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defaultThemeVersion="124226"/>
  <mc:AlternateContent xmlns:mc="http://schemas.openxmlformats.org/markup-compatibility/2006">
    <mc:Choice Requires="x15">
      <x15ac:absPath xmlns:x15ac="http://schemas.microsoft.com/office/spreadsheetml/2010/11/ac" url="S:\REGULATN\PA&amp;D\Decoupling Mechanism\Washington\3 Year Decoupling Evaluation\Earnings Test\Other IOUs\Decoupling Mechanisms\"/>
    </mc:Choice>
  </mc:AlternateContent>
  <xr:revisionPtr revIDLastSave="0" documentId="8_{2B03883C-144E-42C6-B8A0-AF0670BC1A1E}" xr6:coauthVersionLast="45" xr6:coauthVersionMax="45" xr10:uidLastSave="{00000000-0000-0000-0000-000000000000}"/>
  <bookViews>
    <workbookView xWindow="-108" yWindow="-108" windowWidth="19416" windowHeight="10416" tabRatio="832" xr2:uid="{00000000-000D-0000-FFFF-FFFF00000000}"/>
  </bookViews>
  <sheets>
    <sheet name="Delivery Rate Change Calc" sheetId="1" r:id="rId1"/>
    <sheet name="Delivery Rate Change Calc 26&amp;31" sheetId="2" r:id="rId2"/>
    <sheet name="FPC Rate Change Calc" sheetId="3" r:id="rId3"/>
    <sheet name="Summary of Rates" sheetId="12" r:id="rId4"/>
    <sheet name="Rate Test" sheetId="5" r:id="rId5"/>
    <sheet name="Rate Test 26&amp;31" sheetId="6" r:id="rId6"/>
    <sheet name="Electric Earnings Test" sheetId="64" r:id="rId7"/>
    <sheet name="Earn Test Alloc 2017" sheetId="18" r:id="rId8"/>
    <sheet name="Earn Test Alloc NonRes 2017" sheetId="19" r:id="rId9"/>
    <sheet name="Delivery Deferral Balance" sheetId="31" r:id="rId10"/>
    <sheet name="FPC Deferral Balance" sheetId="32" r:id="rId11"/>
    <sheet name="Electric Account Balance" sheetId="41" r:id="rId12"/>
    <sheet name="Amort Estimate" sheetId="29" r:id="rId13"/>
    <sheet name="Forecast" sheetId="28" r:id="rId14"/>
    <sheet name="Rate Impacts--&gt;" sheetId="42" r:id="rId15"/>
    <sheet name="Impacts Sch 142" sheetId="44" r:id="rId16"/>
    <sheet name="Typical Residential Sch 142" sheetId="45" r:id="rId17"/>
    <sheet name="Sch 142 Impacts" sheetId="46" r:id="rId18"/>
    <sheet name="Work Papers--&gt;" sheetId="16" r:id="rId19"/>
    <sheet name="Res Deferral Calc 2017" sheetId="47" r:id="rId20"/>
    <sheet name="NonRes Deferral Calc 2017" sheetId="48" r:id="rId21"/>
    <sheet name="Sch 12&amp;26 Deferral Calc 2017" sheetId="49" r:id="rId22"/>
    <sheet name="Sch 10&amp;31 Deferral Calc 2017" sheetId="50" r:id="rId23"/>
    <sheet name="Sch 7 Delivery Calc" sheetId="51" r:id="rId24"/>
    <sheet name="Sch 8&amp;24 Delivery Calc" sheetId="52" r:id="rId25"/>
    <sheet name="Non-Res Delivery Calc" sheetId="53" r:id="rId26"/>
    <sheet name="Sch 40 Delivery Calc" sheetId="54" r:id="rId27"/>
    <sheet name="Sch 12&amp;26 Delivery Calc" sheetId="55" r:id="rId28"/>
    <sheet name="Sch 10&amp;31 Delivery Calc" sheetId="56" r:id="rId29"/>
    <sheet name="Sch 46&amp;49 Delivery Calc" sheetId="57" r:id="rId30"/>
    <sheet name="Sch 7 FPC Calc" sheetId="58" r:id="rId31"/>
    <sheet name="Sch 8&amp;24 FPC Calc" sheetId="59" r:id="rId32"/>
    <sheet name="Non-Res FPC Calc" sheetId="60" r:id="rId33"/>
    <sheet name="Sch 40 FPC Calc" sheetId="61" r:id="rId34"/>
    <sheet name="Sch 12&amp;26 FPC Calc" sheetId="62" r:id="rId35"/>
    <sheet name="Sch 10&amp;31 FPC Calc" sheetId="63" r:id="rId36"/>
    <sheet name="Rate Test Revenue" sheetId="43" r:id="rId37"/>
    <sheet name="Elec Margin Calc 2017" sheetId="22" r:id="rId38"/>
    <sheet name="Elec Margin Calc NonRes 2017" sheetId="37" r:id="rId39"/>
    <sheet name="One Time NonRes Alloc 2017" sheetId="35" r:id="rId40"/>
    <sheet name="One Time FPC Alloc 2017" sheetId="36" r:id="rId41"/>
    <sheet name="Elec 2017 Norm Total Usage" sheetId="38" r:id="rId42"/>
    <sheet name="2017 GRC PCA Costs FPC" sheetId="39" r:id="rId43"/>
    <sheet name="Average Cust Counts" sheetId="40" r:id="rId44"/>
    <sheet name="Elect 2017GRC Conv Fctr" sheetId="30" r:id="rId45"/>
    <sheet name="ERF Allowed" sheetId="26" r:id="rId46"/>
    <sheet name="ERF Allowed 26&amp;31" sheetId="27" r:id="rId47"/>
  </sheets>
  <externalReferences>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s>
  <definedNames>
    <definedName name="______Jun09">" BS!$AI$7:$AI$1643"</definedName>
    <definedName name="_____Apr04" localSheetId="11">[1]BS!$U$7:$U$3582</definedName>
    <definedName name="_____Apr04">[1]BS!$U$7:$U$3582</definedName>
    <definedName name="_____Aug04" localSheetId="11">[1]BS!$Y$7:$Y$3582</definedName>
    <definedName name="_____Aug04">[1]BS!$Y$7:$Y$3582</definedName>
    <definedName name="_____Aug09" localSheetId="11" xml:space="preserve"> [2]BS!$Y$7:$Y$1726</definedName>
    <definedName name="_____Aug09" xml:space="preserve"> [2]BS!$Y$7:$Y$1726</definedName>
    <definedName name="_____Dec03" localSheetId="11">[3]BS!$T$7:$T$3582</definedName>
    <definedName name="_____Dec03">[3]BS!$T$7:$T$3582</definedName>
    <definedName name="_____Dec04" localSheetId="11">[1]BS!$AC$7:$AC$3580</definedName>
    <definedName name="_____Dec04">[1]BS!$AC$7:$AC$3580</definedName>
    <definedName name="_____Feb04" localSheetId="11">[1]BS!$S$7:$S$3582</definedName>
    <definedName name="_____Feb04">[1]BS!$S$7:$S$3582</definedName>
    <definedName name="_____Jan04" localSheetId="11">[1]BS!$R$7:$R$3582</definedName>
    <definedName name="_____Jan04">[1]BS!$R$7:$R$3582</definedName>
    <definedName name="_____Jul04" localSheetId="11">[1]BS!$X$7:$X$3582</definedName>
    <definedName name="_____Jul04">[1]BS!$X$7:$X$3582</definedName>
    <definedName name="_____Jul09" localSheetId="11" xml:space="preserve"> [2]BS!$X$7:$X$1726</definedName>
    <definedName name="_____Jul09" xml:space="preserve"> [2]BS!$X$7:$X$1726</definedName>
    <definedName name="_____Jun04" localSheetId="11">[1]BS!$W$7:$W$3582</definedName>
    <definedName name="_____Jun04">[1]BS!$W$7:$W$3582</definedName>
    <definedName name="_____Jun09">" BS!$AI$7:$AI$1643"</definedName>
    <definedName name="_____Mar04" localSheetId="11">[1]BS!$T$7:$T$3582</definedName>
    <definedName name="_____Mar04">[1]BS!$T$7:$T$3582</definedName>
    <definedName name="_____May04" localSheetId="11">[1]BS!$V$7:$V$3582</definedName>
    <definedName name="_____May04">[1]BS!$V$7:$V$3582</definedName>
    <definedName name="_____Nov03" localSheetId="11">[3]BS!$S$7:$S$3582</definedName>
    <definedName name="_____Nov03">[3]BS!$S$7:$S$3582</definedName>
    <definedName name="_____Nov04" localSheetId="11">[1]BS!$AB$7:$AB$3582</definedName>
    <definedName name="_____Nov04">[1]BS!$AB$7:$AB$3582</definedName>
    <definedName name="_____Oct03" localSheetId="11">[3]BS!$R$7:$R$3582</definedName>
    <definedName name="_____Oct03">[3]BS!$R$7:$R$3582</definedName>
    <definedName name="_____Oct04" localSheetId="11">[1]BS!$AA$7:$AA$3582</definedName>
    <definedName name="_____Oct04">[1]BS!$AA$7:$AA$3582</definedName>
    <definedName name="_____Sep03" localSheetId="11">[3]BS!$Q$7:$Q$3582</definedName>
    <definedName name="_____Sep03">[3]BS!$Q$7:$Q$3582</definedName>
    <definedName name="_____Sep04" localSheetId="11">[1]BS!$Z$7:$Z$3582</definedName>
    <definedName name="_____Sep04">[1]BS!$Z$7:$Z$3582</definedName>
    <definedName name="____Apr04" localSheetId="11">[1]BS!$U$7:$U$3582</definedName>
    <definedName name="____Apr04">[1]BS!$U$7:$U$3582</definedName>
    <definedName name="____Aug04" localSheetId="11">[1]BS!$Y$7:$Y$3582</definedName>
    <definedName name="____Aug04">[1]BS!$Y$7:$Y$3582</definedName>
    <definedName name="____Aug09" localSheetId="11" xml:space="preserve"> [2]BS!$Y$7:$Y$1726</definedName>
    <definedName name="____Aug09" xml:space="preserve"> [2]BS!$Y$7:$Y$1726</definedName>
    <definedName name="____Dec03" localSheetId="11">[3]BS!$T$7:$T$3582</definedName>
    <definedName name="____Dec03">[3]BS!$T$7:$T$3582</definedName>
    <definedName name="____Dec04" localSheetId="11">[1]BS!$AC$7:$AC$3580</definedName>
    <definedName name="____Dec04">[1]BS!$AC$7:$AC$3580</definedName>
    <definedName name="____Feb04" localSheetId="11">[1]BS!$S$7:$S$3582</definedName>
    <definedName name="____Feb04">[1]BS!$S$7:$S$3582</definedName>
    <definedName name="____Jan04" localSheetId="11">[1]BS!$R$7:$R$3582</definedName>
    <definedName name="____Jan04">[1]BS!$R$7:$R$3582</definedName>
    <definedName name="____Jul04" localSheetId="11">[1]BS!$X$7:$X$3582</definedName>
    <definedName name="____Jul04">[1]BS!$X$7:$X$3582</definedName>
    <definedName name="____Jul09" localSheetId="11" xml:space="preserve"> [2]BS!$X$7:$X$1726</definedName>
    <definedName name="____Jul09" xml:space="preserve"> [2]BS!$X$7:$X$1726</definedName>
    <definedName name="____Jun04" localSheetId="11">[1]BS!$W$7:$W$3582</definedName>
    <definedName name="____Jun04">[1]BS!$W$7:$W$3582</definedName>
    <definedName name="____Jun09">" BS!$AI$7:$AI$1643"</definedName>
    <definedName name="____Mar04" localSheetId="11">[1]BS!$T$7:$T$3582</definedName>
    <definedName name="____Mar04">[1]BS!$T$7:$T$3582</definedName>
    <definedName name="____May04" localSheetId="11">[1]BS!$V$7:$V$3582</definedName>
    <definedName name="____May04">[1]BS!$V$7:$V$3582</definedName>
    <definedName name="____Nov03" localSheetId="11">[3]BS!$S$7:$S$3582</definedName>
    <definedName name="____Nov03">[3]BS!$S$7:$S$3582</definedName>
    <definedName name="____Nov04" localSheetId="11">[1]BS!$AB$7:$AB$3582</definedName>
    <definedName name="____Nov04">[1]BS!$AB$7:$AB$3582</definedName>
    <definedName name="____Oct03" localSheetId="11">[3]BS!$R$7:$R$3582</definedName>
    <definedName name="____Oct03">[3]BS!$R$7:$R$3582</definedName>
    <definedName name="____Oct04" localSheetId="11">[1]BS!$AA$7:$AA$3582</definedName>
    <definedName name="____Oct04">[1]BS!$AA$7:$AA$3582</definedName>
    <definedName name="____Sep03" localSheetId="11">[3]BS!$Q$7:$Q$3582</definedName>
    <definedName name="____Sep03">[3]BS!$Q$7:$Q$3582</definedName>
    <definedName name="____Sep04" localSheetId="11">[1]BS!$Z$7:$Z$3582</definedName>
    <definedName name="____Sep04">[1]BS!$Z$7:$Z$3582</definedName>
    <definedName name="___Apr04" localSheetId="11">[1]BS!$U$7:$U$3582</definedName>
    <definedName name="___Apr04">[1]BS!$U$7:$U$3582</definedName>
    <definedName name="___Aug04" localSheetId="11">[1]BS!$Y$7:$Y$3582</definedName>
    <definedName name="___Aug04">[1]BS!$Y$7:$Y$3582</definedName>
    <definedName name="___Aug09" localSheetId="11" xml:space="preserve"> [2]BS!$Y$7:$Y$1726</definedName>
    <definedName name="___Aug09" xml:space="preserve"> [2]BS!$Y$7:$Y$1726</definedName>
    <definedName name="___Dec03" localSheetId="11">[3]BS!$T$7:$T$3582</definedName>
    <definedName name="___Dec03">[3]BS!$T$7:$T$3582</definedName>
    <definedName name="___Dec04" localSheetId="11">[1]BS!$AC$7:$AC$3580</definedName>
    <definedName name="___Dec04">[1]BS!$AC$7:$AC$3580</definedName>
    <definedName name="___Feb04" localSheetId="11">[1]BS!$S$7:$S$3582</definedName>
    <definedName name="___Feb04">[1]BS!$S$7:$S$3582</definedName>
    <definedName name="___Jan04" localSheetId="11">[1]BS!$R$7:$R$3582</definedName>
    <definedName name="___Jan04">[1]BS!$R$7:$R$3582</definedName>
    <definedName name="___Jul04" localSheetId="11">[1]BS!$X$7:$X$3582</definedName>
    <definedName name="___Jul04">[1]BS!$X$7:$X$3582</definedName>
    <definedName name="___Jul09" localSheetId="11" xml:space="preserve"> [2]BS!$X$7:$X$1726</definedName>
    <definedName name="___Jul09" xml:space="preserve"> [2]BS!$X$7:$X$1726</definedName>
    <definedName name="___Jun04" localSheetId="11">[1]BS!$W$7:$W$3582</definedName>
    <definedName name="___Jun04">[1]BS!$W$7:$W$3582</definedName>
    <definedName name="___Jun09">" BS!$AI$7:$AI$1643"</definedName>
    <definedName name="___Mar04" localSheetId="11">[1]BS!$T$7:$T$3582</definedName>
    <definedName name="___Mar04">[1]BS!$T$7:$T$3582</definedName>
    <definedName name="___May04" localSheetId="11">[1]BS!$V$7:$V$3582</definedName>
    <definedName name="___May04">[1]BS!$V$7:$V$3582</definedName>
    <definedName name="___Nov03" localSheetId="11">[3]BS!$S$7:$S$3582</definedName>
    <definedName name="___Nov03">[3]BS!$S$7:$S$3582</definedName>
    <definedName name="___Nov04" localSheetId="11">[1]BS!$AB$7:$AB$3582</definedName>
    <definedName name="___Nov04">[1]BS!$AB$7:$AB$3582</definedName>
    <definedName name="___Oct03" localSheetId="11">[3]BS!$R$7:$R$3582</definedName>
    <definedName name="___Oct03">[3]BS!$R$7:$R$3582</definedName>
    <definedName name="___Oct04" localSheetId="11">[1]BS!$AA$7:$AA$3582</definedName>
    <definedName name="___Oct04">[1]BS!$AA$7:$AA$3582</definedName>
    <definedName name="___PC1" localSheetId="11">[4]CLASSIFIERS!$A$7:$IV$7</definedName>
    <definedName name="___PC1">[4]CLASSIFIERS!$A$7:$IV$7</definedName>
    <definedName name="___PC2" localSheetId="11">[4]CLASSIFIERS!$A$10:$IV$10</definedName>
    <definedName name="___PC2">[4]CLASSIFIERS!$A$10:$IV$10</definedName>
    <definedName name="___PC3" localSheetId="11">[4]CLASSIFIERS!$A$12:$IV$12</definedName>
    <definedName name="___PC3">[4]CLASSIFIERS!$A$12:$IV$12</definedName>
    <definedName name="___PC4" localSheetId="11">[4]CLASSIFIERS!$A$13:$IV$13</definedName>
    <definedName name="___PC4">[4]CLASSIFIERS!$A$13:$IV$13</definedName>
    <definedName name="___SEC24" localSheetId="11">[4]EXTERNAL!$A$112:$IV$114</definedName>
    <definedName name="___SEC24">[4]EXTERNAL!$A$112:$IV$114</definedName>
    <definedName name="___Sep03" localSheetId="11">[3]BS!$Q$7:$Q$3582</definedName>
    <definedName name="___Sep03">[3]BS!$Q$7:$Q$3582</definedName>
    <definedName name="___Sep04" localSheetId="11">[1]BS!$Z$7:$Z$3582</definedName>
    <definedName name="___Sep04">[1]BS!$Z$7:$Z$3582</definedName>
    <definedName name="__123Graph_A">[5]Quant!$D$71:$O$71</definedName>
    <definedName name="__123Graph_ABUDG6_DSCRPR">[5]Quant!$D$71:$O$71</definedName>
    <definedName name="__123Graph_ABUDG6_ESCRPR1">[5]Quant!$D$100:$O$100</definedName>
    <definedName name="__123Graph_B">[5]Quant!$D$72:$O$72</definedName>
    <definedName name="__123Graph_BBUDG6_DSCRPR">[5]Quant!$D$72:$O$72</definedName>
    <definedName name="__123Graph_BBUDG6_ESCRPR1">[5]Quant!$D$88:$O$88</definedName>
    <definedName name="__123Graph_X">[5]Quant!$D$5:$O$5</definedName>
    <definedName name="__123Graph_XBUDG6_DSCRPR">[5]Quant!$D$5:$O$5</definedName>
    <definedName name="__123Graph_XBUDG6_ESCRPR1">[5]Quant!$D$5:$O$5</definedName>
    <definedName name="__Apr04" localSheetId="11">[1]BS!$U$7:$U$3582</definedName>
    <definedName name="__Apr04">[1]BS!$U$7:$U$3582</definedName>
    <definedName name="__Aug04" localSheetId="11">[1]BS!$Y$7:$Y$3582</definedName>
    <definedName name="__Aug04">[1]BS!$Y$7:$Y$3582</definedName>
    <definedName name="__Aug09" localSheetId="11" xml:space="preserve"> [2]BS!$Y$7:$Y$1726</definedName>
    <definedName name="__Aug09" xml:space="preserve"> [2]BS!$Y$7:$Y$1726</definedName>
    <definedName name="__Dec03" localSheetId="11">[3]BS!$T$7:$T$3582</definedName>
    <definedName name="__Dec03">[3]BS!$T$7:$T$3582</definedName>
    <definedName name="__Dec04" localSheetId="11">[1]BS!$AC$7:$AC$3580</definedName>
    <definedName name="__Dec04">[1]BS!$AC$7:$AC$3580</definedName>
    <definedName name="__Feb04" localSheetId="11">[1]BS!$S$7:$S$3582</definedName>
    <definedName name="__Feb04">[1]BS!$S$7:$S$3582</definedName>
    <definedName name="__Jan04" localSheetId="11">[1]BS!$R$7:$R$3582</definedName>
    <definedName name="__Jan04">[1]BS!$R$7:$R$3582</definedName>
    <definedName name="__Jul04" localSheetId="11">[1]BS!$X$7:$X$3582</definedName>
    <definedName name="__Jul04">[1]BS!$X$7:$X$3582</definedName>
    <definedName name="__Jul09" localSheetId="11" xml:space="preserve"> [2]BS!$X$7:$X$1726</definedName>
    <definedName name="__Jul09" xml:space="preserve"> [2]BS!$X$7:$X$1726</definedName>
    <definedName name="__Jun04" localSheetId="11">[1]BS!$W$7:$W$3582</definedName>
    <definedName name="__Jun04">[1]BS!$W$7:$W$3582</definedName>
    <definedName name="__Jun09">" BS!$AI$7:$AI$1643"</definedName>
    <definedName name="__Mar04" localSheetId="11">[1]BS!$T$7:$T$3582</definedName>
    <definedName name="__Mar04">[1]BS!$T$7:$T$3582</definedName>
    <definedName name="__May04" localSheetId="11">[1]BS!$V$7:$V$3582</definedName>
    <definedName name="__May04">[1]BS!$V$7:$V$3582</definedName>
    <definedName name="__Nov03" localSheetId="11">[3]BS!$S$7:$S$3582</definedName>
    <definedName name="__Nov03">[3]BS!$S$7:$S$3582</definedName>
    <definedName name="__Nov04" localSheetId="11">[1]BS!$AB$7:$AB$3582</definedName>
    <definedName name="__Nov04">[1]BS!$AB$7:$AB$3582</definedName>
    <definedName name="__Oct03" localSheetId="11">[3]BS!$R$7:$R$3582</definedName>
    <definedName name="__Oct03">[3]BS!$R$7:$R$3582</definedName>
    <definedName name="__Oct04" localSheetId="11">[1]BS!$AA$7:$AA$3582</definedName>
    <definedName name="__Oct04">[1]BS!$AA$7:$AA$3582</definedName>
    <definedName name="__PC1" localSheetId="11">[4]CLASSIFIERS!$A$7:$IV$7</definedName>
    <definedName name="__PC1">[4]CLASSIFIERS!$A$7:$IV$7</definedName>
    <definedName name="__PC2" localSheetId="11">[4]CLASSIFIERS!$A$10:$IV$10</definedName>
    <definedName name="__PC2">[4]CLASSIFIERS!$A$10:$IV$10</definedName>
    <definedName name="__PC3" localSheetId="11">[4]CLASSIFIERS!$A$12:$IV$12</definedName>
    <definedName name="__PC3">[4]CLASSIFIERS!$A$12:$IV$12</definedName>
    <definedName name="__PC4" localSheetId="11">[4]CLASSIFIERS!$A$13:$IV$13</definedName>
    <definedName name="__PC4">[4]CLASSIFIERS!$A$13:$IV$13</definedName>
    <definedName name="__SEC24" localSheetId="11">[4]EXTERNAL!$A$112:$IV$114</definedName>
    <definedName name="__SEC24">[4]EXTERNAL!$A$112:$IV$114</definedName>
    <definedName name="__Sep03" localSheetId="11">[3]BS!$Q$7:$Q$3582</definedName>
    <definedName name="__Sep03">[3]BS!$Q$7:$Q$3582</definedName>
    <definedName name="__Sep04" localSheetId="11">[1]BS!$Z$7:$Z$3582</definedName>
    <definedName name="__Sep04">[1]BS!$Z$7:$Z$3582</definedName>
    <definedName name="_1__123Graph_ABUDG6_D_ESCRPR">[5]Quant!$D$71:$O$71</definedName>
    <definedName name="_3__123Graph_BBUDG6_D_ESCRPR">[5]Quant!$D$72:$O$72</definedName>
    <definedName name="_4__123Graph_BBUDG6_Dtons_inv">[5]Quant!$D$9:$O$9</definedName>
    <definedName name="_5__123Graph_CBUDG6_D_ESCRPR">[5]Quant!$D$100:$O$100</definedName>
    <definedName name="_6__123Graph_DBUDG6_D_ESCRPR">[5]Quant!$D$88:$O$88</definedName>
    <definedName name="_7__123Graph_XBUDG6_D_ESCRPR">[5]Quant!$D$5:$O$5</definedName>
    <definedName name="_8__123Graph_XBUDG6_Dtons_inv">[5]Quant!$D$5:$O$5</definedName>
    <definedName name="_Apr04" localSheetId="11">[1]BS!$U$7:$U$3582</definedName>
    <definedName name="_Apr04">[1]BS!$U$7:$U$3582</definedName>
    <definedName name="_Apr09" localSheetId="11" xml:space="preserve"> [2]BS!$U$7:$U$1726</definedName>
    <definedName name="_Apr09" xml:space="preserve"> [2]BS!$U$7:$U$1726</definedName>
    <definedName name="_Apr17">[6]BS!$U$8:$U$2552</definedName>
    <definedName name="_Aug04" localSheetId="11">[1]BS!$Y$7:$Y$3582</definedName>
    <definedName name="_Aug04">[1]BS!$Y$7:$Y$3582</definedName>
    <definedName name="_Aug09" localSheetId="11" xml:space="preserve"> [2]BS!$Y$7:$Y$1726</definedName>
    <definedName name="_Aug09" xml:space="preserve"> [2]BS!$Y$7:$Y$1726</definedName>
    <definedName name="_Aug16">[6]BS!$M$8:$M$2551</definedName>
    <definedName name="_Aug17">[6]BS!$Y$8:$Y$2552</definedName>
    <definedName name="_Dec03" localSheetId="11">[3]BS!$T$7:$T$3582</definedName>
    <definedName name="_Dec03">[3]BS!$T$7:$T$3582</definedName>
    <definedName name="_Dec04" localSheetId="11">[1]BS!$AC$7:$AC$3580</definedName>
    <definedName name="_Dec04">[1]BS!$AC$7:$AC$3580</definedName>
    <definedName name="_Dec08" localSheetId="11" xml:space="preserve"> [2]BS!$Q$7:$Q$1726</definedName>
    <definedName name="_Dec08" xml:space="preserve"> [2]BS!$Q$7:$Q$1726</definedName>
    <definedName name="_Dec16">[6]BS!$Q$8:$Q$2553</definedName>
    <definedName name="_Feb04" localSheetId="11">[1]BS!$S$7:$S$3582</definedName>
    <definedName name="_Feb04">[1]BS!$S$7:$S$3582</definedName>
    <definedName name="_FEB09" localSheetId="11" xml:space="preserve"> [2]BS!$S$7:$S$1726</definedName>
    <definedName name="_FEB09" xml:space="preserve"> [2]BS!$S$7:$S$1726</definedName>
    <definedName name="_Feb17">[6]BS!$S$8:$S$2552</definedName>
    <definedName name="_Jan04" localSheetId="11">[1]BS!$R$7:$R$3582</definedName>
    <definedName name="_Jan04">[1]BS!$R$7:$R$3582</definedName>
    <definedName name="_Jan17">[6]BS!$R$8:$R$2553</definedName>
    <definedName name="_Jul04" localSheetId="11">[1]BS!$X$7:$X$3582</definedName>
    <definedName name="_Jul04">[1]BS!$X$7:$X$3582</definedName>
    <definedName name="_Jul09" localSheetId="11" xml:space="preserve"> [2]BS!$X$7:$X$1726</definedName>
    <definedName name="_Jul09" xml:space="preserve"> [2]BS!$X$7:$X$1726</definedName>
    <definedName name="_July16">[6]BS!$L$8:$L$2551</definedName>
    <definedName name="_July17">[6]BS!$X$8:$X$2553</definedName>
    <definedName name="_Jun04" localSheetId="11">[1]BS!$W$7:$W$3582</definedName>
    <definedName name="_Jun04">[1]BS!$W$7:$W$3582</definedName>
    <definedName name="_Jun09" localSheetId="11" xml:space="preserve"> [2]BS!$W$7:$W$1726</definedName>
    <definedName name="_Jun09">" BS!$AI$7:$AI$1643"</definedName>
    <definedName name="_Jun16">[6]BS!$K$8:$K$2553</definedName>
    <definedName name="_Jun17">[6]BS!$W$8:$W$2553</definedName>
    <definedName name="_Mar04" localSheetId="11">[1]BS!$T$7:$T$3582</definedName>
    <definedName name="_Mar04">[1]BS!$T$7:$T$3582</definedName>
    <definedName name="_Mar17">[6]BS!$T$8:$T$2552</definedName>
    <definedName name="_May04" localSheetId="11">[1]BS!$V$7:$V$3582</definedName>
    <definedName name="_May04">[1]BS!$V$7:$V$3582</definedName>
    <definedName name="_May09" localSheetId="11" xml:space="preserve"> [2]BS!$V$7:$V$1726</definedName>
    <definedName name="_May09" xml:space="preserve"> [2]BS!$V$7:$V$1726</definedName>
    <definedName name="_May16">[6]BS!$J$8:$J$2551</definedName>
    <definedName name="_May17">[6]BS!$V$8:$V$2552</definedName>
    <definedName name="_Nov03" localSheetId="11">[3]BS!$S$7:$S$3582</definedName>
    <definedName name="_Nov03">[3]BS!$S$7:$S$3582</definedName>
    <definedName name="_Nov04" localSheetId="11">[1]BS!$AB$7:$AB$3582</definedName>
    <definedName name="_Nov04">[1]BS!$AB$7:$AB$3582</definedName>
    <definedName name="_Nov16">[6]BS!$P$8:$P$2556</definedName>
    <definedName name="_Oct03" localSheetId="11">[3]BS!$R$7:$R$3582</definedName>
    <definedName name="_Oct03">[3]BS!$R$7:$R$3582</definedName>
    <definedName name="_Oct04" localSheetId="11">[1]BS!$AA$7:$AA$3582</definedName>
    <definedName name="_Oct04">[1]BS!$AA$7:$AA$3582</definedName>
    <definedName name="_Oct09" localSheetId="11" xml:space="preserve"> [2]BS!$AA$7:$AA$1726</definedName>
    <definedName name="_Oct09" xml:space="preserve"> [2]BS!$AA$7:$AA$1726</definedName>
    <definedName name="_Oct16">[6]BS!$O$8:$O$2553</definedName>
    <definedName name="_Oct17">[6]BS!$AA$8:$AA$2552</definedName>
    <definedName name="_Order1">255</definedName>
    <definedName name="_Order2">255</definedName>
    <definedName name="_PC1" localSheetId="11">[4]CLASSIFIERS!$A$7:$IV$7</definedName>
    <definedName name="_PC1">[4]CLASSIFIERS!$A$7:$IV$7</definedName>
    <definedName name="_PC2" localSheetId="11">[4]CLASSIFIERS!$A$10:$IV$10</definedName>
    <definedName name="_PC2">[4]CLASSIFIERS!$A$10:$IV$10</definedName>
    <definedName name="_PC3" localSheetId="11">[4]CLASSIFIERS!$A$12:$IV$12</definedName>
    <definedName name="_PC3">[4]CLASSIFIERS!$A$12:$IV$12</definedName>
    <definedName name="_PC4" localSheetId="11">[4]CLASSIFIERS!$A$13:$IV$13</definedName>
    <definedName name="_PC4">[4]CLASSIFIERS!$A$13:$IV$13</definedName>
    <definedName name="_Regression_Int">1</definedName>
    <definedName name="_SEC24" localSheetId="11">[4]EXTERNAL!$A$112:$IV$114</definedName>
    <definedName name="_SEC24">[4]EXTERNAL!$A$112:$IV$114</definedName>
    <definedName name="_Sep03" localSheetId="12">[7]BS!$AB$7:$AB$3420</definedName>
    <definedName name="_Sep03" localSheetId="9">[7]BS!$AB$7:$AB$3420</definedName>
    <definedName name="_Sep03" localSheetId="11">[7]BS!$AB$7:$AB$3420</definedName>
    <definedName name="_Sep03" localSheetId="13">[7]BS!$AB$7:$AB$3420</definedName>
    <definedName name="_Sep03" localSheetId="10">[7]BS!$AB$7:$AB$3420</definedName>
    <definedName name="_Sep03">[3]BS!$Q$7:$Q$3582</definedName>
    <definedName name="_Sep04" localSheetId="11">[1]BS!$Z$7:$Z$3582</definedName>
    <definedName name="_Sep04">[1]BS!$Z$7:$Z$3582</definedName>
    <definedName name="_Sept16">[6]BS!$N$8:$N$2556</definedName>
    <definedName name="_Sept17">[6]BS!$Z$8:$Z$2552</definedName>
    <definedName name="_Testyear">'[8]KJB-6,13 Cmn Adj'!$B$7</definedName>
    <definedName name="a" localSheetId="11">[9]model!$A$6</definedName>
    <definedName name="a">[9]model!$A$6</definedName>
    <definedName name="AccessDatabase">"I:\COMTREL\FINICLE\TradeSummary.mdb"</definedName>
    <definedName name="Acct2281SO" localSheetId="11">'[10]Func Study'!$H$2190</definedName>
    <definedName name="Acct2281SO">'[10]Func Study'!$H$2190</definedName>
    <definedName name="Acct2283SO" localSheetId="11">'[10]Func Study'!$H$2198</definedName>
    <definedName name="Acct2283SO">'[10]Func Study'!$H$2198</definedName>
    <definedName name="Acct228SO" localSheetId="11">'[10]Func Study'!$H$2194</definedName>
    <definedName name="Acct228SO">'[10]Func Study'!$H$2194</definedName>
    <definedName name="Acct350" localSheetId="11">'[10]Func Study'!$H$1628</definedName>
    <definedName name="Acct350">'[10]Func Study'!$H$1628</definedName>
    <definedName name="Acct352" localSheetId="11">'[10]Func Study'!$H$1635</definedName>
    <definedName name="Acct352">'[10]Func Study'!$H$1635</definedName>
    <definedName name="Acct353" localSheetId="11">'[10]Func Study'!$H$1641</definedName>
    <definedName name="Acct353">'[10]Func Study'!$H$1641</definedName>
    <definedName name="Acct354" localSheetId="11">'[10]Func Study'!$H$1647</definedName>
    <definedName name="Acct354">'[10]Func Study'!$H$1647</definedName>
    <definedName name="Acct355" localSheetId="11">'[10]Func Study'!$H$1654</definedName>
    <definedName name="Acct355">'[10]Func Study'!$H$1654</definedName>
    <definedName name="Acct356" localSheetId="11">'[10]Func Study'!$H$1660</definedName>
    <definedName name="Acct356">'[10]Func Study'!$H$1660</definedName>
    <definedName name="Acct357" localSheetId="11">'[10]Func Study'!$H$1666</definedName>
    <definedName name="Acct357">'[10]Func Study'!$H$1666</definedName>
    <definedName name="Acct358" localSheetId="11">'[10]Func Study'!$H$1672</definedName>
    <definedName name="Acct358">'[10]Func Study'!$H$1672</definedName>
    <definedName name="Acct359" localSheetId="11">'[10]Func Study'!$H$1678</definedName>
    <definedName name="Acct359">'[10]Func Study'!$H$1678</definedName>
    <definedName name="Acct360" localSheetId="11">'[10]Func Study'!$H$1698</definedName>
    <definedName name="Acct360">'[10]Func Study'!$H$1698</definedName>
    <definedName name="Acct361" localSheetId="11">'[10]Func Study'!$H$1704</definedName>
    <definedName name="Acct361">'[10]Func Study'!$H$1704</definedName>
    <definedName name="Acct362" localSheetId="11">'[10]Func Study'!$H$1710</definedName>
    <definedName name="Acct362">'[10]Func Study'!$H$1710</definedName>
    <definedName name="Acct364" localSheetId="11">'[10]Func Study'!$H$1717</definedName>
    <definedName name="Acct364">'[10]Func Study'!$H$1717</definedName>
    <definedName name="Acct365" localSheetId="11">'[10]Func Study'!$H$1724</definedName>
    <definedName name="Acct365">'[10]Func Study'!$H$1724</definedName>
    <definedName name="Acct366" localSheetId="11">'[10]Func Study'!$H$1731</definedName>
    <definedName name="Acct366">'[10]Func Study'!$H$1731</definedName>
    <definedName name="Acct367" localSheetId="11">'[10]Func Study'!$H$1738</definedName>
    <definedName name="Acct367">'[10]Func Study'!$H$1738</definedName>
    <definedName name="Acct368" localSheetId="11">'[10]Func Study'!$H$1744</definedName>
    <definedName name="Acct368">'[10]Func Study'!$H$1744</definedName>
    <definedName name="Acct369" localSheetId="11">'[10]Func Study'!$H$1751</definedName>
    <definedName name="Acct369">'[10]Func Study'!$H$1751</definedName>
    <definedName name="Acct370" localSheetId="11">'[10]Func Study'!$H$1762</definedName>
    <definedName name="Acct370">'[10]Func Study'!$H$1762</definedName>
    <definedName name="Acct371" localSheetId="11">'[10]Func Study'!$H$1769</definedName>
    <definedName name="Acct371">'[10]Func Study'!$H$1769</definedName>
    <definedName name="Acct372" localSheetId="11">'[10]Func Study'!$H$1776</definedName>
    <definedName name="Acct372">'[10]Func Study'!$H$1776</definedName>
    <definedName name="Acct372A" localSheetId="11">'[10]Func Study'!$H$1775</definedName>
    <definedName name="Acct372A">'[10]Func Study'!$H$1775</definedName>
    <definedName name="Acct372DP" localSheetId="11">'[10]Func Study'!$H$1773</definedName>
    <definedName name="Acct372DP">'[10]Func Study'!$H$1773</definedName>
    <definedName name="Acct372DS" localSheetId="11">'[10]Func Study'!$H$1774</definedName>
    <definedName name="Acct372DS">'[10]Func Study'!$H$1774</definedName>
    <definedName name="Acct373" localSheetId="11">'[10]Func Study'!$H$1782</definedName>
    <definedName name="Acct373">'[10]Func Study'!$H$1782</definedName>
    <definedName name="Acct448S" localSheetId="11">'[10]Func Study'!$H$274</definedName>
    <definedName name="Acct448S">'[10]Func Study'!$H$274</definedName>
    <definedName name="Acct450S" localSheetId="11">'[10]Func Study'!$H$302</definedName>
    <definedName name="Acct450S">'[10]Func Study'!$H$302</definedName>
    <definedName name="Acct451S" localSheetId="11">'[10]Func Study'!$H$307</definedName>
    <definedName name="Acct451S">'[10]Func Study'!$H$307</definedName>
    <definedName name="Acct454S" localSheetId="11">'[10]Func Study'!$H$318</definedName>
    <definedName name="Acct454S">'[10]Func Study'!$H$318</definedName>
    <definedName name="Acct456S" localSheetId="11">'[10]Func Study'!$H$325</definedName>
    <definedName name="Acct456S">'[10]Func Study'!$H$325</definedName>
    <definedName name="ACCT557CAGE" localSheetId="11">'[10]Func Study'!$H$683</definedName>
    <definedName name="ACCT557CAGE">'[10]Func Study'!$H$683</definedName>
    <definedName name="Acct557CT" localSheetId="11">'[10]Func Study'!$H$681</definedName>
    <definedName name="Acct557CT">'[10]Func Study'!$H$681</definedName>
    <definedName name="Acct580" localSheetId="11">'[10]Func Study'!$H$791</definedName>
    <definedName name="Acct580">'[10]Func Study'!$H$791</definedName>
    <definedName name="Acct581" localSheetId="11">'[10]Func Study'!$H$796</definedName>
    <definedName name="Acct581">'[10]Func Study'!$H$796</definedName>
    <definedName name="Acct582" localSheetId="11">'[10]Func Study'!$H$801</definedName>
    <definedName name="Acct582">'[10]Func Study'!$H$801</definedName>
    <definedName name="Acct583" localSheetId="11">'[10]Func Study'!$H$806</definedName>
    <definedName name="Acct583">'[10]Func Study'!$H$806</definedName>
    <definedName name="Acct584" localSheetId="11">'[10]Func Study'!$H$811</definedName>
    <definedName name="Acct584">'[10]Func Study'!$H$811</definedName>
    <definedName name="Acct585" localSheetId="11">'[10]Func Study'!$H$816</definedName>
    <definedName name="Acct585">'[10]Func Study'!$H$816</definedName>
    <definedName name="Acct586" localSheetId="11">'[10]Func Study'!$H$821</definedName>
    <definedName name="Acct586">'[10]Func Study'!$H$821</definedName>
    <definedName name="Acct587" localSheetId="11">'[10]Func Study'!$H$826</definedName>
    <definedName name="Acct587">'[10]Func Study'!$H$826</definedName>
    <definedName name="Acct588" localSheetId="11">'[10]Func Study'!$H$831</definedName>
    <definedName name="Acct588">'[10]Func Study'!$H$831</definedName>
    <definedName name="Acct589" localSheetId="11">'[10]Func Study'!$H$836</definedName>
    <definedName name="Acct589">'[10]Func Study'!$H$836</definedName>
    <definedName name="Acct590" localSheetId="11">'[10]Func Study'!$H$841</definedName>
    <definedName name="Acct590">'[10]Func Study'!$H$841</definedName>
    <definedName name="Acct591" localSheetId="11">'[10]Func Study'!$H$846</definedName>
    <definedName name="Acct591">'[10]Func Study'!$H$846</definedName>
    <definedName name="Acct592" localSheetId="11">'[10]Func Study'!$H$851</definedName>
    <definedName name="Acct592">'[10]Func Study'!$H$851</definedName>
    <definedName name="Acct593" localSheetId="11">'[10]Func Study'!$H$856</definedName>
    <definedName name="Acct593">'[10]Func Study'!$H$856</definedName>
    <definedName name="Acct594" localSheetId="11">'[10]Func Study'!$H$861</definedName>
    <definedName name="Acct594">'[10]Func Study'!$H$861</definedName>
    <definedName name="Acct595" localSheetId="11">'[10]Func Study'!$H$866</definedName>
    <definedName name="Acct595">'[10]Func Study'!$H$866</definedName>
    <definedName name="Acct596" localSheetId="11">'[10]Func Study'!$H$876</definedName>
    <definedName name="Acct596">'[10]Func Study'!$H$876</definedName>
    <definedName name="Acct597" localSheetId="11">'[10]Func Study'!$H$881</definedName>
    <definedName name="Acct597">'[10]Func Study'!$H$881</definedName>
    <definedName name="Acct598" localSheetId="11">'[10]Func Study'!$H$886</definedName>
    <definedName name="Acct598">'[10]Func Study'!$H$886</definedName>
    <definedName name="AcctAGA" localSheetId="11">'[10]Func Study'!$H$296</definedName>
    <definedName name="AcctAGA">'[10]Func Study'!$H$296</definedName>
    <definedName name="AcctTable">[11]Variables!$AK$42:$AK$396</definedName>
    <definedName name="AcctTS0" localSheetId="11">'[10]Func Study'!$H$1686</definedName>
    <definedName name="AcctTS0">'[10]Func Study'!$H$1686</definedName>
    <definedName name="Acq1Plant" localSheetId="11">'[12]Acquisition Inputs'!$C$8</definedName>
    <definedName name="Acq1Plant">'[12]Acquisition Inputs'!$C$8</definedName>
    <definedName name="Acq2Plant" localSheetId="11">'[12]Acquisition Inputs'!$C$70</definedName>
    <definedName name="Acq2Plant">'[12]Acquisition Inputs'!$C$70</definedName>
    <definedName name="ActualROR" localSheetId="11">'[13]G+T+D+R+M'!$H$61</definedName>
    <definedName name="ActualROR">'[13]G+T+D+R+M'!$H$61</definedName>
    <definedName name="ADJPTDCE.T" localSheetId="11">[4]INTERNAL!$A$31:$IV$33</definedName>
    <definedName name="ADJPTDCE.T">[4]INTERNAL!$A$31:$IV$33</definedName>
    <definedName name="Adjs2avg" localSheetId="11">[14]Inputs!$L$255:'[14]Inputs'!$T$505</definedName>
    <definedName name="Adjs2avg">[14]Inputs!$L$255:'[14]Inputs'!$T$505</definedName>
    <definedName name="After_Tax_Cash_Discount">'[15]Assumptions (Input)'!$D$37</definedName>
    <definedName name="afudc_flag">'[15]Assumptions (Input)'!$B$13</definedName>
    <definedName name="ANCIL" localSheetId="11">[4]EXTERNAL!$A$163:$IV$165</definedName>
    <definedName name="ANCIL">[4]EXTERNAL!$A$163:$IV$165</definedName>
    <definedName name="Apr04AMA" localSheetId="11">[1]BS!$AG$7:$AG$3582</definedName>
    <definedName name="Apr04AMA">[1]BS!$AG$7:$AG$3582</definedName>
    <definedName name="APR09AMA" localSheetId="11">[2]BS!$AN$7:$AN$1725</definedName>
    <definedName name="APR09AMA">[2]BS!$AN$7:$AN$1725</definedName>
    <definedName name="Apr10AMA" localSheetId="11">[2]BS!$AZ$7:$AZ$1726</definedName>
    <definedName name="Apr10AMA">[2]BS!$AZ$7:$AZ$1726</definedName>
    <definedName name="Apr17AMA">[6]BS!$AH$8:$AH$2554</definedName>
    <definedName name="aquila_lookup" localSheetId="11">'[16]Cabot Gas Replacement'!$B$8:$F$16</definedName>
    <definedName name="aquila_lookup">'[16]Cabot Gas Replacement'!$B$8:$F$16</definedName>
    <definedName name="AS2DocOpenMode">"AS2DocumentEdit"</definedName>
    <definedName name="Assessment_Rate">'[15]Assumptions (Input)'!$B$7</definedName>
    <definedName name="Asset_Class_Switch">[17]Assumptions!$D$5</definedName>
    <definedName name="Aug04AMA" localSheetId="11">[1]BS!$AK$7:$AK$3582</definedName>
    <definedName name="Aug04AMA">[1]BS!$AK$7:$AK$3582</definedName>
    <definedName name="Aug09AMA" localSheetId="11">[2]BS!$AR$7:$AR$1726</definedName>
    <definedName name="Aug09AMA">[2]BS!$AR$7:$AR$1726</definedName>
    <definedName name="Aug17AMA">[6]BS!$AL$8:$AL$2553</definedName>
    <definedName name="Aurora_Prices">"Monthly Price Summary'!$C$4:$H$63"</definedName>
    <definedName name="AvgFactors">[11]Factors!$B$3:$P$99</definedName>
    <definedName name="BD" localSheetId="6">'[18]Summaries &amp; 3.01-3.18 &amp; 4.01'!$CW$12</definedName>
    <definedName name="BD">'[19]Summaries &amp; 3.01-3.18 &amp; 4.01'!$CW$12</definedName>
    <definedName name="Beg_Unb_KWHs" localSheetId="11">[20]LeadSht!$L$10</definedName>
    <definedName name="Beg_Unb_KWHs">[20]LeadSht!$L$10</definedName>
    <definedName name="BOOK_LIFE" localSheetId="11">'[21]Lvl FCR'!$G$10</definedName>
    <definedName name="BOOK_LIFE">'[21]Lvl FCR'!$G$10</definedName>
    <definedName name="BPAX" localSheetId="11">[4]EXTERNAL!$A$121:$IV$123</definedName>
    <definedName name="BPAX">[4]EXTERNAL!$A$121:$IV$123</definedName>
    <definedName name="Button_1">"TradeSummary_Ken_Finicle_List"</definedName>
    <definedName name="CAE.T" localSheetId="11">[4]INTERNAL!$A$34:$IV$36</definedName>
    <definedName name="CAE.T">[4]INTERNAL!$A$34:$IV$36</definedName>
    <definedName name="CAES1.T" localSheetId="11">[4]INTERNAL!$A$37:$IV$39</definedName>
    <definedName name="CAES1.T">[4]INTERNAL!$A$37:$IV$39</definedName>
    <definedName name="cap">[22]Readings!$B$2</definedName>
    <definedName name="Capital_Inflation">'[15]Assumptions (Input)'!$B$11</definedName>
    <definedName name="CASE" localSheetId="42">[23]INPUTS!$C$11</definedName>
    <definedName name="CASE" localSheetId="12">[24]INPUTS!$C$8</definedName>
    <definedName name="CASE" localSheetId="9">[24]INPUTS!$C$8</definedName>
    <definedName name="CASE" localSheetId="11">[24]INPUTS!$C$8</definedName>
    <definedName name="CASE" localSheetId="13">[24]INPUTS!$C$8</definedName>
    <definedName name="CASE" localSheetId="10">[24]INPUTS!$C$8</definedName>
    <definedName name="CASE">[25]INPUTS!$C$11</definedName>
    <definedName name="Case_Name">'[26]KJB-6,13 Cmn Adj'!$B$8</definedName>
    <definedName name="CaseDescription" localSheetId="11">'[12]Dispatch Cases'!$C$11</definedName>
    <definedName name="CaseDescription">'[12]Dispatch Cases'!$C$11</definedName>
    <definedName name="CBWorkbookPriority">-2060790043</definedName>
    <definedName name="CCGT_HeatRate" localSheetId="11">[12]Assumptions!$H$23</definedName>
    <definedName name="CCGT_HeatRate">[12]Assumptions!$H$23</definedName>
    <definedName name="CCGTPrice" localSheetId="11">[12]Assumptions!$H$22</definedName>
    <definedName name="CCGTPrice">[12]Assumptions!$H$22</definedName>
    <definedName name="CL_RT2">'[27]Transp Data'!$A$6:$C$81</definedName>
    <definedName name="Classification" localSheetId="11">'[10]Func Study'!$AB$251</definedName>
    <definedName name="Classification">'[10]Func Study'!$AB$251</definedName>
    <definedName name="Close_Date">'[15]Capital Projects(Input)'!$D$7:$D$53</definedName>
    <definedName name="CombWC_LineItem">[6]BS!$AT$8:$AT$3929</definedName>
    <definedName name="Construction_OH" localSheetId="11">'[28]Virtual 49 Back-Up'!$E$54</definedName>
    <definedName name="Construction_OH">'[28]Virtual 49 Back-Up'!$E$54</definedName>
    <definedName name="ConversionFactor" localSheetId="11">[12]Assumptions!$I$65</definedName>
    <definedName name="ConversionFactor">[12]Assumptions!$I$65</definedName>
    <definedName name="COSFacVal" localSheetId="11">[10]Inputs!$R$5</definedName>
    <definedName name="COSFacVal">[10]Inputs!$R$5</definedName>
    <definedName name="CurrQtr">'[29]Inc Stmt'!$AJ$222</definedName>
    <definedName name="CUS" localSheetId="11">[4]CLASSIFIERS!$A$6:$IV$6</definedName>
    <definedName name="CUS">[4]CLASSIFIERS!$A$6:$IV$6</definedName>
    <definedName name="CUST_1" localSheetId="11">[4]EXTERNAL!$A$22:$IV$24</definedName>
    <definedName name="CUST_1">[4]EXTERNAL!$A$22:$IV$24</definedName>
    <definedName name="CUST_4" localSheetId="11">[4]EXTERNAL!$A$25:$IV$27</definedName>
    <definedName name="CUST_4">[4]EXTERNAL!$A$25:$IV$27</definedName>
    <definedName name="CUST_5" localSheetId="11">[4]EXTERNAL!$A$28:$IV$30</definedName>
    <definedName name="CUST_5">[4]EXTERNAL!$A$28:$IV$30</definedName>
    <definedName name="CUST_6" localSheetId="11">[4]EXTERNAL!$A$31:$IV$33</definedName>
    <definedName name="CUST_6">[4]EXTERNAL!$A$31:$IV$33</definedName>
    <definedName name="D108.05.T" localSheetId="11">[4]INTERNAL!$A$22:$IV$24</definedName>
    <definedName name="D108.05.T">[4]INTERNAL!$A$22:$IV$24</definedName>
    <definedName name="D108.10.T" localSheetId="11">[4]INTERNAL!$A$25:$IV$27</definedName>
    <definedName name="D108.10.T">[4]INTERNAL!$A$25:$IV$27</definedName>
    <definedName name="D361.T" localSheetId="11">[4]INTERNAL!$A$4:$IV$6</definedName>
    <definedName name="D361.T">[4]INTERNAL!$A$4:$IV$6</definedName>
    <definedName name="D362.T" localSheetId="11">[4]INTERNAL!$A$7:$IV$9</definedName>
    <definedName name="D362.T">[4]INTERNAL!$A$7:$IV$9</definedName>
    <definedName name="D364.T" localSheetId="11">[4]INTERNAL!$A$10:$IV$12</definedName>
    <definedName name="D364.T">[4]INTERNAL!$A$10:$IV$12</definedName>
    <definedName name="D366.T" localSheetId="11">[4]INTERNAL!$A$13:$IV$15</definedName>
    <definedName name="D366.T">[4]INTERNAL!$A$13:$IV$15</definedName>
    <definedName name="D368.T" localSheetId="11">[4]INTERNAL!$A$16:$IV$18</definedName>
    <definedName name="D368.T">[4]INTERNAL!$A$16:$IV$18</definedName>
    <definedName name="D370.T" localSheetId="11">[4]INTERNAL!$A$19:$IV$21</definedName>
    <definedName name="D370.T">[4]INTERNAL!$A$19:$IV$21</definedName>
    <definedName name="D372.T" localSheetId="11">[4]INTERNAL!$A$28:$IV$30</definedName>
    <definedName name="D372.T">[4]INTERNAL!$A$28:$IV$30</definedName>
    <definedName name="Data" localSheetId="11">'[30]Mix Variance'!$B$1:$N$31</definedName>
    <definedName name="Data">'[30]Mix Variance'!$B$1:$N$31</definedName>
    <definedName name="Data.Avg">'[29]Avg Amts'!$A$5:$BP$34</definedName>
    <definedName name="Data.Qtrs.Avg">'[29]Avg Amts'!$A$5:$IV$5</definedName>
    <definedName name="data1" localSheetId="11">'[31]Mix Variance'!$O$5:$T$25</definedName>
    <definedName name="data1">'[32]Mix Variance'!$O$5:$T$25</definedName>
    <definedName name="DebtPerc" localSheetId="11">[12]Assumptions!$I$58</definedName>
    <definedName name="DebtPerc">[12]Assumptions!$I$58</definedName>
    <definedName name="Dec03AMA" localSheetId="11">[3]BS!$AJ$7:$AJ$3582</definedName>
    <definedName name="Dec03AMA">[3]BS!$AJ$7:$AJ$3582</definedName>
    <definedName name="Dec04AMA" localSheetId="11">[1]BS!$AO$7:$AO$3582</definedName>
    <definedName name="Dec04AMA">[1]BS!$AO$7:$AO$3582</definedName>
    <definedName name="Dec08AMA" localSheetId="11">[2]BS!$AJ$7:$AJ$1726</definedName>
    <definedName name="Dec08AMA">[2]BS!$AJ$7:$AJ$1726</definedName>
    <definedName name="Dec09AMA" localSheetId="11">[2]BS!$AV$7:$AV$1726</definedName>
    <definedName name="Dec09AMA">[2]BS!$AV$7:$AV$1726</definedName>
    <definedName name="Dec16AMA">[6]BS!$AD$8:$AD$2553</definedName>
    <definedName name="Dec17AMA">[6]BS!$AP$8:$AP$2554</definedName>
    <definedName name="DEM" localSheetId="11">[4]CLASSIFIERS!$A$4:$IV$4</definedName>
    <definedName name="DEM">[4]CLASSIFIERS!$A$4:$IV$4</definedName>
    <definedName name="DEM_1" localSheetId="11">[4]EXTERNAL!$A$7:$IV$9</definedName>
    <definedName name="DEM_1">[4]EXTERNAL!$A$7:$IV$9</definedName>
    <definedName name="DEM_12CP" localSheetId="11">[4]EXTERNAL!$A$118:$IV$120</definedName>
    <definedName name="DEM_12CP">[4]EXTERNAL!$A$118:$IV$120</definedName>
    <definedName name="DEM_12NCP_P" localSheetId="11">[4]EXTERNAL!$A$187:$IV$189</definedName>
    <definedName name="DEM_12NCP_P">[4]EXTERNAL!$A$187:$IV$189</definedName>
    <definedName name="DEM_12NCP_S" localSheetId="11">[4]EXTERNAL!$A$190:$IV$192</definedName>
    <definedName name="DEM_12NCP_S">[4]EXTERNAL!$A$190:$IV$192</definedName>
    <definedName name="DEM_12NCP1" localSheetId="11">[4]EXTERNAL!$A$139:$IV$141</definedName>
    <definedName name="DEM_12NCP1">[4]EXTERNAL!$A$139:$IV$141</definedName>
    <definedName name="DEM_12NCP2" localSheetId="11">[4]EXTERNAL!$A$130:$IV$132</definedName>
    <definedName name="DEM_12NCP2">[4]EXTERNAL!$A$130:$IV$132</definedName>
    <definedName name="DEM_1A" localSheetId="11">[4]EXTERNAL!$A$115:$IV$117</definedName>
    <definedName name="DEM_1A">[4]EXTERNAL!$A$115:$IV$117</definedName>
    <definedName name="DEM_2A" localSheetId="11">[4]EXTERNAL!$A$148:$IV$150</definedName>
    <definedName name="DEM_2A">[4]EXTERNAL!$A$148:$IV$150</definedName>
    <definedName name="DEM_3A" localSheetId="11">[4]EXTERNAL!$A$199:$IV$201</definedName>
    <definedName name="DEM_3A">[4]EXTERNAL!$A$199:$IV$201</definedName>
    <definedName name="DEM_3B" localSheetId="11">[4]EXTERNAL!$A$196:$IV$198</definedName>
    <definedName name="DEM_3B">[4]EXTERNAL!$A$196:$IV$198</definedName>
    <definedName name="Demand" localSheetId="11">[13]Inputs!$D$8</definedName>
    <definedName name="Demand">[13]Inputs!$D$8</definedName>
    <definedName name="Demand2" localSheetId="11">[33]Inputs!$D$11</definedName>
    <definedName name="Demand2">[33]Inputs!$D$11</definedName>
    <definedName name="DES1.T" localSheetId="11">[4]INTERNAL!$A$40:$IV$42</definedName>
    <definedName name="DES1.T">[4]INTERNAL!$A$40:$IV$42</definedName>
    <definedName name="DES2.T" localSheetId="11">[4]INTERNAL!$A$43:$IV$45</definedName>
    <definedName name="DES2.T">[4]INTERNAL!$A$43:$IV$45</definedName>
    <definedName name="DF_HeatRate" localSheetId="11">[12]Assumptions!$L$23</definedName>
    <definedName name="DF_HeatRate">[12]Assumptions!$L$23</definedName>
    <definedName name="DIR_40" localSheetId="11">[4]EXTERNAL!$A$193:$IV$195</definedName>
    <definedName name="DIR_40">[4]EXTERNAL!$A$193:$IV$195</definedName>
    <definedName name="DIR_449" localSheetId="11">[4]EXTERNAL!$A$127:$IV$129</definedName>
    <definedName name="DIR_449">[4]EXTERNAL!$A$127:$IV$129</definedName>
    <definedName name="DIR_449_ENERGY" localSheetId="11">[4]EXTERNAL!$A$160:$IV$162</definedName>
    <definedName name="DIR_449_ENERGY">[4]EXTERNAL!$A$160:$IV$162</definedName>
    <definedName name="DIR_449_HV" localSheetId="11">[4]EXTERNAL!$A$157:$IV$159</definedName>
    <definedName name="DIR_449_HV">[4]EXTERNAL!$A$157:$IV$159</definedName>
    <definedName name="DIR_449_OATT" localSheetId="11">[4]EXTERNAL!$A$166:$IV$168</definedName>
    <definedName name="DIR_449_OATT">[4]EXTERNAL!$A$166:$IV$168</definedName>
    <definedName name="DIR_RESALE" localSheetId="11">[4]EXTERNAL!$A$124:$IV$126</definedName>
    <definedName name="DIR_RESALE">[4]EXTERNAL!$A$124:$IV$126</definedName>
    <definedName name="DIR_RESALE_LARGE" localSheetId="11">[4]EXTERNAL!$A$154:$IV$156</definedName>
    <definedName name="DIR_RESALE_LARGE">[4]EXTERNAL!$A$154:$IV$156</definedName>
    <definedName name="DIR_RESALE_SMALL" localSheetId="11">[4]EXTERNAL!$A$151:$IV$153</definedName>
    <definedName name="DIR_RESALE_SMALL">[4]EXTERNAL!$A$151:$IV$153</definedName>
    <definedName name="DIR108.09" localSheetId="11">[4]EXTERNAL!$A$106:$IV$108</definedName>
    <definedName name="DIR108.09">[4]EXTERNAL!$A$106:$IV$108</definedName>
    <definedName name="DIR235.00" localSheetId="11">[4]EXTERNAL!$A$85:$IV$87</definedName>
    <definedName name="DIR235.00">[4]EXTERNAL!$A$85:$IV$87</definedName>
    <definedName name="DIR360.01" localSheetId="11">[4]EXTERNAL!$A$37:$IV$39</definedName>
    <definedName name="DIR360.01">[4]EXTERNAL!$A$37:$IV$39</definedName>
    <definedName name="DIR361.01" localSheetId="11">[4]EXTERNAL!$A$40:$IV$42</definedName>
    <definedName name="DIR361.01">[4]EXTERNAL!$A$40:$IV$42</definedName>
    <definedName name="DIR362.01" localSheetId="11">[4]EXTERNAL!$A$43:$IV$45</definedName>
    <definedName name="DIR362.01">[4]EXTERNAL!$A$43:$IV$45</definedName>
    <definedName name="DIR364.01" localSheetId="11">[4]EXTERNAL!$A$46:$IV$48</definedName>
    <definedName name="DIR364.01">[4]EXTERNAL!$A$46:$IV$48</definedName>
    <definedName name="DIR366.01" localSheetId="11">[4]EXTERNAL!$A$49:$IV$51</definedName>
    <definedName name="DIR366.01">[4]EXTERNAL!$A$49:$IV$51</definedName>
    <definedName name="DIR368.03" localSheetId="11">[4]EXTERNAL!$A$55:$IV$57</definedName>
    <definedName name="DIR368.03">[4]EXTERNAL!$A$55:$IV$57</definedName>
    <definedName name="DIR368.03C" localSheetId="11">[4]EXTERNAL!$A$52:$IV$54</definedName>
    <definedName name="DIR368.03C">[4]EXTERNAL!$A$52:$IV$54</definedName>
    <definedName name="DIR372.00" localSheetId="11">[4]EXTERNAL!$A$58:$IV$60</definedName>
    <definedName name="DIR372.00">[4]EXTERNAL!$A$58:$IV$60</definedName>
    <definedName name="DIR373.00" localSheetId="11">[4]EXTERNAL!$A$61:$IV$63</definedName>
    <definedName name="DIR373.00">[4]EXTERNAL!$A$61:$IV$63</definedName>
    <definedName name="DIR450.01" localSheetId="11">[4]EXTERNAL!$A$10:$IV$12</definedName>
    <definedName name="DIR450.01">[4]EXTERNAL!$A$10:$IV$12</definedName>
    <definedName name="DIR450.02" localSheetId="11">[4]EXTERNAL!$A$184:$IV$186</definedName>
    <definedName name="DIR450.02">[4]EXTERNAL!$A$184:$IV$186</definedName>
    <definedName name="DIR451.02" localSheetId="11">[4]EXTERNAL!$A$70:$IV$72</definedName>
    <definedName name="DIR451.02">[4]EXTERNAL!$A$70:$IV$72</definedName>
    <definedName name="DIR451.03" localSheetId="11">[4]EXTERNAL!$A$136:$IV$138</definedName>
    <definedName name="DIR451.03">[4]EXTERNAL!$A$136:$IV$138</definedName>
    <definedName name="DIR451.05" localSheetId="11">[4]EXTERNAL!$A$76:$IV$78</definedName>
    <definedName name="DIR451.05">[4]EXTERNAL!$A$76:$IV$78</definedName>
    <definedName name="DIR451.06" localSheetId="11">[4]EXTERNAL!$A$109:$IV$111</definedName>
    <definedName name="DIR451.06">[4]EXTERNAL!$A$109:$IV$111</definedName>
    <definedName name="DIR451.07" localSheetId="11">[4]EXTERNAL!$A$133:$IV$135</definedName>
    <definedName name="DIR451.07">[4]EXTERNAL!$A$133:$IV$135</definedName>
    <definedName name="DIR454.04" localSheetId="11">[4]EXTERNAL!$A$73:$IV$75</definedName>
    <definedName name="DIR454.04">[4]EXTERNAL!$A$73:$IV$75</definedName>
    <definedName name="DIR556.01" localSheetId="11">[4]EXTERNAL!$A$175:$IV$177</definedName>
    <definedName name="DIR556.01">[4]EXTERNAL!$A$175:$IV$177</definedName>
    <definedName name="DIR565.02" localSheetId="11">[4]EXTERNAL!$A$178:$IV$180</definedName>
    <definedName name="DIR565.02">[4]EXTERNAL!$A$178:$IV$180</definedName>
    <definedName name="DIR908.01" localSheetId="11">[4]EXTERNAL!$A$172:$IV$174</definedName>
    <definedName name="DIR908.01">[4]EXTERNAL!$A$172:$IV$174</definedName>
    <definedName name="DIR920.01" localSheetId="11">[4]EXTERNAL!$A$181:$IV$183</definedName>
    <definedName name="DIR920.01">[4]EXTERNAL!$A$181:$IV$183</definedName>
    <definedName name="Dis" localSheetId="11">'[10]Func Study'!$AB$250</definedName>
    <definedName name="Dis">'[10]Func Study'!$AB$250</definedName>
    <definedName name="Discount_for_Revenue_Reqmt" localSheetId="11">'[34]Assumptions of Purchase'!$B$45</definedName>
    <definedName name="Discount_for_Revenue_Reqmt">'[34]Assumptions of Purchase'!$B$45</definedName>
    <definedName name="DisFac" localSheetId="11">'[10]Func Dist Factor Table'!$A$11:$G$25</definedName>
    <definedName name="DisFac">'[10]Func Dist Factor Table'!$A$11:$G$25</definedName>
    <definedName name="DOCKET" localSheetId="6">'[18]Summaries &amp; 3.01-3.18 &amp; 4.01'!$A$7</definedName>
    <definedName name="DOCKET">'[19]Summaries &amp; 3.01-3.18 &amp; 4.01'!$A$7</definedName>
    <definedName name="DocketNumber" localSheetId="12">'[35]JHS-19'!$AR$2</definedName>
    <definedName name="DocketNumber" localSheetId="9">'[35]JHS-19'!$AR$2</definedName>
    <definedName name="DocketNumber" localSheetId="11">'[35]JHS-19'!$AR$2</definedName>
    <definedName name="DocketNumber" localSheetId="13">'[35]JHS-19'!$AR$2</definedName>
    <definedName name="DocketNumber" localSheetId="10">'[35]JHS-19'!$AR$2</definedName>
    <definedName name="DocketNumber">'[36]JHS-4'!$AP$2</definedName>
    <definedName name="DP.T" localSheetId="11">[4]INTERNAL!$A$46:$IV$48</definedName>
    <definedName name="DP.T">[4]INTERNAL!$A$46:$IV$48</definedName>
    <definedName name="EBFIT.T" localSheetId="11">[4]INTERNAL!$A$88:$IV$90</definedName>
    <definedName name="EBFIT.T">[4]INTERNAL!$A$88:$IV$90</definedName>
    <definedName name="EffTax" localSheetId="42">[23]INPUTS!$F$36</definedName>
    <definedName name="EffTax" localSheetId="12">[4]INPUTS!$F$31</definedName>
    <definedName name="EffTax" localSheetId="9">[4]INPUTS!$F$31</definedName>
    <definedName name="EffTax" localSheetId="11">[4]INPUTS!$F$31</definedName>
    <definedName name="EffTax" localSheetId="13">[4]INPUTS!$F$31</definedName>
    <definedName name="EffTax" localSheetId="10">[4]INPUTS!$F$31</definedName>
    <definedName name="EffTax">[25]INPUTS!$F$36</definedName>
    <definedName name="Electric_Prices" localSheetId="11">'[37]Monthly Price Summary'!$B$4:$E$27</definedName>
    <definedName name="Electric_Prices">'[37]Monthly Price Summary'!$B$4:$E$27</definedName>
    <definedName name="ElecWC_LineItems" localSheetId="11">[7]BS!$AO$7:$AO$3420</definedName>
    <definedName name="ElecWC_LineItems">[7]BS!$AO$7:$AO$3420</definedName>
    <definedName name="ElRBLine" localSheetId="12">[7]BS!$AP$7:$AP$3141</definedName>
    <definedName name="ElRBLine" localSheetId="9">[7]BS!$AP$7:$AP$3141</definedName>
    <definedName name="ElRBLine" localSheetId="11">[7]BS!$AP$7:$AP$3141</definedName>
    <definedName name="ElRBLine" localSheetId="13">[7]BS!$AP$7:$AP$3141</definedName>
    <definedName name="ElRBLine" localSheetId="10">[7]BS!$AP$7:$AP$3141</definedName>
    <definedName name="ElRBLine">[1]BS!$AQ$7:$AQ$3303</definedName>
    <definedName name="EndDate" localSheetId="11">[12]Assumptions!$C$11</definedName>
    <definedName name="EndDate">[12]Assumptions!$C$11</definedName>
    <definedName name="energy">[22]Readings!$B$3</definedName>
    <definedName name="ENERGY_1" localSheetId="11">[4]EXTERNAL!$A$4:$IV$6</definedName>
    <definedName name="ENERGY_1">[4]EXTERNAL!$A$4:$IV$6</definedName>
    <definedName name="ENERGY_2" localSheetId="11">[4]EXTERNAL!$A$145:$IV$147</definedName>
    <definedName name="ENERGY_2">[4]EXTERNAL!$A$145:$IV$147</definedName>
    <definedName name="Engy" localSheetId="11">[13]Inputs!$D$9</definedName>
    <definedName name="Engy">[13]Inputs!$D$9</definedName>
    <definedName name="Engy2" localSheetId="11">[33]Inputs!$D$12</definedName>
    <definedName name="Engy2">[33]Inputs!$D$12</definedName>
    <definedName name="EPIS.T" localSheetId="11">[4]INTERNAL!$A$49:$IV$51</definedName>
    <definedName name="EPIS.T">[4]INTERNAL!$A$49:$IV$51</definedName>
    <definedName name="Escalator">1.025</definedName>
    <definedName name="Factorck" localSheetId="11">'[10]COS Factor Table'!$O$15:$O$113</definedName>
    <definedName name="Factorck">'[10]COS Factor Table'!$O$15:$O$113</definedName>
    <definedName name="FactorType">[11]Variables!$AK$2:$AL$12</definedName>
    <definedName name="FactSum" localSheetId="11">'[10]COS Factor Table'!$A$14:$O$113</definedName>
    <definedName name="FactSum">'[10]COS Factor Table'!$A$14:$O$113</definedName>
    <definedName name="FCR" localSheetId="11">'[28]Virtual 49 Back-Up'!$B$20</definedName>
    <definedName name="FCR">'[28]Virtual 49 Back-Up'!$B$20</definedName>
    <definedName name="Feb04AMA" localSheetId="11">[1]BS!$AE$7:$AE$3582</definedName>
    <definedName name="Feb04AMA">[1]BS!$AE$7:$AE$3582</definedName>
    <definedName name="Feb09AMA" localSheetId="11">[2]BS!$AL$7:$AL$1725</definedName>
    <definedName name="Feb09AMA">[2]BS!$AL$7:$AL$1725</definedName>
    <definedName name="Feb10AMA" localSheetId="11">[2]BS!$AX$7:$AX$1726</definedName>
    <definedName name="Feb10AMA">[2]BS!$AX$7:$AX$1726</definedName>
    <definedName name="Feb17AMA">[6]BS!$AF$8:$AF$2552</definedName>
    <definedName name="Fed_Cap_Tax" localSheetId="11">[38]Inputs!$E$112</definedName>
    <definedName name="Fed_Cap_Tax">[38]Inputs!$E$112</definedName>
    <definedName name="FedTaxRate" localSheetId="11">[12]Assumptions!$C$33</definedName>
    <definedName name="FedTaxRate">[12]Assumptions!$C$33</definedName>
    <definedName name="FERC_Lookup" localSheetId="11">'[39]Map Table'!$E$2:$F$58</definedName>
    <definedName name="FERC_Lookup">'[39]Map Table'!$E$2:$F$58</definedName>
    <definedName name="FF" localSheetId="6">'[18]Summaries &amp; 3.01-3.18 &amp; 4.01'!$CW$13</definedName>
    <definedName name="FF">'[19]Summaries &amp; 3.01-3.18 &amp; 4.01'!$CW$13</definedName>
    <definedName name="FIT" localSheetId="6">'[18]Summaries &amp; 3.01-3.18 &amp; 4.01'!$CV$19</definedName>
    <definedName name="FIT">'[40]ROR &amp; CONV FACTOR'!$J$20</definedName>
    <definedName name="FIT_Tax_Rate">'[15]Assumptions (Input)'!$B$5</definedName>
    <definedName name="FranchiseTax" localSheetId="11">[14]Variables!$D$26</definedName>
    <definedName name="FranchiseTax">[14]Variables!$D$26</definedName>
    <definedName name="FTAX" localSheetId="42">[23]INPUTS!$F$35</definedName>
    <definedName name="FTAX" localSheetId="12">[4]INPUTS!$F$30</definedName>
    <definedName name="FTAX" localSheetId="9">[4]INPUTS!$F$30</definedName>
    <definedName name="FTAX" localSheetId="11">[4]INPUTS!$F$30</definedName>
    <definedName name="FTAX" localSheetId="13">[4]INPUTS!$F$30</definedName>
    <definedName name="FTAX" localSheetId="10">[4]INPUTS!$F$30</definedName>
    <definedName name="FTAX">[25]INPUTS!$F$35</definedName>
    <definedName name="Func" localSheetId="11">'[10]Func Factor Table'!$A$10:$H$77</definedName>
    <definedName name="Func">'[10]Func Factor Table'!$A$10:$H$77</definedName>
    <definedName name="Function" localSheetId="11">'[10]Func Study'!$AB$250</definedName>
    <definedName name="Function">'[10]Func Study'!$AB$250</definedName>
    <definedName name="GasRBLine" localSheetId="11">[1]BS!$AS$7:$AS$3631</definedName>
    <definedName name="GasRBLine">[1]BS!$AS$7:$AS$3631</definedName>
    <definedName name="GasWC_LineItem" localSheetId="11">[1]BS!$AR$7:$AR$3631</definedName>
    <definedName name="GasWC_LineItem">[1]BS!$AR$7:$AR$3631</definedName>
    <definedName name="GP.T" localSheetId="11">[4]INTERNAL!$A$52:$IV$54</definedName>
    <definedName name="GP.T">[4]INTERNAL!$A$52:$IV$54</definedName>
    <definedName name="HTML_CodePage">1252</definedName>
    <definedName name="HTML_Control" localSheetId="12">{"'Sheet1'!$A$1:$J$121"}</definedName>
    <definedName name="HTML_Control" localSheetId="9">{"'Sheet1'!$A$1:$J$121"}</definedName>
    <definedName name="HTML_Control" localSheetId="7">{"'Sheet1'!$A$1:$J$121"}</definedName>
    <definedName name="HTML_Control" localSheetId="8">{"'Sheet1'!$A$1:$J$121"}</definedName>
    <definedName name="HTML_Control" localSheetId="41">{"'Sheet1'!$A$1:$J$121"}</definedName>
    <definedName name="HTML_Control" localSheetId="37">{"'Sheet1'!$A$1:$J$121"}</definedName>
    <definedName name="HTML_Control" localSheetId="38">{"'Sheet1'!$A$1:$J$121"}</definedName>
    <definedName name="HTML_Control" localSheetId="44">{"'Sheet1'!$A$1:$J$121"}</definedName>
    <definedName name="HTML_Control" localSheetId="11">{"'Sheet1'!$A$1:$J$121"}</definedName>
    <definedName name="HTML_Control" localSheetId="13">{"'Sheet1'!$A$1:$J$121"}</definedName>
    <definedName name="HTML_Control" localSheetId="10">{"'Sheet1'!$A$1:$J$121"}</definedName>
    <definedName name="HTML_Control" localSheetId="20">{"'Sheet1'!$A$1:$J$121"}</definedName>
    <definedName name="HTML_Control" localSheetId="25">{"'Sheet1'!$A$1:$J$121"}</definedName>
    <definedName name="HTML_Control" localSheetId="32">{"'Sheet1'!$A$1:$J$121"}</definedName>
    <definedName name="HTML_Control" localSheetId="40">{"'Sheet1'!$A$1:$J$121"}</definedName>
    <definedName name="HTML_Control" localSheetId="39">{"'Sheet1'!$A$1:$J$121"}</definedName>
    <definedName name="HTML_Control" localSheetId="36">{"'Sheet1'!$A$1:$J$121"}</definedName>
    <definedName name="HTML_Control" localSheetId="19">{"'Sheet1'!$A$1:$J$121"}</definedName>
    <definedName name="HTML_Control" localSheetId="22">{"'Sheet1'!$A$1:$J$121"}</definedName>
    <definedName name="HTML_Control" localSheetId="28">{"'Sheet1'!$A$1:$J$121"}</definedName>
    <definedName name="HTML_Control" localSheetId="35">{"'Sheet1'!$A$1:$J$121"}</definedName>
    <definedName name="HTML_Control" localSheetId="21">{"'Sheet1'!$A$1:$J$121"}</definedName>
    <definedName name="HTML_Control" localSheetId="27">{"'Sheet1'!$A$1:$J$121"}</definedName>
    <definedName name="HTML_Control" localSheetId="34">{"'Sheet1'!$A$1:$J$121"}</definedName>
    <definedName name="HTML_Control" localSheetId="26">{"'Sheet1'!$A$1:$J$121"}</definedName>
    <definedName name="HTML_Control" localSheetId="33">{"'Sheet1'!$A$1:$J$121"}</definedName>
    <definedName name="HTML_Control" localSheetId="29">{"'Sheet1'!$A$1:$J$121"}</definedName>
    <definedName name="HTML_Control" localSheetId="23">{"'Sheet1'!$A$1:$J$121"}</definedName>
    <definedName name="HTML_Control" localSheetId="30">{"'Sheet1'!$A$1:$J$121"}</definedName>
    <definedName name="HTML_Control" localSheetId="24">{"'Sheet1'!$A$1:$J$121"}</definedName>
    <definedName name="HTML_Control" localSheetId="31">{"'Sheet1'!$A$1:$J$121"}</definedName>
    <definedName name="HTML_Control" localSheetId="3">{"'Sheet1'!$A$1:$J$121"}</definedName>
    <definedName name="HTML_Control">{"'Sheet1'!$A$1:$J$121"}</definedName>
    <definedName name="HTML_Description">""</definedName>
    <definedName name="HTML_Email">""</definedName>
    <definedName name="HTML_Header">"Sheet1"</definedName>
    <definedName name="HTML_LastUpdate">"10/21/99"</definedName>
    <definedName name="HTML_LineAfter">FALSE</definedName>
    <definedName name="HTML_LineBefore">FALSE</definedName>
    <definedName name="HTML_Name">"Paulette Peoples"</definedName>
    <definedName name="HTML_OBDlg2">TRUE</definedName>
    <definedName name="HTML_OBDlg4">TRUE</definedName>
    <definedName name="HTML_OS">0</definedName>
    <definedName name="HTML_PathFile">"\\Bhincres01\groups\Mkt_Dev\EXECMKTR\RIGS\RigBible\Web NA.htm"</definedName>
    <definedName name="HTML_Title">"Total North America"</definedName>
    <definedName name="IBFIT.T" localSheetId="11">[4]INTERNAL!$A$85:$IV$87</definedName>
    <definedName name="IBFIT.T">[4]INTERNAL!$A$85:$IV$87</definedName>
    <definedName name="inctaxrate">0.4</definedName>
    <definedName name="Insurance_Rate">'[15]Assumptions (Input)'!$B$9</definedName>
    <definedName name="INTRESEXCH" localSheetId="11">[41]Sheet1!$AG$1</definedName>
    <definedName name="INTRESEXCH">[41]Sheet1!$AG$1</definedName>
    <definedName name="Jan04AMA" localSheetId="11">[1]BS!$AD$7:$AD$3582</definedName>
    <definedName name="Jan04AMA">[1]BS!$AD$7:$AD$3582</definedName>
    <definedName name="Jan09AMA" localSheetId="11">[2]BS!$AK$7:$AK$1743</definedName>
    <definedName name="Jan09AMA">[2]BS!$AK$7:$AK$1743</definedName>
    <definedName name="Jan10AMA" localSheetId="11">[2]BS!$AW$7:$AW$1726</definedName>
    <definedName name="Jan10AMA">[2]BS!$AW$7:$AW$1726</definedName>
    <definedName name="Jan17AMA">[6]BS!$AE$8:$AE$2551</definedName>
    <definedName name="jjj" localSheetId="11">[42]Inputs!$N$18</definedName>
    <definedName name="jjj">[42]Inputs!$N$18</definedName>
    <definedName name="JP_Bal" localSheetId="11">[43]ACCOUNTS!$AG$31</definedName>
    <definedName name="JP_Bal">[43]ACCOUNTS!$AG$31</definedName>
    <definedName name="Jul04AMA" localSheetId="11">[1]BS!$AJ$7:$AJ$3582</definedName>
    <definedName name="Jul04AMA">[1]BS!$AJ$7:$AJ$3582</definedName>
    <definedName name="Jul09AMA" localSheetId="11">[2]BS!$AQ$7:$AQ$1726</definedName>
    <definedName name="Jul09AMA">[2]BS!$AQ$7:$AQ$1726</definedName>
    <definedName name="July17AMA">[6]BS!$AK$8:$AK$2552</definedName>
    <definedName name="Jun04AMA" localSheetId="11">[1]BS!$AI$7:$AI$3582</definedName>
    <definedName name="Jun04AMA">[1]BS!$AI$7:$AI$3582</definedName>
    <definedName name="Jun09AMA" localSheetId="11">[2]BS!$AP$7:$AP$1726</definedName>
    <definedName name="Jun09AMA">[2]BS!$AP$7:$AP$1726</definedName>
    <definedName name="Jun10AMA" localSheetId="11">[2]BS!$BB$7:$BB$1726</definedName>
    <definedName name="Jun10AMA">[2]BS!$BB$7:$BB$1726</definedName>
    <definedName name="Jun17AMA">[6]BS!$AJ$8:$AJ$2553</definedName>
    <definedName name="Jurisdiction">[11]Variables!$AK$15</definedName>
    <definedName name="JurisNumber">[11]Variables!$AL$15</definedName>
    <definedName name="k_Docket_Number">'[26]KJB-12 Sum'!$AS$2</definedName>
    <definedName name="k_FITrate">'[26]KJB-3,11 Def'!$L$20</definedName>
    <definedName name="keep_Docket_Number" localSheetId="11">'[44]KJB-3 Sum'!$AQ$2</definedName>
    <definedName name="keep_Docket_Number">'[44]KJB-3 Sum'!$AQ$2</definedName>
    <definedName name="keep_FIT" localSheetId="11">'[44]KJB-7 Def'!$L$20</definedName>
    <definedName name="keep_FIT">'[44]KJB-7 Def'!$L$20</definedName>
    <definedName name="keep_KJB_3_Rate_Increase" localSheetId="11">'[44]KJB-7 Def'!$C$3</definedName>
    <definedName name="keep_KJB_3_Rate_Increase">'[44]KJB-7 Def'!$C$3</definedName>
    <definedName name="keep_KJB_4_Electric_Summary" localSheetId="11">'[44]KJB-3 Sum'!$AQ$3</definedName>
    <definedName name="keep_KJB_4_Electric_Summary">'[44]KJB-3 Sum'!$AQ$3</definedName>
    <definedName name="keep_KJB_8_Common_Adjs" localSheetId="11">'[44]KJB-5 Cmn Adj'!$L$3</definedName>
    <definedName name="keep_KJB_8_Common_Adjs">'[44]KJB-5 Cmn Adj'!$L$3</definedName>
    <definedName name="keep_KJB_9_Electric_Only" localSheetId="11">'[44]KJB-5 El Adj'!$E$3</definedName>
    <definedName name="keep_KJB_9_Electric_Only">'[44]KJB-5 El Adj'!$E$3</definedName>
    <definedName name="keep_PSE">'[45]Gas Summary'!$I$5</definedName>
    <definedName name="keep_TESTYEAR" localSheetId="11">'[44]KJB-5 Cmn Adj'!$B$7</definedName>
    <definedName name="keep_TESTYEAR">'[44]KJB-5 Cmn Adj'!$B$7</definedName>
    <definedName name="kp_DOCKET">'[45]Gas Detail Pages'!$A$9</definedName>
    <definedName name="Last_Row" localSheetId="44">IF('Elect 2017GRC Conv Fctr'!Values_Entered,Header_Row+'Elect 2017GRC Conv Fctr'!Number_of_Payments,Header_Row)</definedName>
    <definedName name="Last_Row" localSheetId="11">IF('Electric Account Balance'!Values_Entered,Header_Row+'Electric Account Balance'!Number_of_Payments,Header_Row)</definedName>
    <definedName name="Last_Row" localSheetId="10">IF('FPC Deferral Balance'!Values_Entered,Header_Row+'FPC Deferral Balance'!Number_of_Payments,Header_Row)</definedName>
    <definedName name="Last_Row" localSheetId="25">IF('Non-Res Delivery Calc'!Values_Entered,Header_Row+'Non-Res Delivery Calc'!Number_of_Payments,Header_Row)</definedName>
    <definedName name="Last_Row" localSheetId="32">IF('Non-Res FPC Calc'!Values_Entered,Header_Row+'Non-Res FPC Calc'!Number_of_Payments,Header_Row)</definedName>
    <definedName name="Last_Row" localSheetId="36">IF('Rate Test Revenue'!Values_Entered,Header_Row+'Rate Test Revenue'!Number_of_Payments,Header_Row)</definedName>
    <definedName name="Last_Row" localSheetId="28">IF('Sch 10&amp;31 Delivery Calc'!Values_Entered,Header_Row+'Sch 10&amp;31 Delivery Calc'!Number_of_Payments,Header_Row)</definedName>
    <definedName name="Last_Row" localSheetId="35">IF('Sch 10&amp;31 FPC Calc'!Values_Entered,Header_Row+'Sch 10&amp;31 FPC Calc'!Number_of_Payments,Header_Row)</definedName>
    <definedName name="Last_Row" localSheetId="27">IF('Sch 12&amp;26 Delivery Calc'!Values_Entered,Header_Row+'Sch 12&amp;26 Delivery Calc'!Number_of_Payments,Header_Row)</definedName>
    <definedName name="Last_Row" localSheetId="34">IF('Sch 12&amp;26 FPC Calc'!Values_Entered,Header_Row+'Sch 12&amp;26 FPC Calc'!Number_of_Payments,Header_Row)</definedName>
    <definedName name="Last_Row" localSheetId="26">IF('Sch 40 Delivery Calc'!Values_Entered,Header_Row+'Sch 40 Delivery Calc'!Number_of_Payments,Header_Row)</definedName>
    <definedName name="Last_Row" localSheetId="33">IF('Sch 40 FPC Calc'!Values_Entered,Header_Row+'Sch 40 FPC Calc'!Number_of_Payments,Header_Row)</definedName>
    <definedName name="Last_Row" localSheetId="29">IF('Sch 46&amp;49 Delivery Calc'!Values_Entered,Header_Row+'Sch 46&amp;49 Delivery Calc'!Number_of_Payments,Header_Row)</definedName>
    <definedName name="Last_Row" localSheetId="30">IF('Sch 7 FPC Calc'!Values_Entered,Header_Row+'Sch 7 FPC Calc'!Number_of_Payments,Header_Row)</definedName>
    <definedName name="Last_Row" localSheetId="24">IF('Sch 8&amp;24 Delivery Calc'!Values_Entered,Header_Row+'Sch 8&amp;24 Delivery Calc'!Number_of_Payments,Header_Row)</definedName>
    <definedName name="Last_Row" localSheetId="31">IF('Sch 8&amp;24 FPC Calc'!Values_Entered,Header_Row+'Sch 8&amp;24 FPC Calc'!Number_of_Payments,Header_Row)</definedName>
    <definedName name="Last_Row">IF([0]!Values_Entered,Header_Row+[0]!Number_of_Payments,Header_Row)</definedName>
    <definedName name="LATEPAY" localSheetId="11">[41]Sheet1!$E$3:$E$25</definedName>
    <definedName name="LATEPAY">[41]Sheet1!$E$3:$E$25</definedName>
    <definedName name="Levy_Rate">'[15]Assumptions (Input)'!$B$6</definedName>
    <definedName name="limcount">1</definedName>
    <definedName name="LINE.T" localSheetId="11">[4]INTERNAL!$A$55:$IV$57</definedName>
    <definedName name="LINE.T">[4]INTERNAL!$A$55:$IV$57</definedName>
    <definedName name="LinkCos" localSheetId="11">'[10]JAM Download'!$K$4</definedName>
    <definedName name="LinkCos">'[10]JAM Download'!$K$4</definedName>
    <definedName name="LoadArray">'[46]Load Source Data'!$C$78:$X$89</definedName>
    <definedName name="LOLD">1</definedName>
    <definedName name="LOLD_Table">10</definedName>
    <definedName name="LOLD_ZZCOOM_M03_Q001">10</definedName>
    <definedName name="LOLD_ZZCOOM_M03_Q001SKF">13</definedName>
    <definedName name="LOLD_ZZCOOM_M03_Q004">10</definedName>
    <definedName name="LOLD_ZZCOOM_M03_Q004ORDERS">13</definedName>
    <definedName name="LOLD_ZZCOOM_M03_Q004SKF">13</definedName>
    <definedName name="M9100F4_v4" localSheetId="11">[47]M9100F4!$A$1:$V$99</definedName>
    <definedName name="M9100F4_v4">[47]M9100F4!$A$1:$V$99</definedName>
    <definedName name="MACRS">'[15]MACRS RATES'!$A$3:$AT$10</definedName>
    <definedName name="Mar04AMA" localSheetId="11">[1]BS!$AF$7:$AF$3582</definedName>
    <definedName name="Mar04AMA">[1]BS!$AF$7:$AF$3582</definedName>
    <definedName name="MAR09AMA" localSheetId="11">[2]BS!$AM$7:$AM$1725</definedName>
    <definedName name="MAR09AMA">[2]BS!$AM$7:$AM$1725</definedName>
    <definedName name="Mar10AMA" localSheetId="11">[2]BS!$AY$7:$AY$1726</definedName>
    <definedName name="Mar10AMA">[2]BS!$AY$7:$AY$1726</definedName>
    <definedName name="Mar17AMA">[6]BS!$AG$8:$AG$2552</definedName>
    <definedName name="May04AMA" localSheetId="11">[1]BS!$AH$7:$AH$3582</definedName>
    <definedName name="May04AMA">[1]BS!$AH$7:$AH$3582</definedName>
    <definedName name="MAY09AMA" localSheetId="11">[2]BS!$AO$7:$AO$1726</definedName>
    <definedName name="MAY09AMA">[2]BS!$AO$7:$AO$1726</definedName>
    <definedName name="May10AMA" localSheetId="11">[2]BS!$BA$7:$BA$1726</definedName>
    <definedName name="May10AMA">[2]BS!$BA$7:$BA$1726</definedName>
    <definedName name="May17AMA">[6]BS!$AI$8:$AI$2552</definedName>
    <definedName name="menu1_Button5_Click" localSheetId="44">[48]!menu1_Button5_Click</definedName>
    <definedName name="menu1_Button5_Click" localSheetId="11">[48]!menu1_Button5_Click</definedName>
    <definedName name="menu1_Button5_Click" localSheetId="10">[48]!menu1_Button5_Click</definedName>
    <definedName name="menu1_Button5_Click" localSheetId="25">[48]!menu1_Button5_Click</definedName>
    <definedName name="menu1_Button5_Click" localSheetId="32">[48]!menu1_Button5_Click</definedName>
    <definedName name="menu1_Button5_Click" localSheetId="28">[48]!menu1_Button5_Click</definedName>
    <definedName name="menu1_Button5_Click" localSheetId="35">[48]!menu1_Button5_Click</definedName>
    <definedName name="menu1_Button5_Click" localSheetId="27">[48]!menu1_Button5_Click</definedName>
    <definedName name="menu1_Button5_Click" localSheetId="34">[48]!menu1_Button5_Click</definedName>
    <definedName name="menu1_Button5_Click" localSheetId="26">[48]!menu1_Button5_Click</definedName>
    <definedName name="menu1_Button5_Click" localSheetId="33">[48]!menu1_Button5_Click</definedName>
    <definedName name="menu1_Button5_Click" localSheetId="29">[48]!menu1_Button5_Click</definedName>
    <definedName name="menu1_Button5_Click" localSheetId="30">[48]!menu1_Button5_Click</definedName>
    <definedName name="menu1_Button5_Click" localSheetId="24">[48]!menu1_Button5_Click</definedName>
    <definedName name="menu1_Button5_Click" localSheetId="31">[48]!menu1_Button5_Click</definedName>
    <definedName name="menu1_Button5_Click">[48]!menu1_Button5_Click</definedName>
    <definedName name="menu1_Button6_Click" localSheetId="44">[48]!menu1_Button6_Click</definedName>
    <definedName name="menu1_Button6_Click" localSheetId="11">[48]!menu1_Button6_Click</definedName>
    <definedName name="menu1_Button6_Click" localSheetId="10">[48]!menu1_Button6_Click</definedName>
    <definedName name="menu1_Button6_Click" localSheetId="25">[48]!menu1_Button6_Click</definedName>
    <definedName name="menu1_Button6_Click" localSheetId="32">[48]!menu1_Button6_Click</definedName>
    <definedName name="menu1_Button6_Click" localSheetId="28">[48]!menu1_Button6_Click</definedName>
    <definedName name="menu1_Button6_Click" localSheetId="35">[48]!menu1_Button6_Click</definedName>
    <definedName name="menu1_Button6_Click" localSheetId="27">[48]!menu1_Button6_Click</definedName>
    <definedName name="menu1_Button6_Click" localSheetId="34">[48]!menu1_Button6_Click</definedName>
    <definedName name="menu1_Button6_Click" localSheetId="26">[48]!menu1_Button6_Click</definedName>
    <definedName name="menu1_Button6_Click" localSheetId="33">[48]!menu1_Button6_Click</definedName>
    <definedName name="menu1_Button6_Click" localSheetId="29">[48]!menu1_Button6_Click</definedName>
    <definedName name="menu1_Button6_Click" localSheetId="30">[48]!menu1_Button6_Click</definedName>
    <definedName name="menu1_Button6_Click" localSheetId="24">[48]!menu1_Button6_Click</definedName>
    <definedName name="menu1_Button6_Click" localSheetId="31">[48]!menu1_Button6_Click</definedName>
    <definedName name="menu1_Button6_Click">[48]!menu1_Button6_Click</definedName>
    <definedName name="MERGER_COST" localSheetId="12">[41]Sheet1!$AF$3:$AJ$28</definedName>
    <definedName name="MERGER_COST" localSheetId="9">[41]Sheet1!$AF$3:$AJ$28</definedName>
    <definedName name="MERGER_COST" localSheetId="11">[41]Sheet1!$AF$3:$AJ$28</definedName>
    <definedName name="MERGER_COST" localSheetId="13">[41]Sheet1!$AF$3:$AJ$28</definedName>
    <definedName name="MERGER_COST" localSheetId="10">[41]Sheet1!$AF$3:$AJ$28</definedName>
    <definedName name="MERGER_COST">[49]Sheet1!$AF$3:$AJ$28</definedName>
    <definedName name="METER" localSheetId="11">[4]EXTERNAL!$A$34:$IV$36</definedName>
    <definedName name="METER">[4]EXTERNAL!$A$34:$IV$36</definedName>
    <definedName name="Method" localSheetId="11">[13]Inputs!$C$6</definedName>
    <definedName name="Method">[13]Inputs!$C$6</definedName>
    <definedName name="monthlist" localSheetId="11">[50]Table!$R$2:$S$13</definedName>
    <definedName name="monthlist">[50]Table!$R$2:$S$13</definedName>
    <definedName name="monthtotals" localSheetId="11">'[50]WA SBC'!$D$40:$O$40</definedName>
    <definedName name="monthtotals">'[50]WA SBC'!$D$40:$O$40</definedName>
    <definedName name="MTD_Format" localSheetId="12">[51]Mthly!$B$11:$D$11,[51]Mthly!$B$31:$D$31</definedName>
    <definedName name="MTD_Format" localSheetId="9">[51]Mthly!$B$11:$D$11,[51]Mthly!$B$31:$D$31</definedName>
    <definedName name="MTD_Format" localSheetId="41">[52]Mthly!$B$11:$D$11,[52]Mthly!$B$35:$D$35</definedName>
    <definedName name="MTD_Format" localSheetId="11">[51]Mthly!$B$11:$D$11,[51]Mthly!$B$31:$D$31</definedName>
    <definedName name="MTD_Format" localSheetId="13">[51]Mthly!$B$11:$D$11,[51]Mthly!$B$31:$D$31</definedName>
    <definedName name="MTD_Format" localSheetId="10">[51]Mthly!$B$11:$D$11,[51]Mthly!$B$31:$D$31</definedName>
    <definedName name="MTD_Format">[53]Mthly!$B$11:$D$11,[53]Mthly!$B$32:$D$32</definedName>
    <definedName name="MTR_YR3" localSheetId="11">[54]Variables!$E$14</definedName>
    <definedName name="MTR_YR3">[54]Variables!$E$14</definedName>
    <definedName name="NCP_360" localSheetId="11">[4]EXTERNAL!$A$13:$IV$15</definedName>
    <definedName name="NCP_360">[4]EXTERNAL!$A$13:$IV$15</definedName>
    <definedName name="NCP_361" localSheetId="11">[4]EXTERNAL!$A$16:$IV$18</definedName>
    <definedName name="NCP_361">[4]EXTERNAL!$A$16:$IV$18</definedName>
    <definedName name="NCP_362" localSheetId="11">[4]EXTERNAL!$A$19:$IV$21</definedName>
    <definedName name="NCP_362">[4]EXTERNAL!$A$19:$IV$21</definedName>
    <definedName name="Net_to_Gross_Factor" localSheetId="11">[10]Inputs!$G$8</definedName>
    <definedName name="Net_to_Gross_Factor">[10]Inputs!$G$8</definedName>
    <definedName name="NetToGross" localSheetId="11">[14]Variables!$D$23</definedName>
    <definedName name="NetToGross">[14]Variables!$D$23</definedName>
    <definedName name="Nov03AMA" localSheetId="11">[3]BS!$AI$7:$AI$3582</definedName>
    <definedName name="Nov03AMA">[3]BS!$AI$7:$AI$3582</definedName>
    <definedName name="Nov04AMA" localSheetId="11">[1]BS!$AN$7:$AN$3582</definedName>
    <definedName name="Nov04AMA">[1]BS!$AN$7:$AN$3582</definedName>
    <definedName name="Nov09AMA" localSheetId="11">[2]BS!$AU$7:$AU$1726</definedName>
    <definedName name="Nov09AMA">[2]BS!$AU$7:$AU$1726</definedName>
    <definedName name="NPC" localSheetId="11">[55]Inputs!$N$18</definedName>
    <definedName name="NPC">[55]Inputs!$N$18</definedName>
    <definedName name="NRG" localSheetId="11">[4]CLASSIFIERS!$A$5:$IV$5</definedName>
    <definedName name="NRG">[4]CLASSIFIERS!$A$5:$IV$5</definedName>
    <definedName name="Number_of_Payments" localSheetId="42">MATCH(0.01,End_Bal,-1)+1</definedName>
    <definedName name="Number_of_Payments" localSheetId="44">MATCH(0.01,End_Bal,-1)+1</definedName>
    <definedName name="Number_of_Payments" localSheetId="11">MATCH(0.01,End_Bal,-1)+1</definedName>
    <definedName name="Number_of_Payments" localSheetId="10">MATCH(0.01,End_Bal,-1)+1</definedName>
    <definedName name="Number_of_Payments" localSheetId="25">MATCH(0.01,End_Bal,-1)+1</definedName>
    <definedName name="Number_of_Payments" localSheetId="32">MATCH(0.01,End_Bal,-1)+1</definedName>
    <definedName name="Number_of_Payments" localSheetId="5">MATCH(0.01,End_Bal,-1)+1</definedName>
    <definedName name="Number_of_Payments" localSheetId="36">MATCH(0.01,End_Bal,-1)+1</definedName>
    <definedName name="Number_of_Payments" localSheetId="28">MATCH(0.01,End_Bal,-1)+1</definedName>
    <definedName name="Number_of_Payments" localSheetId="35">MATCH(0.01,End_Bal,-1)+1</definedName>
    <definedName name="Number_of_Payments" localSheetId="27">MATCH(0.01,End_Bal,-1)+1</definedName>
    <definedName name="Number_of_Payments" localSheetId="34">MATCH(0.01,End_Bal,-1)+1</definedName>
    <definedName name="Number_of_Payments" localSheetId="26">MATCH(0.01,End_Bal,-1)+1</definedName>
    <definedName name="Number_of_Payments" localSheetId="33">MATCH(0.01,End_Bal,-1)+1</definedName>
    <definedName name="Number_of_Payments" localSheetId="29">MATCH(0.01,End_Bal,-1)+1</definedName>
    <definedName name="Number_of_Payments" localSheetId="30">MATCH(0.01,End_Bal,-1)+1</definedName>
    <definedName name="Number_of_Payments" localSheetId="24">MATCH(0.01,End_Bal,-1)+1</definedName>
    <definedName name="Number_of_Payments" localSheetId="31">MATCH(0.01,End_Bal,-1)+1</definedName>
    <definedName name="Number_of_Payments">MATCH(0.01,End_Bal,-1)+1</definedName>
    <definedName name="NvsASD">"V2005-12-31"</definedName>
    <definedName name="NvsAutoDrillOk">"VN"</definedName>
    <definedName name="NvsElapsedTime">0.00881805555400206</definedName>
    <definedName name="NvsEndTime">38831.5955224537</definedName>
    <definedName name="NvsInstSpec">"%"</definedName>
    <definedName name="NvsLayoutType">"M3"</definedName>
    <definedName name="NvsNplSpec">"%,X,RZF..,CZF.."</definedName>
    <definedName name="NvsPanelEffdt">"V2020-12-31"</definedName>
    <definedName name="NvsPanelSetid">"VCPSTD"</definedName>
    <definedName name="NvsReqBU">"VCPSTD"</definedName>
    <definedName name="NvsReqBUOnly">"VN"</definedName>
    <definedName name="NvsTransLed">"VN"</definedName>
    <definedName name="NvsTreeASD">"V2005-12-31"</definedName>
    <definedName name="NvsValTbl.ACCOUNT">"GL_ACCOUNT_TBL"</definedName>
    <definedName name="NvsValTbl.BUSINESS_UNIT">"BUS_UNIT_TBL_GL"</definedName>
    <definedName name="NvsValTbl.DEPTID">"DEPARTMENT_TBL"</definedName>
    <definedName name="NvsValTbl.PPL_ACTIVITY">"PPL_ACT_ALL_VW"</definedName>
    <definedName name="NvsValTbl.PPL_CONS_RES_CTR">"PPL_CRC_ALL_VW"</definedName>
    <definedName name="NvsValTbl.PRODUCT">"PROD_ALL_VW"</definedName>
    <definedName name="NvsValTbl.PROJECT_ID">"PROJECT_TBL_VW"</definedName>
    <definedName name="NvsValTbl.SCENARIO">"BD_SCENARIO_TBL"</definedName>
    <definedName name="NvsValTbl.STATISTICS_CODE">"STAT_TBL"</definedName>
    <definedName name="NvsValTbl.U_GL_RES_GROUP">"U_SUM_LEDGER"</definedName>
    <definedName name="NvsValTbl.U_GL_RESOURCE">"U_GLRESOURCE_VW"</definedName>
    <definedName name="NvsValTbl.U_PROCESS">"U_PROCESS_AL_VW"</definedName>
    <definedName name="O_M_Input">'[15]MiscItems(Input)'!$B$5:$AO$8,'[15]MiscItems(Input)'!$B$13:$AO$13,'[15]MiscItems(Input)'!$B$15:$B$17,'[15]MiscItems(Input)'!$B$17:$AO$17,'[15]MiscItems(Input)'!$B$15:$AO$15</definedName>
    <definedName name="O_M_Rate" localSheetId="11">'[28]Virtual 49 Back-Up'!$B$21</definedName>
    <definedName name="O_M_Rate">'[28]Virtual 49 Back-Up'!$B$21</definedName>
    <definedName name="OBCLEASE" localSheetId="11">[41]Sheet1!$AF$4:$AI$23</definedName>
    <definedName name="OBCLEASE">[41]Sheet1!$AF$4:$AI$23</definedName>
    <definedName name="Oct03AMA" localSheetId="11">[3]BS!$AH$7:$AH$3582</definedName>
    <definedName name="Oct03AMA">[3]BS!$AH$7:$AH$3582</definedName>
    <definedName name="Oct04AMA" localSheetId="11">[1]BS!$AM$7:$AM$3582</definedName>
    <definedName name="Oct04AMA">[1]BS!$AM$7:$AM$3582</definedName>
    <definedName name="Oct09AMA" localSheetId="11">[2]BS!$AT$7:$AT$1726</definedName>
    <definedName name="Oct09AMA">[2]BS!$AT$7:$AT$1726</definedName>
    <definedName name="Oct17AMA">[6]BS!$AN$8:$AN$2552</definedName>
    <definedName name="OH" localSheetId="11">[4]CLASSIFIERS!$A$8:$IV$8</definedName>
    <definedName name="OH">[4]CLASSIFIERS!$A$8:$IV$8</definedName>
    <definedName name="OH_NCP" localSheetId="11">[4]EXTERNAL!$A$79:$IV$81</definedName>
    <definedName name="OH_NCP">[4]EXTERNAL!$A$79:$IV$81</definedName>
    <definedName name="OH_SVC" localSheetId="11">[4]EXTERNAL!$A$142:$IV$144</definedName>
    <definedName name="OH_SVC">[4]EXTERNAL!$A$142:$IV$144</definedName>
    <definedName name="OH_TFMR" localSheetId="11">[4]EXTERNAL!$A$97:$IV$99</definedName>
    <definedName name="OH_TFMR">[4]EXTERNAL!$A$97:$IV$99</definedName>
    <definedName name="OH_TFMRC" localSheetId="11">[4]EXTERNAL!$A$94:$IV$96</definedName>
    <definedName name="OH_TFMRC">[4]EXTERNAL!$A$94:$IV$96</definedName>
    <definedName name="option">'[56]Dist Misc'!$F$120</definedName>
    <definedName name="OthRCF" localSheetId="11">[24]INPUTS!$F$41</definedName>
    <definedName name="OthRCF">[24]INPUTS!$F$41</definedName>
    <definedName name="OthUnc" localSheetId="11">[4]INPUTS!$F$36</definedName>
    <definedName name="OthUnc">[4]INPUTS!$F$36</definedName>
    <definedName name="outlookdata" localSheetId="11">'[57]pivoted data'!$D$3:$Q$90</definedName>
    <definedName name="outlookdata">'[58]pivoted data'!$D$3:$Q$90</definedName>
    <definedName name="peak_new_table" localSheetId="11">'[59]2008 Extreme Peaks - 080403'!$E$5:$AD$8</definedName>
    <definedName name="peak_new_table">'[59]2008 Extreme Peaks - 080403'!$E$5:$AD$8</definedName>
    <definedName name="peak_table" localSheetId="11">'[59]Peaks-F01'!$C$5:$E$243</definedName>
    <definedName name="peak_table">'[59]Peaks-F01'!$C$5:$E$243</definedName>
    <definedName name="PeakMethod" localSheetId="11">[13]Inputs!$T$5</definedName>
    <definedName name="PeakMethod">[13]Inputs!$T$5</definedName>
    <definedName name="Percent_debt" localSheetId="11">[38]Inputs!$E$129</definedName>
    <definedName name="Percent_debt">[38]Inputs!$E$129</definedName>
    <definedName name="Plant_Input">'[15]Plant(Input)'!$B$7:$AP$9,'[15]Plant(Input)'!$B$11,'[15]Plant(Input)'!$B$15:$AP$15,'[15]Plant(Input)'!$B$18,'[15]Plant(Input)'!$B$20:$AP$20</definedName>
    <definedName name="POWER.T" localSheetId="11">[4]INTERNAL!$A$58:$IV$60</definedName>
    <definedName name="POWER.T">[4]INTERNAL!$A$58:$IV$60</definedName>
    <definedName name="PP.T" localSheetId="11">[4]INTERNAL!$A$61:$IV$63</definedName>
    <definedName name="PP.T">[4]INTERNAL!$A$61:$IV$63</definedName>
    <definedName name="PreTaxDebtCost" localSheetId="11">[12]Assumptions!$I$56</definedName>
    <definedName name="PreTaxDebtCost">[12]Assumptions!$I$56</definedName>
    <definedName name="PreTaxWACC" localSheetId="11">[12]Assumptions!$I$62</definedName>
    <definedName name="PreTaxWACC">[12]Assumptions!$I$62</definedName>
    <definedName name="Prices_Aurora" localSheetId="11">'[37]Monthly Price Summary'!$C$4:$H$63</definedName>
    <definedName name="Prices_Aurora">'[37]Monthly Price Summary'!$C$4:$H$63</definedName>
    <definedName name="_xlnm.Print_Area" localSheetId="42">'2017 GRC PCA Costs FPC'!$A$1:$Q$30</definedName>
    <definedName name="_xlnm.Print_Area" localSheetId="11">'Electric Account Balance'!$D$1:$H$329</definedName>
    <definedName name="_xlnm.Print_Area" localSheetId="13">Forecast!$A$1:$P$51</definedName>
    <definedName name="_xlnm.Print_Area" localSheetId="25">'Non-Res Delivery Calc'!$A$1:$O$46</definedName>
    <definedName name="_xlnm.Print_Area" localSheetId="36">'Rate Test Revenue'!$A$1:$N$39</definedName>
    <definedName name="_xlnm.Print_Area" localSheetId="28">'Sch 10&amp;31 Delivery Calc'!$A$1:$O$46</definedName>
    <definedName name="_xlnm.Print_Area" localSheetId="27">'Sch 12&amp;26 Delivery Calc'!$A$1:$O$46</definedName>
    <definedName name="_xlnm.Print_Area" localSheetId="17">'Sch 142 Impacts'!$A$1:$L$42</definedName>
    <definedName name="_xlnm.Print_Area" localSheetId="26">'Sch 40 Delivery Calc'!$A$1:$O$46</definedName>
    <definedName name="_xlnm.Print_Area" localSheetId="29">'Sch 46&amp;49 Delivery Calc'!$A$1:$O$28</definedName>
    <definedName name="_xlnm.Print_Area" localSheetId="23">'Sch 7 Delivery Calc'!$A$1:$O$46</definedName>
    <definedName name="_xlnm.Print_Area" localSheetId="24">'Sch 8&amp;24 Delivery Calc'!$A$1:$O$46</definedName>
    <definedName name="_xlnm.Print_Area" localSheetId="3">'Summary of Rates'!$A$1:$H$31</definedName>
    <definedName name="_xlnm.Print_Area" localSheetId="16">'Typical Residential Sch 142'!$A$1:$S$64</definedName>
    <definedName name="_xlnm.Print_Titles" localSheetId="11">'Electric Account Balance'!$A:$C,'Electric Account Balance'!$1:$6</definedName>
    <definedName name="Prior_Month" localSheetId="11">[20]Sch_120!$I$21</definedName>
    <definedName name="Prior_Month">[20]Sch_120!$I$21</definedName>
    <definedName name="PROFORMA" localSheetId="11">[4]EXTERNAL!$A$67:$IV$69</definedName>
    <definedName name="PROFORMA">[4]EXTERNAL!$A$67:$IV$69</definedName>
    <definedName name="PROFORMA_RETAIL" localSheetId="11">[4]EXTERNAL!$A$91:$IV$93</definedName>
    <definedName name="PROFORMA_RETAIL">[4]EXTERNAL!$A$91:$IV$93</definedName>
    <definedName name="PROFORMA_RETAIL_TAX" localSheetId="11">[4]EXTERNAL!$A$169:$IV$171</definedName>
    <definedName name="PROFORMA_RETAIL_TAX">[4]EXTERNAL!$A$169:$IV$171</definedName>
    <definedName name="Projects" localSheetId="11">[60]Sheet1!$A$1147:$B$1887</definedName>
    <definedName name="Projects">[60]Sheet1!$A$1147:$B$1887</definedName>
    <definedName name="Prov_Cap_Tax" localSheetId="11">[38]Inputs!$E$111</definedName>
    <definedName name="Prov_Cap_Tax">[38]Inputs!$E$111</definedName>
    <definedName name="PSE" localSheetId="11">'[61]4.04'!$A$6</definedName>
    <definedName name="PSE">'[61]4.04'!$A$6</definedName>
    <definedName name="PSE_Pre_Tax_Equity_Rate" localSheetId="11">'[34]Assumptions of Purchase'!$B$42</definedName>
    <definedName name="PSE_Pre_Tax_Equity_Rate">'[34]Assumptions of Purchase'!$B$42</definedName>
    <definedName name="PSPL" localSheetId="6">'[18]Summaries &amp; 3.01-3.18 &amp; 4.01'!$A$4</definedName>
    <definedName name="PSPL">'[19]Summaries &amp; 3.01-3.18 &amp; 4.01'!$A$4</definedName>
    <definedName name="PTDGP.T" localSheetId="11">[4]INTERNAL!$A$64:$IV$66</definedName>
    <definedName name="PTDGP.T">[4]INTERNAL!$A$64:$IV$66</definedName>
    <definedName name="PTDP.T" localSheetId="11">[4]INTERNAL!$A$67:$IV$69</definedName>
    <definedName name="PTDP.T">[4]INTERNAL!$A$67:$IV$69</definedName>
    <definedName name="QTD_Format" localSheetId="11">[52]QTD!$B$11:$D$11,[52]QTD!$B$35:$D$35</definedName>
    <definedName name="QTD_Format">[52]QTD!$B$11:$D$11,[52]QTD!$B$35:$D$35</definedName>
    <definedName name="RATE2">'[27]Transp Data'!$A$8:$I$112</definedName>
    <definedName name="Rates" localSheetId="11">[62]Codes!$A$1:$C$500</definedName>
    <definedName name="Rates">[62]Codes!$A$1:$C$500</definedName>
    <definedName name="RB.T" localSheetId="11">[4]INTERNAL!$A$70:$IV$72</definedName>
    <definedName name="RB.T">[4]INTERNAL!$A$70:$IV$72</definedName>
    <definedName name="RCF" localSheetId="11">[43]INPUTS!$F$48</definedName>
    <definedName name="RCF">[43]INPUTS!$F$48</definedName>
    <definedName name="Requlated_scenario">'[15]Assumptions (Input)'!$B$12</definedName>
    <definedName name="ResExchCrRate" localSheetId="11">[20]Sch_194!$M$31</definedName>
    <definedName name="ResExchCrRate">[63]Sch_194!$M$31</definedName>
    <definedName name="RESID" localSheetId="11">[4]EXTERNAL!$A$88:$IV$90</definedName>
    <definedName name="RESID">[4]EXTERNAL!$A$88:$IV$90</definedName>
    <definedName name="resource_lookup">'[64]#REF'!$B$3:$C$112</definedName>
    <definedName name="ResourceSupplier" localSheetId="11">[14]Variables!$D$28</definedName>
    <definedName name="ResourceSupplier">[14]Variables!$D$28</definedName>
    <definedName name="ResRCF" localSheetId="42">[23]INPUTS!$F$44</definedName>
    <definedName name="ResRCF" localSheetId="12">[24]INPUTS!$F$39</definedName>
    <definedName name="ResRCF" localSheetId="9">[24]INPUTS!$F$39</definedName>
    <definedName name="ResRCF" localSheetId="11">[24]INPUTS!$F$39</definedName>
    <definedName name="ResRCF" localSheetId="13">[24]INPUTS!$F$39</definedName>
    <definedName name="ResRCF" localSheetId="10">[24]INPUTS!$F$39</definedName>
    <definedName name="ResRCF">[25]INPUTS!$F$44</definedName>
    <definedName name="ResUnc" localSheetId="42">[23]INPUTS!$F$39</definedName>
    <definedName name="ResUnc" localSheetId="12">[4]INPUTS!$F$34</definedName>
    <definedName name="ResUnc" localSheetId="9">[4]INPUTS!$F$34</definedName>
    <definedName name="ResUnc" localSheetId="11">[4]INPUTS!$F$34</definedName>
    <definedName name="ResUnc" localSheetId="13">[4]INPUTS!$F$34</definedName>
    <definedName name="ResUnc" localSheetId="10">[4]INPUTS!$F$34</definedName>
    <definedName name="ResUnc">[25]INPUTS!$F$39</definedName>
    <definedName name="RevClass" localSheetId="11">[62]Codes!$F$2:$G$10</definedName>
    <definedName name="RevClass">[62]Codes!$F$2:$G$10</definedName>
    <definedName name="revenue_flag">'[15]Assumptions (Input)'!$C$12</definedName>
    <definedName name="Revenue_Taxes">'[15]Assumptions (Input)'!$B$8</definedName>
    <definedName name="REVFAC1.T" localSheetId="11">[4]INTERNAL!$A$73:$IV$75</definedName>
    <definedName name="REVFAC1.T">[4]INTERNAL!$A$73:$IV$75</definedName>
    <definedName name="ROD" localSheetId="42">[23]INPUTS!$F$30</definedName>
    <definedName name="ROD" localSheetId="12">[4]INPUTS!$F$25</definedName>
    <definedName name="ROD" localSheetId="9">[4]INPUTS!$F$25</definedName>
    <definedName name="ROD" localSheetId="11">[4]INPUTS!$F$25</definedName>
    <definedName name="ROD" localSheetId="13">[4]INPUTS!$F$25</definedName>
    <definedName name="ROD" localSheetId="10">[4]INPUTS!$F$25</definedName>
    <definedName name="ROD">[25]INPUTS!$F$30</definedName>
    <definedName name="ROE" localSheetId="11">[43]INPUTS!$F$31</definedName>
    <definedName name="ROE">[43]INPUTS!$F$31</definedName>
    <definedName name="ROR" localSheetId="42">[23]INPUTS!$F$29</definedName>
    <definedName name="ROR" localSheetId="12">[24]INPUTS!$F$24</definedName>
    <definedName name="ROR" localSheetId="9">[24]INPUTS!$F$24</definedName>
    <definedName name="ROR" localSheetId="11">[24]INPUTS!$F$24</definedName>
    <definedName name="ROR" localSheetId="13">[24]INPUTS!$F$24</definedName>
    <definedName name="ROR" localSheetId="10">[24]INPUTS!$F$24</definedName>
    <definedName name="ROR">[65]INPUTS!$F$29</definedName>
    <definedName name="SAPBEXhrIndnt">"Wide"</definedName>
    <definedName name="SAPsysID">"708C5W7SBKP804JT78WJ0JNKI"</definedName>
    <definedName name="SAPwbID">"ARS"</definedName>
    <definedName name="SBRCF" localSheetId="11">[24]INPUTS!$F$40</definedName>
    <definedName name="SBRCF">[24]INPUTS!$F$40</definedName>
    <definedName name="SbUnc" localSheetId="11">[4]INPUTS!$F$35</definedName>
    <definedName name="SbUnc">[4]INPUTS!$F$35</definedName>
    <definedName name="Sch194Rlfwd" localSheetId="11">'[66]Sch94 Rlfwd'!$B$11</definedName>
    <definedName name="Sch194Rlfwd">'[66]Sch94 Rlfwd'!$B$11</definedName>
    <definedName name="Schedule" localSheetId="11">[55]Inputs!$N$14</definedName>
    <definedName name="Schedule">[55]Inputs!$N$14</definedName>
    <definedName name="Sep03AMA" localSheetId="12">[7]BS!$AN$7:$AN$3420</definedName>
    <definedName name="Sep03AMA" localSheetId="9">[7]BS!$AN$7:$AN$3420</definedName>
    <definedName name="Sep03AMA" localSheetId="11">[7]BS!$AN$7:$AN$3420</definedName>
    <definedName name="Sep03AMA" localSheetId="13">[7]BS!$AN$7:$AN$3420</definedName>
    <definedName name="Sep03AMA" localSheetId="10">[7]BS!$AN$7:$AN$3420</definedName>
    <definedName name="Sep03AMA">[3]BS!$AG$7:$AG$3582</definedName>
    <definedName name="Sep04AMA" localSheetId="11">[1]BS!$AL$7:$AL$3582</definedName>
    <definedName name="Sep04AMA">[1]BS!$AL$7:$AL$3582</definedName>
    <definedName name="Sep09AMA" localSheetId="11">[2]BS!$AS$7:$AS$1726</definedName>
    <definedName name="Sep09AMA">[2]BS!$AS$7:$AS$1726</definedName>
    <definedName name="Sept17AMA">[6]BS!$AM$8:$AM$2552</definedName>
    <definedName name="solver_eval">0</definedName>
    <definedName name="solver_ntri">1000</definedName>
    <definedName name="solver_rsmp">1</definedName>
    <definedName name="solver_seed">0</definedName>
    <definedName name="StartDate" localSheetId="11">[12]Assumptions!$C$9</definedName>
    <definedName name="StartDate">[12]Assumptions!$C$9</definedName>
    <definedName name="STAX" localSheetId="42">[23]INPUTS!$F$34</definedName>
    <definedName name="STAX" localSheetId="12">[4]INPUTS!$F$29</definedName>
    <definedName name="STAX" localSheetId="9">[4]INPUTS!$F$29</definedName>
    <definedName name="STAX" localSheetId="11">[4]INPUTS!$F$29</definedName>
    <definedName name="STAX" localSheetId="13">[4]INPUTS!$F$29</definedName>
    <definedName name="STAX" localSheetId="10">[4]INPUTS!$F$29</definedName>
    <definedName name="STAX">[25]INPUTS!$F$34</definedName>
    <definedName name="SW.T" localSheetId="11">[4]INTERNAL!$A$76:$IV$78</definedName>
    <definedName name="SW.T">[4]INTERNAL!$A$76:$IV$78</definedName>
    <definedName name="SWPTD.T" localSheetId="11">[4]INTERNAL!$A$79:$IV$81</definedName>
    <definedName name="SWPTD.T">[4]INTERNAL!$A$79:$IV$81</definedName>
    <definedName name="TableName">"Dummy"</definedName>
    <definedName name="TargetROR" localSheetId="11">[13]Inputs!$G$29</definedName>
    <definedName name="TargetROR">[13]Inputs!$G$29</definedName>
    <definedName name="TDP.T" localSheetId="11">[4]INTERNAL!$A$82:$IV$84</definedName>
    <definedName name="TDP.T">[4]INTERNAL!$A$82:$IV$84</definedName>
    <definedName name="TEMPADJ" localSheetId="11">[41]Sheet1!$A$4:$E$40</definedName>
    <definedName name="TEMPADJ">[41]Sheet1!$A$4:$E$40</definedName>
    <definedName name="TestPeriod" localSheetId="11">[10]Inputs!$C$5</definedName>
    <definedName name="TestPeriod">[10]Inputs!$C$5</definedName>
    <definedName name="TESTYEAR" localSheetId="6">'[18]Summaries &amp; 3.01-3.18 &amp; 4.01'!$A$6</definedName>
    <definedName name="TESTYEAR">'[36]JHS-6'!$A$7</definedName>
    <definedName name="TFR" localSheetId="11">[4]CLASSIFIERS!$A$11:$IV$11</definedName>
    <definedName name="TFR">[4]CLASSIFIERS!$A$11:$IV$11</definedName>
    <definedName name="ThermalBookLife" localSheetId="11">[12]Assumptions!$C$25</definedName>
    <definedName name="ThermalBookLife">[12]Assumptions!$C$25</definedName>
    <definedName name="Title" localSheetId="11">[12]Assumptions!$A$1</definedName>
    <definedName name="Title">[12]Assumptions!$A$1</definedName>
    <definedName name="Total_Payment" localSheetId="42">Scheduled_Payment+Extra_Payment</definedName>
    <definedName name="Total_Payment" localSheetId="44">Scheduled_Payment+Extra_Payment</definedName>
    <definedName name="Total_Payment" localSheetId="11">Scheduled_Payment+Extra_Payment</definedName>
    <definedName name="Total_Payment" localSheetId="10">Scheduled_Payment+Extra_Payment</definedName>
    <definedName name="Total_Payment" localSheetId="25">Scheduled_Payment+Extra_Payment</definedName>
    <definedName name="Total_Payment" localSheetId="32">Scheduled_Payment+Extra_Payment</definedName>
    <definedName name="Total_Payment" localSheetId="5">Scheduled_Payment+Extra_Payment</definedName>
    <definedName name="Total_Payment" localSheetId="36">Scheduled_Payment+Extra_Payment</definedName>
    <definedName name="Total_Payment" localSheetId="28">Scheduled_Payment+Extra_Payment</definedName>
    <definedName name="Total_Payment" localSheetId="35">Scheduled_Payment+Extra_Payment</definedName>
    <definedName name="Total_Payment" localSheetId="27">Scheduled_Payment+Extra_Payment</definedName>
    <definedName name="Total_Payment" localSheetId="34">Scheduled_Payment+Extra_Payment</definedName>
    <definedName name="Total_Payment" localSheetId="26">Scheduled_Payment+Extra_Payment</definedName>
    <definedName name="Total_Payment" localSheetId="33">Scheduled_Payment+Extra_Payment</definedName>
    <definedName name="Total_Payment" localSheetId="29">Scheduled_Payment+Extra_Payment</definedName>
    <definedName name="Total_Payment" localSheetId="30">Scheduled_Payment+Extra_Payment</definedName>
    <definedName name="Total_Payment" localSheetId="24">Scheduled_Payment+Extra_Payment</definedName>
    <definedName name="Total_Payment" localSheetId="31">Scheduled_Payment+Extra_Payment</definedName>
    <definedName name="Total_Payment">Scheduled_Payment+Extra_Payment</definedName>
    <definedName name="TotalRateBase" localSheetId="11">'[10]G+T+D+R+M'!$H$58</definedName>
    <definedName name="TotalRateBase">'[10]G+T+D+R+M'!$H$58</definedName>
    <definedName name="TP.T" localSheetId="11">[4]INTERNAL!$A$91:$IV$93</definedName>
    <definedName name="TP.T">[4]INTERNAL!$A$91:$IV$93</definedName>
    <definedName name="transdb" localSheetId="11">'[67]Transp Unbilled'!$A$8:$E$174</definedName>
    <definedName name="transdb">'[67]Transp Unbilled'!$A$8:$E$174</definedName>
    <definedName name="TRANSM_2" localSheetId="11">[68]Transm2!$A$1:$M$461:'[68]10 Yr FC'!$M$47</definedName>
    <definedName name="TRANSM_2">[68]Transm2!$A$1:$M$461:'[68]10 Yr FC'!$M$47</definedName>
    <definedName name="UAcct103" localSheetId="11">'[10]Func Study'!$AB$1613</definedName>
    <definedName name="UAcct103">'[10]Func Study'!$AB$1613</definedName>
    <definedName name="UAcct105Dnpg" localSheetId="11">'[10]Func Study'!$AB$2010</definedName>
    <definedName name="UAcct105Dnpg">'[10]Func Study'!$AB$2010</definedName>
    <definedName name="UAcct105S" localSheetId="11">'[10]Func Study'!$AB$2005</definedName>
    <definedName name="UAcct105S">'[10]Func Study'!$AB$2005</definedName>
    <definedName name="UAcct105Seu" localSheetId="11">'[10]Func Study'!$AB$2009</definedName>
    <definedName name="UAcct105Seu">'[10]Func Study'!$AB$2009</definedName>
    <definedName name="UAcct105Snppo" localSheetId="11">'[10]Func Study'!$AB$2008</definedName>
    <definedName name="UAcct105Snppo">'[10]Func Study'!$AB$2008</definedName>
    <definedName name="UAcct105Snpps" localSheetId="11">'[10]Func Study'!$AB$2006</definedName>
    <definedName name="UAcct105Snpps">'[10]Func Study'!$AB$2006</definedName>
    <definedName name="UAcct105Snpt" localSheetId="11">'[10]Func Study'!$AB$2007</definedName>
    <definedName name="UAcct105Snpt">'[10]Func Study'!$AB$2007</definedName>
    <definedName name="UAcct1081390" localSheetId="11">'[10]Func Study'!$AB$2451</definedName>
    <definedName name="UAcct1081390">'[10]Func Study'!$AB$2451</definedName>
    <definedName name="UAcct1081390Rcl" localSheetId="11">'[10]Func Study'!$AB$2450</definedName>
    <definedName name="UAcct1081390Rcl">'[10]Func Study'!$AB$2450</definedName>
    <definedName name="UAcct1081399" localSheetId="11">'[10]Func Study'!$AB$2459</definedName>
    <definedName name="UAcct1081399">'[10]Func Study'!$AB$2459</definedName>
    <definedName name="UAcct1081399Rcl" localSheetId="11">'[10]Func Study'!$AB$2458</definedName>
    <definedName name="UAcct1081399Rcl">'[10]Func Study'!$AB$2458</definedName>
    <definedName name="UAcct108360" localSheetId="11">'[10]Func Study'!$AB$2355</definedName>
    <definedName name="UAcct108360">'[10]Func Study'!$AB$2355</definedName>
    <definedName name="UAcct108361" localSheetId="11">'[10]Func Study'!$AB$2359</definedName>
    <definedName name="UAcct108361">'[10]Func Study'!$AB$2359</definedName>
    <definedName name="UAcct108362" localSheetId="11">'[10]Func Study'!$AB$2363</definedName>
    <definedName name="UAcct108362">'[10]Func Study'!$AB$2363</definedName>
    <definedName name="UAcct108364" localSheetId="11">'[10]Func Study'!$AB$2367</definedName>
    <definedName name="UAcct108364">'[10]Func Study'!$AB$2367</definedName>
    <definedName name="UAcct108365" localSheetId="11">'[10]Func Study'!$AB$2371</definedName>
    <definedName name="UAcct108365">'[10]Func Study'!$AB$2371</definedName>
    <definedName name="UAcct108366" localSheetId="11">'[10]Func Study'!$AB$2375</definedName>
    <definedName name="UAcct108366">'[10]Func Study'!$AB$2375</definedName>
    <definedName name="UAcct108367" localSheetId="11">'[10]Func Study'!$AB$2379</definedName>
    <definedName name="UAcct108367">'[10]Func Study'!$AB$2379</definedName>
    <definedName name="UAcct108368" localSheetId="11">'[10]Func Study'!$AB$2383</definedName>
    <definedName name="UAcct108368">'[10]Func Study'!$AB$2383</definedName>
    <definedName name="UAcct108369" localSheetId="11">'[10]Func Study'!$AB$2387</definedName>
    <definedName name="UAcct108369">'[10]Func Study'!$AB$2387</definedName>
    <definedName name="UAcct108370" localSheetId="11">'[10]Func Study'!$AB$2391</definedName>
    <definedName name="UAcct108370">'[10]Func Study'!$AB$2391</definedName>
    <definedName name="UAcct108371" localSheetId="11">'[10]Func Study'!$AB$2395</definedName>
    <definedName name="UAcct108371">'[10]Func Study'!$AB$2395</definedName>
    <definedName name="UAcct108372" localSheetId="11">'[10]Func Study'!$AB$2399</definedName>
    <definedName name="UAcct108372">'[10]Func Study'!$AB$2399</definedName>
    <definedName name="UAcct108373" localSheetId="11">'[10]Func Study'!$AB$2403</definedName>
    <definedName name="UAcct108373">'[10]Func Study'!$AB$2403</definedName>
    <definedName name="UAcct108D" localSheetId="11">'[10]Func Study'!$AB$2415</definedName>
    <definedName name="UAcct108D">'[10]Func Study'!$AB$2415</definedName>
    <definedName name="UAcct108D00" localSheetId="11">'[10]Func Study'!$AB$2407</definedName>
    <definedName name="UAcct108D00">'[10]Func Study'!$AB$2407</definedName>
    <definedName name="UAcct108Ds" localSheetId="11">'[10]Func Study'!$AB$2411</definedName>
    <definedName name="UAcct108Ds">'[10]Func Study'!$AB$2411</definedName>
    <definedName name="UAcct108Ep" localSheetId="11">'[10]Func Study'!$AB$2327</definedName>
    <definedName name="UAcct108Ep">'[10]Func Study'!$AB$2327</definedName>
    <definedName name="UAcct108Gpcn" localSheetId="11">'[10]Func Study'!$AB$2429</definedName>
    <definedName name="UAcct108Gpcn">'[10]Func Study'!$AB$2429</definedName>
    <definedName name="UAcct108Gps" localSheetId="11">'[10]Func Study'!$AB$2425</definedName>
    <definedName name="UAcct108Gps">'[10]Func Study'!$AB$2425</definedName>
    <definedName name="UAcct108Gpse" localSheetId="11">'[10]Func Study'!$AB$2431</definedName>
    <definedName name="UAcct108Gpse">'[10]Func Study'!$AB$2431</definedName>
    <definedName name="UAcct108Gpsg" localSheetId="11">'[10]Func Study'!$AB$2428</definedName>
    <definedName name="UAcct108Gpsg">'[10]Func Study'!$AB$2428</definedName>
    <definedName name="UAcct108Gpsgp" localSheetId="11">'[10]Func Study'!$AB$2426</definedName>
    <definedName name="UAcct108Gpsgp">'[10]Func Study'!$AB$2426</definedName>
    <definedName name="UAcct108Gpsgu" localSheetId="11">'[10]Func Study'!$AB$2427</definedName>
    <definedName name="UAcct108Gpsgu">'[10]Func Study'!$AB$2427</definedName>
    <definedName name="UAcct108Gpso" localSheetId="11">'[10]Func Study'!$AB$2430</definedName>
    <definedName name="UAcct108Gpso">'[10]Func Study'!$AB$2430</definedName>
    <definedName name="UACCT108GPSSGCH" localSheetId="11">'[10]Func Study'!$AB$2434</definedName>
    <definedName name="UACCT108GPSSGCH">'[10]Func Study'!$AB$2434</definedName>
    <definedName name="UACCT108GPSSGCT" localSheetId="11">'[10]Func Study'!$AB$2433</definedName>
    <definedName name="UACCT108GPSSGCT">'[10]Func Study'!$AB$2433</definedName>
    <definedName name="UAcct108Hp" localSheetId="11">'[10]Func Study'!$AB$2313</definedName>
    <definedName name="UAcct108Hp">'[10]Func Study'!$AB$2313</definedName>
    <definedName name="UAcct108Mp" localSheetId="11">'[10]Func Study'!$AB$2444</definedName>
    <definedName name="UAcct108Mp">'[10]Func Study'!$AB$2444</definedName>
    <definedName name="UAcct108Np" localSheetId="11">'[10]Func Study'!$AB$2305</definedName>
    <definedName name="UAcct108Np">'[10]Func Study'!$AB$2305</definedName>
    <definedName name="UAcct108Op" localSheetId="11">'[10]Func Study'!$AB$2322</definedName>
    <definedName name="UAcct108Op">'[10]Func Study'!$AB$2322</definedName>
    <definedName name="UACCT108OPSSCCT" localSheetId="11">'[10]Func Study'!$AB$2321</definedName>
    <definedName name="UACCT108OPSSCCT">'[10]Func Study'!$AB$2321</definedName>
    <definedName name="UAcct108Sp" localSheetId="11">'[10]Func Study'!$AB$2299</definedName>
    <definedName name="UAcct108Sp">'[10]Func Study'!$AB$2299</definedName>
    <definedName name="UACCT108SPSSGCH" localSheetId="11">'[10]Func Study'!$AB$2298</definedName>
    <definedName name="UACCT108SPSSGCH">'[10]Func Study'!$AB$2298</definedName>
    <definedName name="UAcct108Tp" localSheetId="11">'[10]Func Study'!$AB$2346</definedName>
    <definedName name="UAcct108Tp">'[10]Func Study'!$AB$2346</definedName>
    <definedName name="UAcct111Clg" localSheetId="11">'[10]Func Study'!$AB$2487</definedName>
    <definedName name="UAcct111Clg">'[10]Func Study'!$AB$2487</definedName>
    <definedName name="UAcct111Clgsou" localSheetId="11">'[10]Func Study'!$AB$2485</definedName>
    <definedName name="UAcct111Clgsou">'[10]Func Study'!$AB$2485</definedName>
    <definedName name="UAcct111Clh" localSheetId="11">'[10]Func Study'!$AB$2493</definedName>
    <definedName name="UAcct111Clh">'[10]Func Study'!$AB$2493</definedName>
    <definedName name="UAcct111Cls" localSheetId="11">'[10]Func Study'!$AB$2478</definedName>
    <definedName name="UAcct111Cls">'[10]Func Study'!$AB$2478</definedName>
    <definedName name="UAcct111Ipcn" localSheetId="11">'[10]Func Study'!$AB$2502</definedName>
    <definedName name="UAcct111Ipcn">'[10]Func Study'!$AB$2502</definedName>
    <definedName name="UAcct111Ips" localSheetId="11">'[10]Func Study'!$AB$2497</definedName>
    <definedName name="UAcct111Ips">'[10]Func Study'!$AB$2497</definedName>
    <definedName name="UAcct111Ipse" localSheetId="11">'[10]Func Study'!$AB$2500</definedName>
    <definedName name="UAcct111Ipse">'[10]Func Study'!$AB$2500</definedName>
    <definedName name="UAcct111Ipsg" localSheetId="11">'[10]Func Study'!$AB$2501</definedName>
    <definedName name="UAcct111Ipsg">'[10]Func Study'!$AB$2501</definedName>
    <definedName name="UAcct111Ipsgp" localSheetId="11">'[10]Func Study'!$AB$2498</definedName>
    <definedName name="UAcct111Ipsgp">'[10]Func Study'!$AB$2498</definedName>
    <definedName name="UAcct111Ipsgu" localSheetId="11">'[10]Func Study'!$AB$2499</definedName>
    <definedName name="UAcct111Ipsgu">'[10]Func Study'!$AB$2499</definedName>
    <definedName name="UAcct111Ipso" localSheetId="11">'[10]Func Study'!$AB$2506</definedName>
    <definedName name="UAcct111Ipso">'[10]Func Study'!$AB$2506</definedName>
    <definedName name="UACCT111IPSSGCH" localSheetId="11">'[10]Func Study'!$AB$2505</definedName>
    <definedName name="UACCT111IPSSGCH">'[10]Func Study'!$AB$2505</definedName>
    <definedName name="UACCT111IPSSGCT" localSheetId="11">'[10]Func Study'!$AB$2504</definedName>
    <definedName name="UACCT111IPSSGCT">'[10]Func Study'!$AB$2504</definedName>
    <definedName name="UAcct114" localSheetId="11">'[10]Func Study'!$AB$2017</definedName>
    <definedName name="UAcct114">'[10]Func Study'!$AB$2017</definedName>
    <definedName name="UAcct120" localSheetId="11">'[10]Func Study'!$AB$2021</definedName>
    <definedName name="UAcct120">'[10]Func Study'!$AB$2021</definedName>
    <definedName name="UAcct124" localSheetId="11">'[10]Func Study'!$AB$2026</definedName>
    <definedName name="UAcct124">'[10]Func Study'!$AB$2026</definedName>
    <definedName name="UAcct141" localSheetId="11">'[10]Func Study'!$AB$2173</definedName>
    <definedName name="UAcct141">'[10]Func Study'!$AB$2173</definedName>
    <definedName name="UAcct151" localSheetId="11">'[10]Func Study'!$AB$2049</definedName>
    <definedName name="UAcct151">'[10]Func Study'!$AB$2049</definedName>
    <definedName name="Uacct151SSECT" localSheetId="11">'[10]Func Study'!$AB$2047</definedName>
    <definedName name="Uacct151SSECT">'[10]Func Study'!$AB$2047</definedName>
    <definedName name="UAcct154" localSheetId="11">'[10]Func Study'!$AB$2083</definedName>
    <definedName name="UAcct154">'[10]Func Study'!$AB$2083</definedName>
    <definedName name="Uacct154SSGCT" localSheetId="11">'[10]Func Study'!$AB$2080</definedName>
    <definedName name="Uacct154SSGCT">'[10]Func Study'!$AB$2080</definedName>
    <definedName name="UAcct163" localSheetId="11">'[10]Func Study'!$AB$2093</definedName>
    <definedName name="UAcct163">'[10]Func Study'!$AB$2093</definedName>
    <definedName name="UAcct165" localSheetId="11">'[10]Func Study'!$AB$2108</definedName>
    <definedName name="UAcct165">'[10]Func Study'!$AB$2108</definedName>
    <definedName name="UAcct165Gps" localSheetId="11">'[10]Func Study'!$AB$2104</definedName>
    <definedName name="UAcct165Gps">'[10]Func Study'!$AB$2104</definedName>
    <definedName name="UAcct182" localSheetId="11">'[10]Func Study'!$AB$2033</definedName>
    <definedName name="UAcct182">'[10]Func Study'!$AB$2033</definedName>
    <definedName name="UAcct18222" localSheetId="11">'[10]Func Study'!$AB$2163</definedName>
    <definedName name="UAcct18222">'[10]Func Study'!$AB$2163</definedName>
    <definedName name="UAcct182M" localSheetId="11">'[10]Func Study'!$AB$2118</definedName>
    <definedName name="UAcct182M">'[10]Func Study'!$AB$2118</definedName>
    <definedName name="UAcct182MSSGCH" localSheetId="11">'[10]Func Study'!$AB$2113</definedName>
    <definedName name="UAcct182MSSGCH">'[10]Func Study'!$AB$2113</definedName>
    <definedName name="UAcct186" localSheetId="11">'[10]Func Study'!$AB$2041</definedName>
    <definedName name="UAcct186">'[10]Func Study'!$AB$2041</definedName>
    <definedName name="UAcct1869" localSheetId="11">'[10]Func Study'!$AB$2168</definedName>
    <definedName name="UAcct1869">'[10]Func Study'!$AB$2168</definedName>
    <definedName name="UAcct186M" localSheetId="11">'[10]Func Study'!$AB$2129</definedName>
    <definedName name="UAcct186M">'[10]Func Study'!$AB$2129</definedName>
    <definedName name="UAcct190" localSheetId="11">'[10]Func Study'!$AB$2243</definedName>
    <definedName name="UAcct190">'[10]Func Study'!$AB$2243</definedName>
    <definedName name="UAcct190Baddebt" localSheetId="11">'[10]Func Study'!$AB$2237</definedName>
    <definedName name="UAcct190Baddebt">'[10]Func Study'!$AB$2237</definedName>
    <definedName name="UAcct190Dop" localSheetId="11">'[10]Func Study'!$AB$2235</definedName>
    <definedName name="UAcct190Dop">'[10]Func Study'!$AB$2235</definedName>
    <definedName name="UAcct2281" localSheetId="11">'[10]Func Study'!$AB$2191</definedName>
    <definedName name="UAcct2281">'[10]Func Study'!$AB$2191</definedName>
    <definedName name="UAcct2282" localSheetId="11">'[10]Func Study'!$AB$2195</definedName>
    <definedName name="UAcct2282">'[10]Func Study'!$AB$2195</definedName>
    <definedName name="UAcct2283" localSheetId="11">'[10]Func Study'!$AB$2200</definedName>
    <definedName name="UAcct2283">'[10]Func Study'!$AB$2200</definedName>
    <definedName name="UACCT22841SG" localSheetId="11">'[10]Func Study'!$AB$2205</definedName>
    <definedName name="UACCT22841SG">'[10]Func Study'!$AB$2205</definedName>
    <definedName name="UAcct22842" localSheetId="11">'[10]Func Study'!$AB$2211</definedName>
    <definedName name="UAcct22842">'[10]Func Study'!$AB$2211</definedName>
    <definedName name="UAcct235" localSheetId="11">'[10]Func Study'!$AB$2187</definedName>
    <definedName name="UAcct235">'[10]Func Study'!$AB$2187</definedName>
    <definedName name="UACCT235CN" localSheetId="11">'[10]Func Study'!$AB$2186</definedName>
    <definedName name="UACCT235CN">'[10]Func Study'!$AB$2186</definedName>
    <definedName name="UAcct252" localSheetId="11">'[10]Func Study'!$AB$2219</definedName>
    <definedName name="UAcct252">'[10]Func Study'!$AB$2219</definedName>
    <definedName name="UAcct25316" localSheetId="11">'[10]Func Study'!$AB$2057</definedName>
    <definedName name="UAcct25316">'[10]Func Study'!$AB$2057</definedName>
    <definedName name="UAcct25317" localSheetId="11">'[10]Func Study'!$AB$2061</definedName>
    <definedName name="UAcct25317">'[10]Func Study'!$AB$2061</definedName>
    <definedName name="UAcct25318" localSheetId="11">'[10]Func Study'!$AB$2098</definedName>
    <definedName name="UAcct25318">'[10]Func Study'!$AB$2098</definedName>
    <definedName name="UAcct25319" localSheetId="11">'[10]Func Study'!$AB$2065</definedName>
    <definedName name="UAcct25319">'[10]Func Study'!$AB$2065</definedName>
    <definedName name="uacct25398" localSheetId="11">'[10]Func Study'!$AB$2222</definedName>
    <definedName name="uacct25398">'[10]Func Study'!$AB$2222</definedName>
    <definedName name="UAcct25399" localSheetId="11">'[10]Func Study'!$AB$2230</definedName>
    <definedName name="UAcct25399">'[10]Func Study'!$AB$2230</definedName>
    <definedName name="UACCT254SO" localSheetId="11">'[10]Func Study'!$AB$2202</definedName>
    <definedName name="UACCT254SO">'[10]Func Study'!$AB$2202</definedName>
    <definedName name="UAcct255" localSheetId="11">'[10]Func Study'!$AB$2284</definedName>
    <definedName name="UAcct255">'[10]Func Study'!$AB$2284</definedName>
    <definedName name="UAcct281" localSheetId="11">'[10]Func Study'!$AB$2249</definedName>
    <definedName name="UAcct281">'[10]Func Study'!$AB$2249</definedName>
    <definedName name="UAcct282" localSheetId="11">'[10]Func Study'!$AB$2259</definedName>
    <definedName name="UAcct282">'[10]Func Study'!$AB$2259</definedName>
    <definedName name="UAcct282Cn" localSheetId="11">'[10]Func Study'!$AB$2256</definedName>
    <definedName name="UAcct282Cn">'[10]Func Study'!$AB$2256</definedName>
    <definedName name="UAcct282So" localSheetId="11">'[10]Func Study'!$AB$2255</definedName>
    <definedName name="UAcct282So">'[10]Func Study'!$AB$2255</definedName>
    <definedName name="UAcct283" localSheetId="11">'[10]Func Study'!$AB$2271</definedName>
    <definedName name="UAcct283">'[10]Func Study'!$AB$2271</definedName>
    <definedName name="UAcct283So" localSheetId="11">'[10]Func Study'!$AB$2265</definedName>
    <definedName name="UAcct283So">'[10]Func Study'!$AB$2265</definedName>
    <definedName name="UAcct301S" localSheetId="11">'[10]Func Study'!$AB$1964</definedName>
    <definedName name="UAcct301S">'[10]Func Study'!$AB$1964</definedName>
    <definedName name="UAcct301Sg" localSheetId="11">'[10]Func Study'!$AB$1966</definedName>
    <definedName name="UAcct301Sg">'[10]Func Study'!$AB$1966</definedName>
    <definedName name="UAcct301So" localSheetId="11">'[10]Func Study'!$AB$1965</definedName>
    <definedName name="UAcct301So">'[10]Func Study'!$AB$1965</definedName>
    <definedName name="UAcct302S" localSheetId="11">'[10]Func Study'!$AB$1969</definedName>
    <definedName name="UAcct302S">'[10]Func Study'!$AB$1969</definedName>
    <definedName name="UAcct302Sg" localSheetId="11">'[10]Func Study'!$AB$1970</definedName>
    <definedName name="UAcct302Sg">'[10]Func Study'!$AB$1970</definedName>
    <definedName name="UAcct302Sgp" localSheetId="11">'[10]Func Study'!$AB$1971</definedName>
    <definedName name="UAcct302Sgp">'[10]Func Study'!$AB$1971</definedName>
    <definedName name="UAcct302Sgu" localSheetId="11">'[10]Func Study'!$AB$1972</definedName>
    <definedName name="UAcct302Sgu">'[10]Func Study'!$AB$1972</definedName>
    <definedName name="UAcct303Cn" localSheetId="11">'[10]Func Study'!$AB$1980</definedName>
    <definedName name="UAcct303Cn">'[10]Func Study'!$AB$1980</definedName>
    <definedName name="UAcct303S" localSheetId="11">'[10]Func Study'!$AB$1976</definedName>
    <definedName name="UAcct303S">'[10]Func Study'!$AB$1976</definedName>
    <definedName name="UAcct303Se" localSheetId="11">'[10]Func Study'!$AB$1979</definedName>
    <definedName name="UAcct303Se">'[10]Func Study'!$AB$1979</definedName>
    <definedName name="UAcct303Sg" localSheetId="11">'[10]Func Study'!$AB$1977</definedName>
    <definedName name="UAcct303Sg">'[10]Func Study'!$AB$1977</definedName>
    <definedName name="UAcct303Sgu" localSheetId="11">'[10]Func Study'!$AB$1981</definedName>
    <definedName name="UAcct303Sgu">'[10]Func Study'!$AB$1981</definedName>
    <definedName name="UAcct303So" localSheetId="11">'[10]Func Study'!$AB$1978</definedName>
    <definedName name="UAcct303So">'[10]Func Study'!$AB$1978</definedName>
    <definedName name="UACCT303SSGCH" localSheetId="11">'[10]Func Study'!$AB$1983</definedName>
    <definedName name="UACCT303SSGCH">'[10]Func Study'!$AB$1983</definedName>
    <definedName name="UAcct310" localSheetId="11">'[10]Func Study'!$AB$1414</definedName>
    <definedName name="UAcct310">'[10]Func Study'!$AB$1414</definedName>
    <definedName name="UAcct310JBG" localSheetId="11">'[10]Func Study'!$AB$1413</definedName>
    <definedName name="UAcct310JBG">'[10]Func Study'!$AB$1413</definedName>
    <definedName name="UAcct311" localSheetId="11">'[10]Func Study'!$AB$1421</definedName>
    <definedName name="UAcct311">'[10]Func Study'!$AB$1421</definedName>
    <definedName name="UAcct311JBG" localSheetId="11">'[10]Func Study'!$AB$1420</definedName>
    <definedName name="UAcct311JBG">'[10]Func Study'!$AB$1420</definedName>
    <definedName name="UAcct312" localSheetId="11">'[10]Func Study'!$AB$1428</definedName>
    <definedName name="UAcct312">'[10]Func Study'!$AB$1428</definedName>
    <definedName name="UAcct312JBG" localSheetId="11">'[10]Func Study'!$AB$1427</definedName>
    <definedName name="UAcct312JBG">'[10]Func Study'!$AB$1427</definedName>
    <definedName name="UAcct314" localSheetId="11">'[10]Func Study'!$AB$1435</definedName>
    <definedName name="UAcct314">'[10]Func Study'!$AB$1435</definedName>
    <definedName name="UAcct314JBG" localSheetId="11">'[10]Func Study'!$AB$1434</definedName>
    <definedName name="UAcct314JBG">'[10]Func Study'!$AB$1434</definedName>
    <definedName name="UAcct315" localSheetId="11">'[10]Func Study'!$AB$1442</definedName>
    <definedName name="UAcct315">'[10]Func Study'!$AB$1442</definedName>
    <definedName name="UAcct315JBG" localSheetId="11">'[10]Func Study'!$AB$1441</definedName>
    <definedName name="UAcct315JBG">'[10]Func Study'!$AB$1441</definedName>
    <definedName name="UAcct316" localSheetId="11">'[10]Func Study'!$AB$1450</definedName>
    <definedName name="UAcct316">'[10]Func Study'!$AB$1450</definedName>
    <definedName name="UAcct316JBG" localSheetId="11">'[10]Func Study'!$AB$1449</definedName>
    <definedName name="UAcct316JBG">'[10]Func Study'!$AB$1449</definedName>
    <definedName name="UAcct320" localSheetId="11">'[10]Func Study'!$AB$1466</definedName>
    <definedName name="UAcct320">'[10]Func Study'!$AB$1466</definedName>
    <definedName name="UAcct321" localSheetId="11">'[10]Func Study'!$AB$1471</definedName>
    <definedName name="UAcct321">'[10]Func Study'!$AB$1471</definedName>
    <definedName name="UAcct322" localSheetId="11">'[10]Func Study'!$AB$1476</definedName>
    <definedName name="UAcct322">'[10]Func Study'!$AB$1476</definedName>
    <definedName name="UAcct323" localSheetId="11">'[10]Func Study'!$AB$1481</definedName>
    <definedName name="UAcct323">'[10]Func Study'!$AB$1481</definedName>
    <definedName name="UAcct324" localSheetId="11">'[10]Func Study'!$AB$1486</definedName>
    <definedName name="UAcct324">'[10]Func Study'!$AB$1486</definedName>
    <definedName name="UAcct325" localSheetId="11">'[10]Func Study'!$AB$1491</definedName>
    <definedName name="UAcct325">'[10]Func Study'!$AB$1491</definedName>
    <definedName name="UAcct33" localSheetId="11">'[10]Func Study'!$AB$295</definedName>
    <definedName name="UAcct33">'[10]Func Study'!$AB$295</definedName>
    <definedName name="UAcct330" localSheetId="11">'[10]Func Study'!$AB$1508</definedName>
    <definedName name="UAcct330">'[10]Func Study'!$AB$1508</definedName>
    <definedName name="UAcct331" localSheetId="11">'[10]Func Study'!$AB$1513</definedName>
    <definedName name="UAcct331">'[10]Func Study'!$AB$1513</definedName>
    <definedName name="UAcct332" localSheetId="11">'[10]Func Study'!$AB$1518</definedName>
    <definedName name="UAcct332">'[10]Func Study'!$AB$1518</definedName>
    <definedName name="UAcct333" localSheetId="11">'[10]Func Study'!$AB$1523</definedName>
    <definedName name="UAcct333">'[10]Func Study'!$AB$1523</definedName>
    <definedName name="UAcct334" localSheetId="11">'[10]Func Study'!$AB$1528</definedName>
    <definedName name="UAcct334">'[10]Func Study'!$AB$1528</definedName>
    <definedName name="UAcct335" localSheetId="11">'[10]Func Study'!$AB$1533</definedName>
    <definedName name="UAcct335">'[10]Func Study'!$AB$1533</definedName>
    <definedName name="UAcct336" localSheetId="11">'[10]Func Study'!$AB$1539</definedName>
    <definedName name="UAcct336">'[10]Func Study'!$AB$1539</definedName>
    <definedName name="UAcct340Dgu" localSheetId="11">'[10]Func Study'!$AB$1564</definedName>
    <definedName name="UAcct340Dgu">'[10]Func Study'!$AB$1564</definedName>
    <definedName name="UAcct340Sgu" localSheetId="11">'[10]Func Study'!$AB$1565</definedName>
    <definedName name="UAcct340Sgu">'[10]Func Study'!$AB$1565</definedName>
    <definedName name="UAcct341Dgu" localSheetId="11">'[10]Func Study'!$AB$1569</definedName>
    <definedName name="UAcct341Dgu">'[10]Func Study'!$AB$1569</definedName>
    <definedName name="UAcct341Sgu" localSheetId="11">'[10]Func Study'!$AB$1570</definedName>
    <definedName name="UAcct341Sgu">'[10]Func Study'!$AB$1570</definedName>
    <definedName name="UAcct342Dgu" localSheetId="11">'[10]Func Study'!$AB$1574</definedName>
    <definedName name="UAcct342Dgu">'[10]Func Study'!$AB$1574</definedName>
    <definedName name="UAcct342Sgu" localSheetId="11">'[10]Func Study'!$AB$1575</definedName>
    <definedName name="UAcct342Sgu">'[10]Func Study'!$AB$1575</definedName>
    <definedName name="UAcct343" localSheetId="11">'[10]Func Study'!$AB$1584</definedName>
    <definedName name="UAcct343">'[10]Func Study'!$AB$1584</definedName>
    <definedName name="UAcct344S" localSheetId="11">'[10]Func Study'!$AB$1587</definedName>
    <definedName name="UAcct344S">'[10]Func Study'!$AB$1587</definedName>
    <definedName name="UAcct344Sgp" localSheetId="11">'[10]Func Study'!$AB$1588</definedName>
    <definedName name="UAcct344Sgp">'[10]Func Study'!$AB$1588</definedName>
    <definedName name="UAcct345Dgu" localSheetId="11">'[10]Func Study'!$AB$1594</definedName>
    <definedName name="UAcct345Dgu">'[10]Func Study'!$AB$1594</definedName>
    <definedName name="UAcct345Sgu" localSheetId="11">'[10]Func Study'!$AB$1595</definedName>
    <definedName name="UAcct345Sgu">'[10]Func Study'!$AB$1595</definedName>
    <definedName name="UAcct346" localSheetId="11">'[10]Func Study'!$AB$1601</definedName>
    <definedName name="UAcct346">'[10]Func Study'!$AB$1601</definedName>
    <definedName name="UAcct350" localSheetId="11">'[10]Func Study'!$AB$1628</definedName>
    <definedName name="UAcct350">'[10]Func Study'!$AB$1628</definedName>
    <definedName name="UAcct352" localSheetId="11">'[10]Func Study'!$AB$1635</definedName>
    <definedName name="UAcct352">'[10]Func Study'!$AB$1635</definedName>
    <definedName name="UAcct353" localSheetId="11">'[10]Func Study'!$AB$1641</definedName>
    <definedName name="UAcct353">'[10]Func Study'!$AB$1641</definedName>
    <definedName name="UAcct354" localSheetId="11">'[10]Func Study'!$AB$1647</definedName>
    <definedName name="UAcct354">'[10]Func Study'!$AB$1647</definedName>
    <definedName name="UAcct355" localSheetId="11">'[10]Func Study'!$AB$1654</definedName>
    <definedName name="UAcct355">'[10]Func Study'!$AB$1654</definedName>
    <definedName name="UAcct356" localSheetId="11">'[10]Func Study'!$AB$1660</definedName>
    <definedName name="UAcct356">'[10]Func Study'!$AB$1660</definedName>
    <definedName name="UAcct357" localSheetId="11">'[10]Func Study'!$AB$1666</definedName>
    <definedName name="UAcct357">'[10]Func Study'!$AB$1666</definedName>
    <definedName name="UAcct358" localSheetId="11">'[10]Func Study'!$AB$1672</definedName>
    <definedName name="UAcct358">'[10]Func Study'!$AB$1672</definedName>
    <definedName name="UAcct359" localSheetId="11">'[10]Func Study'!$AB$1678</definedName>
    <definedName name="UAcct359">'[10]Func Study'!$AB$1678</definedName>
    <definedName name="UAcct360" localSheetId="11">'[10]Func Study'!$AB$1698</definedName>
    <definedName name="UAcct360">'[10]Func Study'!$AB$1698</definedName>
    <definedName name="UAcct361" localSheetId="11">'[10]Func Study'!$AB$1704</definedName>
    <definedName name="UAcct361">'[10]Func Study'!$AB$1704</definedName>
    <definedName name="UAcct362" localSheetId="11">'[10]Func Study'!$AB$1710</definedName>
    <definedName name="UAcct362">'[10]Func Study'!$AB$1710</definedName>
    <definedName name="UAcct368" localSheetId="11">'[10]Func Study'!$AB$1744</definedName>
    <definedName name="UAcct368">'[10]Func Study'!$AB$1744</definedName>
    <definedName name="UAcct369" localSheetId="11">'[10]Func Study'!$AB$1751</definedName>
    <definedName name="UAcct369">'[10]Func Study'!$AB$1751</definedName>
    <definedName name="UAcct370" localSheetId="11">'[10]Func Study'!$AB$1762</definedName>
    <definedName name="UAcct370">'[10]Func Study'!$AB$1762</definedName>
    <definedName name="UAcct372A" localSheetId="11">'[10]Func Study'!$AB$1775</definedName>
    <definedName name="UAcct372A">'[10]Func Study'!$AB$1775</definedName>
    <definedName name="UAcct372Dp" localSheetId="11">'[10]Func Study'!$AB$1773</definedName>
    <definedName name="UAcct372Dp">'[10]Func Study'!$AB$1773</definedName>
    <definedName name="UAcct372Ds" localSheetId="11">'[10]Func Study'!$AB$1774</definedName>
    <definedName name="UAcct372Ds">'[10]Func Study'!$AB$1774</definedName>
    <definedName name="UAcct373" localSheetId="11">'[10]Func Study'!$AB$1782</definedName>
    <definedName name="UAcct373">'[10]Func Study'!$AB$1782</definedName>
    <definedName name="UAcct389Cn" localSheetId="11">'[10]Func Study'!$AB$1800</definedName>
    <definedName name="UAcct389Cn">'[10]Func Study'!$AB$1800</definedName>
    <definedName name="UAcct389S" localSheetId="11">'[10]Func Study'!$AB$1799</definedName>
    <definedName name="UAcct389S">'[10]Func Study'!$AB$1799</definedName>
    <definedName name="UAcct389Sg" localSheetId="11">'[10]Func Study'!$AB$1802</definedName>
    <definedName name="UAcct389Sg">'[10]Func Study'!$AB$1802</definedName>
    <definedName name="UAcct389Sgu" localSheetId="11">'[10]Func Study'!$AB$1801</definedName>
    <definedName name="UAcct389Sgu">'[10]Func Study'!$AB$1801</definedName>
    <definedName name="UAcct389So" localSheetId="11">'[10]Func Study'!$AB$1803</definedName>
    <definedName name="UAcct389So">'[10]Func Study'!$AB$1803</definedName>
    <definedName name="UAcct390Cn" localSheetId="11">'[10]Func Study'!$AB$1810</definedName>
    <definedName name="UAcct390Cn">'[10]Func Study'!$AB$1810</definedName>
    <definedName name="UAcct390JBG" localSheetId="11">'[10]Func Study'!$AB$1812</definedName>
    <definedName name="UAcct390JBG">'[10]Func Study'!$AB$1812</definedName>
    <definedName name="UAcct390L" localSheetId="11">'[10]Func Study'!$AB$1927</definedName>
    <definedName name="UAcct390L">'[10]Func Study'!$AB$1927</definedName>
    <definedName name="UACCT390LRCL" localSheetId="11">'[10]Func Study'!$AB$1929</definedName>
    <definedName name="UACCT390LRCL">'[10]Func Study'!$AB$1929</definedName>
    <definedName name="UAcct390S" localSheetId="11">'[10]Func Study'!$AB$1807</definedName>
    <definedName name="UAcct390S">'[10]Func Study'!$AB$1807</definedName>
    <definedName name="UAcct390Sgp" localSheetId="11">'[10]Func Study'!$AB$1808</definedName>
    <definedName name="UAcct390Sgp">'[10]Func Study'!$AB$1808</definedName>
    <definedName name="UAcct390Sgu" localSheetId="11">'[10]Func Study'!$AB$1809</definedName>
    <definedName name="UAcct390Sgu">'[10]Func Study'!$AB$1809</definedName>
    <definedName name="UAcct390Sop" localSheetId="11">'[10]Func Study'!$AB$1811</definedName>
    <definedName name="UAcct390Sop">'[10]Func Study'!$AB$1811</definedName>
    <definedName name="UAcct390Sou" localSheetId="11">'[10]Func Study'!$AB$1813</definedName>
    <definedName name="UAcct390Sou">'[10]Func Study'!$AB$1813</definedName>
    <definedName name="UAcct391Cn" localSheetId="11">'[10]Func Study'!$AB$1820</definedName>
    <definedName name="UAcct391Cn">'[10]Func Study'!$AB$1820</definedName>
    <definedName name="UACCT391JBE" localSheetId="11">'[10]Func Study'!$AB$1825</definedName>
    <definedName name="UACCT391JBE">'[10]Func Study'!$AB$1825</definedName>
    <definedName name="UAcct391S" localSheetId="11">'[10]Func Study'!$AB$1817</definedName>
    <definedName name="UAcct391S">'[10]Func Study'!$AB$1817</definedName>
    <definedName name="UAcct391Sg" localSheetId="11">'[10]Func Study'!$AB$1821</definedName>
    <definedName name="UAcct391Sg">'[10]Func Study'!$AB$1821</definedName>
    <definedName name="UAcct391Sgp" localSheetId="11">'[10]Func Study'!$AB$1818</definedName>
    <definedName name="UAcct391Sgp">'[10]Func Study'!$AB$1818</definedName>
    <definedName name="UAcct391Sgu" localSheetId="11">'[10]Func Study'!$AB$1819</definedName>
    <definedName name="UAcct391Sgu">'[10]Func Study'!$AB$1819</definedName>
    <definedName name="UAcct391So" localSheetId="11">'[10]Func Study'!$AB$1823</definedName>
    <definedName name="UAcct391So">'[10]Func Study'!$AB$1823</definedName>
    <definedName name="UACCT391SSGCH" localSheetId="11">'[10]Func Study'!$AB$1824</definedName>
    <definedName name="UACCT391SSGCH">'[10]Func Study'!$AB$1824</definedName>
    <definedName name="UAcct392Cn" localSheetId="11">'[10]Func Study'!$AB$1832</definedName>
    <definedName name="UAcct392Cn">'[10]Func Study'!$AB$1832</definedName>
    <definedName name="UAcct392L" localSheetId="11">'[10]Func Study'!$AB$1935</definedName>
    <definedName name="UAcct392L">'[10]Func Study'!$AB$1935</definedName>
    <definedName name="UAcct392Lrcl" localSheetId="11">'[10]Func Study'!$AB$1937</definedName>
    <definedName name="UAcct392Lrcl">'[10]Func Study'!$AB$1937</definedName>
    <definedName name="UAcct392S" localSheetId="11">'[10]Func Study'!$AB$1829</definedName>
    <definedName name="UAcct392S">'[10]Func Study'!$AB$1829</definedName>
    <definedName name="UAcct392Se" localSheetId="11">'[10]Func Study'!$AB$1834</definedName>
    <definedName name="UAcct392Se">'[10]Func Study'!$AB$1834</definedName>
    <definedName name="UAcct392Sg" localSheetId="11">'[10]Func Study'!$AB$1831</definedName>
    <definedName name="UAcct392Sg">'[10]Func Study'!$AB$1831</definedName>
    <definedName name="UAcct392Sgp" localSheetId="11">'[10]Func Study'!$AB$1835</definedName>
    <definedName name="UAcct392Sgp">'[10]Func Study'!$AB$1835</definedName>
    <definedName name="UAcct392Sgu" localSheetId="11">'[10]Func Study'!$AB$1833</definedName>
    <definedName name="UAcct392Sgu">'[10]Func Study'!$AB$1833</definedName>
    <definedName name="UAcct392So" localSheetId="11">'[10]Func Study'!$AB$1830</definedName>
    <definedName name="UAcct392So">'[10]Func Study'!$AB$1830</definedName>
    <definedName name="UACCT392SSGCH" localSheetId="11">'[10]Func Study'!$AB$1836</definedName>
    <definedName name="UACCT392SSGCH">'[10]Func Study'!$AB$1836</definedName>
    <definedName name="UAcct393S" localSheetId="11">'[10]Func Study'!$AB$1841</definedName>
    <definedName name="UAcct393S">'[10]Func Study'!$AB$1841</definedName>
    <definedName name="UAcct393Sg" localSheetId="11">'[10]Func Study'!$AB$1845</definedName>
    <definedName name="UAcct393Sg">'[10]Func Study'!$AB$1845</definedName>
    <definedName name="UAcct393Sgp" localSheetId="11">'[10]Func Study'!$AB$1842</definedName>
    <definedName name="UAcct393Sgp">'[10]Func Study'!$AB$1842</definedName>
    <definedName name="UAcct393Sgu" localSheetId="11">'[10]Func Study'!$AB$1843</definedName>
    <definedName name="UAcct393Sgu">'[10]Func Study'!$AB$1843</definedName>
    <definedName name="UAcct393So" localSheetId="11">'[10]Func Study'!$AB$1844</definedName>
    <definedName name="UAcct393So">'[10]Func Study'!$AB$1844</definedName>
    <definedName name="UACCT393SSGCT" localSheetId="11">'[10]Func Study'!$AB$1846</definedName>
    <definedName name="UACCT393SSGCT">'[10]Func Study'!$AB$1846</definedName>
    <definedName name="UAcct394S" localSheetId="11">'[10]Func Study'!$AB$1850</definedName>
    <definedName name="UAcct394S">'[10]Func Study'!$AB$1850</definedName>
    <definedName name="UAcct394Se" localSheetId="11">'[10]Func Study'!$AB$1854</definedName>
    <definedName name="UAcct394Se">'[10]Func Study'!$AB$1854</definedName>
    <definedName name="UAcct394Sg" localSheetId="11">'[10]Func Study'!$AB$1855</definedName>
    <definedName name="UAcct394Sg">'[10]Func Study'!$AB$1855</definedName>
    <definedName name="UAcct394Sgp" localSheetId="11">'[10]Func Study'!$AB$1851</definedName>
    <definedName name="UAcct394Sgp">'[10]Func Study'!$AB$1851</definedName>
    <definedName name="UAcct394Sgu" localSheetId="11">'[10]Func Study'!$AB$1852</definedName>
    <definedName name="UAcct394Sgu">'[10]Func Study'!$AB$1852</definedName>
    <definedName name="UAcct394So" localSheetId="11">'[10]Func Study'!$AB$1853</definedName>
    <definedName name="UAcct394So">'[10]Func Study'!$AB$1853</definedName>
    <definedName name="UACCT394SSGCH" localSheetId="11">'[10]Func Study'!$AB$1856</definedName>
    <definedName name="UACCT394SSGCH">'[10]Func Study'!$AB$1856</definedName>
    <definedName name="UAcct395S" localSheetId="11">'[10]Func Study'!$AB$1861</definedName>
    <definedName name="UAcct395S">'[10]Func Study'!$AB$1861</definedName>
    <definedName name="UAcct395Se" localSheetId="11">'[10]Func Study'!$AB$1865</definedName>
    <definedName name="UAcct395Se">'[10]Func Study'!$AB$1865</definedName>
    <definedName name="UAcct395Sg" localSheetId="11">'[10]Func Study'!$AB$1866</definedName>
    <definedName name="UAcct395Sg">'[10]Func Study'!$AB$1866</definedName>
    <definedName name="UAcct395Sgp" localSheetId="11">'[10]Func Study'!$AB$1862</definedName>
    <definedName name="UAcct395Sgp">'[10]Func Study'!$AB$1862</definedName>
    <definedName name="UAcct395Sgu" localSheetId="11">'[10]Func Study'!$AB$1863</definedName>
    <definedName name="UAcct395Sgu">'[10]Func Study'!$AB$1863</definedName>
    <definedName name="UAcct395So" localSheetId="11">'[10]Func Study'!$AB$1864</definedName>
    <definedName name="UAcct395So">'[10]Func Study'!$AB$1864</definedName>
    <definedName name="UACCT395SSGCH" localSheetId="11">'[10]Func Study'!$AB$1867</definedName>
    <definedName name="UACCT395SSGCH">'[10]Func Study'!$AB$1867</definedName>
    <definedName name="UAcct396S" localSheetId="11">'[10]Func Study'!$AB$1872</definedName>
    <definedName name="UAcct396S">'[10]Func Study'!$AB$1872</definedName>
    <definedName name="UAcct396Se" localSheetId="11">'[10]Func Study'!$AB$1877</definedName>
    <definedName name="UAcct396Se">'[10]Func Study'!$AB$1877</definedName>
    <definedName name="UAcct396Sg" localSheetId="11">'[10]Func Study'!$AB$1874</definedName>
    <definedName name="UAcct396Sg">'[10]Func Study'!$AB$1874</definedName>
    <definedName name="UAcct396Sgp" localSheetId="11">'[10]Func Study'!$AB$1873</definedName>
    <definedName name="UAcct396Sgp">'[10]Func Study'!$AB$1873</definedName>
    <definedName name="UAcct396Sgu" localSheetId="11">'[10]Func Study'!$AB$1876</definedName>
    <definedName name="UAcct396Sgu">'[10]Func Study'!$AB$1876</definedName>
    <definedName name="UAcct396So" localSheetId="11">'[10]Func Study'!$AB$1875</definedName>
    <definedName name="UAcct396So">'[10]Func Study'!$AB$1875</definedName>
    <definedName name="UACCT396SSGCH" localSheetId="11">'[10]Func Study'!$AB$1879</definedName>
    <definedName name="UACCT396SSGCH">'[10]Func Study'!$AB$1879</definedName>
    <definedName name="UACCT396SSGCT" localSheetId="11">'[10]Func Study'!$AB$1878</definedName>
    <definedName name="UACCT396SSGCT">'[10]Func Study'!$AB$1878</definedName>
    <definedName name="UAcct397Cn" localSheetId="11">'[10]Func Study'!$AB$1890</definedName>
    <definedName name="UAcct397Cn">'[10]Func Study'!$AB$1890</definedName>
    <definedName name="UAcct397JBG" localSheetId="11">'[10]Func Study'!$AB$1893</definedName>
    <definedName name="UAcct397JBG">'[10]Func Study'!$AB$1893</definedName>
    <definedName name="UAcct397S" localSheetId="11">'[10]Func Study'!$AB$1886</definedName>
    <definedName name="UAcct397S">'[10]Func Study'!$AB$1886</definedName>
    <definedName name="UAcct397Se" localSheetId="11">'[10]Func Study'!$AB$1892</definedName>
    <definedName name="UAcct397Se">'[10]Func Study'!$AB$1892</definedName>
    <definedName name="UAcct397Sg" localSheetId="11">'[10]Func Study'!$AB$1891</definedName>
    <definedName name="UAcct397Sg">'[10]Func Study'!$AB$1891</definedName>
    <definedName name="UAcct397Sgp" localSheetId="11">'[10]Func Study'!$AB$1887</definedName>
    <definedName name="UAcct397Sgp">'[10]Func Study'!$AB$1887</definedName>
    <definedName name="UAcct397Sgu" localSheetId="11">'[10]Func Study'!$AB$1888</definedName>
    <definedName name="UAcct397Sgu">'[10]Func Study'!$AB$1888</definedName>
    <definedName name="UAcct397So" localSheetId="11">'[10]Func Study'!$AB$1889</definedName>
    <definedName name="UAcct397So">'[10]Func Study'!$AB$1889</definedName>
    <definedName name="UAcct398Cn" localSheetId="11">'[10]Func Study'!$AB$1902</definedName>
    <definedName name="UAcct398Cn">'[10]Func Study'!$AB$1902</definedName>
    <definedName name="UAcct398S" localSheetId="11">'[10]Func Study'!$AB$1899</definedName>
    <definedName name="UAcct398S">'[10]Func Study'!$AB$1899</definedName>
    <definedName name="UAcct398Se" localSheetId="11">'[10]Func Study'!$AB$1904</definedName>
    <definedName name="UAcct398Se">'[10]Func Study'!$AB$1904</definedName>
    <definedName name="UAcct398Sg" localSheetId="11">'[10]Func Study'!$AB$1905</definedName>
    <definedName name="UAcct398Sg">'[10]Func Study'!$AB$1905</definedName>
    <definedName name="UAcct398Sgp" localSheetId="11">'[10]Func Study'!$AB$1900</definedName>
    <definedName name="UAcct398Sgp">'[10]Func Study'!$AB$1900</definedName>
    <definedName name="UAcct398Sgu" localSheetId="11">'[10]Func Study'!$AB$1901</definedName>
    <definedName name="UAcct398Sgu">'[10]Func Study'!$AB$1901</definedName>
    <definedName name="UAcct398So" localSheetId="11">'[10]Func Study'!$AB$1903</definedName>
    <definedName name="UAcct398So">'[10]Func Study'!$AB$1903</definedName>
    <definedName name="UACCT398SSGCT" localSheetId="11">'[10]Func Study'!$AB$1906</definedName>
    <definedName name="UACCT398SSGCT">'[10]Func Study'!$AB$1906</definedName>
    <definedName name="UAcct399" localSheetId="11">'[10]Func Study'!$AB$1913</definedName>
    <definedName name="UAcct399">'[10]Func Study'!$AB$1913</definedName>
    <definedName name="UAcct399G" localSheetId="11">'[10]Func Study'!$AB$1955</definedName>
    <definedName name="UAcct399G">'[10]Func Study'!$AB$1955</definedName>
    <definedName name="UAcct399L" localSheetId="11">'[10]Func Study'!$AB$1917</definedName>
    <definedName name="UAcct399L">'[10]Func Study'!$AB$1917</definedName>
    <definedName name="UAcct399Lrcl" localSheetId="11">'[10]Func Study'!$AB$1919</definedName>
    <definedName name="UAcct399Lrcl">'[10]Func Study'!$AB$1919</definedName>
    <definedName name="UAcct403360" localSheetId="11">'[10]Func Study'!$AB$1090</definedName>
    <definedName name="UAcct403360">'[10]Func Study'!$AB$1090</definedName>
    <definedName name="UAcct403361" localSheetId="11">'[10]Func Study'!$AB$1091</definedName>
    <definedName name="UAcct403361">'[10]Func Study'!$AB$1091</definedName>
    <definedName name="UAcct403362" localSheetId="11">'[10]Func Study'!$AB$1092</definedName>
    <definedName name="UAcct403362">'[10]Func Study'!$AB$1092</definedName>
    <definedName name="UAcct403364" localSheetId="11">'[10]Func Study'!$AB$1094</definedName>
    <definedName name="UAcct403364">'[10]Func Study'!$AB$1094</definedName>
    <definedName name="UAcct403365" localSheetId="11">'[10]Func Study'!$AB$1095</definedName>
    <definedName name="UAcct403365">'[10]Func Study'!$AB$1095</definedName>
    <definedName name="UAcct403366" localSheetId="11">'[10]Func Study'!$AB$1096</definedName>
    <definedName name="UAcct403366">'[10]Func Study'!$AB$1096</definedName>
    <definedName name="UAcct403367" localSheetId="11">'[10]Func Study'!$AB$1097</definedName>
    <definedName name="UAcct403367">'[10]Func Study'!$AB$1097</definedName>
    <definedName name="UAcct403368" localSheetId="11">'[10]Func Study'!$AB$1098</definedName>
    <definedName name="UAcct403368">'[10]Func Study'!$AB$1098</definedName>
    <definedName name="UAcct403369" localSheetId="11">'[10]Func Study'!$AB$1099</definedName>
    <definedName name="UAcct403369">'[10]Func Study'!$AB$1099</definedName>
    <definedName name="UAcct403370" localSheetId="11">'[10]Func Study'!$AB$1100</definedName>
    <definedName name="UAcct403370">'[10]Func Study'!$AB$1100</definedName>
    <definedName name="UAcct403371" localSheetId="11">'[10]Func Study'!$AB$1101</definedName>
    <definedName name="UAcct403371">'[10]Func Study'!$AB$1101</definedName>
    <definedName name="UAcct403372" localSheetId="11">'[10]Func Study'!$AB$1102</definedName>
    <definedName name="UAcct403372">'[10]Func Study'!$AB$1102</definedName>
    <definedName name="UAcct403373" localSheetId="11">'[10]Func Study'!$AB$1103</definedName>
    <definedName name="UAcct403373">'[10]Func Study'!$AB$1103</definedName>
    <definedName name="UAcct403Ep" localSheetId="11">'[10]Func Study'!$AB$1130</definedName>
    <definedName name="UAcct403Ep">'[10]Func Study'!$AB$1130</definedName>
    <definedName name="UAcct403Gpcn" localSheetId="11">'[10]Func Study'!$AB$1111</definedName>
    <definedName name="UAcct403Gpcn">'[10]Func Study'!$AB$1111</definedName>
    <definedName name="UAcct403GPDGP" localSheetId="11">'[10]Func Study'!$AB$1108</definedName>
    <definedName name="UAcct403GPDGP">'[10]Func Study'!$AB$1108</definedName>
    <definedName name="UAcct403GPDGU" localSheetId="11">'[10]Func Study'!$AB$1109</definedName>
    <definedName name="UAcct403GPDGU">'[10]Func Study'!$AB$1109</definedName>
    <definedName name="UAcct403GPJBG" localSheetId="11">'[10]Func Study'!$AB$1115</definedName>
    <definedName name="UAcct403GPJBG">'[10]Func Study'!$AB$1115</definedName>
    <definedName name="UAcct403Gps" localSheetId="11">'[10]Func Study'!$AB$1107</definedName>
    <definedName name="UAcct403Gps">'[10]Func Study'!$AB$1107</definedName>
    <definedName name="UAcct403Gpsg" localSheetId="11">'[10]Func Study'!$AB$1112</definedName>
    <definedName name="UAcct403Gpsg">'[10]Func Study'!$AB$1112</definedName>
    <definedName name="UAcct403Gpso" localSheetId="11">'[10]Func Study'!$AB$1113</definedName>
    <definedName name="UAcct403Gpso">'[10]Func Study'!$AB$1113</definedName>
    <definedName name="UAcct403Gv0" localSheetId="11">'[10]Func Study'!$AB$1121</definedName>
    <definedName name="UAcct403Gv0">'[10]Func Study'!$AB$1121</definedName>
    <definedName name="UAcct403Hp" localSheetId="11">'[10]Func Study'!$AB$1072</definedName>
    <definedName name="UAcct403Hp">'[10]Func Study'!$AB$1072</definedName>
    <definedName name="UACCT403JBE" localSheetId="11">'[10]Func Study'!$AB$1116</definedName>
    <definedName name="UACCT403JBE">'[10]Func Study'!$AB$1116</definedName>
    <definedName name="UAcct403Mp" localSheetId="11">'[10]Func Study'!$AB$1125</definedName>
    <definedName name="UAcct403Mp">'[10]Func Study'!$AB$1125</definedName>
    <definedName name="UAcct403Np" localSheetId="11">'[10]Func Study'!$AB$1065</definedName>
    <definedName name="UAcct403Np">'[10]Func Study'!$AB$1065</definedName>
    <definedName name="UAcct403Op" localSheetId="11">'[10]Func Study'!$AB$1080</definedName>
    <definedName name="UAcct403Op">'[10]Func Study'!$AB$1080</definedName>
    <definedName name="UAcct403OPCAGE" localSheetId="11">'[10]Func Study'!$AB$1078</definedName>
    <definedName name="UAcct403OPCAGE">'[10]Func Study'!$AB$1078</definedName>
    <definedName name="UAcct403Sp" localSheetId="11">'[10]Func Study'!$AB$1061</definedName>
    <definedName name="UAcct403Sp">'[10]Func Study'!$AB$1061</definedName>
    <definedName name="UAcct403SPJBG" localSheetId="11">'[10]Func Study'!$AB$1058</definedName>
    <definedName name="UAcct403SPJBG">'[10]Func Study'!$AB$1058</definedName>
    <definedName name="UAcct403Tp" localSheetId="11">'[10]Func Study'!$AB$1087</definedName>
    <definedName name="UAcct403Tp">'[10]Func Study'!$AB$1087</definedName>
    <definedName name="UAcct404330" localSheetId="11">'[10]Func Study'!$AB$1177</definedName>
    <definedName name="UAcct404330">'[10]Func Study'!$AB$1177</definedName>
    <definedName name="UACCT404GP" localSheetId="11">'[10]Func Study'!$AB$1146</definedName>
    <definedName name="UACCT404GP">'[10]Func Study'!$AB$1146</definedName>
    <definedName name="UACCT404GPCN" localSheetId="11">'[10]Func Study'!$AB$1143</definedName>
    <definedName name="UACCT404GPCN">'[10]Func Study'!$AB$1143</definedName>
    <definedName name="UACCT404GPSO" localSheetId="11">'[10]Func Study'!$AB$1141</definedName>
    <definedName name="UACCT404GPSO">'[10]Func Study'!$AB$1141</definedName>
    <definedName name="UAcct404Ipcn" localSheetId="11">'[10]Func Study'!$AB$1158</definedName>
    <definedName name="UAcct404Ipcn">'[10]Func Study'!$AB$1158</definedName>
    <definedName name="UAcct404IPJBG" localSheetId="11">'[10]Func Study'!$AB$1163</definedName>
    <definedName name="UAcct404IPJBG">'[10]Func Study'!$AB$1163</definedName>
    <definedName name="UAcct404Ips" localSheetId="11">'[10]Func Study'!$AB$1154</definedName>
    <definedName name="UAcct404Ips">'[10]Func Study'!$AB$1154</definedName>
    <definedName name="UAcct404Ipse" localSheetId="11">'[10]Func Study'!$AB$1155</definedName>
    <definedName name="UAcct404Ipse">'[10]Func Study'!$AB$1155</definedName>
    <definedName name="UAcct404Ipsg" localSheetId="11">'[10]Func Study'!$AB$1156</definedName>
    <definedName name="UAcct404Ipsg">'[10]Func Study'!$AB$1156</definedName>
    <definedName name="UAcct404Ipsg1" localSheetId="11">'[10]Func Study'!$AB$1159</definedName>
    <definedName name="UAcct404Ipsg1">'[10]Func Study'!$AB$1159</definedName>
    <definedName name="UAcct404Ipsg2" localSheetId="11">'[10]Func Study'!$AB$1160</definedName>
    <definedName name="UAcct404Ipsg2">'[10]Func Study'!$AB$1160</definedName>
    <definedName name="UAcct404Ipso" localSheetId="11">'[10]Func Study'!$AB$1157</definedName>
    <definedName name="UAcct404Ipso">'[10]Func Study'!$AB$1157</definedName>
    <definedName name="UAcct404M" localSheetId="11">'[10]Func Study'!$AB$1168</definedName>
    <definedName name="UAcct404M">'[10]Func Study'!$AB$1168</definedName>
    <definedName name="UACCT404OP" localSheetId="11">'[10]Func Study'!$AB$1172</definedName>
    <definedName name="UACCT404OP">'[10]Func Study'!$AB$1172</definedName>
    <definedName name="UACCT404SP" localSheetId="11">'[10]Func Study'!$AB$1151</definedName>
    <definedName name="UACCT404SP">'[10]Func Study'!$AB$1151</definedName>
    <definedName name="UAcct405" localSheetId="11">'[10]Func Study'!$AB$1185</definedName>
    <definedName name="UAcct405">'[10]Func Study'!$AB$1185</definedName>
    <definedName name="UAcct406" localSheetId="11">'[10]Func Study'!$AB$1193</definedName>
    <definedName name="UAcct406">'[10]Func Study'!$AB$1193</definedName>
    <definedName name="UAcct407" localSheetId="11">'[10]Func Study'!$AB$1202</definedName>
    <definedName name="UAcct407">'[10]Func Study'!$AB$1202</definedName>
    <definedName name="UAcct408" localSheetId="11">'[10]Func Study'!$AB$1221</definedName>
    <definedName name="UAcct408">'[10]Func Study'!$AB$1221</definedName>
    <definedName name="UAcct408S" localSheetId="11">'[10]Func Study'!$AB$1213</definedName>
    <definedName name="UAcct408S">'[10]Func Study'!$AB$1213</definedName>
    <definedName name="UAcct41010" localSheetId="11">'[10]Func Study'!$AB$1294</definedName>
    <definedName name="UAcct41010">'[10]Func Study'!$AB$1294</definedName>
    <definedName name="UAcct41011" localSheetId="11">'[10]Func Study'!$AB$1309</definedName>
    <definedName name="UAcct41011">'[10]Func Study'!$AB$1309</definedName>
    <definedName name="UAcct41110" localSheetId="11">'[10]Func Study'!$AB$1325</definedName>
    <definedName name="UAcct41110">'[10]Func Study'!$AB$1325</definedName>
    <definedName name="UAcct41140" localSheetId="11">'[10]Func Study'!$AB$1232</definedName>
    <definedName name="UAcct41140">'[10]Func Study'!$AB$1232</definedName>
    <definedName name="UAcct41141" localSheetId="11">'[10]Func Study'!$AB$1237</definedName>
    <definedName name="UAcct41141">'[10]Func Study'!$AB$1237</definedName>
    <definedName name="UAcct41160" localSheetId="11">'[10]Func Study'!$AB$369</definedName>
    <definedName name="UAcct41160">'[10]Func Study'!$AB$369</definedName>
    <definedName name="UAcct41170" localSheetId="11">'[10]Func Study'!$AB$374</definedName>
    <definedName name="UAcct41170">'[10]Func Study'!$AB$374</definedName>
    <definedName name="UAcct4118" localSheetId="11">'[10]Func Study'!$AB$378</definedName>
    <definedName name="UAcct4118">'[10]Func Study'!$AB$378</definedName>
    <definedName name="UAcct41181" localSheetId="11">'[10]Func Study'!$AB$381</definedName>
    <definedName name="UAcct41181">'[10]Func Study'!$AB$381</definedName>
    <definedName name="UAcct4194" localSheetId="11">'[10]Func Study'!$AB$385</definedName>
    <definedName name="UAcct4194">'[10]Func Study'!$AB$385</definedName>
    <definedName name="UAcct421" localSheetId="11">'[10]Func Study'!$AB$394</definedName>
    <definedName name="UAcct421">'[10]Func Study'!$AB$394</definedName>
    <definedName name="UAcct4311" localSheetId="11">'[10]Func Study'!$AB$401</definedName>
    <definedName name="UAcct4311">'[10]Func Study'!$AB$401</definedName>
    <definedName name="UAcct442Se" localSheetId="11">'[10]Func Study'!$AB$259</definedName>
    <definedName name="UAcct442Se">'[10]Func Study'!$AB$259</definedName>
    <definedName name="UAcct442Sg" localSheetId="11">'[10]Func Study'!$AB$260</definedName>
    <definedName name="UAcct442Sg">'[10]Func Study'!$AB$260</definedName>
    <definedName name="UAcct447" localSheetId="11">'[10]Func Study'!$AB$281</definedName>
    <definedName name="UAcct447">'[10]Func Study'!$AB$281</definedName>
    <definedName name="UACCT447NPC" localSheetId="11">'[10]Func Study'!$AB$289</definedName>
    <definedName name="UACCT447NPC">'[10]Func Study'!$AB$289</definedName>
    <definedName name="UACCT447NPCCAEW" localSheetId="11">'[10]Func Study'!$AB$286</definedName>
    <definedName name="UACCT447NPCCAEW">'[10]Func Study'!$AB$286</definedName>
    <definedName name="UACCT447NPCCAGW" localSheetId="11">'[10]Func Study'!$AB$287</definedName>
    <definedName name="UACCT447NPCCAGW">'[10]Func Study'!$AB$287</definedName>
    <definedName name="UACCT447NPCDGP" localSheetId="11">'[10]Func Study'!$AB$288</definedName>
    <definedName name="UACCT447NPCDGP">'[10]Func Study'!$AB$288</definedName>
    <definedName name="UAcct447S" localSheetId="11">'[10]Func Study'!$AB$280</definedName>
    <definedName name="UAcct447S">'[10]Func Study'!$AB$280</definedName>
    <definedName name="UAcct448S" localSheetId="11">'[10]Func Study'!$AB$274</definedName>
    <definedName name="UAcct448S">'[10]Func Study'!$AB$274</definedName>
    <definedName name="UAcct448So" localSheetId="11">'[10]Func Study'!$AB$275</definedName>
    <definedName name="UAcct448So">'[10]Func Study'!$AB$275</definedName>
    <definedName name="UAcct449" localSheetId="11">'[10]Func Study'!$AB$294</definedName>
    <definedName name="UAcct449">'[10]Func Study'!$AB$294</definedName>
    <definedName name="UAcct450" localSheetId="11">'[10]Func Study'!$AB$304</definedName>
    <definedName name="UAcct450">'[10]Func Study'!$AB$304</definedName>
    <definedName name="UAcct450S" localSheetId="11">'[10]Func Study'!$AB$302</definedName>
    <definedName name="UAcct450S">'[10]Func Study'!$AB$302</definedName>
    <definedName name="UAcct450So" localSheetId="11">'[10]Func Study'!$AB$303</definedName>
    <definedName name="UAcct450So">'[10]Func Study'!$AB$303</definedName>
    <definedName name="UAcct451S" localSheetId="11">'[10]Func Study'!$AB$307</definedName>
    <definedName name="UAcct451S">'[10]Func Study'!$AB$307</definedName>
    <definedName name="UAcct451Sg" localSheetId="11">'[10]Func Study'!$AB$308</definedName>
    <definedName name="UAcct451Sg">'[10]Func Study'!$AB$308</definedName>
    <definedName name="UAcct451So" localSheetId="11">'[10]Func Study'!$AB$309</definedName>
    <definedName name="UAcct451So">'[10]Func Study'!$AB$309</definedName>
    <definedName name="UAcct453" localSheetId="11">'[10]Func Study'!$AB$315</definedName>
    <definedName name="UAcct453">'[10]Func Study'!$AB$315</definedName>
    <definedName name="UAcct454" localSheetId="11">'[10]Func Study'!$AB$322</definedName>
    <definedName name="UAcct454">'[10]Func Study'!$AB$322</definedName>
    <definedName name="UAcct454JBG" localSheetId="11">'[10]Func Study'!$AB$319</definedName>
    <definedName name="UAcct454JBG">'[10]Func Study'!$AB$319</definedName>
    <definedName name="UAcct454S" localSheetId="11">'[10]Func Study'!$AB$318</definedName>
    <definedName name="UAcct454S">'[10]Func Study'!$AB$318</definedName>
    <definedName name="UAcct454Sg" localSheetId="11">'[10]Func Study'!$AB$320</definedName>
    <definedName name="UAcct454Sg">'[10]Func Study'!$AB$320</definedName>
    <definedName name="UAcct454So" localSheetId="11">'[10]Func Study'!$AB$321</definedName>
    <definedName name="UAcct454So">'[10]Func Study'!$AB$321</definedName>
    <definedName name="UAcct456" localSheetId="11">'[10]Func Study'!$AB$332</definedName>
    <definedName name="UAcct456">'[10]Func Study'!$AB$332</definedName>
    <definedName name="UAcct456CAEW" localSheetId="11">'[10]Func Study'!$AB$331</definedName>
    <definedName name="UAcct456CAEW">'[10]Func Study'!$AB$331</definedName>
    <definedName name="UAcct456S" localSheetId="11">'[10]Func Study'!$AB$325</definedName>
    <definedName name="UAcct456S">'[10]Func Study'!$AB$325</definedName>
    <definedName name="UAcct456So" localSheetId="11">'[10]Func Study'!$AB$329</definedName>
    <definedName name="UAcct456So">'[10]Func Study'!$AB$329</definedName>
    <definedName name="UAcct500" localSheetId="11">'[10]Func Study'!$AB$416</definedName>
    <definedName name="UAcct500">'[10]Func Study'!$AB$416</definedName>
    <definedName name="UAcct500JBG" localSheetId="11">'[10]Func Study'!$AB$414</definedName>
    <definedName name="UAcct500JBG">'[10]Func Study'!$AB$414</definedName>
    <definedName name="UAcct501" localSheetId="11">'[10]Func Study'!$AB$423</definedName>
    <definedName name="UAcct501">'[10]Func Study'!$AB$423</definedName>
    <definedName name="UAcct501CAEW" localSheetId="11">'[10]Func Study'!$AB$420</definedName>
    <definedName name="UAcct501CAEW">'[10]Func Study'!$AB$420</definedName>
    <definedName name="UAcct501JBE" localSheetId="11">'[10]Func Study'!$AB$421</definedName>
    <definedName name="UAcct501JBE">'[10]Func Study'!$AB$421</definedName>
    <definedName name="UACCT501NPCCAEW" localSheetId="11">'[10]Func Study'!$AB$426</definedName>
    <definedName name="UACCT501NPCCAEW">'[10]Func Study'!$AB$426</definedName>
    <definedName name="UAcct502" localSheetId="11">'[10]Func Study'!$AB$433</definedName>
    <definedName name="UAcct502">'[10]Func Study'!$AB$433</definedName>
    <definedName name="UAcct502CAGE" localSheetId="11">'[10]Func Study'!$AB$431</definedName>
    <definedName name="UAcct502CAGE">'[10]Func Study'!$AB$431</definedName>
    <definedName name="UAcct503" localSheetId="11">'[10]Func Study'!$AB$437</definedName>
    <definedName name="UAcct503">'[10]Func Study'!$AB$437</definedName>
    <definedName name="UACCT503NPC" localSheetId="11">'[10]Func Study'!$AB$443</definedName>
    <definedName name="UACCT503NPC">'[10]Func Study'!$AB$443</definedName>
    <definedName name="UAcct505" localSheetId="11">'[10]Func Study'!$AB$449</definedName>
    <definedName name="UAcct505">'[10]Func Study'!$AB$449</definedName>
    <definedName name="UAcct505CAGE" localSheetId="11">'[10]Func Study'!$AB$447</definedName>
    <definedName name="UAcct505CAGE">'[10]Func Study'!$AB$447</definedName>
    <definedName name="UAcct506" localSheetId="11">'[10]Func Study'!$AB$455</definedName>
    <definedName name="UAcct506">'[10]Func Study'!$AB$455</definedName>
    <definedName name="UAcct506CAGE" localSheetId="11">'[10]Func Study'!$AB$452</definedName>
    <definedName name="UAcct506CAGE">'[10]Func Study'!$AB$452</definedName>
    <definedName name="UAcct507" localSheetId="11">'[10]Func Study'!$AB$464</definedName>
    <definedName name="UAcct507">'[10]Func Study'!$AB$464</definedName>
    <definedName name="UAcct507CAGE" localSheetId="11">'[10]Func Study'!$AB$462</definedName>
    <definedName name="UAcct507CAGE">'[10]Func Study'!$AB$462</definedName>
    <definedName name="UAcct510" localSheetId="11">'[10]Func Study'!$AB$469</definedName>
    <definedName name="UAcct510">'[10]Func Study'!$AB$469</definedName>
    <definedName name="UAcct510CAGE" localSheetId="11">'[10]Func Study'!$AB$467</definedName>
    <definedName name="UAcct510CAGE">'[10]Func Study'!$AB$467</definedName>
    <definedName name="UAcct511" localSheetId="11">'[10]Func Study'!$AB$474</definedName>
    <definedName name="UAcct511">'[10]Func Study'!$AB$474</definedName>
    <definedName name="UAcct511CAGE" localSheetId="11">'[10]Func Study'!$AB$472</definedName>
    <definedName name="UAcct511CAGE">'[10]Func Study'!$AB$472</definedName>
    <definedName name="UAcct512" localSheetId="11">'[10]Func Study'!$AB$479</definedName>
    <definedName name="UAcct512">'[10]Func Study'!$AB$479</definedName>
    <definedName name="UAcct512CAGE" localSheetId="11">'[10]Func Study'!$AB$477</definedName>
    <definedName name="UAcct512CAGE">'[10]Func Study'!$AB$477</definedName>
    <definedName name="UAcct513" localSheetId="11">'[10]Func Study'!$AB$484</definedName>
    <definedName name="UAcct513">'[10]Func Study'!$AB$484</definedName>
    <definedName name="UAcct513CAGE" localSheetId="11">'[10]Func Study'!$AB$482</definedName>
    <definedName name="UAcct513CAGE">'[10]Func Study'!$AB$482</definedName>
    <definedName name="UAcct514" localSheetId="11">'[10]Func Study'!$AB$489</definedName>
    <definedName name="UAcct514">'[10]Func Study'!$AB$489</definedName>
    <definedName name="UAcct514CAGE" localSheetId="11">'[10]Func Study'!$AB$487</definedName>
    <definedName name="UAcct514CAGE">'[10]Func Study'!$AB$487</definedName>
    <definedName name="UAcct517" localSheetId="11">'[10]Func Study'!$AB$498</definedName>
    <definedName name="UAcct517">'[10]Func Study'!$AB$498</definedName>
    <definedName name="UAcct518" localSheetId="11">'[10]Func Study'!$AB$502</definedName>
    <definedName name="UAcct518">'[10]Func Study'!$AB$502</definedName>
    <definedName name="UAcct519" localSheetId="11">'[10]Func Study'!$AB$507</definedName>
    <definedName name="UAcct519">'[10]Func Study'!$AB$507</definedName>
    <definedName name="UAcct520" localSheetId="11">'[10]Func Study'!$AB$511</definedName>
    <definedName name="UAcct520">'[10]Func Study'!$AB$511</definedName>
    <definedName name="UAcct523" localSheetId="11">'[10]Func Study'!$AB$515</definedName>
    <definedName name="UAcct523">'[10]Func Study'!$AB$515</definedName>
    <definedName name="UAcct524" localSheetId="11">'[10]Func Study'!$AB$519</definedName>
    <definedName name="UAcct524">'[10]Func Study'!$AB$519</definedName>
    <definedName name="UAcct528" localSheetId="11">'[10]Func Study'!$AB$523</definedName>
    <definedName name="UAcct528">'[10]Func Study'!$AB$523</definedName>
    <definedName name="UAcct529" localSheetId="11">'[10]Func Study'!$AB$527</definedName>
    <definedName name="UAcct529">'[10]Func Study'!$AB$527</definedName>
    <definedName name="UAcct530" localSheetId="11">'[10]Func Study'!$AB$531</definedName>
    <definedName name="UAcct530">'[10]Func Study'!$AB$531</definedName>
    <definedName name="UAcct531" localSheetId="11">'[10]Func Study'!$AB$535</definedName>
    <definedName name="UAcct531">'[10]Func Study'!$AB$535</definedName>
    <definedName name="UAcct532" localSheetId="11">'[10]Func Study'!$AB$539</definedName>
    <definedName name="UAcct532">'[10]Func Study'!$AB$539</definedName>
    <definedName name="UAcct535" localSheetId="11">'[10]Func Study'!$AB$551</definedName>
    <definedName name="UAcct535">'[10]Func Study'!$AB$551</definedName>
    <definedName name="UAcct536" localSheetId="11">'[10]Func Study'!$AB$555</definedName>
    <definedName name="UAcct536">'[10]Func Study'!$AB$555</definedName>
    <definedName name="UAcct537" localSheetId="11">'[10]Func Study'!$AB$559</definedName>
    <definedName name="UAcct537">'[10]Func Study'!$AB$559</definedName>
    <definedName name="UAcct538" localSheetId="11">'[10]Func Study'!$AB$563</definedName>
    <definedName name="UAcct538">'[10]Func Study'!$AB$563</definedName>
    <definedName name="UAcct539" localSheetId="11">'[10]Func Study'!$AB$568</definedName>
    <definedName name="UAcct539">'[10]Func Study'!$AB$568</definedName>
    <definedName name="UAcct540" localSheetId="11">'[10]Func Study'!$AB$572</definedName>
    <definedName name="UAcct540">'[10]Func Study'!$AB$572</definedName>
    <definedName name="UAcct541" localSheetId="11">'[10]Func Study'!$AB$576</definedName>
    <definedName name="UAcct541">'[10]Func Study'!$AB$576</definedName>
    <definedName name="UAcct542" localSheetId="11">'[10]Func Study'!$AB$580</definedName>
    <definedName name="UAcct542">'[10]Func Study'!$AB$580</definedName>
    <definedName name="UAcct543" localSheetId="11">'[10]Func Study'!$AB$584</definedName>
    <definedName name="UAcct543">'[10]Func Study'!$AB$584</definedName>
    <definedName name="UAcct544" localSheetId="11">'[10]Func Study'!$AB$588</definedName>
    <definedName name="UAcct544">'[10]Func Study'!$AB$588</definedName>
    <definedName name="UAcct545" localSheetId="11">'[10]Func Study'!$AB$592</definedName>
    <definedName name="UAcct545">'[10]Func Study'!$AB$592</definedName>
    <definedName name="UAcct546" localSheetId="11">'[10]Func Study'!$AB$606</definedName>
    <definedName name="UAcct546">'[10]Func Study'!$AB$606</definedName>
    <definedName name="UAcct546CAGE" localSheetId="11">'[10]Func Study'!$AB$605</definedName>
    <definedName name="UAcct546CAGE">'[10]Func Study'!$AB$605</definedName>
    <definedName name="UAcct547CAEW" localSheetId="11">'[10]Func Study'!$AB$610</definedName>
    <definedName name="UAcct547CAEW">'[10]Func Study'!$AB$610</definedName>
    <definedName name="UACCT547NPCCAEW" localSheetId="11">'[10]Func Study'!$AB$613</definedName>
    <definedName name="UACCT547NPCCAEW">'[10]Func Study'!$AB$613</definedName>
    <definedName name="UAcct547Se" localSheetId="11">'[10]Func Study'!$AB$609</definedName>
    <definedName name="UAcct547Se">'[10]Func Study'!$AB$609</definedName>
    <definedName name="UAcct548" localSheetId="11">'[10]Func Study'!$AB$621</definedName>
    <definedName name="UAcct548">'[10]Func Study'!$AB$621</definedName>
    <definedName name="UACCT548CAGE" localSheetId="11">'[10]Func Study'!$AB$620</definedName>
    <definedName name="UACCT548CAGE">'[10]Func Study'!$AB$620</definedName>
    <definedName name="UAcct549" localSheetId="11">'[10]Func Study'!$AB$626</definedName>
    <definedName name="UAcct549">'[10]Func Study'!$AB$626</definedName>
    <definedName name="Uacct549CAGE" localSheetId="11">'[10]Func Study'!$AB$625</definedName>
    <definedName name="Uacct549CAGE">'[10]Func Study'!$AB$625</definedName>
    <definedName name="UAcct551CAGE" localSheetId="11">'[10]Func Study'!$AB$634</definedName>
    <definedName name="UAcct551CAGE">'[10]Func Study'!$AB$634</definedName>
    <definedName name="UACCT551SG" localSheetId="11">'[10]Func Study'!$AB$635</definedName>
    <definedName name="UACCT551SG">'[10]Func Study'!$AB$635</definedName>
    <definedName name="UACCT552CAGE" localSheetId="11">'[10]Func Study'!$AB$640</definedName>
    <definedName name="UACCT552CAGE">'[10]Func Study'!$AB$640</definedName>
    <definedName name="UAcct552SG" localSheetId="11">'[10]Func Study'!$AB$639</definedName>
    <definedName name="UAcct552SG">'[10]Func Study'!$AB$639</definedName>
    <definedName name="UACCT553CAGE" localSheetId="11">'[10]Func Study'!$AB$646</definedName>
    <definedName name="UACCT553CAGE">'[10]Func Study'!$AB$646</definedName>
    <definedName name="UAcct553SG" localSheetId="11">'[10]Func Study'!$AB$645</definedName>
    <definedName name="UAcct553SG">'[10]Func Study'!$AB$645</definedName>
    <definedName name="UACCT554CAGE" localSheetId="11">'[10]Func Study'!$AB$651</definedName>
    <definedName name="UACCT554CAGE">'[10]Func Study'!$AB$651</definedName>
    <definedName name="UAcct554SG" localSheetId="11">'[10]Func Study'!$AB$650</definedName>
    <definedName name="UAcct554SG">'[10]Func Study'!$AB$650</definedName>
    <definedName name="UAcct555CAEW" localSheetId="11">'[10]Func Study'!$AB$665</definedName>
    <definedName name="UAcct555CAEW">'[10]Func Study'!$AB$665</definedName>
    <definedName name="UAcct555CAGW" localSheetId="11">'[10]Func Study'!$AB$664</definedName>
    <definedName name="UAcct555CAGW">'[10]Func Study'!$AB$664</definedName>
    <definedName name="UACCT555DGP" localSheetId="11">'[10]Func Study'!$AB$670</definedName>
    <definedName name="UACCT555DGP">'[10]Func Study'!$AB$670</definedName>
    <definedName name="UACCT555NPCCAEW" localSheetId="11">'[10]Func Study'!$AB$669</definedName>
    <definedName name="UACCT555NPCCAEW">'[10]Func Study'!$AB$669</definedName>
    <definedName name="UACCT555NPCCAGW" localSheetId="11">'[10]Func Study'!$AB$668</definedName>
    <definedName name="UACCT555NPCCAGW">'[10]Func Study'!$AB$668</definedName>
    <definedName name="UAcct555S" localSheetId="11">'[10]Func Study'!$AB$663</definedName>
    <definedName name="UAcct555S">'[10]Func Study'!$AB$663</definedName>
    <definedName name="UAcct555Se" localSheetId="11">'[10]Func Study'!$AB$665</definedName>
    <definedName name="UAcct555Se">'[10]Func Study'!$AB$665</definedName>
    <definedName name="UACCT555SG" localSheetId="11">'[10]Func Study'!$AB$664</definedName>
    <definedName name="UACCT555SG">'[10]Func Study'!$AB$664</definedName>
    <definedName name="UAcct556" localSheetId="11">'[10]Func Study'!$AB$676</definedName>
    <definedName name="UAcct556">'[10]Func Study'!$AB$676</definedName>
    <definedName name="UAcct557" localSheetId="11">'[10]Func Study'!$AB$685</definedName>
    <definedName name="UAcct557">'[10]Func Study'!$AB$685</definedName>
    <definedName name="UAcct560" localSheetId="11">'[10]Func Study'!$AB$715</definedName>
    <definedName name="UAcct560">'[10]Func Study'!$AB$715</definedName>
    <definedName name="UAcct561" localSheetId="11">'[10]Func Study'!$AB$720</definedName>
    <definedName name="UAcct561">'[10]Func Study'!$AB$720</definedName>
    <definedName name="UAcct562" localSheetId="11">'[10]Func Study'!$AB$726</definedName>
    <definedName name="UAcct562">'[10]Func Study'!$AB$726</definedName>
    <definedName name="UAcct563" localSheetId="11">'[10]Func Study'!$AB$731</definedName>
    <definedName name="UAcct563">'[10]Func Study'!$AB$731</definedName>
    <definedName name="UAcct564" localSheetId="11">'[10]Func Study'!$AB$735</definedName>
    <definedName name="UAcct564">'[10]Func Study'!$AB$735</definedName>
    <definedName name="UAcct565" localSheetId="11">'[10]Func Study'!$AB$739</definedName>
    <definedName name="UAcct565">'[10]Func Study'!$AB$739</definedName>
    <definedName name="UACCT565NPC" localSheetId="11">'[10]Func Study'!$AB$744</definedName>
    <definedName name="UACCT565NPC">'[10]Func Study'!$AB$744</definedName>
    <definedName name="UACCT565NPCCAGW" localSheetId="11">'[10]Func Study'!$AB$742</definedName>
    <definedName name="UACCT565NPCCAGW">'[10]Func Study'!$AB$742</definedName>
    <definedName name="UAcct566" localSheetId="11">'[10]Func Study'!$AB$748</definedName>
    <definedName name="UAcct566">'[10]Func Study'!$AB$748</definedName>
    <definedName name="UAcct567" localSheetId="11">'[10]Func Study'!$AB$752</definedName>
    <definedName name="UAcct567">'[10]Func Study'!$AB$752</definedName>
    <definedName name="UAcct568" localSheetId="11">'[10]Func Study'!$AB$756</definedName>
    <definedName name="UAcct568">'[10]Func Study'!$AB$756</definedName>
    <definedName name="UAcct569" localSheetId="11">'[10]Func Study'!$AB$760</definedName>
    <definedName name="UAcct569">'[10]Func Study'!$AB$760</definedName>
    <definedName name="UAcct570" localSheetId="11">'[10]Func Study'!$AB$765</definedName>
    <definedName name="UAcct570">'[10]Func Study'!$AB$765</definedName>
    <definedName name="UAcct571" localSheetId="11">'[10]Func Study'!$AB$770</definedName>
    <definedName name="UAcct571">'[10]Func Study'!$AB$770</definedName>
    <definedName name="UAcct572" localSheetId="11">'[10]Func Study'!$AB$774</definedName>
    <definedName name="UAcct572">'[10]Func Study'!$AB$774</definedName>
    <definedName name="UAcct573" localSheetId="11">'[10]Func Study'!$AB$778</definedName>
    <definedName name="UAcct573">'[10]Func Study'!$AB$778</definedName>
    <definedName name="UAcct580" localSheetId="11">'[10]Func Study'!$AB$791</definedName>
    <definedName name="UAcct580">'[10]Func Study'!$AB$791</definedName>
    <definedName name="UAcct581" localSheetId="11">'[10]Func Study'!$AB$796</definedName>
    <definedName name="UAcct581">'[10]Func Study'!$AB$796</definedName>
    <definedName name="UAcct582" localSheetId="11">'[10]Func Study'!$AB$801</definedName>
    <definedName name="UAcct582">'[10]Func Study'!$AB$801</definedName>
    <definedName name="UAcct583" localSheetId="11">'[10]Func Study'!$AB$806</definedName>
    <definedName name="UAcct583">'[10]Func Study'!$AB$806</definedName>
    <definedName name="UAcct584" localSheetId="11">'[10]Func Study'!$AB$811</definedName>
    <definedName name="UAcct584">'[10]Func Study'!$AB$811</definedName>
    <definedName name="UAcct585" localSheetId="11">'[10]Func Study'!$AB$816</definedName>
    <definedName name="UAcct585">'[10]Func Study'!$AB$816</definedName>
    <definedName name="UAcct586" localSheetId="11">'[10]Func Study'!$AB$821</definedName>
    <definedName name="UAcct586">'[10]Func Study'!$AB$821</definedName>
    <definedName name="UAcct587" localSheetId="11">'[10]Func Study'!$AB$826</definedName>
    <definedName name="UAcct587">'[10]Func Study'!$AB$826</definedName>
    <definedName name="UAcct588" localSheetId="11">'[10]Func Study'!$AB$831</definedName>
    <definedName name="UAcct588">'[10]Func Study'!$AB$831</definedName>
    <definedName name="UAcct589" localSheetId="11">'[10]Func Study'!$AB$836</definedName>
    <definedName name="UAcct589">'[10]Func Study'!$AB$836</definedName>
    <definedName name="UAcct590" localSheetId="11">'[10]Func Study'!$AB$841</definedName>
    <definedName name="UAcct590">'[10]Func Study'!$AB$841</definedName>
    <definedName name="UAcct591" localSheetId="11">'[10]Func Study'!$AB$846</definedName>
    <definedName name="UAcct591">'[10]Func Study'!$AB$846</definedName>
    <definedName name="UAcct592" localSheetId="11">'[10]Func Study'!$AB$851</definedName>
    <definedName name="UAcct592">'[10]Func Study'!$AB$851</definedName>
    <definedName name="UAcct593" localSheetId="11">'[10]Func Study'!$AB$856</definedName>
    <definedName name="UAcct593">'[10]Func Study'!$AB$856</definedName>
    <definedName name="UAcct594" localSheetId="11">'[10]Func Study'!$AB$861</definedName>
    <definedName name="UAcct594">'[10]Func Study'!$AB$861</definedName>
    <definedName name="UAcct595" localSheetId="11">'[10]Func Study'!$AB$866</definedName>
    <definedName name="UAcct595">'[10]Func Study'!$AB$866</definedName>
    <definedName name="UAcct596" localSheetId="11">'[10]Func Study'!$AB$876</definedName>
    <definedName name="UAcct596">'[10]Func Study'!$AB$876</definedName>
    <definedName name="UAcct597" localSheetId="11">'[10]Func Study'!$AB$881</definedName>
    <definedName name="UAcct597">'[10]Func Study'!$AB$881</definedName>
    <definedName name="UAcct598" localSheetId="11">'[10]Func Study'!$AB$886</definedName>
    <definedName name="UAcct598">'[10]Func Study'!$AB$886</definedName>
    <definedName name="UAcct901" localSheetId="11">'[10]Func Study'!$AB$898</definedName>
    <definedName name="UAcct901">'[10]Func Study'!$AB$898</definedName>
    <definedName name="UAcct902" localSheetId="11">'[10]Func Study'!$AB$903</definedName>
    <definedName name="UAcct902">'[10]Func Study'!$AB$903</definedName>
    <definedName name="UAcct903" localSheetId="11">'[10]Func Study'!$AB$908</definedName>
    <definedName name="UAcct903">'[10]Func Study'!$AB$908</definedName>
    <definedName name="UAcct904" localSheetId="11">'[10]Func Study'!$AB$914</definedName>
    <definedName name="UAcct904">'[10]Func Study'!$AB$914</definedName>
    <definedName name="UAcct905" localSheetId="11">'[10]Func Study'!$AB$919</definedName>
    <definedName name="UAcct905">'[10]Func Study'!$AB$919</definedName>
    <definedName name="UAcct907" localSheetId="11">'[10]Func Study'!$AB$933</definedName>
    <definedName name="UAcct907">'[10]Func Study'!$AB$933</definedName>
    <definedName name="UAcct908" localSheetId="11">'[10]Func Study'!$AB$938</definedName>
    <definedName name="UAcct908">'[10]Func Study'!$AB$938</definedName>
    <definedName name="UAcct909" localSheetId="11">'[10]Func Study'!$AB$943</definedName>
    <definedName name="UAcct909">'[10]Func Study'!$AB$943</definedName>
    <definedName name="UAcct910" localSheetId="11">'[10]Func Study'!$AB$948</definedName>
    <definedName name="UAcct910">'[10]Func Study'!$AB$948</definedName>
    <definedName name="UAcct911" localSheetId="11">'[10]Func Study'!$AB$959</definedName>
    <definedName name="UAcct911">'[10]Func Study'!$AB$959</definedName>
    <definedName name="UAcct912" localSheetId="11">'[10]Func Study'!$AB$964</definedName>
    <definedName name="UAcct912">'[10]Func Study'!$AB$964</definedName>
    <definedName name="UAcct913" localSheetId="11">'[10]Func Study'!$AB$969</definedName>
    <definedName name="UAcct913">'[10]Func Study'!$AB$969</definedName>
    <definedName name="UAcct916" localSheetId="11">'[10]Func Study'!$AB$974</definedName>
    <definedName name="UAcct916">'[10]Func Study'!$AB$974</definedName>
    <definedName name="UAcct920" localSheetId="11">'[10]Func Study'!$AB$985</definedName>
    <definedName name="UAcct920">'[10]Func Study'!$AB$985</definedName>
    <definedName name="UAcct920Cn" localSheetId="11">'[10]Func Study'!$AB$983</definedName>
    <definedName name="UAcct920Cn">'[10]Func Study'!$AB$983</definedName>
    <definedName name="UAcct921" localSheetId="11">'[10]Func Study'!$AB$991</definedName>
    <definedName name="UAcct921">'[10]Func Study'!$AB$991</definedName>
    <definedName name="UAcct921Cn" localSheetId="11">'[10]Func Study'!$AB$989</definedName>
    <definedName name="UAcct921Cn">'[10]Func Study'!$AB$989</definedName>
    <definedName name="UAcct923" localSheetId="11">'[10]Func Study'!$AB$997</definedName>
    <definedName name="UAcct923">'[10]Func Study'!$AB$997</definedName>
    <definedName name="UAcct923CAGW" localSheetId="11">'[10]Func Study'!$AB$995</definedName>
    <definedName name="UAcct923CAGW">'[10]Func Study'!$AB$995</definedName>
    <definedName name="UAcct924" localSheetId="11">'[10]Func Study'!$AB$1001</definedName>
    <definedName name="UAcct924">'[10]Func Study'!$AB$1001</definedName>
    <definedName name="UAcct925" localSheetId="11">'[10]Func Study'!$AB$1005</definedName>
    <definedName name="UAcct925">'[10]Func Study'!$AB$1005</definedName>
    <definedName name="UAcct926" localSheetId="11">'[10]Func Study'!$AB$1011</definedName>
    <definedName name="UAcct926">'[10]Func Study'!$AB$1011</definedName>
    <definedName name="UAcct927" localSheetId="11">'[10]Func Study'!$AB$1016</definedName>
    <definedName name="UAcct927">'[10]Func Study'!$AB$1016</definedName>
    <definedName name="UAcct928" localSheetId="11">'[10]Func Study'!$AB$1023</definedName>
    <definedName name="UAcct928">'[10]Func Study'!$AB$1023</definedName>
    <definedName name="UAcct929" localSheetId="11">'[10]Func Study'!$AB$1028</definedName>
    <definedName name="UAcct929">'[10]Func Study'!$AB$1028</definedName>
    <definedName name="UAcct930" localSheetId="11">'[10]Func Study'!$AB$1034</definedName>
    <definedName name="UAcct930">'[10]Func Study'!$AB$1034</definedName>
    <definedName name="UAcct931" localSheetId="11">'[10]Func Study'!$AB$1039</definedName>
    <definedName name="UAcct931">'[10]Func Study'!$AB$1039</definedName>
    <definedName name="UAcct935" localSheetId="11">'[10]Func Study'!$AB$1045</definedName>
    <definedName name="UAcct935">'[10]Func Study'!$AB$1045</definedName>
    <definedName name="UAcctAGA" localSheetId="11">'[10]Func Study'!$AB$296</definedName>
    <definedName name="UAcctAGA">'[10]Func Study'!$AB$296</definedName>
    <definedName name="UAcctcwc" localSheetId="11">'[10]Func Study'!$AB$2136</definedName>
    <definedName name="UAcctcwc">'[10]Func Study'!$AB$2136</definedName>
    <definedName name="UAcctd00" localSheetId="11">'[10]Func Study'!$AB$1786</definedName>
    <definedName name="UAcctd00">'[10]Func Study'!$AB$1786</definedName>
    <definedName name="UAcctds0" localSheetId="11">'[10]Func Study'!$AB$1790</definedName>
    <definedName name="UAcctds0">'[10]Func Study'!$AB$1790</definedName>
    <definedName name="UACCTECDDGP" localSheetId="11">'[10]Func Study'!$AB$687</definedName>
    <definedName name="UACCTECDDGP">'[10]Func Study'!$AB$687</definedName>
    <definedName name="UACCTECDMC" localSheetId="11">'[10]Func Study'!$AB$689</definedName>
    <definedName name="UACCTECDMC">'[10]Func Study'!$AB$689</definedName>
    <definedName name="UACCTECDS" localSheetId="11">'[10]Func Study'!$AB$691</definedName>
    <definedName name="UACCTECDS">'[10]Func Study'!$AB$691</definedName>
    <definedName name="UACCTECDSG1" localSheetId="11">'[10]Func Study'!$AB$688</definedName>
    <definedName name="UACCTECDSG1">'[10]Func Study'!$AB$688</definedName>
    <definedName name="UACCTECDSG2" localSheetId="11">'[10]Func Study'!$AB$690</definedName>
    <definedName name="UACCTECDSG2">'[10]Func Study'!$AB$690</definedName>
    <definedName name="UACCTECDSG3" localSheetId="11">'[10]Func Study'!$AB$692</definedName>
    <definedName name="UACCTECDSG3">'[10]Func Study'!$AB$692</definedName>
    <definedName name="UAcctfit" localSheetId="11">'[10]Func Study'!$AB$1395</definedName>
    <definedName name="UAcctfit">'[10]Func Study'!$AB$1395</definedName>
    <definedName name="UAcctg00" localSheetId="11">'[10]Func Study'!$AB$1947</definedName>
    <definedName name="UAcctg00">'[10]Func Study'!$AB$1947</definedName>
    <definedName name="UAccth00" localSheetId="11">'[10]Func Study'!$AB$1545</definedName>
    <definedName name="UAccth00">'[10]Func Study'!$AB$1545</definedName>
    <definedName name="UAccti00" localSheetId="11">'[10]Func Study'!$AB$1993</definedName>
    <definedName name="UAccti00">'[10]Func Study'!$AB$1993</definedName>
    <definedName name="UAcctn00" localSheetId="11">'[10]Func Study'!$AB$1496</definedName>
    <definedName name="UAcctn00">'[10]Func Study'!$AB$1496</definedName>
    <definedName name="UAccto00" localSheetId="11">'[10]Func Study'!$AB$1606</definedName>
    <definedName name="UAccto00">'[10]Func Study'!$AB$1606</definedName>
    <definedName name="UAcctowc" localSheetId="11">'[10]Func Study'!$AB$2149</definedName>
    <definedName name="UAcctowc">'[10]Func Study'!$AB$2149</definedName>
    <definedName name="UACCTOWCSSECH" localSheetId="11">'[10]Func Study'!$AB$2148</definedName>
    <definedName name="UACCTOWCSSECH">'[10]Func Study'!$AB$2148</definedName>
    <definedName name="UAccts00" localSheetId="11">'[10]Func Study'!$AB$1455</definedName>
    <definedName name="UAccts00">'[10]Func Study'!$AB$1455</definedName>
    <definedName name="UAcctsttax" localSheetId="11">'[10]Func Study'!$AB$1377</definedName>
    <definedName name="UAcctsttax">'[10]Func Study'!$AB$1377</definedName>
    <definedName name="UAcctt00" localSheetId="11">'[10]Func Study'!$AB$1682</definedName>
    <definedName name="UAcctt00">'[10]Func Study'!$AB$1682</definedName>
    <definedName name="UG" localSheetId="11">[4]CLASSIFIERS!$A$9:$IV$9</definedName>
    <definedName name="UG">[4]CLASSIFIERS!$A$9:$IV$9</definedName>
    <definedName name="UG_NCP" localSheetId="11">[4]EXTERNAL!$A$82:$IV$84</definedName>
    <definedName name="UG_NCP">[4]EXTERNAL!$A$82:$IV$84</definedName>
    <definedName name="UG_TFMR" localSheetId="11">[4]EXTERNAL!$A$103:$IV$105</definedName>
    <definedName name="UG_TFMR">[4]EXTERNAL!$A$103:$IV$105</definedName>
    <definedName name="UG_TFMRC" localSheetId="11">[4]EXTERNAL!$A$100:$IV$102</definedName>
    <definedName name="UG_TFMRC">[4]EXTERNAL!$A$100:$IV$102</definedName>
    <definedName name="UNBILLED" localSheetId="11">[4]EXTERNAL!$A$64:$IV$66</definedName>
    <definedName name="UNBILLED">[4]EXTERNAL!$A$64:$IV$66</definedName>
    <definedName name="UncollectibleAccounts" localSheetId="11">[14]Variables!$D$25</definedName>
    <definedName name="UncollectibleAccounts">[14]Variables!$D$25</definedName>
    <definedName name="UNI_FILT_OFFSPEC">2</definedName>
    <definedName name="UNI_FILT_ONSPEC">1</definedName>
    <definedName name="UNI_NOTHING">0</definedName>
    <definedName name="UNI_PRES_FILTER">1</definedName>
    <definedName name="UNI_PRES_HEADINGS">16</definedName>
    <definedName name="UNI_PRES_INVERT">2</definedName>
    <definedName name="UNI_PRES_MATRIX">4</definedName>
    <definedName name="UNI_PRES_MERGED">8</definedName>
    <definedName name="UNI_PRES_OUTLIERS">32</definedName>
    <definedName name="UNI_RET_ATTRIB">64</definedName>
    <definedName name="UNI_RET_CONF">32</definedName>
    <definedName name="UNI_RET_DESC">4</definedName>
    <definedName name="UNI_RET_EQUIP">1</definedName>
    <definedName name="UNI_RET_OFFSPEC">512</definedName>
    <definedName name="UNI_RET_ONSPEC">256</definedName>
    <definedName name="UNI_RET_PROP">32</definedName>
    <definedName name="UNI_RET_PROPDESC">64</definedName>
    <definedName name="UNI_RET_SMPLPNT">4</definedName>
    <definedName name="UNI_RET_SPECMAX">2048</definedName>
    <definedName name="UNI_RET_SPECMIN">1024</definedName>
    <definedName name="UNI_RET_TAG">1</definedName>
    <definedName name="UNI_RET_TESTTIME">128</definedName>
    <definedName name="UNI_RET_TIME">8</definedName>
    <definedName name="UNI_RET_UNIT">2</definedName>
    <definedName name="UNI_RET_VALUE">16</definedName>
    <definedName name="UTG" localSheetId="6">'[18]Summaries &amp; 3.01-3.18 &amp; 4.01'!$CV$14</definedName>
    <definedName name="UTG">'[19]Summaries &amp; 3.01-3.18 &amp; 4.01'!$CV$14</definedName>
    <definedName name="UtGrossReceipts" localSheetId="11">[14]Variables!$D$29</definedName>
    <definedName name="UtGrossReceipts">[14]Variables!$D$29</definedName>
    <definedName name="UTN" localSheetId="6">'[18]Summaries &amp; 3.01-3.18 &amp; 4.01'!$CW$14</definedName>
    <definedName name="UTN">'[19]Summaries &amp; 3.01-3.18 &amp; 4.01'!$CW$14</definedName>
    <definedName name="ValidAccount">[11]Variables!$AK$43:$AK$369</definedName>
    <definedName name="Values_Entered" localSheetId="42">IF(Loan_Amount*Interest_Rate*Loan_Years*Loan_Start&gt;0,1,0)</definedName>
    <definedName name="Values_Entered" localSheetId="44">IF(Loan_Amount*Interest_Rate*Loan_Years*Loan_Start&gt;0,1,0)</definedName>
    <definedName name="Values_Entered" localSheetId="11">IF(Loan_Amount*Interest_Rate*Loan_Years*Loan_Start&gt;0,1,0)</definedName>
    <definedName name="Values_Entered" localSheetId="10">IF(Loan_Amount*Interest_Rate*Loan_Years*Loan_Start&gt;0,1,0)</definedName>
    <definedName name="Values_Entered" localSheetId="25">IF(Loan_Amount*Interest_Rate*Loan_Years*Loan_Start&gt;0,1,0)</definedName>
    <definedName name="Values_Entered" localSheetId="32">IF(Loan_Amount*Interest_Rate*Loan_Years*Loan_Start&gt;0,1,0)</definedName>
    <definedName name="Values_Entered" localSheetId="5">IF(Loan_Amount*Interest_Rate*Loan_Years*Loan_Start&gt;0,1,0)</definedName>
    <definedName name="Values_Entered" localSheetId="36">IF(Loan_Amount*Interest_Rate*Loan_Years*Loan_Start&gt;0,1,0)</definedName>
    <definedName name="Values_Entered" localSheetId="28">IF(Loan_Amount*Interest_Rate*Loan_Years*Loan_Start&gt;0,1,0)</definedName>
    <definedName name="Values_Entered" localSheetId="35">IF(Loan_Amount*Interest_Rate*Loan_Years*Loan_Start&gt;0,1,0)</definedName>
    <definedName name="Values_Entered" localSheetId="27">IF(Loan_Amount*Interest_Rate*Loan_Years*Loan_Start&gt;0,1,0)</definedName>
    <definedName name="Values_Entered" localSheetId="34">IF(Loan_Amount*Interest_Rate*Loan_Years*Loan_Start&gt;0,1,0)</definedName>
    <definedName name="Values_Entered" localSheetId="26">IF(Loan_Amount*Interest_Rate*Loan_Years*Loan_Start&gt;0,1,0)</definedName>
    <definedName name="Values_Entered" localSheetId="33">IF(Loan_Amount*Interest_Rate*Loan_Years*Loan_Start&gt;0,1,0)</definedName>
    <definedName name="Values_Entered" localSheetId="29">IF(Loan_Amount*Interest_Rate*Loan_Years*Loan_Start&gt;0,1,0)</definedName>
    <definedName name="Values_Entered" localSheetId="30">IF(Loan_Amount*Interest_Rate*Loan_Years*Loan_Start&gt;0,1,0)</definedName>
    <definedName name="Values_Entered" localSheetId="24">IF(Loan_Amount*Interest_Rate*Loan_Years*Loan_Start&gt;0,1,0)</definedName>
    <definedName name="Values_Entered" localSheetId="31">IF(Loan_Amount*Interest_Rate*Loan_Years*Loan_Start&gt;0,1,0)</definedName>
    <definedName name="Values_Entered">IF(Loan_Amount*Interest_Rate*Loan_Years*Loan_Start&gt;0,1,0)</definedName>
    <definedName name="VOMEsc" localSheetId="11">[12]Assumptions!$C$21</definedName>
    <definedName name="VOMEsc">[12]Assumptions!$C$21</definedName>
    <definedName name="WACC" localSheetId="11">[12]Assumptions!$I$61</definedName>
    <definedName name="WACC">[12]Assumptions!$I$61</definedName>
    <definedName name="WaRevenueTax" localSheetId="11">[14]Variables!$D$27</definedName>
    <definedName name="WaRevenueTax">[14]Variables!$D$27</definedName>
    <definedName name="Winter">'[69]Input Tab'!$B$11</definedName>
    <definedName name="WinterPeak" localSheetId="11">'[70]Load Data'!$D$9:$H$12,'[70]Load Data'!$D$20:$H$22</definedName>
    <definedName name="WinterPeak">'[70]Load Data'!$D$9:$H$12,'[70]Load Data'!$D$20:$H$22</definedName>
    <definedName name="x" localSheetId="11">'[71]Weather Present'!$K$7</definedName>
    <definedName name="x">'[71]Weather Present'!$K$7</definedName>
    <definedName name="y" localSheetId="11">'[72]DSM Output'!$B$21:$B$23</definedName>
    <definedName name="y">'[72]DSM Output'!$B$21:$B$23</definedName>
    <definedName name="Years_evaluated">'[73]Revison Inputs'!$B$6</definedName>
    <definedName name="YEFactors">[11]Factors!$S$3:$AG$99</definedName>
    <definedName name="YTD_Format" localSheetId="12">[51]YTD!$B$13:$D$13,[51]YTD!$B$32:$D$32</definedName>
    <definedName name="YTD_Format" localSheetId="9">[51]YTD!$B$13:$D$13,[51]YTD!$B$32:$D$32</definedName>
    <definedName name="YTD_Format" localSheetId="11">[51]YTD!$B$13:$D$13,[51]YTD!$B$32:$D$32</definedName>
    <definedName name="YTD_Format" localSheetId="13">[51]YTD!$B$13:$D$13,[51]YTD!$B$32:$D$32</definedName>
    <definedName name="YTD_Format" localSheetId="10">[51]YTD!$B$13:$D$13,[51]YTD!$B$32:$D$32</definedName>
    <definedName name="YTD_Format">[52]YTD!$B$13:$D$13,[52]YTD!$B$36:$D$36</definedName>
    <definedName name="z" localSheetId="11">'[72]DSM Output'!$G$21:$G$23</definedName>
    <definedName name="z">'[72]DSM Output'!$G$21:$G$23</definedName>
    <definedName name="Z_314B38F5_B141_4CFA_B269_574C59187EBF_.wvu.Cols" localSheetId="20">'NonRes Deferral Calc 2017'!$AF:$AF</definedName>
    <definedName name="Z_314B38F5_B141_4CFA_B269_574C59187EBF_.wvu.Cols" localSheetId="19">'Res Deferral Calc 2017'!$AF:$AF</definedName>
    <definedName name="Z_314B38F5_B141_4CFA_B269_574C59187EBF_.wvu.Cols" localSheetId="22">'Sch 10&amp;31 Deferral Calc 2017'!$AF:$AF</definedName>
    <definedName name="Z_314B38F5_B141_4CFA_B269_574C59187EBF_.wvu.Cols" localSheetId="21">'Sch 12&amp;26 Deferral Calc 2017'!$AF:$AF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323" i="41" l="1"/>
  <c r="A4" i="64" l="1"/>
  <c r="A2" i="64"/>
  <c r="E13" i="64" l="1"/>
  <c r="F13" i="64" s="1"/>
  <c r="L10" i="64"/>
  <c r="K10" i="64"/>
  <c r="J10" i="64"/>
  <c r="I10" i="64"/>
  <c r="H10" i="64"/>
  <c r="G10" i="64"/>
  <c r="F10" i="64"/>
  <c r="E10" i="64"/>
  <c r="D10" i="64"/>
  <c r="D11" i="64" s="1"/>
  <c r="D14" i="64" s="1"/>
  <c r="D15" i="64" s="1"/>
  <c r="D17" i="64" s="1"/>
  <c r="D19" i="64" s="1"/>
  <c r="E9" i="64"/>
  <c r="F9" i="64" s="1"/>
  <c r="A9" i="64"/>
  <c r="A10" i="64" s="1"/>
  <c r="A11" i="64" s="1"/>
  <c r="A12" i="64" s="1"/>
  <c r="A13" i="64" s="1"/>
  <c r="A14" i="64" s="1"/>
  <c r="A15" i="64" s="1"/>
  <c r="A16" i="64" s="1"/>
  <c r="A17" i="64" s="1"/>
  <c r="A18" i="64" s="1"/>
  <c r="A19" i="64" s="1"/>
  <c r="F11" i="64" l="1"/>
  <c r="G9" i="64"/>
  <c r="F14" i="64"/>
  <c r="F15" i="64" s="1"/>
  <c r="F17" i="64" s="1"/>
  <c r="G13" i="64"/>
  <c r="E11" i="64"/>
  <c r="E14" i="64" s="1"/>
  <c r="E15" i="64" s="1"/>
  <c r="E17" i="64" s="1"/>
  <c r="E19" i="64" s="1"/>
  <c r="M38" i="63"/>
  <c r="L38" i="63"/>
  <c r="C38" i="63"/>
  <c r="O30" i="63"/>
  <c r="O38" i="63" s="1"/>
  <c r="N30" i="63"/>
  <c r="N38" i="63" s="1"/>
  <c r="M30" i="63"/>
  <c r="L30" i="63"/>
  <c r="K30" i="63"/>
  <c r="K38" i="63" s="1"/>
  <c r="J30" i="63"/>
  <c r="J38" i="63" s="1"/>
  <c r="I30" i="63"/>
  <c r="I38" i="63" s="1"/>
  <c r="H30" i="63"/>
  <c r="H38" i="63" s="1"/>
  <c r="G30" i="63"/>
  <c r="G38" i="63" s="1"/>
  <c r="F30" i="63"/>
  <c r="F38" i="63" s="1"/>
  <c r="E30" i="63"/>
  <c r="E38" i="63" s="1"/>
  <c r="D30" i="63"/>
  <c r="D38" i="63" s="1"/>
  <c r="C30" i="63"/>
  <c r="N18" i="63"/>
  <c r="N20" i="63" s="1"/>
  <c r="N36" i="63" s="1"/>
  <c r="G18" i="63"/>
  <c r="G20" i="63" s="1"/>
  <c r="G36" i="63" s="1"/>
  <c r="O16" i="63"/>
  <c r="N16" i="63"/>
  <c r="M16" i="63"/>
  <c r="L16" i="63"/>
  <c r="K16" i="63"/>
  <c r="J16" i="63"/>
  <c r="I16" i="63"/>
  <c r="H16" i="63"/>
  <c r="G16" i="63"/>
  <c r="F16" i="63"/>
  <c r="E16" i="63"/>
  <c r="D16" i="63"/>
  <c r="C16" i="63"/>
  <c r="O12" i="63"/>
  <c r="O18" i="63" s="1"/>
  <c r="O20" i="63" s="1"/>
  <c r="O36" i="63" s="1"/>
  <c r="N12" i="63"/>
  <c r="M12" i="63"/>
  <c r="L12" i="63"/>
  <c r="L18" i="63" s="1"/>
  <c r="L20" i="63" s="1"/>
  <c r="L36" i="63" s="1"/>
  <c r="K12" i="63"/>
  <c r="K18" i="63" s="1"/>
  <c r="K20" i="63" s="1"/>
  <c r="K36" i="63" s="1"/>
  <c r="J12" i="63"/>
  <c r="J18" i="63" s="1"/>
  <c r="J20" i="63" s="1"/>
  <c r="J36" i="63" s="1"/>
  <c r="I12" i="63"/>
  <c r="H12" i="63"/>
  <c r="H18" i="63" s="1"/>
  <c r="H20" i="63" s="1"/>
  <c r="H36" i="63" s="1"/>
  <c r="G12" i="63"/>
  <c r="F12" i="63"/>
  <c r="F18" i="63" s="1"/>
  <c r="F20" i="63" s="1"/>
  <c r="F36" i="63" s="1"/>
  <c r="E12" i="63"/>
  <c r="D12" i="63"/>
  <c r="D18" i="63" s="1"/>
  <c r="D20" i="63" s="1"/>
  <c r="D36" i="63" s="1"/>
  <c r="C12" i="63"/>
  <c r="C18" i="63" s="1"/>
  <c r="C20" i="63" s="1"/>
  <c r="A10" i="63"/>
  <c r="A11" i="63" s="1"/>
  <c r="A12" i="63" s="1"/>
  <c r="A13" i="63" s="1"/>
  <c r="A14" i="63" s="1"/>
  <c r="A15" i="63" s="1"/>
  <c r="A16" i="63" s="1"/>
  <c r="A17" i="63" s="1"/>
  <c r="A18" i="63" s="1"/>
  <c r="A19" i="63" s="1"/>
  <c r="A20" i="63" s="1"/>
  <c r="A21" i="63" s="1"/>
  <c r="A22" i="63" s="1"/>
  <c r="A23" i="63" s="1"/>
  <c r="A24" i="63" s="1"/>
  <c r="A25" i="63" s="1"/>
  <c r="A26" i="63" s="1"/>
  <c r="A27" i="63" s="1"/>
  <c r="A28" i="63" s="1"/>
  <c r="A29" i="63" s="1"/>
  <c r="A30" i="63" s="1"/>
  <c r="A31" i="63" s="1"/>
  <c r="A32" i="63" s="1"/>
  <c r="A33" i="63" s="1"/>
  <c r="A34" i="63" s="1"/>
  <c r="A35" i="63" s="1"/>
  <c r="A36" i="63" s="1"/>
  <c r="A37" i="63" s="1"/>
  <c r="A38" i="63" s="1"/>
  <c r="A39" i="63" s="1"/>
  <c r="A40" i="63" s="1"/>
  <c r="A41" i="63" s="1"/>
  <c r="A42" i="63" s="1"/>
  <c r="A9" i="63"/>
  <c r="D6" i="63"/>
  <c r="E6" i="63" s="1"/>
  <c r="F6" i="63" s="1"/>
  <c r="G6" i="63" s="1"/>
  <c r="H6" i="63" s="1"/>
  <c r="I6" i="63" s="1"/>
  <c r="J6" i="63" s="1"/>
  <c r="K6" i="63" s="1"/>
  <c r="L6" i="63" s="1"/>
  <c r="M6" i="63" s="1"/>
  <c r="N6" i="63" s="1"/>
  <c r="O6" i="63" s="1"/>
  <c r="K38" i="62"/>
  <c r="I38" i="62"/>
  <c r="G38" i="62"/>
  <c r="O30" i="62"/>
  <c r="O38" i="62" s="1"/>
  <c r="N30" i="62"/>
  <c r="N38" i="62" s="1"/>
  <c r="M30" i="62"/>
  <c r="M38" i="62" s="1"/>
  <c r="L30" i="62"/>
  <c r="L38" i="62" s="1"/>
  <c r="K30" i="62"/>
  <c r="J30" i="62"/>
  <c r="J38" i="62" s="1"/>
  <c r="I30" i="62"/>
  <c r="H30" i="62"/>
  <c r="H38" i="62" s="1"/>
  <c r="G30" i="62"/>
  <c r="F30" i="62"/>
  <c r="F38" i="62" s="1"/>
  <c r="E30" i="62"/>
  <c r="E38" i="62" s="1"/>
  <c r="D30" i="62"/>
  <c r="D38" i="62" s="1"/>
  <c r="C30" i="62"/>
  <c r="C38" i="62" s="1"/>
  <c r="H20" i="62"/>
  <c r="H36" i="62" s="1"/>
  <c r="H18" i="62"/>
  <c r="G18" i="62"/>
  <c r="G20" i="62" s="1"/>
  <c r="G36" i="62" s="1"/>
  <c r="O16" i="62"/>
  <c r="N16" i="62"/>
  <c r="M16" i="62"/>
  <c r="L16" i="62"/>
  <c r="K16" i="62"/>
  <c r="K18" i="62" s="1"/>
  <c r="K20" i="62" s="1"/>
  <c r="K36" i="62" s="1"/>
  <c r="J16" i="62"/>
  <c r="I16" i="62"/>
  <c r="H16" i="62"/>
  <c r="G16" i="62"/>
  <c r="F16" i="62"/>
  <c r="E16" i="62"/>
  <c r="D16" i="62"/>
  <c r="C16" i="62"/>
  <c r="C18" i="62" s="1"/>
  <c r="C20" i="62" s="1"/>
  <c r="O12" i="62"/>
  <c r="O18" i="62" s="1"/>
  <c r="O20" i="62" s="1"/>
  <c r="O36" i="62" s="1"/>
  <c r="N12" i="62"/>
  <c r="N18" i="62" s="1"/>
  <c r="N20" i="62" s="1"/>
  <c r="N36" i="62" s="1"/>
  <c r="M12" i="62"/>
  <c r="L12" i="62"/>
  <c r="L18" i="62" s="1"/>
  <c r="L20" i="62" s="1"/>
  <c r="L36" i="62" s="1"/>
  <c r="K12" i="62"/>
  <c r="J12" i="62"/>
  <c r="J18" i="62" s="1"/>
  <c r="J20" i="62" s="1"/>
  <c r="J36" i="62" s="1"/>
  <c r="I12" i="62"/>
  <c r="H12" i="62"/>
  <c r="G12" i="62"/>
  <c r="F12" i="62"/>
  <c r="F18" i="62" s="1"/>
  <c r="F20" i="62" s="1"/>
  <c r="F36" i="62" s="1"/>
  <c r="E12" i="62"/>
  <c r="D12" i="62"/>
  <c r="D18" i="62" s="1"/>
  <c r="D20" i="62" s="1"/>
  <c r="D36" i="62" s="1"/>
  <c r="C12" i="62"/>
  <c r="A9" i="62"/>
  <c r="A10" i="62" s="1"/>
  <c r="A11" i="62" s="1"/>
  <c r="A12" i="62" s="1"/>
  <c r="A13" i="62" s="1"/>
  <c r="A14" i="62" s="1"/>
  <c r="A15" i="62" s="1"/>
  <c r="A16" i="62" s="1"/>
  <c r="A17" i="62" s="1"/>
  <c r="A18" i="62" s="1"/>
  <c r="A19" i="62" s="1"/>
  <c r="A20" i="62" s="1"/>
  <c r="A21" i="62" s="1"/>
  <c r="A22" i="62" s="1"/>
  <c r="A23" i="62" s="1"/>
  <c r="A24" i="62" s="1"/>
  <c r="A25" i="62" s="1"/>
  <c r="A26" i="62" s="1"/>
  <c r="A27" i="62" s="1"/>
  <c r="A28" i="62" s="1"/>
  <c r="A29" i="62" s="1"/>
  <c r="A30" i="62" s="1"/>
  <c r="A31" i="62" s="1"/>
  <c r="A32" i="62" s="1"/>
  <c r="A33" i="62" s="1"/>
  <c r="A34" i="62" s="1"/>
  <c r="A35" i="62" s="1"/>
  <c r="A36" i="62" s="1"/>
  <c r="A37" i="62" s="1"/>
  <c r="A38" i="62" s="1"/>
  <c r="A39" i="62" s="1"/>
  <c r="A40" i="62" s="1"/>
  <c r="A41" i="62" s="1"/>
  <c r="A42" i="62" s="1"/>
  <c r="D6" i="62"/>
  <c r="E6" i="62" s="1"/>
  <c r="F6" i="62" s="1"/>
  <c r="G6" i="62" s="1"/>
  <c r="H6" i="62" s="1"/>
  <c r="I6" i="62" s="1"/>
  <c r="J6" i="62" s="1"/>
  <c r="K6" i="62" s="1"/>
  <c r="L6" i="62" s="1"/>
  <c r="M6" i="62" s="1"/>
  <c r="N6" i="62" s="1"/>
  <c r="O6" i="62" s="1"/>
  <c r="M38" i="61"/>
  <c r="L38" i="61"/>
  <c r="G38" i="61"/>
  <c r="E38" i="61"/>
  <c r="D38" i="61"/>
  <c r="C38" i="61"/>
  <c r="O30" i="61"/>
  <c r="O38" i="61" s="1"/>
  <c r="N30" i="61"/>
  <c r="N38" i="61" s="1"/>
  <c r="M30" i="61"/>
  <c r="L30" i="61"/>
  <c r="K30" i="61"/>
  <c r="K38" i="61" s="1"/>
  <c r="J30" i="61"/>
  <c r="J38" i="61" s="1"/>
  <c r="I30" i="61"/>
  <c r="I38" i="61" s="1"/>
  <c r="H30" i="61"/>
  <c r="H38" i="61" s="1"/>
  <c r="G30" i="61"/>
  <c r="F30" i="61"/>
  <c r="F38" i="61" s="1"/>
  <c r="E30" i="61"/>
  <c r="D30" i="61"/>
  <c r="C30" i="61"/>
  <c r="O16" i="61"/>
  <c r="N16" i="61"/>
  <c r="M16" i="61"/>
  <c r="L16" i="61"/>
  <c r="K16" i="61"/>
  <c r="J16" i="61"/>
  <c r="I16" i="61"/>
  <c r="H16" i="61"/>
  <c r="G16" i="61"/>
  <c r="F16" i="61"/>
  <c r="E16" i="61"/>
  <c r="D16" i="61"/>
  <c r="C16" i="61"/>
  <c r="O12" i="61"/>
  <c r="O18" i="61" s="1"/>
  <c r="O20" i="61" s="1"/>
  <c r="O36" i="61" s="1"/>
  <c r="N12" i="61"/>
  <c r="M12" i="61"/>
  <c r="L12" i="61"/>
  <c r="K12" i="61"/>
  <c r="J12" i="61"/>
  <c r="J18" i="61" s="1"/>
  <c r="J20" i="61" s="1"/>
  <c r="J36" i="61" s="1"/>
  <c r="I12" i="61"/>
  <c r="I18" i="61" s="1"/>
  <c r="I20" i="61" s="1"/>
  <c r="I36" i="61" s="1"/>
  <c r="H12" i="61"/>
  <c r="H18" i="61" s="1"/>
  <c r="H20" i="61" s="1"/>
  <c r="H36" i="61" s="1"/>
  <c r="G12" i="61"/>
  <c r="G18" i="61" s="1"/>
  <c r="G20" i="61" s="1"/>
  <c r="G36" i="61" s="1"/>
  <c r="F12" i="61"/>
  <c r="F18" i="61" s="1"/>
  <c r="F20" i="61" s="1"/>
  <c r="F36" i="61" s="1"/>
  <c r="E12" i="61"/>
  <c r="D12" i="61"/>
  <c r="C12" i="61"/>
  <c r="A12" i="61"/>
  <c r="A13" i="61" s="1"/>
  <c r="A14" i="61" s="1"/>
  <c r="A15" i="61" s="1"/>
  <c r="A16" i="61" s="1"/>
  <c r="A17" i="61" s="1"/>
  <c r="A18" i="61" s="1"/>
  <c r="A19" i="61" s="1"/>
  <c r="A20" i="61" s="1"/>
  <c r="A21" i="61" s="1"/>
  <c r="A22" i="61" s="1"/>
  <c r="A23" i="61" s="1"/>
  <c r="A24" i="61" s="1"/>
  <c r="A25" i="61" s="1"/>
  <c r="A26" i="61" s="1"/>
  <c r="A27" i="61" s="1"/>
  <c r="A28" i="61" s="1"/>
  <c r="A29" i="61" s="1"/>
  <c r="A30" i="61" s="1"/>
  <c r="A31" i="61" s="1"/>
  <c r="A32" i="61" s="1"/>
  <c r="A33" i="61" s="1"/>
  <c r="A34" i="61" s="1"/>
  <c r="A35" i="61" s="1"/>
  <c r="A36" i="61" s="1"/>
  <c r="A37" i="61" s="1"/>
  <c r="A38" i="61" s="1"/>
  <c r="A39" i="61" s="1"/>
  <c r="A40" i="61" s="1"/>
  <c r="A41" i="61" s="1"/>
  <c r="A42" i="61" s="1"/>
  <c r="A9" i="61"/>
  <c r="A10" i="61" s="1"/>
  <c r="A11" i="61" s="1"/>
  <c r="H6" i="61"/>
  <c r="I6" i="61" s="1"/>
  <c r="J6" i="61" s="1"/>
  <c r="K6" i="61" s="1"/>
  <c r="L6" i="61" s="1"/>
  <c r="M6" i="61" s="1"/>
  <c r="N6" i="61" s="1"/>
  <c r="O6" i="61" s="1"/>
  <c r="D6" i="61"/>
  <c r="E6" i="61" s="1"/>
  <c r="F6" i="61" s="1"/>
  <c r="G6" i="61" s="1"/>
  <c r="F38" i="60"/>
  <c r="E38" i="60"/>
  <c r="C38" i="60"/>
  <c r="O30" i="60"/>
  <c r="O38" i="60" s="1"/>
  <c r="N30" i="60"/>
  <c r="N38" i="60" s="1"/>
  <c r="M30" i="60"/>
  <c r="M38" i="60" s="1"/>
  <c r="L30" i="60"/>
  <c r="L38" i="60" s="1"/>
  <c r="K30" i="60"/>
  <c r="K38" i="60" s="1"/>
  <c r="J30" i="60"/>
  <c r="J38" i="60" s="1"/>
  <c r="I30" i="60"/>
  <c r="I38" i="60" s="1"/>
  <c r="H30" i="60"/>
  <c r="H38" i="60" s="1"/>
  <c r="G30" i="60"/>
  <c r="G38" i="60" s="1"/>
  <c r="F30" i="60"/>
  <c r="E30" i="60"/>
  <c r="D30" i="60"/>
  <c r="D38" i="60" s="1"/>
  <c r="C30" i="60"/>
  <c r="L18" i="60"/>
  <c r="L20" i="60" s="1"/>
  <c r="L36" i="60" s="1"/>
  <c r="O16" i="60"/>
  <c r="N16" i="60"/>
  <c r="M16" i="60"/>
  <c r="L16" i="60"/>
  <c r="K16" i="60"/>
  <c r="J16" i="60"/>
  <c r="I16" i="60"/>
  <c r="H16" i="60"/>
  <c r="G16" i="60"/>
  <c r="F16" i="60"/>
  <c r="E16" i="60"/>
  <c r="D16" i="60"/>
  <c r="D18" i="60" s="1"/>
  <c r="D20" i="60" s="1"/>
  <c r="D36" i="60" s="1"/>
  <c r="C16" i="60"/>
  <c r="O12" i="60"/>
  <c r="O18" i="60" s="1"/>
  <c r="O20" i="60" s="1"/>
  <c r="O36" i="60" s="1"/>
  <c r="N12" i="60"/>
  <c r="N18" i="60" s="1"/>
  <c r="N20" i="60" s="1"/>
  <c r="N36" i="60" s="1"/>
  <c r="M12" i="60"/>
  <c r="M18" i="60" s="1"/>
  <c r="M20" i="60" s="1"/>
  <c r="M36" i="60" s="1"/>
  <c r="L12" i="60"/>
  <c r="K12" i="60"/>
  <c r="J12" i="60"/>
  <c r="I12" i="60"/>
  <c r="I18" i="60" s="1"/>
  <c r="I20" i="60" s="1"/>
  <c r="I36" i="60" s="1"/>
  <c r="H12" i="60"/>
  <c r="G12" i="60"/>
  <c r="G18" i="60" s="1"/>
  <c r="G20" i="60" s="1"/>
  <c r="G36" i="60" s="1"/>
  <c r="F12" i="60"/>
  <c r="F18" i="60" s="1"/>
  <c r="F20" i="60" s="1"/>
  <c r="F36" i="60" s="1"/>
  <c r="E12" i="60"/>
  <c r="E18" i="60" s="1"/>
  <c r="E20" i="60" s="1"/>
  <c r="E36" i="60" s="1"/>
  <c r="D12" i="60"/>
  <c r="C12" i="60"/>
  <c r="A9" i="60"/>
  <c r="A10" i="60" s="1"/>
  <c r="A11" i="60" s="1"/>
  <c r="A12" i="60" s="1"/>
  <c r="A13" i="60" s="1"/>
  <c r="A14" i="60" s="1"/>
  <c r="A15" i="60" s="1"/>
  <c r="A16" i="60" s="1"/>
  <c r="A17" i="60" s="1"/>
  <c r="A18" i="60" s="1"/>
  <c r="A19" i="60" s="1"/>
  <c r="A20" i="60" s="1"/>
  <c r="A21" i="60" s="1"/>
  <c r="A22" i="60" s="1"/>
  <c r="A23" i="60" s="1"/>
  <c r="A24" i="60" s="1"/>
  <c r="A25" i="60" s="1"/>
  <c r="A26" i="60" s="1"/>
  <c r="A27" i="60" s="1"/>
  <c r="A28" i="60" s="1"/>
  <c r="A29" i="60" s="1"/>
  <c r="A30" i="60" s="1"/>
  <c r="A31" i="60" s="1"/>
  <c r="A32" i="60" s="1"/>
  <c r="A33" i="60" s="1"/>
  <c r="A34" i="60" s="1"/>
  <c r="A35" i="60" s="1"/>
  <c r="A36" i="60" s="1"/>
  <c r="A37" i="60" s="1"/>
  <c r="A38" i="60" s="1"/>
  <c r="A39" i="60" s="1"/>
  <c r="A40" i="60" s="1"/>
  <c r="A41" i="60" s="1"/>
  <c r="A42" i="60" s="1"/>
  <c r="D6" i="60"/>
  <c r="E6" i="60" s="1"/>
  <c r="F6" i="60" s="1"/>
  <c r="G6" i="60" s="1"/>
  <c r="H6" i="60" s="1"/>
  <c r="I6" i="60" s="1"/>
  <c r="J6" i="60" s="1"/>
  <c r="K6" i="60" s="1"/>
  <c r="L6" i="60" s="1"/>
  <c r="M6" i="60" s="1"/>
  <c r="N6" i="60" s="1"/>
  <c r="O6" i="60" s="1"/>
  <c r="G38" i="59"/>
  <c r="F38" i="59"/>
  <c r="O30" i="59"/>
  <c r="O38" i="59" s="1"/>
  <c r="N30" i="59"/>
  <c r="N38" i="59" s="1"/>
  <c r="M30" i="59"/>
  <c r="M38" i="59" s="1"/>
  <c r="L30" i="59"/>
  <c r="L38" i="59" s="1"/>
  <c r="K30" i="59"/>
  <c r="K38" i="59" s="1"/>
  <c r="J30" i="59"/>
  <c r="J38" i="59" s="1"/>
  <c r="I30" i="59"/>
  <c r="I38" i="59" s="1"/>
  <c r="H30" i="59"/>
  <c r="H38" i="59" s="1"/>
  <c r="G30" i="59"/>
  <c r="F30" i="59"/>
  <c r="E30" i="59"/>
  <c r="E38" i="59" s="1"/>
  <c r="D30" i="59"/>
  <c r="D38" i="59" s="1"/>
  <c r="C30" i="59"/>
  <c r="C38" i="59" s="1"/>
  <c r="N20" i="59"/>
  <c r="N36" i="59" s="1"/>
  <c r="O16" i="59"/>
  <c r="N16" i="59"/>
  <c r="M16" i="59"/>
  <c r="L16" i="59"/>
  <c r="K16" i="59"/>
  <c r="J16" i="59"/>
  <c r="I16" i="59"/>
  <c r="H16" i="59"/>
  <c r="H18" i="59" s="1"/>
  <c r="H20" i="59" s="1"/>
  <c r="H36" i="59" s="1"/>
  <c r="G16" i="59"/>
  <c r="F16" i="59"/>
  <c r="E16" i="59"/>
  <c r="D16" i="59"/>
  <c r="C16" i="59"/>
  <c r="O12" i="59"/>
  <c r="N12" i="59"/>
  <c r="N18" i="59" s="1"/>
  <c r="M12" i="59"/>
  <c r="M18" i="59" s="1"/>
  <c r="M20" i="59" s="1"/>
  <c r="M36" i="59" s="1"/>
  <c r="L12" i="59"/>
  <c r="L18" i="59" s="1"/>
  <c r="L20" i="59" s="1"/>
  <c r="L36" i="59" s="1"/>
  <c r="K12" i="59"/>
  <c r="J12" i="59"/>
  <c r="I12" i="59"/>
  <c r="H12" i="59"/>
  <c r="G12" i="59"/>
  <c r="F12" i="59"/>
  <c r="F18" i="59" s="1"/>
  <c r="F20" i="59" s="1"/>
  <c r="F36" i="59" s="1"/>
  <c r="E12" i="59"/>
  <c r="E18" i="59" s="1"/>
  <c r="E20" i="59" s="1"/>
  <c r="E36" i="59" s="1"/>
  <c r="D12" i="59"/>
  <c r="D18" i="59" s="1"/>
  <c r="D20" i="59" s="1"/>
  <c r="D36" i="59" s="1"/>
  <c r="C12" i="59"/>
  <c r="A9" i="59"/>
  <c r="A10" i="59" s="1"/>
  <c r="A11" i="59" s="1"/>
  <c r="A12" i="59" s="1"/>
  <c r="A13" i="59" s="1"/>
  <c r="A14" i="59" s="1"/>
  <c r="A15" i="59" s="1"/>
  <c r="A16" i="59" s="1"/>
  <c r="A17" i="59" s="1"/>
  <c r="A18" i="59" s="1"/>
  <c r="A19" i="59" s="1"/>
  <c r="A20" i="59" s="1"/>
  <c r="A21" i="59" s="1"/>
  <c r="A22" i="59" s="1"/>
  <c r="A23" i="59" s="1"/>
  <c r="A24" i="59" s="1"/>
  <c r="A25" i="59" s="1"/>
  <c r="A26" i="59" s="1"/>
  <c r="A27" i="59" s="1"/>
  <c r="A28" i="59" s="1"/>
  <c r="A29" i="59" s="1"/>
  <c r="A30" i="59" s="1"/>
  <c r="A31" i="59" s="1"/>
  <c r="A32" i="59" s="1"/>
  <c r="A33" i="59" s="1"/>
  <c r="A34" i="59" s="1"/>
  <c r="A35" i="59" s="1"/>
  <c r="A36" i="59" s="1"/>
  <c r="A37" i="59" s="1"/>
  <c r="A38" i="59" s="1"/>
  <c r="A39" i="59" s="1"/>
  <c r="A40" i="59" s="1"/>
  <c r="A41" i="59" s="1"/>
  <c r="A42" i="59" s="1"/>
  <c r="D6" i="59"/>
  <c r="E6" i="59" s="1"/>
  <c r="F6" i="59" s="1"/>
  <c r="G6" i="59" s="1"/>
  <c r="H6" i="59" s="1"/>
  <c r="I6" i="59" s="1"/>
  <c r="J6" i="59" s="1"/>
  <c r="K6" i="59" s="1"/>
  <c r="L6" i="59" s="1"/>
  <c r="M6" i="59" s="1"/>
  <c r="N6" i="59" s="1"/>
  <c r="O6" i="59" s="1"/>
  <c r="N38" i="58"/>
  <c r="K38" i="58"/>
  <c r="F38" i="58"/>
  <c r="E38" i="58"/>
  <c r="C38" i="58"/>
  <c r="O30" i="58"/>
  <c r="O38" i="58" s="1"/>
  <c r="N30" i="58"/>
  <c r="M30" i="58"/>
  <c r="M38" i="58" s="1"/>
  <c r="L30" i="58"/>
  <c r="L38" i="58" s="1"/>
  <c r="K30" i="58"/>
  <c r="J30" i="58"/>
  <c r="J38" i="58" s="1"/>
  <c r="I30" i="58"/>
  <c r="I38" i="58" s="1"/>
  <c r="H30" i="58"/>
  <c r="H38" i="58" s="1"/>
  <c r="G30" i="58"/>
  <c r="G38" i="58" s="1"/>
  <c r="F30" i="58"/>
  <c r="E30" i="58"/>
  <c r="D30" i="58"/>
  <c r="D38" i="58" s="1"/>
  <c r="C30" i="58"/>
  <c r="N20" i="58"/>
  <c r="N36" i="58" s="1"/>
  <c r="F20" i="58"/>
  <c r="F36" i="58" s="1"/>
  <c r="O16" i="58"/>
  <c r="N16" i="58"/>
  <c r="M16" i="58"/>
  <c r="L16" i="58"/>
  <c r="K16" i="58"/>
  <c r="J16" i="58"/>
  <c r="I16" i="58"/>
  <c r="H16" i="58"/>
  <c r="G16" i="58"/>
  <c r="F16" i="58"/>
  <c r="E16" i="58"/>
  <c r="D16" i="58"/>
  <c r="C16" i="58"/>
  <c r="A13" i="58"/>
  <c r="A14" i="58" s="1"/>
  <c r="A15" i="58" s="1"/>
  <c r="A16" i="58" s="1"/>
  <c r="A17" i="58" s="1"/>
  <c r="A18" i="58" s="1"/>
  <c r="A19" i="58" s="1"/>
  <c r="A20" i="58" s="1"/>
  <c r="A21" i="58" s="1"/>
  <c r="A22" i="58" s="1"/>
  <c r="A23" i="58" s="1"/>
  <c r="A24" i="58" s="1"/>
  <c r="A25" i="58" s="1"/>
  <c r="A26" i="58" s="1"/>
  <c r="A27" i="58" s="1"/>
  <c r="A28" i="58" s="1"/>
  <c r="A29" i="58" s="1"/>
  <c r="A30" i="58" s="1"/>
  <c r="A31" i="58" s="1"/>
  <c r="A32" i="58" s="1"/>
  <c r="A33" i="58" s="1"/>
  <c r="A34" i="58" s="1"/>
  <c r="A35" i="58" s="1"/>
  <c r="A36" i="58" s="1"/>
  <c r="A37" i="58" s="1"/>
  <c r="A38" i="58" s="1"/>
  <c r="A39" i="58" s="1"/>
  <c r="A40" i="58" s="1"/>
  <c r="A41" i="58" s="1"/>
  <c r="A42" i="58" s="1"/>
  <c r="O12" i="58"/>
  <c r="O18" i="58" s="1"/>
  <c r="O20" i="58" s="1"/>
  <c r="O36" i="58" s="1"/>
  <c r="N12" i="58"/>
  <c r="N18" i="58" s="1"/>
  <c r="M12" i="58"/>
  <c r="L12" i="58"/>
  <c r="K12" i="58"/>
  <c r="K18" i="58" s="1"/>
  <c r="K20" i="58" s="1"/>
  <c r="K36" i="58" s="1"/>
  <c r="J12" i="58"/>
  <c r="I12" i="58"/>
  <c r="I18" i="58" s="1"/>
  <c r="I20" i="58" s="1"/>
  <c r="I36" i="58" s="1"/>
  <c r="H12" i="58"/>
  <c r="H18" i="58" s="1"/>
  <c r="H20" i="58" s="1"/>
  <c r="H36" i="58" s="1"/>
  <c r="G12" i="58"/>
  <c r="G18" i="58" s="1"/>
  <c r="G20" i="58" s="1"/>
  <c r="G36" i="58" s="1"/>
  <c r="F12" i="58"/>
  <c r="F18" i="58" s="1"/>
  <c r="E12" i="58"/>
  <c r="D12" i="58"/>
  <c r="D18" i="58" s="1"/>
  <c r="D20" i="58" s="1"/>
  <c r="D36" i="58" s="1"/>
  <c r="C12" i="58"/>
  <c r="C18" i="58" s="1"/>
  <c r="C20" i="58" s="1"/>
  <c r="A10" i="58"/>
  <c r="A11" i="58" s="1"/>
  <c r="A12" i="58" s="1"/>
  <c r="A9" i="58"/>
  <c r="D6" i="58"/>
  <c r="E6" i="58" s="1"/>
  <c r="F6" i="58" s="1"/>
  <c r="G6" i="58" s="1"/>
  <c r="H6" i="58" s="1"/>
  <c r="I6" i="58" s="1"/>
  <c r="J6" i="58" s="1"/>
  <c r="K6" i="58" s="1"/>
  <c r="L6" i="58" s="1"/>
  <c r="M6" i="58" s="1"/>
  <c r="N6" i="58" s="1"/>
  <c r="O6" i="58" s="1"/>
  <c r="M24" i="57"/>
  <c r="J24" i="57"/>
  <c r="I24" i="57"/>
  <c r="O18" i="57"/>
  <c r="O24" i="57" s="1"/>
  <c r="N18" i="57"/>
  <c r="N24" i="57" s="1"/>
  <c r="M18" i="57"/>
  <c r="L18" i="57"/>
  <c r="L24" i="57" s="1"/>
  <c r="K18" i="57"/>
  <c r="K24" i="57" s="1"/>
  <c r="J18" i="57"/>
  <c r="I18" i="57"/>
  <c r="H18" i="57"/>
  <c r="H24" i="57" s="1"/>
  <c r="G18" i="57"/>
  <c r="G24" i="57" s="1"/>
  <c r="F18" i="57"/>
  <c r="F24" i="57" s="1"/>
  <c r="E18" i="57"/>
  <c r="E24" i="57" s="1"/>
  <c r="D18" i="57"/>
  <c r="D24" i="57" s="1"/>
  <c r="C18" i="57"/>
  <c r="C24" i="57" s="1"/>
  <c r="A9" i="57"/>
  <c r="A10" i="57" s="1"/>
  <c r="A11" i="57" s="1"/>
  <c r="A12" i="57" s="1"/>
  <c r="A13" i="57" s="1"/>
  <c r="A14" i="57" s="1"/>
  <c r="A15" i="57" s="1"/>
  <c r="A16" i="57" s="1"/>
  <c r="A17" i="57" s="1"/>
  <c r="A18" i="57" s="1"/>
  <c r="A19" i="57" s="1"/>
  <c r="A20" i="57" s="1"/>
  <c r="A21" i="57" s="1"/>
  <c r="A22" i="57" s="1"/>
  <c r="A23" i="57" s="1"/>
  <c r="A24" i="57" s="1"/>
  <c r="A25" i="57" s="1"/>
  <c r="A26" i="57" s="1"/>
  <c r="A27" i="57" s="1"/>
  <c r="A28" i="57" s="1"/>
  <c r="E6" i="57"/>
  <c r="F6" i="57" s="1"/>
  <c r="G6" i="57" s="1"/>
  <c r="H6" i="57" s="1"/>
  <c r="I6" i="57" s="1"/>
  <c r="J6" i="57" s="1"/>
  <c r="K6" i="57" s="1"/>
  <c r="L6" i="57" s="1"/>
  <c r="M6" i="57" s="1"/>
  <c r="N6" i="57" s="1"/>
  <c r="O6" i="57" s="1"/>
  <c r="D6" i="57"/>
  <c r="M42" i="56"/>
  <c r="L42" i="56"/>
  <c r="E42" i="56"/>
  <c r="O32" i="56"/>
  <c r="O42" i="56" s="1"/>
  <c r="N32" i="56"/>
  <c r="N42" i="56" s="1"/>
  <c r="M32" i="56"/>
  <c r="L32" i="56"/>
  <c r="K32" i="56"/>
  <c r="K42" i="56" s="1"/>
  <c r="J32" i="56"/>
  <c r="J42" i="56" s="1"/>
  <c r="I32" i="56"/>
  <c r="I42" i="56" s="1"/>
  <c r="H32" i="56"/>
  <c r="H42" i="56" s="1"/>
  <c r="G32" i="56"/>
  <c r="G42" i="56" s="1"/>
  <c r="F32" i="56"/>
  <c r="F42" i="56" s="1"/>
  <c r="E32" i="56"/>
  <c r="D32" i="56"/>
  <c r="D42" i="56" s="1"/>
  <c r="C32" i="56"/>
  <c r="C42" i="56" s="1"/>
  <c r="O18" i="56"/>
  <c r="N18" i="56"/>
  <c r="M18" i="56"/>
  <c r="L18" i="56"/>
  <c r="K18" i="56"/>
  <c r="J18" i="56"/>
  <c r="J20" i="56" s="1"/>
  <c r="I18" i="56"/>
  <c r="H18" i="56"/>
  <c r="G18" i="56"/>
  <c r="F18" i="56"/>
  <c r="E18" i="56"/>
  <c r="D18" i="56"/>
  <c r="C18" i="56"/>
  <c r="O14" i="56"/>
  <c r="N14" i="56"/>
  <c r="N20" i="56" s="1"/>
  <c r="N22" i="56" s="1"/>
  <c r="N40" i="56" s="1"/>
  <c r="M14" i="56"/>
  <c r="M20" i="56" s="1"/>
  <c r="L14" i="56"/>
  <c r="L20" i="56" s="1"/>
  <c r="K14" i="56"/>
  <c r="K20" i="56" s="1"/>
  <c r="J14" i="56"/>
  <c r="I14" i="56"/>
  <c r="H14" i="56"/>
  <c r="G14" i="56"/>
  <c r="F14" i="56"/>
  <c r="F20" i="56" s="1"/>
  <c r="F22" i="56" s="1"/>
  <c r="F40" i="56" s="1"/>
  <c r="E14" i="56"/>
  <c r="E20" i="56" s="1"/>
  <c r="D14" i="56"/>
  <c r="D20" i="56" s="1"/>
  <c r="C14" i="56"/>
  <c r="C20" i="56" s="1"/>
  <c r="O10" i="56"/>
  <c r="N10" i="56"/>
  <c r="M10" i="56"/>
  <c r="L10" i="56"/>
  <c r="K10" i="56"/>
  <c r="K22" i="56" s="1"/>
  <c r="K40" i="56" s="1"/>
  <c r="J10" i="56"/>
  <c r="I10" i="56"/>
  <c r="H10" i="56"/>
  <c r="G10" i="56"/>
  <c r="F10" i="56"/>
  <c r="E10" i="56"/>
  <c r="D10" i="56"/>
  <c r="C10" i="56"/>
  <c r="C22" i="56" s="1"/>
  <c r="A10" i="56"/>
  <c r="A11" i="56" s="1"/>
  <c r="A12" i="56" s="1"/>
  <c r="A13" i="56" s="1"/>
  <c r="A14" i="56" s="1"/>
  <c r="A15" i="56" s="1"/>
  <c r="A16" i="56" s="1"/>
  <c r="A17" i="56" s="1"/>
  <c r="A18" i="56" s="1"/>
  <c r="A19" i="56" s="1"/>
  <c r="A20" i="56" s="1"/>
  <c r="A21" i="56" s="1"/>
  <c r="A22" i="56" s="1"/>
  <c r="A23" i="56" s="1"/>
  <c r="A24" i="56" s="1"/>
  <c r="A25" i="56" s="1"/>
  <c r="A26" i="56" s="1"/>
  <c r="A27" i="56" s="1"/>
  <c r="A28" i="56" s="1"/>
  <c r="A29" i="56" s="1"/>
  <c r="A30" i="56" s="1"/>
  <c r="A31" i="56" s="1"/>
  <c r="A32" i="56" s="1"/>
  <c r="A33" i="56" s="1"/>
  <c r="A34" i="56" s="1"/>
  <c r="A35" i="56" s="1"/>
  <c r="A36" i="56" s="1"/>
  <c r="A37" i="56" s="1"/>
  <c r="A38" i="56" s="1"/>
  <c r="A39" i="56" s="1"/>
  <c r="A40" i="56" s="1"/>
  <c r="A41" i="56" s="1"/>
  <c r="A42" i="56" s="1"/>
  <c r="A43" i="56" s="1"/>
  <c r="A44" i="56" s="1"/>
  <c r="A45" i="56" s="1"/>
  <c r="A46" i="56" s="1"/>
  <c r="A9" i="56"/>
  <c r="D6" i="56"/>
  <c r="E6" i="56" s="1"/>
  <c r="F6" i="56" s="1"/>
  <c r="G6" i="56" s="1"/>
  <c r="H6" i="56" s="1"/>
  <c r="I6" i="56" s="1"/>
  <c r="J6" i="56" s="1"/>
  <c r="K6" i="56" s="1"/>
  <c r="L6" i="56" s="1"/>
  <c r="M6" i="56" s="1"/>
  <c r="N6" i="56" s="1"/>
  <c r="O6" i="56" s="1"/>
  <c r="M42" i="55"/>
  <c r="J42" i="55"/>
  <c r="F42" i="55"/>
  <c r="E42" i="55"/>
  <c r="O32" i="55"/>
  <c r="O42" i="55" s="1"/>
  <c r="N32" i="55"/>
  <c r="N42" i="55" s="1"/>
  <c r="M32" i="55"/>
  <c r="L32" i="55"/>
  <c r="L42" i="55" s="1"/>
  <c r="K32" i="55"/>
  <c r="K42" i="55" s="1"/>
  <c r="J32" i="55"/>
  <c r="I32" i="55"/>
  <c r="I42" i="55" s="1"/>
  <c r="H32" i="55"/>
  <c r="H42" i="55" s="1"/>
  <c r="G32" i="55"/>
  <c r="G42" i="55" s="1"/>
  <c r="F32" i="55"/>
  <c r="E32" i="55"/>
  <c r="D32" i="55"/>
  <c r="D42" i="55" s="1"/>
  <c r="C32" i="55"/>
  <c r="C42" i="55" s="1"/>
  <c r="K20" i="55"/>
  <c r="O18" i="55"/>
  <c r="N18" i="55"/>
  <c r="M18" i="55"/>
  <c r="L18" i="55"/>
  <c r="K18" i="55"/>
  <c r="J18" i="55"/>
  <c r="I18" i="55"/>
  <c r="H18" i="55"/>
  <c r="G18" i="55"/>
  <c r="F18" i="55"/>
  <c r="E18" i="55"/>
  <c r="D18" i="55"/>
  <c r="C18" i="55"/>
  <c r="C20" i="55" s="1"/>
  <c r="O14" i="55"/>
  <c r="O20" i="55" s="1"/>
  <c r="N14" i="55"/>
  <c r="M14" i="55"/>
  <c r="L14" i="55"/>
  <c r="K14" i="55"/>
  <c r="J14" i="55"/>
  <c r="I14" i="55"/>
  <c r="H14" i="55"/>
  <c r="H20" i="55" s="1"/>
  <c r="G14" i="55"/>
  <c r="G20" i="55" s="1"/>
  <c r="F14" i="55"/>
  <c r="E14" i="55"/>
  <c r="D14" i="55"/>
  <c r="C14" i="55"/>
  <c r="A11" i="55"/>
  <c r="A12" i="55" s="1"/>
  <c r="A13" i="55" s="1"/>
  <c r="A14" i="55" s="1"/>
  <c r="A15" i="55" s="1"/>
  <c r="A16" i="55" s="1"/>
  <c r="A17" i="55" s="1"/>
  <c r="A18" i="55" s="1"/>
  <c r="A19" i="55" s="1"/>
  <c r="A20" i="55" s="1"/>
  <c r="A21" i="55" s="1"/>
  <c r="A22" i="55" s="1"/>
  <c r="A23" i="55" s="1"/>
  <c r="A24" i="55" s="1"/>
  <c r="A25" i="55" s="1"/>
  <c r="A26" i="55" s="1"/>
  <c r="A27" i="55" s="1"/>
  <c r="A28" i="55" s="1"/>
  <c r="A29" i="55" s="1"/>
  <c r="A30" i="55" s="1"/>
  <c r="A31" i="55" s="1"/>
  <c r="A32" i="55" s="1"/>
  <c r="A33" i="55" s="1"/>
  <c r="A34" i="55" s="1"/>
  <c r="A35" i="55" s="1"/>
  <c r="A36" i="55" s="1"/>
  <c r="A37" i="55" s="1"/>
  <c r="A38" i="55" s="1"/>
  <c r="A39" i="55" s="1"/>
  <c r="A40" i="55" s="1"/>
  <c r="A41" i="55" s="1"/>
  <c r="A42" i="55" s="1"/>
  <c r="A43" i="55" s="1"/>
  <c r="A44" i="55" s="1"/>
  <c r="A45" i="55" s="1"/>
  <c r="A46" i="55" s="1"/>
  <c r="O10" i="55"/>
  <c r="N10" i="55"/>
  <c r="M10" i="55"/>
  <c r="L10" i="55"/>
  <c r="K10" i="55"/>
  <c r="J10" i="55"/>
  <c r="I10" i="55"/>
  <c r="H10" i="55"/>
  <c r="H22" i="55" s="1"/>
  <c r="H40" i="55" s="1"/>
  <c r="G10" i="55"/>
  <c r="F10" i="55"/>
  <c r="E10" i="55"/>
  <c r="D10" i="55"/>
  <c r="C10" i="55"/>
  <c r="A9" i="55"/>
  <c r="A10" i="55" s="1"/>
  <c r="D6" i="55"/>
  <c r="E6" i="55" s="1"/>
  <c r="F6" i="55" s="1"/>
  <c r="G6" i="55" s="1"/>
  <c r="H6" i="55" s="1"/>
  <c r="I6" i="55" s="1"/>
  <c r="J6" i="55" s="1"/>
  <c r="K6" i="55" s="1"/>
  <c r="L6" i="55" s="1"/>
  <c r="M6" i="55" s="1"/>
  <c r="N6" i="55" s="1"/>
  <c r="O6" i="55" s="1"/>
  <c r="N42" i="54"/>
  <c r="J42" i="54"/>
  <c r="O32" i="54"/>
  <c r="O42" i="54" s="1"/>
  <c r="N32" i="54"/>
  <c r="M32" i="54"/>
  <c r="M42" i="54" s="1"/>
  <c r="L32" i="54"/>
  <c r="L42" i="54" s="1"/>
  <c r="K32" i="54"/>
  <c r="K42" i="54" s="1"/>
  <c r="J32" i="54"/>
  <c r="I32" i="54"/>
  <c r="I42" i="54" s="1"/>
  <c r="H32" i="54"/>
  <c r="H42" i="54" s="1"/>
  <c r="G32" i="54"/>
  <c r="G42" i="54" s="1"/>
  <c r="F32" i="54"/>
  <c r="F42" i="54" s="1"/>
  <c r="E32" i="54"/>
  <c r="E42" i="54" s="1"/>
  <c r="D32" i="54"/>
  <c r="D42" i="54" s="1"/>
  <c r="C32" i="54"/>
  <c r="C42" i="54" s="1"/>
  <c r="O18" i="54"/>
  <c r="N18" i="54"/>
  <c r="M18" i="54"/>
  <c r="L18" i="54"/>
  <c r="K18" i="54"/>
  <c r="J18" i="54"/>
  <c r="I18" i="54"/>
  <c r="H18" i="54"/>
  <c r="G18" i="54"/>
  <c r="F18" i="54"/>
  <c r="E18" i="54"/>
  <c r="D18" i="54"/>
  <c r="C18" i="54"/>
  <c r="O14" i="54"/>
  <c r="O20" i="54" s="1"/>
  <c r="N14" i="54"/>
  <c r="M14" i="54"/>
  <c r="M20" i="54" s="1"/>
  <c r="L14" i="54"/>
  <c r="K14" i="54"/>
  <c r="J14" i="54"/>
  <c r="I14" i="54"/>
  <c r="I20" i="54" s="1"/>
  <c r="H14" i="54"/>
  <c r="G14" i="54"/>
  <c r="G20" i="54" s="1"/>
  <c r="F14" i="54"/>
  <c r="E14" i="54"/>
  <c r="E20" i="54" s="1"/>
  <c r="E22" i="54" s="1"/>
  <c r="E40" i="54" s="1"/>
  <c r="D14" i="54"/>
  <c r="C14" i="54"/>
  <c r="O10" i="54"/>
  <c r="N10" i="54"/>
  <c r="M10" i="54"/>
  <c r="M22" i="54" s="1"/>
  <c r="M40" i="54" s="1"/>
  <c r="L10" i="54"/>
  <c r="K10" i="54"/>
  <c r="J10" i="54"/>
  <c r="I10" i="54"/>
  <c r="H10" i="54"/>
  <c r="G10" i="54"/>
  <c r="F10" i="54"/>
  <c r="E10" i="54"/>
  <c r="D10" i="54"/>
  <c r="C10" i="54"/>
  <c r="A9" i="54"/>
  <c r="A10" i="54" s="1"/>
  <c r="A11" i="54" s="1"/>
  <c r="A12" i="54" s="1"/>
  <c r="A13" i="54" s="1"/>
  <c r="A14" i="54" s="1"/>
  <c r="A15" i="54" s="1"/>
  <c r="A16" i="54" s="1"/>
  <c r="A17" i="54" s="1"/>
  <c r="A18" i="54" s="1"/>
  <c r="A19" i="54" s="1"/>
  <c r="A20" i="54" s="1"/>
  <c r="A21" i="54" s="1"/>
  <c r="A22" i="54" s="1"/>
  <c r="A23" i="54" s="1"/>
  <c r="A24" i="54" s="1"/>
  <c r="A25" i="54" s="1"/>
  <c r="A26" i="54" s="1"/>
  <c r="A27" i="54" s="1"/>
  <c r="A28" i="54" s="1"/>
  <c r="A29" i="54" s="1"/>
  <c r="A30" i="54" s="1"/>
  <c r="A31" i="54" s="1"/>
  <c r="A32" i="54" s="1"/>
  <c r="A33" i="54" s="1"/>
  <c r="A34" i="54" s="1"/>
  <c r="A35" i="54" s="1"/>
  <c r="A36" i="54" s="1"/>
  <c r="A37" i="54" s="1"/>
  <c r="A38" i="54" s="1"/>
  <c r="A39" i="54" s="1"/>
  <c r="A40" i="54" s="1"/>
  <c r="A41" i="54" s="1"/>
  <c r="A42" i="54" s="1"/>
  <c r="A43" i="54" s="1"/>
  <c r="A44" i="54" s="1"/>
  <c r="A45" i="54" s="1"/>
  <c r="A46" i="54" s="1"/>
  <c r="D6" i="54"/>
  <c r="E6" i="54" s="1"/>
  <c r="F6" i="54" s="1"/>
  <c r="G6" i="54" s="1"/>
  <c r="H6" i="54" s="1"/>
  <c r="I6" i="54" s="1"/>
  <c r="J6" i="54" s="1"/>
  <c r="K6" i="54" s="1"/>
  <c r="L6" i="54" s="1"/>
  <c r="M6" i="54" s="1"/>
  <c r="N6" i="54" s="1"/>
  <c r="O6" i="54" s="1"/>
  <c r="G42" i="53"/>
  <c r="C42" i="53"/>
  <c r="O32" i="53"/>
  <c r="O42" i="53" s="1"/>
  <c r="N32" i="53"/>
  <c r="N42" i="53" s="1"/>
  <c r="M32" i="53"/>
  <c r="M42" i="53" s="1"/>
  <c r="L32" i="53"/>
  <c r="L42" i="53" s="1"/>
  <c r="K32" i="53"/>
  <c r="K42" i="53" s="1"/>
  <c r="J32" i="53"/>
  <c r="J42" i="53" s="1"/>
  <c r="I32" i="53"/>
  <c r="I42" i="53" s="1"/>
  <c r="H32" i="53"/>
  <c r="H42" i="53" s="1"/>
  <c r="G32" i="53"/>
  <c r="F32" i="53"/>
  <c r="F42" i="53" s="1"/>
  <c r="E32" i="53"/>
  <c r="E42" i="53" s="1"/>
  <c r="D32" i="53"/>
  <c r="D42" i="53" s="1"/>
  <c r="C32" i="53"/>
  <c r="I20" i="53"/>
  <c r="D20" i="53"/>
  <c r="O18" i="53"/>
  <c r="N18" i="53"/>
  <c r="M18" i="53"/>
  <c r="L18" i="53"/>
  <c r="K18" i="53"/>
  <c r="J18" i="53"/>
  <c r="I18" i="53"/>
  <c r="H18" i="53"/>
  <c r="G18" i="53"/>
  <c r="F18" i="53"/>
  <c r="E18" i="53"/>
  <c r="D18" i="53"/>
  <c r="C18" i="53"/>
  <c r="O14" i="53"/>
  <c r="O20" i="53" s="1"/>
  <c r="O22" i="53" s="1"/>
  <c r="O40" i="53" s="1"/>
  <c r="N14" i="53"/>
  <c r="N20" i="53" s="1"/>
  <c r="M14" i="53"/>
  <c r="M20" i="53" s="1"/>
  <c r="M22" i="53" s="1"/>
  <c r="M40" i="53" s="1"/>
  <c r="L14" i="53"/>
  <c r="L20" i="53" s="1"/>
  <c r="K14" i="53"/>
  <c r="J14" i="53"/>
  <c r="I14" i="53"/>
  <c r="H14" i="53"/>
  <c r="G14" i="53"/>
  <c r="G20" i="53" s="1"/>
  <c r="F14" i="53"/>
  <c r="F20" i="53" s="1"/>
  <c r="E14" i="53"/>
  <c r="E20" i="53" s="1"/>
  <c r="D14" i="53"/>
  <c r="C14" i="53"/>
  <c r="O10" i="53"/>
  <c r="N10" i="53"/>
  <c r="N22" i="53" s="1"/>
  <c r="N40" i="53" s="1"/>
  <c r="M10" i="53"/>
  <c r="L10" i="53"/>
  <c r="K10" i="53"/>
  <c r="J10" i="53"/>
  <c r="I10" i="53"/>
  <c r="H10" i="53"/>
  <c r="G10" i="53"/>
  <c r="F10" i="53"/>
  <c r="F22" i="53" s="1"/>
  <c r="F40" i="53" s="1"/>
  <c r="E10" i="53"/>
  <c r="E22" i="53" s="1"/>
  <c r="E40" i="53" s="1"/>
  <c r="D10" i="53"/>
  <c r="C10" i="53"/>
  <c r="A10" i="53"/>
  <c r="A11" i="53" s="1"/>
  <c r="A12" i="53" s="1"/>
  <c r="A13" i="53" s="1"/>
  <c r="A14" i="53" s="1"/>
  <c r="A15" i="53" s="1"/>
  <c r="A16" i="53" s="1"/>
  <c r="A17" i="53" s="1"/>
  <c r="A18" i="53" s="1"/>
  <c r="A19" i="53" s="1"/>
  <c r="A20" i="53" s="1"/>
  <c r="A21" i="53" s="1"/>
  <c r="A22" i="53" s="1"/>
  <c r="A23" i="53" s="1"/>
  <c r="A24" i="53" s="1"/>
  <c r="A25" i="53" s="1"/>
  <c r="A26" i="53" s="1"/>
  <c r="A27" i="53" s="1"/>
  <c r="A28" i="53" s="1"/>
  <c r="A29" i="53" s="1"/>
  <c r="A30" i="53" s="1"/>
  <c r="A31" i="53" s="1"/>
  <c r="A32" i="53" s="1"/>
  <c r="A33" i="53" s="1"/>
  <c r="A34" i="53" s="1"/>
  <c r="A35" i="53" s="1"/>
  <c r="A36" i="53" s="1"/>
  <c r="A37" i="53" s="1"/>
  <c r="A38" i="53" s="1"/>
  <c r="A39" i="53" s="1"/>
  <c r="A40" i="53" s="1"/>
  <c r="A41" i="53" s="1"/>
  <c r="A42" i="53" s="1"/>
  <c r="A43" i="53" s="1"/>
  <c r="A44" i="53" s="1"/>
  <c r="A45" i="53" s="1"/>
  <c r="A46" i="53" s="1"/>
  <c r="A9" i="53"/>
  <c r="D6" i="53"/>
  <c r="E6" i="53" s="1"/>
  <c r="F6" i="53" s="1"/>
  <c r="G6" i="53" s="1"/>
  <c r="H6" i="53" s="1"/>
  <c r="I6" i="53" s="1"/>
  <c r="J6" i="53" s="1"/>
  <c r="K6" i="53" s="1"/>
  <c r="L6" i="53" s="1"/>
  <c r="M6" i="53" s="1"/>
  <c r="N6" i="53" s="1"/>
  <c r="O6" i="53" s="1"/>
  <c r="O32" i="52"/>
  <c r="O42" i="52" s="1"/>
  <c r="N32" i="52"/>
  <c r="N42" i="52" s="1"/>
  <c r="M32" i="52"/>
  <c r="M42" i="52" s="1"/>
  <c r="L32" i="52"/>
  <c r="L42" i="52" s="1"/>
  <c r="K32" i="52"/>
  <c r="K42" i="52" s="1"/>
  <c r="J32" i="52"/>
  <c r="J42" i="52" s="1"/>
  <c r="I32" i="52"/>
  <c r="I42" i="52" s="1"/>
  <c r="H32" i="52"/>
  <c r="H42" i="52" s="1"/>
  <c r="G32" i="52"/>
  <c r="G42" i="52" s="1"/>
  <c r="F32" i="52"/>
  <c r="F42" i="52" s="1"/>
  <c r="E32" i="52"/>
  <c r="E42" i="52" s="1"/>
  <c r="D32" i="52"/>
  <c r="D42" i="52" s="1"/>
  <c r="C32" i="52"/>
  <c r="C42" i="52" s="1"/>
  <c r="O18" i="52"/>
  <c r="N18" i="52"/>
  <c r="M18" i="52"/>
  <c r="L18" i="52"/>
  <c r="K18" i="52"/>
  <c r="J18" i="52"/>
  <c r="I18" i="52"/>
  <c r="H18" i="52"/>
  <c r="G18" i="52"/>
  <c r="F18" i="52"/>
  <c r="E18" i="52"/>
  <c r="D18" i="52"/>
  <c r="C18" i="52"/>
  <c r="O14" i="52"/>
  <c r="O20" i="52" s="1"/>
  <c r="N14" i="52"/>
  <c r="M14" i="52"/>
  <c r="M20" i="52" s="1"/>
  <c r="L14" i="52"/>
  <c r="L20" i="52" s="1"/>
  <c r="K14" i="52"/>
  <c r="J14" i="52"/>
  <c r="I14" i="52"/>
  <c r="I20" i="52" s="1"/>
  <c r="H14" i="52"/>
  <c r="G14" i="52"/>
  <c r="G20" i="52" s="1"/>
  <c r="F14" i="52"/>
  <c r="E14" i="52"/>
  <c r="E20" i="52" s="1"/>
  <c r="D14" i="52"/>
  <c r="D20" i="52" s="1"/>
  <c r="C14" i="52"/>
  <c r="O10" i="52"/>
  <c r="N10" i="52"/>
  <c r="M10" i="52"/>
  <c r="L10" i="52"/>
  <c r="K10" i="52"/>
  <c r="J10" i="52"/>
  <c r="I10" i="52"/>
  <c r="H10" i="52"/>
  <c r="G10" i="52"/>
  <c r="F10" i="52"/>
  <c r="E10" i="52"/>
  <c r="D10" i="52"/>
  <c r="C10" i="52"/>
  <c r="A9" i="52"/>
  <c r="A10" i="52" s="1"/>
  <c r="A11" i="52" s="1"/>
  <c r="A12" i="52" s="1"/>
  <c r="A13" i="52" s="1"/>
  <c r="A14" i="52" s="1"/>
  <c r="A15" i="52" s="1"/>
  <c r="A16" i="52" s="1"/>
  <c r="A17" i="52" s="1"/>
  <c r="A18" i="52" s="1"/>
  <c r="A19" i="52" s="1"/>
  <c r="A20" i="52" s="1"/>
  <c r="A21" i="52" s="1"/>
  <c r="A22" i="52" s="1"/>
  <c r="A23" i="52" s="1"/>
  <c r="A24" i="52" s="1"/>
  <c r="A25" i="52" s="1"/>
  <c r="A26" i="52" s="1"/>
  <c r="A27" i="52" s="1"/>
  <c r="A28" i="52" s="1"/>
  <c r="A29" i="52" s="1"/>
  <c r="A30" i="52" s="1"/>
  <c r="A31" i="52" s="1"/>
  <c r="A32" i="52" s="1"/>
  <c r="A33" i="52" s="1"/>
  <c r="A34" i="52" s="1"/>
  <c r="A35" i="52" s="1"/>
  <c r="A36" i="52" s="1"/>
  <c r="A37" i="52" s="1"/>
  <c r="A38" i="52" s="1"/>
  <c r="A39" i="52" s="1"/>
  <c r="A40" i="52" s="1"/>
  <c r="A41" i="52" s="1"/>
  <c r="A42" i="52" s="1"/>
  <c r="A43" i="52" s="1"/>
  <c r="A44" i="52" s="1"/>
  <c r="A45" i="52" s="1"/>
  <c r="A46" i="52" s="1"/>
  <c r="D6" i="52"/>
  <c r="E6" i="52" s="1"/>
  <c r="F6" i="52" s="1"/>
  <c r="G6" i="52" s="1"/>
  <c r="H6" i="52" s="1"/>
  <c r="I6" i="52" s="1"/>
  <c r="J6" i="52" s="1"/>
  <c r="K6" i="52" s="1"/>
  <c r="L6" i="52" s="1"/>
  <c r="M6" i="52" s="1"/>
  <c r="N6" i="52" s="1"/>
  <c r="O6" i="52" s="1"/>
  <c r="O32" i="51"/>
  <c r="O42" i="51" s="1"/>
  <c r="N32" i="51"/>
  <c r="N42" i="51" s="1"/>
  <c r="M32" i="51"/>
  <c r="M42" i="51" s="1"/>
  <c r="L32" i="51"/>
  <c r="L42" i="51" s="1"/>
  <c r="K32" i="51"/>
  <c r="K42" i="51" s="1"/>
  <c r="J32" i="51"/>
  <c r="J42" i="51" s="1"/>
  <c r="I32" i="51"/>
  <c r="I42" i="51" s="1"/>
  <c r="H32" i="51"/>
  <c r="H42" i="51" s="1"/>
  <c r="G32" i="51"/>
  <c r="G42" i="51" s="1"/>
  <c r="F32" i="51"/>
  <c r="F42" i="51" s="1"/>
  <c r="E32" i="51"/>
  <c r="E42" i="51" s="1"/>
  <c r="D32" i="51"/>
  <c r="D42" i="51" s="1"/>
  <c r="C32" i="51"/>
  <c r="C42" i="51" s="1"/>
  <c r="O18" i="51"/>
  <c r="N18" i="51"/>
  <c r="M18" i="51"/>
  <c r="L18" i="51"/>
  <c r="K18" i="51"/>
  <c r="J18" i="51"/>
  <c r="I18" i="51"/>
  <c r="H18" i="51"/>
  <c r="G18" i="51"/>
  <c r="F18" i="51"/>
  <c r="E18" i="51"/>
  <c r="D18" i="51"/>
  <c r="C18" i="51"/>
  <c r="O14" i="51"/>
  <c r="O20" i="51" s="1"/>
  <c r="N14" i="51"/>
  <c r="N20" i="51" s="1"/>
  <c r="M14" i="51"/>
  <c r="L14" i="51"/>
  <c r="K14" i="51"/>
  <c r="J14" i="51"/>
  <c r="J20" i="51" s="1"/>
  <c r="I14" i="51"/>
  <c r="H14" i="51"/>
  <c r="G14" i="51"/>
  <c r="G20" i="51" s="1"/>
  <c r="F14" i="51"/>
  <c r="F20" i="51" s="1"/>
  <c r="E14" i="51"/>
  <c r="D14" i="51"/>
  <c r="C14" i="51"/>
  <c r="O10" i="51"/>
  <c r="N10" i="51"/>
  <c r="N22" i="51" s="1"/>
  <c r="N40" i="51" s="1"/>
  <c r="M10" i="51"/>
  <c r="L10" i="51"/>
  <c r="K10" i="51"/>
  <c r="J10" i="51"/>
  <c r="I10" i="51"/>
  <c r="H10" i="51"/>
  <c r="G10" i="51"/>
  <c r="F10" i="51"/>
  <c r="E10" i="51"/>
  <c r="D10" i="51"/>
  <c r="C10" i="51"/>
  <c r="A9" i="51"/>
  <c r="A10" i="51" s="1"/>
  <c r="A11" i="51" s="1"/>
  <c r="A12" i="51" s="1"/>
  <c r="A13" i="51" s="1"/>
  <c r="A14" i="51" s="1"/>
  <c r="A15" i="51" s="1"/>
  <c r="A16" i="51" s="1"/>
  <c r="A17" i="51" s="1"/>
  <c r="A18" i="51" s="1"/>
  <c r="A19" i="51" s="1"/>
  <c r="A20" i="51" s="1"/>
  <c r="A21" i="51" s="1"/>
  <c r="A22" i="51" s="1"/>
  <c r="A23" i="51" s="1"/>
  <c r="A24" i="51" s="1"/>
  <c r="A25" i="51" s="1"/>
  <c r="A26" i="51" s="1"/>
  <c r="A27" i="51" s="1"/>
  <c r="A28" i="51" s="1"/>
  <c r="A29" i="51" s="1"/>
  <c r="A30" i="51" s="1"/>
  <c r="A31" i="51" s="1"/>
  <c r="A32" i="51" s="1"/>
  <c r="A33" i="51" s="1"/>
  <c r="A34" i="51" s="1"/>
  <c r="A35" i="51" s="1"/>
  <c r="A36" i="51" s="1"/>
  <c r="A37" i="51" s="1"/>
  <c r="A38" i="51" s="1"/>
  <c r="A39" i="51" s="1"/>
  <c r="A40" i="51" s="1"/>
  <c r="A41" i="51" s="1"/>
  <c r="A42" i="51" s="1"/>
  <c r="A43" i="51" s="1"/>
  <c r="A44" i="51" s="1"/>
  <c r="A45" i="51" s="1"/>
  <c r="A46" i="51" s="1"/>
  <c r="D6" i="51"/>
  <c r="E6" i="51" s="1"/>
  <c r="F6" i="51" s="1"/>
  <c r="G6" i="51" s="1"/>
  <c r="H6" i="51" s="1"/>
  <c r="I6" i="51" s="1"/>
  <c r="J6" i="51" s="1"/>
  <c r="K6" i="51" s="1"/>
  <c r="L6" i="51" s="1"/>
  <c r="M6" i="51" s="1"/>
  <c r="N6" i="51" s="1"/>
  <c r="O6" i="51" s="1"/>
  <c r="J22" i="56" l="1"/>
  <c r="J40" i="56" s="1"/>
  <c r="G22" i="55"/>
  <c r="G40" i="55" s="1"/>
  <c r="H20" i="52"/>
  <c r="H20" i="53"/>
  <c r="H20" i="54"/>
  <c r="J20" i="55"/>
  <c r="J22" i="55" s="1"/>
  <c r="J40" i="55" s="1"/>
  <c r="G20" i="56"/>
  <c r="O20" i="56"/>
  <c r="C18" i="61"/>
  <c r="C20" i="61" s="1"/>
  <c r="K18" i="61"/>
  <c r="K20" i="61" s="1"/>
  <c r="K36" i="61" s="1"/>
  <c r="O22" i="55"/>
  <c r="O40" i="55" s="1"/>
  <c r="K20" i="51"/>
  <c r="J22" i="51"/>
  <c r="J40" i="51" s="1"/>
  <c r="G22" i="52"/>
  <c r="G40" i="52" s="1"/>
  <c r="O22" i="52"/>
  <c r="O40" i="52" s="1"/>
  <c r="F20" i="55"/>
  <c r="N20" i="55"/>
  <c r="H20" i="56"/>
  <c r="L18" i="58"/>
  <c r="L20" i="58" s="1"/>
  <c r="L36" i="58" s="1"/>
  <c r="I18" i="59"/>
  <c r="I20" i="59" s="1"/>
  <c r="I36" i="59" s="1"/>
  <c r="J18" i="60"/>
  <c r="J20" i="60" s="1"/>
  <c r="J36" i="60" s="1"/>
  <c r="D18" i="61"/>
  <c r="D20" i="61" s="1"/>
  <c r="D36" i="61" s="1"/>
  <c r="L18" i="61"/>
  <c r="L20" i="61" s="1"/>
  <c r="L36" i="61" s="1"/>
  <c r="E18" i="62"/>
  <c r="E20" i="62" s="1"/>
  <c r="E36" i="62" s="1"/>
  <c r="M18" i="62"/>
  <c r="M20" i="62" s="1"/>
  <c r="M36" i="62" s="1"/>
  <c r="C20" i="51"/>
  <c r="C22" i="51"/>
  <c r="K22" i="51"/>
  <c r="K40" i="51" s="1"/>
  <c r="E20" i="51"/>
  <c r="M20" i="51"/>
  <c r="M22" i="51" s="1"/>
  <c r="M40" i="51" s="1"/>
  <c r="H22" i="52"/>
  <c r="H40" i="52" s="1"/>
  <c r="J20" i="52"/>
  <c r="G22" i="53"/>
  <c r="G40" i="53" s="1"/>
  <c r="J20" i="53"/>
  <c r="J22" i="53" s="1"/>
  <c r="J40" i="53" s="1"/>
  <c r="D20" i="55"/>
  <c r="D22" i="55" s="1"/>
  <c r="D40" i="55" s="1"/>
  <c r="L20" i="55"/>
  <c r="L22" i="55" s="1"/>
  <c r="L40" i="55" s="1"/>
  <c r="G22" i="56"/>
  <c r="G40" i="56" s="1"/>
  <c r="O22" i="56"/>
  <c r="O40" i="56" s="1"/>
  <c r="I20" i="56"/>
  <c r="E18" i="58"/>
  <c r="E20" i="58" s="1"/>
  <c r="E36" i="58" s="1"/>
  <c r="M18" i="58"/>
  <c r="M20" i="58" s="1"/>
  <c r="M36" i="58" s="1"/>
  <c r="J18" i="59"/>
  <c r="J20" i="59" s="1"/>
  <c r="J36" i="59" s="1"/>
  <c r="C18" i="60"/>
  <c r="C20" i="60" s="1"/>
  <c r="K18" i="60"/>
  <c r="K20" i="60" s="1"/>
  <c r="K36" i="60" s="1"/>
  <c r="E18" i="61"/>
  <c r="E20" i="61" s="1"/>
  <c r="E36" i="61" s="1"/>
  <c r="M18" i="61"/>
  <c r="M20" i="61" s="1"/>
  <c r="M36" i="61" s="1"/>
  <c r="E18" i="63"/>
  <c r="E20" i="63" s="1"/>
  <c r="E36" i="63" s="1"/>
  <c r="M18" i="63"/>
  <c r="M20" i="63" s="1"/>
  <c r="M36" i="63" s="1"/>
  <c r="J18" i="58"/>
  <c r="J20" i="58" s="1"/>
  <c r="J36" i="58" s="1"/>
  <c r="C20" i="52"/>
  <c r="C22" i="52" s="1"/>
  <c r="C40" i="52" s="1"/>
  <c r="K20" i="52"/>
  <c r="K22" i="52" s="1"/>
  <c r="K40" i="52" s="1"/>
  <c r="C20" i="53"/>
  <c r="K20" i="53"/>
  <c r="K22" i="53" s="1"/>
  <c r="K40" i="53" s="1"/>
  <c r="H22" i="54"/>
  <c r="H40" i="54" s="1"/>
  <c r="C20" i="54"/>
  <c r="K20" i="54"/>
  <c r="C22" i="55"/>
  <c r="K22" i="55"/>
  <c r="K40" i="55" s="1"/>
  <c r="N18" i="61"/>
  <c r="N20" i="61" s="1"/>
  <c r="N36" i="61" s="1"/>
  <c r="F22" i="51"/>
  <c r="F40" i="51" s="1"/>
  <c r="I22" i="53"/>
  <c r="I40" i="53" s="1"/>
  <c r="I22" i="54"/>
  <c r="I40" i="54" s="1"/>
  <c r="D20" i="54"/>
  <c r="D22" i="54" s="1"/>
  <c r="D40" i="54" s="1"/>
  <c r="L20" i="54"/>
  <c r="L22" i="54" s="1"/>
  <c r="L40" i="54" s="1"/>
  <c r="I18" i="62"/>
  <c r="I20" i="62" s="1"/>
  <c r="I36" i="62" s="1"/>
  <c r="G22" i="51"/>
  <c r="G40" i="51" s="1"/>
  <c r="O22" i="51"/>
  <c r="O40" i="51" s="1"/>
  <c r="I20" i="51"/>
  <c r="D22" i="52"/>
  <c r="D40" i="52" s="1"/>
  <c r="L22" i="52"/>
  <c r="L40" i="52" s="1"/>
  <c r="F20" i="52"/>
  <c r="F22" i="52" s="1"/>
  <c r="F40" i="52" s="1"/>
  <c r="N20" i="52"/>
  <c r="C22" i="53"/>
  <c r="C40" i="53" s="1"/>
  <c r="I18" i="63"/>
  <c r="I20" i="63" s="1"/>
  <c r="I36" i="63" s="1"/>
  <c r="F19" i="64"/>
  <c r="H9" i="64"/>
  <c r="G11" i="64"/>
  <c r="G14" i="64" s="1"/>
  <c r="G15" i="64" s="1"/>
  <c r="G17" i="64" s="1"/>
  <c r="G19" i="64" s="1"/>
  <c r="H13" i="64"/>
  <c r="I22" i="51"/>
  <c r="I40" i="51" s="1"/>
  <c r="E22" i="52"/>
  <c r="E40" i="52" s="1"/>
  <c r="I22" i="52"/>
  <c r="I40" i="52" s="1"/>
  <c r="M22" i="52"/>
  <c r="M40" i="52" s="1"/>
  <c r="C40" i="51"/>
  <c r="C40" i="56"/>
  <c r="E22" i="51"/>
  <c r="E40" i="51" s="1"/>
  <c r="C40" i="55"/>
  <c r="D20" i="51"/>
  <c r="D22" i="51" s="1"/>
  <c r="D40" i="51" s="1"/>
  <c r="H20" i="51"/>
  <c r="H22" i="51" s="1"/>
  <c r="H40" i="51" s="1"/>
  <c r="L20" i="51"/>
  <c r="L22" i="51" s="1"/>
  <c r="L40" i="51" s="1"/>
  <c r="J22" i="52"/>
  <c r="J40" i="52" s="1"/>
  <c r="N22" i="52"/>
  <c r="N40" i="52" s="1"/>
  <c r="C36" i="62"/>
  <c r="C22" i="54"/>
  <c r="K22" i="54"/>
  <c r="K40" i="54" s="1"/>
  <c r="E20" i="55"/>
  <c r="M20" i="55"/>
  <c r="M22" i="55" s="1"/>
  <c r="M40" i="55" s="1"/>
  <c r="H22" i="56"/>
  <c r="H40" i="56" s="1"/>
  <c r="D22" i="53"/>
  <c r="D40" i="53" s="1"/>
  <c r="H22" i="53"/>
  <c r="H40" i="53" s="1"/>
  <c r="L22" i="53"/>
  <c r="L40" i="53" s="1"/>
  <c r="E22" i="55"/>
  <c r="E40" i="55" s="1"/>
  <c r="I22" i="55"/>
  <c r="I40" i="55" s="1"/>
  <c r="E22" i="56"/>
  <c r="E40" i="56" s="1"/>
  <c r="I22" i="56"/>
  <c r="I40" i="56" s="1"/>
  <c r="M22" i="56"/>
  <c r="M40" i="56" s="1"/>
  <c r="C36" i="60"/>
  <c r="N22" i="54"/>
  <c r="N40" i="54" s="1"/>
  <c r="C36" i="58"/>
  <c r="G22" i="54"/>
  <c r="G40" i="54" s="1"/>
  <c r="O22" i="54"/>
  <c r="O40" i="54" s="1"/>
  <c r="I20" i="55"/>
  <c r="D22" i="56"/>
  <c r="D40" i="56" s="1"/>
  <c r="L22" i="56"/>
  <c r="L40" i="56" s="1"/>
  <c r="F20" i="54"/>
  <c r="F22" i="54" s="1"/>
  <c r="F40" i="54" s="1"/>
  <c r="J20" i="54"/>
  <c r="J22" i="54" s="1"/>
  <c r="J40" i="54" s="1"/>
  <c r="N20" i="54"/>
  <c r="F22" i="55"/>
  <c r="F40" i="55" s="1"/>
  <c r="N22" i="55"/>
  <c r="N40" i="55" s="1"/>
  <c r="H18" i="60"/>
  <c r="H20" i="60" s="1"/>
  <c r="H36" i="60" s="1"/>
  <c r="C36" i="61"/>
  <c r="C18" i="59"/>
  <c r="C20" i="59" s="1"/>
  <c r="G18" i="59"/>
  <c r="G20" i="59" s="1"/>
  <c r="G36" i="59" s="1"/>
  <c r="K18" i="59"/>
  <c r="K20" i="59" s="1"/>
  <c r="K36" i="59" s="1"/>
  <c r="O18" i="59"/>
  <c r="O20" i="59" s="1"/>
  <c r="O36" i="59" s="1"/>
  <c r="C36" i="63"/>
  <c r="I13" i="64" l="1"/>
  <c r="H11" i="64"/>
  <c r="H14" i="64" s="1"/>
  <c r="H15" i="64" s="1"/>
  <c r="H17" i="64" s="1"/>
  <c r="H19" i="64" s="1"/>
  <c r="I9" i="64"/>
  <c r="C40" i="54"/>
  <c r="C36" i="59"/>
  <c r="J9" i="64" l="1"/>
  <c r="I11" i="64"/>
  <c r="I14" i="64" s="1"/>
  <c r="I15" i="64" s="1"/>
  <c r="I17" i="64" s="1"/>
  <c r="I19" i="64" s="1"/>
  <c r="J13" i="64"/>
  <c r="C26" i="51"/>
  <c r="J11" i="64" l="1"/>
  <c r="J14" i="64" s="1"/>
  <c r="J15" i="64" s="1"/>
  <c r="J17" i="64" s="1"/>
  <c r="J19" i="64" s="1"/>
  <c r="K9" i="64"/>
  <c r="K13" i="64"/>
  <c r="C34" i="51"/>
  <c r="C24" i="61"/>
  <c r="C24" i="59"/>
  <c r="C24" i="63"/>
  <c r="C24" i="58"/>
  <c r="L13" i="64" l="1"/>
  <c r="L9" i="64"/>
  <c r="L11" i="64" s="1"/>
  <c r="K11" i="64"/>
  <c r="K14" i="64" s="1"/>
  <c r="K15" i="64" s="1"/>
  <c r="K17" i="64" s="1"/>
  <c r="K19" i="64" s="1"/>
  <c r="C32" i="59"/>
  <c r="D24" i="61"/>
  <c r="C32" i="63"/>
  <c r="D24" i="59"/>
  <c r="C32" i="61"/>
  <c r="C32" i="58"/>
  <c r="D24" i="58"/>
  <c r="D24" i="63"/>
  <c r="C26" i="55"/>
  <c r="C26" i="54"/>
  <c r="C26" i="56"/>
  <c r="C24" i="62"/>
  <c r="C24" i="60"/>
  <c r="C26" i="53"/>
  <c r="C26" i="52"/>
  <c r="L14" i="64" l="1"/>
  <c r="L15" i="64" s="1"/>
  <c r="L17" i="64" s="1"/>
  <c r="L19" i="64" s="1"/>
  <c r="D16" i="18" s="1"/>
  <c r="D32" i="63"/>
  <c r="D32" i="61"/>
  <c r="D32" i="59"/>
  <c r="C34" i="52"/>
  <c r="C34" i="56"/>
  <c r="D26" i="52"/>
  <c r="C34" i="54"/>
  <c r="C32" i="62"/>
  <c r="E24" i="58"/>
  <c r="D26" i="55"/>
  <c r="E24" i="61"/>
  <c r="C34" i="55"/>
  <c r="C32" i="60"/>
  <c r="D26" i="56"/>
  <c r="C34" i="53"/>
  <c r="E24" i="59"/>
  <c r="D24" i="62"/>
  <c r="D26" i="54"/>
  <c r="D32" i="58"/>
  <c r="D34" i="55" l="1"/>
  <c r="E32" i="61"/>
  <c r="D26" i="53"/>
  <c r="D26" i="51"/>
  <c r="E26" i="51" s="1"/>
  <c r="D34" i="51"/>
  <c r="E34" i="51" s="1"/>
  <c r="E32" i="59"/>
  <c r="D34" i="54"/>
  <c r="E24" i="62"/>
  <c r="D24" i="60"/>
  <c r="D32" i="62"/>
  <c r="D34" i="56"/>
  <c r="F24" i="59"/>
  <c r="E26" i="56"/>
  <c r="E26" i="52"/>
  <c r="E26" i="54"/>
  <c r="E32" i="58"/>
  <c r="F24" i="61"/>
  <c r="E26" i="55"/>
  <c r="D34" i="53"/>
  <c r="D34" i="52"/>
  <c r="F24" i="58"/>
  <c r="F34" i="51" l="1"/>
  <c r="E24" i="60"/>
  <c r="E34" i="55"/>
  <c r="F26" i="51"/>
  <c r="E34" i="53"/>
  <c r="F34" i="53" s="1"/>
  <c r="E26" i="53"/>
  <c r="F26" i="53" s="1"/>
  <c r="F24" i="62"/>
  <c r="F32" i="61"/>
  <c r="F26" i="54"/>
  <c r="F26" i="56"/>
  <c r="E34" i="52"/>
  <c r="F32" i="58"/>
  <c r="E34" i="56"/>
  <c r="E34" i="54"/>
  <c r="F34" i="54" s="1"/>
  <c r="D32" i="60"/>
  <c r="E32" i="60" s="1"/>
  <c r="E24" i="63"/>
  <c r="E32" i="63"/>
  <c r="G24" i="61"/>
  <c r="G24" i="59"/>
  <c r="G34" i="51"/>
  <c r="F26" i="52"/>
  <c r="E32" i="62"/>
  <c r="F32" i="59"/>
  <c r="G26" i="51" l="1"/>
  <c r="F24" i="60"/>
  <c r="F32" i="60"/>
  <c r="F34" i="56"/>
  <c r="G34" i="54"/>
  <c r="G32" i="59"/>
  <c r="F24" i="63"/>
  <c r="G24" i="63" s="1"/>
  <c r="G26" i="52"/>
  <c r="F32" i="63"/>
  <c r="G32" i="63" s="1"/>
  <c r="G24" i="58"/>
  <c r="H24" i="61"/>
  <c r="G24" i="62"/>
  <c r="H24" i="59"/>
  <c r="H34" i="51"/>
  <c r="F32" i="62"/>
  <c r="F34" i="52"/>
  <c r="G32" i="61"/>
  <c r="G32" i="60" l="1"/>
  <c r="G26" i="54"/>
  <c r="H24" i="63"/>
  <c r="G34" i="52"/>
  <c r="H26" i="51"/>
  <c r="H32" i="63"/>
  <c r="H32" i="61"/>
  <c r="H26" i="54"/>
  <c r="H32" i="59"/>
  <c r="G24" i="60"/>
  <c r="H24" i="58"/>
  <c r="F26" i="55"/>
  <c r="F34" i="55"/>
  <c r="I24" i="59"/>
  <c r="I34" i="51"/>
  <c r="G32" i="62"/>
  <c r="G32" i="58"/>
  <c r="H32" i="58" s="1"/>
  <c r="H32" i="60" l="1"/>
  <c r="H34" i="54"/>
  <c r="I32" i="58"/>
  <c r="J32" i="58" s="1"/>
  <c r="I26" i="51"/>
  <c r="I32" i="59"/>
  <c r="I32" i="61"/>
  <c r="I24" i="58"/>
  <c r="J34" i="51"/>
  <c r="G26" i="56"/>
  <c r="G34" i="56"/>
  <c r="I24" i="61"/>
  <c r="G34" i="53"/>
  <c r="H34" i="53" s="1"/>
  <c r="G26" i="53"/>
  <c r="H26" i="53" s="1"/>
  <c r="G26" i="55"/>
  <c r="H26" i="55" s="1"/>
  <c r="H24" i="62"/>
  <c r="G34" i="55"/>
  <c r="H34" i="55" s="1"/>
  <c r="H24" i="60"/>
  <c r="I34" i="54" l="1"/>
  <c r="I32" i="60"/>
  <c r="I26" i="54"/>
  <c r="H32" i="62"/>
  <c r="I32" i="62" s="1"/>
  <c r="J32" i="59"/>
  <c r="J26" i="51"/>
  <c r="J24" i="58"/>
  <c r="J32" i="61"/>
  <c r="I24" i="60"/>
  <c r="I34" i="55"/>
  <c r="J34" i="55" s="1"/>
  <c r="I24" i="62"/>
  <c r="J24" i="62" s="1"/>
  <c r="I26" i="55"/>
  <c r="I26" i="53"/>
  <c r="H34" i="56"/>
  <c r="I34" i="56" s="1"/>
  <c r="I32" i="63"/>
  <c r="J32" i="63" s="1"/>
  <c r="I24" i="63"/>
  <c r="J24" i="63" s="1"/>
  <c r="J24" i="59"/>
  <c r="H34" i="52"/>
  <c r="I34" i="52" s="1"/>
  <c r="H26" i="52"/>
  <c r="I26" i="52" s="1"/>
  <c r="I34" i="53"/>
  <c r="J24" i="61"/>
  <c r="H26" i="56"/>
  <c r="I26" i="56" s="1"/>
  <c r="K32" i="58"/>
  <c r="J34" i="54" l="1"/>
  <c r="K34" i="54" s="1"/>
  <c r="J32" i="60"/>
  <c r="K32" i="59"/>
  <c r="J34" i="56"/>
  <c r="J26" i="54"/>
  <c r="J32" i="62"/>
  <c r="J26" i="52"/>
  <c r="K34" i="55"/>
  <c r="J34" i="53"/>
  <c r="K24" i="59"/>
  <c r="L32" i="58"/>
  <c r="K24" i="58"/>
  <c r="K24" i="63"/>
  <c r="J26" i="55"/>
  <c r="K34" i="56"/>
  <c r="K32" i="61"/>
  <c r="J26" i="56"/>
  <c r="J34" i="52"/>
  <c r="K32" i="63"/>
  <c r="J24" i="60"/>
  <c r="L32" i="59" l="1"/>
  <c r="M32" i="59" s="1"/>
  <c r="K32" i="60"/>
  <c r="J26" i="53"/>
  <c r="K26" i="54"/>
  <c r="L26" i="54" s="1"/>
  <c r="K32" i="62"/>
  <c r="L32" i="62" s="1"/>
  <c r="K24" i="62"/>
  <c r="L24" i="62" s="1"/>
  <c r="K26" i="55"/>
  <c r="L24" i="59"/>
  <c r="L32" i="63"/>
  <c r="K34" i="52"/>
  <c r="L24" i="63"/>
  <c r="L34" i="54"/>
  <c r="K26" i="52"/>
  <c r="L34" i="56"/>
  <c r="L32" i="61"/>
  <c r="K24" i="60"/>
  <c r="K26" i="56"/>
  <c r="K34" i="53"/>
  <c r="K24" i="61"/>
  <c r="L24" i="61" s="1"/>
  <c r="L34" i="55"/>
  <c r="M32" i="58"/>
  <c r="L32" i="60"/>
  <c r="L24" i="58"/>
  <c r="K26" i="51"/>
  <c r="L26" i="51" s="1"/>
  <c r="K34" i="51"/>
  <c r="L34" i="51" s="1"/>
  <c r="M24" i="58" l="1"/>
  <c r="M24" i="63"/>
  <c r="M26" i="51"/>
  <c r="L26" i="52"/>
  <c r="L26" i="55"/>
  <c r="L34" i="53"/>
  <c r="L26" i="56"/>
  <c r="M32" i="63"/>
  <c r="K26" i="53"/>
  <c r="L26" i="53" s="1"/>
  <c r="M24" i="59"/>
  <c r="M32" i="60"/>
  <c r="L34" i="52"/>
  <c r="N32" i="59"/>
  <c r="L24" i="60"/>
  <c r="M32" i="61"/>
  <c r="N26" i="51"/>
  <c r="M32" i="62"/>
  <c r="M34" i="51"/>
  <c r="M24" i="61"/>
  <c r="N24" i="63" l="1"/>
  <c r="N34" i="51"/>
  <c r="M26" i="55"/>
  <c r="M24" i="60"/>
  <c r="M34" i="53"/>
  <c r="M26" i="53"/>
  <c r="M26" i="52"/>
  <c r="M26" i="56"/>
  <c r="N26" i="56" s="1"/>
  <c r="M34" i="55"/>
  <c r="O34" i="51"/>
  <c r="M26" i="54"/>
  <c r="M34" i="54"/>
  <c r="M24" i="62"/>
  <c r="N32" i="63"/>
  <c r="M34" i="56"/>
  <c r="N34" i="56" s="1"/>
  <c r="M34" i="52"/>
  <c r="N24" i="61"/>
  <c r="O32" i="59"/>
  <c r="N24" i="59"/>
  <c r="O24" i="63" l="1"/>
  <c r="N26" i="55"/>
  <c r="O26" i="51"/>
  <c r="N26" i="53"/>
  <c r="N26" i="54"/>
  <c r="O26" i="54" s="1"/>
  <c r="O32" i="63"/>
  <c r="O24" i="61"/>
  <c r="N34" i="55"/>
  <c r="N34" i="53"/>
  <c r="N32" i="61"/>
  <c r="O32" i="61" s="1"/>
  <c r="N34" i="54"/>
  <c r="O34" i="54" s="1"/>
  <c r="N32" i="62"/>
  <c r="O26" i="56"/>
  <c r="N24" i="58"/>
  <c r="O24" i="58" s="1"/>
  <c r="N32" i="58"/>
  <c r="O32" i="58" s="1"/>
  <c r="N26" i="52"/>
  <c r="O24" i="59"/>
  <c r="O34" i="55" l="1"/>
  <c r="O26" i="55"/>
  <c r="O34" i="53"/>
  <c r="O26" i="53"/>
  <c r="N24" i="62"/>
  <c r="O24" i="62" s="1"/>
  <c r="N32" i="60"/>
  <c r="O32" i="60" s="1"/>
  <c r="N24" i="60"/>
  <c r="O24" i="60" s="1"/>
  <c r="O26" i="52"/>
  <c r="O32" i="62"/>
  <c r="O34" i="56"/>
  <c r="N34" i="52"/>
  <c r="O34" i="52" s="1"/>
  <c r="N49" i="50" l="1"/>
  <c r="M49" i="50"/>
  <c r="L49" i="50"/>
  <c r="K49" i="50"/>
  <c r="J49" i="50"/>
  <c r="I49" i="50"/>
  <c r="H49" i="50"/>
  <c r="G49" i="50"/>
  <c r="F49" i="50"/>
  <c r="E49" i="50"/>
  <c r="D49" i="50"/>
  <c r="N41" i="50"/>
  <c r="M41" i="50"/>
  <c r="L41" i="50"/>
  <c r="K41" i="50"/>
  <c r="J41" i="50"/>
  <c r="I41" i="50"/>
  <c r="H41" i="50"/>
  <c r="F41" i="50"/>
  <c r="E41" i="50"/>
  <c r="D41" i="50"/>
  <c r="C41" i="50"/>
  <c r="H39" i="50"/>
  <c r="G39" i="50"/>
  <c r="G41" i="50" s="1"/>
  <c r="N33" i="50"/>
  <c r="N53" i="50" s="1"/>
  <c r="M33" i="50"/>
  <c r="M53" i="50" s="1"/>
  <c r="L33" i="50"/>
  <c r="L53" i="50" s="1"/>
  <c r="K33" i="50"/>
  <c r="K53" i="50" s="1"/>
  <c r="J33" i="50"/>
  <c r="J53" i="50" s="1"/>
  <c r="I33" i="50"/>
  <c r="I53" i="50" s="1"/>
  <c r="F33" i="50"/>
  <c r="F53" i="50" s="1"/>
  <c r="E33" i="50"/>
  <c r="E53" i="50" s="1"/>
  <c r="D33" i="50"/>
  <c r="D53" i="50" s="1"/>
  <c r="C33" i="50"/>
  <c r="C53" i="50" s="1"/>
  <c r="H31" i="50"/>
  <c r="H33" i="50" s="1"/>
  <c r="H53" i="50" s="1"/>
  <c r="G31" i="50"/>
  <c r="G33" i="50" s="1"/>
  <c r="G53" i="50" s="1"/>
  <c r="O25" i="50"/>
  <c r="E21" i="50"/>
  <c r="N19" i="50"/>
  <c r="M19" i="50"/>
  <c r="L19" i="50"/>
  <c r="K19" i="50"/>
  <c r="J19" i="50"/>
  <c r="I19" i="50"/>
  <c r="H19" i="50"/>
  <c r="F19" i="50"/>
  <c r="E19" i="50"/>
  <c r="D19" i="50"/>
  <c r="C19" i="50"/>
  <c r="H18" i="50"/>
  <c r="G18" i="50"/>
  <c r="G19" i="50" s="1"/>
  <c r="N15" i="50"/>
  <c r="M15" i="50"/>
  <c r="M21" i="50" s="1"/>
  <c r="L15" i="50"/>
  <c r="L21" i="50" s="1"/>
  <c r="K15" i="50"/>
  <c r="K21" i="50" s="1"/>
  <c r="J15" i="50"/>
  <c r="I15" i="50"/>
  <c r="I21" i="50" s="1"/>
  <c r="H15" i="50"/>
  <c r="G15" i="50"/>
  <c r="G21" i="50" s="1"/>
  <c r="G23" i="50" s="1"/>
  <c r="F15" i="50"/>
  <c r="E15" i="50"/>
  <c r="D15" i="50"/>
  <c r="D21" i="50" s="1"/>
  <c r="C15" i="50"/>
  <c r="N11" i="50"/>
  <c r="M11" i="50"/>
  <c r="L11" i="50"/>
  <c r="K11" i="50"/>
  <c r="J11" i="50"/>
  <c r="I11" i="50"/>
  <c r="H11" i="50"/>
  <c r="G11" i="50"/>
  <c r="F11" i="50"/>
  <c r="E11" i="50"/>
  <c r="D11" i="50"/>
  <c r="C11" i="50"/>
  <c r="D7" i="50"/>
  <c r="E7" i="50" s="1"/>
  <c r="F7" i="50" s="1"/>
  <c r="G7" i="50" s="1"/>
  <c r="H7" i="50" s="1"/>
  <c r="I7" i="50" s="1"/>
  <c r="J7" i="50" s="1"/>
  <c r="K7" i="50" s="1"/>
  <c r="L7" i="50" s="1"/>
  <c r="M7" i="50" s="1"/>
  <c r="N7" i="50" s="1"/>
  <c r="N57" i="49"/>
  <c r="M57" i="49"/>
  <c r="L57" i="49"/>
  <c r="K57" i="49"/>
  <c r="J57" i="49"/>
  <c r="I57" i="49"/>
  <c r="H57" i="49"/>
  <c r="G57" i="49"/>
  <c r="F57" i="49"/>
  <c r="E57" i="49"/>
  <c r="D57" i="49"/>
  <c r="N49" i="49"/>
  <c r="M49" i="49"/>
  <c r="L49" i="49"/>
  <c r="K49" i="49"/>
  <c r="J49" i="49"/>
  <c r="I49" i="49"/>
  <c r="F49" i="49"/>
  <c r="E49" i="49"/>
  <c r="D49" i="49"/>
  <c r="C49" i="49"/>
  <c r="H47" i="49"/>
  <c r="H49" i="49" s="1"/>
  <c r="G47" i="49"/>
  <c r="G49" i="49" s="1"/>
  <c r="N41" i="49"/>
  <c r="N61" i="49" s="1"/>
  <c r="M41" i="49"/>
  <c r="M61" i="49" s="1"/>
  <c r="L41" i="49"/>
  <c r="L61" i="49" s="1"/>
  <c r="K41" i="49"/>
  <c r="K61" i="49" s="1"/>
  <c r="J41" i="49"/>
  <c r="J61" i="49" s="1"/>
  <c r="I41" i="49"/>
  <c r="I61" i="49" s="1"/>
  <c r="F41" i="49"/>
  <c r="F61" i="49" s="1"/>
  <c r="E41" i="49"/>
  <c r="E61" i="49" s="1"/>
  <c r="D41" i="49"/>
  <c r="D61" i="49" s="1"/>
  <c r="C41" i="49"/>
  <c r="C61" i="49" s="1"/>
  <c r="H39" i="49"/>
  <c r="H41" i="49" s="1"/>
  <c r="H61" i="49" s="1"/>
  <c r="G39" i="49"/>
  <c r="G41" i="49" s="1"/>
  <c r="G61" i="49" s="1"/>
  <c r="O33" i="49"/>
  <c r="N27" i="49"/>
  <c r="M27" i="49"/>
  <c r="L27" i="49"/>
  <c r="K27" i="49"/>
  <c r="J27" i="49"/>
  <c r="I27" i="49"/>
  <c r="H27" i="49"/>
  <c r="F27" i="49"/>
  <c r="E27" i="49"/>
  <c r="D27" i="49"/>
  <c r="C27" i="49"/>
  <c r="H26" i="49"/>
  <c r="G26" i="49"/>
  <c r="G27" i="49" s="1"/>
  <c r="N23" i="49"/>
  <c r="L23" i="49"/>
  <c r="K23" i="49"/>
  <c r="J23" i="49"/>
  <c r="H23" i="49"/>
  <c r="G23" i="49"/>
  <c r="F23" i="49"/>
  <c r="D23" i="49"/>
  <c r="C23" i="49"/>
  <c r="M23" i="49"/>
  <c r="I23" i="49"/>
  <c r="E23" i="49"/>
  <c r="N19" i="49"/>
  <c r="M19" i="49"/>
  <c r="L19" i="49"/>
  <c r="K19" i="49"/>
  <c r="J19" i="49"/>
  <c r="I19" i="49"/>
  <c r="F19" i="49"/>
  <c r="E19" i="49"/>
  <c r="D19" i="49"/>
  <c r="C19" i="49"/>
  <c r="H18" i="49"/>
  <c r="H19" i="49" s="1"/>
  <c r="H29" i="49" s="1"/>
  <c r="G18" i="49"/>
  <c r="G19" i="49" s="1"/>
  <c r="N15" i="49"/>
  <c r="N29" i="49" s="1"/>
  <c r="L15" i="49"/>
  <c r="K15" i="49"/>
  <c r="J15" i="49"/>
  <c r="J29" i="49" s="1"/>
  <c r="H15" i="49"/>
  <c r="G15" i="49"/>
  <c r="F15" i="49"/>
  <c r="F29" i="49" s="1"/>
  <c r="D15" i="49"/>
  <c r="D29" i="49" s="1"/>
  <c r="C15" i="49"/>
  <c r="C29" i="49" s="1"/>
  <c r="M15" i="49"/>
  <c r="I15" i="49"/>
  <c r="E15" i="49"/>
  <c r="E29" i="49" s="1"/>
  <c r="M11" i="49"/>
  <c r="L11" i="49"/>
  <c r="K11" i="49"/>
  <c r="I11" i="49"/>
  <c r="H11" i="49"/>
  <c r="G11" i="49"/>
  <c r="E11" i="49"/>
  <c r="E31" i="49" s="1"/>
  <c r="E59" i="49" s="1"/>
  <c r="D11" i="49"/>
  <c r="C11" i="49"/>
  <c r="N11" i="49"/>
  <c r="J11" i="49"/>
  <c r="F11" i="49"/>
  <c r="E7" i="49"/>
  <c r="F7" i="49" s="1"/>
  <c r="G7" i="49" s="1"/>
  <c r="H7" i="49" s="1"/>
  <c r="I7" i="49" s="1"/>
  <c r="J7" i="49" s="1"/>
  <c r="K7" i="49" s="1"/>
  <c r="L7" i="49" s="1"/>
  <c r="M7" i="49" s="1"/>
  <c r="N7" i="49" s="1"/>
  <c r="D7" i="49"/>
  <c r="N49" i="48"/>
  <c r="L49" i="48"/>
  <c r="J49" i="48"/>
  <c r="H49" i="48"/>
  <c r="F49" i="48"/>
  <c r="D49" i="48"/>
  <c r="M49" i="48"/>
  <c r="M41" i="48"/>
  <c r="K41" i="48"/>
  <c r="E41" i="48"/>
  <c r="C41" i="48"/>
  <c r="N41" i="48"/>
  <c r="L41" i="48"/>
  <c r="J41" i="48"/>
  <c r="D41" i="48"/>
  <c r="M33" i="48"/>
  <c r="M53" i="48" s="1"/>
  <c r="K33" i="48"/>
  <c r="E33" i="48"/>
  <c r="C33" i="48"/>
  <c r="C53" i="48" s="1"/>
  <c r="N33" i="48"/>
  <c r="N53" i="48" s="1"/>
  <c r="L33" i="48"/>
  <c r="L53" i="48" s="1"/>
  <c r="J33" i="48"/>
  <c r="J53" i="48" s="1"/>
  <c r="D33" i="48"/>
  <c r="O25" i="48"/>
  <c r="N19" i="48"/>
  <c r="M19" i="48"/>
  <c r="L19" i="48"/>
  <c r="K19" i="48"/>
  <c r="J19" i="48"/>
  <c r="F19" i="48"/>
  <c r="E19" i="48"/>
  <c r="D19" i="48"/>
  <c r="G18" i="48"/>
  <c r="G19" i="48" s="1"/>
  <c r="C19" i="48"/>
  <c r="L15" i="48"/>
  <c r="L21" i="48" s="1"/>
  <c r="H15" i="48"/>
  <c r="D15" i="48"/>
  <c r="N15" i="48"/>
  <c r="N21" i="48" s="1"/>
  <c r="M15" i="48"/>
  <c r="K15" i="48"/>
  <c r="K21" i="48" s="1"/>
  <c r="J15" i="48"/>
  <c r="I15" i="48"/>
  <c r="G15" i="48"/>
  <c r="G21" i="48" s="1"/>
  <c r="H18" i="48"/>
  <c r="H19" i="48" s="1"/>
  <c r="E15" i="48"/>
  <c r="E21" i="48" s="1"/>
  <c r="C15" i="48"/>
  <c r="M11" i="48"/>
  <c r="I11" i="48"/>
  <c r="G11" i="48"/>
  <c r="E11" i="48"/>
  <c r="L11" i="48"/>
  <c r="L23" i="48" s="1"/>
  <c r="K11" i="48"/>
  <c r="K23" i="48" s="1"/>
  <c r="J11" i="48"/>
  <c r="H11" i="48"/>
  <c r="F11" i="48"/>
  <c r="D11" i="48"/>
  <c r="C11" i="48"/>
  <c r="N9" i="48"/>
  <c r="N11" i="48" s="1"/>
  <c r="D7" i="48"/>
  <c r="E7" i="48" s="1"/>
  <c r="F7" i="48" s="1"/>
  <c r="G7" i="48" s="1"/>
  <c r="H7" i="48" s="1"/>
  <c r="I7" i="48" s="1"/>
  <c r="J7" i="48" s="1"/>
  <c r="K7" i="48" s="1"/>
  <c r="L7" i="48" s="1"/>
  <c r="M7" i="48" s="1"/>
  <c r="N7" i="48" s="1"/>
  <c r="M49" i="47"/>
  <c r="I49" i="47"/>
  <c r="E49" i="47"/>
  <c r="N41" i="47"/>
  <c r="L41" i="47"/>
  <c r="J41" i="47"/>
  <c r="F41" i="47"/>
  <c r="D41" i="47"/>
  <c r="I39" i="47"/>
  <c r="I41" i="47" s="1"/>
  <c r="H39" i="47"/>
  <c r="H41" i="47" s="1"/>
  <c r="G39" i="47"/>
  <c r="M41" i="47"/>
  <c r="K41" i="47"/>
  <c r="G41" i="47"/>
  <c r="E41" i="47"/>
  <c r="C41" i="47"/>
  <c r="N33" i="47"/>
  <c r="L33" i="47"/>
  <c r="J33" i="47"/>
  <c r="F33" i="47"/>
  <c r="D33" i="47"/>
  <c r="I31" i="47"/>
  <c r="I33" i="47" s="1"/>
  <c r="H31" i="47"/>
  <c r="H33" i="47" s="1"/>
  <c r="G31" i="47"/>
  <c r="G33" i="47" s="1"/>
  <c r="M33" i="47"/>
  <c r="K33" i="47"/>
  <c r="E33" i="47"/>
  <c r="C33" i="47"/>
  <c r="H21" i="47"/>
  <c r="N19" i="47"/>
  <c r="M19" i="47"/>
  <c r="L19" i="47"/>
  <c r="K19" i="47"/>
  <c r="J19" i="47"/>
  <c r="G19" i="47"/>
  <c r="F19" i="47"/>
  <c r="E19" i="47"/>
  <c r="D19" i="47"/>
  <c r="C19" i="47"/>
  <c r="H18" i="47"/>
  <c r="H19" i="47" s="1"/>
  <c r="G18" i="47"/>
  <c r="M15" i="47"/>
  <c r="M21" i="47" s="1"/>
  <c r="I15" i="47"/>
  <c r="E15" i="47"/>
  <c r="N15" i="47"/>
  <c r="N21" i="47" s="1"/>
  <c r="L15" i="47"/>
  <c r="L21" i="47" s="1"/>
  <c r="K15" i="47"/>
  <c r="K21" i="47" s="1"/>
  <c r="K23" i="47" s="1"/>
  <c r="J15" i="47"/>
  <c r="J21" i="47" s="1"/>
  <c r="H15" i="47"/>
  <c r="G15" i="47"/>
  <c r="I18" i="47"/>
  <c r="I19" i="47" s="1"/>
  <c r="D15" i="47"/>
  <c r="C15" i="47"/>
  <c r="N11" i="47"/>
  <c r="F11" i="47"/>
  <c r="M11" i="47"/>
  <c r="M23" i="47" s="1"/>
  <c r="M51" i="47" s="1"/>
  <c r="L11" i="47"/>
  <c r="K11" i="47"/>
  <c r="J11" i="47"/>
  <c r="J23" i="47" s="1"/>
  <c r="I11" i="47"/>
  <c r="H11" i="47"/>
  <c r="H23" i="47" s="1"/>
  <c r="G11" i="47"/>
  <c r="E11" i="47"/>
  <c r="D11" i="47"/>
  <c r="C11" i="47"/>
  <c r="D7" i="47"/>
  <c r="E7" i="47" s="1"/>
  <c r="F7" i="47" s="1"/>
  <c r="G7" i="47" s="1"/>
  <c r="H7" i="47" s="1"/>
  <c r="I7" i="47" s="1"/>
  <c r="J7" i="47" s="1"/>
  <c r="K7" i="47" s="1"/>
  <c r="L7" i="47" s="1"/>
  <c r="M7" i="47" s="1"/>
  <c r="N7" i="47" s="1"/>
  <c r="D21" i="47" l="1"/>
  <c r="F31" i="49"/>
  <c r="O19" i="49"/>
  <c r="F51" i="50"/>
  <c r="O27" i="49"/>
  <c r="F21" i="50"/>
  <c r="N21" i="50"/>
  <c r="N31" i="49"/>
  <c r="O41" i="50"/>
  <c r="G21" i="47"/>
  <c r="G23" i="47" s="1"/>
  <c r="J21" i="48"/>
  <c r="J23" i="48" s="1"/>
  <c r="J51" i="48" s="1"/>
  <c r="C31" i="49"/>
  <c r="D23" i="50"/>
  <c r="D51" i="50" s="1"/>
  <c r="L23" i="50"/>
  <c r="L51" i="50" s="1"/>
  <c r="H31" i="49"/>
  <c r="H59" i="49" s="1"/>
  <c r="O19" i="47"/>
  <c r="M21" i="48"/>
  <c r="D53" i="48"/>
  <c r="I29" i="49"/>
  <c r="I31" i="49" s="1"/>
  <c r="I59" i="49" s="1"/>
  <c r="K29" i="49"/>
  <c r="K31" i="49" s="1"/>
  <c r="K59" i="49" s="1"/>
  <c r="F23" i="50"/>
  <c r="N23" i="50"/>
  <c r="N51" i="50" s="1"/>
  <c r="J21" i="50"/>
  <c r="J23" i="50" s="1"/>
  <c r="J51" i="50" s="1"/>
  <c r="O41" i="47"/>
  <c r="M29" i="49"/>
  <c r="M31" i="49" s="1"/>
  <c r="M59" i="49" s="1"/>
  <c r="L29" i="49"/>
  <c r="L31" i="49" s="1"/>
  <c r="L59" i="49" s="1"/>
  <c r="O15" i="50"/>
  <c r="K23" i="50"/>
  <c r="D23" i="48"/>
  <c r="D51" i="48" s="1"/>
  <c r="C21" i="47"/>
  <c r="N53" i="47"/>
  <c r="O11" i="48"/>
  <c r="D23" i="47"/>
  <c r="L23" i="47"/>
  <c r="L51" i="48"/>
  <c r="E23" i="48"/>
  <c r="M23" i="48"/>
  <c r="H21" i="48"/>
  <c r="H23" i="48" s="1"/>
  <c r="H51" i="48" s="1"/>
  <c r="J31" i="49"/>
  <c r="J59" i="49" s="1"/>
  <c r="C53" i="47"/>
  <c r="O33" i="47"/>
  <c r="L49" i="47"/>
  <c r="H49" i="47"/>
  <c r="D49" i="47"/>
  <c r="N49" i="47"/>
  <c r="N51" i="47" s="1"/>
  <c r="J49" i="47"/>
  <c r="F49" i="47"/>
  <c r="K49" i="47"/>
  <c r="K51" i="47" s="1"/>
  <c r="G23" i="48"/>
  <c r="C59" i="49"/>
  <c r="F59" i="49"/>
  <c r="N59" i="49"/>
  <c r="N23" i="47"/>
  <c r="I21" i="47"/>
  <c r="I23" i="47" s="1"/>
  <c r="I51" i="47" s="1"/>
  <c r="E21" i="47"/>
  <c r="E23" i="47" s="1"/>
  <c r="E51" i="47" s="1"/>
  <c r="N23" i="48"/>
  <c r="N51" i="48" s="1"/>
  <c r="C21" i="48"/>
  <c r="D21" i="48"/>
  <c r="F33" i="48"/>
  <c r="F53" i="48" s="1"/>
  <c r="I31" i="48"/>
  <c r="I33" i="48" s="1"/>
  <c r="G31" i="48"/>
  <c r="G33" i="48" s="1"/>
  <c r="H31" i="48"/>
  <c r="H33" i="48" s="1"/>
  <c r="H53" i="48" s="1"/>
  <c r="D31" i="49"/>
  <c r="D59" i="49" s="1"/>
  <c r="O11" i="49"/>
  <c r="G29" i="49"/>
  <c r="G31" i="49" s="1"/>
  <c r="G59" i="49" s="1"/>
  <c r="O11" i="47"/>
  <c r="O25" i="47"/>
  <c r="E53" i="47"/>
  <c r="I53" i="47"/>
  <c r="M53" i="47"/>
  <c r="G49" i="47"/>
  <c r="G51" i="47" s="1"/>
  <c r="F15" i="48"/>
  <c r="F21" i="48" s="1"/>
  <c r="F23" i="48" s="1"/>
  <c r="F51" i="48" s="1"/>
  <c r="I18" i="48"/>
  <c r="I19" i="48" s="1"/>
  <c r="I21" i="48" s="1"/>
  <c r="I23" i="48" s="1"/>
  <c r="F41" i="48"/>
  <c r="I39" i="48"/>
  <c r="I41" i="48" s="1"/>
  <c r="G39" i="48"/>
  <c r="G41" i="48" s="1"/>
  <c r="H39" i="48"/>
  <c r="H41" i="48" s="1"/>
  <c r="O41" i="49"/>
  <c r="O53" i="50"/>
  <c r="H21" i="50"/>
  <c r="H23" i="50" s="1"/>
  <c r="H51" i="50" s="1"/>
  <c r="O19" i="50"/>
  <c r="G51" i="50"/>
  <c r="K51" i="50"/>
  <c r="F15" i="47"/>
  <c r="F21" i="47" s="1"/>
  <c r="F23" i="47" s="1"/>
  <c r="M51" i="48"/>
  <c r="O23" i="49"/>
  <c r="E23" i="50"/>
  <c r="E51" i="50" s="1"/>
  <c r="I23" i="50"/>
  <c r="I51" i="50" s="1"/>
  <c r="M23" i="50"/>
  <c r="M51" i="50" s="1"/>
  <c r="C21" i="50"/>
  <c r="O61" i="49"/>
  <c r="O49" i="49"/>
  <c r="O11" i="50"/>
  <c r="O33" i="50"/>
  <c r="G49" i="48"/>
  <c r="G51" i="48" s="1"/>
  <c r="K49" i="48"/>
  <c r="K51" i="48" s="1"/>
  <c r="E49" i="48"/>
  <c r="I49" i="48"/>
  <c r="O15" i="49"/>
  <c r="O29" i="49" l="1"/>
  <c r="K53" i="47"/>
  <c r="F51" i="47"/>
  <c r="I53" i="48"/>
  <c r="O41" i="48"/>
  <c r="O19" i="48"/>
  <c r="K53" i="48"/>
  <c r="O21" i="48"/>
  <c r="H51" i="47"/>
  <c r="H53" i="47"/>
  <c r="J51" i="47"/>
  <c r="J53" i="47"/>
  <c r="L51" i="47"/>
  <c r="F53" i="47"/>
  <c r="D43" i="49"/>
  <c r="E43" i="49" s="1"/>
  <c r="F43" i="49" s="1"/>
  <c r="G43" i="49" s="1"/>
  <c r="H43" i="49" s="1"/>
  <c r="I43" i="49" s="1"/>
  <c r="J43" i="49" s="1"/>
  <c r="K43" i="49" s="1"/>
  <c r="L43" i="49" s="1"/>
  <c r="M43" i="49" s="1"/>
  <c r="N43" i="49" s="1"/>
  <c r="D35" i="49"/>
  <c r="E35" i="49" s="1"/>
  <c r="F35" i="49" s="1"/>
  <c r="G35" i="49" s="1"/>
  <c r="H35" i="49" s="1"/>
  <c r="I35" i="49" s="1"/>
  <c r="J35" i="49" s="1"/>
  <c r="K35" i="49" s="1"/>
  <c r="L35" i="49" s="1"/>
  <c r="M35" i="49" s="1"/>
  <c r="N35" i="49" s="1"/>
  <c r="O59" i="49"/>
  <c r="I51" i="48"/>
  <c r="O33" i="48"/>
  <c r="L53" i="47"/>
  <c r="C23" i="48"/>
  <c r="O15" i="47"/>
  <c r="E51" i="48"/>
  <c r="E53" i="48"/>
  <c r="C23" i="50"/>
  <c r="O21" i="50"/>
  <c r="G53" i="48"/>
  <c r="O15" i="48"/>
  <c r="O31" i="49"/>
  <c r="D51" i="47"/>
  <c r="G53" i="47"/>
  <c r="D53" i="47"/>
  <c r="O21" i="47"/>
  <c r="C23" i="47"/>
  <c r="A4" i="46"/>
  <c r="O53" i="47" l="1"/>
  <c r="O23" i="47"/>
  <c r="C51" i="47"/>
  <c r="C51" i="50"/>
  <c r="O23" i="50"/>
  <c r="O23" i="48"/>
  <c r="C51" i="48"/>
  <c r="O53" i="48"/>
  <c r="A2" i="46"/>
  <c r="A4" i="45"/>
  <c r="A2" i="45"/>
  <c r="N8" i="44"/>
  <c r="A4" i="44"/>
  <c r="A2" i="44"/>
  <c r="L40" i="46"/>
  <c r="Q35" i="44" s="1"/>
  <c r="K40" i="46"/>
  <c r="L38" i="46"/>
  <c r="K38" i="46"/>
  <c r="K35" i="46"/>
  <c r="K34" i="46"/>
  <c r="D36" i="46"/>
  <c r="K32" i="46"/>
  <c r="E30" i="46"/>
  <c r="K28" i="46"/>
  <c r="H27" i="46"/>
  <c r="K27" i="46" s="1"/>
  <c r="F30" i="46"/>
  <c r="K25" i="46"/>
  <c r="K24" i="46"/>
  <c r="D30" i="46"/>
  <c r="K21" i="46"/>
  <c r="K19" i="46"/>
  <c r="H20" i="46"/>
  <c r="K18" i="46"/>
  <c r="K17" i="46"/>
  <c r="K15" i="46"/>
  <c r="H16" i="46"/>
  <c r="K13" i="46"/>
  <c r="H14" i="46"/>
  <c r="F22" i="46"/>
  <c r="A13" i="46"/>
  <c r="A14" i="46" s="1"/>
  <c r="A15" i="46" s="1"/>
  <c r="A16" i="46" s="1"/>
  <c r="A17" i="46" s="1"/>
  <c r="A18" i="46" s="1"/>
  <c r="A19" i="46" s="1"/>
  <c r="A20" i="46" s="1"/>
  <c r="A21" i="46" s="1"/>
  <c r="A22" i="46" s="1"/>
  <c r="A23" i="46" s="1"/>
  <c r="A24" i="46" s="1"/>
  <c r="A25" i="46" s="1"/>
  <c r="A26" i="46" s="1"/>
  <c r="A27" i="46" s="1"/>
  <c r="A28" i="46" s="1"/>
  <c r="A29" i="46" s="1"/>
  <c r="A30" i="46" s="1"/>
  <c r="A31" i="46" s="1"/>
  <c r="A32" i="46" s="1"/>
  <c r="A33" i="46" s="1"/>
  <c r="A34" i="46" s="1"/>
  <c r="A35" i="46" s="1"/>
  <c r="A36" i="46" s="1"/>
  <c r="A37" i="46" s="1"/>
  <c r="A38" i="46" s="1"/>
  <c r="A39" i="46" s="1"/>
  <c r="A40" i="46" s="1"/>
  <c r="A41" i="46" s="1"/>
  <c r="A42" i="46" s="1"/>
  <c r="H10" i="46"/>
  <c r="K10" i="46" s="1"/>
  <c r="A10" i="46"/>
  <c r="A11" i="46" s="1"/>
  <c r="A12" i="46" s="1"/>
  <c r="F11" i="46"/>
  <c r="A81" i="45"/>
  <c r="D80" i="45"/>
  <c r="B18" i="45" s="1"/>
  <c r="A80" i="45"/>
  <c r="D79" i="45"/>
  <c r="B17" i="45" s="1"/>
  <c r="A79" i="45"/>
  <c r="A78" i="45"/>
  <c r="A77" i="45"/>
  <c r="D76" i="45"/>
  <c r="B14" i="45" s="1"/>
  <c r="A76" i="45"/>
  <c r="D75" i="45"/>
  <c r="B13" i="45" s="1"/>
  <c r="A75" i="45"/>
  <c r="A74" i="45"/>
  <c r="A73" i="45"/>
  <c r="C82" i="45"/>
  <c r="D72" i="45"/>
  <c r="B10" i="45" s="1"/>
  <c r="A72" i="45"/>
  <c r="D71" i="45"/>
  <c r="B9" i="45" s="1"/>
  <c r="A71" i="45"/>
  <c r="A70" i="45"/>
  <c r="G60" i="45"/>
  <c r="G58" i="45"/>
  <c r="G56" i="45"/>
  <c r="G53" i="45"/>
  <c r="M27" i="45"/>
  <c r="F48" i="45"/>
  <c r="G48" i="45" s="1"/>
  <c r="F47" i="45"/>
  <c r="G47" i="45" s="1"/>
  <c r="G45" i="45"/>
  <c r="F42" i="45"/>
  <c r="G41" i="45"/>
  <c r="G40" i="45"/>
  <c r="G38" i="45"/>
  <c r="F36" i="45"/>
  <c r="G35" i="45"/>
  <c r="G34" i="45"/>
  <c r="M29" i="45"/>
  <c r="K29" i="45"/>
  <c r="J29" i="45"/>
  <c r="I29" i="45"/>
  <c r="F29" i="45"/>
  <c r="D29" i="45"/>
  <c r="C29" i="45"/>
  <c r="K27" i="45"/>
  <c r="J27" i="45"/>
  <c r="I27" i="45"/>
  <c r="F27" i="45"/>
  <c r="D27" i="45"/>
  <c r="C27" i="45"/>
  <c r="D14" i="45"/>
  <c r="D10" i="45"/>
  <c r="P35" i="44"/>
  <c r="N35" i="44"/>
  <c r="Q33" i="44"/>
  <c r="P33" i="44"/>
  <c r="N33" i="44"/>
  <c r="K31" i="44"/>
  <c r="H31" i="44"/>
  <c r="G31" i="44"/>
  <c r="C31" i="44"/>
  <c r="P30" i="44"/>
  <c r="N30" i="44"/>
  <c r="M31" i="44"/>
  <c r="L31" i="44"/>
  <c r="J31" i="44"/>
  <c r="I31" i="44"/>
  <c r="F31" i="44"/>
  <c r="E31" i="44"/>
  <c r="D31" i="44"/>
  <c r="P27" i="44"/>
  <c r="N27" i="44"/>
  <c r="L25" i="44"/>
  <c r="P24" i="44"/>
  <c r="N24" i="44"/>
  <c r="P23" i="44"/>
  <c r="E25" i="44"/>
  <c r="D25" i="44"/>
  <c r="P22" i="44"/>
  <c r="N22" i="44"/>
  <c r="M25" i="44"/>
  <c r="P21" i="44"/>
  <c r="K25" i="44"/>
  <c r="J25" i="44"/>
  <c r="I25" i="44"/>
  <c r="H25" i="44"/>
  <c r="G25" i="44"/>
  <c r="F25" i="44"/>
  <c r="C25" i="44"/>
  <c r="P18" i="44"/>
  <c r="N18" i="44"/>
  <c r="P17" i="44"/>
  <c r="P16" i="44"/>
  <c r="N16" i="44"/>
  <c r="P15" i="44"/>
  <c r="P14" i="44"/>
  <c r="N14" i="44"/>
  <c r="P13" i="44"/>
  <c r="I19" i="44"/>
  <c r="E19" i="44"/>
  <c r="P12" i="44"/>
  <c r="M19" i="44"/>
  <c r="L19" i="44"/>
  <c r="K19" i="44"/>
  <c r="H19" i="44"/>
  <c r="G19" i="44"/>
  <c r="D19" i="44"/>
  <c r="C19" i="44"/>
  <c r="A10" i="44"/>
  <c r="A11" i="44" s="1"/>
  <c r="A12" i="44" s="1"/>
  <c r="A13" i="44" s="1"/>
  <c r="A14" i="44" s="1"/>
  <c r="A15" i="44" s="1"/>
  <c r="A16" i="44" s="1"/>
  <c r="A17" i="44" s="1"/>
  <c r="A18" i="44" s="1"/>
  <c r="A19" i="44" s="1"/>
  <c r="A20" i="44" s="1"/>
  <c r="A21" i="44" s="1"/>
  <c r="A22" i="44" s="1"/>
  <c r="A23" i="44" s="1"/>
  <c r="A24" i="44" s="1"/>
  <c r="A25" i="44" s="1"/>
  <c r="A26" i="44" s="1"/>
  <c r="A27" i="44" s="1"/>
  <c r="A28" i="44" s="1"/>
  <c r="A29" i="44" s="1"/>
  <c r="A30" i="44" s="1"/>
  <c r="A31" i="44" s="1"/>
  <c r="A32" i="44" s="1"/>
  <c r="A33" i="44" s="1"/>
  <c r="A34" i="44" s="1"/>
  <c r="A35" i="44" s="1"/>
  <c r="A36" i="44" s="1"/>
  <c r="A37" i="44" s="1"/>
  <c r="P9" i="44"/>
  <c r="N9" i="44"/>
  <c r="A9" i="44"/>
  <c r="P8" i="44"/>
  <c r="M10" i="44"/>
  <c r="M37" i="44" s="1"/>
  <c r="L10" i="44"/>
  <c r="K10" i="44"/>
  <c r="J10" i="44"/>
  <c r="I10" i="44"/>
  <c r="H10" i="44"/>
  <c r="H37" i="44" s="1"/>
  <c r="G10" i="44"/>
  <c r="E10" i="44"/>
  <c r="D10" i="44"/>
  <c r="D37" i="44" s="1"/>
  <c r="C10" i="44"/>
  <c r="P7" i="44"/>
  <c r="Q7" i="44" s="1"/>
  <c r="P19" i="44" l="1"/>
  <c r="L37" i="44"/>
  <c r="R33" i="44"/>
  <c r="O51" i="50"/>
  <c r="D27" i="50"/>
  <c r="E27" i="50" s="1"/>
  <c r="F27" i="50" s="1"/>
  <c r="G27" i="50" s="1"/>
  <c r="H27" i="50" s="1"/>
  <c r="I27" i="50" s="1"/>
  <c r="J27" i="50" s="1"/>
  <c r="K27" i="50" s="1"/>
  <c r="L27" i="50" s="1"/>
  <c r="M27" i="50" s="1"/>
  <c r="N27" i="50" s="1"/>
  <c r="D35" i="50"/>
  <c r="E35" i="50" s="1"/>
  <c r="F35" i="50" s="1"/>
  <c r="G35" i="50" s="1"/>
  <c r="H35" i="50" s="1"/>
  <c r="I35" i="50" s="1"/>
  <c r="J35" i="50" s="1"/>
  <c r="K35" i="50" s="1"/>
  <c r="L35" i="50" s="1"/>
  <c r="M35" i="50" s="1"/>
  <c r="N35" i="50" s="1"/>
  <c r="O51" i="48"/>
  <c r="D35" i="48"/>
  <c r="E35" i="48" s="1"/>
  <c r="F35" i="48" s="1"/>
  <c r="G35" i="48" s="1"/>
  <c r="H35" i="48" s="1"/>
  <c r="I35" i="48" s="1"/>
  <c r="J35" i="48" s="1"/>
  <c r="K35" i="48" s="1"/>
  <c r="L35" i="48" s="1"/>
  <c r="M35" i="48" s="1"/>
  <c r="N35" i="48" s="1"/>
  <c r="D27" i="48"/>
  <c r="E27" i="48" s="1"/>
  <c r="F27" i="48" s="1"/>
  <c r="G27" i="48" s="1"/>
  <c r="H27" i="48" s="1"/>
  <c r="I27" i="48" s="1"/>
  <c r="J27" i="48" s="1"/>
  <c r="K27" i="48" s="1"/>
  <c r="L27" i="48" s="1"/>
  <c r="M27" i="48" s="1"/>
  <c r="N27" i="48" s="1"/>
  <c r="D27" i="47"/>
  <c r="E27" i="47" s="1"/>
  <c r="F27" i="47" s="1"/>
  <c r="G27" i="47" s="1"/>
  <c r="H27" i="47" s="1"/>
  <c r="I27" i="47" s="1"/>
  <c r="J27" i="47" s="1"/>
  <c r="K27" i="47" s="1"/>
  <c r="L27" i="47" s="1"/>
  <c r="M27" i="47" s="1"/>
  <c r="N27" i="47" s="1"/>
  <c r="D35" i="47"/>
  <c r="E35" i="47" s="1"/>
  <c r="F35" i="47" s="1"/>
  <c r="G35" i="47" s="1"/>
  <c r="H35" i="47" s="1"/>
  <c r="I35" i="47" s="1"/>
  <c r="J35" i="47" s="1"/>
  <c r="K35" i="47" s="1"/>
  <c r="L35" i="47" s="1"/>
  <c r="M35" i="47" s="1"/>
  <c r="N35" i="47" s="1"/>
  <c r="O51" i="47"/>
  <c r="R35" i="44"/>
  <c r="U35" i="44" s="1"/>
  <c r="L10" i="45"/>
  <c r="O10" i="45" s="1"/>
  <c r="G36" i="45"/>
  <c r="L14" i="45"/>
  <c r="O14" i="45" s="1"/>
  <c r="L17" i="45"/>
  <c r="O17" i="45" s="1"/>
  <c r="F49" i="45"/>
  <c r="E37" i="44"/>
  <c r="I37" i="44"/>
  <c r="U33" i="44"/>
  <c r="T33" i="44"/>
  <c r="L18" i="45"/>
  <c r="O18" i="45" s="1"/>
  <c r="H18" i="45"/>
  <c r="D18" i="45"/>
  <c r="K18" i="45"/>
  <c r="G18" i="45"/>
  <c r="C18" i="45"/>
  <c r="I18" i="45"/>
  <c r="F18" i="45"/>
  <c r="E18" i="45"/>
  <c r="J18" i="45"/>
  <c r="M18" i="45"/>
  <c r="N10" i="44"/>
  <c r="M9" i="45"/>
  <c r="I9" i="45"/>
  <c r="E9" i="45"/>
  <c r="L9" i="45"/>
  <c r="O9" i="45" s="1"/>
  <c r="H9" i="45"/>
  <c r="D9" i="45"/>
  <c r="K9" i="45"/>
  <c r="C9" i="45"/>
  <c r="F9" i="45"/>
  <c r="J9" i="45"/>
  <c r="G9" i="45"/>
  <c r="M13" i="45"/>
  <c r="I13" i="45"/>
  <c r="E13" i="45"/>
  <c r="L13" i="45"/>
  <c r="O13" i="45" s="1"/>
  <c r="H13" i="45"/>
  <c r="D13" i="45"/>
  <c r="K13" i="45"/>
  <c r="C13" i="45"/>
  <c r="G13" i="45"/>
  <c r="F13" i="45"/>
  <c r="J13" i="45"/>
  <c r="C37" i="44"/>
  <c r="G37" i="44"/>
  <c r="K37" i="44"/>
  <c r="F10" i="44"/>
  <c r="N21" i="44"/>
  <c r="N25" i="44" s="1"/>
  <c r="K14" i="45"/>
  <c r="G14" i="45"/>
  <c r="C14" i="45"/>
  <c r="J14" i="45"/>
  <c r="F14" i="45"/>
  <c r="K36" i="46"/>
  <c r="N23" i="44"/>
  <c r="E10" i="45"/>
  <c r="M10" i="45"/>
  <c r="E14" i="45"/>
  <c r="M14" i="45"/>
  <c r="F43" i="45"/>
  <c r="F46" i="45"/>
  <c r="G29" i="45"/>
  <c r="G27" i="45"/>
  <c r="J17" i="45"/>
  <c r="F17" i="45"/>
  <c r="M17" i="45"/>
  <c r="I17" i="45"/>
  <c r="E17" i="45"/>
  <c r="K17" i="45"/>
  <c r="C17" i="45"/>
  <c r="H17" i="45"/>
  <c r="K14" i="46"/>
  <c r="P25" i="44"/>
  <c r="P29" i="44"/>
  <c r="H10" i="45"/>
  <c r="H14" i="45"/>
  <c r="D17" i="45"/>
  <c r="G46" i="45"/>
  <c r="L29" i="45"/>
  <c r="O29" i="45" s="1"/>
  <c r="L27" i="45"/>
  <c r="O27" i="45" s="1"/>
  <c r="E27" i="45"/>
  <c r="G57" i="45"/>
  <c r="F61" i="45"/>
  <c r="E29" i="45"/>
  <c r="D22" i="46"/>
  <c r="K10" i="45"/>
  <c r="G10" i="45"/>
  <c r="C10" i="45"/>
  <c r="J10" i="45"/>
  <c r="F10" i="45"/>
  <c r="K16" i="46"/>
  <c r="P10" i="44"/>
  <c r="N29" i="44"/>
  <c r="N31" i="44" s="1"/>
  <c r="F19" i="44"/>
  <c r="J19" i="44"/>
  <c r="J37" i="44" s="1"/>
  <c r="N12" i="44"/>
  <c r="N13" i="44"/>
  <c r="N15" i="44"/>
  <c r="N17" i="44"/>
  <c r="I10" i="45"/>
  <c r="I14" i="45"/>
  <c r="G17" i="45"/>
  <c r="K9" i="46"/>
  <c r="K11" i="46" s="1"/>
  <c r="D11" i="46"/>
  <c r="K20" i="46"/>
  <c r="E22" i="46"/>
  <c r="E42" i="46" s="1"/>
  <c r="B82" i="45"/>
  <c r="D70" i="45"/>
  <c r="D74" i="45"/>
  <c r="B12" i="45" s="1"/>
  <c r="D78" i="45"/>
  <c r="B16" i="45" s="1"/>
  <c r="K29" i="46"/>
  <c r="F36" i="46"/>
  <c r="F42" i="46" s="1"/>
  <c r="H29" i="45"/>
  <c r="G59" i="45"/>
  <c r="G61" i="45" s="1"/>
  <c r="H27" i="45"/>
  <c r="D73" i="45"/>
  <c r="B11" i="45" s="1"/>
  <c r="D77" i="45"/>
  <c r="B15" i="45" s="1"/>
  <c r="D81" i="45"/>
  <c r="B19" i="45" s="1"/>
  <c r="K26" i="46"/>
  <c r="K30" i="46" l="1"/>
  <c r="K22" i="46"/>
  <c r="F63" i="45"/>
  <c r="T35" i="44"/>
  <c r="N27" i="45"/>
  <c r="F50" i="45"/>
  <c r="F64" i="45" s="1"/>
  <c r="J19" i="45"/>
  <c r="F19" i="45"/>
  <c r="M19" i="45"/>
  <c r="I19" i="45"/>
  <c r="E19" i="45"/>
  <c r="G19" i="45"/>
  <c r="L19" i="45"/>
  <c r="O19" i="45" s="1"/>
  <c r="D19" i="45"/>
  <c r="C19" i="45"/>
  <c r="H19" i="45"/>
  <c r="K19" i="45"/>
  <c r="D84" i="45"/>
  <c r="D82" i="45"/>
  <c r="B8" i="45"/>
  <c r="J15" i="45"/>
  <c r="F15" i="45"/>
  <c r="M15" i="45"/>
  <c r="I15" i="45"/>
  <c r="E15" i="45"/>
  <c r="G15" i="45"/>
  <c r="L15" i="45"/>
  <c r="O15" i="45" s="1"/>
  <c r="D15" i="45"/>
  <c r="K15" i="45"/>
  <c r="H15" i="45"/>
  <c r="C15" i="45"/>
  <c r="D42" i="46"/>
  <c r="N10" i="45"/>
  <c r="N29" i="45"/>
  <c r="P31" i="44"/>
  <c r="F37" i="44"/>
  <c r="M11" i="45"/>
  <c r="I11" i="45"/>
  <c r="E11" i="45"/>
  <c r="L11" i="45"/>
  <c r="O11" i="45" s="1"/>
  <c r="H11" i="45"/>
  <c r="D11" i="45"/>
  <c r="G11" i="45"/>
  <c r="J11" i="45"/>
  <c r="F11" i="45"/>
  <c r="K11" i="45"/>
  <c r="C11" i="45"/>
  <c r="L16" i="45"/>
  <c r="O16" i="45" s="1"/>
  <c r="H16" i="45"/>
  <c r="D16" i="45"/>
  <c r="K16" i="45"/>
  <c r="G16" i="45"/>
  <c r="C16" i="45"/>
  <c r="M16" i="45"/>
  <c r="E16" i="45"/>
  <c r="J16" i="45"/>
  <c r="I16" i="45"/>
  <c r="F16" i="45"/>
  <c r="N19" i="44"/>
  <c r="N37" i="44" s="1"/>
  <c r="P37" i="44"/>
  <c r="N18" i="45"/>
  <c r="K12" i="45"/>
  <c r="G12" i="45"/>
  <c r="C12" i="45"/>
  <c r="J12" i="45"/>
  <c r="F12" i="45"/>
  <c r="M12" i="45"/>
  <c r="E12" i="45"/>
  <c r="H12" i="45"/>
  <c r="L12" i="45"/>
  <c r="O12" i="45" s="1"/>
  <c r="D12" i="45"/>
  <c r="I12" i="45"/>
  <c r="K42" i="46"/>
  <c r="N17" i="45"/>
  <c r="N14" i="45"/>
  <c r="N13" i="45"/>
  <c r="N9" i="45"/>
  <c r="N11" i="45" l="1"/>
  <c r="N19" i="45"/>
  <c r="N16" i="45"/>
  <c r="N15" i="45"/>
  <c r="K8" i="45"/>
  <c r="K21" i="45" s="1"/>
  <c r="G8" i="45"/>
  <c r="G21" i="45" s="1"/>
  <c r="C8" i="45"/>
  <c r="B21" i="45"/>
  <c r="B23" i="45" s="1"/>
  <c r="J8" i="45"/>
  <c r="J21" i="45" s="1"/>
  <c r="F8" i="45"/>
  <c r="F21" i="45" s="1"/>
  <c r="M8" i="45"/>
  <c r="M21" i="45" s="1"/>
  <c r="E8" i="45"/>
  <c r="E21" i="45" s="1"/>
  <c r="L8" i="45"/>
  <c r="D8" i="45"/>
  <c r="D21" i="45" s="1"/>
  <c r="I8" i="45"/>
  <c r="I21" i="45" s="1"/>
  <c r="H8" i="45"/>
  <c r="H21" i="45" s="1"/>
  <c r="N12" i="45"/>
  <c r="D25" i="45" l="1"/>
  <c r="D23" i="45"/>
  <c r="M25" i="45"/>
  <c r="M23" i="45"/>
  <c r="C21" i="45"/>
  <c r="N8" i="45"/>
  <c r="L21" i="45"/>
  <c r="O8" i="45"/>
  <c r="F23" i="45"/>
  <c r="F25" i="45"/>
  <c r="G25" i="45"/>
  <c r="G23" i="45"/>
  <c r="H25" i="45"/>
  <c r="H23" i="45"/>
  <c r="J23" i="45"/>
  <c r="J25" i="45"/>
  <c r="K23" i="45"/>
  <c r="K25" i="45"/>
  <c r="I25" i="45"/>
  <c r="I23" i="45"/>
  <c r="E25" i="45"/>
  <c r="E23" i="45"/>
  <c r="O21" i="45" l="1"/>
  <c r="O25" i="45" s="1"/>
  <c r="L25" i="45"/>
  <c r="L23" i="45"/>
  <c r="O23" i="45" s="1"/>
  <c r="N21" i="45"/>
  <c r="C23" i="45"/>
  <c r="C25" i="45"/>
  <c r="N23" i="45" l="1"/>
  <c r="N25" i="45"/>
  <c r="A4" i="28" l="1"/>
  <c r="A2" i="28"/>
  <c r="A4" i="29"/>
  <c r="A2" i="29"/>
  <c r="A4" i="41"/>
  <c r="A2" i="41"/>
  <c r="A4" i="32"/>
  <c r="A2" i="32"/>
  <c r="A4" i="31"/>
  <c r="A2" i="31"/>
  <c r="A4" i="19"/>
  <c r="A2" i="19"/>
  <c r="A4" i="18"/>
  <c r="A2" i="18"/>
  <c r="A4" i="6"/>
  <c r="A2" i="6"/>
  <c r="A4" i="5"/>
  <c r="A2" i="5"/>
  <c r="A4" i="12"/>
  <c r="A2" i="12"/>
  <c r="A4" i="3"/>
  <c r="A2" i="3"/>
  <c r="A4" i="2"/>
  <c r="A2" i="2"/>
  <c r="E15" i="6"/>
  <c r="D15" i="6"/>
  <c r="G13" i="5"/>
  <c r="F13" i="5"/>
  <c r="E13" i="5"/>
  <c r="D13" i="5"/>
  <c r="N35" i="43"/>
  <c r="N33" i="43"/>
  <c r="L31" i="43"/>
  <c r="H31" i="43"/>
  <c r="D31" i="43"/>
  <c r="M31" i="43"/>
  <c r="I31" i="43"/>
  <c r="E31" i="43"/>
  <c r="K31" i="43"/>
  <c r="J31" i="43"/>
  <c r="G31" i="43"/>
  <c r="C31" i="43"/>
  <c r="H13" i="5" s="1"/>
  <c r="N27" i="43"/>
  <c r="G11" i="5" s="1"/>
  <c r="N24" i="43"/>
  <c r="N23" i="43"/>
  <c r="N22" i="43"/>
  <c r="M25" i="43"/>
  <c r="K25" i="43"/>
  <c r="J25" i="43"/>
  <c r="I25" i="43"/>
  <c r="G25" i="43"/>
  <c r="N21" i="43"/>
  <c r="N25" i="43" s="1"/>
  <c r="E25" i="43"/>
  <c r="C25" i="43"/>
  <c r="H19" i="43"/>
  <c r="D19" i="43"/>
  <c r="N18" i="43"/>
  <c r="N17" i="43"/>
  <c r="L19" i="43"/>
  <c r="N15" i="43"/>
  <c r="M19" i="43"/>
  <c r="I19" i="43"/>
  <c r="K19" i="43"/>
  <c r="G19" i="43"/>
  <c r="N12" i="43"/>
  <c r="C19" i="43"/>
  <c r="M10" i="43"/>
  <c r="I10" i="43"/>
  <c r="E10" i="43"/>
  <c r="J10" i="43"/>
  <c r="F10" i="43"/>
  <c r="A9" i="43"/>
  <c r="A10" i="43" s="1"/>
  <c r="A11" i="43" s="1"/>
  <c r="A12" i="43" s="1"/>
  <c r="A13" i="43" s="1"/>
  <c r="A14" i="43" s="1"/>
  <c r="A15" i="43" s="1"/>
  <c r="A16" i="43" s="1"/>
  <c r="A17" i="43" s="1"/>
  <c r="A18" i="43" s="1"/>
  <c r="A19" i="43" s="1"/>
  <c r="A20" i="43" s="1"/>
  <c r="A21" i="43" s="1"/>
  <c r="A22" i="43" s="1"/>
  <c r="A23" i="43" s="1"/>
  <c r="A24" i="43" s="1"/>
  <c r="A25" i="43" s="1"/>
  <c r="A26" i="43" s="1"/>
  <c r="A27" i="43" s="1"/>
  <c r="A28" i="43" s="1"/>
  <c r="A29" i="43" s="1"/>
  <c r="A30" i="43" s="1"/>
  <c r="A31" i="43" s="1"/>
  <c r="A32" i="43" s="1"/>
  <c r="A33" i="43" s="1"/>
  <c r="A34" i="43" s="1"/>
  <c r="A35" i="43" s="1"/>
  <c r="A36" i="43" s="1"/>
  <c r="A37" i="43" s="1"/>
  <c r="L10" i="43"/>
  <c r="K10" i="43"/>
  <c r="K37" i="43" s="1"/>
  <c r="H10" i="43"/>
  <c r="G10" i="43"/>
  <c r="D10" i="43"/>
  <c r="C10" i="43"/>
  <c r="C37" i="43" l="1"/>
  <c r="I37" i="43"/>
  <c r="G37" i="43"/>
  <c r="E11" i="6"/>
  <c r="F31" i="43"/>
  <c r="N29" i="43"/>
  <c r="D37" i="43"/>
  <c r="E19" i="43"/>
  <c r="E37" i="43" s="1"/>
  <c r="N14" i="43"/>
  <c r="D25" i="43"/>
  <c r="H25" i="43"/>
  <c r="H37" i="43" s="1"/>
  <c r="L25" i="43"/>
  <c r="L37" i="43" s="1"/>
  <c r="M37" i="43"/>
  <c r="F19" i="43"/>
  <c r="F37" i="43" s="1"/>
  <c r="J19" i="43"/>
  <c r="N13" i="43"/>
  <c r="N16" i="43"/>
  <c r="D11" i="6" s="1"/>
  <c r="F25" i="43"/>
  <c r="J37" i="43"/>
  <c r="N9" i="43"/>
  <c r="F11" i="5" s="1"/>
  <c r="N30" i="43"/>
  <c r="N8" i="43"/>
  <c r="N31" i="43" l="1"/>
  <c r="H11" i="5" s="1"/>
  <c r="N19" i="43"/>
  <c r="N10" i="43"/>
  <c r="D11" i="5"/>
  <c r="E11" i="5"/>
  <c r="N37" i="43"/>
  <c r="H270" i="41" l="1"/>
  <c r="G270" i="41"/>
  <c r="F270" i="41"/>
  <c r="D270" i="41"/>
  <c r="D271" i="41" s="1"/>
  <c r="E266" i="41" s="1"/>
  <c r="F262" i="41"/>
  <c r="H262" i="41"/>
  <c r="G262" i="41"/>
  <c r="D262" i="41"/>
  <c r="D263" i="41" s="1"/>
  <c r="F254" i="41"/>
  <c r="H254" i="41"/>
  <c r="G254" i="41"/>
  <c r="D254" i="41"/>
  <c r="D255" i="41" s="1"/>
  <c r="F246" i="41"/>
  <c r="H246" i="41"/>
  <c r="G246" i="41"/>
  <c r="D246" i="41"/>
  <c r="D247" i="41" s="1"/>
  <c r="F238" i="41"/>
  <c r="H238" i="41"/>
  <c r="G238" i="41"/>
  <c r="D238" i="41"/>
  <c r="D239" i="41" s="1"/>
  <c r="F230" i="41"/>
  <c r="H230" i="41"/>
  <c r="G230" i="41"/>
  <c r="D230" i="41"/>
  <c r="D231" i="41" s="1"/>
  <c r="F222" i="41"/>
  <c r="H222" i="41"/>
  <c r="G222" i="41"/>
  <c r="D222" i="41"/>
  <c r="D223" i="41" s="1"/>
  <c r="F214" i="41"/>
  <c r="H214" i="41"/>
  <c r="G214" i="41"/>
  <c r="E214" i="41"/>
  <c r="D214" i="41"/>
  <c r="D215" i="41" s="1"/>
  <c r="E211" i="41" s="1"/>
  <c r="E215" i="41" s="1"/>
  <c r="F211" i="41" s="1"/>
  <c r="F215" i="41" s="1"/>
  <c r="G211" i="41" s="1"/>
  <c r="E207" i="41"/>
  <c r="H207" i="41"/>
  <c r="G207" i="41"/>
  <c r="F207" i="41"/>
  <c r="D207" i="41"/>
  <c r="D208" i="41" s="1"/>
  <c r="E204" i="41" s="1"/>
  <c r="E208" i="41" s="1"/>
  <c r="F204" i="41" s="1"/>
  <c r="H200" i="41"/>
  <c r="D200" i="41"/>
  <c r="D201" i="41" s="1"/>
  <c r="E197" i="41" s="1"/>
  <c r="G200" i="41"/>
  <c r="F200" i="41"/>
  <c r="E200" i="41"/>
  <c r="G193" i="41"/>
  <c r="D193" i="41"/>
  <c r="D194" i="41" s="1"/>
  <c r="E190" i="41" s="1"/>
  <c r="H193" i="41"/>
  <c r="F193" i="41"/>
  <c r="E193" i="41"/>
  <c r="H186" i="41"/>
  <c r="F186" i="41"/>
  <c r="G186" i="41"/>
  <c r="E186" i="41"/>
  <c r="D186" i="41"/>
  <c r="D187" i="41" s="1"/>
  <c r="E183" i="41" s="1"/>
  <c r="H179" i="41"/>
  <c r="F179" i="41"/>
  <c r="D179" i="41"/>
  <c r="D180" i="41" s="1"/>
  <c r="E176" i="41" s="1"/>
  <c r="G179" i="41"/>
  <c r="E179" i="41"/>
  <c r="G172" i="41"/>
  <c r="E172" i="41"/>
  <c r="H172" i="41"/>
  <c r="F172" i="41"/>
  <c r="D172" i="41"/>
  <c r="D173" i="41" s="1"/>
  <c r="E169" i="41" s="1"/>
  <c r="H111" i="41"/>
  <c r="G111" i="41"/>
  <c r="F111" i="41"/>
  <c r="D111" i="41"/>
  <c r="D112" i="41" s="1"/>
  <c r="E107" i="41" s="1"/>
  <c r="H103" i="41"/>
  <c r="D103" i="41"/>
  <c r="D104" i="41" s="1"/>
  <c r="G103" i="41"/>
  <c r="F103" i="41"/>
  <c r="E103" i="41"/>
  <c r="G96" i="41"/>
  <c r="E96" i="41"/>
  <c r="H96" i="41"/>
  <c r="F96" i="41"/>
  <c r="D96" i="41"/>
  <c r="D97" i="41" s="1"/>
  <c r="G89" i="41"/>
  <c r="D89" i="41"/>
  <c r="D90" i="41" s="1"/>
  <c r="H89" i="41"/>
  <c r="F89" i="41"/>
  <c r="G81" i="41"/>
  <c r="D81" i="41"/>
  <c r="D82" i="41" s="1"/>
  <c r="H81" i="41"/>
  <c r="F81" i="41"/>
  <c r="H73" i="41"/>
  <c r="G73" i="41"/>
  <c r="D73" i="41"/>
  <c r="D74" i="41" s="1"/>
  <c r="F73" i="41"/>
  <c r="G65" i="41"/>
  <c r="E65" i="41"/>
  <c r="D65" i="41"/>
  <c r="D66" i="41" s="1"/>
  <c r="H65" i="41"/>
  <c r="F65" i="41"/>
  <c r="F58" i="41"/>
  <c r="D58" i="41"/>
  <c r="D59" i="41" s="1"/>
  <c r="E54" i="41" s="1"/>
  <c r="F50" i="41"/>
  <c r="D50" i="41"/>
  <c r="D51" i="41" s="1"/>
  <c r="E47" i="41" s="1"/>
  <c r="E50" i="41"/>
  <c r="E43" i="41"/>
  <c r="F43" i="41"/>
  <c r="D43" i="41"/>
  <c r="D44" i="41" s="1"/>
  <c r="E40" i="41" s="1"/>
  <c r="E44" i="41" s="1"/>
  <c r="F40" i="41" s="1"/>
  <c r="D36" i="41"/>
  <c r="D37" i="41" s="1"/>
  <c r="E32" i="41" s="1"/>
  <c r="F36" i="41"/>
  <c r="D28" i="41"/>
  <c r="D29" i="41" s="1"/>
  <c r="E24" i="41" s="1"/>
  <c r="F28" i="41"/>
  <c r="D20" i="41"/>
  <c r="D21" i="41" s="1"/>
  <c r="E16" i="41" s="1"/>
  <c r="F20" i="41"/>
  <c r="E12" i="41"/>
  <c r="D12" i="41"/>
  <c r="F12" i="41"/>
  <c r="E6" i="41"/>
  <c r="F6" i="41" s="1"/>
  <c r="G6" i="41" s="1"/>
  <c r="H6" i="41" s="1"/>
  <c r="E51" i="41" l="1"/>
  <c r="F47" i="41" s="1"/>
  <c r="F51" i="41" s="1"/>
  <c r="G47" i="41" s="1"/>
  <c r="D13" i="41"/>
  <c r="D326" i="41" s="1"/>
  <c r="E187" i="41"/>
  <c r="F183" i="41" s="1"/>
  <c r="F187" i="41" s="1"/>
  <c r="G183" i="41" s="1"/>
  <c r="G187" i="41" s="1"/>
  <c r="H183" i="41" s="1"/>
  <c r="H187" i="41" s="1"/>
  <c r="E62" i="41"/>
  <c r="E66" i="41" s="1"/>
  <c r="F62" i="41" s="1"/>
  <c r="F66" i="41" s="1"/>
  <c r="G62" i="41" s="1"/>
  <c r="G66" i="41" s="1"/>
  <c r="H62" i="41" s="1"/>
  <c r="H66" i="41" s="1"/>
  <c r="D12" i="31"/>
  <c r="E85" i="41"/>
  <c r="E226" i="41"/>
  <c r="E69" i="41"/>
  <c r="E234" i="41"/>
  <c r="E258" i="41"/>
  <c r="E93" i="41"/>
  <c r="E97" i="41" s="1"/>
  <c r="F93" i="41" s="1"/>
  <c r="F97" i="41" s="1"/>
  <c r="G93" i="41" s="1"/>
  <c r="G97" i="41" s="1"/>
  <c r="H93" i="41" s="1"/>
  <c r="H97" i="41" s="1"/>
  <c r="H12" i="31"/>
  <c r="E100" i="41"/>
  <c r="E104" i="41" s="1"/>
  <c r="F100" i="41" s="1"/>
  <c r="F104" i="41" s="1"/>
  <c r="G100" i="41" s="1"/>
  <c r="G104" i="41" s="1"/>
  <c r="H100" i="41" s="1"/>
  <c r="H104" i="41" s="1"/>
  <c r="I12" i="31"/>
  <c r="E242" i="41"/>
  <c r="E250" i="41"/>
  <c r="E77" i="41"/>
  <c r="E218" i="41"/>
  <c r="G215" i="41"/>
  <c r="H211" i="41" s="1"/>
  <c r="H215" i="41" s="1"/>
  <c r="E173" i="41"/>
  <c r="F169" i="41" s="1"/>
  <c r="F173" i="41" s="1"/>
  <c r="G169" i="41" s="1"/>
  <c r="G173" i="41" s="1"/>
  <c r="H169" i="41" s="1"/>
  <c r="H173" i="41" s="1"/>
  <c r="E180" i="41"/>
  <c r="F176" i="41" s="1"/>
  <c r="F180" i="41" s="1"/>
  <c r="G176" i="41" s="1"/>
  <c r="G180" i="41" s="1"/>
  <c r="H176" i="41" s="1"/>
  <c r="H180" i="41" s="1"/>
  <c r="F44" i="41"/>
  <c r="G40" i="41" s="1"/>
  <c r="E201" i="41"/>
  <c r="F197" i="41" s="1"/>
  <c r="F201" i="41" s="1"/>
  <c r="G197" i="41" s="1"/>
  <c r="G201" i="41" s="1"/>
  <c r="H197" i="41" s="1"/>
  <c r="H201" i="41" s="1"/>
  <c r="E194" i="41"/>
  <c r="F190" i="41" s="1"/>
  <c r="F194" i="41" s="1"/>
  <c r="G190" i="41" s="1"/>
  <c r="G194" i="41" s="1"/>
  <c r="H190" i="41" s="1"/>
  <c r="H194" i="41" s="1"/>
  <c r="F208" i="41"/>
  <c r="G204" i="41" s="1"/>
  <c r="G208" i="41" s="1"/>
  <c r="H204" i="41" s="1"/>
  <c r="H208" i="41" s="1"/>
  <c r="E9" i="41" l="1"/>
  <c r="E13" i="41"/>
  <c r="F9" i="41" l="1"/>
  <c r="F13" i="41" l="1"/>
  <c r="G9" i="41" l="1"/>
  <c r="E319" i="41" l="1"/>
  <c r="F319" i="41"/>
  <c r="D319" i="41" l="1"/>
  <c r="D320" i="41" s="1"/>
  <c r="E316" i="41" l="1"/>
  <c r="E320" i="41" s="1"/>
  <c r="F316" i="41" s="1"/>
  <c r="F320" i="41" s="1"/>
  <c r="G316" i="41" s="1"/>
  <c r="J14" i="32"/>
  <c r="G319" i="41"/>
  <c r="H319" i="41"/>
  <c r="G320" i="41" l="1"/>
  <c r="H316" i="41" s="1"/>
  <c r="H320" i="41"/>
  <c r="D164" i="41" l="1"/>
  <c r="D165" i="41" s="1"/>
  <c r="E160" i="41" l="1"/>
  <c r="F164" i="41"/>
  <c r="E298" i="41"/>
  <c r="E284" i="41"/>
  <c r="E312" i="41"/>
  <c r="E277" i="41"/>
  <c r="G164" i="41" l="1"/>
  <c r="D312" i="41"/>
  <c r="D313" i="41" s="1"/>
  <c r="E149" i="41"/>
  <c r="F118" i="41"/>
  <c r="D284" i="41"/>
  <c r="D285" i="41" s="1"/>
  <c r="E156" i="41"/>
  <c r="E305" i="41"/>
  <c r="E118" i="41"/>
  <c r="D118" i="41"/>
  <c r="D277" i="41"/>
  <c r="D278" i="41" s="1"/>
  <c r="E281" i="41" l="1"/>
  <c r="E285" i="41" s="1"/>
  <c r="F281" i="41" s="1"/>
  <c r="E14" i="32"/>
  <c r="E274" i="41"/>
  <c r="E278" i="41" s="1"/>
  <c r="F274" i="41" s="1"/>
  <c r="D14" i="32"/>
  <c r="E309" i="41"/>
  <c r="E313" i="41" s="1"/>
  <c r="F309" i="41" s="1"/>
  <c r="I14" i="32"/>
  <c r="F284" i="41"/>
  <c r="D119" i="41"/>
  <c r="F277" i="41"/>
  <c r="D298" i="41"/>
  <c r="D299" i="41" s="1"/>
  <c r="F298" i="41"/>
  <c r="D291" i="41"/>
  <c r="D292" i="41" s="1"/>
  <c r="D142" i="41"/>
  <c r="D143" i="41" s="1"/>
  <c r="E291" i="41"/>
  <c r="D156" i="41"/>
  <c r="D157" i="41" s="1"/>
  <c r="F149" i="41"/>
  <c r="H164" i="41"/>
  <c r="D126" i="41"/>
  <c r="D127" i="41" s="1"/>
  <c r="D134" i="41"/>
  <c r="D135" i="41" s="1"/>
  <c r="F156" i="41"/>
  <c r="D149" i="41"/>
  <c r="D150" i="41" s="1"/>
  <c r="D14" i="31" l="1"/>
  <c r="F285" i="41"/>
  <c r="G281" i="41" s="1"/>
  <c r="E146" i="41"/>
  <c r="E150" i="41" s="1"/>
  <c r="F146" i="41" s="1"/>
  <c r="F150" i="41" s="1"/>
  <c r="G146" i="41" s="1"/>
  <c r="H14" i="31"/>
  <c r="E138" i="41"/>
  <c r="E288" i="41"/>
  <c r="E292" i="41" s="1"/>
  <c r="F288" i="41" s="1"/>
  <c r="F14" i="32"/>
  <c r="E295" i="41"/>
  <c r="E299" i="41" s="1"/>
  <c r="F295" i="41" s="1"/>
  <c r="F299" i="41" s="1"/>
  <c r="G295" i="41" s="1"/>
  <c r="G14" i="32"/>
  <c r="E130" i="41"/>
  <c r="E153" i="41"/>
  <c r="E157" i="41" s="1"/>
  <c r="F153" i="41" s="1"/>
  <c r="F157" i="41" s="1"/>
  <c r="G153" i="41" s="1"/>
  <c r="I14" i="31"/>
  <c r="F278" i="41"/>
  <c r="G274" i="41" s="1"/>
  <c r="E122" i="41"/>
  <c r="F305" i="41"/>
  <c r="G298" i="41"/>
  <c r="F312" i="41"/>
  <c r="F313" i="41" s="1"/>
  <c r="G309" i="41" s="1"/>
  <c r="G284" i="41"/>
  <c r="F291" i="41"/>
  <c r="E115" i="41"/>
  <c r="D305" i="41"/>
  <c r="D306" i="41" s="1"/>
  <c r="D325" i="41" s="1"/>
  <c r="F142" i="41"/>
  <c r="F134" i="41"/>
  <c r="G126" i="41"/>
  <c r="G156" i="41"/>
  <c r="H118" i="41"/>
  <c r="D324" i="41" l="1"/>
  <c r="F292" i="41"/>
  <c r="G288" i="41" s="1"/>
  <c r="G285" i="41"/>
  <c r="H281" i="41" s="1"/>
  <c r="E302" i="41"/>
  <c r="E306" i="41" s="1"/>
  <c r="F302" i="41" s="1"/>
  <c r="F306" i="41" s="1"/>
  <c r="G302" i="41" s="1"/>
  <c r="H14" i="32"/>
  <c r="G299" i="41"/>
  <c r="H295" i="41" s="1"/>
  <c r="G305" i="41"/>
  <c r="H312" i="41"/>
  <c r="E119" i="41"/>
  <c r="G291" i="41"/>
  <c r="G312" i="41"/>
  <c r="G313" i="41" s="1"/>
  <c r="H309" i="41" s="1"/>
  <c r="F126" i="41"/>
  <c r="F324" i="41" s="1"/>
  <c r="H298" i="41"/>
  <c r="G157" i="41"/>
  <c r="H153" i="41" s="1"/>
  <c r="H284" i="41"/>
  <c r="G142" i="41"/>
  <c r="G134" i="41"/>
  <c r="G118" i="41"/>
  <c r="H126" i="41"/>
  <c r="G277" i="41"/>
  <c r="G278" i="41" s="1"/>
  <c r="H274" i="41" s="1"/>
  <c r="G149" i="41"/>
  <c r="G150" i="41" s="1"/>
  <c r="H146" i="41" s="1"/>
  <c r="H142" i="41"/>
  <c r="H277" i="41"/>
  <c r="H285" i="41" l="1"/>
  <c r="G292" i="41"/>
  <c r="H288" i="41" s="1"/>
  <c r="E323" i="41"/>
  <c r="H299" i="41"/>
  <c r="G306" i="41"/>
  <c r="H302" i="41" s="1"/>
  <c r="H278" i="41"/>
  <c r="D327" i="41"/>
  <c r="F115" i="41"/>
  <c r="H305" i="41"/>
  <c r="H306" i="41" s="1"/>
  <c r="H291" i="41"/>
  <c r="H313" i="41"/>
  <c r="H156" i="41"/>
  <c r="H157" i="41" s="1"/>
  <c r="H134" i="41"/>
  <c r="H149" i="41"/>
  <c r="H150" i="41" s="1"/>
  <c r="H292" i="41" l="1"/>
  <c r="F119" i="41"/>
  <c r="G115" i="41" l="1"/>
  <c r="G119" i="41" l="1"/>
  <c r="H115" i="41" l="1"/>
  <c r="H119" i="41" l="1"/>
  <c r="M60" i="40" l="1"/>
  <c r="L60" i="40"/>
  <c r="K60" i="40"/>
  <c r="J60" i="40"/>
  <c r="I60" i="40"/>
  <c r="H60" i="40"/>
  <c r="G60" i="40"/>
  <c r="F60" i="40"/>
  <c r="E60" i="40"/>
  <c r="D60" i="40"/>
  <c r="C60" i="40"/>
  <c r="B60" i="40"/>
  <c r="M59" i="40"/>
  <c r="L59" i="40"/>
  <c r="K59" i="40"/>
  <c r="J59" i="40"/>
  <c r="I59" i="40"/>
  <c r="H59" i="40"/>
  <c r="G59" i="40"/>
  <c r="F59" i="40"/>
  <c r="E59" i="40"/>
  <c r="D59" i="40"/>
  <c r="C59" i="40"/>
  <c r="B59" i="40"/>
  <c r="N59" i="40" s="1"/>
  <c r="C12" i="22" s="1"/>
  <c r="M58" i="40"/>
  <c r="L58" i="40"/>
  <c r="K58" i="40"/>
  <c r="J58" i="40"/>
  <c r="I58" i="40"/>
  <c r="H58" i="40"/>
  <c r="G58" i="40"/>
  <c r="F58" i="40"/>
  <c r="E58" i="40"/>
  <c r="D58" i="40"/>
  <c r="C58" i="40"/>
  <c r="B58" i="40"/>
  <c r="M57" i="40"/>
  <c r="L57" i="40"/>
  <c r="K57" i="40"/>
  <c r="J57" i="40"/>
  <c r="I57" i="40"/>
  <c r="H57" i="40"/>
  <c r="G57" i="40"/>
  <c r="F57" i="40"/>
  <c r="E57" i="40"/>
  <c r="D57" i="40"/>
  <c r="C57" i="40"/>
  <c r="B57" i="40"/>
  <c r="N57" i="40" s="1"/>
  <c r="C10" i="22" s="1"/>
  <c r="N54" i="40"/>
  <c r="N48" i="40"/>
  <c r="N47" i="40"/>
  <c r="N46" i="40"/>
  <c r="N44" i="40"/>
  <c r="N43" i="40"/>
  <c r="N42" i="40"/>
  <c r="N41" i="40"/>
  <c r="N40" i="40"/>
  <c r="N39" i="40"/>
  <c r="N38" i="40"/>
  <c r="N37" i="40"/>
  <c r="N36" i="40"/>
  <c r="N35" i="40"/>
  <c r="N34" i="40"/>
  <c r="N33" i="40"/>
  <c r="N32" i="40"/>
  <c r="N31" i="40"/>
  <c r="N30" i="40"/>
  <c r="N29" i="40"/>
  <c r="N28" i="40"/>
  <c r="N27" i="40"/>
  <c r="N26" i="40"/>
  <c r="N25" i="40"/>
  <c r="N24" i="40"/>
  <c r="N23" i="40"/>
  <c r="N22" i="40"/>
  <c r="N21" i="40"/>
  <c r="N20" i="40"/>
  <c r="N19" i="40"/>
  <c r="N18" i="40"/>
  <c r="N17" i="40"/>
  <c r="N16" i="40"/>
  <c r="N15" i="40"/>
  <c r="N14" i="40"/>
  <c r="N13" i="40"/>
  <c r="N12" i="40"/>
  <c r="N11" i="40"/>
  <c r="N10" i="40"/>
  <c r="N9" i="40"/>
  <c r="N8" i="40"/>
  <c r="N58" i="40" l="1"/>
  <c r="C11" i="22" s="1"/>
  <c r="N60" i="40"/>
  <c r="C13" i="22" s="1"/>
  <c r="P30" i="39"/>
  <c r="Q29" i="39"/>
  <c r="O29" i="39"/>
  <c r="N29" i="39"/>
  <c r="M29" i="39"/>
  <c r="L29" i="39"/>
  <c r="K29" i="39"/>
  <c r="J29" i="39"/>
  <c r="I29" i="39"/>
  <c r="H29" i="39"/>
  <c r="G29" i="39"/>
  <c r="F29" i="39"/>
  <c r="C29" i="39" s="1"/>
  <c r="E29" i="39"/>
  <c r="Q28" i="39"/>
  <c r="Q30" i="39" s="1"/>
  <c r="O28" i="39"/>
  <c r="O30" i="39" s="1"/>
  <c r="N28" i="39"/>
  <c r="M28" i="39"/>
  <c r="M30" i="39" s="1"/>
  <c r="L28" i="39"/>
  <c r="L30" i="39" s="1"/>
  <c r="K28" i="39"/>
  <c r="K30" i="39" s="1"/>
  <c r="J28" i="39"/>
  <c r="I28" i="39"/>
  <c r="I30" i="39" s="1"/>
  <c r="K11" i="36" s="1"/>
  <c r="H28" i="39"/>
  <c r="H30" i="39" s="1"/>
  <c r="J11" i="36" s="1"/>
  <c r="J16" i="36" s="1"/>
  <c r="E252" i="41" s="1"/>
  <c r="G28" i="39"/>
  <c r="G30" i="39" s="1"/>
  <c r="F28" i="39"/>
  <c r="E28" i="39"/>
  <c r="E30" i="39" s="1"/>
  <c r="N24" i="39"/>
  <c r="L24" i="39"/>
  <c r="J24" i="39"/>
  <c r="C17" i="39"/>
  <c r="C15" i="39"/>
  <c r="Q11" i="39"/>
  <c r="Q24" i="39" s="1"/>
  <c r="P11" i="39"/>
  <c r="P23" i="39" s="1"/>
  <c r="O11" i="39"/>
  <c r="O23" i="39" s="1"/>
  <c r="N11" i="39"/>
  <c r="N23" i="39" s="1"/>
  <c r="M11" i="39"/>
  <c r="L11" i="39"/>
  <c r="L23" i="39" s="1"/>
  <c r="K11" i="39"/>
  <c r="K23" i="39" s="1"/>
  <c r="J11" i="39"/>
  <c r="J23" i="39" s="1"/>
  <c r="I11" i="39"/>
  <c r="H11" i="39"/>
  <c r="H23" i="39" s="1"/>
  <c r="G11" i="39"/>
  <c r="G23" i="39" s="1"/>
  <c r="F11" i="39"/>
  <c r="F23" i="39" s="1"/>
  <c r="E11" i="39"/>
  <c r="A10" i="39"/>
  <c r="A11" i="39" s="1"/>
  <c r="A12" i="39" s="1"/>
  <c r="A13" i="39" s="1"/>
  <c r="A14" i="39" s="1"/>
  <c r="A15" i="39" s="1"/>
  <c r="A16" i="39" s="1"/>
  <c r="A17" i="39" s="1"/>
  <c r="A18" i="39" s="1"/>
  <c r="A19" i="39" s="1"/>
  <c r="A20" i="39" s="1"/>
  <c r="A21" i="39" s="1"/>
  <c r="A22" i="39" s="1"/>
  <c r="A23" i="39" s="1"/>
  <c r="A24" i="39" s="1"/>
  <c r="A25" i="39" s="1"/>
  <c r="A26" i="39" s="1"/>
  <c r="A27" i="39" s="1"/>
  <c r="A28" i="39" s="1"/>
  <c r="A29" i="39" s="1"/>
  <c r="A30" i="39" s="1"/>
  <c r="M42" i="38"/>
  <c r="L42" i="38"/>
  <c r="K42" i="38"/>
  <c r="J42" i="38"/>
  <c r="I42" i="38"/>
  <c r="H42" i="38"/>
  <c r="G42" i="38"/>
  <c r="F42" i="38"/>
  <c r="E42" i="38"/>
  <c r="D42" i="38"/>
  <c r="C42" i="38"/>
  <c r="B42" i="38"/>
  <c r="N40" i="38"/>
  <c r="N39" i="38"/>
  <c r="N38" i="38"/>
  <c r="M37" i="38"/>
  <c r="L37" i="38"/>
  <c r="K37" i="38"/>
  <c r="J37" i="38"/>
  <c r="I37" i="38"/>
  <c r="H37" i="38"/>
  <c r="G37" i="38"/>
  <c r="F37" i="38"/>
  <c r="E37" i="38"/>
  <c r="D37" i="38"/>
  <c r="C37" i="38"/>
  <c r="B37" i="38"/>
  <c r="N30" i="38"/>
  <c r="N29" i="38"/>
  <c r="N28" i="38"/>
  <c r="N27" i="38"/>
  <c r="N25" i="38"/>
  <c r="M25" i="38"/>
  <c r="L25" i="38"/>
  <c r="K25" i="38"/>
  <c r="J25" i="38"/>
  <c r="I25" i="38"/>
  <c r="H25" i="38"/>
  <c r="G25" i="38"/>
  <c r="F25" i="38"/>
  <c r="E25" i="38"/>
  <c r="D25" i="38"/>
  <c r="C25" i="38"/>
  <c r="B25" i="38"/>
  <c r="N24" i="38"/>
  <c r="N23" i="38"/>
  <c r="M21" i="38"/>
  <c r="L21" i="38"/>
  <c r="K21" i="38"/>
  <c r="J21" i="38"/>
  <c r="I21" i="38"/>
  <c r="H21" i="38"/>
  <c r="G21" i="38"/>
  <c r="F21" i="38"/>
  <c r="E21" i="38"/>
  <c r="D21" i="38"/>
  <c r="D32" i="38" s="1"/>
  <c r="C21" i="38"/>
  <c r="B21" i="38"/>
  <c r="N20" i="38"/>
  <c r="N19" i="38"/>
  <c r="M17" i="38"/>
  <c r="L17" i="38"/>
  <c r="M12" i="37" s="1"/>
  <c r="M30" i="37" s="1"/>
  <c r="K17" i="38"/>
  <c r="L12" i="37" s="1"/>
  <c r="L30" i="37" s="1"/>
  <c r="J17" i="38"/>
  <c r="K12" i="37" s="1"/>
  <c r="K30" i="37" s="1"/>
  <c r="I17" i="38"/>
  <c r="H17" i="38"/>
  <c r="I12" i="37" s="1"/>
  <c r="I30" i="37" s="1"/>
  <c r="G17" i="38"/>
  <c r="F17" i="38"/>
  <c r="G12" i="37" s="1"/>
  <c r="G30" i="37" s="1"/>
  <c r="E17" i="38"/>
  <c r="D17" i="38"/>
  <c r="E12" i="37" s="1"/>
  <c r="E30" i="37" s="1"/>
  <c r="C17" i="38"/>
  <c r="B17" i="38"/>
  <c r="N17" i="38" s="1"/>
  <c r="N16" i="38"/>
  <c r="N15" i="38"/>
  <c r="M13" i="38"/>
  <c r="L13" i="38"/>
  <c r="M11" i="37" s="1"/>
  <c r="M29" i="37" s="1"/>
  <c r="K13" i="38"/>
  <c r="L11" i="37" s="1"/>
  <c r="J13" i="38"/>
  <c r="K11" i="37" s="1"/>
  <c r="K29" i="37" s="1"/>
  <c r="I13" i="38"/>
  <c r="J11" i="37" s="1"/>
  <c r="J29" i="37" s="1"/>
  <c r="H13" i="38"/>
  <c r="I11" i="37" s="1"/>
  <c r="I29" i="37" s="1"/>
  <c r="G13" i="38"/>
  <c r="H11" i="37" s="1"/>
  <c r="H29" i="37" s="1"/>
  <c r="F13" i="38"/>
  <c r="G11" i="37" s="1"/>
  <c r="G29" i="37" s="1"/>
  <c r="E13" i="38"/>
  <c r="D13" i="38"/>
  <c r="E11" i="37" s="1"/>
  <c r="E29" i="37" s="1"/>
  <c r="C13" i="38"/>
  <c r="D11" i="37" s="1"/>
  <c r="B13" i="38"/>
  <c r="C11" i="37" s="1"/>
  <c r="N12" i="38"/>
  <c r="N11" i="38"/>
  <c r="M9" i="38"/>
  <c r="L9" i="38"/>
  <c r="L32" i="38" s="1"/>
  <c r="K9" i="38"/>
  <c r="J9" i="38"/>
  <c r="I9" i="38"/>
  <c r="H9" i="38"/>
  <c r="G9" i="38"/>
  <c r="F9" i="38"/>
  <c r="E9" i="38"/>
  <c r="D9" i="38"/>
  <c r="C9" i="38"/>
  <c r="B9" i="38"/>
  <c r="N8" i="38"/>
  <c r="H35" i="37"/>
  <c r="E35" i="37"/>
  <c r="N34" i="37"/>
  <c r="J34" i="37"/>
  <c r="I33" i="37"/>
  <c r="N32" i="37"/>
  <c r="F32" i="37"/>
  <c r="E31" i="37"/>
  <c r="J30" i="37"/>
  <c r="L29" i="37"/>
  <c r="D29" i="37"/>
  <c r="N17" i="37"/>
  <c r="N35" i="37" s="1"/>
  <c r="M17" i="37"/>
  <c r="M35" i="37" s="1"/>
  <c r="L17" i="37"/>
  <c r="L35" i="37" s="1"/>
  <c r="K17" i="37"/>
  <c r="K35" i="37" s="1"/>
  <c r="J17" i="37"/>
  <c r="J35" i="37" s="1"/>
  <c r="I17" i="37"/>
  <c r="I35" i="37" s="1"/>
  <c r="H17" i="37"/>
  <c r="G17" i="37"/>
  <c r="G35" i="37" s="1"/>
  <c r="F17" i="37"/>
  <c r="F35" i="37" s="1"/>
  <c r="E17" i="37"/>
  <c r="D17" i="37"/>
  <c r="D35" i="37" s="1"/>
  <c r="C17" i="37"/>
  <c r="C35" i="37" s="1"/>
  <c r="N16" i="37"/>
  <c r="M16" i="37"/>
  <c r="M34" i="37" s="1"/>
  <c r="L16" i="37"/>
  <c r="L34" i="37" s="1"/>
  <c r="K16" i="37"/>
  <c r="K34" i="37" s="1"/>
  <c r="J16" i="37"/>
  <c r="I16" i="37"/>
  <c r="I34" i="37" s="1"/>
  <c r="H16" i="37"/>
  <c r="H34" i="37" s="1"/>
  <c r="G16" i="37"/>
  <c r="G34" i="37" s="1"/>
  <c r="F16" i="37"/>
  <c r="F34" i="37" s="1"/>
  <c r="E16" i="37"/>
  <c r="E34" i="37" s="1"/>
  <c r="D16" i="37"/>
  <c r="D34" i="37" s="1"/>
  <c r="C16" i="37"/>
  <c r="C34" i="37" s="1"/>
  <c r="N15" i="37"/>
  <c r="N33" i="37" s="1"/>
  <c r="M15" i="37"/>
  <c r="M33" i="37" s="1"/>
  <c r="L15" i="37"/>
  <c r="L33" i="37" s="1"/>
  <c r="K15" i="37"/>
  <c r="K33" i="37" s="1"/>
  <c r="J15" i="37"/>
  <c r="J33" i="37" s="1"/>
  <c r="I15" i="37"/>
  <c r="H15" i="37"/>
  <c r="H33" i="37" s="1"/>
  <c r="G15" i="37"/>
  <c r="G33" i="37" s="1"/>
  <c r="F15" i="37"/>
  <c r="F33" i="37" s="1"/>
  <c r="E15" i="37"/>
  <c r="E33" i="37" s="1"/>
  <c r="D15" i="37"/>
  <c r="D33" i="37" s="1"/>
  <c r="C15" i="37"/>
  <c r="C33" i="37" s="1"/>
  <c r="N14" i="37"/>
  <c r="M14" i="37"/>
  <c r="M32" i="37" s="1"/>
  <c r="L14" i="37"/>
  <c r="L32" i="37" s="1"/>
  <c r="K14" i="37"/>
  <c r="K32" i="37" s="1"/>
  <c r="J14" i="37"/>
  <c r="J32" i="37" s="1"/>
  <c r="I14" i="37"/>
  <c r="I32" i="37" s="1"/>
  <c r="H14" i="37"/>
  <c r="H32" i="37" s="1"/>
  <c r="G14" i="37"/>
  <c r="G32" i="37" s="1"/>
  <c r="F14" i="37"/>
  <c r="E14" i="37"/>
  <c r="E32" i="37" s="1"/>
  <c r="D14" i="37"/>
  <c r="D32" i="37" s="1"/>
  <c r="C14" i="37"/>
  <c r="N13" i="37"/>
  <c r="N31" i="37" s="1"/>
  <c r="M13" i="37"/>
  <c r="M31" i="37" s="1"/>
  <c r="L13" i="37"/>
  <c r="L31" i="37" s="1"/>
  <c r="K13" i="37"/>
  <c r="K31" i="37" s="1"/>
  <c r="J13" i="37"/>
  <c r="J31" i="37" s="1"/>
  <c r="I13" i="37"/>
  <c r="I31" i="37" s="1"/>
  <c r="H13" i="37"/>
  <c r="H31" i="37" s="1"/>
  <c r="G13" i="37"/>
  <c r="G31" i="37" s="1"/>
  <c r="F13" i="37"/>
  <c r="F31" i="37" s="1"/>
  <c r="E13" i="37"/>
  <c r="D13" i="37"/>
  <c r="D31" i="37" s="1"/>
  <c r="C13" i="37"/>
  <c r="C31" i="37" s="1"/>
  <c r="N12" i="37"/>
  <c r="N30" i="37" s="1"/>
  <c r="J12" i="37"/>
  <c r="H12" i="37"/>
  <c r="H30" i="37" s="1"/>
  <c r="F12" i="37"/>
  <c r="F30" i="37" s="1"/>
  <c r="D12" i="37"/>
  <c r="D30" i="37" s="1"/>
  <c r="C12" i="37"/>
  <c r="C30" i="37" s="1"/>
  <c r="N11" i="37"/>
  <c r="N29" i="37" s="1"/>
  <c r="F11" i="37"/>
  <c r="F29" i="37" s="1"/>
  <c r="A10" i="37"/>
  <c r="A11" i="37" s="1"/>
  <c r="A12" i="37" s="1"/>
  <c r="A13" i="37" s="1"/>
  <c r="A14" i="37" s="1"/>
  <c r="A15" i="37" s="1"/>
  <c r="A16" i="37" s="1"/>
  <c r="A17" i="37" s="1"/>
  <c r="A18" i="37" s="1"/>
  <c r="A19" i="37" s="1"/>
  <c r="A20" i="37" s="1"/>
  <c r="A21" i="37" s="1"/>
  <c r="A22" i="37" s="1"/>
  <c r="A23" i="37" s="1"/>
  <c r="A24" i="37" s="1"/>
  <c r="A25" i="37" s="1"/>
  <c r="A26" i="37" s="1"/>
  <c r="A27" i="37" s="1"/>
  <c r="A28" i="37" s="1"/>
  <c r="A29" i="37" s="1"/>
  <c r="A30" i="37" s="1"/>
  <c r="A31" i="37" s="1"/>
  <c r="A32" i="37" s="1"/>
  <c r="A33" i="37" s="1"/>
  <c r="A34" i="37" s="1"/>
  <c r="A35" i="37" s="1"/>
  <c r="G7" i="37"/>
  <c r="H7" i="37" s="1"/>
  <c r="I7" i="37" s="1"/>
  <c r="J7" i="37" s="1"/>
  <c r="K7" i="37" s="1"/>
  <c r="L7" i="37" s="1"/>
  <c r="M7" i="37" s="1"/>
  <c r="N7" i="37" s="1"/>
  <c r="D7" i="37"/>
  <c r="E7" i="37" s="1"/>
  <c r="F7" i="37" s="1"/>
  <c r="K23" i="36"/>
  <c r="D21" i="36"/>
  <c r="K16" i="36"/>
  <c r="E260" i="41" s="1"/>
  <c r="I11" i="36"/>
  <c r="I16" i="36" s="1"/>
  <c r="E268" i="41" s="1"/>
  <c r="H11" i="36"/>
  <c r="H23" i="36" s="1"/>
  <c r="E11" i="36"/>
  <c r="A11" i="36"/>
  <c r="A12" i="36" s="1"/>
  <c r="A13" i="36" s="1"/>
  <c r="A14" i="36" s="1"/>
  <c r="A15" i="36" s="1"/>
  <c r="A16" i="36" s="1"/>
  <c r="A17" i="36" s="1"/>
  <c r="A18" i="36" s="1"/>
  <c r="A19" i="36" s="1"/>
  <c r="A20" i="36" s="1"/>
  <c r="A21" i="36" s="1"/>
  <c r="A22" i="36" s="1"/>
  <c r="A23" i="36" s="1"/>
  <c r="D39" i="35"/>
  <c r="D35" i="35"/>
  <c r="D31" i="35"/>
  <c r="A11" i="35"/>
  <c r="A12" i="35" s="1"/>
  <c r="A13" i="35" s="1"/>
  <c r="A14" i="35" s="1"/>
  <c r="A15" i="35" s="1"/>
  <c r="A16" i="35" s="1"/>
  <c r="A17" i="35" s="1"/>
  <c r="A18" i="35" s="1"/>
  <c r="A19" i="35" s="1"/>
  <c r="A20" i="35" s="1"/>
  <c r="A21" i="35" s="1"/>
  <c r="A22" i="35" s="1"/>
  <c r="A23" i="35" s="1"/>
  <c r="A24" i="35" s="1"/>
  <c r="A25" i="35" s="1"/>
  <c r="A26" i="35" s="1"/>
  <c r="A27" i="35" s="1"/>
  <c r="A28" i="35" s="1"/>
  <c r="A29" i="35" s="1"/>
  <c r="A30" i="35" s="1"/>
  <c r="A31" i="35" s="1"/>
  <c r="A32" i="35" s="1"/>
  <c r="A33" i="35" s="1"/>
  <c r="A34" i="35" s="1"/>
  <c r="A35" i="35" s="1"/>
  <c r="A36" i="35" s="1"/>
  <c r="A37" i="35" s="1"/>
  <c r="A38" i="35" s="1"/>
  <c r="A39" i="35" s="1"/>
  <c r="A40" i="35" s="1"/>
  <c r="A41" i="35" s="1"/>
  <c r="E254" i="41" l="1"/>
  <c r="E255" i="41" s="1"/>
  <c r="F250" i="41" s="1"/>
  <c r="F255" i="41" s="1"/>
  <c r="G250" i="41" s="1"/>
  <c r="G255" i="41" s="1"/>
  <c r="H250" i="41" s="1"/>
  <c r="H255" i="41" s="1"/>
  <c r="H12" i="32"/>
  <c r="N42" i="38"/>
  <c r="O24" i="39"/>
  <c r="O25" i="39" s="1"/>
  <c r="L25" i="39"/>
  <c r="I32" i="38"/>
  <c r="I45" i="38" s="1"/>
  <c r="N25" i="39"/>
  <c r="F24" i="39"/>
  <c r="F25" i="39" s="1"/>
  <c r="P24" i="39"/>
  <c r="J30" i="39"/>
  <c r="J12" i="32"/>
  <c r="E270" i="41"/>
  <c r="E271" i="41" s="1"/>
  <c r="F266" i="41" s="1"/>
  <c r="F271" i="41" s="1"/>
  <c r="G266" i="41" s="1"/>
  <c r="G271" i="41" s="1"/>
  <c r="H266" i="41" s="1"/>
  <c r="H271" i="41" s="1"/>
  <c r="G24" i="39"/>
  <c r="G25" i="39" s="1"/>
  <c r="J23" i="36"/>
  <c r="H25" i="39"/>
  <c r="P25" i="39"/>
  <c r="H24" i="39"/>
  <c r="O34" i="37"/>
  <c r="O30" i="37"/>
  <c r="E262" i="41"/>
  <c r="E263" i="41" s="1"/>
  <c r="F258" i="41" s="1"/>
  <c r="F263" i="41" s="1"/>
  <c r="G258" i="41" s="1"/>
  <c r="G263" i="41" s="1"/>
  <c r="H258" i="41" s="1"/>
  <c r="H263" i="41" s="1"/>
  <c r="I12" i="32"/>
  <c r="O14" i="37"/>
  <c r="C32" i="37"/>
  <c r="O32" i="37" s="1"/>
  <c r="E32" i="38"/>
  <c r="M32" i="38"/>
  <c r="K24" i="39"/>
  <c r="K25" i="39" s="1"/>
  <c r="C28" i="39"/>
  <c r="N30" i="39"/>
  <c r="E16" i="36"/>
  <c r="E220" i="41" s="1"/>
  <c r="O12" i="37"/>
  <c r="E24" i="39"/>
  <c r="C11" i="39"/>
  <c r="E23" i="39"/>
  <c r="I24" i="39"/>
  <c r="I23" i="39"/>
  <c r="M24" i="39"/>
  <c r="M23" i="39"/>
  <c r="M25" i="39" s="1"/>
  <c r="Q23" i="39"/>
  <c r="Q25" i="39" s="1"/>
  <c r="H16" i="36"/>
  <c r="E244" i="41" s="1"/>
  <c r="O33" i="37"/>
  <c r="O16" i="37"/>
  <c r="F30" i="39"/>
  <c r="F11" i="36" s="1"/>
  <c r="F16" i="36" s="1"/>
  <c r="E228" i="41" s="1"/>
  <c r="C29" i="37"/>
  <c r="O29" i="37" s="1"/>
  <c r="O11" i="37"/>
  <c r="N13" i="38"/>
  <c r="C45" i="38"/>
  <c r="D45" i="38"/>
  <c r="L45" i="38"/>
  <c r="J25" i="39"/>
  <c r="G11" i="36"/>
  <c r="B32" i="38"/>
  <c r="B45" i="38" s="1"/>
  <c r="F32" i="38"/>
  <c r="F45" i="38" s="1"/>
  <c r="J32" i="38"/>
  <c r="J45" i="38" s="1"/>
  <c r="N9" i="38"/>
  <c r="N21" i="38"/>
  <c r="E45" i="38"/>
  <c r="M45" i="38"/>
  <c r="O31" i="37"/>
  <c r="O35" i="37"/>
  <c r="C32" i="38"/>
  <c r="G32" i="38"/>
  <c r="G45" i="38" s="1"/>
  <c r="K32" i="38"/>
  <c r="K45" i="38" s="1"/>
  <c r="H32" i="38"/>
  <c r="H45" i="38" s="1"/>
  <c r="E23" i="36"/>
  <c r="I23" i="36"/>
  <c r="O13" i="37"/>
  <c r="O15" i="37"/>
  <c r="O17" i="37"/>
  <c r="E230" i="41" l="1"/>
  <c r="E231" i="41" s="1"/>
  <c r="F226" i="41" s="1"/>
  <c r="F231" i="41" s="1"/>
  <c r="G226" i="41" s="1"/>
  <c r="G231" i="41" s="1"/>
  <c r="H226" i="41" s="1"/>
  <c r="H231" i="41" s="1"/>
  <c r="E12" i="32"/>
  <c r="F23" i="36"/>
  <c r="G11" i="35"/>
  <c r="G12" i="19"/>
  <c r="E246" i="41"/>
  <c r="E247" i="41" s="1"/>
  <c r="F242" i="41" s="1"/>
  <c r="F247" i="41" s="1"/>
  <c r="G242" i="41" s="1"/>
  <c r="G247" i="41" s="1"/>
  <c r="H242" i="41" s="1"/>
  <c r="H247" i="41" s="1"/>
  <c r="G12" i="32"/>
  <c r="F12" i="19"/>
  <c r="F11" i="35"/>
  <c r="D11" i="36"/>
  <c r="E222" i="41"/>
  <c r="E223" i="41" s="1"/>
  <c r="F218" i="41" s="1"/>
  <c r="F223" i="41" s="1"/>
  <c r="G218" i="41" s="1"/>
  <c r="G223" i="41" s="1"/>
  <c r="H218" i="41" s="1"/>
  <c r="H223" i="41" s="1"/>
  <c r="D12" i="32"/>
  <c r="H11" i="35"/>
  <c r="H12" i="19"/>
  <c r="C30" i="39"/>
  <c r="E11" i="35"/>
  <c r="D11" i="35" s="1"/>
  <c r="E12" i="19"/>
  <c r="D12" i="19" s="1"/>
  <c r="I25" i="39"/>
  <c r="C23" i="39"/>
  <c r="E25" i="39"/>
  <c r="N32" i="38"/>
  <c r="N45" i="38" s="1"/>
  <c r="C24" i="39"/>
  <c r="G16" i="36"/>
  <c r="E236" i="41" s="1"/>
  <c r="G23" i="36"/>
  <c r="G13" i="35" l="1"/>
  <c r="G22" i="35" s="1"/>
  <c r="E87" i="41" s="1"/>
  <c r="F13" i="35"/>
  <c r="F26" i="35" s="1"/>
  <c r="E132" i="41" s="1"/>
  <c r="H13" i="35"/>
  <c r="H33" i="35" s="1"/>
  <c r="E13" i="35"/>
  <c r="E33" i="35" s="1"/>
  <c r="E238" i="41"/>
  <c r="E239" i="41" s="1"/>
  <c r="F234" i="41" s="1"/>
  <c r="F239" i="41" s="1"/>
  <c r="G234" i="41" s="1"/>
  <c r="G239" i="41" s="1"/>
  <c r="H234" i="41" s="1"/>
  <c r="H239" i="41" s="1"/>
  <c r="F12" i="32"/>
  <c r="C25" i="39"/>
  <c r="D16" i="36"/>
  <c r="D23" i="36"/>
  <c r="G33" i="35"/>
  <c r="G26" i="35"/>
  <c r="E140" i="41" s="1"/>
  <c r="E41" i="35"/>
  <c r="H41" i="35"/>
  <c r="F33" i="35"/>
  <c r="F37" i="35"/>
  <c r="E134" i="41" l="1"/>
  <c r="F14" i="31"/>
  <c r="E89" i="41"/>
  <c r="E90" i="41" s="1"/>
  <c r="F85" i="41" s="1"/>
  <c r="F90" i="41" s="1"/>
  <c r="G85" i="41" s="1"/>
  <c r="G90" i="41" s="1"/>
  <c r="H85" i="41" s="1"/>
  <c r="H90" i="41" s="1"/>
  <c r="G12" i="31"/>
  <c r="E22" i="35"/>
  <c r="E71" i="41" s="1"/>
  <c r="H22" i="35"/>
  <c r="E109" i="41" s="1"/>
  <c r="D13" i="35"/>
  <c r="F41" i="35"/>
  <c r="D41" i="35" s="1"/>
  <c r="H26" i="35"/>
  <c r="E162" i="41" s="1"/>
  <c r="G37" i="35"/>
  <c r="F22" i="35"/>
  <c r="E79" i="41" s="1"/>
  <c r="E37" i="35"/>
  <c r="G41" i="35"/>
  <c r="E18" i="35"/>
  <c r="E18" i="41" s="1"/>
  <c r="E20" i="41" s="1"/>
  <c r="E21" i="41" s="1"/>
  <c r="F18" i="35"/>
  <c r="E26" i="41" s="1"/>
  <c r="E28" i="41" s="1"/>
  <c r="E29" i="41" s="1"/>
  <c r="F24" i="41" s="1"/>
  <c r="F29" i="41" s="1"/>
  <c r="G24" i="41" s="1"/>
  <c r="H18" i="35"/>
  <c r="E56" i="41" s="1"/>
  <c r="E58" i="41" s="1"/>
  <c r="E59" i="41" s="1"/>
  <c r="F54" i="41" s="1"/>
  <c r="F59" i="41" s="1"/>
  <c r="G54" i="41" s="1"/>
  <c r="E26" i="35"/>
  <c r="E124" i="41" s="1"/>
  <c r="G18" i="35"/>
  <c r="E34" i="41" s="1"/>
  <c r="E36" i="41" s="1"/>
  <c r="E37" i="41" s="1"/>
  <c r="F32" i="41" s="1"/>
  <c r="F37" i="41" s="1"/>
  <c r="G32" i="41" s="1"/>
  <c r="E142" i="41"/>
  <c r="E143" i="41" s="1"/>
  <c r="F138" i="41" s="1"/>
  <c r="F143" i="41" s="1"/>
  <c r="G138" i="41" s="1"/>
  <c r="G143" i="41" s="1"/>
  <c r="H138" i="41" s="1"/>
  <c r="H143" i="41" s="1"/>
  <c r="G14" i="31"/>
  <c r="H37" i="35"/>
  <c r="D33" i="35"/>
  <c r="D26" i="35"/>
  <c r="D18" i="35"/>
  <c r="D37" i="35"/>
  <c r="D22" i="35"/>
  <c r="J12" i="31" l="1"/>
  <c r="E111" i="41"/>
  <c r="E112" i="41" s="1"/>
  <c r="F107" i="41" s="1"/>
  <c r="F112" i="41" s="1"/>
  <c r="G107" i="41" s="1"/>
  <c r="G112" i="41" s="1"/>
  <c r="H107" i="41" s="1"/>
  <c r="H112" i="41" s="1"/>
  <c r="E73" i="41"/>
  <c r="E74" i="41" s="1"/>
  <c r="F69" i="41" s="1"/>
  <c r="F74" i="41" s="1"/>
  <c r="G69" i="41" s="1"/>
  <c r="G74" i="41" s="1"/>
  <c r="H69" i="41" s="1"/>
  <c r="H74" i="41" s="1"/>
  <c r="E12" i="31"/>
  <c r="F16" i="41"/>
  <c r="E326" i="41"/>
  <c r="E325" i="41"/>
  <c r="E327" i="41" s="1"/>
  <c r="E81" i="41"/>
  <c r="E82" i="41" s="1"/>
  <c r="F77" i="41" s="1"/>
  <c r="F82" i="41" s="1"/>
  <c r="G77" i="41" s="1"/>
  <c r="G82" i="41" s="1"/>
  <c r="H77" i="41" s="1"/>
  <c r="H82" i="41" s="1"/>
  <c r="F12" i="31"/>
  <c r="E126" i="41"/>
  <c r="E127" i="41" s="1"/>
  <c r="F122" i="41" s="1"/>
  <c r="F127" i="41" s="1"/>
  <c r="G122" i="41" s="1"/>
  <c r="G127" i="41" s="1"/>
  <c r="H122" i="41" s="1"/>
  <c r="H127" i="41" s="1"/>
  <c r="E14" i="31"/>
  <c r="E164" i="41"/>
  <c r="E165" i="41" s="1"/>
  <c r="F160" i="41" s="1"/>
  <c r="F165" i="41" s="1"/>
  <c r="G160" i="41" s="1"/>
  <c r="G165" i="41" s="1"/>
  <c r="H160" i="41" s="1"/>
  <c r="H165" i="41" s="1"/>
  <c r="J14" i="31"/>
  <c r="E324" i="41"/>
  <c r="E135" i="41"/>
  <c r="F130" i="41" s="1"/>
  <c r="F135" i="41" s="1"/>
  <c r="G130" i="41" s="1"/>
  <c r="G135" i="41" s="1"/>
  <c r="H130" i="41" s="1"/>
  <c r="H135" i="41" s="1"/>
  <c r="J16" i="32"/>
  <c r="I16" i="32"/>
  <c r="H16" i="32"/>
  <c r="G16" i="32"/>
  <c r="F16" i="32"/>
  <c r="E16" i="32"/>
  <c r="D16" i="32"/>
  <c r="A11" i="32"/>
  <c r="A12" i="32" s="1"/>
  <c r="A13" i="32" s="1"/>
  <c r="A14" i="32" s="1"/>
  <c r="A15" i="32" s="1"/>
  <c r="A16" i="32" s="1"/>
  <c r="A17" i="32" s="1"/>
  <c r="A18" i="32" s="1"/>
  <c r="A19" i="32" s="1"/>
  <c r="A20" i="32" s="1"/>
  <c r="A21" i="32" s="1"/>
  <c r="A22" i="32" s="1"/>
  <c r="A23" i="32" s="1"/>
  <c r="A24" i="32" s="1"/>
  <c r="A25" i="32" s="1"/>
  <c r="A26" i="32" s="1"/>
  <c r="A10" i="32"/>
  <c r="A10" i="31"/>
  <c r="A11" i="31" s="1"/>
  <c r="A12" i="31" s="1"/>
  <c r="A13" i="31" s="1"/>
  <c r="A14" i="31" s="1"/>
  <c r="A15" i="31" s="1"/>
  <c r="A16" i="31" s="1"/>
  <c r="A17" i="31" s="1"/>
  <c r="A18" i="31" s="1"/>
  <c r="A19" i="31" s="1"/>
  <c r="A20" i="31" s="1"/>
  <c r="A21" i="31" s="1"/>
  <c r="A22" i="31" s="1"/>
  <c r="A23" i="31" s="1"/>
  <c r="A24" i="31" s="1"/>
  <c r="A25" i="31" s="1"/>
  <c r="A26" i="31" s="1"/>
  <c r="F21" i="41" l="1"/>
  <c r="F323" i="41"/>
  <c r="G16" i="41" l="1"/>
  <c r="F326" i="41"/>
  <c r="F325" i="41"/>
  <c r="F327" i="41" s="1"/>
  <c r="E16" i="30"/>
  <c r="E18" i="30" s="1"/>
  <c r="E20" i="30" s="1"/>
  <c r="B16" i="30"/>
  <c r="E21" i="30" l="1"/>
  <c r="E22" i="30" s="1"/>
  <c r="F18" i="32"/>
  <c r="I18" i="31"/>
  <c r="D18" i="31"/>
  <c r="E18" i="31"/>
  <c r="E18" i="32"/>
  <c r="J18" i="31"/>
  <c r="J18" i="32"/>
  <c r="D18" i="32"/>
  <c r="I18" i="32"/>
  <c r="H18" i="32"/>
  <c r="G18" i="31"/>
  <c r="H18" i="31"/>
  <c r="F18" i="31"/>
  <c r="G18" i="32"/>
  <c r="D67" i="29"/>
  <c r="D31" i="29"/>
  <c r="D22" i="29"/>
  <c r="E31" i="29"/>
  <c r="E58" i="29"/>
  <c r="E22" i="29"/>
  <c r="D58" i="29"/>
  <c r="E49" i="29"/>
  <c r="E13" i="29"/>
  <c r="D49" i="29"/>
  <c r="D13" i="29"/>
  <c r="E40" i="29"/>
  <c r="E67" i="29"/>
  <c r="D40" i="29"/>
  <c r="G323" i="41"/>
  <c r="E54" i="29"/>
  <c r="E56" i="29" s="1"/>
  <c r="E60" i="29" s="1"/>
  <c r="H49" i="41" s="1"/>
  <c r="H50" i="41" s="1"/>
  <c r="D54" i="29"/>
  <c r="D56" i="29" s="1"/>
  <c r="E45" i="29"/>
  <c r="D45" i="29"/>
  <c r="D47" i="29" s="1"/>
  <c r="D51" i="29" s="1"/>
  <c r="G42" i="41" s="1"/>
  <c r="G43" i="41" s="1"/>
  <c r="G44" i="41" s="1"/>
  <c r="H40" i="41" s="1"/>
  <c r="E36" i="29"/>
  <c r="D36" i="29"/>
  <c r="E27" i="29"/>
  <c r="E18" i="29"/>
  <c r="D18" i="29"/>
  <c r="E9" i="29"/>
  <c r="D9" i="29"/>
  <c r="E47" i="29"/>
  <c r="C48" i="28"/>
  <c r="D48" i="28"/>
  <c r="E48" i="28"/>
  <c r="F48" i="28"/>
  <c r="G48" i="28"/>
  <c r="H48" i="28"/>
  <c r="I48" i="28"/>
  <c r="J48" i="28"/>
  <c r="K48" i="28"/>
  <c r="L48" i="28"/>
  <c r="M48" i="28"/>
  <c r="N48" i="28"/>
  <c r="O48" i="28"/>
  <c r="B48" i="28"/>
  <c r="C22" i="28"/>
  <c r="D22" i="28"/>
  <c r="E22" i="28"/>
  <c r="F22" i="28"/>
  <c r="G22" i="28"/>
  <c r="H22" i="28"/>
  <c r="I22" i="28"/>
  <c r="J22" i="28"/>
  <c r="K22" i="28"/>
  <c r="L22" i="28"/>
  <c r="M22" i="28"/>
  <c r="N22" i="28"/>
  <c r="O22" i="28"/>
  <c r="B22" i="28"/>
  <c r="D27" i="29" s="1"/>
  <c r="H24" i="31" l="1"/>
  <c r="D16" i="2" s="1"/>
  <c r="H22" i="31"/>
  <c r="D14" i="2" s="1"/>
  <c r="F22" i="31"/>
  <c r="F14" i="1" s="1"/>
  <c r="F24" i="31"/>
  <c r="F16" i="1" s="1"/>
  <c r="G22" i="31"/>
  <c r="G14" i="1" s="1"/>
  <c r="G24" i="31"/>
  <c r="G16" i="1" s="1"/>
  <c r="D24" i="31"/>
  <c r="D16" i="1" s="1"/>
  <c r="D22" i="31"/>
  <c r="D14" i="1" s="1"/>
  <c r="G24" i="32"/>
  <c r="G16" i="3" s="1"/>
  <c r="G22" i="32"/>
  <c r="G14" i="3" s="1"/>
  <c r="G20" i="32"/>
  <c r="E20" i="32"/>
  <c r="E22" i="32"/>
  <c r="E14" i="3" s="1"/>
  <c r="E24" i="32"/>
  <c r="E16" i="3" s="1"/>
  <c r="E24" i="31"/>
  <c r="E16" i="1" s="1"/>
  <c r="E22" i="31"/>
  <c r="E14" i="1" s="1"/>
  <c r="D60" i="29"/>
  <c r="G49" i="41" s="1"/>
  <c r="G50" i="41" s="1"/>
  <c r="G51" i="41" s="1"/>
  <c r="H47" i="41" s="1"/>
  <c r="H51" i="41" s="1"/>
  <c r="I10" i="31" s="1"/>
  <c r="H20" i="32"/>
  <c r="H24" i="32"/>
  <c r="H16" i="3" s="1"/>
  <c r="H22" i="32"/>
  <c r="H14" i="3" s="1"/>
  <c r="I22" i="31"/>
  <c r="E14" i="2" s="1"/>
  <c r="I24" i="31"/>
  <c r="E16" i="2" s="1"/>
  <c r="J22" i="32"/>
  <c r="J14" i="3" s="1"/>
  <c r="J20" i="32"/>
  <c r="J24" i="32"/>
  <c r="J16" i="3" s="1"/>
  <c r="J24" i="31"/>
  <c r="H16" i="1" s="1"/>
  <c r="J22" i="31"/>
  <c r="H14" i="1" s="1"/>
  <c r="I20" i="32"/>
  <c r="I22" i="32"/>
  <c r="I14" i="3" s="1"/>
  <c r="I24" i="32"/>
  <c r="I16" i="3" s="1"/>
  <c r="F22" i="32"/>
  <c r="F14" i="3" s="1"/>
  <c r="F20" i="32"/>
  <c r="F24" i="32"/>
  <c r="F16" i="3" s="1"/>
  <c r="E51" i="29"/>
  <c r="H42" i="41" s="1"/>
  <c r="H43" i="41" s="1"/>
  <c r="H44" i="41" s="1"/>
  <c r="H10" i="31" s="1"/>
  <c r="D24" i="32"/>
  <c r="D16" i="3" s="1"/>
  <c r="D22" i="32"/>
  <c r="D14" i="3" s="1"/>
  <c r="D20" i="32"/>
  <c r="E38" i="29"/>
  <c r="E42" i="29" s="1"/>
  <c r="H35" i="41" s="1"/>
  <c r="H36" i="41" s="1"/>
  <c r="D38" i="29"/>
  <c r="D42" i="29" s="1"/>
  <c r="G35" i="41" s="1"/>
  <c r="G36" i="41" s="1"/>
  <c r="G37" i="41" s="1"/>
  <c r="H32" i="41" s="1"/>
  <c r="H37" i="41" s="1"/>
  <c r="G10" i="31" s="1"/>
  <c r="E29" i="29"/>
  <c r="E33" i="29" s="1"/>
  <c r="H27" i="41" s="1"/>
  <c r="H28" i="41" s="1"/>
  <c r="D29" i="29"/>
  <c r="D33" i="29" s="1"/>
  <c r="G27" i="41" s="1"/>
  <c r="G28" i="41" s="1"/>
  <c r="G29" i="41" s="1"/>
  <c r="H24" i="41" s="1"/>
  <c r="H29" i="41" s="1"/>
  <c r="F10" i="31" s="1"/>
  <c r="F16" i="31" s="1"/>
  <c r="E20" i="29"/>
  <c r="E24" i="29" s="1"/>
  <c r="H19" i="41" s="1"/>
  <c r="H20" i="41" s="1"/>
  <c r="D20" i="29"/>
  <c r="D24" i="29" s="1"/>
  <c r="G19" i="41" s="1"/>
  <c r="G20" i="41" s="1"/>
  <c r="G21" i="41" s="1"/>
  <c r="H16" i="41" s="1"/>
  <c r="H21" i="41" s="1"/>
  <c r="E10" i="31" s="1"/>
  <c r="E16" i="31" s="1"/>
  <c r="E11" i="29"/>
  <c r="E15" i="29" s="1"/>
  <c r="H11" i="41" s="1"/>
  <c r="H12" i="41" s="1"/>
  <c r="D11" i="29"/>
  <c r="D15" i="29" s="1"/>
  <c r="G11" i="41" s="1"/>
  <c r="G12" i="41" s="1"/>
  <c r="A9" i="29"/>
  <c r="A10" i="29" s="1"/>
  <c r="A11" i="29" s="1"/>
  <c r="A12" i="29" s="1"/>
  <c r="A13" i="29" s="1"/>
  <c r="A14" i="29" s="1"/>
  <c r="A15" i="29" s="1"/>
  <c r="A16" i="29" s="1"/>
  <c r="A17" i="29" s="1"/>
  <c r="A18" i="29" s="1"/>
  <c r="A19" i="29" s="1"/>
  <c r="A20" i="29" s="1"/>
  <c r="A21" i="29" s="1"/>
  <c r="A22" i="29" s="1"/>
  <c r="A23" i="29" s="1"/>
  <c r="A24" i="29" s="1"/>
  <c r="A25" i="29" s="1"/>
  <c r="A26" i="29" s="1"/>
  <c r="A27" i="29" s="1"/>
  <c r="A28" i="29" s="1"/>
  <c r="A29" i="29" s="1"/>
  <c r="A30" i="29" s="1"/>
  <c r="A31" i="29" s="1"/>
  <c r="A32" i="29" s="1"/>
  <c r="A33" i="29" s="1"/>
  <c r="A34" i="29" s="1"/>
  <c r="A35" i="29" s="1"/>
  <c r="A36" i="29" s="1"/>
  <c r="A37" i="29" s="1"/>
  <c r="A38" i="29" s="1"/>
  <c r="A39" i="29" s="1"/>
  <c r="A40" i="29" s="1"/>
  <c r="A41" i="29" s="1"/>
  <c r="A42" i="29" s="1"/>
  <c r="A43" i="29" s="1"/>
  <c r="A44" i="29" s="1"/>
  <c r="A45" i="29" s="1"/>
  <c r="A46" i="29" s="1"/>
  <c r="A47" i="29" s="1"/>
  <c r="A48" i="29" s="1"/>
  <c r="A49" i="29" s="1"/>
  <c r="A50" i="29" s="1"/>
  <c r="A51" i="29" s="1"/>
  <c r="A52" i="29" s="1"/>
  <c r="A53" i="29" s="1"/>
  <c r="A54" i="29" s="1"/>
  <c r="A55" i="29" s="1"/>
  <c r="A56" i="29" s="1"/>
  <c r="A57" i="29" s="1"/>
  <c r="A58" i="29" s="1"/>
  <c r="A59" i="29" s="1"/>
  <c r="A60" i="29" s="1"/>
  <c r="A61" i="29" s="1"/>
  <c r="A62" i="29" s="1"/>
  <c r="A63" i="29" s="1"/>
  <c r="A64" i="29" s="1"/>
  <c r="A65" i="29" s="1"/>
  <c r="A66" i="29" s="1"/>
  <c r="A67" i="29" s="1"/>
  <c r="A68" i="29" s="1"/>
  <c r="A69" i="29" s="1"/>
  <c r="E7" i="29"/>
  <c r="P48" i="28"/>
  <c r="C49" i="28"/>
  <c r="D49" i="28"/>
  <c r="E49" i="28"/>
  <c r="F49" i="28"/>
  <c r="G49" i="28"/>
  <c r="H49" i="28"/>
  <c r="I49" i="28"/>
  <c r="J49" i="28"/>
  <c r="K49" i="28"/>
  <c r="L49" i="28"/>
  <c r="M49" i="28"/>
  <c r="N49" i="28"/>
  <c r="O49" i="28"/>
  <c r="B49" i="28"/>
  <c r="C23" i="28"/>
  <c r="E63" i="29" s="1"/>
  <c r="E65" i="29" s="1"/>
  <c r="E69" i="29" s="1"/>
  <c r="H57" i="41" s="1"/>
  <c r="H58" i="41" s="1"/>
  <c r="D23" i="28"/>
  <c r="E23" i="28"/>
  <c r="F23" i="28"/>
  <c r="G23" i="28"/>
  <c r="H23" i="28"/>
  <c r="I23" i="28"/>
  <c r="J23" i="28"/>
  <c r="K23" i="28"/>
  <c r="L23" i="28"/>
  <c r="M23" i="28"/>
  <c r="N23" i="28"/>
  <c r="O23" i="28"/>
  <c r="B23" i="28"/>
  <c r="D63" i="29" s="1"/>
  <c r="D65" i="29" s="1"/>
  <c r="D69" i="29" s="1"/>
  <c r="G57" i="41" s="1"/>
  <c r="G58" i="41" s="1"/>
  <c r="G59" i="41" s="1"/>
  <c r="H54" i="41" s="1"/>
  <c r="P22" i="28"/>
  <c r="O46" i="28"/>
  <c r="N46" i="28"/>
  <c r="M46" i="28"/>
  <c r="L46" i="28"/>
  <c r="K46" i="28"/>
  <c r="J46" i="28"/>
  <c r="I46" i="28"/>
  <c r="H46" i="28"/>
  <c r="G46" i="28"/>
  <c r="F46" i="28"/>
  <c r="E46" i="28"/>
  <c r="D46" i="28"/>
  <c r="C46" i="28"/>
  <c r="B46" i="28"/>
  <c r="P45" i="28"/>
  <c r="P44" i="28"/>
  <c r="P43" i="28"/>
  <c r="P42" i="28"/>
  <c r="P41" i="28"/>
  <c r="P40" i="28"/>
  <c r="P39" i="28"/>
  <c r="P38" i="28"/>
  <c r="P37" i="28"/>
  <c r="P36" i="28"/>
  <c r="P35" i="28"/>
  <c r="P34" i="28"/>
  <c r="B33" i="28"/>
  <c r="P32" i="28"/>
  <c r="P29" i="28"/>
  <c r="E22" i="2" s="1"/>
  <c r="P28" i="28"/>
  <c r="D22" i="2" s="1"/>
  <c r="B27" i="28"/>
  <c r="P26" i="28"/>
  <c r="O20" i="28"/>
  <c r="N20" i="28"/>
  <c r="M20" i="28"/>
  <c r="L20" i="28"/>
  <c r="K20" i="28"/>
  <c r="J20" i="28"/>
  <c r="I20" i="28"/>
  <c r="H20" i="28"/>
  <c r="G20" i="28"/>
  <c r="F20" i="28"/>
  <c r="E20" i="28"/>
  <c r="D20" i="28"/>
  <c r="C20" i="28"/>
  <c r="B20" i="28"/>
  <c r="P19" i="28"/>
  <c r="P18" i="28"/>
  <c r="P17" i="28"/>
  <c r="P16" i="28"/>
  <c r="P15" i="28"/>
  <c r="P14" i="28"/>
  <c r="I22" i="3" s="1"/>
  <c r="P13" i="28"/>
  <c r="P12" i="28"/>
  <c r="H22" i="3" s="1"/>
  <c r="P11" i="28"/>
  <c r="P10" i="28"/>
  <c r="P9" i="28"/>
  <c r="P8" i="28"/>
  <c r="C7" i="28"/>
  <c r="C33" i="28" s="1"/>
  <c r="H16" i="31" l="1"/>
  <c r="H20" i="31"/>
  <c r="F26" i="32"/>
  <c r="F12" i="3"/>
  <c r="I16" i="31"/>
  <c r="I20" i="31"/>
  <c r="F20" i="31"/>
  <c r="E12" i="3"/>
  <c r="E26" i="32"/>
  <c r="G12" i="3"/>
  <c r="G26" i="32"/>
  <c r="D22" i="3"/>
  <c r="D22" i="1"/>
  <c r="F22" i="1"/>
  <c r="F22" i="3"/>
  <c r="G13" i="41"/>
  <c r="G324" i="41"/>
  <c r="H26" i="32"/>
  <c r="H12" i="3"/>
  <c r="G22" i="1"/>
  <c r="G22" i="3"/>
  <c r="G20" i="31"/>
  <c r="G16" i="31"/>
  <c r="J12" i="3"/>
  <c r="J26" i="32"/>
  <c r="E22" i="1"/>
  <c r="E22" i="3"/>
  <c r="H59" i="41"/>
  <c r="J10" i="31" s="1"/>
  <c r="H324" i="41"/>
  <c r="D26" i="32"/>
  <c r="D12" i="3"/>
  <c r="E20" i="31"/>
  <c r="I12" i="3"/>
  <c r="I26" i="32"/>
  <c r="P46" i="28"/>
  <c r="P49" i="28"/>
  <c r="P23" i="28"/>
  <c r="P20" i="28"/>
  <c r="C27" i="28"/>
  <c r="D7" i="28"/>
  <c r="E12" i="1" l="1"/>
  <c r="E26" i="31"/>
  <c r="G326" i="41"/>
  <c r="H9" i="41"/>
  <c r="G325" i="41"/>
  <c r="G327" i="41" s="1"/>
  <c r="F12" i="1"/>
  <c r="F26" i="31"/>
  <c r="J22" i="3"/>
  <c r="H22" i="1"/>
  <c r="G12" i="1"/>
  <c r="G26" i="31"/>
  <c r="J16" i="31"/>
  <c r="J20" i="31"/>
  <c r="I26" i="31"/>
  <c r="E12" i="2"/>
  <c r="D12" i="2"/>
  <c r="H26" i="31"/>
  <c r="E7" i="28"/>
  <c r="D27" i="28"/>
  <c r="D33" i="28"/>
  <c r="H12" i="1" l="1"/>
  <c r="J26" i="31"/>
  <c r="H13" i="41"/>
  <c r="H323" i="41"/>
  <c r="E27" i="28"/>
  <c r="F7" i="28"/>
  <c r="E33" i="28"/>
  <c r="D10" i="31" l="1"/>
  <c r="H326" i="41"/>
  <c r="H325" i="41"/>
  <c r="H327" i="41" s="1"/>
  <c r="F33" i="28"/>
  <c r="G7" i="28"/>
  <c r="F27" i="28"/>
  <c r="D20" i="31" l="1"/>
  <c r="D16" i="31"/>
  <c r="G33" i="28"/>
  <c r="H7" i="28"/>
  <c r="G27" i="28"/>
  <c r="D12" i="1" l="1"/>
  <c r="D26" i="31"/>
  <c r="I7" i="28"/>
  <c r="H27" i="28"/>
  <c r="H33" i="28"/>
  <c r="I27" i="28" l="1"/>
  <c r="I33" i="28"/>
  <c r="J7" i="28"/>
  <c r="J27" i="28" l="1"/>
  <c r="J33" i="28"/>
  <c r="K7" i="28"/>
  <c r="K33" i="28" l="1"/>
  <c r="L7" i="28"/>
  <c r="K27" i="28"/>
  <c r="M7" i="28" l="1"/>
  <c r="L27" i="28"/>
  <c r="L33" i="28"/>
  <c r="M27" i="28" l="1"/>
  <c r="N7" i="28"/>
  <c r="M33" i="28"/>
  <c r="N33" i="28" l="1"/>
  <c r="O7" i="28"/>
  <c r="N27" i="28"/>
  <c r="O33" i="28" l="1"/>
  <c r="O27" i="28"/>
  <c r="H15" i="5" l="1"/>
  <c r="H21" i="5"/>
  <c r="J20" i="3"/>
  <c r="J24" i="3" s="1"/>
  <c r="H25" i="5" s="1"/>
  <c r="H20" i="3"/>
  <c r="H24" i="3" s="1"/>
  <c r="D27" i="6" s="1"/>
  <c r="I20" i="3"/>
  <c r="I24" i="3" s="1"/>
  <c r="E27" i="6" s="1"/>
  <c r="E32" i="27" l="1"/>
  <c r="D32" i="27"/>
  <c r="E14" i="27"/>
  <c r="E24" i="27" s="1"/>
  <c r="E25" i="27" s="1"/>
  <c r="E26" i="27" s="1"/>
  <c r="E27" i="27" s="1"/>
  <c r="E28" i="27" s="1"/>
  <c r="C19" i="22" s="1"/>
  <c r="D14" i="27"/>
  <c r="D24" i="27" s="1"/>
  <c r="A10" i="27"/>
  <c r="A11" i="27" s="1"/>
  <c r="A12" i="27" s="1"/>
  <c r="E31" i="26"/>
  <c r="D31" i="26"/>
  <c r="D24" i="26"/>
  <c r="E21" i="26"/>
  <c r="E20" i="26"/>
  <c r="E19" i="26"/>
  <c r="E18" i="26"/>
  <c r="E17" i="26"/>
  <c r="E24" i="26" s="1"/>
  <c r="E14" i="26"/>
  <c r="D14" i="26"/>
  <c r="A10" i="26"/>
  <c r="A11" i="26" s="1"/>
  <c r="A12" i="26" s="1"/>
  <c r="A13" i="26" s="1"/>
  <c r="A14" i="26" s="1"/>
  <c r="A9" i="22"/>
  <c r="A10" i="22" s="1"/>
  <c r="A11" i="22" s="1"/>
  <c r="A12" i="22" s="1"/>
  <c r="A13" i="22" s="1"/>
  <c r="A14" i="22" s="1"/>
  <c r="A15" i="22" s="1"/>
  <c r="A16" i="22" s="1"/>
  <c r="A17" i="22" s="1"/>
  <c r="A18" i="22" s="1"/>
  <c r="A19" i="22" s="1"/>
  <c r="A20" i="22" s="1"/>
  <c r="A21" i="22" s="1"/>
  <c r="A22" i="22" s="1"/>
  <c r="A23" i="22" s="1"/>
  <c r="A24" i="22" s="1"/>
  <c r="A25" i="22" s="1"/>
  <c r="A11" i="19"/>
  <c r="A12" i="19" s="1"/>
  <c r="A13" i="19" s="1"/>
  <c r="A14" i="19" s="1"/>
  <c r="A15" i="19" s="1"/>
  <c r="A16" i="19" s="1"/>
  <c r="A17" i="19" s="1"/>
  <c r="A18" i="19" s="1"/>
  <c r="A11" i="18"/>
  <c r="A12" i="18" s="1"/>
  <c r="A13" i="18" s="1"/>
  <c r="A14" i="18" s="1"/>
  <c r="A15" i="18" s="1"/>
  <c r="A16" i="18" s="1"/>
  <c r="A17" i="18" s="1"/>
  <c r="A18" i="18" s="1"/>
  <c r="A14" i="12"/>
  <c r="A15" i="12" s="1"/>
  <c r="A16" i="12" s="1"/>
  <c r="A17" i="12" s="1"/>
  <c r="A18" i="12" s="1"/>
  <c r="A19" i="12" s="1"/>
  <c r="A20" i="12" s="1"/>
  <c r="A21" i="12" s="1"/>
  <c r="A22" i="12" s="1"/>
  <c r="A23" i="12" s="1"/>
  <c r="A24" i="12" s="1"/>
  <c r="A25" i="12" s="1"/>
  <c r="A26" i="12" s="1"/>
  <c r="A27" i="12" s="1"/>
  <c r="A28" i="12" s="1"/>
  <c r="A29" i="12" s="1"/>
  <c r="A30" i="12" s="1"/>
  <c r="A31" i="12" s="1"/>
  <c r="A11" i="12"/>
  <c r="A12" i="12" s="1"/>
  <c r="A13" i="12" s="1"/>
  <c r="E15" i="5"/>
  <c r="A12" i="6"/>
  <c r="A13" i="6" s="1"/>
  <c r="G21" i="5"/>
  <c r="F21" i="5"/>
  <c r="E21" i="5"/>
  <c r="D21" i="5"/>
  <c r="A13" i="5"/>
  <c r="A14" i="5" s="1"/>
  <c r="A15" i="5" s="1"/>
  <c r="A16" i="5" s="1"/>
  <c r="A17" i="5" s="1"/>
  <c r="A12" i="5"/>
  <c r="D15" i="5"/>
  <c r="A12" i="3"/>
  <c r="A13" i="3" s="1"/>
  <c r="A14" i="3" s="1"/>
  <c r="A15" i="3" s="1"/>
  <c r="A16" i="3" s="1"/>
  <c r="A17" i="3" s="1"/>
  <c r="A18" i="3" s="1"/>
  <c r="A19" i="3" s="1"/>
  <c r="A20" i="3" s="1"/>
  <c r="A12" i="2"/>
  <c r="A13" i="1"/>
  <c r="A14" i="1" s="1"/>
  <c r="A15" i="1" s="1"/>
  <c r="A16" i="1" s="1"/>
  <c r="A12" i="1"/>
  <c r="A13" i="27" l="1"/>
  <c r="A14" i="27" s="1"/>
  <c r="A15" i="27" s="1"/>
  <c r="A16" i="27" s="1"/>
  <c r="A17" i="27" s="1"/>
  <c r="A18" i="27" s="1"/>
  <c r="A19" i="27" s="1"/>
  <c r="A20" i="27" s="1"/>
  <c r="A21" i="27" s="1"/>
  <c r="A22" i="27" s="1"/>
  <c r="A23" i="27" s="1"/>
  <c r="A24" i="27" s="1"/>
  <c r="C14" i="27"/>
  <c r="C14" i="26"/>
  <c r="E39" i="27"/>
  <c r="E35" i="27"/>
  <c r="A18" i="5"/>
  <c r="A19" i="5" s="1"/>
  <c r="A20" i="5" s="1"/>
  <c r="A21" i="5" s="1"/>
  <c r="A22" i="5" s="1"/>
  <c r="A23" i="5" s="1"/>
  <c r="A17" i="1"/>
  <c r="A18" i="1" s="1"/>
  <c r="A19" i="1" s="1"/>
  <c r="A20" i="1" s="1"/>
  <c r="C24" i="3"/>
  <c r="D19" i="6"/>
  <c r="D17" i="6"/>
  <c r="A21" i="3"/>
  <c r="A22" i="3" s="1"/>
  <c r="A23" i="3" s="1"/>
  <c r="A24" i="3" s="1"/>
  <c r="A25" i="3" s="1"/>
  <c r="A26" i="3" s="1"/>
  <c r="A27" i="3" s="1"/>
  <c r="A28" i="3" s="1"/>
  <c r="A29" i="3" s="1"/>
  <c r="A30" i="3" s="1"/>
  <c r="C15" i="5"/>
  <c r="A13" i="2"/>
  <c r="A14" i="2" s="1"/>
  <c r="A15" i="2" s="1"/>
  <c r="A16" i="2" s="1"/>
  <c r="A17" i="2" s="1"/>
  <c r="A18" i="2" s="1"/>
  <c r="A19" i="2" s="1"/>
  <c r="A20" i="2" s="1"/>
  <c r="E19" i="6"/>
  <c r="E17" i="6"/>
  <c r="A14" i="6"/>
  <c r="A15" i="6" s="1"/>
  <c r="C17" i="6"/>
  <c r="F15" i="5"/>
  <c r="G15" i="5"/>
  <c r="E34" i="26"/>
  <c r="E25" i="26"/>
  <c r="E35" i="26" s="1"/>
  <c r="C20" i="3"/>
  <c r="C25" i="22"/>
  <c r="H12" i="18" s="1"/>
  <c r="D35" i="27"/>
  <c r="D25" i="27"/>
  <c r="E36" i="27"/>
  <c r="A15" i="26"/>
  <c r="A16" i="26" s="1"/>
  <c r="A17" i="26" s="1"/>
  <c r="A18" i="26" s="1"/>
  <c r="A19" i="26" s="1"/>
  <c r="A20" i="26" s="1"/>
  <c r="A21" i="26" s="1"/>
  <c r="A22" i="26" s="1"/>
  <c r="A23" i="26" s="1"/>
  <c r="A24" i="26" s="1"/>
  <c r="D34" i="26"/>
  <c r="D25" i="26"/>
  <c r="E38" i="27"/>
  <c r="E37" i="27"/>
  <c r="C21" i="5" l="1"/>
  <c r="C24" i="27"/>
  <c r="C30" i="3"/>
  <c r="A21" i="1"/>
  <c r="A22" i="1" s="1"/>
  <c r="A23" i="1" s="1"/>
  <c r="A24" i="1" s="1"/>
  <c r="A25" i="1" s="1"/>
  <c r="A26" i="1" s="1"/>
  <c r="A27" i="1" s="1"/>
  <c r="A28" i="1" s="1"/>
  <c r="A29" i="1" s="1"/>
  <c r="A30" i="1" s="1"/>
  <c r="C24" i="26"/>
  <c r="C20" i="1"/>
  <c r="A16" i="6"/>
  <c r="A17" i="6" s="1"/>
  <c r="A18" i="6" s="1"/>
  <c r="A19" i="6" s="1"/>
  <c r="A20" i="6" s="1"/>
  <c r="A21" i="6" s="1"/>
  <c r="A22" i="6" s="1"/>
  <c r="A23" i="6" s="1"/>
  <c r="A24" i="6" s="1"/>
  <c r="A25" i="6" s="1"/>
  <c r="C19" i="6"/>
  <c r="C32" i="3"/>
  <c r="A31" i="3"/>
  <c r="A32" i="3" s="1"/>
  <c r="A24" i="5"/>
  <c r="A25" i="5" s="1"/>
  <c r="C27" i="5" s="1"/>
  <c r="A25" i="26"/>
  <c r="C25" i="26"/>
  <c r="D36" i="27"/>
  <c r="D26" i="27"/>
  <c r="A21" i="2"/>
  <c r="A22" i="2" s="1"/>
  <c r="A23" i="2" s="1"/>
  <c r="A24" i="2" s="1"/>
  <c r="A25" i="2" s="1"/>
  <c r="A26" i="2" s="1"/>
  <c r="A27" i="2" s="1"/>
  <c r="A28" i="2" s="1"/>
  <c r="A29" i="2" s="1"/>
  <c r="A30" i="2" s="1"/>
  <c r="C30" i="1"/>
  <c r="D35" i="26"/>
  <c r="D26" i="26"/>
  <c r="C25" i="27"/>
  <c r="A25" i="27"/>
  <c r="E26" i="26"/>
  <c r="C20" i="2"/>
  <c r="C24" i="1" l="1"/>
  <c r="C24" i="2"/>
  <c r="C30" i="2"/>
  <c r="E36" i="26"/>
  <c r="E27" i="26"/>
  <c r="D37" i="27"/>
  <c r="D27" i="27"/>
  <c r="D36" i="26"/>
  <c r="D27" i="26"/>
  <c r="C32" i="2"/>
  <c r="A31" i="2"/>
  <c r="A32" i="2" s="1"/>
  <c r="A26" i="26"/>
  <c r="C26" i="26"/>
  <c r="A26" i="27"/>
  <c r="C26" i="27"/>
  <c r="A26" i="5"/>
  <c r="A27" i="5" s="1"/>
  <c r="C29" i="6"/>
  <c r="A26" i="6"/>
  <c r="A27" i="6" s="1"/>
  <c r="A31" i="1"/>
  <c r="A32" i="1" s="1"/>
  <c r="C32" i="1"/>
  <c r="E37" i="26" l="1"/>
  <c r="C17" i="22"/>
  <c r="C23" i="22" s="1"/>
  <c r="F12" i="18" s="1"/>
  <c r="D37" i="26"/>
  <c r="C16" i="22"/>
  <c r="C22" i="22" s="1"/>
  <c r="E12" i="18" s="1"/>
  <c r="E14" i="19"/>
  <c r="D14" i="19" s="1"/>
  <c r="H14" i="19"/>
  <c r="A28" i="5"/>
  <c r="A29" i="5" s="1"/>
  <c r="C29" i="5"/>
  <c r="D38" i="27"/>
  <c r="D28" i="27"/>
  <c r="C31" i="6"/>
  <c r="A28" i="6"/>
  <c r="A29" i="6" s="1"/>
  <c r="C27" i="27"/>
  <c r="A27" i="27"/>
  <c r="A27" i="26"/>
  <c r="C27" i="26"/>
  <c r="F14" i="19"/>
  <c r="G14" i="19"/>
  <c r="D39" i="27" l="1"/>
  <c r="C18" i="22"/>
  <c r="C24" i="22" s="1"/>
  <c r="G12" i="18" s="1"/>
  <c r="D12" i="18"/>
  <c r="G14" i="18" s="1"/>
  <c r="G18" i="18" s="1"/>
  <c r="D18" i="2" s="1"/>
  <c r="A28" i="26"/>
  <c r="A29" i="26" s="1"/>
  <c r="A30" i="6"/>
  <c r="A31" i="6" s="1"/>
  <c r="C33" i="6"/>
  <c r="A30" i="5"/>
  <c r="A31" i="5" s="1"/>
  <c r="A32" i="5" s="1"/>
  <c r="A33" i="5" s="1"/>
  <c r="A34" i="5" s="1"/>
  <c r="A35" i="5" s="1"/>
  <c r="C31" i="5"/>
  <c r="C28" i="27"/>
  <c r="A28" i="27"/>
  <c r="H14" i="18" l="1"/>
  <c r="H18" i="18" s="1"/>
  <c r="E18" i="2" s="1"/>
  <c r="F14" i="18"/>
  <c r="F18" i="18" s="1"/>
  <c r="E14" i="18"/>
  <c r="E18" i="18" s="1"/>
  <c r="D18" i="1" s="1"/>
  <c r="D16" i="19"/>
  <c r="H18" i="19" s="1"/>
  <c r="H18" i="1" s="1"/>
  <c r="H20" i="1" s="1"/>
  <c r="H24" i="1" s="1"/>
  <c r="H23" i="5" s="1"/>
  <c r="A36" i="5"/>
  <c r="A37" i="5" s="1"/>
  <c r="C39" i="5"/>
  <c r="A29" i="27"/>
  <c r="A30" i="27" s="1"/>
  <c r="C31" i="26"/>
  <c r="A30" i="26"/>
  <c r="A31" i="26" s="1"/>
  <c r="A32" i="6"/>
  <c r="A33" i="6" s="1"/>
  <c r="C35" i="6"/>
  <c r="D14" i="18" l="1"/>
  <c r="D18" i="18"/>
  <c r="E18" i="19"/>
  <c r="E18" i="1" s="1"/>
  <c r="H27" i="5"/>
  <c r="H29" i="5" s="1"/>
  <c r="H31" i="5" s="1"/>
  <c r="F18" i="19"/>
  <c r="F18" i="1" s="1"/>
  <c r="G18" i="19"/>
  <c r="G18" i="1" s="1"/>
  <c r="A34" i="6"/>
  <c r="A35" i="6" s="1"/>
  <c r="A36" i="6" s="1"/>
  <c r="A37" i="6" s="1"/>
  <c r="A38" i="6" s="1"/>
  <c r="A39" i="6" s="1"/>
  <c r="A40" i="6" s="1"/>
  <c r="A41" i="6" s="1"/>
  <c r="C37" i="6"/>
  <c r="A32" i="26"/>
  <c r="A33" i="26" s="1"/>
  <c r="A34" i="26" s="1"/>
  <c r="A35" i="26" s="1"/>
  <c r="A36" i="26" s="1"/>
  <c r="A37" i="26" s="1"/>
  <c r="A38" i="26" s="1"/>
  <c r="A39" i="26" s="1"/>
  <c r="A40" i="26" s="1"/>
  <c r="C34" i="26"/>
  <c r="C35" i="26"/>
  <c r="C36" i="26"/>
  <c r="C37" i="26"/>
  <c r="C32" i="27"/>
  <c r="A31" i="27"/>
  <c r="A32" i="27" s="1"/>
  <c r="A38" i="5"/>
  <c r="A39" i="5" s="1"/>
  <c r="C41" i="5"/>
  <c r="H33" i="5" l="1"/>
  <c r="H35" i="5" s="1"/>
  <c r="H39" i="5" s="1"/>
  <c r="H26" i="1" s="1"/>
  <c r="D18" i="19"/>
  <c r="A40" i="5"/>
  <c r="A41" i="5" s="1"/>
  <c r="A42" i="5" s="1"/>
  <c r="A43" i="5" s="1"/>
  <c r="A33" i="27"/>
  <c r="A34" i="27" s="1"/>
  <c r="A35" i="27" s="1"/>
  <c r="A36" i="27" s="1"/>
  <c r="A37" i="27" s="1"/>
  <c r="A38" i="27" s="1"/>
  <c r="A39" i="27" s="1"/>
  <c r="A40" i="27" s="1"/>
  <c r="A41" i="27" s="1"/>
  <c r="C35" i="27"/>
  <c r="C36" i="27"/>
  <c r="C37" i="27"/>
  <c r="C38" i="27"/>
  <c r="C39" i="27"/>
  <c r="A42" i="6"/>
  <c r="A43" i="6" s="1"/>
  <c r="C45" i="6"/>
  <c r="H37" i="5" l="1"/>
  <c r="H41" i="5" s="1"/>
  <c r="J26" i="3" s="1"/>
  <c r="J28" i="3" s="1"/>
  <c r="J30" i="3" s="1"/>
  <c r="J32" i="3" s="1"/>
  <c r="H28" i="1"/>
  <c r="H30" i="1" s="1"/>
  <c r="H32" i="1" s="1"/>
  <c r="G31" i="12"/>
  <c r="A44" i="6"/>
  <c r="A45" i="6" s="1"/>
  <c r="A46" i="6" s="1"/>
  <c r="A47" i="6" s="1"/>
  <c r="C47" i="6"/>
  <c r="C43" i="5"/>
  <c r="H43" i="5" l="1"/>
  <c r="H31" i="12"/>
  <c r="E31" i="12" s="1"/>
  <c r="I34" i="46" l="1"/>
  <c r="L34" i="46" s="1"/>
  <c r="I35" i="46"/>
  <c r="L35" i="46" s="1"/>
  <c r="Q30" i="44" s="1"/>
  <c r="R30" i="44" s="1"/>
  <c r="J31" i="12"/>
  <c r="D20" i="3"/>
  <c r="D24" i="3" s="1"/>
  <c r="Q29" i="44" l="1"/>
  <c r="L36" i="46"/>
  <c r="T30" i="44"/>
  <c r="U30" i="44"/>
  <c r="D25" i="5"/>
  <c r="Q31" i="44" l="1"/>
  <c r="R29" i="44"/>
  <c r="F20" i="3"/>
  <c r="F24" i="3" s="1"/>
  <c r="U29" i="44" l="1"/>
  <c r="T29" i="44"/>
  <c r="T31" i="44" s="1"/>
  <c r="R31" i="44"/>
  <c r="U31" i="44" s="1"/>
  <c r="E20" i="2"/>
  <c r="E24" i="2" s="1"/>
  <c r="F25" i="5"/>
  <c r="E31" i="6" l="1"/>
  <c r="E35" i="6" s="1"/>
  <c r="D20" i="2"/>
  <c r="D24" i="2" s="1"/>
  <c r="E25" i="6"/>
  <c r="E20" i="3"/>
  <c r="E24" i="3" s="1"/>
  <c r="G20" i="1"/>
  <c r="G24" i="1" s="1"/>
  <c r="E25" i="5" l="1"/>
  <c r="D25" i="6"/>
  <c r="E29" i="6"/>
  <c r="E33" i="6" s="1"/>
  <c r="E37" i="6" s="1"/>
  <c r="E39" i="6" s="1"/>
  <c r="G23" i="5"/>
  <c r="G20" i="3"/>
  <c r="G24" i="3" s="1"/>
  <c r="F20" i="1"/>
  <c r="F24" i="1" s="1"/>
  <c r="E41" i="6" l="1"/>
  <c r="E45" i="6" s="1"/>
  <c r="E26" i="2" s="1"/>
  <c r="G27" i="12" s="1"/>
  <c r="E27" i="12" s="1"/>
  <c r="E43" i="6"/>
  <c r="E47" i="6" s="1"/>
  <c r="G25" i="5"/>
  <c r="F23" i="5"/>
  <c r="D29" i="6"/>
  <c r="D33" i="6" s="1"/>
  <c r="I27" i="46" l="1"/>
  <c r="L27" i="46" s="1"/>
  <c r="I26" i="46"/>
  <c r="L26" i="46" s="1"/>
  <c r="E28" i="2"/>
  <c r="E30" i="2" s="1"/>
  <c r="E32" i="2" s="1"/>
  <c r="I26" i="3"/>
  <c r="F27" i="5"/>
  <c r="F29" i="5" s="1"/>
  <c r="F31" i="5" s="1"/>
  <c r="F33" i="5" s="1"/>
  <c r="G27" i="5"/>
  <c r="G29" i="5" s="1"/>
  <c r="G31" i="5" s="1"/>
  <c r="D31" i="6"/>
  <c r="D35" i="6" s="1"/>
  <c r="D37" i="6" s="1"/>
  <c r="J27" i="12"/>
  <c r="D41" i="6" l="1"/>
  <c r="D45" i="6" s="1"/>
  <c r="D26" i="2" s="1"/>
  <c r="D28" i="2" s="1"/>
  <c r="D30" i="2" s="1"/>
  <c r="D32" i="2" s="1"/>
  <c r="D39" i="6"/>
  <c r="G33" i="5"/>
  <c r="G37" i="5" s="1"/>
  <c r="G41" i="5" s="1"/>
  <c r="G26" i="3" s="1"/>
  <c r="H20" i="12" s="1"/>
  <c r="I28" i="3"/>
  <c r="I30" i="3" s="1"/>
  <c r="I32" i="3" s="1"/>
  <c r="H28" i="12"/>
  <c r="E28" i="12" s="1"/>
  <c r="F35" i="5"/>
  <c r="F39" i="5" s="1"/>
  <c r="F37" i="5"/>
  <c r="F41" i="5" s="1"/>
  <c r="F26" i="3" s="1"/>
  <c r="D43" i="6"/>
  <c r="D47" i="6" s="1"/>
  <c r="H26" i="3" s="1"/>
  <c r="G23" i="12"/>
  <c r="E23" i="12" s="1"/>
  <c r="I25" i="46" l="1"/>
  <c r="L25" i="46" s="1"/>
  <c r="Q22" i="44" s="1"/>
  <c r="R22" i="44" s="1"/>
  <c r="I24" i="46"/>
  <c r="L24" i="46" s="1"/>
  <c r="I20" i="46"/>
  <c r="L20" i="46" s="1"/>
  <c r="I19" i="46"/>
  <c r="L19" i="46" s="1"/>
  <c r="G35" i="5"/>
  <c r="G39" i="5" s="1"/>
  <c r="G26" i="1" s="1"/>
  <c r="H28" i="3"/>
  <c r="H30" i="3" s="1"/>
  <c r="H32" i="3" s="1"/>
  <c r="H24" i="12"/>
  <c r="E24" i="12" s="1"/>
  <c r="F43" i="5"/>
  <c r="F26" i="1"/>
  <c r="F28" i="1" s="1"/>
  <c r="F30" i="1" s="1"/>
  <c r="F32" i="1" s="1"/>
  <c r="F28" i="3"/>
  <c r="F30" i="3" s="1"/>
  <c r="F32" i="3" s="1"/>
  <c r="H17" i="12"/>
  <c r="J28" i="12"/>
  <c r="G43" i="5"/>
  <c r="G28" i="3"/>
  <c r="G30" i="3" s="1"/>
  <c r="G32" i="3" s="1"/>
  <c r="J23" i="12"/>
  <c r="Q21" i="44" l="1"/>
  <c r="T22" i="44"/>
  <c r="U22" i="44"/>
  <c r="I17" i="46"/>
  <c r="L17" i="46" s="1"/>
  <c r="I18" i="46"/>
  <c r="L18" i="46" s="1"/>
  <c r="Q17" i="44" s="1"/>
  <c r="R17" i="44" s="1"/>
  <c r="G28" i="1"/>
  <c r="G30" i="1" s="1"/>
  <c r="G32" i="1" s="1"/>
  <c r="G20" i="12"/>
  <c r="E20" i="12" s="1"/>
  <c r="I32" i="46" s="1"/>
  <c r="L32" i="46" s="1"/>
  <c r="Q27" i="44" s="1"/>
  <c r="R27" i="44" s="1"/>
  <c r="G17" i="12"/>
  <c r="E17" i="12" s="1"/>
  <c r="J24" i="12"/>
  <c r="I21" i="46" l="1"/>
  <c r="L21" i="46" s="1"/>
  <c r="Q18" i="44" s="1"/>
  <c r="R18" i="44" s="1"/>
  <c r="I10" i="46"/>
  <c r="L10" i="46" s="1"/>
  <c r="Q9" i="44" s="1"/>
  <c r="R9" i="44" s="1"/>
  <c r="I15" i="46"/>
  <c r="L15" i="46" s="1"/>
  <c r="Q14" i="44" s="1"/>
  <c r="R14" i="44" s="1"/>
  <c r="I16" i="46"/>
  <c r="L16" i="46" s="1"/>
  <c r="Q15" i="44" s="1"/>
  <c r="R15" i="44" s="1"/>
  <c r="I29" i="46"/>
  <c r="L29" i="46" s="1"/>
  <c r="Q24" i="44" s="1"/>
  <c r="R24" i="44" s="1"/>
  <c r="I28" i="46"/>
  <c r="L28" i="46" s="1"/>
  <c r="U27" i="44"/>
  <c r="T27" i="44"/>
  <c r="R21" i="44"/>
  <c r="T17" i="44"/>
  <c r="U17" i="44"/>
  <c r="Q16" i="44"/>
  <c r="J20" i="12"/>
  <c r="J17" i="12"/>
  <c r="U24" i="44" l="1"/>
  <c r="T24" i="44"/>
  <c r="T15" i="44"/>
  <c r="U15" i="44"/>
  <c r="U14" i="44"/>
  <c r="T14" i="44"/>
  <c r="Q23" i="44"/>
  <c r="L30" i="46"/>
  <c r="U9" i="44"/>
  <c r="T9" i="44"/>
  <c r="U18" i="44"/>
  <c r="T18" i="44"/>
  <c r="U21" i="44"/>
  <c r="T21" i="44"/>
  <c r="R16" i="44"/>
  <c r="D20" i="1"/>
  <c r="D24" i="1" s="1"/>
  <c r="R23" i="44" l="1"/>
  <c r="Q25" i="44"/>
  <c r="U16" i="44"/>
  <c r="T16" i="44"/>
  <c r="D23" i="5"/>
  <c r="D35" i="5" s="1"/>
  <c r="T23" i="44" l="1"/>
  <c r="T25" i="44" s="1"/>
  <c r="U23" i="44"/>
  <c r="R25" i="44"/>
  <c r="U25" i="44" s="1"/>
  <c r="E20" i="1"/>
  <c r="E24" i="1" s="1"/>
  <c r="D27" i="5"/>
  <c r="D29" i="5" s="1"/>
  <c r="D31" i="5" s="1"/>
  <c r="D33" i="5" s="1"/>
  <c r="D37" i="5" l="1"/>
  <c r="D41" i="5" s="1"/>
  <c r="D26" i="3" s="1"/>
  <c r="D39" i="5"/>
  <c r="E23" i="5"/>
  <c r="H11" i="12" l="1"/>
  <c r="D28" i="3"/>
  <c r="D30" i="3" s="1"/>
  <c r="D32" i="3" s="1"/>
  <c r="D43" i="5"/>
  <c r="D26" i="1"/>
  <c r="G11" i="12" s="1"/>
  <c r="E27" i="5"/>
  <c r="E29" i="5" s="1"/>
  <c r="E31" i="5" s="1"/>
  <c r="E33" i="5" s="1"/>
  <c r="E11" i="12" l="1"/>
  <c r="E35" i="5"/>
  <c r="E39" i="5" s="1"/>
  <c r="E26" i="1" s="1"/>
  <c r="E37" i="5"/>
  <c r="E41" i="5" s="1"/>
  <c r="E26" i="3" s="1"/>
  <c r="D28" i="1"/>
  <c r="D30" i="1" s="1"/>
  <c r="D32" i="1" s="1"/>
  <c r="G49" i="45" l="1"/>
  <c r="G50" i="45" s="1"/>
  <c r="G64" i="45" s="1"/>
  <c r="G42" i="45"/>
  <c r="I9" i="46"/>
  <c r="L9" i="46" s="1"/>
  <c r="J11" i="12"/>
  <c r="E43" i="5"/>
  <c r="H14" i="12"/>
  <c r="E28" i="3"/>
  <c r="E30" i="3" s="1"/>
  <c r="E32" i="3" s="1"/>
  <c r="G14" i="12"/>
  <c r="E28" i="1"/>
  <c r="E30" i="1" s="1"/>
  <c r="E32" i="1" s="1"/>
  <c r="L11" i="46" l="1"/>
  <c r="Q8" i="44"/>
  <c r="P29" i="45"/>
  <c r="Q29" i="45" s="1"/>
  <c r="P27" i="45"/>
  <c r="Q27" i="45" s="1"/>
  <c r="P17" i="45"/>
  <c r="Q17" i="45" s="1"/>
  <c r="P13" i="45"/>
  <c r="Q13" i="45" s="1"/>
  <c r="G43" i="45"/>
  <c r="G63" i="45" s="1"/>
  <c r="P10" i="45"/>
  <c r="Q10" i="45" s="1"/>
  <c r="P18" i="45"/>
  <c r="Q18" i="45" s="1"/>
  <c r="P9" i="45"/>
  <c r="Q9" i="45" s="1"/>
  <c r="P14" i="45"/>
  <c r="Q14" i="45" s="1"/>
  <c r="P19" i="45"/>
  <c r="Q19" i="45" s="1"/>
  <c r="P16" i="45"/>
  <c r="Q16" i="45" s="1"/>
  <c r="P12" i="45"/>
  <c r="Q12" i="45" s="1"/>
  <c r="P11" i="45"/>
  <c r="Q11" i="45" s="1"/>
  <c r="P15" i="45"/>
  <c r="Q15" i="45" s="1"/>
  <c r="P8" i="45"/>
  <c r="P23" i="45"/>
  <c r="E14" i="12"/>
  <c r="P21" i="45" l="1"/>
  <c r="P25" i="45" s="1"/>
  <c r="Q8" i="45"/>
  <c r="S15" i="45"/>
  <c r="R15" i="45"/>
  <c r="S19" i="45"/>
  <c r="R19" i="45"/>
  <c r="R10" i="45"/>
  <c r="S10" i="45"/>
  <c r="R27" i="45"/>
  <c r="S27" i="45"/>
  <c r="J14" i="12"/>
  <c r="I14" i="46"/>
  <c r="L14" i="46" s="1"/>
  <c r="Q13" i="44" s="1"/>
  <c r="R13" i="44" s="1"/>
  <c r="I13" i="46"/>
  <c r="L13" i="46" s="1"/>
  <c r="S11" i="45"/>
  <c r="R11" i="45"/>
  <c r="R14" i="45"/>
  <c r="S14" i="45"/>
  <c r="R29" i="45"/>
  <c r="S29" i="45"/>
  <c r="R12" i="45"/>
  <c r="S12" i="45"/>
  <c r="S9" i="45"/>
  <c r="R9" i="45"/>
  <c r="R13" i="45"/>
  <c r="S13" i="45"/>
  <c r="Q10" i="44"/>
  <c r="R8" i="44"/>
  <c r="S16" i="45"/>
  <c r="R16" i="45"/>
  <c r="S18" i="45"/>
  <c r="R18" i="45"/>
  <c r="S17" i="45"/>
  <c r="R17" i="45"/>
  <c r="Q12" i="44" l="1"/>
  <c r="L22" i="46"/>
  <c r="L42" i="46" s="1"/>
  <c r="U13" i="44"/>
  <c r="T13" i="44"/>
  <c r="R10" i="44"/>
  <c r="U8" i="44"/>
  <c r="T8" i="44"/>
  <c r="T10" i="44" s="1"/>
  <c r="S8" i="45"/>
  <c r="Q21" i="45"/>
  <c r="R8" i="45"/>
  <c r="R21" i="45" s="1"/>
  <c r="Q23" i="45" l="1"/>
  <c r="S23" i="45" s="1"/>
  <c r="S21" i="45"/>
  <c r="Q25" i="45"/>
  <c r="U10" i="44"/>
  <c r="R12" i="44"/>
  <c r="Q19" i="44"/>
  <c r="Q37" i="44" s="1"/>
  <c r="R23" i="45"/>
  <c r="R25" i="45"/>
  <c r="T12" i="44" l="1"/>
  <c r="T19" i="44" s="1"/>
  <c r="T37" i="44" s="1"/>
  <c r="U12" i="44"/>
  <c r="R19" i="44"/>
  <c r="U19" i="44" l="1"/>
  <c r="R37" i="44"/>
  <c r="U37" i="44" s="1"/>
</calcChain>
</file>

<file path=xl/sharedStrings.xml><?xml version="1.0" encoding="utf-8"?>
<sst xmlns="http://schemas.openxmlformats.org/spreadsheetml/2006/main" count="1904" uniqueCount="650">
  <si>
    <t>Puget Sound Energy</t>
  </si>
  <si>
    <t>Electric Decoupling Mechanism</t>
  </si>
  <si>
    <t>Line</t>
  </si>
  <si>
    <t>Schedule</t>
  </si>
  <si>
    <t>Schedules</t>
  </si>
  <si>
    <t>No.</t>
  </si>
  <si>
    <t>Source</t>
  </si>
  <si>
    <t>8 &amp; 24</t>
  </si>
  <si>
    <t>7A, 11, 25, 29, 35 &amp; 43</t>
  </si>
  <si>
    <t>(a)</t>
  </si>
  <si>
    <t>(b)</t>
  </si>
  <si>
    <t>(c)</t>
  </si>
  <si>
    <t>(d)</t>
  </si>
  <si>
    <t>(e)</t>
  </si>
  <si>
    <t>(f)</t>
  </si>
  <si>
    <t>Work Paper</t>
  </si>
  <si>
    <t>Total Balance to Amortize</t>
  </si>
  <si>
    <t>Forecasted Rate Year Base Sales (kWh)</t>
  </si>
  <si>
    <t>Rate Year Amortization Rate ($/kWh)</t>
  </si>
  <si>
    <t>Post-Rate Test Amortization Rate ($/kWh)</t>
  </si>
  <si>
    <t>Post-Rate Test Deferred Balance to Recover/(Refund)</t>
  </si>
  <si>
    <t>Calculation</t>
  </si>
  <si>
    <t xml:space="preserve">Post-Rate Test Total Balance for Amortization </t>
  </si>
  <si>
    <t>Post-Rate Test Deferred Balance not Amortized</t>
  </si>
  <si>
    <t>12 &amp; 26</t>
  </si>
  <si>
    <t>10 &amp; 31</t>
  </si>
  <si>
    <t>Forecasted Rate Year Base Sales (KW)</t>
  </si>
  <si>
    <t>Rate Year Amortization Rate ($/KW)</t>
  </si>
  <si>
    <t>Post-Rate Test Amortization Rate ($/KW)</t>
  </si>
  <si>
    <t>Average Rate ($/kWh)</t>
  </si>
  <si>
    <t>Current Schedule 142 Delivery Margin Amortization Rate ($/kWh)</t>
  </si>
  <si>
    <t>Tariff</t>
  </si>
  <si>
    <t>Current Schedule 142 Fixed Power Cost Amortization Rate ($/kWh)</t>
  </si>
  <si>
    <t>Total Current Schedule 142 Rate ($/kWh)</t>
  </si>
  <si>
    <t>Proposed Schedule 142 Delivery Margin Amortization Rate ($/kWh)</t>
  </si>
  <si>
    <t>Proposed Schedule 142 Fixed Power Cost Amortization Rate ($/kWh)</t>
  </si>
  <si>
    <t>Total Proposed Schedule 142 Rate ($/kWh)</t>
  </si>
  <si>
    <t>Incremental Change in Volumetric Delivery Revenue per Unit ($/kWh)</t>
  </si>
  <si>
    <t>% Change to Revenues</t>
  </si>
  <si>
    <t>% above Rate Test Maximum</t>
  </si>
  <si>
    <t>Adjust Schedule 142 Delivery Margin Amortization Rate ($/kWh)</t>
  </si>
  <si>
    <t>Adjust Schedule 142 Fixed Power Cost Amortization Rate ($/kWh)</t>
  </si>
  <si>
    <t>Post-Rate Test Schedule 142 Delivery Margin Amortization Rate ($/kWh)</t>
  </si>
  <si>
    <t>Post-Rate Test Schedule 142 Fixed Power Cost Amortization Rate ($/kWh)</t>
  </si>
  <si>
    <t>Post-Rate Test Total Schedule 142 Amortization Rate ($/kWh)</t>
  </si>
  <si>
    <t>Average Rate ($/KW)</t>
  </si>
  <si>
    <t>Plus: Current Schedule 142 Delivery Margin Amortization Rate ($/KW)</t>
  </si>
  <si>
    <t>Plus: Current Schedule 142 Fixed Power Cost Amortization Rate ($/kWh)</t>
  </si>
  <si>
    <t>Proposed Schedule 142 Delivery Margin Amortization Rate ($/KW)</t>
  </si>
  <si>
    <t>Incremental Change to Delivery Margin Amortization Rate ($/KW)</t>
  </si>
  <si>
    <t>Incremental Change to Fixed Power Cost Amortization Rate ($/kWh)</t>
  </si>
  <si>
    <t>% Change to Delivery Revenues</t>
  </si>
  <si>
    <t>% Change to Fixed Power Cost Revenues</t>
  </si>
  <si>
    <t>% Total Change to Revenues</t>
  </si>
  <si>
    <t>Adjust Schedule 142 Delivery Margin Amortization Rate ($/KW)</t>
  </si>
  <si>
    <t>Post-Rate Test Schedule 142 Delivery Margin Amortization Rate ($/KW)</t>
  </si>
  <si>
    <t>Line No.</t>
  </si>
  <si>
    <t>Estimated Annual Proforma Base Revenue</t>
  </si>
  <si>
    <t>Schedule 95
PCORC</t>
  </si>
  <si>
    <t>Schedule 95A
Federal Incentive Credit</t>
  </si>
  <si>
    <t>Schedule 120
Conservation</t>
  </si>
  <si>
    <t>Schedule 129
Low Income</t>
  </si>
  <si>
    <t>Schedule 132
Merger Credit</t>
  </si>
  <si>
    <t>Schedule 137
RECS</t>
  </si>
  <si>
    <t>Schedule 140
Property Tax</t>
  </si>
  <si>
    <t>Schedule 142
Decoupling</t>
  </si>
  <si>
    <t>Schedule 194
BPA Res &amp; Farm Credit</t>
  </si>
  <si>
    <t>(g)</t>
  </si>
  <si>
    <t>(h)</t>
  </si>
  <si>
    <t>(i)</t>
  </si>
  <si>
    <t>(j)</t>
  </si>
  <si>
    <t>(k)</t>
  </si>
  <si>
    <t>(l)</t>
  </si>
  <si>
    <t>(m)</t>
  </si>
  <si>
    <t>(n)</t>
  </si>
  <si>
    <t>(o)</t>
  </si>
  <si>
    <t>7A (Note 1)</t>
  </si>
  <si>
    <t>Residential</t>
  </si>
  <si>
    <t>26 &amp; 26P</t>
  </si>
  <si>
    <t>Total Secondary Voltage</t>
  </si>
  <si>
    <t>Total Primary Voltage</t>
  </si>
  <si>
    <t>Total High Voltage</t>
  </si>
  <si>
    <t>50-59</t>
  </si>
  <si>
    <t>449-459</t>
  </si>
  <si>
    <t>Total</t>
  </si>
  <si>
    <t>Check</t>
  </si>
  <si>
    <t>Actual Customers</t>
  </si>
  <si>
    <t xml:space="preserve">  Schedule 7</t>
  </si>
  <si>
    <t xml:space="preserve">  Schedules 8 &amp; 24</t>
  </si>
  <si>
    <t>Delivery Margin Revenue</t>
  </si>
  <si>
    <t>UE-170033</t>
  </si>
  <si>
    <t>Maximum Net Operating Income</t>
  </si>
  <si>
    <t>Difference</t>
  </si>
  <si>
    <t xml:space="preserve">Total Earnings Sharing </t>
  </si>
  <si>
    <t xml:space="preserve">Delivery Margin Revenue </t>
  </si>
  <si>
    <t>Delivery Margin Earnings Sharing Allocation:</t>
  </si>
  <si>
    <t>Allocation Factors</t>
  </si>
  <si>
    <t>% of (3c)</t>
  </si>
  <si>
    <t>Allocation of Earnings Sharing</t>
  </si>
  <si>
    <t>(7c) x (5)</t>
  </si>
  <si>
    <t>Total Proposed</t>
  </si>
  <si>
    <t>Schedule 142 Rate</t>
  </si>
  <si>
    <t>Schedule 142</t>
  </si>
  <si>
    <t>Delivery Margin</t>
  </si>
  <si>
    <t>Fixed Power Cost</t>
  </si>
  <si>
    <t>Units</t>
  </si>
  <si>
    <t>Adjusting Rates</t>
  </si>
  <si>
    <t>Amortization</t>
  </si>
  <si>
    <t>Schedules 7</t>
  </si>
  <si>
    <t>Energy Charge</t>
  </si>
  <si>
    <t>$/kWh</t>
  </si>
  <si>
    <t>Schedules 8 &amp; 24</t>
  </si>
  <si>
    <t>Schedules 7A, 11, 25, 29, 35 &amp; 43</t>
  </si>
  <si>
    <t>Schedule 12 &amp; 26</t>
  </si>
  <si>
    <t>Demand Charge</t>
  </si>
  <si>
    <t xml:space="preserve">$/KW </t>
  </si>
  <si>
    <t>$kWh</t>
  </si>
  <si>
    <t>Schedule 10 &amp; 31</t>
  </si>
  <si>
    <t>$/KW</t>
  </si>
  <si>
    <t>Sch 142</t>
  </si>
  <si>
    <t>kWh</t>
  </si>
  <si>
    <t>Total Residential</t>
  </si>
  <si>
    <t>KW</t>
  </si>
  <si>
    <t>Lighting</t>
  </si>
  <si>
    <t>Customer Bill</t>
  </si>
  <si>
    <t>Month</t>
  </si>
  <si>
    <t>$ Difference</t>
  </si>
  <si>
    <t>% Difference</t>
  </si>
  <si>
    <t>January</t>
  </si>
  <si>
    <t>February</t>
  </si>
  <si>
    <t>March</t>
  </si>
  <si>
    <t>April</t>
  </si>
  <si>
    <t>May</t>
  </si>
  <si>
    <t>June</t>
  </si>
  <si>
    <t>July</t>
  </si>
  <si>
    <t>August</t>
  </si>
  <si>
    <t>September</t>
  </si>
  <si>
    <t>October</t>
  </si>
  <si>
    <t>November</t>
  </si>
  <si>
    <t>December</t>
  </si>
  <si>
    <t>Annual Total</t>
  </si>
  <si>
    <t>Monthly Average</t>
  </si>
  <si>
    <t>Customer Monthly Charge:</t>
  </si>
  <si>
    <t>per Month</t>
  </si>
  <si>
    <t>Schedule 141 - ERF Rider - 1 Phase Basic Charge</t>
  </si>
  <si>
    <t>Subtotal Base Monthly Charge</t>
  </si>
  <si>
    <t>Energy Charge:</t>
  </si>
  <si>
    <t>Schedule 7 first 600 kWh</t>
  </si>
  <si>
    <t>$ / kWh</t>
  </si>
  <si>
    <t>Schedule 129 - Low Income</t>
  </si>
  <si>
    <t>Schedule 140 - Property Tax Rider</t>
  </si>
  <si>
    <t>Schedule 141 - ERF Rider - First 600 kWh</t>
  </si>
  <si>
    <t>Schedule 142 - Decoupling Rider</t>
  </si>
  <si>
    <t>Subtotal Base First 600 kWh Charge</t>
  </si>
  <si>
    <t>Schedule 7 over 600 kWh</t>
  </si>
  <si>
    <t>Schedule 141 - ERF Rider - Over 600 kWh</t>
  </si>
  <si>
    <t>Subtotal Base Over 600 kWh Charge</t>
  </si>
  <si>
    <t>Schedule 95 - Power Cost Adjustment Clause</t>
  </si>
  <si>
    <t>Schedule 95A - Wind Power Production Credit</t>
  </si>
  <si>
    <t>Schedule 120 - Conservation Rider</t>
  </si>
  <si>
    <t>Schedule 132 - Merger Credit</t>
  </si>
  <si>
    <t>Schedule 133 - Regulatory Asset Tracker</t>
  </si>
  <si>
    <t>Schedule 137 - Renewable Energy Credit</t>
  </si>
  <si>
    <t>Schedule 194 - BPA Exchange Credit</t>
  </si>
  <si>
    <t>Proposed Effective May 1, 2018</t>
  </si>
  <si>
    <t>7A, 8, 11, 24, 25, 29</t>
  </si>
  <si>
    <t>35, 40, 43, 46 &amp; 49</t>
  </si>
  <si>
    <t xml:space="preserve">Volumetric Delivery Margin Revenue </t>
  </si>
  <si>
    <t xml:space="preserve">Non-Residential Group Earnings Sharing </t>
  </si>
  <si>
    <t>Peak Credit Allocation Factors (1)</t>
  </si>
  <si>
    <t>% of (2c)</t>
  </si>
  <si>
    <t>Without Revenue Sensitive Items:</t>
  </si>
  <si>
    <t xml:space="preserve">   Total Fixed Power Cost Deferral @ December 31, 2017</t>
  </si>
  <si>
    <t xml:space="preserve">   Allocation of Deferral</t>
  </si>
  <si>
    <t>(5c) x (2)</t>
  </si>
  <si>
    <t>Conversion Factor</t>
  </si>
  <si>
    <t>With Revenue Sensitive Items:</t>
  </si>
  <si>
    <t>(5c) / (9c)</t>
  </si>
  <si>
    <t>(12c) x (2)</t>
  </si>
  <si>
    <t>(1) Does not total to 100% since a portion is allocated to Firm Resale Customers which is not a decoupled schedule.</t>
  </si>
  <si>
    <t>Allocation Factor</t>
  </si>
  <si>
    <t xml:space="preserve">   Non-Residential Amortization @ December 31, 2017</t>
  </si>
  <si>
    <t xml:space="preserve">   Allocation of Amortization</t>
  </si>
  <si>
    <t>(7c) x (4)</t>
  </si>
  <si>
    <t xml:space="preserve">   Total Non-Residential Deferral @ December 31, 2017</t>
  </si>
  <si>
    <t>(11c) x (4)</t>
  </si>
  <si>
    <t xml:space="preserve">   Total Non-Residential Interest @ December 31, 2017</t>
  </si>
  <si>
    <t xml:space="preserve">   Allocation of Interest</t>
  </si>
  <si>
    <t>(15c) x (4)</t>
  </si>
  <si>
    <t>(7c) / (19c)</t>
  </si>
  <si>
    <t>(22c) x (4)</t>
  </si>
  <si>
    <t>(11c) / (19c)</t>
  </si>
  <si>
    <t>(26c) x (4)</t>
  </si>
  <si>
    <t>(15c) / (19c)</t>
  </si>
  <si>
    <t>(30c) x (4)</t>
  </si>
  <si>
    <t>Development of Margin Revenue</t>
  </si>
  <si>
    <t>CY 2017</t>
  </si>
  <si>
    <t xml:space="preserve">  Schedule 12 &amp; 26</t>
  </si>
  <si>
    <t xml:space="preserve">  Schedule 10 &amp; 31</t>
  </si>
  <si>
    <t>Weather Normalized Volumes (kWh)</t>
  </si>
  <si>
    <t xml:space="preserve">  Schedule 29</t>
  </si>
  <si>
    <t xml:space="preserve">  Schedule 35 </t>
  </si>
  <si>
    <t xml:space="preserve">  Schedule 40</t>
  </si>
  <si>
    <t xml:space="preserve">  Schedule 43</t>
  </si>
  <si>
    <t>Delivery Revenue Per Unit ($/kWh)</t>
  </si>
  <si>
    <t>Delivery Revenue Margin</t>
  </si>
  <si>
    <t>ELECTRIC COST OF SERVICE SUMMARY</t>
  </si>
  <si>
    <t>Adjusted Test Year Twelve Months ended September 2016 @ Proforma Rev Requirement</t>
  </si>
  <si>
    <t>Delivery Costs</t>
  </si>
  <si>
    <t>Description</t>
  </si>
  <si>
    <t>Total Company</t>
  </si>
  <si>
    <t>Residential Sch 7</t>
  </si>
  <si>
    <t>Sec Volt Sch 24 (kW&lt; 50)</t>
  </si>
  <si>
    <t>Sec Volt Sch 25 (kW &gt; 50 &amp; &lt; 350)</t>
  </si>
  <si>
    <t>Sec Volt Sch 26 (kW &gt; 350)</t>
  </si>
  <si>
    <t>Pri Volt Sch 31 (General Service)</t>
  </si>
  <si>
    <t>Pri Volt Sch 35 (Irrigation)</t>
  </si>
  <si>
    <t>Pri Svc 43</t>
  </si>
  <si>
    <t>Campus 40</t>
  </si>
  <si>
    <t>High Volt 46/49</t>
  </si>
  <si>
    <t>Choice/Retail Wheeling PV</t>
  </si>
  <si>
    <t>Choice/Retail Wheeling HV</t>
  </si>
  <si>
    <t>Lighting 50-59</t>
  </si>
  <si>
    <t>Firm Resale Small</t>
  </si>
  <si>
    <t>(p)</t>
  </si>
  <si>
    <t>Demand</t>
  </si>
  <si>
    <t>PC-3</t>
  </si>
  <si>
    <t>NRG</t>
  </si>
  <si>
    <t>DEM</t>
  </si>
  <si>
    <t>Total Revenue Requirement</t>
  </si>
  <si>
    <t>Revenues Other Than Rate Sch. Rev.</t>
  </si>
  <si>
    <t>Fixed PCA Costs</t>
  </si>
  <si>
    <t>Variable PCA Costs</t>
  </si>
  <si>
    <t>Allocate Fixed PCA Costs on PC-3</t>
  </si>
  <si>
    <t>Allocate Variable PCA Costs on PC-3</t>
  </si>
  <si>
    <t>Total PCA Costs</t>
  </si>
  <si>
    <t>Peak Credit Allocation For One Time Allocation of CY2017 Deferred Fixed Power Cost Revenues</t>
  </si>
  <si>
    <t>% Applicable to Energy</t>
  </si>
  <si>
    <t>% Applicable to Demand</t>
  </si>
  <si>
    <t>Total Allocation to Class</t>
  </si>
  <si>
    <t>Decoupling Filing - Revised July 1, 2014</t>
  </si>
  <si>
    <t>Development of Annual Allowed Delivery Revenue Per Customer - Electric</t>
  </si>
  <si>
    <t>Other</t>
  </si>
  <si>
    <t>Non-Residential Schedules*</t>
  </si>
  <si>
    <t>Test Year Allowed Delivery Revenue</t>
  </si>
  <si>
    <t>UE-130137 WP</t>
  </si>
  <si>
    <t>Test Year Customers</t>
  </si>
  <si>
    <t>Quarterly Report</t>
  </si>
  <si>
    <t>Test Year Volumetric Delivery Revenue Per Customer</t>
  </si>
  <si>
    <t>K-Factor</t>
  </si>
  <si>
    <t xml:space="preserve">  - Effective July 1, 2013</t>
  </si>
  <si>
    <t>Input</t>
  </si>
  <si>
    <t xml:space="preserve">  - Effective January 1, 2014</t>
  </si>
  <si>
    <t xml:space="preserve">  - Effective January 1, 2015</t>
  </si>
  <si>
    <t xml:space="preserve">  - Effective January 1, 2016</t>
  </si>
  <si>
    <t xml:space="preserve">  - Effective January 1, 2017**</t>
  </si>
  <si>
    <t>K-Factor Adjusted Volumetric Delivery Revenue Per Customer</t>
  </si>
  <si>
    <t>Test Year Basic &amp; Minimum Charge Revenue</t>
  </si>
  <si>
    <t>Test Year Basic Charge Revenue Per Customer</t>
  </si>
  <si>
    <t>Annual Allowed Volumetric Delivery Revenue Per Customer</t>
  </si>
  <si>
    <t>* Schedules 8,11, 24, 25, 29, 35, 40, 43, 46, 49.</t>
  </si>
  <si>
    <t>** Only if rates from PSE's next general rate case have not yet gone into effect.</t>
  </si>
  <si>
    <t>Decoupling Proposal - Revised July 1, 2014</t>
  </si>
  <si>
    <t>Development of Annual Allowed Delivery Revenue Per Customer - Electric Schedules 12/26 &amp; 10/31</t>
  </si>
  <si>
    <t>Sch 12 &amp; 26</t>
  </si>
  <si>
    <t>Sch 10 &amp; 31</t>
  </si>
  <si>
    <t xml:space="preserve">  - Effective January 1, 2017*</t>
  </si>
  <si>
    <t>* Only if rates from PSE's next general rate case have not yet gone into effect.</t>
  </si>
  <si>
    <t>46 &amp; 49</t>
  </si>
  <si>
    <t>Development of Delivery Margin Amortization Rate</t>
  </si>
  <si>
    <t>2018 Electric Decoupling Filing</t>
  </si>
  <si>
    <t>Estimated Amortization Balance as of April 30, 2018</t>
  </si>
  <si>
    <t>Deferred Balance at End of CY 2017</t>
  </si>
  <si>
    <t>Interest Balance at End of CY 2017</t>
  </si>
  <si>
    <t>CY 2017 Earnings Test Adjustment</t>
  </si>
  <si>
    <t>Development of Fixed Power Cost Amortization Rate</t>
  </si>
  <si>
    <t xml:space="preserve">CY 2017 Normalized Revenues </t>
  </si>
  <si>
    <t>CY 2017 Normalized Sales (kWh)</t>
  </si>
  <si>
    <t>CY 2017 Normalized Sales (KW)</t>
  </si>
  <si>
    <t>Forecast Delivered Sales Volumes and Customer Counts</t>
  </si>
  <si>
    <t>Projected Delivered Sales Volume by Month (kWh)</t>
  </si>
  <si>
    <t>Rate Schedule</t>
  </si>
  <si>
    <t>7A</t>
  </si>
  <si>
    <t>11 &amp; 25</t>
  </si>
  <si>
    <t>Projected Demand by Month (KW)</t>
  </si>
  <si>
    <t xml:space="preserve">Projected Customers by Month </t>
  </si>
  <si>
    <t>Average</t>
  </si>
  <si>
    <t>12ME Apr-19</t>
  </si>
  <si>
    <t>Schedules 46 &amp; 49</t>
  </si>
  <si>
    <t>Schedules 7A,11,25,29,35&amp;43</t>
  </si>
  <si>
    <t>Projected</t>
  </si>
  <si>
    <t>Deferral Amortization Rate ($/kWh)</t>
  </si>
  <si>
    <t>Deferral Amortization</t>
  </si>
  <si>
    <t>Remove Rev Sensitive Items (Conversion Factor)</t>
  </si>
  <si>
    <t>Deferral Amortization Net of Rev Sensitive Items</t>
  </si>
  <si>
    <t xml:space="preserve">KW </t>
  </si>
  <si>
    <t>Deferral Amortization Rate ($/KW)</t>
  </si>
  <si>
    <t>Estimated Amortization through April 2018</t>
  </si>
  <si>
    <t>Source: F2017 Load forecast (8-17-17)</t>
  </si>
  <si>
    <t xml:space="preserve">Schedule 7 Decoupling Refund/Surcharge Amortization </t>
  </si>
  <si>
    <t xml:space="preserve">Schedules 8 &amp; 24 Decoupling Refund/Surcharge Amortization </t>
  </si>
  <si>
    <t>Schedules 7A, 11, 25, 29, 35 &amp; 43 Decoupling Refund/Surcharge Amortization</t>
  </si>
  <si>
    <t xml:space="preserve">Schedule 40 Decoupling Refund/Surcharge Amortization </t>
  </si>
  <si>
    <t xml:space="preserve">Schedules 12 &amp; 26 Decoupling Refund/Surcharge Amortization </t>
  </si>
  <si>
    <t>Schedules 10 &amp; 31 Decoupling Refund/Surcharge Amortization</t>
  </si>
  <si>
    <t xml:space="preserve">Schedules 46 &amp; 49 Decoupling Refund/Surcharge Amortization </t>
  </si>
  <si>
    <t>2017 General Rate Case</t>
  </si>
  <si>
    <t>Electric GRC</t>
  </si>
  <si>
    <t>PUGET SOUND ENERGY-ELECTRIC</t>
  </si>
  <si>
    <t>CONVERSION FACTOR - ELECTRIC</t>
  </si>
  <si>
    <t>FOR THE TWELVE MONTHS ENDED SEPTEMBER 30, 2016</t>
  </si>
  <si>
    <t>COMMISSION BASIS REPORT</t>
  </si>
  <si>
    <t>LINE</t>
  </si>
  <si>
    <t>NO.</t>
  </si>
  <si>
    <t>DESCRIPTION</t>
  </si>
  <si>
    <t>RATE</t>
  </si>
  <si>
    <t>BAD DEBTS</t>
  </si>
  <si>
    <t>ANNUAL FILING FEE</t>
  </si>
  <si>
    <t>SUM OF TAXES OTHER</t>
  </si>
  <si>
    <t>CONVERSION FACTOR EXCLUDING FEDERAL INCOME TAX ( 1 - LINE 5)</t>
  </si>
  <si>
    <t>FEDERAL INCOME TAX ( LINE 7 * 35%)</t>
  </si>
  <si>
    <t xml:space="preserve">CONVERSION FACTOR INCL FEDERAL INCOME TAX ( LINE 5 + LINE 8 ) </t>
  </si>
  <si>
    <t>Exhibit 8</t>
  </si>
  <si>
    <t>Total Deferral &amp; Interest Balance</t>
  </si>
  <si>
    <t>(2) + (4) + (6)</t>
  </si>
  <si>
    <t>(2) / (10)</t>
  </si>
  <si>
    <t>(4) / (10)</t>
  </si>
  <si>
    <t>Interest Balance including Revenue Sensitive Items</t>
  </si>
  <si>
    <t>(6) / (10)</t>
  </si>
  <si>
    <t>Total Balance including Revenue Sensitive Items</t>
  </si>
  <si>
    <t>(12) + (14) + (16)</t>
  </si>
  <si>
    <t>Recovery of Delivery Deferral Balance by Rate Group</t>
  </si>
  <si>
    <t xml:space="preserve">Line  </t>
  </si>
  <si>
    <t>Deferral Balance at End of CY 2017</t>
  </si>
  <si>
    <t>Deferral Balance including Revenue Sensitive Items</t>
  </si>
  <si>
    <t>Normalizing Adjustments to Remove</t>
  </si>
  <si>
    <t>2017 CBR as Filed</t>
  </si>
  <si>
    <t>Temp Normalization</t>
  </si>
  <si>
    <t>Temp Related Power Costs</t>
  </si>
  <si>
    <t>Rate Case Expense</t>
  </si>
  <si>
    <t>Bad Debt</t>
  </si>
  <si>
    <t>Montana Tax</t>
  </si>
  <si>
    <t>Injuries &amp; Damages</t>
  </si>
  <si>
    <t>Storm Normalization</t>
  </si>
  <si>
    <t>2017 Adjusted CBR Earnings Test</t>
  </si>
  <si>
    <t>Rate Base Adjustments</t>
  </si>
  <si>
    <t>Commission basis report pg 3-A thru 3-B</t>
  </si>
  <si>
    <t xml:space="preserve">Restated Rate Base </t>
  </si>
  <si>
    <t>Commission basis report pg 1.01 line b</t>
  </si>
  <si>
    <t>Threshold (only 13 days at 2017 GRC ROR)</t>
  </si>
  <si>
    <t>(Source:  UE-130137/UG-130138 and UE-170033/UG-170034)</t>
  </si>
  <si>
    <t>Line 2 x Line 3</t>
  </si>
  <si>
    <t>Normalizing Adjustments</t>
  </si>
  <si>
    <t>Restated Net Operating Income (Cumulative)</t>
  </si>
  <si>
    <t>Previous Column + Line 5</t>
  </si>
  <si>
    <t>Line 4 - Line 6</t>
  </si>
  <si>
    <t>Excess Earnings (Cumulative)</t>
  </si>
  <si>
    <t>Greater of zero or line 7</t>
  </si>
  <si>
    <t>Earnings Sharing %</t>
  </si>
  <si>
    <t>UE-121697</t>
  </si>
  <si>
    <t>After-Tax Earnings Sharing (Cumulative)</t>
  </si>
  <si>
    <t>Line 8 x Line 9</t>
  </si>
  <si>
    <t>(Source:  UE-170033/UG-170034)</t>
  </si>
  <si>
    <t>Incremental Earnings Sharing for CY 2017 for Cost of Svc</t>
  </si>
  <si>
    <t>Line 10 ÷ Line11, &amp; for adj:  (Line 10 - Previous Line 10) ÷ Line11</t>
  </si>
  <si>
    <t>Actual</t>
  </si>
  <si>
    <t>One-Time Allocation of December 31, 2017 Fixed Power Cost Deferred Balance</t>
  </si>
  <si>
    <t>Development of 12ME December 2017 Margin Revenue</t>
  </si>
  <si>
    <t xml:space="preserve">  Schedules 7A, 11 &amp; 25</t>
  </si>
  <si>
    <t xml:space="preserve">  Schedule 46 &amp; 49</t>
  </si>
  <si>
    <t>Test Year NORMAL</t>
  </si>
  <si>
    <t xml:space="preserve">Total kWh Usage by Rate Schedule </t>
  </si>
  <si>
    <t>Temperature Sensitive Rate Schedules</t>
  </si>
  <si>
    <t>Class</t>
  </si>
  <si>
    <t>TY_Total</t>
  </si>
  <si>
    <t>Schedule 7, 17, 27, 37 &amp; 47</t>
  </si>
  <si>
    <t>Schedule 8</t>
  </si>
  <si>
    <t>Schedule 24 &amp; 24L</t>
  </si>
  <si>
    <t>Total Schedule 24</t>
  </si>
  <si>
    <t>Schedule 11</t>
  </si>
  <si>
    <t>Schedule 25, 25L &amp; 7A</t>
  </si>
  <si>
    <t>Total Schedule 25</t>
  </si>
  <si>
    <t>Schedule 12</t>
  </si>
  <si>
    <t>Schedule 26 &amp; 26L</t>
  </si>
  <si>
    <t>Total Schedule 26</t>
  </si>
  <si>
    <t>Schedule 10</t>
  </si>
  <si>
    <t>Schedule 31</t>
  </si>
  <si>
    <t>Total Schedule 31</t>
  </si>
  <si>
    <t>Schedule 29</t>
  </si>
  <si>
    <t>Schedule 40</t>
  </si>
  <si>
    <t>Schedule 43</t>
  </si>
  <si>
    <t>Resale 5</t>
  </si>
  <si>
    <t>% Diff from Actual (Total)</t>
  </si>
  <si>
    <t>Rate Schedules Not Sensitive to Temperature</t>
  </si>
  <si>
    <t>High Voltage (46/49)</t>
  </si>
  <si>
    <t>Schedule 35</t>
  </si>
  <si>
    <t>Grand Total</t>
  </si>
  <si>
    <t xml:space="preserve">  Schedules 8, 11, 24, 25, 29, 35, 40, 43, 46 &amp; 49</t>
  </si>
  <si>
    <t>Background Filter:</t>
  </si>
  <si>
    <t xml:space="preserve">Division {Electric} </t>
  </si>
  <si>
    <t>Key Figures</t>
  </si>
  <si>
    <t>Fiscal year/period</t>
  </si>
  <si>
    <t>Customer Counts</t>
  </si>
  <si>
    <t>Rate Category</t>
  </si>
  <si>
    <t>001/2017</t>
  </si>
  <si>
    <t>002/2017</t>
  </si>
  <si>
    <t>003/2017</t>
  </si>
  <si>
    <t>004/2017</t>
  </si>
  <si>
    <t>005/2017</t>
  </si>
  <si>
    <t>006/2017</t>
  </si>
  <si>
    <t>007/2017</t>
  </si>
  <si>
    <t>008/2017</t>
  </si>
  <si>
    <t>009/2017</t>
  </si>
  <si>
    <t>010/2017</t>
  </si>
  <si>
    <t>011/2017</t>
  </si>
  <si>
    <t>012/2017</t>
  </si>
  <si>
    <t>NM_MSTR_CI</t>
  </si>
  <si>
    <t>NM_MSTR_RS</t>
  </si>
  <si>
    <t>SCH_03E</t>
  </si>
  <si>
    <t>SCH_05E</t>
  </si>
  <si>
    <t>SCH_10E</t>
  </si>
  <si>
    <t>SCH_11E</t>
  </si>
  <si>
    <t>SCH_12E</t>
  </si>
  <si>
    <t>SCH_24EC</t>
  </si>
  <si>
    <t>SCH_24EI</t>
  </si>
  <si>
    <t>SCH_24EL</t>
  </si>
  <si>
    <t>SCH_25EC</t>
  </si>
  <si>
    <t>SCH_25EI</t>
  </si>
  <si>
    <t>SCH_25EL</t>
  </si>
  <si>
    <t>SCH_26EC</t>
  </si>
  <si>
    <t>SCH_26EI</t>
  </si>
  <si>
    <t>SCH_29E</t>
  </si>
  <si>
    <t>SCH_31EC</t>
  </si>
  <si>
    <t>SCH_31EI</t>
  </si>
  <si>
    <t>SCH_35E</t>
  </si>
  <si>
    <t>SCH_40EC</t>
  </si>
  <si>
    <t>SCH_40EI</t>
  </si>
  <si>
    <t>SCH_43E</t>
  </si>
  <si>
    <t>SCH_449EC</t>
  </si>
  <si>
    <t>SCH_449EI</t>
  </si>
  <si>
    <t>SCH_459EI</t>
  </si>
  <si>
    <t>SCH_46EC</t>
  </si>
  <si>
    <t>SCH_46EI</t>
  </si>
  <si>
    <t>SCH_49EC</t>
  </si>
  <si>
    <t>SCH_49EI</t>
  </si>
  <si>
    <t>SCH_50E</t>
  </si>
  <si>
    <t>SCH_51E</t>
  </si>
  <si>
    <t>SCH_52E</t>
  </si>
  <si>
    <t>SCH_53E</t>
  </si>
  <si>
    <t>SCH_54E</t>
  </si>
  <si>
    <t>SCH_55E</t>
  </si>
  <si>
    <t>SCH_56E</t>
  </si>
  <si>
    <t>SCH_57E</t>
  </si>
  <si>
    <t>SCH_58E</t>
  </si>
  <si>
    <t>SCH_59E</t>
  </si>
  <si>
    <t>SCH_628E</t>
  </si>
  <si>
    <t>SCH_7AE</t>
  </si>
  <si>
    <t>SCH_7E</t>
  </si>
  <si>
    <t>SCH_8E</t>
  </si>
  <si>
    <t>SCH_91E</t>
  </si>
  <si>
    <t>SCH_997E</t>
  </si>
  <si>
    <t>SCH_998E</t>
  </si>
  <si>
    <t>SCH_NETWEC</t>
  </si>
  <si>
    <t>SCH_SGENEI</t>
  </si>
  <si>
    <t>Overall Result</t>
  </si>
  <si>
    <t>Recovery of FPC Deferral Balance by Rate Group</t>
  </si>
  <si>
    <t>Summary of Proposed Rates</t>
  </si>
  <si>
    <t>Acct No.</t>
  </si>
  <si>
    <t>Delivery Decoupling Accounts:</t>
  </si>
  <si>
    <t xml:space="preserve">Sch. 7 Decoupling Refund/Surcharge Amortization </t>
  </si>
  <si>
    <t>Beginning</t>
  </si>
  <si>
    <t>Transfer Deferral Amounts to Surcharge/Refund Account</t>
  </si>
  <si>
    <t>Surcharge/Refund Amortization</t>
  </si>
  <si>
    <t>Total Month</t>
  </si>
  <si>
    <t>Ending</t>
  </si>
  <si>
    <t xml:space="preserve">Sch. 8 &amp; 24 Decoupling Refund/Surcharge Amortization </t>
  </si>
  <si>
    <t>Allocation of Non-Residential Amortization Amounts</t>
  </si>
  <si>
    <t xml:space="preserve">Sch. 7A, 11, 25, 29, 35 &amp; 43 Decoupling Refund/Surcharge Amortization </t>
  </si>
  <si>
    <t xml:space="preserve">Sch. 40 Decoupling Refund/Surcharge Amortization </t>
  </si>
  <si>
    <t xml:space="preserve">Sch. 12 &amp; 26 Decoupling Refund/Surcharge Amortization </t>
  </si>
  <si>
    <t xml:space="preserve">Sch. 10 &amp; 31 Decoupling Refund/Surcharge Amortization </t>
  </si>
  <si>
    <t xml:space="preserve">Sch. 46 &amp; 49 Decoupling Refund/Surcharge Amortization </t>
  </si>
  <si>
    <t>Current Sch. 7 Decoupling Deferral</t>
  </si>
  <si>
    <t>PSE Deferral</t>
  </si>
  <si>
    <t>Current Sch. 8 &amp; 24 Decoupling Deferral</t>
  </si>
  <si>
    <t>Allocation of Non-Residential Deferral Amounts</t>
  </si>
  <si>
    <t>Current Sch. 7A, 11, 25, 29, 35 &amp; 43 Decoupling Deferral</t>
  </si>
  <si>
    <t>Current Sch. 40 Decoupling Deferral</t>
  </si>
  <si>
    <t>Current Sch. 12 &amp; 26 Decoupling Deferral</t>
  </si>
  <si>
    <t>Current Sch. 10 &amp; 31 Decoupling Deferral</t>
  </si>
  <si>
    <t>Current Sch. 46 &amp; 49 Decoupling Deferral</t>
  </si>
  <si>
    <t>Interest on Sch. 7 Decoupling Deferral</t>
  </si>
  <si>
    <t xml:space="preserve">Activity </t>
  </si>
  <si>
    <t>Interest on Sch. 8 &amp; 24 Decoupling Deferral</t>
  </si>
  <si>
    <t>Allocation of Non-Residential Interest Amounts</t>
  </si>
  <si>
    <t>Interest on Sch. 7A, 11, 25, 29, 35 &amp; 43 Decoupling Deferral</t>
  </si>
  <si>
    <t>Interest on Sch. 40 Decoupling Deferral</t>
  </si>
  <si>
    <t>Interest on Sch. 12 &amp; 26 Decoupling Deferral</t>
  </si>
  <si>
    <t>Interest on Sch. 10 &amp; 31 Decoupling Deferral</t>
  </si>
  <si>
    <t>Interest on Sch. 46 &amp; 49 Decoupling Deferral</t>
  </si>
  <si>
    <t>Fixed Power Costs Decoupling Accounts:</t>
  </si>
  <si>
    <t>Allocation of Fixed Power Cost Deferral Amounts</t>
  </si>
  <si>
    <t xml:space="preserve">Total </t>
  </si>
  <si>
    <t>Less:  Acct. being Amortized</t>
  </si>
  <si>
    <t>Current Period Under/(Over) Recovered</t>
  </si>
  <si>
    <t>Decoupling Account Balance</t>
  </si>
  <si>
    <t>Annual kWh Delivered Sales (Normalized)</t>
  </si>
  <si>
    <t>Note: Revenues above are normalized  YE 12-31-18 revenues at current rates effective 1-1-18</t>
  </si>
  <si>
    <t>Annual Proforma Base Revenue
 Rates Eff 1/1/18</t>
  </si>
  <si>
    <t>Annual Normalized Revenue @ Current Rates</t>
  </si>
  <si>
    <t>Schedule 142 Typical Residential Bill Impact</t>
  </si>
  <si>
    <t>Remove:</t>
  </si>
  <si>
    <t>Add:</t>
  </si>
  <si>
    <t>Annual Estimated Revenue @ Rates Effective 12/31/2017</t>
  </si>
  <si>
    <t>Revenue Change</t>
  </si>
  <si>
    <t>Annual Estimated Revenue @ Rates Effective 5-1-2018</t>
  </si>
  <si>
    <t>% Change</t>
  </si>
  <si>
    <t>Present Base Rates</t>
  </si>
  <si>
    <t>Sch 95</t>
  </si>
  <si>
    <t>Sch 95A</t>
  </si>
  <si>
    <t>Sch 120</t>
  </si>
  <si>
    <t>Sch 129</t>
  </si>
  <si>
    <t>Sch 132</t>
  </si>
  <si>
    <t>Sch 137</t>
  </si>
  <si>
    <t>Sch 140</t>
  </si>
  <si>
    <t>Sch 141</t>
  </si>
  <si>
    <t>Sch 194</t>
  </si>
  <si>
    <t>Current Residential Bill</t>
  </si>
  <si>
    <t>Remove:  Schedule 142</t>
  </si>
  <si>
    <t>Add:  Schedule 142</t>
  </si>
  <si>
    <t>Proposed Residential Bill</t>
  </si>
  <si>
    <t>Average Cents-per-kWh</t>
  </si>
  <si>
    <t>Summary Page Residential</t>
  </si>
  <si>
    <t>Typical</t>
  </si>
  <si>
    <t>Residential Schedule 7 Rates</t>
  </si>
  <si>
    <t>Present Rates Effective 
4-30-18</t>
  </si>
  <si>
    <t>Proposed Rates Effective 
5-1-18</t>
  </si>
  <si>
    <t>One Phase Basic Charge</t>
  </si>
  <si>
    <t>Other Electric Charges and Credits</t>
  </si>
  <si>
    <t>Subtotal Other Charges</t>
  </si>
  <si>
    <t>Total Block 1 Energy Charge</t>
  </si>
  <si>
    <t>Total Block 2 Energy Charge</t>
  </si>
  <si>
    <t>Average Residential Usage YE April 2019</t>
  </si>
  <si>
    <t>Forecast kWh</t>
  </si>
  <si>
    <t>Forecast Customer Count</t>
  </si>
  <si>
    <t>Average Use per Customer</t>
  </si>
  <si>
    <t>Annual Demand (kW or kVa)</t>
  </si>
  <si>
    <t>Decoupling
Schedule 142
Revenue 
@ 5-1-17</t>
  </si>
  <si>
    <t>(f) = (a) x (d)
or
(f) = (b) x (d)</t>
  </si>
  <si>
    <t>(f) = (a) x (e)
or
(f) = (b) x (e)</t>
  </si>
  <si>
    <t>8</t>
  </si>
  <si>
    <t>26</t>
  </si>
  <si>
    <t>Total Retail Sales</t>
  </si>
  <si>
    <t>F2017 YE April 2019</t>
  </si>
  <si>
    <t>Current Rates
Eff. 5-1-17</t>
  </si>
  <si>
    <t>Proposed Rates
Eff. 5-1-18</t>
  </si>
  <si>
    <t>Schedule 142 Rate Change Impacts by Rate Schedule</t>
  </si>
  <si>
    <t>Schedule 142 Revenue Change</t>
  </si>
  <si>
    <t>Decoupling
Schedule 142
Revenue 
@ 5-1-18</t>
  </si>
  <si>
    <t>Electric Operations</t>
  </si>
  <si>
    <t>Development of Deferrals - Residential</t>
  </si>
  <si>
    <t>Calendar Year 2017</t>
  </si>
  <si>
    <t>Monthly Allowed Volumetric Delivery RPC</t>
  </si>
  <si>
    <t>Allowed Volumetric Delivery Revenue</t>
  </si>
  <si>
    <t>Actual kWh (New Rate)</t>
  </si>
  <si>
    <t>Monthly Actual Volumetric Delivery Revenue</t>
  </si>
  <si>
    <t>Actual kWh (Old Rate)</t>
  </si>
  <si>
    <t>Total Actual Volumetric Delivery Revenue</t>
  </si>
  <si>
    <t>Deferral</t>
  </si>
  <si>
    <t>Interest on Deferral</t>
  </si>
  <si>
    <t>Cumulative Deferral</t>
  </si>
  <si>
    <t>Deferral Amortization Rate ($/kWh) (New Rate)</t>
  </si>
  <si>
    <t>Deferral Amortization Rate ($/kWh) (Old Rate)</t>
  </si>
  <si>
    <t>Cumulative Deferral Net of Amortization</t>
  </si>
  <si>
    <t>Schedule 142 Rate ($/kWh) (New Rate)</t>
  </si>
  <si>
    <t>Schedule 142 Rate ($/kWh) (Old Rate)</t>
  </si>
  <si>
    <t xml:space="preserve">Schedule 142 Revenues </t>
  </si>
  <si>
    <t>Amounts highlighted in yellow must be updated with actuals each month from the detail that supports each of the Customer Counts – By Schedule report (for Line 1) and the Summary of Electric Operating Revenue &amp; kWh Sales report (for Line 5).</t>
  </si>
  <si>
    <t xml:space="preserve">Amounts highlighted in green will remain unchanged in 2013, but must be updated to new amounts annually beginning in 2014.  The new monthly amounts for each subsequent calendar year will be obtained from Attachment C (for Line 2) and </t>
  </si>
  <si>
    <t>from the Cost of Service Department (for Line 6).  Amounts can also be found on Tariff Schedule 142.</t>
  </si>
  <si>
    <t>The conversion factor should be updated each May when rates change and can be obtained from the Cost of Service Department.</t>
  </si>
  <si>
    <t>Deferral (based on line 9 - does not include interest)</t>
  </si>
  <si>
    <t>Development of Deferrals - Non-Residential</t>
  </si>
  <si>
    <t>Amounts highlighted in yellow must be updated with actuals each month from the the detail that supports each of the Customer Counts – By Schedule report (for Line 1) and the Summary of Electric Operating Revenue &amp; kWh Sales report (for Line 5).</t>
  </si>
  <si>
    <t>Development of Deferrals - Schedules 12, 26 &amp; 26P</t>
  </si>
  <si>
    <t>Sch 26 Actual Demand KW (New Rate)</t>
  </si>
  <si>
    <t>Delivery Revenue Per Unit ($/KW)</t>
  </si>
  <si>
    <t>Sch 26 Actual Demand KW (Old Rate)</t>
  </si>
  <si>
    <t>Sch 26P Actual Demand KW (New Rate)</t>
  </si>
  <si>
    <t>Sch 26P Actual Demand KW (Old Rate)</t>
  </si>
  <si>
    <t>Deferral Amortization Rate ($/KW) (New Rate)</t>
  </si>
  <si>
    <t>Deferral Amortization Rate ($/KW) (Old Rate)</t>
  </si>
  <si>
    <t>Schedule 142 Rate ($/KW) (New Rate)</t>
  </si>
  <si>
    <t>Schedule 142 Rate ($/KW) (Old Rate)</t>
  </si>
  <si>
    <t>Deferral (based on line 13 - does not include interest)</t>
  </si>
  <si>
    <t>Development of Deferrals - Schedules 10 &amp; 31</t>
  </si>
  <si>
    <t>Actual Demand KW (New Rate)</t>
  </si>
  <si>
    <t>Actual Demand KW (Old Rate)</t>
  </si>
  <si>
    <t>Delivery Revenue Deferral and Amortization Calculations</t>
  </si>
  <si>
    <t xml:space="preserve">Schedule 7   </t>
  </si>
  <si>
    <t>Monthly Allowed Delivery RPC</t>
  </si>
  <si>
    <t>Allowed Delivery Revenue</t>
  </si>
  <si>
    <t>Actual Delivery Revenue</t>
  </si>
  <si>
    <t>Interest</t>
  </si>
  <si>
    <t>Cumulative Deferral &amp; Interest</t>
  </si>
  <si>
    <t>Deferral Amortization Rate ($/kWh) Old Rate)</t>
  </si>
  <si>
    <t>Cumulative Deferral &amp; Interest Net of Amortization</t>
  </si>
  <si>
    <t>Conversion Factor (ERF UE-130137)</t>
  </si>
  <si>
    <t>Conversion Factor (2017 GRC UE-170033)</t>
  </si>
  <si>
    <t>Deferral for Journal Entry</t>
  </si>
  <si>
    <t>Deferral Amorization for Journal Entry</t>
  </si>
  <si>
    <t>Amounts highlighted in green must be updated with actuals each month using customer count and volume reports from SAP Business Objects</t>
  </si>
  <si>
    <t xml:space="preserve">Amounts highlighted in orange will be updated each May when rates change by the Cost of Service Department. </t>
  </si>
  <si>
    <t>The conversion factor should be updated as necessary when rates change and can be obtained from the Revenue Requirement Department.</t>
  </si>
  <si>
    <t>Schedules 12 &amp; 26</t>
  </si>
  <si>
    <t>Actual KW (New Rate)</t>
  </si>
  <si>
    <t>Actual KW (Old Rate)</t>
  </si>
  <si>
    <t>Deferral Amortization Rate ($/KW) Old Rate)</t>
  </si>
  <si>
    <t>Schedules 10 &amp; 31</t>
  </si>
  <si>
    <t>Delivery Revenue Amortization Calculations</t>
  </si>
  <si>
    <t>Amounts highlighted in green must be updated with actuals each month using volume reports from SAP Business Objects</t>
  </si>
  <si>
    <t>Fixed Production Cost Revenue Deferral and Amortization Calculations</t>
  </si>
  <si>
    <t>Schedule 7</t>
  </si>
  <si>
    <t>Allowed Fixed Production Cost Revenue</t>
  </si>
  <si>
    <t>Fixed Production Cost Revenue Per Unit ($/kWh)</t>
  </si>
  <si>
    <t>Actual Fixed Production Cost Revenue</t>
  </si>
  <si>
    <t>Total Actual Volumetric FPC Revenue</t>
  </si>
  <si>
    <t>Annual Rate Test (Limit 3%)</t>
  </si>
  <si>
    <t>Electric Earnings Test</t>
  </si>
  <si>
    <t>Earnings Test Allocation to UE-121697 Decoupling Groups</t>
  </si>
  <si>
    <t>Non-Residential Earnings Test Allocation to UE-170033 Decoupling Groups</t>
  </si>
  <si>
    <t>Estimated Amortization Balance including Revenue Sensitive Items</t>
  </si>
  <si>
    <t>Note:  Amounts above represent restated results and have been restated for any adjustments or corrections.</t>
  </si>
  <si>
    <t>Rate Test Revenue: YE Dec 2017 Normalized Revenue at Current Rates</t>
  </si>
  <si>
    <t xml:space="preserve">Total Delivery Margin Revenue </t>
  </si>
  <si>
    <t>Allowed Delivery Revenue Per Customer (1)</t>
  </si>
  <si>
    <t>(1) Includes Basic and Minimum Charge Revenues</t>
  </si>
  <si>
    <t>One-Time Allocation of December 31, 2017 Non-Residential Balances</t>
  </si>
  <si>
    <t>Exhibit 10</t>
  </si>
  <si>
    <t>Exhibit 8 &amp; 9</t>
  </si>
  <si>
    <t>Exhibit 14</t>
  </si>
  <si>
    <t>Exhibit 5</t>
  </si>
  <si>
    <t>Exhibit 6</t>
  </si>
  <si>
    <t>Exhibit 11</t>
  </si>
  <si>
    <t>Exhibit 1</t>
  </si>
  <si>
    <t>Exhibit 3</t>
  </si>
  <si>
    <t>Exhibit 2</t>
  </si>
  <si>
    <t>Exhibit 7</t>
  </si>
  <si>
    <t>Exhibit 12</t>
  </si>
  <si>
    <t>Note: Rates above are current schedule 142 amortization rates effective May 1, 2017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</si>
</sst>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_(&quot;$&quot;* \(#,##0\);_(&quot;$&quot;* &quot;-&quot;??_);_(@_)"/>
    <numFmt numFmtId="165" formatCode="_(&quot;$&quot;* #,##0.000000_);_(&quot;$&quot;* \(#,##0.000000\);_(&quot;$&quot;* &quot;-&quot;??_);_(@_)"/>
    <numFmt numFmtId="166" formatCode="_(* #,##0_);_(* \(#,##0\);_(* &quot;-&quot;??_);_(@_)"/>
    <numFmt numFmtId="167" formatCode="_(&quot;$&quot;* #,##0.00000_);_(&quot;$&quot;* \(#,##0.00000\);_(&quot;$&quot;* &quot;-&quot;??_);_(@_)"/>
    <numFmt numFmtId="168" formatCode="0.0%"/>
    <numFmt numFmtId="169" formatCode="&quot;$&quot;#,##0.00000"/>
    <numFmt numFmtId="170" formatCode="&quot;$&quot;#,##0\ ;\(&quot;$&quot;#,##0\)"/>
    <numFmt numFmtId="171" formatCode="&quot;$&quot;#,##0.00000_);\(&quot;$&quot;#,##0.00000\)"/>
    <numFmt numFmtId="172" formatCode="0.000000"/>
    <numFmt numFmtId="173" formatCode="0.00000"/>
    <numFmt numFmtId="174" formatCode="_(* #,##0.000000_);_(* \(#,##0.000000\);_(* &quot;-&quot;??_);_(@_)"/>
    <numFmt numFmtId="175" formatCode="_(* #,##0.000_);_(* \(#,##0.000\);_(* &quot;-&quot;??_);_(@_)"/>
    <numFmt numFmtId="176" formatCode="#,##0.000_);\(#,##0.000\)"/>
    <numFmt numFmtId="177" formatCode="[$-409]mmm\-yy;@"/>
    <numFmt numFmtId="178" formatCode="0.0000%"/>
    <numFmt numFmtId="179" formatCode="#,##0;&quot;-&quot;#,##0"/>
    <numFmt numFmtId="180" formatCode="_(&quot;$&quot;* #,##0.0_);_(&quot;$&quot;* \(#,##0.0\);_(&quot;$&quot;* &quot;-&quot;??_);_(@_)"/>
  </numFmts>
  <fonts count="37" x14ac:knownFonts="1">
    <font>
      <sz val="11"/>
      <color theme="1"/>
      <name val="Calibri"/>
      <family val="2"/>
      <scheme val="minor"/>
    </font>
    <font>
      <b/>
      <sz val="10"/>
      <name val="Arial"/>
      <family val="2"/>
    </font>
    <font>
      <sz val="10"/>
      <color theme="1"/>
      <name val="Calibri"/>
      <family val="2"/>
    </font>
    <font>
      <b/>
      <sz val="10"/>
      <color theme="1"/>
      <name val="Arial"/>
      <family val="2"/>
    </font>
    <font>
      <sz val="10"/>
      <color theme="1"/>
      <name val="Arial"/>
      <family val="2"/>
    </font>
    <font>
      <b/>
      <i/>
      <u/>
      <sz val="10"/>
      <color theme="1"/>
      <name val="Arial"/>
      <family val="2"/>
    </font>
    <font>
      <sz val="10"/>
      <color rgb="FF008080"/>
      <name val="Arial"/>
      <family val="2"/>
    </font>
    <font>
      <sz val="10"/>
      <name val="Arial"/>
      <family val="2"/>
    </font>
    <font>
      <u/>
      <sz val="10"/>
      <color theme="1"/>
      <name val="Arial"/>
      <family val="2"/>
    </font>
    <font>
      <sz val="10"/>
      <color rgb="FF0000FF"/>
      <name val="Arial"/>
      <family val="2"/>
    </font>
    <font>
      <b/>
      <u/>
      <sz val="10"/>
      <color theme="1"/>
      <name val="Arial"/>
      <family val="2"/>
    </font>
    <font>
      <u/>
      <sz val="10"/>
      <name val="Arial"/>
      <family val="2"/>
    </font>
    <font>
      <sz val="10"/>
      <color rgb="FF008080"/>
      <name val="Calibri"/>
      <family val="2"/>
    </font>
    <font>
      <sz val="10"/>
      <color rgb="FF0000FF"/>
      <name val="Calibri"/>
      <family val="2"/>
    </font>
    <font>
      <sz val="8"/>
      <name val="Arial"/>
      <family val="2"/>
    </font>
    <font>
      <sz val="10"/>
      <name val="Arial"/>
      <family val="2"/>
    </font>
    <font>
      <b/>
      <sz val="12"/>
      <name val="Arial"/>
      <family val="2"/>
    </font>
    <font>
      <sz val="10"/>
      <color indexed="12"/>
      <name val="Arial"/>
      <family val="2"/>
    </font>
    <font>
      <sz val="10"/>
      <color indexed="8"/>
      <name val="Arial"/>
      <family val="2"/>
    </font>
    <font>
      <b/>
      <u/>
      <sz val="10"/>
      <name val="Arial"/>
      <family val="2"/>
    </font>
    <font>
      <b/>
      <sz val="10"/>
      <name val="Times New Roman"/>
      <family val="1"/>
    </font>
    <font>
      <sz val="10"/>
      <name val="Times New Roman"/>
      <family val="1"/>
    </font>
    <font>
      <sz val="9"/>
      <color theme="1"/>
      <name val="Arial"/>
      <family val="2"/>
    </font>
    <font>
      <sz val="8"/>
      <color rgb="FF0000FF"/>
      <name val="Arial"/>
      <family val="2"/>
    </font>
    <font>
      <sz val="8"/>
      <color rgb="FFFF0000"/>
      <name val="Arial"/>
      <family val="2"/>
    </font>
    <font>
      <sz val="11"/>
      <color indexed="8"/>
      <name val="Calibri"/>
      <family val="2"/>
      <scheme val="minor"/>
    </font>
    <font>
      <i/>
      <sz val="10"/>
      <name val="Arial"/>
      <family val="2"/>
    </font>
    <font>
      <b/>
      <i/>
      <sz val="10"/>
      <name val="Arial"/>
      <family val="2"/>
    </font>
    <font>
      <sz val="10"/>
      <color rgb="FFFF0000"/>
      <name val="Arial"/>
      <family val="2"/>
    </font>
    <font>
      <u val="doubleAccounting"/>
      <sz val="10"/>
      <name val="Arial"/>
      <family val="2"/>
    </font>
    <font>
      <b/>
      <sz val="11"/>
      <name val="Calibri"/>
      <family val="2"/>
    </font>
    <font>
      <b/>
      <sz val="10"/>
      <color rgb="FF008080"/>
      <name val="Arial"/>
      <family val="2"/>
    </font>
    <font>
      <sz val="10"/>
      <color indexed="17"/>
      <name val="Arial"/>
      <family val="2"/>
    </font>
    <font>
      <sz val="10"/>
      <name val="Arial"/>
      <family val="2"/>
    </font>
    <font>
      <b/>
      <sz val="8"/>
      <color rgb="FFFF0000"/>
      <name val="Arial"/>
      <family val="2"/>
    </font>
    <font>
      <sz val="10"/>
      <color theme="3" tint="0.39997558519241921"/>
      <name val="Arial"/>
      <family val="2"/>
    </font>
    <font>
      <b/>
      <sz val="10"/>
      <color rgb="FFFF0000"/>
      <name val="Arial"/>
      <family val="2"/>
    </font>
  </fonts>
  <fills count="14">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D7"/>
      </patternFill>
    </fill>
    <fill>
      <patternFill patternType="solid">
        <fgColor rgb="FFECECEC"/>
      </patternFill>
    </fill>
    <fill>
      <patternFill patternType="solid">
        <fgColor rgb="FFFFC000"/>
        <bgColor indexed="64"/>
      </patternFill>
    </fill>
    <fill>
      <patternFill patternType="solid">
        <fgColor theme="5" tint="0.79998168889431442"/>
        <bgColor indexed="64"/>
      </patternFill>
    </fill>
    <fill>
      <patternFill patternType="solid">
        <fgColor rgb="FFFFFF00"/>
        <bgColor indexed="64"/>
      </patternFill>
    </fill>
    <fill>
      <patternFill patternType="solid">
        <fgColor rgb="FFCCFF99"/>
        <bgColor indexed="64"/>
      </patternFill>
    </fill>
    <fill>
      <patternFill patternType="solid">
        <fgColor rgb="FFFFCCFF"/>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7" tint="0.59999389629810485"/>
        <bgColor indexed="64"/>
      </patternFill>
    </fill>
  </fills>
  <borders count="31">
    <border>
      <left/>
      <right/>
      <top/>
      <bottom/>
      <diagonal/>
    </border>
    <border>
      <left/>
      <right/>
      <top/>
      <bottom style="thin">
        <color indexed="64"/>
      </bottom>
      <diagonal/>
    </border>
    <border>
      <left/>
      <right/>
      <top/>
      <bottom style="double">
        <color indexed="64"/>
      </bottom>
      <diagonal/>
    </border>
    <border>
      <left/>
      <right/>
      <top style="thin">
        <color indexed="64"/>
      </top>
      <bottom style="thin">
        <color indexed="64"/>
      </bottom>
      <diagonal/>
    </border>
    <border>
      <left/>
      <right/>
      <top style="thin">
        <color indexed="64"/>
      </top>
      <bottom style="double">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right style="thin">
        <color indexed="64"/>
      </right>
      <top style="thin">
        <color indexed="64"/>
      </top>
      <bottom style="double">
        <color indexed="64"/>
      </bottom>
      <diagonal/>
    </border>
    <border>
      <left style="hair">
        <color indexed="64"/>
      </left>
      <right style="hair">
        <color indexed="64"/>
      </right>
      <top style="hair">
        <color indexed="64"/>
      </top>
      <bottom style="hair">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rgb="FFECECEC"/>
      </left>
      <right style="medium">
        <color rgb="FFECECEC"/>
      </right>
      <top/>
      <bottom/>
      <diagonal/>
    </border>
    <border>
      <left style="medium">
        <color rgb="FFECECEC"/>
      </left>
      <right/>
      <top/>
      <bottom/>
      <diagonal/>
    </border>
    <border>
      <left/>
      <right/>
      <top style="medium">
        <color rgb="FFECECEC"/>
      </top>
      <bottom/>
      <diagonal/>
    </border>
    <border>
      <left style="medium">
        <color rgb="FFECECEC"/>
      </left>
      <right style="medium">
        <color rgb="FFECECEC"/>
      </right>
      <top style="medium">
        <color rgb="FFECECEC"/>
      </top>
      <bottom/>
      <diagonal/>
    </border>
    <border>
      <left style="medium">
        <color rgb="FFECECEC"/>
      </left>
      <right/>
      <top style="medium">
        <color rgb="FFECECEC"/>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medium">
        <color indexed="64"/>
      </bottom>
      <diagonal/>
    </border>
  </borders>
  <cellStyleXfs count="1">
    <xf numFmtId="0" fontId="0" fillId="0" borderId="0"/>
  </cellStyleXfs>
  <cellXfs count="506">
    <xf numFmtId="0" fontId="0" fillId="0" borderId="0" xfId="0"/>
    <xf numFmtId="0" fontId="1" fillId="0" borderId="0" xfId="0" applyFont="1" applyAlignment="1"/>
    <xf numFmtId="0" fontId="2" fillId="0" borderId="0" xfId="0" applyFont="1"/>
    <xf numFmtId="0" fontId="2" fillId="0" borderId="0" xfId="0" applyFont="1" applyFill="1"/>
    <xf numFmtId="0" fontId="3" fillId="0" borderId="0" xfId="0" applyFont="1" applyFill="1" applyAlignment="1">
      <alignment horizontal="center"/>
    </xf>
    <xf numFmtId="0" fontId="1" fillId="0" borderId="0" xfId="0" applyNumberFormat="1" applyFont="1" applyFill="1" applyBorder="1" applyAlignment="1">
      <alignment horizontal="center"/>
    </xf>
    <xf numFmtId="0" fontId="1" fillId="0" borderId="0" xfId="0" applyFont="1" applyFill="1" applyAlignment="1">
      <alignment horizontal="center"/>
    </xf>
    <xf numFmtId="0" fontId="1" fillId="0" borderId="1" xfId="0" applyNumberFormat="1" applyFont="1" applyFill="1" applyBorder="1" applyAlignment="1">
      <alignment horizontal="center"/>
    </xf>
    <xf numFmtId="0" fontId="4" fillId="0" borderId="1" xfId="0" applyFont="1" applyFill="1" applyBorder="1"/>
    <xf numFmtId="0" fontId="4" fillId="0" borderId="0" xfId="0" applyFont="1" applyFill="1"/>
    <xf numFmtId="0" fontId="4" fillId="0" borderId="0" xfId="0" applyFont="1" applyFill="1" applyAlignment="1">
      <alignment horizontal="center"/>
    </xf>
    <xf numFmtId="0" fontId="5" fillId="0" borderId="0" xfId="0" applyFont="1" applyFill="1" applyAlignment="1">
      <alignment horizontal="left"/>
    </xf>
    <xf numFmtId="164" fontId="4" fillId="0" borderId="0" xfId="0" applyNumberFormat="1" applyFont="1" applyFill="1" applyBorder="1"/>
    <xf numFmtId="164" fontId="6" fillId="0" borderId="0" xfId="0" applyNumberFormat="1" applyFont="1" applyFill="1" applyBorder="1"/>
    <xf numFmtId="164" fontId="6" fillId="0" borderId="1" xfId="0" applyNumberFormat="1" applyFont="1" applyFill="1" applyBorder="1"/>
    <xf numFmtId="3" fontId="6" fillId="0" borderId="1" xfId="0" applyNumberFormat="1" applyFont="1" applyFill="1" applyBorder="1"/>
    <xf numFmtId="165" fontId="4" fillId="0" borderId="2" xfId="0" applyNumberFormat="1" applyFont="1" applyFill="1" applyBorder="1"/>
    <xf numFmtId="165" fontId="6" fillId="0" borderId="0" xfId="0" applyNumberFormat="1" applyFont="1" applyFill="1"/>
    <xf numFmtId="164" fontId="4" fillId="0" borderId="0" xfId="0" applyNumberFormat="1" applyFont="1" applyFill="1"/>
    <xf numFmtId="44" fontId="4" fillId="0" borderId="2" xfId="0" applyNumberFormat="1" applyFont="1" applyFill="1" applyBorder="1"/>
    <xf numFmtId="44" fontId="6" fillId="0" borderId="0" xfId="0" applyNumberFormat="1" applyFont="1" applyFill="1"/>
    <xf numFmtId="165" fontId="2" fillId="0" borderId="0" xfId="0" applyNumberFormat="1" applyFont="1" applyFill="1"/>
    <xf numFmtId="0" fontId="0" fillId="0" borderId="0" xfId="0" applyFill="1"/>
    <xf numFmtId="0" fontId="4" fillId="0" borderId="1" xfId="0" applyFont="1" applyFill="1" applyBorder="1" applyAlignment="1"/>
    <xf numFmtId="164" fontId="6" fillId="0" borderId="0" xfId="0" applyNumberFormat="1" applyFont="1" applyFill="1"/>
    <xf numFmtId="0" fontId="6" fillId="0" borderId="0" xfId="0" applyFont="1" applyFill="1"/>
    <xf numFmtId="166" fontId="6" fillId="0" borderId="1" xfId="0" applyNumberFormat="1" applyFont="1" applyFill="1" applyBorder="1"/>
    <xf numFmtId="165" fontId="4" fillId="0" borderId="0" xfId="0" applyNumberFormat="1" applyFont="1" applyFill="1"/>
    <xf numFmtId="167" fontId="4" fillId="0" borderId="0" xfId="0" applyNumberFormat="1" applyFont="1" applyFill="1"/>
    <xf numFmtId="165" fontId="4" fillId="0" borderId="0" xfId="0" applyNumberFormat="1" applyFont="1" applyFill="1" applyBorder="1"/>
    <xf numFmtId="167" fontId="4" fillId="0" borderId="0" xfId="0" applyNumberFormat="1" applyFont="1" applyFill="1" applyBorder="1"/>
    <xf numFmtId="165" fontId="6" fillId="0" borderId="1" xfId="0" applyNumberFormat="1" applyFont="1" applyFill="1" applyBorder="1"/>
    <xf numFmtId="10" fontId="4" fillId="0" borderId="0" xfId="0" applyNumberFormat="1" applyFont="1" applyFill="1"/>
    <xf numFmtId="10" fontId="4" fillId="0" borderId="0" xfId="0" applyNumberFormat="1" applyFont="1" applyFill="1" applyBorder="1"/>
    <xf numFmtId="167" fontId="2" fillId="0" borderId="0" xfId="0" applyNumberFormat="1" applyFont="1" applyFill="1"/>
    <xf numFmtId="166" fontId="6" fillId="0" borderId="0" xfId="0" applyNumberFormat="1" applyFont="1" applyFill="1"/>
    <xf numFmtId="44" fontId="4" fillId="0" borderId="0" xfId="0" applyNumberFormat="1" applyFont="1" applyFill="1"/>
    <xf numFmtId="44" fontId="4" fillId="0" borderId="0" xfId="0" applyNumberFormat="1" applyFont="1" applyFill="1" applyBorder="1"/>
    <xf numFmtId="165" fontId="6" fillId="0" borderId="0" xfId="0" applyNumberFormat="1" applyFont="1" applyFill="1" applyBorder="1"/>
    <xf numFmtId="168" fontId="0" fillId="0" borderId="0" xfId="0" applyNumberFormat="1" applyFont="1"/>
    <xf numFmtId="44" fontId="0" fillId="0" borderId="0" xfId="0" applyNumberFormat="1"/>
    <xf numFmtId="10" fontId="0" fillId="0" borderId="0" xfId="0" applyNumberFormat="1" applyFont="1"/>
    <xf numFmtId="44" fontId="2" fillId="0" borderId="0" xfId="0" applyNumberFormat="1" applyFont="1" applyFill="1"/>
    <xf numFmtId="165" fontId="0" fillId="0" borderId="0" xfId="0" applyNumberFormat="1"/>
    <xf numFmtId="9" fontId="0" fillId="0" borderId="0" xfId="0" applyNumberFormat="1" applyFont="1"/>
    <xf numFmtId="0" fontId="1" fillId="0" borderId="0" xfId="0" applyFont="1" applyAlignment="1">
      <alignment horizontal="center"/>
    </xf>
    <xf numFmtId="0" fontId="7" fillId="0" borderId="0" xfId="0" applyFont="1"/>
    <xf numFmtId="166" fontId="7" fillId="0" borderId="0" xfId="0" applyNumberFormat="1" applyFont="1"/>
    <xf numFmtId="164" fontId="7" fillId="0" borderId="0" xfId="0" applyNumberFormat="1" applyFont="1"/>
    <xf numFmtId="168" fontId="7" fillId="0" borderId="0" xfId="0" applyNumberFormat="1" applyFont="1"/>
    <xf numFmtId="0" fontId="7" fillId="0" borderId="0" xfId="0" applyFont="1" applyAlignment="1">
      <alignment horizontal="left" indent="1"/>
    </xf>
    <xf numFmtId="166" fontId="7" fillId="0" borderId="3" xfId="0" applyNumberFormat="1" applyFont="1" applyBorder="1"/>
    <xf numFmtId="166" fontId="7" fillId="0" borderId="4" xfId="0" applyNumberFormat="1" applyFont="1" applyBorder="1"/>
    <xf numFmtId="166" fontId="7" fillId="0" borderId="0" xfId="0" applyNumberFormat="1" applyFont="1" applyBorder="1"/>
    <xf numFmtId="0" fontId="4" fillId="0" borderId="0" xfId="0" applyFont="1"/>
    <xf numFmtId="0" fontId="3" fillId="0" borderId="0" xfId="0" applyFont="1" applyFill="1" applyAlignment="1">
      <alignment horizontal="center"/>
    </xf>
    <xf numFmtId="0" fontId="4" fillId="0" borderId="0" xfId="0" applyFont="1" applyFill="1" applyBorder="1"/>
    <xf numFmtId="41" fontId="1" fillId="0" borderId="1" xfId="0" applyNumberFormat="1" applyFont="1" applyFill="1" applyBorder="1" applyAlignment="1">
      <alignment horizontal="center" vertical="center" wrapText="1"/>
    </xf>
    <xf numFmtId="17" fontId="1" fillId="0" borderId="1" xfId="0" applyNumberFormat="1" applyFont="1" applyFill="1" applyBorder="1" applyAlignment="1">
      <alignment horizontal="center" vertical="center" wrapText="1"/>
    </xf>
    <xf numFmtId="0" fontId="8" fillId="0" borderId="0" xfId="0" applyFont="1" applyFill="1" applyBorder="1"/>
    <xf numFmtId="3" fontId="6" fillId="0" borderId="0" xfId="0" applyNumberFormat="1" applyFont="1" applyFill="1"/>
    <xf numFmtId="0" fontId="8" fillId="0" borderId="0" xfId="0" applyFont="1" applyFill="1"/>
    <xf numFmtId="9" fontId="4" fillId="0" borderId="0" xfId="0" applyNumberFormat="1" applyFont="1"/>
    <xf numFmtId="164" fontId="9" fillId="0" borderId="0" xfId="0" applyNumberFormat="1" applyFont="1" applyFill="1"/>
    <xf numFmtId="0" fontId="7" fillId="0" borderId="0" xfId="0" applyFont="1" applyFill="1"/>
    <xf numFmtId="41" fontId="1" fillId="0" borderId="0" xfId="0" applyNumberFormat="1" applyFont="1" applyFill="1" applyBorder="1" applyAlignment="1">
      <alignment horizontal="center"/>
    </xf>
    <xf numFmtId="41" fontId="1" fillId="0" borderId="1" xfId="0" applyNumberFormat="1" applyFont="1" applyFill="1" applyBorder="1" applyAlignment="1">
      <alignment horizontal="center"/>
    </xf>
    <xf numFmtId="0" fontId="4" fillId="0" borderId="0" xfId="0" applyFont="1" applyFill="1" applyAlignment="1">
      <alignment horizontal="left"/>
    </xf>
    <xf numFmtId="44" fontId="6" fillId="0" borderId="0" xfId="0" quotePrefix="1" applyNumberFormat="1" applyFont="1" applyFill="1" applyAlignment="1">
      <alignment horizontal="center"/>
    </xf>
    <xf numFmtId="0" fontId="10" fillId="0" borderId="0" xfId="0" applyFont="1" applyFill="1" applyAlignment="1">
      <alignment horizontal="left"/>
    </xf>
    <xf numFmtId="164" fontId="6" fillId="0" borderId="0" xfId="0" quotePrefix="1" applyNumberFormat="1" applyFont="1" applyFill="1" applyAlignment="1">
      <alignment horizontal="center"/>
    </xf>
    <xf numFmtId="0" fontId="4" fillId="0" borderId="0" xfId="0" quotePrefix="1" applyFont="1" applyFill="1" applyAlignment="1">
      <alignment horizontal="center"/>
    </xf>
    <xf numFmtId="164" fontId="4" fillId="0" borderId="0" xfId="0" quotePrefix="1" applyNumberFormat="1" applyFont="1" applyFill="1" applyAlignment="1">
      <alignment horizontal="center"/>
    </xf>
    <xf numFmtId="169" fontId="7" fillId="0" borderId="0" xfId="0" applyNumberFormat="1" applyFont="1" applyFill="1" applyAlignment="1"/>
    <xf numFmtId="0" fontId="7" fillId="0" borderId="0" xfId="0" applyFont="1" applyFill="1" applyAlignment="1"/>
    <xf numFmtId="169" fontId="1" fillId="0" borderId="0" xfId="0" applyNumberFormat="1" applyFont="1" applyFill="1" applyAlignment="1"/>
    <xf numFmtId="0" fontId="1" fillId="0" borderId="0" xfId="0" applyFont="1" applyFill="1" applyAlignment="1"/>
    <xf numFmtId="0" fontId="1" fillId="0" borderId="0" xfId="0" applyFont="1" applyFill="1"/>
    <xf numFmtId="0" fontId="1" fillId="0" borderId="0" xfId="0" applyFont="1" applyFill="1" applyBorder="1" applyAlignment="1">
      <alignment horizontal="centerContinuous"/>
    </xf>
    <xf numFmtId="170" fontId="1" fillId="0" borderId="0" xfId="0" applyNumberFormat="1" applyFont="1" applyFill="1" applyAlignment="1">
      <alignment horizontal="centerContinuous"/>
    </xf>
    <xf numFmtId="0" fontId="7" fillId="0" borderId="0" xfId="0" applyFont="1" applyFill="1" applyBorder="1" applyAlignment="1">
      <alignment horizontal="center"/>
    </xf>
    <xf numFmtId="0" fontId="7" fillId="0" borderId="0" xfId="0" applyFont="1" applyFill="1" applyAlignment="1">
      <alignment horizontal="center"/>
    </xf>
    <xf numFmtId="0" fontId="7" fillId="0" borderId="1" xfId="0" applyFont="1" applyFill="1" applyBorder="1"/>
    <xf numFmtId="0" fontId="7" fillId="0" borderId="1" xfId="0" applyFont="1" applyFill="1" applyBorder="1" applyAlignment="1">
      <alignment horizontal="center"/>
    </xf>
    <xf numFmtId="41" fontId="1" fillId="0" borderId="0" xfId="0" applyNumberFormat="1" applyFont="1" applyFill="1" applyBorder="1" applyAlignment="1">
      <alignment horizontal="center" vertical="center" wrapText="1"/>
    </xf>
    <xf numFmtId="0" fontId="7" fillId="0" borderId="0" xfId="0" applyFont="1" applyFill="1" applyBorder="1"/>
    <xf numFmtId="0" fontId="1" fillId="0" borderId="0" xfId="0" applyFont="1" applyBorder="1" applyProtection="1">
      <protection locked="0"/>
    </xf>
    <xf numFmtId="0" fontId="7" fillId="0" borderId="0" xfId="0" applyFont="1" applyBorder="1"/>
    <xf numFmtId="165" fontId="4" fillId="0" borderId="0" xfId="0" applyNumberFormat="1" applyFont="1" applyFill="1" applyAlignment="1"/>
    <xf numFmtId="165" fontId="7" fillId="0" borderId="0" xfId="0" applyNumberFormat="1" applyFont="1" applyFill="1" applyBorder="1" applyAlignment="1">
      <alignment horizontal="center"/>
    </xf>
    <xf numFmtId="165" fontId="6" fillId="0" borderId="0" xfId="0" applyNumberFormat="1" applyFont="1" applyFill="1" applyAlignment="1"/>
    <xf numFmtId="43" fontId="7" fillId="0" borderId="0" xfId="0" applyNumberFormat="1" applyFont="1" applyFill="1" applyAlignment="1"/>
    <xf numFmtId="7" fontId="6" fillId="0" borderId="0" xfId="0" applyNumberFormat="1" applyFont="1" applyFill="1" applyAlignment="1"/>
    <xf numFmtId="0" fontId="1" fillId="0" borderId="0" xfId="0" applyFont="1" applyFill="1" applyBorder="1" applyProtection="1">
      <protection locked="0"/>
    </xf>
    <xf numFmtId="0" fontId="7" fillId="0" borderId="0" xfId="0" applyFont="1" applyFill="1" applyBorder="1" applyProtection="1">
      <protection locked="0"/>
    </xf>
    <xf numFmtId="44" fontId="4" fillId="0" borderId="0" xfId="0" applyNumberFormat="1" applyFont="1" applyFill="1" applyAlignment="1"/>
    <xf numFmtId="44" fontId="6" fillId="0" borderId="0" xfId="0" applyNumberFormat="1" applyFont="1" applyFill="1" applyAlignment="1"/>
    <xf numFmtId="0" fontId="6" fillId="0" borderId="0" xfId="0" applyFont="1" applyFill="1" applyAlignment="1"/>
    <xf numFmtId="171" fontId="6" fillId="0" borderId="0" xfId="0" applyNumberFormat="1" applyFont="1" applyFill="1" applyAlignment="1"/>
    <xf numFmtId="0" fontId="4" fillId="0" borderId="0" xfId="0" applyFont="1" applyAlignment="1">
      <alignment horizontal="center"/>
    </xf>
    <xf numFmtId="0" fontId="4" fillId="0" borderId="0" xfId="0" applyFont="1" applyAlignment="1">
      <alignment horizontal="center"/>
    </xf>
    <xf numFmtId="164" fontId="4" fillId="0" borderId="3" xfId="0" applyNumberFormat="1" applyFont="1" applyBorder="1"/>
    <xf numFmtId="44" fontId="7" fillId="0" borderId="0" xfId="0" applyNumberFormat="1" applyFont="1" applyFill="1"/>
    <xf numFmtId="43" fontId="7" fillId="0" borderId="0" xfId="0" applyNumberFormat="1" applyFont="1" applyFill="1"/>
    <xf numFmtId="0" fontId="7" fillId="0" borderId="0" xfId="0" applyFont="1" applyAlignment="1">
      <alignment horizontal="left" indent="2"/>
    </xf>
    <xf numFmtId="10" fontId="6" fillId="0" borderId="0" xfId="0" applyNumberFormat="1" applyFont="1" applyFill="1" applyBorder="1"/>
    <xf numFmtId="0" fontId="3" fillId="0" borderId="0" xfId="0" applyFont="1" applyFill="1"/>
    <xf numFmtId="44" fontId="2" fillId="0" borderId="0" xfId="0" applyNumberFormat="1" applyFont="1"/>
    <xf numFmtId="44" fontId="4" fillId="0" borderId="0" xfId="0" quotePrefix="1" applyNumberFormat="1" applyFont="1" applyFill="1" applyAlignment="1">
      <alignment horizontal="center"/>
    </xf>
    <xf numFmtId="172" fontId="9" fillId="0" borderId="0" xfId="0" applyNumberFormat="1" applyFont="1" applyFill="1" applyBorder="1"/>
    <xf numFmtId="173" fontId="9" fillId="0" borderId="0" xfId="0" applyNumberFormat="1" applyFont="1" applyFill="1" applyBorder="1"/>
    <xf numFmtId="44" fontId="12" fillId="0" borderId="0" xfId="0" applyNumberFormat="1" applyFont="1" applyFill="1"/>
    <xf numFmtId="44" fontId="9" fillId="0" borderId="0" xfId="0" quotePrefix="1" applyNumberFormat="1" applyFont="1" applyFill="1" applyAlignment="1">
      <alignment horizontal="center"/>
    </xf>
    <xf numFmtId="44" fontId="13" fillId="0" borderId="0" xfId="0" applyNumberFormat="1" applyFont="1"/>
    <xf numFmtId="44" fontId="13" fillId="0" borderId="0" xfId="0" applyNumberFormat="1" applyFont="1" applyFill="1"/>
    <xf numFmtId="3" fontId="4" fillId="0" borderId="0" xfId="0" applyNumberFormat="1" applyFont="1" applyFill="1"/>
    <xf numFmtId="165" fontId="9" fillId="0" borderId="0" xfId="0" quotePrefix="1" applyNumberFormat="1" applyFont="1" applyFill="1" applyAlignment="1">
      <alignment horizontal="center"/>
    </xf>
    <xf numFmtId="167" fontId="6" fillId="0" borderId="0" xfId="0" quotePrefix="1" applyNumberFormat="1" applyFont="1" applyFill="1" applyAlignment="1">
      <alignment horizontal="center"/>
    </xf>
    <xf numFmtId="0" fontId="15" fillId="2" borderId="0" xfId="0" applyNumberFormat="1" applyFont="1" applyFill="1" applyAlignment="1"/>
    <xf numFmtId="0" fontId="1" fillId="2" borderId="1" xfId="0" applyNumberFormat="1" applyFont="1" applyFill="1" applyBorder="1" applyAlignment="1">
      <alignment horizontal="center" wrapText="1"/>
    </xf>
    <xf numFmtId="0" fontId="1" fillId="2" borderId="0" xfId="0" applyNumberFormat="1" applyFont="1" applyFill="1" applyAlignment="1">
      <alignment wrapText="1"/>
    </xf>
    <xf numFmtId="0" fontId="1" fillId="2" borderId="0" xfId="0" applyNumberFormat="1" applyFont="1" applyFill="1" applyAlignment="1">
      <alignment horizontal="center" wrapText="1"/>
    </xf>
    <xf numFmtId="164" fontId="3" fillId="0" borderId="0" xfId="0" quotePrefix="1" applyNumberFormat="1" applyFont="1" applyFill="1" applyAlignment="1">
      <alignment horizontal="left"/>
    </xf>
    <xf numFmtId="0" fontId="1" fillId="2" borderId="0" xfId="0" applyNumberFormat="1" applyFont="1" applyFill="1" applyAlignment="1">
      <alignment horizontal="center"/>
    </xf>
    <xf numFmtId="0" fontId="1" fillId="2" borderId="0" xfId="0" applyNumberFormat="1" applyFont="1" applyFill="1" applyAlignment="1"/>
    <xf numFmtId="166" fontId="4" fillId="0" borderId="0" xfId="0" quotePrefix="1" applyNumberFormat="1" applyFont="1" applyFill="1" applyAlignment="1">
      <alignment horizontal="left"/>
    </xf>
    <xf numFmtId="166" fontId="7" fillId="2" borderId="0" xfId="0" applyNumberFormat="1" applyFont="1" applyFill="1" applyAlignment="1"/>
    <xf numFmtId="166" fontId="7" fillId="0" borderId="0" xfId="0" applyNumberFormat="1" applyFont="1" applyFill="1" applyAlignment="1">
      <alignment horizontal="left" wrapText="1"/>
    </xf>
    <xf numFmtId="0" fontId="7" fillId="2" borderId="0" xfId="0" applyNumberFormat="1" applyFont="1" applyFill="1" applyAlignment="1"/>
    <xf numFmtId="0" fontId="1" fillId="2" borderId="0" xfId="0" quotePrefix="1" applyNumberFormat="1" applyFont="1" applyFill="1" applyAlignment="1">
      <alignment horizontal="left"/>
    </xf>
    <xf numFmtId="174" fontId="4" fillId="0" borderId="0" xfId="0" quotePrefix="1" applyNumberFormat="1" applyFont="1" applyFill="1" applyAlignment="1">
      <alignment horizontal="left"/>
    </xf>
    <xf numFmtId="174" fontId="7" fillId="2" borderId="0" xfId="0" applyNumberFormat="1" applyFont="1" applyFill="1" applyAlignment="1"/>
    <xf numFmtId="0" fontId="1" fillId="2" borderId="0" xfId="0" quotePrefix="1" applyNumberFormat="1" applyFont="1" applyFill="1" applyAlignment="1">
      <alignment horizontal="left" indent="1"/>
    </xf>
    <xf numFmtId="9" fontId="15" fillId="0" borderId="12" xfId="0" quotePrefix="1" applyNumberFormat="1" applyFont="1" applyBorder="1"/>
    <xf numFmtId="164" fontId="4" fillId="0" borderId="0" xfId="0" quotePrefix="1" applyNumberFormat="1" applyFont="1" applyFill="1" applyAlignment="1">
      <alignment horizontal="left"/>
    </xf>
    <xf numFmtId="0" fontId="1" fillId="0" borderId="0" xfId="0" applyNumberFormat="1" applyFont="1" applyFill="1" applyAlignment="1"/>
    <xf numFmtId="0" fontId="7" fillId="0" borderId="0" xfId="0" applyNumberFormat="1" applyFont="1" applyFill="1" applyAlignment="1"/>
    <xf numFmtId="174" fontId="7" fillId="0" borderId="0" xfId="0" applyNumberFormat="1" applyFont="1" applyFill="1" applyAlignment="1"/>
    <xf numFmtId="0" fontId="15" fillId="2" borderId="0" xfId="0" applyNumberFormat="1" applyFont="1" applyFill="1" applyAlignment="1">
      <alignment horizontal="center"/>
    </xf>
    <xf numFmtId="0" fontId="2" fillId="3" borderId="0" xfId="0" applyFont="1" applyFill="1"/>
    <xf numFmtId="0" fontId="3" fillId="3" borderId="0" xfId="0" applyFont="1" applyFill="1" applyAlignment="1">
      <alignment horizontal="center"/>
    </xf>
    <xf numFmtId="41" fontId="1" fillId="3" borderId="1" xfId="0" applyNumberFormat="1" applyFont="1" applyFill="1" applyBorder="1" applyAlignment="1">
      <alignment horizontal="center" vertical="center" wrapText="1"/>
    </xf>
    <xf numFmtId="0" fontId="4" fillId="3" borderId="1" xfId="0" applyFont="1" applyFill="1" applyBorder="1"/>
    <xf numFmtId="0" fontId="4" fillId="3" borderId="0" xfId="0" applyFont="1" applyFill="1"/>
    <xf numFmtId="0" fontId="4" fillId="3" borderId="0" xfId="0" applyFont="1" applyFill="1" applyAlignment="1">
      <alignment horizontal="center"/>
    </xf>
    <xf numFmtId="0" fontId="5" fillId="3" borderId="0" xfId="0" applyFont="1" applyFill="1" applyAlignment="1">
      <alignment horizontal="left"/>
    </xf>
    <xf numFmtId="0" fontId="4" fillId="3" borderId="0" xfId="0" quotePrefix="1" applyFont="1" applyFill="1" applyAlignment="1">
      <alignment horizontal="center"/>
    </xf>
    <xf numFmtId="164" fontId="4" fillId="3" borderId="0" xfId="0" applyNumberFormat="1" applyFont="1" applyFill="1"/>
    <xf numFmtId="166" fontId="4" fillId="3" borderId="0" xfId="0" applyNumberFormat="1" applyFont="1" applyFill="1" applyBorder="1"/>
    <xf numFmtId="44" fontId="4" fillId="3" borderId="0" xfId="0" applyNumberFormat="1" applyFont="1" applyFill="1" applyBorder="1"/>
    <xf numFmtId="0" fontId="4" fillId="3" borderId="0" xfId="0" quotePrefix="1" applyFont="1" applyFill="1" applyAlignment="1">
      <alignment horizontal="left"/>
    </xf>
    <xf numFmtId="175" fontId="4" fillId="3" borderId="0" xfId="0" applyNumberFormat="1" applyFont="1" applyFill="1" applyAlignment="1">
      <alignment horizontal="center"/>
    </xf>
    <xf numFmtId="164" fontId="2" fillId="3" borderId="0" xfId="0" applyNumberFormat="1" applyFont="1" applyFill="1"/>
    <xf numFmtId="44" fontId="4" fillId="3" borderId="0" xfId="0" applyNumberFormat="1" applyFont="1" applyFill="1"/>
    <xf numFmtId="0" fontId="4" fillId="3" borderId="0" xfId="0" applyFont="1" applyFill="1" applyAlignment="1">
      <alignment horizontal="left"/>
    </xf>
    <xf numFmtId="0" fontId="2" fillId="3" borderId="0" xfId="0" quotePrefix="1" applyFont="1" applyFill="1" applyAlignment="1">
      <alignment horizontal="left"/>
    </xf>
    <xf numFmtId="43" fontId="2" fillId="3" borderId="0" xfId="0" applyNumberFormat="1" applyFont="1" applyFill="1"/>
    <xf numFmtId="43" fontId="2" fillId="0" borderId="0" xfId="0" applyNumberFormat="1" applyFont="1"/>
    <xf numFmtId="0" fontId="1" fillId="3" borderId="0" xfId="0" applyFont="1" applyFill="1" applyAlignment="1">
      <alignment horizontal="center"/>
    </xf>
    <xf numFmtId="0" fontId="1" fillId="0" borderId="0" xfId="0" applyFont="1" applyFill="1" applyAlignment="1">
      <alignment horizontal="centerContinuous"/>
    </xf>
    <xf numFmtId="0" fontId="16" fillId="0" borderId="0" xfId="0" applyFont="1" applyFill="1" applyAlignment="1">
      <alignment horizontal="centerContinuous"/>
    </xf>
    <xf numFmtId="17" fontId="7" fillId="0" borderId="1" xfId="0" applyNumberFormat="1" applyFont="1" applyFill="1" applyBorder="1" applyAlignment="1">
      <alignment horizontal="center"/>
    </xf>
    <xf numFmtId="166" fontId="17" fillId="0" borderId="0" xfId="0" applyNumberFormat="1" applyFont="1" applyFill="1" applyBorder="1"/>
    <xf numFmtId="166" fontId="7" fillId="0" borderId="0" xfId="0" applyNumberFormat="1" applyFont="1" applyFill="1"/>
    <xf numFmtId="166" fontId="7" fillId="0" borderId="0" xfId="0" applyNumberFormat="1" applyFont="1" applyFill="1" applyBorder="1"/>
    <xf numFmtId="43" fontId="7" fillId="0" borderId="0" xfId="0" applyNumberFormat="1" applyFont="1" applyFill="1" applyBorder="1"/>
    <xf numFmtId="166" fontId="7" fillId="0" borderId="5" xfId="0" applyNumberFormat="1" applyFont="1" applyFill="1" applyBorder="1"/>
    <xf numFmtId="0" fontId="7" fillId="0" borderId="0" xfId="0" applyFont="1" applyFill="1" applyAlignment="1">
      <alignment horizontal="left"/>
    </xf>
    <xf numFmtId="37" fontId="7" fillId="0" borderId="0" xfId="0" applyNumberFormat="1" applyFont="1" applyFill="1" applyBorder="1"/>
    <xf numFmtId="166" fontId="9" fillId="0" borderId="0" xfId="0" applyNumberFormat="1" applyFont="1" applyFill="1"/>
    <xf numFmtId="166" fontId="7" fillId="0" borderId="1" xfId="0" applyNumberFormat="1" applyFont="1" applyFill="1" applyBorder="1" applyAlignment="1">
      <alignment horizontal="center"/>
    </xf>
    <xf numFmtId="17" fontId="7" fillId="0" borderId="0" xfId="0" applyNumberFormat="1" applyFont="1" applyFill="1" applyBorder="1"/>
    <xf numFmtId="166" fontId="18" fillId="0" borderId="0" xfId="0" applyNumberFormat="1" applyFont="1" applyFill="1" applyBorder="1"/>
    <xf numFmtId="37" fontId="17" fillId="0" borderId="0" xfId="0" applyNumberFormat="1" applyFont="1" applyFill="1" applyBorder="1"/>
    <xf numFmtId="14" fontId="7" fillId="0" borderId="0" xfId="0" applyNumberFormat="1" applyFont="1" applyFill="1" applyAlignment="1">
      <alignment horizontal="center"/>
    </xf>
    <xf numFmtId="166" fontId="17" fillId="0" borderId="1" xfId="0" applyNumberFormat="1" applyFont="1" applyFill="1" applyBorder="1"/>
    <xf numFmtId="166" fontId="18" fillId="0" borderId="1" xfId="0" applyNumberFormat="1" applyFont="1" applyFill="1" applyBorder="1"/>
    <xf numFmtId="166" fontId="7" fillId="0" borderId="0" xfId="0" applyNumberFormat="1" applyFont="1" applyFill="1" applyAlignment="1">
      <alignment horizontal="center"/>
    </xf>
    <xf numFmtId="37" fontId="7" fillId="0" borderId="0" xfId="0" applyNumberFormat="1" applyFont="1" applyFill="1"/>
    <xf numFmtId="39" fontId="7" fillId="0" borderId="0" xfId="0" applyNumberFormat="1" applyFont="1" applyFill="1"/>
    <xf numFmtId="2" fontId="7" fillId="0" borderId="0" xfId="0" applyNumberFormat="1" applyFont="1" applyFill="1"/>
    <xf numFmtId="176" fontId="7" fillId="0" borderId="0" xfId="0" applyNumberFormat="1" applyFont="1" applyFill="1"/>
    <xf numFmtId="176" fontId="7" fillId="0" borderId="0" xfId="0" applyNumberFormat="1" applyFont="1" applyFill="1" applyAlignment="1">
      <alignment horizontal="center"/>
    </xf>
    <xf numFmtId="0" fontId="4" fillId="0" borderId="0" xfId="0" applyFont="1" applyFill="1" applyBorder="1" applyAlignment="1">
      <alignment horizontal="center" vertical="center" wrapText="1"/>
    </xf>
    <xf numFmtId="0" fontId="3" fillId="0" borderId="0" xfId="0" applyFont="1" applyFill="1" applyBorder="1" applyAlignment="1">
      <alignment vertical="center"/>
    </xf>
    <xf numFmtId="177" fontId="3" fillId="0" borderId="1" xfId="0" applyNumberFormat="1" applyFont="1" applyFill="1" applyBorder="1" applyAlignment="1">
      <alignment horizontal="center"/>
    </xf>
    <xf numFmtId="0" fontId="19" fillId="0" borderId="0" xfId="0" applyFont="1"/>
    <xf numFmtId="166" fontId="6" fillId="0" borderId="0" xfId="0" applyNumberFormat="1" applyFont="1"/>
    <xf numFmtId="165" fontId="9" fillId="0" borderId="0" xfId="0" applyNumberFormat="1" applyFont="1"/>
    <xf numFmtId="0" fontId="6" fillId="0" borderId="0" xfId="0" applyFont="1"/>
    <xf numFmtId="44" fontId="9" fillId="0" borderId="0" xfId="0" applyNumberFormat="1" applyFont="1"/>
    <xf numFmtId="0" fontId="7" fillId="0" borderId="0" xfId="0" applyNumberFormat="1" applyFont="1" applyAlignment="1"/>
    <xf numFmtId="0" fontId="7" fillId="0" borderId="0" xfId="0" applyNumberFormat="1" applyFont="1" applyAlignment="1">
      <alignment horizontal="right"/>
    </xf>
    <xf numFmtId="0" fontId="20" fillId="0" borderId="0" xfId="0" applyNumberFormat="1" applyFont="1" applyFill="1" applyAlignment="1"/>
    <xf numFmtId="0" fontId="21" fillId="0" borderId="0" xfId="0" applyNumberFormat="1" applyFont="1" applyFill="1" applyAlignment="1"/>
    <xf numFmtId="172" fontId="20" fillId="0" borderId="0" xfId="0" applyNumberFormat="1" applyFont="1" applyFill="1" applyAlignment="1">
      <alignment horizontal="right"/>
    </xf>
    <xf numFmtId="0" fontId="20" fillId="0" borderId="13" xfId="0" applyNumberFormat="1" applyFont="1" applyFill="1" applyBorder="1" applyAlignment="1">
      <alignment horizontal="right"/>
    </xf>
    <xf numFmtId="0" fontId="20" fillId="0" borderId="0" xfId="0" applyNumberFormat="1" applyFont="1" applyFill="1" applyAlignment="1">
      <alignment horizontal="centerContinuous"/>
    </xf>
    <xf numFmtId="0" fontId="20" fillId="0" borderId="0" xfId="0" applyNumberFormat="1" applyFont="1" applyFill="1" applyAlignment="1" applyProtection="1">
      <alignment horizontal="centerContinuous"/>
      <protection locked="0"/>
    </xf>
    <xf numFmtId="0" fontId="20" fillId="0" borderId="0" xfId="0" applyNumberFormat="1" applyFont="1" applyFill="1" applyAlignment="1">
      <alignment horizontal="center"/>
    </xf>
    <xf numFmtId="0" fontId="20" fillId="0" borderId="1" xfId="0" applyNumberFormat="1" applyFont="1" applyFill="1" applyBorder="1" applyAlignment="1">
      <alignment horizontal="center"/>
    </xf>
    <xf numFmtId="0" fontId="20" fillId="0" borderId="1" xfId="0" applyNumberFormat="1" applyFont="1" applyFill="1" applyBorder="1" applyAlignment="1" applyProtection="1">
      <protection locked="0"/>
    </xf>
    <xf numFmtId="0" fontId="20" fillId="0" borderId="1" xfId="0" applyNumberFormat="1" applyFont="1" applyFill="1" applyBorder="1" applyAlignment="1"/>
    <xf numFmtId="0" fontId="20" fillId="0" borderId="1" xfId="0" applyNumberFormat="1" applyFont="1" applyFill="1" applyBorder="1" applyAlignment="1">
      <alignment horizontal="right"/>
    </xf>
    <xf numFmtId="0" fontId="21" fillId="0" borderId="0" xfId="0" applyNumberFormat="1" applyFont="1" applyFill="1" applyAlignment="1">
      <alignment horizontal="center"/>
    </xf>
    <xf numFmtId="0" fontId="21" fillId="0" borderId="0" xfId="0" applyNumberFormat="1" applyFont="1" applyFill="1" applyAlignment="1">
      <alignment horizontal="left"/>
    </xf>
    <xf numFmtId="172" fontId="21" fillId="0" borderId="0" xfId="0" applyNumberFormat="1" applyFont="1" applyFill="1" applyAlignment="1"/>
    <xf numFmtId="178" fontId="21" fillId="0" borderId="0" xfId="0" applyNumberFormat="1" applyFont="1" applyFill="1" applyAlignment="1"/>
    <xf numFmtId="172" fontId="21" fillId="0" borderId="1" xfId="0" applyNumberFormat="1" applyFont="1" applyFill="1" applyBorder="1" applyAlignment="1"/>
    <xf numFmtId="172" fontId="21" fillId="0" borderId="0" xfId="0" applyNumberFormat="1" applyFont="1" applyFill="1" applyBorder="1" applyAlignment="1"/>
    <xf numFmtId="9" fontId="21" fillId="0" borderId="0" xfId="0" applyNumberFormat="1" applyFont="1" applyFill="1" applyAlignment="1"/>
    <xf numFmtId="172" fontId="21" fillId="0" borderId="6" xfId="0" applyNumberFormat="1" applyFont="1" applyFill="1" applyBorder="1" applyAlignment="1" applyProtection="1">
      <protection locked="0"/>
    </xf>
    <xf numFmtId="172" fontId="6" fillId="0" borderId="0" xfId="0" applyNumberFormat="1" applyFont="1" applyFill="1" applyBorder="1"/>
    <xf numFmtId="0" fontId="22" fillId="0" borderId="0" xfId="0" applyFont="1" applyFill="1"/>
    <xf numFmtId="41" fontId="1" fillId="0" borderId="1" xfId="0" applyNumberFormat="1" applyFont="1" applyFill="1" applyBorder="1" applyAlignment="1">
      <alignment horizontal="center" vertical="center"/>
    </xf>
    <xf numFmtId="0" fontId="1" fillId="0" borderId="0" xfId="0" applyFont="1"/>
    <xf numFmtId="0" fontId="26" fillId="0" borderId="0" xfId="0" applyFont="1"/>
    <xf numFmtId="17" fontId="7" fillId="0" borderId="0" xfId="0" applyNumberFormat="1" applyFont="1"/>
    <xf numFmtId="0" fontId="27" fillId="0" borderId="0" xfId="0" applyFont="1"/>
    <xf numFmtId="17" fontId="1" fillId="0" borderId="0" xfId="0" applyNumberFormat="1" applyFont="1" applyAlignment="1">
      <alignment horizontal="center"/>
    </xf>
    <xf numFmtId="166" fontId="7" fillId="0" borderId="0" xfId="0" applyNumberFormat="1" applyFont="1" applyAlignment="1">
      <alignment horizontal="center"/>
    </xf>
    <xf numFmtId="0" fontId="28" fillId="0" borderId="0" xfId="0" applyFont="1"/>
    <xf numFmtId="166" fontId="28" fillId="0" borderId="0" xfId="0" applyNumberFormat="1" applyFont="1"/>
    <xf numFmtId="1" fontId="28" fillId="0" borderId="0" xfId="0" applyNumberFormat="1" applyFont="1"/>
    <xf numFmtId="0" fontId="11" fillId="0" borderId="0" xfId="0" applyFont="1"/>
    <xf numFmtId="3" fontId="11" fillId="0" borderId="0" xfId="0" applyNumberFormat="1" applyFont="1"/>
    <xf numFmtId="3" fontId="7" fillId="0" borderId="0" xfId="0" applyNumberFormat="1" applyFont="1"/>
    <xf numFmtId="0" fontId="7" fillId="0" borderId="0" xfId="0" applyFont="1" applyFill="1" applyAlignment="1">
      <alignment horizontal="left" indent="1"/>
    </xf>
    <xf numFmtId="168" fontId="28" fillId="0" borderId="0" xfId="0" applyNumberFormat="1" applyFont="1"/>
    <xf numFmtId="0" fontId="7" fillId="0" borderId="0" xfId="0" applyFont="1" applyBorder="1" applyAlignment="1">
      <alignment horizontal="left"/>
    </xf>
    <xf numFmtId="166" fontId="29" fillId="0" borderId="0" xfId="0" applyNumberFormat="1" applyFont="1"/>
    <xf numFmtId="0" fontId="30" fillId="0" borderId="0" xfId="0" applyFont="1" applyAlignment="1">
      <alignment horizontal="left" vertical="top"/>
    </xf>
    <xf numFmtId="0" fontId="25" fillId="0" borderId="0" xfId="0" applyFont="1"/>
    <xf numFmtId="0" fontId="25" fillId="0" borderId="19" xfId="0" applyFont="1" applyBorder="1" applyAlignment="1">
      <alignment horizontal="left" vertical="top"/>
    </xf>
    <xf numFmtId="0" fontId="30" fillId="4" borderId="20" xfId="0" applyFont="1" applyFill="1" applyBorder="1" applyAlignment="1">
      <alignment horizontal="left" vertical="top"/>
    </xf>
    <xf numFmtId="0" fontId="25" fillId="0" borderId="21" xfId="0" applyFont="1" applyBorder="1" applyAlignment="1">
      <alignment horizontal="left" vertical="top"/>
    </xf>
    <xf numFmtId="0" fontId="25" fillId="0" borderId="22" xfId="0" applyFont="1" applyBorder="1" applyAlignment="1">
      <alignment horizontal="left" vertical="top"/>
    </xf>
    <xf numFmtId="0" fontId="30" fillId="4" borderId="23" xfId="0" applyFont="1" applyFill="1" applyBorder="1" applyAlignment="1">
      <alignment horizontal="left" vertical="top"/>
    </xf>
    <xf numFmtId="0" fontId="25" fillId="5" borderId="0" xfId="0" applyFont="1" applyFill="1" applyAlignment="1">
      <alignment horizontal="left" vertical="top"/>
    </xf>
    <xf numFmtId="0" fontId="25" fillId="5" borderId="19" xfId="0" applyFont="1" applyFill="1" applyBorder="1" applyAlignment="1">
      <alignment horizontal="left" vertical="top"/>
    </xf>
    <xf numFmtId="0" fontId="25" fillId="0" borderId="0" xfId="0" applyFont="1" applyAlignment="1">
      <alignment horizontal="left" vertical="top"/>
    </xf>
    <xf numFmtId="179" fontId="25" fillId="0" borderId="19" xfId="0" applyNumberFormat="1" applyFont="1" applyBorder="1" applyAlignment="1">
      <alignment horizontal="right" vertical="top"/>
    </xf>
    <xf numFmtId="179" fontId="30" fillId="4" borderId="20" xfId="0" applyNumberFormat="1" applyFont="1" applyFill="1" applyBorder="1" applyAlignment="1">
      <alignment horizontal="right" vertical="top"/>
    </xf>
    <xf numFmtId="179" fontId="25" fillId="5" borderId="19" xfId="0" applyNumberFormat="1" applyFont="1" applyFill="1" applyBorder="1" applyAlignment="1">
      <alignment horizontal="right" vertical="top"/>
    </xf>
    <xf numFmtId="0" fontId="30" fillId="4" borderId="0" xfId="0" applyFont="1" applyFill="1" applyAlignment="1">
      <alignment horizontal="left" vertical="top"/>
    </xf>
    <xf numFmtId="179" fontId="30" fillId="4" borderId="19" xfId="0" applyNumberFormat="1" applyFont="1" applyFill="1" applyBorder="1" applyAlignment="1">
      <alignment horizontal="right" vertical="top"/>
    </xf>
    <xf numFmtId="0" fontId="4" fillId="0" borderId="0" xfId="0" applyFont="1" applyFill="1"/>
    <xf numFmtId="179" fontId="25" fillId="0" borderId="0" xfId="0" applyNumberFormat="1" applyFont="1"/>
    <xf numFmtId="164" fontId="9" fillId="0" borderId="1" xfId="0" applyNumberFormat="1" applyFont="1" applyFill="1" applyBorder="1"/>
    <xf numFmtId="10" fontId="4" fillId="0" borderId="0" xfId="0" quotePrefix="1" applyNumberFormat="1" applyFont="1" applyFill="1" applyAlignment="1">
      <alignment horizontal="right"/>
    </xf>
    <xf numFmtId="165" fontId="9" fillId="0" borderId="1" xfId="0" applyNumberFormat="1" applyFont="1" applyFill="1" applyBorder="1"/>
    <xf numFmtId="165" fontId="9" fillId="0" borderId="0" xfId="0" applyNumberFormat="1" applyFont="1" applyFill="1" applyBorder="1"/>
    <xf numFmtId="44" fontId="9" fillId="0" borderId="0" xfId="0" applyNumberFormat="1" applyFont="1" applyFill="1" applyBorder="1"/>
    <xf numFmtId="44" fontId="9" fillId="0" borderId="0" xfId="0" applyNumberFormat="1" applyFont="1" applyFill="1"/>
    <xf numFmtId="0" fontId="31" fillId="0" borderId="0" xfId="0" applyFont="1" applyFill="1" applyAlignment="1"/>
    <xf numFmtId="0" fontId="11" fillId="0" borderId="0" xfId="0" applyFont="1" applyFill="1" applyAlignment="1">
      <alignment horizontal="center"/>
    </xf>
    <xf numFmtId="17" fontId="11" fillId="0" borderId="0" xfId="0" applyNumberFormat="1" applyFont="1" applyFill="1" applyAlignment="1">
      <alignment horizontal="center" wrapText="1"/>
    </xf>
    <xf numFmtId="0" fontId="19" fillId="6" borderId="0" xfId="0" applyFont="1" applyFill="1"/>
    <xf numFmtId="0" fontId="7" fillId="6" borderId="0" xfId="0" applyFont="1" applyFill="1"/>
    <xf numFmtId="0" fontId="17" fillId="0" borderId="0" xfId="0" applyFont="1"/>
    <xf numFmtId="43" fontId="6" fillId="0" borderId="0" xfId="0" applyNumberFormat="1" applyFont="1" applyFill="1"/>
    <xf numFmtId="43" fontId="7" fillId="0" borderId="3" xfId="0" applyNumberFormat="1" applyFont="1" applyFill="1" applyBorder="1"/>
    <xf numFmtId="43" fontId="6" fillId="0" borderId="0" xfId="0" applyNumberFormat="1" applyFont="1" applyFill="1"/>
    <xf numFmtId="0" fontId="28" fillId="0" borderId="0" xfId="0" applyFont="1" applyFill="1" applyAlignment="1">
      <alignment horizontal="left"/>
    </xf>
    <xf numFmtId="0" fontId="32" fillId="0" borderId="0" xfId="0" applyFont="1"/>
    <xf numFmtId="0" fontId="32" fillId="0" borderId="0" xfId="0" applyFont="1" applyFill="1"/>
    <xf numFmtId="43" fontId="17" fillId="0" borderId="0" xfId="0" applyNumberFormat="1" applyFont="1" applyFill="1"/>
    <xf numFmtId="0" fontId="17" fillId="0" borderId="0" xfId="0" applyFont="1" applyFill="1"/>
    <xf numFmtId="44" fontId="7" fillId="6" borderId="0" xfId="0" applyNumberFormat="1" applyFont="1" applyFill="1"/>
    <xf numFmtId="44" fontId="7" fillId="0" borderId="0" xfId="0" applyNumberFormat="1" applyFont="1" applyFill="1" applyBorder="1"/>
    <xf numFmtId="43" fontId="7" fillId="0" borderId="1" xfId="0" applyNumberFormat="1" applyFont="1" applyFill="1" applyBorder="1"/>
    <xf numFmtId="44" fontId="7" fillId="0" borderId="2" xfId="0" applyNumberFormat="1" applyFont="1" applyFill="1" applyBorder="1"/>
    <xf numFmtId="44" fontId="7" fillId="0" borderId="4" xfId="0" applyNumberFormat="1" applyFont="1" applyFill="1" applyBorder="1"/>
    <xf numFmtId="180" fontId="7" fillId="0" borderId="0" xfId="0" applyNumberFormat="1" applyFont="1"/>
    <xf numFmtId="0" fontId="9" fillId="0" borderId="0" xfId="0" applyFont="1" applyAlignment="1">
      <alignment horizontal="center"/>
    </xf>
    <xf numFmtId="0" fontId="3" fillId="0" borderId="0" xfId="0" applyFont="1" applyFill="1" applyAlignment="1"/>
    <xf numFmtId="0" fontId="1" fillId="0" borderId="0" xfId="0" applyFont="1" applyAlignment="1"/>
    <xf numFmtId="0" fontId="33" fillId="0" borderId="0" xfId="0" applyFont="1"/>
    <xf numFmtId="0" fontId="7" fillId="0" borderId="0" xfId="0" quotePrefix="1" applyFont="1" applyFill="1" applyAlignment="1">
      <alignment horizontal="center"/>
    </xf>
    <xf numFmtId="0" fontId="7" fillId="0" borderId="0" xfId="0" applyFont="1" applyFill="1" applyAlignment="1">
      <alignment horizontal="center"/>
    </xf>
    <xf numFmtId="0" fontId="7" fillId="0" borderId="0" xfId="0" applyFont="1" applyFill="1"/>
    <xf numFmtId="14" fontId="7" fillId="0" borderId="0" xfId="0" applyNumberFormat="1" applyFont="1" applyFill="1"/>
    <xf numFmtId="0" fontId="7" fillId="0" borderId="1" xfId="0" applyFont="1" applyFill="1" applyBorder="1" applyAlignment="1">
      <alignment horizontal="center" wrapText="1"/>
    </xf>
    <xf numFmtId="0" fontId="7" fillId="0" borderId="1" xfId="0" quotePrefix="1" applyFont="1" applyFill="1" applyBorder="1" applyAlignment="1">
      <alignment horizontal="center" wrapText="1"/>
    </xf>
    <xf numFmtId="17" fontId="7" fillId="0" borderId="1" xfId="0" quotePrefix="1" applyNumberFormat="1" applyFont="1" applyFill="1" applyBorder="1" applyAlignment="1">
      <alignment horizontal="center" wrapText="1"/>
    </xf>
    <xf numFmtId="0" fontId="7" fillId="0" borderId="0" xfId="0" applyFont="1" applyAlignment="1">
      <alignment horizontal="center"/>
    </xf>
    <xf numFmtId="0" fontId="7" fillId="0" borderId="0" xfId="0" applyFont="1" applyAlignment="1">
      <alignment horizontal="left"/>
    </xf>
    <xf numFmtId="166" fontId="33" fillId="0" borderId="0" xfId="0" applyNumberFormat="1" applyFont="1"/>
    <xf numFmtId="164" fontId="33" fillId="0" borderId="0" xfId="0" applyNumberFormat="1" applyFont="1"/>
    <xf numFmtId="168" fontId="33" fillId="0" borderId="0" xfId="0" applyNumberFormat="1" applyFont="1"/>
    <xf numFmtId="0" fontId="7" fillId="0" borderId="0" xfId="0" quotePrefix="1" applyFont="1" applyAlignment="1">
      <alignment horizontal="left"/>
    </xf>
    <xf numFmtId="0" fontId="7" fillId="0" borderId="0" xfId="0" applyFont="1" applyAlignment="1">
      <alignment horizontal="left" indent="1"/>
    </xf>
    <xf numFmtId="166" fontId="33" fillId="0" borderId="3" xfId="0" applyNumberFormat="1" applyFont="1" applyBorder="1"/>
    <xf numFmtId="164" fontId="33" fillId="0" borderId="3" xfId="0" applyNumberFormat="1" applyFont="1" applyBorder="1"/>
    <xf numFmtId="0" fontId="7" fillId="0" borderId="0" xfId="0" quotePrefix="1" applyFont="1" applyAlignment="1">
      <alignment horizontal="left" indent="1"/>
    </xf>
    <xf numFmtId="166" fontId="33" fillId="0" borderId="4" xfId="0" applyNumberFormat="1" applyFont="1" applyBorder="1"/>
    <xf numFmtId="164" fontId="33" fillId="0" borderId="4" xfId="0" applyNumberFormat="1" applyFont="1" applyBorder="1"/>
    <xf numFmtId="0" fontId="7" fillId="0" borderId="0" xfId="0" applyFont="1"/>
    <xf numFmtId="164" fontId="33" fillId="0" borderId="0" xfId="0" applyNumberFormat="1" applyFont="1"/>
    <xf numFmtId="14" fontId="7" fillId="0" borderId="0" xfId="0" applyNumberFormat="1" applyFont="1" applyFill="1" applyBorder="1"/>
    <xf numFmtId="0" fontId="7" fillId="0" borderId="0" xfId="0" quotePrefix="1" applyFont="1" applyFill="1" applyBorder="1" applyAlignment="1">
      <alignment horizontal="center" wrapText="1"/>
    </xf>
    <xf numFmtId="166" fontId="33" fillId="0" borderId="0" xfId="0" applyNumberFormat="1" applyFont="1" applyFill="1"/>
    <xf numFmtId="164" fontId="33" fillId="0" borderId="0" xfId="0" applyNumberFormat="1" applyFont="1" applyFill="1"/>
    <xf numFmtId="164" fontId="33" fillId="0" borderId="0" xfId="0" applyNumberFormat="1" applyFont="1" applyFill="1" applyBorder="1"/>
    <xf numFmtId="10" fontId="33" fillId="0" borderId="0" xfId="0" applyNumberFormat="1" applyFont="1" applyFill="1"/>
    <xf numFmtId="166" fontId="33" fillId="0" borderId="3" xfId="0" applyNumberFormat="1" applyFont="1" applyFill="1" applyBorder="1"/>
    <xf numFmtId="164" fontId="33" fillId="0" borderId="3" xfId="0" applyNumberFormat="1" applyFont="1" applyFill="1" applyBorder="1"/>
    <xf numFmtId="10" fontId="33" fillId="0" borderId="3" xfId="0" applyNumberFormat="1" applyFont="1" applyFill="1" applyBorder="1"/>
    <xf numFmtId="166" fontId="33" fillId="0" borderId="4" xfId="0" applyNumberFormat="1" applyFont="1" applyFill="1" applyBorder="1"/>
    <xf numFmtId="164" fontId="33" fillId="0" borderId="4" xfId="0" applyNumberFormat="1" applyFont="1" applyFill="1" applyBorder="1"/>
    <xf numFmtId="10" fontId="33" fillId="0" borderId="4" xfId="0" applyNumberFormat="1" applyFont="1" applyFill="1" applyBorder="1"/>
    <xf numFmtId="0" fontId="33" fillId="0" borderId="1" xfId="0" applyFont="1" applyBorder="1" applyAlignment="1">
      <alignment horizontal="center" wrapText="1"/>
    </xf>
    <xf numFmtId="0" fontId="33" fillId="0" borderId="1" xfId="0" quotePrefix="1" applyFont="1" applyBorder="1" applyAlignment="1">
      <alignment horizontal="center" wrapText="1"/>
    </xf>
    <xf numFmtId="0" fontId="33" fillId="0" borderId="1" xfId="0" quotePrefix="1" applyFont="1" applyFill="1" applyBorder="1" applyAlignment="1">
      <alignment horizontal="center" wrapText="1"/>
    </xf>
    <xf numFmtId="166" fontId="7" fillId="0" borderId="0" xfId="0" applyNumberFormat="1" applyFont="1"/>
    <xf numFmtId="44" fontId="7" fillId="0" borderId="0" xfId="0" applyNumberFormat="1" applyFont="1" applyFill="1"/>
    <xf numFmtId="44" fontId="7" fillId="0" borderId="0" xfId="0" applyNumberFormat="1" applyFont="1"/>
    <xf numFmtId="10" fontId="7" fillId="0" borderId="0" xfId="0" applyNumberFormat="1" applyFont="1"/>
    <xf numFmtId="0" fontId="33" fillId="0" borderId="0" xfId="0" quotePrefix="1" applyFont="1" applyAlignment="1">
      <alignment horizontal="left"/>
    </xf>
    <xf numFmtId="166" fontId="33" fillId="0" borderId="4" xfId="0" applyNumberFormat="1" applyFont="1" applyBorder="1"/>
    <xf numFmtId="44" fontId="7" fillId="0" borderId="4" xfId="0" applyNumberFormat="1" applyFont="1" applyBorder="1"/>
    <xf numFmtId="44" fontId="7" fillId="0" borderId="4" xfId="0" applyNumberFormat="1" applyFont="1" applyFill="1" applyBorder="1"/>
    <xf numFmtId="10" fontId="7" fillId="0" borderId="4" xfId="0" applyNumberFormat="1" applyFont="1" applyBorder="1"/>
    <xf numFmtId="44" fontId="33" fillId="0" borderId="0" xfId="0" applyNumberFormat="1" applyFont="1"/>
    <xf numFmtId="44" fontId="33" fillId="0" borderId="0" xfId="0" applyNumberFormat="1" applyFont="1" applyFill="1"/>
    <xf numFmtId="10" fontId="33" fillId="0" borderId="0" xfId="0" applyNumberFormat="1" applyFont="1"/>
    <xf numFmtId="0" fontId="33" fillId="0" borderId="0" xfId="0" applyFont="1" applyAlignment="1">
      <alignment horizontal="left"/>
    </xf>
    <xf numFmtId="0" fontId="33" fillId="0" borderId="0" xfId="0" quotePrefix="1" applyFont="1" applyFill="1" applyAlignment="1">
      <alignment horizontal="left"/>
    </xf>
    <xf numFmtId="0" fontId="33" fillId="0" borderId="0" xfId="0" applyFont="1" applyFill="1"/>
    <xf numFmtId="43" fontId="33" fillId="0" borderId="0" xfId="0" applyNumberFormat="1" applyFont="1" applyFill="1"/>
    <xf numFmtId="166" fontId="33" fillId="0" borderId="0" xfId="0" applyNumberFormat="1" applyFont="1" applyBorder="1"/>
    <xf numFmtId="44" fontId="7" fillId="0" borderId="0" xfId="0" applyNumberFormat="1" applyFont="1" applyBorder="1"/>
    <xf numFmtId="44" fontId="7" fillId="0" borderId="0" xfId="0" applyNumberFormat="1" applyFont="1" applyFill="1" applyBorder="1"/>
    <xf numFmtId="10" fontId="7" fillId="0" borderId="0" xfId="0" applyNumberFormat="1" applyFont="1" applyBorder="1"/>
    <xf numFmtId="0" fontId="33" fillId="0" borderId="1" xfId="0" quotePrefix="1" applyFont="1" applyBorder="1" applyAlignment="1">
      <alignment horizontal="left"/>
    </xf>
    <xf numFmtId="0" fontId="33" fillId="0" borderId="1" xfId="0" applyFont="1" applyBorder="1"/>
    <xf numFmtId="0" fontId="33" fillId="0" borderId="0" xfId="0" applyFont="1" applyAlignment="1">
      <alignment horizontal="center" wrapText="1"/>
    </xf>
    <xf numFmtId="166" fontId="33" fillId="7" borderId="0" xfId="0" applyNumberFormat="1" applyFont="1" applyFill="1"/>
    <xf numFmtId="0" fontId="7" fillId="0" borderId="0" xfId="0" applyFont="1" applyAlignment="1">
      <alignment horizontal="center" wrapText="1"/>
    </xf>
    <xf numFmtId="0" fontId="7" fillId="0" borderId="0" xfId="0" applyFont="1" applyBorder="1"/>
    <xf numFmtId="164" fontId="6" fillId="0" borderId="0" xfId="0" applyNumberFormat="1" applyFont="1" applyFill="1"/>
    <xf numFmtId="164" fontId="6" fillId="0" borderId="3" xfId="0" applyNumberFormat="1" applyFont="1" applyFill="1" applyBorder="1"/>
    <xf numFmtId="166" fontId="9" fillId="0" borderId="0" xfId="0" applyNumberFormat="1" applyFont="1" applyFill="1"/>
    <xf numFmtId="164" fontId="9" fillId="0" borderId="0" xfId="0" applyNumberFormat="1" applyFont="1" applyFill="1"/>
    <xf numFmtId="166" fontId="9" fillId="0" borderId="3" xfId="0" applyNumberFormat="1" applyFont="1" applyFill="1" applyBorder="1"/>
    <xf numFmtId="164" fontId="9" fillId="0" borderId="3" xfId="0" applyNumberFormat="1" applyFont="1" applyFill="1" applyBorder="1"/>
    <xf numFmtId="0" fontId="7" fillId="0" borderId="0" xfId="0" applyFont="1" applyFill="1" applyAlignment="1">
      <alignment horizontal="center" wrapText="1"/>
    </xf>
    <xf numFmtId="0" fontId="7" fillId="0" borderId="0" xfId="0" quotePrefix="1" applyFont="1" applyFill="1" applyAlignment="1">
      <alignment horizontal="center" wrapText="1"/>
    </xf>
    <xf numFmtId="0" fontId="7" fillId="0" borderId="0" xfId="0" applyFont="1" applyFill="1" applyBorder="1" applyAlignment="1">
      <alignment horizontal="center" wrapText="1"/>
    </xf>
    <xf numFmtId="17" fontId="7" fillId="0" borderId="0" xfId="0" quotePrefix="1" applyNumberFormat="1" applyFont="1" applyFill="1" applyBorder="1" applyAlignment="1">
      <alignment horizontal="center" wrapText="1"/>
    </xf>
    <xf numFmtId="165" fontId="7" fillId="0" borderId="0" xfId="0" applyNumberFormat="1" applyFont="1" applyFill="1" applyBorder="1"/>
    <xf numFmtId="0" fontId="7" fillId="0" borderId="0" xfId="0" applyFont="1" applyFill="1" applyBorder="1"/>
    <xf numFmtId="0" fontId="7" fillId="0" borderId="0" xfId="0" quotePrefix="1" applyFont="1" applyFill="1" applyAlignment="1">
      <alignment horizontal="left"/>
    </xf>
    <xf numFmtId="165" fontId="7" fillId="0" borderId="0" xfId="0" applyNumberFormat="1" applyFont="1" applyFill="1"/>
    <xf numFmtId="165" fontId="9" fillId="0" borderId="0" xfId="0" applyNumberFormat="1" applyFont="1" applyFill="1" applyBorder="1"/>
    <xf numFmtId="44" fontId="9" fillId="0" borderId="0" xfId="0" applyNumberFormat="1" applyFont="1" applyFill="1" applyBorder="1"/>
    <xf numFmtId="165" fontId="6" fillId="0" borderId="0" xfId="0" applyNumberFormat="1" applyFont="1" applyFill="1" applyBorder="1"/>
    <xf numFmtId="44" fontId="6" fillId="0" borderId="0" xfId="0" applyNumberFormat="1" applyFont="1" applyFill="1" applyBorder="1"/>
    <xf numFmtId="0" fontId="9" fillId="0" borderId="0" xfId="0" applyFont="1" applyFill="1"/>
    <xf numFmtId="0" fontId="33" fillId="0" borderId="6" xfId="0" quotePrefix="1" applyFont="1" applyFill="1" applyBorder="1" applyAlignment="1">
      <alignment horizontal="center" wrapText="1"/>
    </xf>
    <xf numFmtId="0" fontId="33" fillId="0" borderId="15" xfId="0" quotePrefix="1" applyFont="1" applyFill="1" applyBorder="1" applyAlignment="1">
      <alignment horizontal="center" wrapText="1"/>
    </xf>
    <xf numFmtId="0" fontId="33" fillId="0" borderId="7" xfId="0" quotePrefix="1" applyFont="1" applyFill="1" applyBorder="1" applyAlignment="1">
      <alignment horizontal="center" wrapText="1"/>
    </xf>
    <xf numFmtId="0" fontId="33" fillId="0" borderId="24" xfId="0" quotePrefix="1" applyFont="1" applyFill="1" applyBorder="1" applyAlignment="1">
      <alignment horizontal="center" wrapText="1"/>
    </xf>
    <xf numFmtId="165" fontId="7" fillId="0" borderId="24" xfId="0" applyNumberFormat="1" applyFont="1" applyFill="1" applyBorder="1"/>
    <xf numFmtId="165" fontId="7" fillId="0" borderId="25" xfId="0" applyNumberFormat="1" applyFont="1" applyFill="1" applyBorder="1"/>
    <xf numFmtId="165" fontId="7" fillId="0" borderId="9" xfId="0" applyNumberFormat="1" applyFont="1" applyFill="1" applyBorder="1"/>
    <xf numFmtId="165" fontId="7" fillId="0" borderId="11" xfId="0" applyNumberFormat="1" applyFont="1" applyFill="1" applyBorder="1"/>
    <xf numFmtId="0" fontId="33" fillId="0" borderId="8" xfId="0" applyFont="1" applyFill="1" applyBorder="1"/>
    <xf numFmtId="0" fontId="33" fillId="0" borderId="25" xfId="0" applyFont="1" applyFill="1" applyBorder="1"/>
    <xf numFmtId="165" fontId="7" fillId="0" borderId="8" xfId="0" quotePrefix="1" applyNumberFormat="1" applyFont="1" applyFill="1" applyBorder="1" applyAlignment="1"/>
    <xf numFmtId="165" fontId="7" fillId="0" borderId="25" xfId="0" quotePrefix="1" applyNumberFormat="1" applyFont="1" applyFill="1" applyBorder="1" applyAlignment="1"/>
    <xf numFmtId="165" fontId="7" fillId="0" borderId="9" xfId="0" quotePrefix="1" applyNumberFormat="1" applyFont="1" applyFill="1" applyBorder="1" applyAlignment="1"/>
    <xf numFmtId="165" fontId="7" fillId="0" borderId="11" xfId="0" quotePrefix="1" applyNumberFormat="1" applyFont="1" applyFill="1" applyBorder="1" applyAlignment="1"/>
    <xf numFmtId="165" fontId="33" fillId="0" borderId="8" xfId="0" applyNumberFormat="1" applyFont="1" applyFill="1" applyBorder="1"/>
    <xf numFmtId="165" fontId="33" fillId="0" borderId="25" xfId="0" applyNumberFormat="1" applyFont="1" applyFill="1" applyBorder="1"/>
    <xf numFmtId="165" fontId="33" fillId="0" borderId="10" xfId="0" applyNumberFormat="1" applyFont="1" applyFill="1" applyBorder="1"/>
    <xf numFmtId="165" fontId="33" fillId="0" borderId="26" xfId="0" applyNumberFormat="1" applyFont="1" applyFill="1" applyBorder="1"/>
    <xf numFmtId="165" fontId="9" fillId="0" borderId="7" xfId="0" applyNumberFormat="1" applyFont="1" applyFill="1" applyBorder="1"/>
    <xf numFmtId="165" fontId="9" fillId="0" borderId="8" xfId="0" applyNumberFormat="1" applyFont="1" applyFill="1" applyBorder="1"/>
    <xf numFmtId="165" fontId="9" fillId="0" borderId="8" xfId="0" quotePrefix="1" applyNumberFormat="1" applyFont="1" applyFill="1" applyBorder="1" applyAlignment="1"/>
    <xf numFmtId="165" fontId="9" fillId="0" borderId="25" xfId="0" quotePrefix="1" applyNumberFormat="1" applyFont="1" applyFill="1" applyBorder="1" applyAlignment="1"/>
    <xf numFmtId="165" fontId="6" fillId="0" borderId="25" xfId="0" quotePrefix="1" applyNumberFormat="1" applyFont="1" applyFill="1" applyBorder="1" applyAlignment="1"/>
    <xf numFmtId="0" fontId="3" fillId="0" borderId="0" xfId="0" applyFont="1" applyFill="1" applyBorder="1" applyAlignment="1">
      <alignment horizontal="center" vertical="center" wrapText="1"/>
    </xf>
    <xf numFmtId="0" fontId="3" fillId="0" borderId="1" xfId="0" applyFont="1" applyFill="1" applyBorder="1" applyAlignment="1">
      <alignment vertical="center"/>
    </xf>
    <xf numFmtId="177" fontId="3" fillId="0" borderId="1" xfId="0" applyNumberFormat="1" applyFont="1" applyFill="1" applyBorder="1" applyAlignment="1">
      <alignment horizontal="center" vertical="center"/>
    </xf>
    <xf numFmtId="177" fontId="4" fillId="0" borderId="0" xfId="0" applyNumberFormat="1" applyFont="1" applyBorder="1" applyAlignment="1">
      <alignment horizontal="center"/>
    </xf>
    <xf numFmtId="177" fontId="4" fillId="0" borderId="0" xfId="0" applyNumberFormat="1" applyFont="1"/>
    <xf numFmtId="0" fontId="4" fillId="8" borderId="0" xfId="0" applyFont="1" applyFill="1" applyAlignment="1">
      <alignment horizontal="center"/>
    </xf>
    <xf numFmtId="0" fontId="4" fillId="8" borderId="0" xfId="0" applyFont="1" applyFill="1"/>
    <xf numFmtId="166" fontId="4" fillId="8" borderId="0" xfId="0" applyNumberFormat="1" applyFont="1" applyFill="1"/>
    <xf numFmtId="166" fontId="28" fillId="0" borderId="0" xfId="0" applyNumberFormat="1" applyFont="1" applyFill="1"/>
    <xf numFmtId="0" fontId="4" fillId="9" borderId="0" xfId="0" applyFont="1" applyFill="1" applyAlignment="1">
      <alignment horizontal="center"/>
    </xf>
    <xf numFmtId="0" fontId="4" fillId="9" borderId="0" xfId="0" applyFont="1" applyFill="1"/>
    <xf numFmtId="44" fontId="4" fillId="9" borderId="0" xfId="0" applyNumberFormat="1" applyFont="1" applyFill="1"/>
    <xf numFmtId="44" fontId="28" fillId="0" borderId="0" xfId="0" applyNumberFormat="1" applyFont="1" applyFill="1"/>
    <xf numFmtId="44" fontId="28" fillId="0" borderId="0" xfId="0" applyNumberFormat="1" applyFont="1"/>
    <xf numFmtId="164" fontId="28" fillId="0" borderId="0" xfId="0" applyNumberFormat="1" applyFont="1"/>
    <xf numFmtId="165" fontId="4" fillId="9" borderId="0" xfId="0" applyNumberFormat="1" applyFont="1" applyFill="1"/>
    <xf numFmtId="167" fontId="28" fillId="0" borderId="0" xfId="0" applyNumberFormat="1" applyFont="1"/>
    <xf numFmtId="44" fontId="4" fillId="0" borderId="0" xfId="0" applyNumberFormat="1" applyFont="1"/>
    <xf numFmtId="0" fontId="4" fillId="10" borderId="0" xfId="0" applyFont="1" applyFill="1" applyAlignment="1">
      <alignment horizontal="center"/>
    </xf>
    <xf numFmtId="0" fontId="4" fillId="10" borderId="0" xfId="0" applyFont="1" applyFill="1"/>
    <xf numFmtId="174" fontId="4" fillId="10" borderId="0" xfId="0" applyNumberFormat="1" applyFont="1" applyFill="1"/>
    <xf numFmtId="0" fontId="4" fillId="0" borderId="27" xfId="0" applyFont="1" applyFill="1" applyBorder="1" applyAlignment="1">
      <alignment horizontal="center"/>
    </xf>
    <xf numFmtId="0" fontId="4" fillId="0" borderId="28" xfId="0" applyFont="1" applyFill="1" applyBorder="1"/>
    <xf numFmtId="44" fontId="4" fillId="0" borderId="28" xfId="0" applyNumberFormat="1" applyFont="1" applyFill="1" applyBorder="1"/>
    <xf numFmtId="0" fontId="4" fillId="0" borderId="28" xfId="0" applyFont="1" applyBorder="1"/>
    <xf numFmtId="44" fontId="4" fillId="0" borderId="29" xfId="0" applyNumberFormat="1" applyFont="1" applyFill="1" applyBorder="1"/>
    <xf numFmtId="166" fontId="4" fillId="0" borderId="0" xfId="0" applyNumberFormat="1" applyFont="1"/>
    <xf numFmtId="44" fontId="4" fillId="0" borderId="0" xfId="0" applyNumberFormat="1" applyFont="1"/>
    <xf numFmtId="0" fontId="34" fillId="0" borderId="0" xfId="0" quotePrefix="1" applyFont="1" applyFill="1" applyAlignment="1">
      <alignment horizontal="center"/>
    </xf>
    <xf numFmtId="43" fontId="4" fillId="8" borderId="0" xfId="0" applyNumberFormat="1" applyFont="1" applyFill="1"/>
    <xf numFmtId="164" fontId="7" fillId="0" borderId="0" xfId="0" applyNumberFormat="1" applyFont="1" applyFill="1"/>
    <xf numFmtId="164" fontId="4" fillId="0" borderId="0" xfId="0" applyNumberFormat="1" applyFont="1"/>
    <xf numFmtId="0" fontId="4" fillId="0" borderId="0" xfId="0" applyFont="1" applyFill="1" applyBorder="1" applyAlignment="1">
      <alignment horizontal="center"/>
    </xf>
    <xf numFmtId="0" fontId="10" fillId="0" borderId="0" xfId="0" applyFont="1" applyFill="1" applyBorder="1"/>
    <xf numFmtId="0" fontId="4" fillId="0" borderId="0" xfId="0" applyFont="1" applyBorder="1"/>
    <xf numFmtId="166" fontId="4" fillId="0" borderId="0" xfId="0" applyNumberFormat="1" applyFont="1" applyBorder="1"/>
    <xf numFmtId="0" fontId="4" fillId="0" borderId="0" xfId="0" applyFont="1" applyBorder="1" applyAlignment="1">
      <alignment horizontal="left"/>
    </xf>
    <xf numFmtId="0" fontId="28" fillId="0" borderId="0" xfId="0" applyFont="1" applyFill="1" applyBorder="1"/>
    <xf numFmtId="164" fontId="28" fillId="0" borderId="0" xfId="0" applyNumberFormat="1" applyFont="1" applyFill="1" applyBorder="1"/>
    <xf numFmtId="0" fontId="35" fillId="0" borderId="0" xfId="0" applyFont="1" applyFill="1" applyBorder="1"/>
    <xf numFmtId="164" fontId="35" fillId="0" borderId="0" xfId="0" applyNumberFormat="1" applyFont="1" applyFill="1" applyBorder="1"/>
    <xf numFmtId="164" fontId="4" fillId="0" borderId="0" xfId="0" applyNumberFormat="1" applyFont="1" applyBorder="1" applyAlignment="1">
      <alignment horizontal="left"/>
    </xf>
    <xf numFmtId="43" fontId="4" fillId="0" borderId="0" xfId="0" applyNumberFormat="1" applyFont="1" applyBorder="1"/>
    <xf numFmtId="44" fontId="28" fillId="0" borderId="0" xfId="0" applyNumberFormat="1" applyFont="1" applyFill="1" applyBorder="1"/>
    <xf numFmtId="44" fontId="4" fillId="0" borderId="0" xfId="0" applyNumberFormat="1" applyFont="1" applyBorder="1" applyAlignment="1">
      <alignment horizontal="left"/>
    </xf>
    <xf numFmtId="44" fontId="4" fillId="0" borderId="0" xfId="0" applyNumberFormat="1" applyFont="1" applyBorder="1"/>
    <xf numFmtId="0" fontId="36" fillId="0" borderId="0" xfId="0" applyFont="1" applyFill="1" applyAlignment="1">
      <alignment horizontal="center"/>
    </xf>
    <xf numFmtId="41" fontId="3" fillId="0" borderId="1" xfId="0" applyNumberFormat="1" applyFont="1" applyFill="1" applyBorder="1" applyAlignment="1">
      <alignment horizontal="center" vertical="center" wrapText="1"/>
    </xf>
    <xf numFmtId="177" fontId="4" fillId="0" borderId="0" xfId="0" applyNumberFormat="1" applyFont="1" applyFill="1" applyBorder="1" applyAlignment="1">
      <alignment horizontal="center"/>
    </xf>
    <xf numFmtId="177" fontId="4" fillId="0" borderId="0" xfId="0" applyNumberFormat="1" applyFont="1" applyFill="1"/>
    <xf numFmtId="0" fontId="4" fillId="11" borderId="0" xfId="0" applyFont="1" applyFill="1"/>
    <xf numFmtId="166" fontId="4" fillId="11" borderId="0" xfId="0" applyNumberFormat="1" applyFont="1" applyFill="1"/>
    <xf numFmtId="166" fontId="4" fillId="0" borderId="0" xfId="0" applyNumberFormat="1" applyFont="1" applyFill="1"/>
    <xf numFmtId="0" fontId="4" fillId="12" borderId="0" xfId="0" applyFont="1" applyFill="1"/>
    <xf numFmtId="165" fontId="4" fillId="12" borderId="0" xfId="0" applyNumberFormat="1" applyFont="1" applyFill="1"/>
    <xf numFmtId="0" fontId="4" fillId="13" borderId="0" xfId="0" applyFont="1" applyFill="1"/>
    <xf numFmtId="165" fontId="4" fillId="13" borderId="0" xfId="0" applyNumberFormat="1" applyFont="1" applyFill="1"/>
    <xf numFmtId="164" fontId="4" fillId="0" borderId="30" xfId="0" applyNumberFormat="1" applyFont="1" applyFill="1" applyBorder="1"/>
    <xf numFmtId="44" fontId="4" fillId="12" borderId="0" xfId="0" applyNumberFormat="1" applyFont="1" applyFill="1"/>
    <xf numFmtId="166" fontId="9" fillId="0" borderId="0" xfId="0" applyNumberFormat="1" applyFont="1" applyFill="1" applyBorder="1"/>
    <xf numFmtId="0" fontId="7" fillId="0" borderId="0" xfId="0" applyNumberFormat="1" applyFont="1" applyAlignment="1"/>
    <xf numFmtId="0" fontId="1" fillId="0" borderId="0" xfId="0" applyNumberFormat="1" applyFont="1" applyAlignment="1"/>
    <xf numFmtId="0" fontId="7" fillId="0" borderId="0" xfId="0" applyNumberFormat="1" applyFont="1" applyAlignment="1">
      <alignment horizontal="centerContinuous" vertical="center"/>
    </xf>
    <xf numFmtId="0" fontId="7" fillId="0" borderId="0" xfId="0" applyNumberFormat="1" applyFont="1" applyFill="1" applyAlignment="1"/>
    <xf numFmtId="0" fontId="1" fillId="0" borderId="7" xfId="0" applyFont="1" applyBorder="1" applyAlignment="1">
      <alignment horizontal="center" vertical="center" wrapText="1"/>
    </xf>
    <xf numFmtId="0" fontId="1" fillId="0" borderId="7" xfId="0" applyFont="1" applyBorder="1" applyAlignment="1">
      <alignment horizontal="center" vertical="center"/>
    </xf>
    <xf numFmtId="0" fontId="1" fillId="0" borderId="7" xfId="0" applyFont="1" applyBorder="1" applyAlignment="1">
      <alignment horizontal="centerContinuous" vertical="center"/>
    </xf>
    <xf numFmtId="0" fontId="1" fillId="0" borderId="16" xfId="0" applyNumberFormat="1" applyFont="1" applyBorder="1" applyAlignment="1">
      <alignment horizontal="center" vertical="center" wrapText="1"/>
    </xf>
    <xf numFmtId="0" fontId="7" fillId="0" borderId="7" xfId="0" applyNumberFormat="1" applyFont="1" applyBorder="1" applyAlignment="1">
      <alignment horizontal="center"/>
    </xf>
    <xf numFmtId="0" fontId="7" fillId="0" borderId="7" xfId="0" applyNumberFormat="1" applyFont="1" applyBorder="1" applyAlignment="1">
      <alignment horizontal="left"/>
    </xf>
    <xf numFmtId="0" fontId="23" fillId="0" borderId="7" xfId="0" applyFont="1" applyBorder="1"/>
    <xf numFmtId="0" fontId="7" fillId="0" borderId="8" xfId="0" applyNumberFormat="1" applyFont="1" applyBorder="1" applyAlignment="1"/>
    <xf numFmtId="42" fontId="7" fillId="0" borderId="18" xfId="0" applyNumberFormat="1" applyFont="1" applyFill="1" applyBorder="1" applyAlignment="1"/>
    <xf numFmtId="0" fontId="7" fillId="0" borderId="8" xfId="0" applyNumberFormat="1" applyFont="1" applyBorder="1" applyAlignment="1">
      <alignment horizontal="center"/>
    </xf>
    <xf numFmtId="0" fontId="7" fillId="0" borderId="8" xfId="0" applyNumberFormat="1" applyFont="1" applyBorder="1" applyAlignment="1">
      <alignment horizontal="left"/>
    </xf>
    <xf numFmtId="0" fontId="23" fillId="0" borderId="8" xfId="0" applyFont="1" applyBorder="1"/>
    <xf numFmtId="42" fontId="7" fillId="0" borderId="8" xfId="0" applyNumberFormat="1" applyFont="1" applyBorder="1" applyAlignment="1"/>
    <xf numFmtId="10" fontId="23" fillId="0" borderId="8" xfId="0" applyNumberFormat="1" applyFont="1" applyBorder="1" applyAlignment="1"/>
    <xf numFmtId="10" fontId="23" fillId="0" borderId="8" xfId="0" applyNumberFormat="1" applyFont="1" applyFill="1" applyBorder="1" applyAlignment="1"/>
    <xf numFmtId="0" fontId="23" fillId="0" borderId="8" xfId="0" applyNumberFormat="1" applyFont="1" applyBorder="1" applyAlignment="1"/>
    <xf numFmtId="42" fontId="24" fillId="0" borderId="0" xfId="0" applyNumberFormat="1" applyFont="1" applyAlignment="1">
      <alignment horizontal="center"/>
    </xf>
    <xf numFmtId="0" fontId="24" fillId="0" borderId="0" xfId="0" applyNumberFormat="1" applyFont="1" applyAlignment="1">
      <alignment horizontal="left"/>
    </xf>
    <xf numFmtId="42" fontId="7" fillId="0" borderId="7" xfId="0" applyNumberFormat="1" applyFont="1" applyBorder="1" applyAlignment="1"/>
    <xf numFmtId="42" fontId="7" fillId="0" borderId="7" xfId="0" applyNumberFormat="1" applyFont="1" applyFill="1" applyBorder="1" applyAlignment="1"/>
    <xf numFmtId="42" fontId="7" fillId="0" borderId="8" xfId="0" applyNumberFormat="1" applyFont="1" applyFill="1" applyBorder="1" applyAlignment="1"/>
    <xf numFmtId="9" fontId="23" fillId="0" borderId="8" xfId="0" applyNumberFormat="1" applyFont="1" applyFill="1" applyBorder="1"/>
    <xf numFmtId="3" fontId="7" fillId="0" borderId="7" xfId="0" applyNumberFormat="1" applyFont="1" applyBorder="1" applyAlignment="1"/>
    <xf numFmtId="3" fontId="7" fillId="0" borderId="7" xfId="0" applyNumberFormat="1" applyFont="1" applyFill="1" applyBorder="1" applyAlignment="1"/>
    <xf numFmtId="0" fontId="23" fillId="0" borderId="8" xfId="0" applyNumberFormat="1" applyFont="1" applyFill="1" applyBorder="1" applyAlignment="1"/>
    <xf numFmtId="0" fontId="7" fillId="0" borderId="10" xfId="0" applyNumberFormat="1" applyFont="1" applyBorder="1" applyAlignment="1">
      <alignment horizontal="center"/>
    </xf>
    <xf numFmtId="0" fontId="7" fillId="0" borderId="10" xfId="0" applyNumberFormat="1" applyFont="1" applyBorder="1" applyAlignment="1">
      <alignment horizontal="left"/>
    </xf>
    <xf numFmtId="0" fontId="23" fillId="0" borderId="10" xfId="0" applyNumberFormat="1" applyFont="1" applyBorder="1" applyAlignment="1"/>
    <xf numFmtId="42" fontId="7" fillId="0" borderId="6" xfId="0" applyNumberFormat="1" applyFont="1" applyBorder="1" applyAlignment="1"/>
    <xf numFmtId="42" fontId="7" fillId="0" borderId="6" xfId="0" applyNumberFormat="1" applyFont="1" applyFill="1" applyBorder="1" applyAlignment="1"/>
    <xf numFmtId="0" fontId="14" fillId="0" borderId="0" xfId="0" applyNumberFormat="1" applyFont="1" applyAlignment="1"/>
    <xf numFmtId="0" fontId="1" fillId="0" borderId="14" xfId="0" applyNumberFormat="1" applyFont="1" applyFill="1" applyBorder="1" applyAlignment="1">
      <alignment horizontal="centerContinuous"/>
    </xf>
    <xf numFmtId="0" fontId="7" fillId="0" borderId="3" xfId="0" applyNumberFormat="1" applyFont="1" applyFill="1" applyBorder="1" applyAlignment="1">
      <alignment horizontal="centerContinuous"/>
    </xf>
    <xf numFmtId="0" fontId="7" fillId="0" borderId="15" xfId="0" applyNumberFormat="1" applyFont="1" applyFill="1" applyBorder="1" applyAlignment="1">
      <alignment horizontal="centerContinuous"/>
    </xf>
    <xf numFmtId="0" fontId="1" fillId="0" borderId="17" xfId="0" applyNumberFormat="1" applyFont="1" applyFill="1" applyBorder="1" applyAlignment="1">
      <alignment horizontal="center" vertical="center" wrapText="1"/>
    </xf>
    <xf numFmtId="0" fontId="1" fillId="0" borderId="16" xfId="0" applyNumberFormat="1" applyFont="1" applyFill="1" applyBorder="1" applyAlignment="1">
      <alignment horizontal="center" vertical="center" wrapText="1"/>
    </xf>
    <xf numFmtId="43" fontId="9" fillId="0" borderId="0" xfId="0" applyNumberFormat="1" applyFont="1" applyFill="1"/>
    <xf numFmtId="0" fontId="1" fillId="0" borderId="0" xfId="0" applyFont="1" applyFill="1" applyAlignment="1">
      <alignment horizontal="center"/>
    </xf>
    <xf numFmtId="0" fontId="11" fillId="0" borderId="1" xfId="0" applyFont="1" applyFill="1" applyBorder="1" applyAlignment="1">
      <alignment horizontal="center"/>
    </xf>
    <xf numFmtId="0" fontId="3" fillId="0" borderId="0" xfId="0" applyFont="1" applyFill="1" applyAlignment="1">
      <alignment horizontal="center"/>
    </xf>
    <xf numFmtId="0" fontId="1" fillId="0" borderId="0" xfId="0" applyNumberFormat="1" applyFont="1" applyAlignment="1">
      <alignment horizontal="center"/>
    </xf>
    <xf numFmtId="0" fontId="3" fillId="0" borderId="0" xfId="0" quotePrefix="1" applyFont="1" applyFill="1" applyAlignment="1">
      <alignment horizontal="center"/>
    </xf>
    <xf numFmtId="0" fontId="7" fillId="0" borderId="0" xfId="0" applyFont="1" applyAlignment="1">
      <alignment horizontal="center"/>
    </xf>
    <xf numFmtId="0" fontId="7" fillId="0" borderId="0" xfId="0" quotePrefix="1" applyFont="1" applyFill="1" applyAlignment="1">
      <alignment horizontal="center"/>
    </xf>
    <xf numFmtId="0" fontId="33" fillId="0" borderId="0" xfId="0" quotePrefix="1" applyFont="1" applyAlignment="1">
      <alignment horizontal="left" indent="3"/>
    </xf>
    <xf numFmtId="0" fontId="33" fillId="0" borderId="1" xfId="0" applyFont="1" applyBorder="1" applyAlignment="1">
      <alignment horizontal="center"/>
    </xf>
    <xf numFmtId="0" fontId="33" fillId="0" borderId="0" xfId="0" quotePrefix="1" applyFont="1" applyAlignment="1">
      <alignment horizontal="left" indent="1"/>
    </xf>
    <xf numFmtId="0" fontId="33" fillId="0" borderId="0" xfId="0" quotePrefix="1" applyFont="1" applyAlignment="1">
      <alignment horizontal="left" indent="2"/>
    </xf>
    <xf numFmtId="0" fontId="33" fillId="7" borderId="0" xfId="0" quotePrefix="1" applyFont="1" applyFill="1" applyAlignment="1">
      <alignment horizontal="center"/>
    </xf>
    <xf numFmtId="0" fontId="33" fillId="0" borderId="0" xfId="0" applyFont="1" applyAlignment="1">
      <alignment horizontal="center"/>
    </xf>
    <xf numFmtId="0" fontId="7" fillId="0" borderId="0" xfId="0" applyFont="1" applyFill="1" applyAlignment="1">
      <alignment horizontal="center"/>
    </xf>
    <xf numFmtId="0" fontId="1" fillId="0" borderId="0" xfId="0" applyFont="1" applyAlignment="1">
      <alignment horizontal="center"/>
    </xf>
    <xf numFmtId="0" fontId="1" fillId="2" borderId="0" xfId="0" applyNumberFormat="1" applyFont="1" applyFill="1" applyAlignment="1">
      <alignment horizontal="center"/>
    </xf>
    <xf numFmtId="0" fontId="25" fillId="0" borderId="19" xfId="0" applyFont="1" applyBorder="1" applyAlignment="1">
      <alignment horizontal="left" vertical="top"/>
    </xf>
    <xf numFmtId="0" fontId="25" fillId="0" borderId="20" xfId="0" applyFont="1" applyBorder="1" applyAlignment="1">
      <alignment horizontal="left" vertical="top"/>
    </xf>
    <xf numFmtId="0" fontId="20" fillId="0" borderId="0" xfId="0" applyNumberFormat="1" applyFont="1" applyFill="1" applyAlignment="1" applyProtection="1">
      <alignment horizontal="center"/>
      <protection locked="0"/>
    </xf>
    <xf numFmtId="0" fontId="20" fillId="0" borderId="0" xfId="0" applyNumberFormat="1" applyFont="1" applyAlignment="1">
      <alignment horizontal="center"/>
    </xf>
    <xf numFmtId="0" fontId="20" fillId="0" borderId="0" xfId="0" applyNumberFormat="1" applyFont="1" applyFill="1" applyAlignment="1">
      <alignment horizontal="center"/>
    </xf>
    <xf numFmtId="0" fontId="1" fillId="3" borderId="0" xfId="0" applyFont="1" applyFill="1" applyAlignment="1">
      <alignment horizontal="center"/>
    </xf>
    <xf numFmtId="0" fontId="1" fillId="3" borderId="0" xfId="0" quotePrefix="1" applyFont="1" applyFill="1" applyAlignment="1">
      <alignment horizontal="center"/>
    </xf>
  </cellXfs>
  <cellStyles count="1">
    <cellStyle name="Normal" xfId="0" builtinId="0"/>
  </cellStyles>
  <dxfs count="0"/>
  <tableStyles count="0" defaultTableStyle="TableStyleMedium2" defaultPivotStyle="PivotStyleLight16"/>
  <colors>
    <mruColors>
      <color rgb="FF0000FF"/>
      <color rgb="FF0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70.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16.xml"/><Relationship Id="rId68" Type="http://schemas.openxmlformats.org/officeDocument/2006/relationships/externalLink" Target="externalLinks/externalLink21.xml"/><Relationship Id="rId84" Type="http://schemas.openxmlformats.org/officeDocument/2006/relationships/externalLink" Target="externalLinks/externalLink37.xml"/><Relationship Id="rId89" Type="http://schemas.openxmlformats.org/officeDocument/2006/relationships/externalLink" Target="externalLinks/externalLink42.xml"/><Relationship Id="rId112" Type="http://schemas.openxmlformats.org/officeDocument/2006/relationships/externalLink" Target="externalLinks/externalLink65.xml"/><Relationship Id="rId16" Type="http://schemas.openxmlformats.org/officeDocument/2006/relationships/worksheet" Target="worksheets/sheet16.xml"/><Relationship Id="rId107" Type="http://schemas.openxmlformats.org/officeDocument/2006/relationships/externalLink" Target="externalLinks/externalLink60.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6.xml"/><Relationship Id="rId58" Type="http://schemas.openxmlformats.org/officeDocument/2006/relationships/externalLink" Target="externalLinks/externalLink11.xml"/><Relationship Id="rId74" Type="http://schemas.openxmlformats.org/officeDocument/2006/relationships/externalLink" Target="externalLinks/externalLink27.xml"/><Relationship Id="rId79" Type="http://schemas.openxmlformats.org/officeDocument/2006/relationships/externalLink" Target="externalLinks/externalLink32.xml"/><Relationship Id="rId102" Type="http://schemas.openxmlformats.org/officeDocument/2006/relationships/externalLink" Target="externalLinks/externalLink55.xml"/><Relationship Id="rId123" Type="http://schemas.openxmlformats.org/officeDocument/2006/relationships/sharedStrings" Target="sharedStrings.xml"/><Relationship Id="rId128" Type="http://schemas.openxmlformats.org/officeDocument/2006/relationships/customXml" Target="../customXml/item4.xml"/><Relationship Id="rId5" Type="http://schemas.openxmlformats.org/officeDocument/2006/relationships/worksheet" Target="worksheets/sheet5.xml"/><Relationship Id="rId90" Type="http://schemas.openxmlformats.org/officeDocument/2006/relationships/externalLink" Target="externalLinks/externalLink43.xml"/><Relationship Id="rId95" Type="http://schemas.openxmlformats.org/officeDocument/2006/relationships/externalLink" Target="externalLinks/externalLink48.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externalLink" Target="externalLinks/externalLink1.xml"/><Relationship Id="rId64" Type="http://schemas.openxmlformats.org/officeDocument/2006/relationships/externalLink" Target="externalLinks/externalLink17.xml"/><Relationship Id="rId69" Type="http://schemas.openxmlformats.org/officeDocument/2006/relationships/externalLink" Target="externalLinks/externalLink22.xml"/><Relationship Id="rId113" Type="http://schemas.openxmlformats.org/officeDocument/2006/relationships/externalLink" Target="externalLinks/externalLink66.xml"/><Relationship Id="rId118" Type="http://schemas.openxmlformats.org/officeDocument/2006/relationships/externalLink" Target="externalLinks/externalLink71.xml"/><Relationship Id="rId80" Type="http://schemas.openxmlformats.org/officeDocument/2006/relationships/externalLink" Target="externalLinks/externalLink33.xml"/><Relationship Id="rId85" Type="http://schemas.openxmlformats.org/officeDocument/2006/relationships/externalLink" Target="externalLinks/externalLink38.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externalLink" Target="externalLinks/externalLink12.xml"/><Relationship Id="rId103" Type="http://schemas.openxmlformats.org/officeDocument/2006/relationships/externalLink" Target="externalLinks/externalLink56.xml"/><Relationship Id="rId108" Type="http://schemas.openxmlformats.org/officeDocument/2006/relationships/externalLink" Target="externalLinks/externalLink61.xml"/><Relationship Id="rId124" Type="http://schemas.openxmlformats.org/officeDocument/2006/relationships/calcChain" Target="calcChain.xml"/><Relationship Id="rId54" Type="http://schemas.openxmlformats.org/officeDocument/2006/relationships/externalLink" Target="externalLinks/externalLink7.xml"/><Relationship Id="rId70" Type="http://schemas.openxmlformats.org/officeDocument/2006/relationships/externalLink" Target="externalLinks/externalLink23.xml"/><Relationship Id="rId75" Type="http://schemas.openxmlformats.org/officeDocument/2006/relationships/externalLink" Target="externalLinks/externalLink28.xml"/><Relationship Id="rId91" Type="http://schemas.openxmlformats.org/officeDocument/2006/relationships/externalLink" Target="externalLinks/externalLink44.xml"/><Relationship Id="rId96" Type="http://schemas.openxmlformats.org/officeDocument/2006/relationships/externalLink" Target="externalLinks/externalLink49.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externalLink" Target="externalLinks/externalLink2.xml"/><Relationship Id="rId114" Type="http://schemas.openxmlformats.org/officeDocument/2006/relationships/externalLink" Target="externalLinks/externalLink67.xml"/><Relationship Id="rId119" Type="http://schemas.openxmlformats.org/officeDocument/2006/relationships/externalLink" Target="externalLinks/externalLink72.xml"/><Relationship Id="rId44" Type="http://schemas.openxmlformats.org/officeDocument/2006/relationships/worksheet" Target="worksheets/sheet44.xml"/><Relationship Id="rId60" Type="http://schemas.openxmlformats.org/officeDocument/2006/relationships/externalLink" Target="externalLinks/externalLink13.xml"/><Relationship Id="rId65" Type="http://schemas.openxmlformats.org/officeDocument/2006/relationships/externalLink" Target="externalLinks/externalLink18.xml"/><Relationship Id="rId81" Type="http://schemas.openxmlformats.org/officeDocument/2006/relationships/externalLink" Target="externalLinks/externalLink34.xml"/><Relationship Id="rId86" Type="http://schemas.openxmlformats.org/officeDocument/2006/relationships/externalLink" Target="externalLinks/externalLink3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62.xml"/><Relationship Id="rId34" Type="http://schemas.openxmlformats.org/officeDocument/2006/relationships/worksheet" Target="worksheets/sheet34.xml"/><Relationship Id="rId50" Type="http://schemas.openxmlformats.org/officeDocument/2006/relationships/externalLink" Target="externalLinks/externalLink3.xml"/><Relationship Id="rId55" Type="http://schemas.openxmlformats.org/officeDocument/2006/relationships/externalLink" Target="externalLinks/externalLink8.xml"/><Relationship Id="rId76" Type="http://schemas.openxmlformats.org/officeDocument/2006/relationships/externalLink" Target="externalLinks/externalLink29.xml"/><Relationship Id="rId97" Type="http://schemas.openxmlformats.org/officeDocument/2006/relationships/externalLink" Target="externalLinks/externalLink50.xml"/><Relationship Id="rId104" Type="http://schemas.openxmlformats.org/officeDocument/2006/relationships/externalLink" Target="externalLinks/externalLink57.xml"/><Relationship Id="rId120" Type="http://schemas.openxmlformats.org/officeDocument/2006/relationships/externalLink" Target="externalLinks/externalLink73.xml"/><Relationship Id="rId125"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externalLink" Target="externalLinks/externalLink24.xml"/><Relationship Id="rId92" Type="http://schemas.openxmlformats.org/officeDocument/2006/relationships/externalLink" Target="externalLinks/externalLink45.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9.xml"/><Relationship Id="rId87" Type="http://schemas.openxmlformats.org/officeDocument/2006/relationships/externalLink" Target="externalLinks/externalLink40.xml"/><Relationship Id="rId110" Type="http://schemas.openxmlformats.org/officeDocument/2006/relationships/externalLink" Target="externalLinks/externalLink63.xml"/><Relationship Id="rId115" Type="http://schemas.openxmlformats.org/officeDocument/2006/relationships/externalLink" Target="externalLinks/externalLink68.xml"/><Relationship Id="rId61" Type="http://schemas.openxmlformats.org/officeDocument/2006/relationships/externalLink" Target="externalLinks/externalLink14.xml"/><Relationship Id="rId82" Type="http://schemas.openxmlformats.org/officeDocument/2006/relationships/externalLink" Target="externalLinks/externalLink35.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9.xml"/><Relationship Id="rId77" Type="http://schemas.openxmlformats.org/officeDocument/2006/relationships/externalLink" Target="externalLinks/externalLink30.xml"/><Relationship Id="rId100" Type="http://schemas.openxmlformats.org/officeDocument/2006/relationships/externalLink" Target="externalLinks/externalLink53.xml"/><Relationship Id="rId105" Type="http://schemas.openxmlformats.org/officeDocument/2006/relationships/externalLink" Target="externalLinks/externalLink58.xml"/><Relationship Id="rId126"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externalLink" Target="externalLinks/externalLink4.xml"/><Relationship Id="rId72" Type="http://schemas.openxmlformats.org/officeDocument/2006/relationships/externalLink" Target="externalLinks/externalLink25.xml"/><Relationship Id="rId93" Type="http://schemas.openxmlformats.org/officeDocument/2006/relationships/externalLink" Target="externalLinks/externalLink46.xml"/><Relationship Id="rId98" Type="http://schemas.openxmlformats.org/officeDocument/2006/relationships/externalLink" Target="externalLinks/externalLink51.xml"/><Relationship Id="rId121" Type="http://schemas.openxmlformats.org/officeDocument/2006/relationships/theme" Target="theme/theme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externalLink" Target="externalLinks/externalLink20.xml"/><Relationship Id="rId116" Type="http://schemas.openxmlformats.org/officeDocument/2006/relationships/externalLink" Target="externalLinks/externalLink69.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externalLink" Target="externalLinks/externalLink15.xml"/><Relationship Id="rId83" Type="http://schemas.openxmlformats.org/officeDocument/2006/relationships/externalLink" Target="externalLinks/externalLink36.xml"/><Relationship Id="rId88" Type="http://schemas.openxmlformats.org/officeDocument/2006/relationships/externalLink" Target="externalLinks/externalLink41.xml"/><Relationship Id="rId111" Type="http://schemas.openxmlformats.org/officeDocument/2006/relationships/externalLink" Target="externalLinks/externalLink64.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externalLink" Target="externalLinks/externalLink10.xml"/><Relationship Id="rId106" Type="http://schemas.openxmlformats.org/officeDocument/2006/relationships/externalLink" Target="externalLinks/externalLink59.xml"/><Relationship Id="rId127"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externalLink" Target="externalLinks/externalLink5.xml"/><Relationship Id="rId73" Type="http://schemas.openxmlformats.org/officeDocument/2006/relationships/externalLink" Target="externalLinks/externalLink26.xml"/><Relationship Id="rId78" Type="http://schemas.openxmlformats.org/officeDocument/2006/relationships/externalLink" Target="externalLinks/externalLink31.xml"/><Relationship Id="rId94" Type="http://schemas.openxmlformats.org/officeDocument/2006/relationships/externalLink" Target="externalLinks/externalLink47.xml"/><Relationship Id="rId99" Type="http://schemas.openxmlformats.org/officeDocument/2006/relationships/externalLink" Target="externalLinks/externalLink52.xml"/><Relationship Id="rId101" Type="http://schemas.openxmlformats.org/officeDocument/2006/relationships/externalLink" Target="externalLinks/externalLink54.xml"/><Relationship Id="rId12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4-12%20Monthly%20Rp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REGULATN\COS\WA%202013%20GRC%20(Docket%20UE-xxxxxx)\COS\Direct\COS%20WA%20June%202012%20-%20NS.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lcfil01\DATA\SLREG1\ARCHIVE\1999\Semi%20Dec%201999\Models%20(Ram%20&amp;%20Jam)\Copy%20of%20Models%20as%20Filed\Utah%20RAM%20Dec%20199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WINNT\Temporary%20Internet%20Files\OLK2F\Due%20Diligence\August%20New%20Model\Fred%20Value%209.16.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REGULATN\COS\WA%203-2006%20GRC\COS\Wash%20Mar%202006-09-7-200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SB%201149\JAM%20OR%20Dec%202001%20-%20SB1149.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Startup" Target="%23%202013%20Rate%20Design%20Collaborative/Peak%20Credit/Peak%20Credit%20(Levelized%20Fixed%20Charge%20Rate%20-%202013).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Cost%20Accounting\Resource%20Costs\CT\ENCOGEN_WBOOK%20(StratPla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PSEFIL3\Xception\%23All-Source%20RFP%202004\Quantitative%20Analysis%20Team\Wind%20RFP%20Analysis\EnXco%20Depr.%20and%20Royalty%20Alts\ASM8W-%20A06%20EnXco%20$3.95%20w%20depr%20cla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GrpRevnu\PUBLIC\%23%20Commission%20Basis%20Report\Dec_31_17\To%20File\Workpapers%20Dec%202017%20CBR\%23EL%20Dec%202017CBR.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pschmi\AppData\Local\Microsoft\Windows\Temporary%20Internet%20Files\Content.Outlook\U2G2SXAI\%23EL%20Dec%202017CB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GrpRevnu\PUBLIC\%23%202010%20GTIF\Original2010GTIF-Oct\Models%20&amp;%20Adjustments%20Oct-10%20filing\3.03%203.04%20RB%20&amp;%20WC-RC%20June%2010%20Working%20File.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02Inputs\General%20Accounting\Journal%20Entries\JE143-Electric_Unbilled_Revenue_Current_&amp;_Reverse_Prior_mo\2012%20JE143\02-2012\02-12%20Elec_Unb%20(93.1%25%207%20months)%20Final.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WINNT\Temporary%20Internet%20Files\OLK93\FCR%20for%20PSE%20S40%20V0%20%20HM%20edit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PACA\PwrStat\Penny\LARGEQUALIFIED\Qf99\Hdiv99.xls" TargetMode="External"/></Relationships>
</file>

<file path=xl/externalLinks/_rels/externalLink23.xml.rels><?xml version="1.0" encoding="UTF-8" standalone="yes"?>
<Relationships xmlns="http://schemas.openxmlformats.org/package/2006/relationships"><Relationship Id="rId1" Type="http://schemas.microsoft.com/office/2006/relationships/xlExternalLinkPath/xlStartup" Target="%23%20%202017%20GRC/JAP%20Testimony/JAP-07%20(ECOS%20Model%20v4).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GrpRates\Public\RASANEN\%232005%20GRC\Update%206-30-06\COS%20Update%207-7-06\ECOS%20Model%20-%20UPDATE%20(JAH-5)%207-7-06.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Startup" Target="%232011%20GRC%20Docket%20UE-11xxxx/Compliance/Compliance%202011%20GRC%20ECO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GrpRevnu\PUBLIC\%23%202017%20GRC\Supplemental%20Filing%202017%20GRC\NO%20MS%20SUPP%202017%20GRC%20Workpapers\%23Electric%20Model%202017%20GRC%20CONT%20CALCULATION%20(SUPP).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I:\Acct\newgas\2000\Oct00\REVNEW0010.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Documents%20and%20Settings\boljh\Local%20Settings\MSN%20Rate%20v6.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A:\WECOY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4-12%20Monthly%20Repor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03Processes\General%20Accounting\newgas\2012\4-2012\UBR-GAS%2004-2012.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04Home\JDyer\Unbilled%20Reasonableness\04-2013%20Gas%20Reasonableness.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H:\04Home\JDyer\Unbilled%20Reasonableness\04-2013%20Gas%20Reasonableness.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WA%202013%20GRC%20(Docket%20UE-xxxxxx)\Filed\Direct\Exhibit%20No_(CCP-5)\Tab%204%20&amp;%205\COS%20WA%20June%202012%20(TempAdj-chg%20to%20St%20Lgts%20only).xlsm"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Elsea%20Projects\Encogen\Sept%2023%20Review\PSE%20Own%2011-99%20for%20$1yr00noboilerJH.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GrpRevnu\PUBLIC\%23%202011%20GRC\RebuttalFiling2011%20GRC\Electric%20Model%202011%20GRC%20Rebuttal.xlsm" TargetMode="External"/></Relationships>
</file>

<file path=xl/externalLinks/_rels/externalLink36.xml.rels><?xml version="1.0" encoding="UTF-8" standalone="yes"?>
<Relationships xmlns="http://schemas.openxmlformats.org/package/2006/relationships"><Relationship Id="rId1" Type="http://schemas.microsoft.com/office/2006/relationships/xlExternalLinkPath/xlStartup" Target="%232011%20GRC%20Docket%20UE-11xxxx/COS/Revenue%20Requirement/Electric%20Model%202011%20GRC%20Orig.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WINNT\Temporary%20Internet%20Files\OLKC0\Aurora%20Prices%20for%20RORC.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Documents%20and%20Settings\scartwri\My%20Documents\Projects\PSE\Projects\BHP\Due%20Diligence\BHP%20IS.BS.CF%20Model.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Documents%20and%20Settings\zdmurra\Local%20Settings\Temporary%20Internet%20Files\OLK15\Power%20Cost%2050yr%206.15.06%20AURORA%20run%20with%205.23.06%20price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GrpRates\Public\RASANEN\%232005%20GRC\COS%20Inputs\COS%20Model\ECOS%20Model%20-%20FINAL%20COMPANY.xls" TargetMode="External"/></Relationships>
</file>

<file path=xl/externalLinks/_rels/externalLink40.xml.rels><?xml version="1.0" encoding="UTF-8" standalone="yes"?>
<Relationships xmlns="http://schemas.openxmlformats.org/package/2006/relationships"><Relationship Id="rId1" Type="http://schemas.microsoft.com/office/2006/relationships/xlExternalLinkPath/xlStartup" Target="%232011%20GRC%20Docket%20UE-11xxxx/Testimony/Workpapers/ECOS%202011%20GRC%20Workpapers%20(JAP-4).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Jun_30_01\Proforma%20Adj_not%20used.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12-05-JAM%20update.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GrpRates\Public\Gas%20GRC%202011\Compliance%20Filing\Mei%20Cass%20Files\2011%20Gas%20COSS%20December%20TY%20Compliance_Mei.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GrpRates\Public\Decoupling\2016%20GRC%20Prep\PCA\%23Electric%20Model%202016%20GRC%20Original.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GrpRevnu\PUBLIC\%23%202017%20GRC\Settlement\Settlement%20Workpapers\%23Gas%20Model%202017%20GRC%20(SETTLEMENT).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E:\Load%20&amp;%20Price%20Development.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GrpRates\Public\Load%20Research\GRC%202007%20(not%20filed)\Load%20Research%20Analyses\RLW\From%20RLW\Off%20System%20Results\M9_Statistics_All_R991_ADJ.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TM1EXC\PSE_VER1.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N:\GrpRevnu\PUBLIC\WUTC\Puget%20Sound%20Energy\Semi%20Annual%20Report\Jun_30_01\Proforma%20Adj_not%20use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Wecoa\Data\shared\2000%20CAPITAL%20BUDGET\COAL%20HAULERS\2000%20coal%20price%20reduction%20analysis%20LEASE%20OPTION.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REGULATN\PA&amp;D\DSMRecov\2001\RECOV01WA.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02Inputs\General%20Accounting\Reports\SalesOfElectricity\2009%20SOE\04-2009\02-2009%20SOE%20prelim.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WINNT\Temporary%20Internet%20Files\OLK71\SOE%20Sept%202003.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GrpRevnu\PUBLIC\Unbilled%20Rev%20Electric%20-%20Gas%20-%20SOE%20-%20SOG\2005\SOE\09-2005%20SOE%20Final.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SystemSegCosts\03\Washington\MC_Washington_2003.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09-05-JAM%20update.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K:\wyoming%20rate%20case\Combined\WYCombined%2098%20COS%20OCT2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Mid%20Office\aaa%20Jody%20Test\variance%20to%20budget%20dollars.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h:\Mid%20Office\aaa%20Jody%20Test\variance%20to%20budget%20dollars.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Cost%20Accounting\Resource%20Costs\Capacity\CAP_WBook.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pschmi\AppData\Local\Microsoft\Windows\Temporary%20Internet%20Files\Content.Outlook\U2G2SXAI\2.03%20&amp;%202.05%20WC-RB%20Dec%202017%20CBR.xlsx"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Formulas\vlookup.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GrpRevnu\PUBLIC\%23%202007%20GRC\4.04G%20Pass%20Throughs.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REGULATN\PA&amp;D\DSMRecov\2012\RECOV12.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H:\02Inputs\General%20Accounting\Journal%20Entries\JE143-Electric_Unbilled_Revenue_Current_&amp;_Reverse_Prior_mo\2012%20JE143\02-2012\02-12%20Elec_Unb%20(93.1%25%207%20months)%20Final.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I:\Cost%20Accounting\Resource%20Costs\Forecast%20&amp;%20Variance\PCORC\RORC%20Filing\PC%20Summary%202004-2008%20Aurora%20+%20Not%20Aurora.xls" TargetMode="External"/></Relationships>
</file>

<file path=xl/externalLinks/_rels/externalLink65.xml.rels><?xml version="1.0" encoding="UTF-8" standalone="yes"?>
<Relationships xmlns="http://schemas.openxmlformats.org/package/2006/relationships"><Relationship Id="rId1" Type="http://schemas.microsoft.com/office/2006/relationships/xlExternalLinkPath/xlStartup" Target="%23%20%202016%20GRC/Cost%20of%20Service/Model/DRAFT%202016%20GRC%20ECOS%20v7.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GrpRevnu\PUBLIC\Unbilled%20Rev%20Electric%20-%20Gas%20-%20SOE%20-%20SOG\2006\09-06%20Elec_Unb%20(93%203%25%202%20months)final.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Users\hxu\Downloads\UBR-GAS%2007-2011.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Documents%20and%20Settings\p09653\My%20Documents\Oregon%20Rate%20Case\SB%201149\Rebuttal\MC%20OR%202001%20Rebuttal.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sapbjprd.puget.com:50100/irj/go/km/docs/documents/Public%20Documents/Sales%20and%20Margin%20Reports%20(Final)/Unbilled%20Revenue/2013/09-2013%20ELECTRIC%20Unbilled%20Revenue%20Calculation.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WINNT\Temporary%20Internet%20Files\OLK93\WC-RB%20GRC%20TY0903%20RY0206.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REGULATN\PA&amp;D\CASES\Oregon%2099\Portfolio\TOU%20Tariff%20Rates%209-10-01.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305A\Book4.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REGULATN\PA&amp;D\DSMRecov\2001\RECOV01.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Rgarratt%20backup%205_29_02\Excel\La%20Paloma\Proforma\O&amp;M.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GrpRevnu\PUBLIC\%23%202017%20GRC\Settlement\Settlement%20Workpapers\%23Electric%20Model%202017%20GRC%20(SETTLEMENT).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WINNT\Temporary%20Internet%20Files\OLK93\2004%20GRC%20Order%20Electric%20(Clarif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ERB-sources"/>
      <sheetName val="EWC"/>
      <sheetName val="EWC-sources"/>
      <sheetName val="GRB"/>
      <sheetName val="GRB-sources"/>
      <sheetName val="GWC"/>
      <sheetName val="GWC-sources"/>
      <sheetName val="Gas RB Recon to WC"/>
      <sheetName val="BS"/>
      <sheetName val="CWC"/>
      <sheetName val="Extrac1"/>
      <sheetName val="FAS109Rcls"/>
      <sheetName val="GasMerchInv"/>
      <sheetName val="Cube.SAP Recon"/>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R10">
            <v>3871477030.5300002</v>
          </cell>
          <cell r="S10">
            <v>3876238793.3499999</v>
          </cell>
          <cell r="T10">
            <v>3887849773.2399998</v>
          </cell>
          <cell r="U10">
            <v>3895299276.9899998</v>
          </cell>
          <cell r="V10">
            <v>3983452675.4200001</v>
          </cell>
          <cell r="W10">
            <v>3993575373.8099999</v>
          </cell>
          <cell r="X10">
            <v>4013234948.1900001</v>
          </cell>
          <cell r="Y10">
            <v>4018036430.8299999</v>
          </cell>
          <cell r="Z10">
            <v>4029485681.8600001</v>
          </cell>
          <cell r="AA10">
            <v>4033441400.9299998</v>
          </cell>
          <cell r="AB10">
            <v>4046237553.5700002</v>
          </cell>
          <cell r="AC10">
            <v>4058238947.1199999</v>
          </cell>
          <cell r="AD10">
            <v>3907117139.0795827</v>
          </cell>
          <cell r="AE10">
            <v>3904959677.2183328</v>
          </cell>
          <cell r="AF10">
            <v>3903264167.1816669</v>
          </cell>
          <cell r="AG10">
            <v>3902339170.5454164</v>
          </cell>
          <cell r="AH10">
            <v>3905429794.1533332</v>
          </cell>
          <cell r="AI10">
            <v>3912567805.3379159</v>
          </cell>
          <cell r="AJ10">
            <v>3921462926.2691655</v>
          </cell>
          <cell r="AK10">
            <v>3931365617.6616664</v>
          </cell>
          <cell r="AL10">
            <v>3941251001.2750001</v>
          </cell>
          <cell r="AM10">
            <v>3951135175.4137497</v>
          </cell>
          <cell r="AN10">
            <v>3960856785.6445832</v>
          </cell>
          <cell r="AO10">
            <v>3970643808.4950004</v>
          </cell>
          <cell r="AQ10">
            <v>4</v>
          </cell>
          <cell r="AR10" t="str">
            <v>50</v>
          </cell>
        </row>
        <row r="11">
          <cell r="R11">
            <v>1709696453.6600001</v>
          </cell>
          <cell r="S11">
            <v>1728467904.8499999</v>
          </cell>
          <cell r="T11">
            <v>1735530041.9100001</v>
          </cell>
          <cell r="U11">
            <v>1741784273.1500001</v>
          </cell>
          <cell r="V11">
            <v>1749352141.5599999</v>
          </cell>
          <cell r="W11">
            <v>1757867101.78</v>
          </cell>
          <cell r="X11">
            <v>1764385563.3900001</v>
          </cell>
          <cell r="Y11">
            <v>1772737342.4000001</v>
          </cell>
          <cell r="Z11">
            <v>1779232909.6400001</v>
          </cell>
          <cell r="AA11">
            <v>1787149147.8499999</v>
          </cell>
          <cell r="AB11">
            <v>1825350421.0699999</v>
          </cell>
          <cell r="AC11">
            <v>1848842977.9400001</v>
          </cell>
          <cell r="AD11">
            <v>1664271944.7904167</v>
          </cell>
          <cell r="AE11">
            <v>1671935603.7566664</v>
          </cell>
          <cell r="AF11">
            <v>1680244516.7529166</v>
          </cell>
          <cell r="AG11">
            <v>1688725730.8950002</v>
          </cell>
          <cell r="AH11">
            <v>1697246732.44625</v>
          </cell>
          <cell r="AI11">
            <v>1705695683.0983334</v>
          </cell>
          <cell r="AJ11">
            <v>1714014114.6908333</v>
          </cell>
          <cell r="AK11">
            <v>1722321273.7520831</v>
          </cell>
          <cell r="AL11">
            <v>1730832830.6733334</v>
          </cell>
          <cell r="AM11">
            <v>1739517273.3983333</v>
          </cell>
          <cell r="AN11">
            <v>1749431884.2562497</v>
          </cell>
          <cell r="AO11">
            <v>1760812860.6095831</v>
          </cell>
          <cell r="AR11" t="str">
            <v>9</v>
          </cell>
          <cell r="AS11" t="str">
            <v>1</v>
          </cell>
        </row>
        <row r="12">
          <cell r="R12">
            <v>388383189.76999998</v>
          </cell>
          <cell r="S12">
            <v>389164866.72000003</v>
          </cell>
          <cell r="T12">
            <v>389755919.70999998</v>
          </cell>
          <cell r="U12">
            <v>390656505.76999998</v>
          </cell>
          <cell r="V12">
            <v>390866394.24000001</v>
          </cell>
          <cell r="W12">
            <v>391152569.23000002</v>
          </cell>
          <cell r="X12">
            <v>391295725.30000001</v>
          </cell>
          <cell r="Y12">
            <v>392529799.97000003</v>
          </cell>
          <cell r="Z12">
            <v>393025565.30000001</v>
          </cell>
          <cell r="AA12">
            <v>393139475.77999997</v>
          </cell>
          <cell r="AB12">
            <v>393301429.44</v>
          </cell>
          <cell r="AC12">
            <v>395697469.20999998</v>
          </cell>
          <cell r="AD12">
            <v>374021144.97791666</v>
          </cell>
          <cell r="AE12">
            <v>375476602.42374992</v>
          </cell>
          <cell r="AF12">
            <v>377212545.14583331</v>
          </cell>
          <cell r="AG12">
            <v>378996455.97541666</v>
          </cell>
          <cell r="AH12">
            <v>380799331.56208342</v>
          </cell>
          <cell r="AI12">
            <v>382495067.70583338</v>
          </cell>
          <cell r="AJ12">
            <v>384044691.78375</v>
          </cell>
          <cell r="AK12">
            <v>385612450.46125001</v>
          </cell>
          <cell r="AL12">
            <v>387259506.20833331</v>
          </cell>
          <cell r="AM12">
            <v>388798967.19583338</v>
          </cell>
          <cell r="AN12">
            <v>390185214.1229167</v>
          </cell>
          <cell r="AO12">
            <v>391221449.69874996</v>
          </cell>
          <cell r="AQ12">
            <v>5</v>
          </cell>
          <cell r="AR12" t="str">
            <v>23/51</v>
          </cell>
          <cell r="AS12" t="str">
            <v>2c</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Q13" t="str">
            <v>4</v>
          </cell>
          <cell r="AR13" t="str">
            <v>50</v>
          </cell>
        </row>
        <row r="14">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Q14" t="str">
            <v>4</v>
          </cell>
          <cell r="AR14" t="str">
            <v>50</v>
          </cell>
        </row>
        <row r="15">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Q15" t="str">
            <v>4</v>
          </cell>
          <cell r="AR15" t="str">
            <v>50</v>
          </cell>
        </row>
        <row r="16">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Q16" t="str">
            <v>4</v>
          </cell>
          <cell r="AR16" t="str">
            <v>50</v>
          </cell>
        </row>
        <row r="17">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Q17" t="str">
            <v>4</v>
          </cell>
          <cell r="AR17" t="str">
            <v>50</v>
          </cell>
        </row>
        <row r="18">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Q18" t="str">
            <v>4</v>
          </cell>
          <cell r="AR18" t="str">
            <v>50</v>
          </cell>
        </row>
        <row r="19">
          <cell r="R19">
            <v>159350590.19</v>
          </cell>
          <cell r="S19">
            <v>159350590.19</v>
          </cell>
          <cell r="T19">
            <v>159350590.19</v>
          </cell>
          <cell r="U19">
            <v>159350590.19</v>
          </cell>
          <cell r="V19">
            <v>159350590.19</v>
          </cell>
          <cell r="W19">
            <v>159350590.19</v>
          </cell>
          <cell r="X19">
            <v>159350590.19</v>
          </cell>
          <cell r="Y19">
            <v>159350590.19</v>
          </cell>
          <cell r="Z19">
            <v>159350590.19</v>
          </cell>
          <cell r="AA19">
            <v>159350590.19</v>
          </cell>
          <cell r="AB19">
            <v>159350590.19</v>
          </cell>
          <cell r="AC19">
            <v>159350590.19</v>
          </cell>
          <cell r="AD19">
            <v>159350590.19000003</v>
          </cell>
          <cell r="AE19">
            <v>159350590.19000003</v>
          </cell>
          <cell r="AF19">
            <v>159350590.19000003</v>
          </cell>
          <cell r="AG19">
            <v>159350590.19000003</v>
          </cell>
          <cell r="AH19">
            <v>159350590.19000003</v>
          </cell>
          <cell r="AI19">
            <v>159350590.19000003</v>
          </cell>
          <cell r="AJ19">
            <v>159350590.19000003</v>
          </cell>
          <cell r="AK19">
            <v>159350590.19000003</v>
          </cell>
          <cell r="AL19">
            <v>159350590.19000003</v>
          </cell>
          <cell r="AM19">
            <v>159350590.19000003</v>
          </cell>
          <cell r="AN19">
            <v>159350590.19000003</v>
          </cell>
          <cell r="AO19">
            <v>159350590.19000003</v>
          </cell>
          <cell r="AQ19" t="str">
            <v>4</v>
          </cell>
          <cell r="AR19" t="str">
            <v>50</v>
          </cell>
        </row>
        <row r="20">
          <cell r="R20">
            <v>0</v>
          </cell>
          <cell r="S20">
            <v>0</v>
          </cell>
          <cell r="T20">
            <v>0</v>
          </cell>
          <cell r="U20">
            <v>79709339.200000003</v>
          </cell>
          <cell r="V20">
            <v>0</v>
          </cell>
          <cell r="W20">
            <v>0</v>
          </cell>
          <cell r="X20">
            <v>0</v>
          </cell>
          <cell r="Y20">
            <v>0</v>
          </cell>
          <cell r="Z20">
            <v>0</v>
          </cell>
          <cell r="AA20">
            <v>3738135.45</v>
          </cell>
          <cell r="AB20">
            <v>0</v>
          </cell>
          <cell r="AC20">
            <v>0</v>
          </cell>
          <cell r="AD20">
            <v>0</v>
          </cell>
          <cell r="AE20">
            <v>0</v>
          </cell>
          <cell r="AF20">
            <v>0</v>
          </cell>
          <cell r="AG20">
            <v>3321222.4666666668</v>
          </cell>
          <cell r="AH20">
            <v>6642444.9333333336</v>
          </cell>
          <cell r="AI20">
            <v>6642444.9333333336</v>
          </cell>
          <cell r="AJ20">
            <v>6642444.9333333336</v>
          </cell>
          <cell r="AK20">
            <v>6642444.9333333336</v>
          </cell>
          <cell r="AL20">
            <v>6642444.9333333336</v>
          </cell>
          <cell r="AM20">
            <v>6798200.5770833334</v>
          </cell>
          <cell r="AN20">
            <v>6953956.2208333341</v>
          </cell>
          <cell r="AO20">
            <v>6953956.2208333341</v>
          </cell>
          <cell r="AQ20" t="str">
            <v>4</v>
          </cell>
          <cell r="AR20" t="str">
            <v>50</v>
          </cell>
        </row>
        <row r="21">
          <cell r="AA21">
            <v>516650</v>
          </cell>
          <cell r="AB21">
            <v>516650</v>
          </cell>
          <cell r="AC21">
            <v>-166150.04999999999</v>
          </cell>
          <cell r="AM21">
            <v>21527.083333333332</v>
          </cell>
          <cell r="AN21">
            <v>64581.25</v>
          </cell>
          <cell r="AO21">
            <v>79185.414583333331</v>
          </cell>
          <cell r="AQ21" t="str">
            <v>4</v>
          </cell>
          <cell r="AR21" t="str">
            <v>50</v>
          </cell>
        </row>
        <row r="22">
          <cell r="R22">
            <v>7542946.1600000001</v>
          </cell>
          <cell r="S22">
            <v>7320316.54</v>
          </cell>
          <cell r="T22">
            <v>7193518.0700000003</v>
          </cell>
          <cell r="U22">
            <v>7124919.3200000003</v>
          </cell>
          <cell r="V22">
            <v>7574440.6799999997</v>
          </cell>
          <cell r="W22">
            <v>7574440.6799999997</v>
          </cell>
          <cell r="X22">
            <v>7574440.6799999997</v>
          </cell>
          <cell r="Y22">
            <v>7574440.6799999997</v>
          </cell>
          <cell r="Z22">
            <v>7574440.6799999997</v>
          </cell>
          <cell r="AA22">
            <v>7632878.8200000003</v>
          </cell>
          <cell r="AB22">
            <v>7632878.8200000003</v>
          </cell>
          <cell r="AC22">
            <v>7273503.5899999999</v>
          </cell>
          <cell r="AD22">
            <v>6964709.4099999992</v>
          </cell>
          <cell r="AE22">
            <v>6973975.9154166654</v>
          </cell>
          <cell r="AF22">
            <v>6942194.8649999993</v>
          </cell>
          <cell r="AG22">
            <v>6965256.6216666671</v>
          </cell>
          <cell r="AH22">
            <v>7067174.5116666658</v>
          </cell>
          <cell r="AI22">
            <v>7171476.6229166687</v>
          </cell>
          <cell r="AJ22">
            <v>7259432.8987499997</v>
          </cell>
          <cell r="AK22">
            <v>7347943.7879166668</v>
          </cell>
          <cell r="AL22">
            <v>7438381.1579166679</v>
          </cell>
          <cell r="AM22">
            <v>7486245.4370833328</v>
          </cell>
          <cell r="AN22">
            <v>7490165.0720833316</v>
          </cell>
          <cell r="AO22">
            <v>7479111.0533333337</v>
          </cell>
          <cell r="AQ22">
            <v>14</v>
          </cell>
          <cell r="AR22" t="str">
            <v>52</v>
          </cell>
        </row>
        <row r="23">
          <cell r="R23">
            <v>22339.93</v>
          </cell>
          <cell r="S23">
            <v>22339.93</v>
          </cell>
          <cell r="T23">
            <v>22339.93</v>
          </cell>
          <cell r="U23">
            <v>22339.93</v>
          </cell>
          <cell r="V23">
            <v>22339.93</v>
          </cell>
          <cell r="W23">
            <v>22339.93</v>
          </cell>
          <cell r="X23">
            <v>22339.93</v>
          </cell>
          <cell r="Y23">
            <v>22339.93</v>
          </cell>
          <cell r="Z23">
            <v>22339.93</v>
          </cell>
          <cell r="AA23">
            <v>22339.93</v>
          </cell>
          <cell r="AB23">
            <v>22339.93</v>
          </cell>
          <cell r="AC23">
            <v>22339.93</v>
          </cell>
          <cell r="AD23">
            <v>519505.99916666647</v>
          </cell>
          <cell r="AE23">
            <v>377458.55083333346</v>
          </cell>
          <cell r="AF23">
            <v>235411.10249999995</v>
          </cell>
          <cell r="AG23">
            <v>93363.65416666666</v>
          </cell>
          <cell r="AH23">
            <v>22339.929999999997</v>
          </cell>
          <cell r="AI23">
            <v>22339.929999999997</v>
          </cell>
          <cell r="AJ23">
            <v>22339.929999999997</v>
          </cell>
          <cell r="AK23">
            <v>22339.929999999997</v>
          </cell>
          <cell r="AL23">
            <v>22339.929999999997</v>
          </cell>
          <cell r="AM23">
            <v>22339.929999999997</v>
          </cell>
          <cell r="AN23">
            <v>22339.929999999997</v>
          </cell>
          <cell r="AO23">
            <v>22339.929999999997</v>
          </cell>
          <cell r="AR23" t="str">
            <v>9</v>
          </cell>
          <cell r="AS23" t="str">
            <v>1</v>
          </cell>
        </row>
        <row r="24">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Q24">
            <v>15</v>
          </cell>
          <cell r="AR24" t="str">
            <v>23/53</v>
          </cell>
          <cell r="AS24" t="str">
            <v>2c</v>
          </cell>
        </row>
        <row r="25">
          <cell r="R25">
            <v>73674022.170000002</v>
          </cell>
          <cell r="S25">
            <v>76447513.739999995</v>
          </cell>
          <cell r="T25">
            <v>75686441.239999995</v>
          </cell>
          <cell r="U25">
            <v>76070152.299999997</v>
          </cell>
          <cell r="V25">
            <v>78241112.769999996</v>
          </cell>
          <cell r="W25">
            <v>82747577.260000005</v>
          </cell>
          <cell r="X25">
            <v>71242273.400000006</v>
          </cell>
          <cell r="Y25">
            <v>77629563.730000004</v>
          </cell>
          <cell r="Z25">
            <v>80230379.480000004</v>
          </cell>
          <cell r="AA25">
            <v>83983860.269999996</v>
          </cell>
          <cell r="AB25">
            <v>87338671.030000001</v>
          </cell>
          <cell r="AC25">
            <v>87290212.25</v>
          </cell>
          <cell r="AD25">
            <v>86431761.083749995</v>
          </cell>
          <cell r="AE25">
            <v>86110715.747500002</v>
          </cell>
          <cell r="AF25">
            <v>85945258.363749996</v>
          </cell>
          <cell r="AG25">
            <v>85634542.155416667</v>
          </cell>
          <cell r="AH25">
            <v>85255363.11333333</v>
          </cell>
          <cell r="AI25">
            <v>84784057.40625</v>
          </cell>
          <cell r="AJ25">
            <v>83662096.627916664</v>
          </cell>
          <cell r="AK25">
            <v>82268110.644999996</v>
          </cell>
          <cell r="AL25">
            <v>80978391.248750001</v>
          </cell>
          <cell r="AM25">
            <v>79742828.989166662</v>
          </cell>
          <cell r="AN25">
            <v>78936501.253750011</v>
          </cell>
          <cell r="AO25">
            <v>78922669.604166672</v>
          </cell>
          <cell r="AR25" t="str">
            <v>62</v>
          </cell>
        </row>
        <row r="26">
          <cell r="R26">
            <v>35467182.560000002</v>
          </cell>
          <cell r="S26">
            <v>25440250.66</v>
          </cell>
          <cell r="T26">
            <v>27258734.350000001</v>
          </cell>
          <cell r="U26">
            <v>30727053.719999999</v>
          </cell>
          <cell r="V26">
            <v>35453907.560000002</v>
          </cell>
          <cell r="W26">
            <v>38683611.939999998</v>
          </cell>
          <cell r="X26">
            <v>43694153.399999999</v>
          </cell>
          <cell r="Y26">
            <v>47890980.340000004</v>
          </cell>
          <cell r="Z26">
            <v>55443848.350000001</v>
          </cell>
          <cell r="AA26">
            <v>59806997.520000003</v>
          </cell>
          <cell r="AB26">
            <v>30168891.18</v>
          </cell>
          <cell r="AC26">
            <v>28091043.280000001</v>
          </cell>
          <cell r="AD26">
            <v>27801590.65958333</v>
          </cell>
          <cell r="AE26">
            <v>28730582.492499996</v>
          </cell>
          <cell r="AF26">
            <v>29235667.09416667</v>
          </cell>
          <cell r="AG26">
            <v>29813678.232916672</v>
          </cell>
          <cell r="AH26">
            <v>30649939.321666673</v>
          </cell>
          <cell r="AI26">
            <v>31626468.368750002</v>
          </cell>
          <cell r="AJ26">
            <v>32832002.397916663</v>
          </cell>
          <cell r="AK26">
            <v>34367762.577499993</v>
          </cell>
          <cell r="AL26">
            <v>36122558.995416671</v>
          </cell>
          <cell r="AM26">
            <v>38106961.057499997</v>
          </cell>
          <cell r="AN26">
            <v>39039328.84375</v>
          </cell>
          <cell r="AO26">
            <v>38555521.929166667</v>
          </cell>
          <cell r="AR26" t="str">
            <v>28</v>
          </cell>
        </row>
        <row r="27">
          <cell r="R27">
            <v>3605806.67</v>
          </cell>
          <cell r="S27">
            <v>3552881.41</v>
          </cell>
          <cell r="T27">
            <v>4639547.5599999996</v>
          </cell>
          <cell r="U27">
            <v>4999586.87</v>
          </cell>
          <cell r="V27">
            <v>5962529.0899999999</v>
          </cell>
          <cell r="W27">
            <v>7543291</v>
          </cell>
          <cell r="X27">
            <v>9162110.5500000007</v>
          </cell>
          <cell r="Y27">
            <v>9568125.7400000002</v>
          </cell>
          <cell r="Z27">
            <v>10423392.109999999</v>
          </cell>
          <cell r="AA27">
            <v>11448197.18</v>
          </cell>
          <cell r="AB27">
            <v>12303970.82</v>
          </cell>
          <cell r="AC27">
            <v>13768029.609999999</v>
          </cell>
          <cell r="AD27">
            <v>9241961.3020833358</v>
          </cell>
          <cell r="AE27">
            <v>8918861.8458333351</v>
          </cell>
          <cell r="AF27">
            <v>8522831.8320833351</v>
          </cell>
          <cell r="AG27">
            <v>8095869.8750000009</v>
          </cell>
          <cell r="AH27">
            <v>7650178.0962500013</v>
          </cell>
          <cell r="AI27">
            <v>7314332.337083335</v>
          </cell>
          <cell r="AJ27">
            <v>7122501.9333333327</v>
          </cell>
          <cell r="AK27">
            <v>7008447.407916666</v>
          </cell>
          <cell r="AL27">
            <v>6923381.6679166658</v>
          </cell>
          <cell r="AM27">
            <v>6984411.9529166669</v>
          </cell>
          <cell r="AN27">
            <v>7202626.1812499994</v>
          </cell>
          <cell r="AO27">
            <v>7697556.2120833332</v>
          </cell>
          <cell r="AR27" t="str">
            <v>29/62</v>
          </cell>
        </row>
        <row r="28">
          <cell r="R28">
            <v>1806920.8</v>
          </cell>
          <cell r="S28">
            <v>2773045.09</v>
          </cell>
          <cell r="T28">
            <v>3541955.82</v>
          </cell>
          <cell r="U28">
            <v>4178972.81</v>
          </cell>
          <cell r="V28">
            <v>4464354.99</v>
          </cell>
          <cell r="W28">
            <v>4173458.03</v>
          </cell>
          <cell r="X28">
            <v>3920080.44</v>
          </cell>
          <cell r="Y28">
            <v>3467655.99</v>
          </cell>
          <cell r="Z28">
            <v>2946152.54</v>
          </cell>
          <cell r="AA28">
            <v>2131659.08</v>
          </cell>
          <cell r="AB28">
            <v>1106370.31</v>
          </cell>
          <cell r="AC28">
            <v>211962.25</v>
          </cell>
          <cell r="AD28">
            <v>3775575.9162499998</v>
          </cell>
          <cell r="AE28">
            <v>3815329.2558333329</v>
          </cell>
          <cell r="AF28">
            <v>3842606.3099999991</v>
          </cell>
          <cell r="AG28">
            <v>3848554.4245833326</v>
          </cell>
          <cell r="AH28">
            <v>3802263.1729166671</v>
          </cell>
          <cell r="AI28">
            <v>3735517.7087500002</v>
          </cell>
          <cell r="AJ28">
            <v>3638228.0075000003</v>
          </cell>
          <cell r="AK28">
            <v>3502874.0524999998</v>
          </cell>
          <cell r="AL28">
            <v>3364752.7258333336</v>
          </cell>
          <cell r="AM28">
            <v>3191559.9537500008</v>
          </cell>
          <cell r="AN28">
            <v>2936298.7025000001</v>
          </cell>
          <cell r="AO28">
            <v>2842759.26</v>
          </cell>
          <cell r="AR28" t="str">
            <v>29/62</v>
          </cell>
        </row>
        <row r="29">
          <cell r="R29">
            <v>265754.3</v>
          </cell>
          <cell r="S29">
            <v>181774.47</v>
          </cell>
          <cell r="T29">
            <v>205987.32</v>
          </cell>
          <cell r="U29">
            <v>205987.32</v>
          </cell>
          <cell r="V29">
            <v>205987.32</v>
          </cell>
          <cell r="W29">
            <v>205987.32</v>
          </cell>
          <cell r="X29">
            <v>205987.32</v>
          </cell>
          <cell r="Y29">
            <v>38344.870000000003</v>
          </cell>
          <cell r="Z29">
            <v>24212.85</v>
          </cell>
          <cell r="AA29">
            <v>24212.85</v>
          </cell>
          <cell r="AB29">
            <v>24212.85</v>
          </cell>
          <cell r="AC29">
            <v>24212.85</v>
          </cell>
          <cell r="AD29">
            <v>106902.52416666666</v>
          </cell>
          <cell r="AE29">
            <v>125549.55625000001</v>
          </cell>
          <cell r="AF29">
            <v>141706.29749999999</v>
          </cell>
          <cell r="AG29">
            <v>158871.9075</v>
          </cell>
          <cell r="AH29">
            <v>176037.51749999999</v>
          </cell>
          <cell r="AI29">
            <v>191858.54208333336</v>
          </cell>
          <cell r="AJ29">
            <v>204397.53541666668</v>
          </cell>
          <cell r="AK29">
            <v>208013.98083333333</v>
          </cell>
          <cell r="AL29">
            <v>199037.62833333338</v>
          </cell>
          <cell r="AM29">
            <v>182438.4341666667</v>
          </cell>
          <cell r="AN29">
            <v>163824.09416666671</v>
          </cell>
          <cell r="AO29">
            <v>144452.69708333339</v>
          </cell>
          <cell r="AR29" t="str">
            <v>62</v>
          </cell>
        </row>
        <row r="30">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R30" t="str">
            <v>62</v>
          </cell>
        </row>
        <row r="31">
          <cell r="R31">
            <v>6439860</v>
          </cell>
          <cell r="S31">
            <v>6186025</v>
          </cell>
          <cell r="T31">
            <v>5106630</v>
          </cell>
          <cell r="U31">
            <v>5218798</v>
          </cell>
          <cell r="V31">
            <v>6045023</v>
          </cell>
          <cell r="W31">
            <v>5673703</v>
          </cell>
          <cell r="X31">
            <v>7037896</v>
          </cell>
          <cell r="Y31">
            <v>5362000</v>
          </cell>
          <cell r="Z31">
            <v>6968054</v>
          </cell>
          <cell r="AA31">
            <v>7506220</v>
          </cell>
          <cell r="AB31">
            <v>5935498</v>
          </cell>
          <cell r="AC31">
            <v>0</v>
          </cell>
          <cell r="AD31">
            <v>4390090.25</v>
          </cell>
          <cell r="AE31">
            <v>4719964.625</v>
          </cell>
          <cell r="AF31">
            <v>4974723.916666667</v>
          </cell>
          <cell r="AG31">
            <v>5109719.291666667</v>
          </cell>
          <cell r="AH31">
            <v>5033757.875</v>
          </cell>
          <cell r="AI31">
            <v>5024804.833333333</v>
          </cell>
          <cell r="AJ31">
            <v>5246249.291666667</v>
          </cell>
          <cell r="AK31">
            <v>5440516.708333333</v>
          </cell>
          <cell r="AL31">
            <v>5594341.125</v>
          </cell>
          <cell r="AM31">
            <v>5808941.916666667</v>
          </cell>
          <cell r="AN31">
            <v>5776125.333333333</v>
          </cell>
          <cell r="AO31">
            <v>5623686.416666667</v>
          </cell>
          <cell r="AR31" t="str">
            <v>62</v>
          </cell>
        </row>
        <row r="32">
          <cell r="R32">
            <v>4443166</v>
          </cell>
          <cell r="S32">
            <v>3615144</v>
          </cell>
          <cell r="T32">
            <v>4266817</v>
          </cell>
          <cell r="U32">
            <v>4270768</v>
          </cell>
          <cell r="V32">
            <v>4774873</v>
          </cell>
          <cell r="W32">
            <v>5966385</v>
          </cell>
          <cell r="X32">
            <v>5523390</v>
          </cell>
          <cell r="Y32">
            <v>6597686</v>
          </cell>
          <cell r="Z32">
            <v>6054404</v>
          </cell>
          <cell r="AA32">
            <v>6725564</v>
          </cell>
          <cell r="AB32">
            <v>7898020</v>
          </cell>
          <cell r="AC32">
            <v>580598</v>
          </cell>
          <cell r="AD32">
            <v>3667937.0833333335</v>
          </cell>
          <cell r="AE32">
            <v>3795931.125</v>
          </cell>
          <cell r="AF32">
            <v>3882589.5416666665</v>
          </cell>
          <cell r="AG32">
            <v>3837336.8333333335</v>
          </cell>
          <cell r="AH32">
            <v>3859045.9166666665</v>
          </cell>
          <cell r="AI32">
            <v>4027274.25</v>
          </cell>
          <cell r="AJ32">
            <v>4111380.1666666665</v>
          </cell>
          <cell r="AK32">
            <v>4216704.083333333</v>
          </cell>
          <cell r="AL32">
            <v>4507394.083333333</v>
          </cell>
          <cell r="AM32">
            <v>4808910.541666667</v>
          </cell>
          <cell r="AN32">
            <v>4963490.791666667</v>
          </cell>
          <cell r="AO32">
            <v>5050489.25</v>
          </cell>
          <cell r="AR32" t="str">
            <v>28</v>
          </cell>
        </row>
        <row r="33">
          <cell r="R33">
            <v>-1668531415.8499999</v>
          </cell>
          <cell r="S33">
            <v>-1676828732.72</v>
          </cell>
          <cell r="T33">
            <v>-1685016917.3099999</v>
          </cell>
          <cell r="U33">
            <v>-1691543550.29</v>
          </cell>
          <cell r="V33">
            <v>-1699948068.25</v>
          </cell>
          <cell r="W33">
            <v>-1708815525.3699999</v>
          </cell>
          <cell r="X33">
            <v>-1710322179.6099999</v>
          </cell>
          <cell r="Y33">
            <v>-1716275804.8699999</v>
          </cell>
          <cell r="Z33">
            <v>-1721884334.6700001</v>
          </cell>
          <cell r="AA33">
            <v>-1728914145.97</v>
          </cell>
          <cell r="AB33">
            <v>-1732912042.02</v>
          </cell>
          <cell r="AC33">
            <v>-1731357164.8399999</v>
          </cell>
          <cell r="AD33">
            <v>-1651293586.0133333</v>
          </cell>
          <cell r="AE33">
            <v>-1654368644.6433334</v>
          </cell>
          <cell r="AF33">
            <v>-1657744863.7212498</v>
          </cell>
          <cell r="AG33">
            <v>-1661632814.1704168</v>
          </cell>
          <cell r="AH33">
            <v>-1666067892.1391668</v>
          </cell>
          <cell r="AI33">
            <v>-1670999204.0758333</v>
          </cell>
          <cell r="AJ33">
            <v>-1676731850.885833</v>
          </cell>
          <cell r="AK33">
            <v>-1682702984.020833</v>
          </cell>
          <cell r="AL33">
            <v>-1688357050.7187498</v>
          </cell>
          <cell r="AM33">
            <v>-1693900383.3304164</v>
          </cell>
          <cell r="AN33">
            <v>-1699187409.8737497</v>
          </cell>
          <cell r="AO33">
            <v>-1703877510.9495833</v>
          </cell>
          <cell r="AQ33">
            <v>17</v>
          </cell>
          <cell r="AR33" t="str">
            <v>58</v>
          </cell>
        </row>
        <row r="34">
          <cell r="R34">
            <v>-543579527.41999996</v>
          </cell>
          <cell r="S34">
            <v>-547926469.37</v>
          </cell>
          <cell r="T34">
            <v>-552703439.41999996</v>
          </cell>
          <cell r="U34">
            <v>-557474805.01999998</v>
          </cell>
          <cell r="V34">
            <v>-561432192.61000001</v>
          </cell>
          <cell r="W34">
            <v>-565947718.14999998</v>
          </cell>
          <cell r="X34">
            <v>-567357159.92999995</v>
          </cell>
          <cell r="Y34">
            <v>-571076751.64999998</v>
          </cell>
          <cell r="Z34">
            <v>-574137682.87</v>
          </cell>
          <cell r="AA34">
            <v>-577667533.54999995</v>
          </cell>
          <cell r="AB34">
            <v>-568926489.40999997</v>
          </cell>
          <cell r="AC34">
            <v>-571396668.51999998</v>
          </cell>
          <cell r="AD34">
            <v>-522663883.81666678</v>
          </cell>
          <cell r="AE34">
            <v>-525951478.09041667</v>
          </cell>
          <cell r="AF34">
            <v>-529448759.28666663</v>
          </cell>
          <cell r="AG34">
            <v>-533126263.15458328</v>
          </cell>
          <cell r="AH34">
            <v>-536888690.78791666</v>
          </cell>
          <cell r="AI34">
            <v>-540665924.10666668</v>
          </cell>
          <cell r="AJ34">
            <v>-544429659.52958333</v>
          </cell>
          <cell r="AK34">
            <v>-548247253.14666665</v>
          </cell>
          <cell r="AL34">
            <v>-552100973.10416663</v>
          </cell>
          <cell r="AM34">
            <v>-555943060.69666672</v>
          </cell>
          <cell r="AN34">
            <v>-559265474.72249997</v>
          </cell>
          <cell r="AO34">
            <v>-561975513.89041662</v>
          </cell>
          <cell r="AR34" t="str">
            <v>14</v>
          </cell>
          <cell r="AS34" t="str">
            <v>5</v>
          </cell>
        </row>
        <row r="35">
          <cell r="R35">
            <v>-31511027.829999998</v>
          </cell>
          <cell r="S35">
            <v>-31976381.399999999</v>
          </cell>
          <cell r="T35">
            <v>-32442987.43</v>
          </cell>
          <cell r="U35">
            <v>-32913745.68</v>
          </cell>
          <cell r="V35">
            <v>-33385221.18</v>
          </cell>
          <cell r="W35">
            <v>-33857042.780000001</v>
          </cell>
          <cell r="X35">
            <v>-34329318.210000001</v>
          </cell>
          <cell r="Y35">
            <v>-34802407.600000001</v>
          </cell>
          <cell r="Z35">
            <v>-35276010.829999998</v>
          </cell>
          <cell r="AA35">
            <v>-35289285.159999996</v>
          </cell>
          <cell r="AB35">
            <v>-35743953.390000001</v>
          </cell>
          <cell r="AC35">
            <v>-36261422.920000002</v>
          </cell>
          <cell r="AD35">
            <v>-30671664.344166666</v>
          </cell>
          <cell r="AE35">
            <v>-30662250.925416667</v>
          </cell>
          <cell r="AF35">
            <v>-30813730.922499996</v>
          </cell>
          <cell r="AG35">
            <v>-30999590.920833331</v>
          </cell>
          <cell r="AH35">
            <v>-31202318.764583331</v>
          </cell>
          <cell r="AI35">
            <v>-31437556.554583337</v>
          </cell>
          <cell r="AJ35">
            <v>-31704761.343750004</v>
          </cell>
          <cell r="AK35">
            <v>-32045110.925000001</v>
          </cell>
          <cell r="AL35">
            <v>-32465694.44458333</v>
          </cell>
          <cell r="AM35">
            <v>-32896893.031250004</v>
          </cell>
          <cell r="AN35">
            <v>-33331090.388333336</v>
          </cell>
          <cell r="AO35">
            <v>-33765100.770833336</v>
          </cell>
          <cell r="AQ35">
            <v>18</v>
          </cell>
          <cell r="AR35" t="str">
            <v>24/59</v>
          </cell>
          <cell r="AS35" t="str">
            <v>7c</v>
          </cell>
        </row>
        <row r="36">
          <cell r="R36">
            <v>22103805.899999999</v>
          </cell>
          <cell r="S36">
            <v>22746927.420000002</v>
          </cell>
          <cell r="T36">
            <v>23496586.59</v>
          </cell>
          <cell r="U36">
            <v>23888593.710000001</v>
          </cell>
          <cell r="V36">
            <v>23707356.370000001</v>
          </cell>
          <cell r="W36">
            <v>24176481.969999999</v>
          </cell>
          <cell r="X36">
            <v>20607878.300000001</v>
          </cell>
          <cell r="Y36">
            <v>20119925.010000002</v>
          </cell>
          <cell r="Z36">
            <v>19722633.300000001</v>
          </cell>
          <cell r="AA36">
            <v>19062926.07</v>
          </cell>
          <cell r="AB36">
            <v>18898670.390000001</v>
          </cell>
          <cell r="AC36">
            <v>19672280.129999999</v>
          </cell>
          <cell r="AD36">
            <v>22562172.719166666</v>
          </cell>
          <cell r="AE36">
            <v>22302266.55875</v>
          </cell>
          <cell r="AF36">
            <v>22100311.997499999</v>
          </cell>
          <cell r="AG36">
            <v>22004642.620416667</v>
          </cell>
          <cell r="AH36">
            <v>22055491.471250001</v>
          </cell>
          <cell r="AI36">
            <v>22213277.060416672</v>
          </cell>
          <cell r="AJ36">
            <v>22304202.740416672</v>
          </cell>
          <cell r="AK36">
            <v>22246629.254166666</v>
          </cell>
          <cell r="AL36">
            <v>22179304.4575</v>
          </cell>
          <cell r="AM36">
            <v>22061358.159583334</v>
          </cell>
          <cell r="AN36">
            <v>21856452.648750003</v>
          </cell>
          <cell r="AO36">
            <v>21630768.156250004</v>
          </cell>
          <cell r="AQ36">
            <v>17</v>
          </cell>
          <cell r="AR36" t="str">
            <v>58</v>
          </cell>
        </row>
        <row r="37">
          <cell r="R37">
            <v>18127367.68</v>
          </cell>
          <cell r="S37">
            <v>18423744</v>
          </cell>
          <cell r="T37">
            <v>18699373.039999999</v>
          </cell>
          <cell r="U37">
            <v>18906557.350000001</v>
          </cell>
          <cell r="V37">
            <v>19073595.359999999</v>
          </cell>
          <cell r="W37">
            <v>19252150.109999999</v>
          </cell>
          <cell r="X37">
            <v>18072524.100000001</v>
          </cell>
          <cell r="Y37">
            <v>18049028.190000001</v>
          </cell>
          <cell r="Z37">
            <v>17959526.25</v>
          </cell>
          <cell r="AA37">
            <v>17966936.82</v>
          </cell>
          <cell r="AB37">
            <v>6764885.0599999996</v>
          </cell>
          <cell r="AC37">
            <v>6728989.6100000003</v>
          </cell>
          <cell r="AD37">
            <v>18384273.214583334</v>
          </cell>
          <cell r="AE37">
            <v>18278964.133749999</v>
          </cell>
          <cell r="AF37">
            <v>18272501.364583332</v>
          </cell>
          <cell r="AG37">
            <v>18306138.041666668</v>
          </cell>
          <cell r="AH37">
            <v>18333714.937916666</v>
          </cell>
          <cell r="AI37">
            <v>18356391.28125</v>
          </cell>
          <cell r="AJ37">
            <v>18355178.44541667</v>
          </cell>
          <cell r="AK37">
            <v>18357675.77</v>
          </cell>
          <cell r="AL37">
            <v>18366277.350416664</v>
          </cell>
          <cell r="AM37">
            <v>18364236.408749998</v>
          </cell>
          <cell r="AN37">
            <v>17907065.385833334</v>
          </cell>
          <cell r="AO37">
            <v>16972826.355</v>
          </cell>
          <cell r="AR37" t="str">
            <v>14</v>
          </cell>
          <cell r="AS37" t="str">
            <v>5</v>
          </cell>
        </row>
        <row r="38">
          <cell r="R38">
            <v>3940531.04</v>
          </cell>
          <cell r="S38">
            <v>3940307.04</v>
          </cell>
          <cell r="T38">
            <v>3940262.04</v>
          </cell>
          <cell r="U38">
            <v>3940252.04</v>
          </cell>
          <cell r="V38">
            <v>3940167.04</v>
          </cell>
          <cell r="W38">
            <v>3940167.04</v>
          </cell>
          <cell r="X38">
            <v>3940137.04</v>
          </cell>
          <cell r="Y38">
            <v>3940087.04</v>
          </cell>
          <cell r="Z38">
            <v>3948673.9</v>
          </cell>
          <cell r="AA38">
            <v>3950548.02</v>
          </cell>
          <cell r="AB38">
            <v>3950717.11</v>
          </cell>
          <cell r="AC38">
            <v>3950490.99</v>
          </cell>
          <cell r="AD38">
            <v>3715321.3779166671</v>
          </cell>
          <cell r="AE38">
            <v>3844486.9329166668</v>
          </cell>
          <cell r="AF38">
            <v>3870149.6170833334</v>
          </cell>
          <cell r="AG38">
            <v>3895757.8470833334</v>
          </cell>
          <cell r="AH38">
            <v>3921282.2479166663</v>
          </cell>
          <cell r="AI38">
            <v>3935721.1004166664</v>
          </cell>
          <cell r="AJ38">
            <v>3938956.3295833333</v>
          </cell>
          <cell r="AK38">
            <v>3940437.2524999995</v>
          </cell>
          <cell r="AL38">
            <v>3940572.4270833326</v>
          </cell>
          <cell r="AM38">
            <v>3941326.8066666662</v>
          </cell>
          <cell r="AN38">
            <v>3942287.3995833327</v>
          </cell>
          <cell r="AO38">
            <v>3943117.1933333334</v>
          </cell>
          <cell r="AQ38">
            <v>18</v>
          </cell>
          <cell r="AR38" t="str">
            <v>14/58</v>
          </cell>
          <cell r="AS38" t="str">
            <v>5c</v>
          </cell>
        </row>
        <row r="39">
          <cell r="R39">
            <v>-4120854.96</v>
          </cell>
          <cell r="S39">
            <v>-4021460.2</v>
          </cell>
          <cell r="T39">
            <v>-3879294.27</v>
          </cell>
          <cell r="U39">
            <v>-3789041.56</v>
          </cell>
          <cell r="V39">
            <v>-3612395.47</v>
          </cell>
          <cell r="W39">
            <v>-3534814.25</v>
          </cell>
          <cell r="X39">
            <v>-3469087.3</v>
          </cell>
          <cell r="Y39">
            <v>-3403382.08</v>
          </cell>
          <cell r="Z39">
            <v>-3328451.53</v>
          </cell>
          <cell r="AA39">
            <v>-3270444.15</v>
          </cell>
          <cell r="AB39">
            <v>-3173668.09</v>
          </cell>
          <cell r="AC39">
            <v>-3081735.53</v>
          </cell>
          <cell r="AD39">
            <v>-4419105.4525000006</v>
          </cell>
          <cell r="AE39">
            <v>-4397936.04</v>
          </cell>
          <cell r="AF39">
            <v>-4333459.8570833337</v>
          </cell>
          <cell r="AG39">
            <v>-4263874.540000001</v>
          </cell>
          <cell r="AH39">
            <v>-4184746.8495833338</v>
          </cell>
          <cell r="AI39">
            <v>-4101283.321250001</v>
          </cell>
          <cell r="AJ39">
            <v>-4018390.9258333333</v>
          </cell>
          <cell r="AK39">
            <v>-3934296.9783333335</v>
          </cell>
          <cell r="AL39">
            <v>-3850102.4420833327</v>
          </cell>
          <cell r="AM39">
            <v>-3769928.9312499999</v>
          </cell>
          <cell r="AN39">
            <v>-3693173.4254166665</v>
          </cell>
          <cell r="AO39">
            <v>-3605944.0070833336</v>
          </cell>
          <cell r="AQ39">
            <v>17</v>
          </cell>
          <cell r="AR39" t="str">
            <v>58</v>
          </cell>
        </row>
        <row r="40">
          <cell r="R40">
            <v>1635647.04</v>
          </cell>
          <cell r="S40">
            <v>1697196.48</v>
          </cell>
          <cell r="T40">
            <v>2126052.5499999998</v>
          </cell>
          <cell r="U40">
            <v>2314126.36</v>
          </cell>
          <cell r="V40">
            <v>2319613.16</v>
          </cell>
          <cell r="W40">
            <v>2319613.16</v>
          </cell>
          <cell r="X40">
            <v>2319613.16</v>
          </cell>
          <cell r="Y40">
            <v>2319613.16</v>
          </cell>
          <cell r="Z40">
            <v>2319613.16</v>
          </cell>
          <cell r="AA40">
            <v>1729796.77</v>
          </cell>
          <cell r="AB40">
            <v>1729796.77</v>
          </cell>
          <cell r="AC40">
            <v>1729796.77</v>
          </cell>
          <cell r="AD40">
            <v>1301530.2962500001</v>
          </cell>
          <cell r="AE40">
            <v>1433746.5791666666</v>
          </cell>
          <cell r="AF40">
            <v>1489302.7341666669</v>
          </cell>
          <cell r="AG40">
            <v>1566985.1858333338</v>
          </cell>
          <cell r="AH40">
            <v>1650365.7016666669</v>
          </cell>
          <cell r="AI40">
            <v>1731557.6654166665</v>
          </cell>
          <cell r="AJ40">
            <v>1811022.0433333337</v>
          </cell>
          <cell r="AK40">
            <v>1887676.01</v>
          </cell>
          <cell r="AL40">
            <v>1961277.0266666666</v>
          </cell>
          <cell r="AM40">
            <v>2008216.165</v>
          </cell>
          <cell r="AN40">
            <v>2026892.8287500001</v>
          </cell>
          <cell r="AO40">
            <v>2040997.3141666667</v>
          </cell>
          <cell r="AR40" t="str">
            <v>14</v>
          </cell>
          <cell r="AS40" t="str">
            <v>5</v>
          </cell>
        </row>
        <row r="41">
          <cell r="R41">
            <v>0</v>
          </cell>
          <cell r="S41">
            <v>0</v>
          </cell>
          <cell r="T41">
            <v>-54603539</v>
          </cell>
          <cell r="U41">
            <v>-54603539</v>
          </cell>
          <cell r="V41">
            <v>-54603539</v>
          </cell>
          <cell r="W41">
            <v>-55402291</v>
          </cell>
          <cell r="X41">
            <v>-55402291</v>
          </cell>
          <cell r="Y41">
            <v>-55402291</v>
          </cell>
          <cell r="Z41">
            <v>-56105492</v>
          </cell>
          <cell r="AA41">
            <v>-56105492</v>
          </cell>
          <cell r="AB41">
            <v>-56105492</v>
          </cell>
          <cell r="AC41">
            <v>-54324148</v>
          </cell>
          <cell r="AD41">
            <v>0</v>
          </cell>
          <cell r="AE41">
            <v>0</v>
          </cell>
          <cell r="AF41">
            <v>-2275147.4583333335</v>
          </cell>
          <cell r="AG41">
            <v>-6825442.375</v>
          </cell>
          <cell r="AH41">
            <v>-11375737.291666666</v>
          </cell>
          <cell r="AI41">
            <v>-15959313.541666666</v>
          </cell>
          <cell r="AJ41">
            <v>-20576171.125</v>
          </cell>
          <cell r="AK41">
            <v>-25193028.708333332</v>
          </cell>
          <cell r="AL41">
            <v>-29839186.333333332</v>
          </cell>
          <cell r="AM41">
            <v>-34514644</v>
          </cell>
          <cell r="AN41">
            <v>-39190101.666666664</v>
          </cell>
          <cell r="AO41">
            <v>-43791336.666666664</v>
          </cell>
          <cell r="AQ41">
            <v>17</v>
          </cell>
          <cell r="AR41" t="str">
            <v>58</v>
          </cell>
        </row>
        <row r="42">
          <cell r="R42">
            <v>0</v>
          </cell>
          <cell r="S42">
            <v>0</v>
          </cell>
          <cell r="T42">
            <v>-72083578</v>
          </cell>
          <cell r="U42">
            <v>-72083578</v>
          </cell>
          <cell r="V42">
            <v>-72083578</v>
          </cell>
          <cell r="W42">
            <v>-74038303</v>
          </cell>
          <cell r="X42">
            <v>-74038303</v>
          </cell>
          <cell r="Y42">
            <v>-74038303</v>
          </cell>
          <cell r="Z42">
            <v>-76218048</v>
          </cell>
          <cell r="AA42">
            <v>-76218048</v>
          </cell>
          <cell r="AB42">
            <v>-76218048</v>
          </cell>
          <cell r="AC42">
            <v>-78072736</v>
          </cell>
          <cell r="AD42">
            <v>0</v>
          </cell>
          <cell r="AE42">
            <v>0</v>
          </cell>
          <cell r="AF42">
            <v>-3003482.4166666665</v>
          </cell>
          <cell r="AG42">
            <v>-9010447.25</v>
          </cell>
          <cell r="AH42">
            <v>-15017412.083333334</v>
          </cell>
          <cell r="AI42">
            <v>-21105823.791666668</v>
          </cell>
          <cell r="AJ42">
            <v>-27275682.375</v>
          </cell>
          <cell r="AK42">
            <v>-33445540.958333332</v>
          </cell>
          <cell r="AL42">
            <v>-39706222.25</v>
          </cell>
          <cell r="AM42">
            <v>-46057726.25</v>
          </cell>
          <cell r="AN42">
            <v>-52409230.25</v>
          </cell>
          <cell r="AO42">
            <v>-58838012.916666664</v>
          </cell>
          <cell r="AR42" t="str">
            <v>14</v>
          </cell>
          <cell r="AS42" t="str">
            <v>5</v>
          </cell>
        </row>
        <row r="43">
          <cell r="R43">
            <v>0</v>
          </cell>
          <cell r="S43">
            <v>0</v>
          </cell>
          <cell r="T43">
            <v>54603539</v>
          </cell>
          <cell r="U43">
            <v>54603539</v>
          </cell>
          <cell r="V43">
            <v>54603539</v>
          </cell>
          <cell r="W43">
            <v>55402291</v>
          </cell>
          <cell r="X43">
            <v>55402291</v>
          </cell>
          <cell r="Y43">
            <v>55402291</v>
          </cell>
          <cell r="Z43">
            <v>56105492</v>
          </cell>
          <cell r="AA43">
            <v>56105492</v>
          </cell>
          <cell r="AB43">
            <v>56105492</v>
          </cell>
          <cell r="AC43">
            <v>54324148</v>
          </cell>
          <cell r="AD43">
            <v>0</v>
          </cell>
          <cell r="AE43">
            <v>0</v>
          </cell>
          <cell r="AF43">
            <v>2275147.4583333335</v>
          </cell>
          <cell r="AG43">
            <v>6825442.375</v>
          </cell>
          <cell r="AH43">
            <v>11375737.291666666</v>
          </cell>
          <cell r="AI43">
            <v>15959313.541666666</v>
          </cell>
          <cell r="AJ43">
            <v>20576171.125</v>
          </cell>
          <cell r="AK43">
            <v>25193028.708333332</v>
          </cell>
          <cell r="AL43">
            <v>29839186.333333332</v>
          </cell>
          <cell r="AM43">
            <v>34514644</v>
          </cell>
          <cell r="AN43">
            <v>39190101.666666664</v>
          </cell>
          <cell r="AO43">
            <v>43791336.666666664</v>
          </cell>
          <cell r="AQ43">
            <v>17</v>
          </cell>
          <cell r="AR43" t="str">
            <v>58</v>
          </cell>
        </row>
        <row r="44">
          <cell r="R44">
            <v>0</v>
          </cell>
          <cell r="S44">
            <v>0</v>
          </cell>
          <cell r="T44">
            <v>72083578</v>
          </cell>
          <cell r="U44">
            <v>72083578</v>
          </cell>
          <cell r="V44">
            <v>72083578</v>
          </cell>
          <cell r="W44">
            <v>74038303</v>
          </cell>
          <cell r="X44">
            <v>74038303</v>
          </cell>
          <cell r="Y44">
            <v>74038303</v>
          </cell>
          <cell r="Z44">
            <v>76218048</v>
          </cell>
          <cell r="AA44">
            <v>76218048</v>
          </cell>
          <cell r="AB44">
            <v>76218048</v>
          </cell>
          <cell r="AC44">
            <v>78072736</v>
          </cell>
          <cell r="AD44">
            <v>0</v>
          </cell>
          <cell r="AE44">
            <v>0</v>
          </cell>
          <cell r="AF44">
            <v>3003482.4166666665</v>
          </cell>
          <cell r="AG44">
            <v>9010447.25</v>
          </cell>
          <cell r="AH44">
            <v>15017412.083333334</v>
          </cell>
          <cell r="AI44">
            <v>21105823.791666668</v>
          </cell>
          <cell r="AJ44">
            <v>27275682.375</v>
          </cell>
          <cell r="AK44">
            <v>33445540.958333332</v>
          </cell>
          <cell r="AL44">
            <v>39706222.25</v>
          </cell>
          <cell r="AM44">
            <v>46057726.25</v>
          </cell>
          <cell r="AN44">
            <v>52409230.25</v>
          </cell>
          <cell r="AO44">
            <v>58838012.916666664</v>
          </cell>
          <cell r="AR44" t="str">
            <v>14</v>
          </cell>
          <cell r="AS44" t="str">
            <v>5</v>
          </cell>
        </row>
        <row r="45">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Q45">
            <v>17</v>
          </cell>
          <cell r="AR45" t="str">
            <v>58</v>
          </cell>
        </row>
        <row r="46">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R46" t="str">
            <v>14</v>
          </cell>
          <cell r="AS46" t="str">
            <v>5</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Q47">
            <v>18</v>
          </cell>
          <cell r="AR47" t="str">
            <v>14/58</v>
          </cell>
          <cell r="AS47" t="str">
            <v>5c</v>
          </cell>
        </row>
        <row r="48">
          <cell r="R48">
            <v>0</v>
          </cell>
          <cell r="S48">
            <v>0</v>
          </cell>
          <cell r="T48">
            <v>0</v>
          </cell>
          <cell r="U48">
            <v>0</v>
          </cell>
          <cell r="V48">
            <v>0</v>
          </cell>
          <cell r="W48">
            <v>0</v>
          </cell>
          <cell r="X48">
            <v>0</v>
          </cell>
          <cell r="Y48">
            <v>0</v>
          </cell>
          <cell r="Z48">
            <v>0</v>
          </cell>
          <cell r="AA48">
            <v>0</v>
          </cell>
          <cell r="AB48">
            <v>0</v>
          </cell>
          <cell r="AC48">
            <v>0</v>
          </cell>
          <cell r="AD48">
            <v>-301622.79333333333</v>
          </cell>
          <cell r="AE48">
            <v>-255219.28666666665</v>
          </cell>
          <cell r="AF48">
            <v>-208815.78</v>
          </cell>
          <cell r="AG48">
            <v>-162412.27333333332</v>
          </cell>
          <cell r="AH48">
            <v>-116008.76666666666</v>
          </cell>
          <cell r="AI48">
            <v>-69605.259999999995</v>
          </cell>
          <cell r="AJ48">
            <v>-23201.75333333333</v>
          </cell>
          <cell r="AK48">
            <v>0</v>
          </cell>
          <cell r="AL48">
            <v>0</v>
          </cell>
          <cell r="AM48">
            <v>0</v>
          </cell>
          <cell r="AN48">
            <v>0</v>
          </cell>
          <cell r="AO48">
            <v>0</v>
          </cell>
          <cell r="AQ48">
            <v>17</v>
          </cell>
          <cell r="AR48" t="str">
            <v>58</v>
          </cell>
        </row>
        <row r="49">
          <cell r="R49">
            <v>0</v>
          </cell>
          <cell r="S49">
            <v>0</v>
          </cell>
          <cell r="T49">
            <v>0</v>
          </cell>
          <cell r="U49">
            <v>0</v>
          </cell>
          <cell r="V49">
            <v>0</v>
          </cell>
          <cell r="W49">
            <v>0</v>
          </cell>
          <cell r="X49">
            <v>0</v>
          </cell>
          <cell r="Y49">
            <v>0</v>
          </cell>
          <cell r="Z49">
            <v>0</v>
          </cell>
          <cell r="AA49">
            <v>0</v>
          </cell>
          <cell r="AB49">
            <v>0</v>
          </cell>
          <cell r="AC49">
            <v>0</v>
          </cell>
          <cell r="AD49">
            <v>-51097.605000000003</v>
          </cell>
          <cell r="AE49">
            <v>-43236.434999999998</v>
          </cell>
          <cell r="AF49">
            <v>-35375.264999999999</v>
          </cell>
          <cell r="AG49">
            <v>-27514.095000000001</v>
          </cell>
          <cell r="AH49">
            <v>-19652.924999999999</v>
          </cell>
          <cell r="AI49">
            <v>-11791.754999999999</v>
          </cell>
          <cell r="AJ49">
            <v>-3930.5849999999996</v>
          </cell>
          <cell r="AK49">
            <v>0</v>
          </cell>
          <cell r="AL49">
            <v>0</v>
          </cell>
          <cell r="AM49">
            <v>0</v>
          </cell>
          <cell r="AN49">
            <v>0</v>
          </cell>
          <cell r="AO49">
            <v>0</v>
          </cell>
          <cell r="AR49" t="str">
            <v>14</v>
          </cell>
          <cell r="AS49" t="str">
            <v>5</v>
          </cell>
        </row>
        <row r="50">
          <cell r="R50">
            <v>223992.83</v>
          </cell>
          <cell r="S50">
            <v>223992.83</v>
          </cell>
          <cell r="T50">
            <v>223992.83</v>
          </cell>
          <cell r="U50">
            <v>223992.83</v>
          </cell>
          <cell r="V50">
            <v>223992.83</v>
          </cell>
          <cell r="W50">
            <v>223992.83</v>
          </cell>
          <cell r="X50">
            <v>223992.83</v>
          </cell>
          <cell r="Y50">
            <v>223992.83</v>
          </cell>
          <cell r="Z50">
            <v>223992.83</v>
          </cell>
          <cell r="AA50">
            <v>223992.83</v>
          </cell>
          <cell r="AB50">
            <v>223992.83</v>
          </cell>
          <cell r="AC50">
            <v>223992.83</v>
          </cell>
          <cell r="AD50">
            <v>-1923407.5070833333</v>
          </cell>
          <cell r="AE50">
            <v>-1604525.0362500001</v>
          </cell>
          <cell r="AF50">
            <v>-1285642.5654166664</v>
          </cell>
          <cell r="AG50">
            <v>-966760.09458333312</v>
          </cell>
          <cell r="AH50">
            <v>-647877.62374999991</v>
          </cell>
          <cell r="AI50">
            <v>-328995.15291666659</v>
          </cell>
          <cell r="AJ50">
            <v>-10112.682083333319</v>
          </cell>
          <cell r="AK50">
            <v>158661.58791666667</v>
          </cell>
          <cell r="AL50">
            <v>177327.65708333335</v>
          </cell>
          <cell r="AM50">
            <v>195993.72625000004</v>
          </cell>
          <cell r="AN50">
            <v>214659.79541666669</v>
          </cell>
          <cell r="AO50">
            <v>223992.83000000005</v>
          </cell>
          <cell r="AQ50">
            <v>17</v>
          </cell>
          <cell r="AR50" t="str">
            <v>58</v>
          </cell>
        </row>
        <row r="51">
          <cell r="R51">
            <v>-92494.49</v>
          </cell>
          <cell r="S51">
            <v>-92494.49</v>
          </cell>
          <cell r="T51">
            <v>-92494.49</v>
          </cell>
          <cell r="U51">
            <v>-92494.49</v>
          </cell>
          <cell r="V51">
            <v>-92494.49</v>
          </cell>
          <cell r="W51">
            <v>-92494.49</v>
          </cell>
          <cell r="X51">
            <v>-92494.49</v>
          </cell>
          <cell r="Y51">
            <v>-92494.49</v>
          </cell>
          <cell r="Z51">
            <v>-92494.49</v>
          </cell>
          <cell r="AA51">
            <v>-92494.49</v>
          </cell>
          <cell r="AB51">
            <v>-92494.49</v>
          </cell>
          <cell r="AC51">
            <v>-92494.49</v>
          </cell>
          <cell r="AD51">
            <v>-666284.99833333341</v>
          </cell>
          <cell r="AE51">
            <v>-573266.22833333339</v>
          </cell>
          <cell r="AF51">
            <v>-480247.45833333343</v>
          </cell>
          <cell r="AG51">
            <v>-387228.68833333341</v>
          </cell>
          <cell r="AH51">
            <v>-294209.91833333339</v>
          </cell>
          <cell r="AI51">
            <v>-201191.14833333332</v>
          </cell>
          <cell r="AJ51">
            <v>-108172.37833333334</v>
          </cell>
          <cell r="AK51">
            <v>-65516.93041666667</v>
          </cell>
          <cell r="AL51">
            <v>-73224.804583333331</v>
          </cell>
          <cell r="AM51">
            <v>-80932.678750000006</v>
          </cell>
          <cell r="AN51">
            <v>-88640.552916666667</v>
          </cell>
          <cell r="AO51">
            <v>-92494.49</v>
          </cell>
          <cell r="AR51" t="str">
            <v>14</v>
          </cell>
          <cell r="AS51" t="str">
            <v>5</v>
          </cell>
        </row>
        <row r="52">
          <cell r="R52">
            <v>273185.39</v>
          </cell>
          <cell r="S52">
            <v>273185.39</v>
          </cell>
          <cell r="T52">
            <v>273185.39</v>
          </cell>
          <cell r="U52">
            <v>273185.39</v>
          </cell>
          <cell r="V52">
            <v>273185.39</v>
          </cell>
          <cell r="W52">
            <v>273185.39</v>
          </cell>
          <cell r="X52">
            <v>273185.39</v>
          </cell>
          <cell r="Y52">
            <v>273185.39</v>
          </cell>
          <cell r="Z52">
            <v>273185.39</v>
          </cell>
          <cell r="AA52">
            <v>273185.39</v>
          </cell>
          <cell r="AB52">
            <v>273185.39</v>
          </cell>
          <cell r="AC52">
            <v>273185.39</v>
          </cell>
          <cell r="AD52">
            <v>1088122.6104166668</v>
          </cell>
          <cell r="AE52">
            <v>948738.14625000022</v>
          </cell>
          <cell r="AF52">
            <v>809353.68208333338</v>
          </cell>
          <cell r="AG52">
            <v>669969.21791666653</v>
          </cell>
          <cell r="AH52">
            <v>530584.75374999992</v>
          </cell>
          <cell r="AI52">
            <v>391200.28958333336</v>
          </cell>
          <cell r="AJ52">
            <v>251815.82541666669</v>
          </cell>
          <cell r="AK52">
            <v>193506.31791666671</v>
          </cell>
          <cell r="AL52">
            <v>216271.76708333337</v>
          </cell>
          <cell r="AM52">
            <v>239037.21625000006</v>
          </cell>
          <cell r="AN52">
            <v>261802.66541666674</v>
          </cell>
          <cell r="AO52">
            <v>273185.39000000007</v>
          </cell>
          <cell r="AQ52">
            <v>18</v>
          </cell>
          <cell r="AR52" t="str">
            <v>24/59</v>
          </cell>
          <cell r="AS52" t="str">
            <v>7c</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Q53" t="str">
            <v>17</v>
          </cell>
          <cell r="AR53" t="str">
            <v>58</v>
          </cell>
        </row>
        <row r="54">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Q54" t="str">
            <v>17</v>
          </cell>
          <cell r="AR54" t="str">
            <v>58</v>
          </cell>
        </row>
        <row r="55">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Q55" t="str">
            <v>17</v>
          </cell>
          <cell r="AR55" t="str">
            <v>58</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Q56" t="str">
            <v>17</v>
          </cell>
          <cell r="AR56" t="str">
            <v>58</v>
          </cell>
        </row>
        <row r="57">
          <cell r="R57">
            <v>-83747692.439999998</v>
          </cell>
          <cell r="S57">
            <v>-84098114</v>
          </cell>
          <cell r="T57">
            <v>-84448535.579999998</v>
          </cell>
          <cell r="U57">
            <v>-84798957.140000001</v>
          </cell>
          <cell r="V57">
            <v>-85149378.719999999</v>
          </cell>
          <cell r="W57">
            <v>-85499800.269999996</v>
          </cell>
          <cell r="X57">
            <v>-85850221.859999999</v>
          </cell>
          <cell r="Y57">
            <v>-86200643.400000006</v>
          </cell>
          <cell r="Z57">
            <v>-86551064.989999995</v>
          </cell>
          <cell r="AA57">
            <v>-86901486.530000001</v>
          </cell>
          <cell r="AB57">
            <v>-87251908.159999996</v>
          </cell>
          <cell r="AC57">
            <v>-87602329.700000003</v>
          </cell>
          <cell r="AD57">
            <v>-81645163.010833308</v>
          </cell>
          <cell r="AE57">
            <v>-81995584.580833331</v>
          </cell>
          <cell r="AF57">
            <v>-82346006.150833324</v>
          </cell>
          <cell r="AG57">
            <v>-82696427.720833331</v>
          </cell>
          <cell r="AH57">
            <v>-83046849.290833339</v>
          </cell>
          <cell r="AI57">
            <v>-83397270.860833332</v>
          </cell>
          <cell r="AJ57">
            <v>-83747692.43083334</v>
          </cell>
          <cell r="AK57">
            <v>-84098114.000833333</v>
          </cell>
          <cell r="AL57">
            <v>-84448535.570833325</v>
          </cell>
          <cell r="AM57">
            <v>-84798957.140833333</v>
          </cell>
          <cell r="AN57">
            <v>-85149378.710833326</v>
          </cell>
          <cell r="AO57">
            <v>-85499800.280833319</v>
          </cell>
          <cell r="AQ57" t="str">
            <v>17</v>
          </cell>
          <cell r="AR57" t="str">
            <v>58</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Q58" t="str">
            <v>17</v>
          </cell>
          <cell r="AR58" t="str">
            <v>58</v>
          </cell>
        </row>
        <row r="59">
          <cell r="R59">
            <v>-8296781.8300000001</v>
          </cell>
          <cell r="S59">
            <v>-8469767.4900000002</v>
          </cell>
          <cell r="T59">
            <v>-8618147.9299999997</v>
          </cell>
          <cell r="U59">
            <v>-8791718.9600000009</v>
          </cell>
          <cell r="V59">
            <v>-8965290.4700000007</v>
          </cell>
          <cell r="W59">
            <v>-9138861.3000000007</v>
          </cell>
          <cell r="X59">
            <v>-9343845</v>
          </cell>
          <cell r="Y59">
            <v>-9548914.0999999996</v>
          </cell>
          <cell r="Z59">
            <v>-13789925.140000001</v>
          </cell>
          <cell r="AA59">
            <v>-13995079.890000001</v>
          </cell>
          <cell r="AB59">
            <v>-14200235.949999999</v>
          </cell>
          <cell r="AC59">
            <v>-14405390.65</v>
          </cell>
          <cell r="AD59">
            <v>-15672834.255833335</v>
          </cell>
          <cell r="AE59">
            <v>-14969412.807500003</v>
          </cell>
          <cell r="AF59">
            <v>-14255396.667916665</v>
          </cell>
          <cell r="AG59">
            <v>-13530729.029583333</v>
          </cell>
          <cell r="AH59">
            <v>-12801961.41375</v>
          </cell>
          <cell r="AI59">
            <v>-12069082.907916667</v>
          </cell>
          <cell r="AJ59">
            <v>-11333383.417083332</v>
          </cell>
          <cell r="AK59">
            <v>-10785308.633749999</v>
          </cell>
          <cell r="AL59">
            <v>-10611721.674999999</v>
          </cell>
          <cell r="AM59">
            <v>-10622134.729166666</v>
          </cell>
          <cell r="AN59">
            <v>-10628350.885</v>
          </cell>
          <cell r="AO59">
            <v>-10630369.596249999</v>
          </cell>
          <cell r="AQ59">
            <v>19</v>
          </cell>
          <cell r="AR59" t="str">
            <v>58</v>
          </cell>
        </row>
        <row r="60">
          <cell r="R60">
            <v>-14175580.050000001</v>
          </cell>
          <cell r="S60">
            <v>-14318785.890000001</v>
          </cell>
          <cell r="T60">
            <v>-14461991.77</v>
          </cell>
          <cell r="U60">
            <v>-14605197.609999999</v>
          </cell>
          <cell r="V60">
            <v>-14748403.51</v>
          </cell>
          <cell r="W60">
            <v>-14891609.33</v>
          </cell>
          <cell r="X60">
            <v>-15034815.24</v>
          </cell>
          <cell r="Y60">
            <v>-15178021.039999999</v>
          </cell>
          <cell r="Z60">
            <v>-15321226.970000001</v>
          </cell>
          <cell r="AA60">
            <v>-15464432.73</v>
          </cell>
          <cell r="AB60">
            <v>-15607638.67</v>
          </cell>
          <cell r="AC60">
            <v>-15750844.41</v>
          </cell>
          <cell r="AD60">
            <v>-13696182.630416667</v>
          </cell>
          <cell r="AE60">
            <v>-13796594.445</v>
          </cell>
          <cell r="AF60">
            <v>-13896550.204166666</v>
          </cell>
          <cell r="AG60">
            <v>-13996019.399166666</v>
          </cell>
          <cell r="AH60">
            <v>-14094971.520833334</v>
          </cell>
          <cell r="AI60">
            <v>-14193406.564583331</v>
          </cell>
          <cell r="AJ60">
            <v>-14291324.110000001</v>
          </cell>
          <cell r="AK60">
            <v>-14402977.205000004</v>
          </cell>
          <cell r="AL60">
            <v>-14528365.849166667</v>
          </cell>
          <cell r="AM60">
            <v>-14653236.579166666</v>
          </cell>
          <cell r="AN60">
            <v>-14777589.394583331</v>
          </cell>
          <cell r="AO60">
            <v>-14901424.295833332</v>
          </cell>
          <cell r="AR60" t="str">
            <v>14</v>
          </cell>
          <cell r="AS60" t="str">
            <v>5</v>
          </cell>
        </row>
        <row r="61">
          <cell r="R61">
            <v>-104279255.69</v>
          </cell>
          <cell r="S61">
            <v>-106416762.45999999</v>
          </cell>
          <cell r="T61">
            <v>-108555898.04000001</v>
          </cell>
          <cell r="U61">
            <v>-110695038.8</v>
          </cell>
          <cell r="V61">
            <v>-112834146.22</v>
          </cell>
          <cell r="W61">
            <v>-114976565.33</v>
          </cell>
          <cell r="X61">
            <v>-117129679.84999999</v>
          </cell>
          <cell r="Y61">
            <v>-119297399.3</v>
          </cell>
          <cell r="Z61">
            <v>-120768605.47</v>
          </cell>
          <cell r="AA61">
            <v>-123129360.2</v>
          </cell>
          <cell r="AB61">
            <v>-125490789.3</v>
          </cell>
          <cell r="AC61">
            <v>-127857885.91</v>
          </cell>
          <cell r="AD61">
            <v>-90542798.93416667</v>
          </cell>
          <cell r="AE61">
            <v>-92835092.510416672</v>
          </cell>
          <cell r="AF61">
            <v>-95120573.672916695</v>
          </cell>
          <cell r="AG61">
            <v>-97399129.403333321</v>
          </cell>
          <cell r="AH61">
            <v>-99675638.385833338</v>
          </cell>
          <cell r="AI61">
            <v>-101950153.75916667</v>
          </cell>
          <cell r="AJ61">
            <v>-104223287.72375</v>
          </cell>
          <cell r="AK61">
            <v>-106432699.47833334</v>
          </cell>
          <cell r="AL61">
            <v>-108549733.34833334</v>
          </cell>
          <cell r="AM61">
            <v>-110647115.39083333</v>
          </cell>
          <cell r="AN61">
            <v>-112760355.26541668</v>
          </cell>
          <cell r="AO61">
            <v>-114886408.59541667</v>
          </cell>
          <cell r="AQ61">
            <v>20</v>
          </cell>
          <cell r="AR61" t="str">
            <v>24/59</v>
          </cell>
          <cell r="AS61" t="str">
            <v>7c</v>
          </cell>
        </row>
        <row r="62">
          <cell r="R62">
            <v>197297.83</v>
          </cell>
          <cell r="S62">
            <v>197297.83</v>
          </cell>
          <cell r="T62">
            <v>197297.83</v>
          </cell>
          <cell r="U62">
            <v>197297.83</v>
          </cell>
          <cell r="V62">
            <v>197297.83</v>
          </cell>
          <cell r="W62">
            <v>197297.83</v>
          </cell>
          <cell r="X62">
            <v>197297.83</v>
          </cell>
          <cell r="Y62">
            <v>197297.83</v>
          </cell>
          <cell r="Z62">
            <v>197297.83</v>
          </cell>
          <cell r="AA62">
            <v>197297.83</v>
          </cell>
          <cell r="AB62">
            <v>197297.83</v>
          </cell>
          <cell r="AC62">
            <v>197297.83</v>
          </cell>
          <cell r="AD62">
            <v>197297.82041666671</v>
          </cell>
          <cell r="AE62">
            <v>197297.82125000004</v>
          </cell>
          <cell r="AF62">
            <v>197297.82208333339</v>
          </cell>
          <cell r="AG62">
            <v>197297.82291666672</v>
          </cell>
          <cell r="AH62">
            <v>197297.82375000007</v>
          </cell>
          <cell r="AI62">
            <v>197297.82458333336</v>
          </cell>
          <cell r="AJ62">
            <v>197297.82541666672</v>
          </cell>
          <cell r="AK62">
            <v>197297.82625000004</v>
          </cell>
          <cell r="AL62">
            <v>197297.82708333337</v>
          </cell>
          <cell r="AM62">
            <v>197297.82791666672</v>
          </cell>
          <cell r="AN62">
            <v>197297.82875000002</v>
          </cell>
          <cell r="AO62">
            <v>197297.82958333337</v>
          </cell>
          <cell r="AQ62">
            <v>19</v>
          </cell>
          <cell r="AR62" t="str">
            <v>58</v>
          </cell>
        </row>
        <row r="63">
          <cell r="R63">
            <v>-214508.51</v>
          </cell>
          <cell r="S63">
            <v>-214508.51</v>
          </cell>
          <cell r="T63">
            <v>-207048.1</v>
          </cell>
          <cell r="U63">
            <v>-207048.1</v>
          </cell>
          <cell r="V63">
            <v>-207048.1</v>
          </cell>
          <cell r="W63">
            <v>-207048.1</v>
          </cell>
          <cell r="X63">
            <v>-207048.1</v>
          </cell>
          <cell r="Y63">
            <v>-207048.1</v>
          </cell>
          <cell r="Z63">
            <v>-207048.1</v>
          </cell>
          <cell r="AA63">
            <v>-207048.1</v>
          </cell>
          <cell r="AB63">
            <v>-207048.1</v>
          </cell>
          <cell r="AC63">
            <v>-207048.1</v>
          </cell>
          <cell r="AD63">
            <v>-214508.51</v>
          </cell>
          <cell r="AE63">
            <v>-214508.51</v>
          </cell>
          <cell r="AF63">
            <v>-214197.65958333338</v>
          </cell>
          <cell r="AG63">
            <v>-213575.95875000002</v>
          </cell>
          <cell r="AH63">
            <v>-212954.25791666668</v>
          </cell>
          <cell r="AI63">
            <v>-212332.55708333338</v>
          </cell>
          <cell r="AJ63">
            <v>-211710.85625000004</v>
          </cell>
          <cell r="AK63">
            <v>-211089.15541666673</v>
          </cell>
          <cell r="AL63">
            <v>-210467.45458333337</v>
          </cell>
          <cell r="AM63">
            <v>-209845.75375000006</v>
          </cell>
          <cell r="AN63">
            <v>-209224.05291666673</v>
          </cell>
          <cell r="AO63">
            <v>-208602.35208333339</v>
          </cell>
          <cell r="AR63" t="str">
            <v>14</v>
          </cell>
          <cell r="AS63" t="str">
            <v>5</v>
          </cell>
        </row>
        <row r="64">
          <cell r="R64">
            <v>0</v>
          </cell>
          <cell r="S64">
            <v>0</v>
          </cell>
          <cell r="T64">
            <v>0</v>
          </cell>
          <cell r="U64">
            <v>0</v>
          </cell>
          <cell r="V64">
            <v>0</v>
          </cell>
          <cell r="W64">
            <v>0</v>
          </cell>
          <cell r="X64">
            <v>0</v>
          </cell>
          <cell r="Y64">
            <v>0</v>
          </cell>
          <cell r="Z64">
            <v>0</v>
          </cell>
          <cell r="AA64">
            <v>0</v>
          </cell>
          <cell r="AB64">
            <v>0</v>
          </cell>
          <cell r="AC64">
            <v>0</v>
          </cell>
          <cell r="AD64">
            <v>2407143.0770833334</v>
          </cell>
          <cell r="AE64">
            <v>2036813.3729166668</v>
          </cell>
          <cell r="AF64">
            <v>1666483.6687500002</v>
          </cell>
          <cell r="AG64">
            <v>1296153.9645833333</v>
          </cell>
          <cell r="AH64">
            <v>925824.26041666663</v>
          </cell>
          <cell r="AI64">
            <v>555494.55625000002</v>
          </cell>
          <cell r="AJ64">
            <v>185164.85208333333</v>
          </cell>
          <cell r="AK64">
            <v>0</v>
          </cell>
          <cell r="AL64">
            <v>0</v>
          </cell>
          <cell r="AM64">
            <v>0</v>
          </cell>
          <cell r="AN64">
            <v>0</v>
          </cell>
          <cell r="AO64">
            <v>0</v>
          </cell>
          <cell r="AQ64">
            <v>19</v>
          </cell>
          <cell r="AR64" t="str">
            <v>58</v>
          </cell>
        </row>
        <row r="65">
          <cell r="R65">
            <v>0</v>
          </cell>
          <cell r="S65">
            <v>0</v>
          </cell>
          <cell r="T65">
            <v>0</v>
          </cell>
          <cell r="U65">
            <v>0</v>
          </cell>
          <cell r="V65">
            <v>0</v>
          </cell>
          <cell r="W65">
            <v>0</v>
          </cell>
          <cell r="X65">
            <v>0</v>
          </cell>
          <cell r="Y65">
            <v>0</v>
          </cell>
          <cell r="Z65">
            <v>0</v>
          </cell>
          <cell r="AA65">
            <v>0</v>
          </cell>
          <cell r="AB65">
            <v>0</v>
          </cell>
          <cell r="AC65">
            <v>0</v>
          </cell>
          <cell r="AD65">
            <v>185295.01249999998</v>
          </cell>
          <cell r="AE65">
            <v>156788.08749999999</v>
          </cell>
          <cell r="AF65">
            <v>128281.16249999999</v>
          </cell>
          <cell r="AG65">
            <v>99774.237499999988</v>
          </cell>
          <cell r="AH65">
            <v>71267.3125</v>
          </cell>
          <cell r="AI65">
            <v>42760.387499999997</v>
          </cell>
          <cell r="AJ65">
            <v>14253.4625</v>
          </cell>
          <cell r="AK65">
            <v>0</v>
          </cell>
          <cell r="AL65">
            <v>0</v>
          </cell>
          <cell r="AM65">
            <v>0</v>
          </cell>
          <cell r="AN65">
            <v>0</v>
          </cell>
          <cell r="AO65">
            <v>0</v>
          </cell>
          <cell r="AR65" t="str">
            <v>14</v>
          </cell>
          <cell r="AS65" t="str">
            <v>5</v>
          </cell>
        </row>
        <row r="66">
          <cell r="R66">
            <v>0</v>
          </cell>
          <cell r="S66">
            <v>0</v>
          </cell>
          <cell r="T66">
            <v>0</v>
          </cell>
          <cell r="U66">
            <v>0</v>
          </cell>
          <cell r="V66">
            <v>0</v>
          </cell>
          <cell r="W66">
            <v>0</v>
          </cell>
          <cell r="X66">
            <v>0</v>
          </cell>
          <cell r="Y66">
            <v>0</v>
          </cell>
          <cell r="Z66">
            <v>0</v>
          </cell>
          <cell r="AA66">
            <v>0</v>
          </cell>
          <cell r="AB66">
            <v>0</v>
          </cell>
          <cell r="AC66">
            <v>0</v>
          </cell>
          <cell r="AD66">
            <v>-1848186.7570833333</v>
          </cell>
          <cell r="AE66">
            <v>-1563850.3329166665</v>
          </cell>
          <cell r="AF66">
            <v>-1279513.9087499999</v>
          </cell>
          <cell r="AG66">
            <v>-995177.48458333325</v>
          </cell>
          <cell r="AH66">
            <v>-710841.06041666667</v>
          </cell>
          <cell r="AI66">
            <v>-426504.63624999998</v>
          </cell>
          <cell r="AJ66">
            <v>-142168.21208333332</v>
          </cell>
          <cell r="AK66">
            <v>0</v>
          </cell>
          <cell r="AL66">
            <v>0</v>
          </cell>
          <cell r="AM66">
            <v>0</v>
          </cell>
          <cell r="AN66">
            <v>0</v>
          </cell>
          <cell r="AO66">
            <v>0</v>
          </cell>
          <cell r="AQ66">
            <v>20</v>
          </cell>
          <cell r="AR66" t="str">
            <v>24/59</v>
          </cell>
          <cell r="AS66" t="str">
            <v>7c</v>
          </cell>
        </row>
        <row r="67">
          <cell r="R67">
            <v>946172.25</v>
          </cell>
          <cell r="S67">
            <v>946172.25</v>
          </cell>
          <cell r="T67">
            <v>946172.25</v>
          </cell>
          <cell r="U67">
            <v>946172.25</v>
          </cell>
          <cell r="V67">
            <v>946172.25</v>
          </cell>
          <cell r="W67">
            <v>946172.25</v>
          </cell>
          <cell r="X67">
            <v>946172.25</v>
          </cell>
          <cell r="Y67">
            <v>946172.25</v>
          </cell>
          <cell r="Z67">
            <v>946172.25</v>
          </cell>
          <cell r="AA67">
            <v>946172.25</v>
          </cell>
          <cell r="AB67">
            <v>946172.25</v>
          </cell>
          <cell r="AC67">
            <v>946172.25</v>
          </cell>
          <cell r="AD67">
            <v>946172.25</v>
          </cell>
          <cell r="AE67">
            <v>946172.25</v>
          </cell>
          <cell r="AF67">
            <v>946172.25</v>
          </cell>
          <cell r="AG67">
            <v>946172.25</v>
          </cell>
          <cell r="AH67">
            <v>946172.25</v>
          </cell>
          <cell r="AI67">
            <v>946172.25</v>
          </cell>
          <cell r="AJ67">
            <v>946172.25</v>
          </cell>
          <cell r="AK67">
            <v>946172.25</v>
          </cell>
          <cell r="AL67">
            <v>946172.25</v>
          </cell>
          <cell r="AM67">
            <v>946172.25</v>
          </cell>
          <cell r="AN67">
            <v>946172.25</v>
          </cell>
          <cell r="AO67">
            <v>946172.25</v>
          </cell>
          <cell r="AQ67">
            <v>6</v>
          </cell>
          <cell r="AR67" t="str">
            <v>50</v>
          </cell>
        </row>
        <row r="68">
          <cell r="R68">
            <v>317009.90999999997</v>
          </cell>
          <cell r="S68">
            <v>317009.90999999997</v>
          </cell>
          <cell r="T68">
            <v>317009.90999999997</v>
          </cell>
          <cell r="U68">
            <v>317009.90999999997</v>
          </cell>
          <cell r="V68">
            <v>317009.90999999997</v>
          </cell>
          <cell r="W68">
            <v>317009.90999999997</v>
          </cell>
          <cell r="X68">
            <v>317009.90999999997</v>
          </cell>
          <cell r="Y68">
            <v>317009.90999999997</v>
          </cell>
          <cell r="Z68">
            <v>317009.90999999997</v>
          </cell>
          <cell r="AA68">
            <v>317009.90999999997</v>
          </cell>
          <cell r="AB68">
            <v>317009.90999999997</v>
          </cell>
          <cell r="AC68">
            <v>0</v>
          </cell>
          <cell r="AD68">
            <v>317009.91000000003</v>
          </cell>
          <cell r="AE68">
            <v>317009.91000000003</v>
          </cell>
          <cell r="AF68">
            <v>317009.91000000003</v>
          </cell>
          <cell r="AG68">
            <v>317009.91000000003</v>
          </cell>
          <cell r="AH68">
            <v>317009.91000000003</v>
          </cell>
          <cell r="AI68">
            <v>317009.91000000003</v>
          </cell>
          <cell r="AJ68">
            <v>317009.91000000003</v>
          </cell>
          <cell r="AK68">
            <v>317009.91000000003</v>
          </cell>
          <cell r="AL68">
            <v>317009.91000000003</v>
          </cell>
          <cell r="AM68">
            <v>317009.91000000003</v>
          </cell>
          <cell r="AN68">
            <v>317009.91000000003</v>
          </cell>
          <cell r="AO68">
            <v>303801.16375000001</v>
          </cell>
          <cell r="AR68" t="str">
            <v>9</v>
          </cell>
          <cell r="AS68" t="str">
            <v>1</v>
          </cell>
        </row>
        <row r="69">
          <cell r="R69">
            <v>302358.01</v>
          </cell>
          <cell r="S69">
            <v>302358.01</v>
          </cell>
          <cell r="T69">
            <v>302358.01</v>
          </cell>
          <cell r="U69">
            <v>302358.01</v>
          </cell>
          <cell r="V69">
            <v>302358.01</v>
          </cell>
          <cell r="W69">
            <v>302358.01</v>
          </cell>
          <cell r="X69">
            <v>302358.01</v>
          </cell>
          <cell r="Y69">
            <v>302358.01</v>
          </cell>
          <cell r="Z69">
            <v>302358.01</v>
          </cell>
          <cell r="AA69">
            <v>302358.01</v>
          </cell>
          <cell r="AB69">
            <v>302358.01</v>
          </cell>
          <cell r="AC69">
            <v>302358.01</v>
          </cell>
          <cell r="AD69">
            <v>302358.00999999995</v>
          </cell>
          <cell r="AE69">
            <v>302358.00999999995</v>
          </cell>
          <cell r="AF69">
            <v>302358.00999999995</v>
          </cell>
          <cell r="AG69">
            <v>302358.00999999995</v>
          </cell>
          <cell r="AH69">
            <v>302358.00999999995</v>
          </cell>
          <cell r="AI69">
            <v>302358.00999999995</v>
          </cell>
          <cell r="AJ69">
            <v>302358.00999999995</v>
          </cell>
          <cell r="AK69">
            <v>302358.00999999995</v>
          </cell>
          <cell r="AL69">
            <v>302358.00999999995</v>
          </cell>
          <cell r="AM69">
            <v>302358.00999999995</v>
          </cell>
          <cell r="AN69">
            <v>302358.00999999995</v>
          </cell>
          <cell r="AO69">
            <v>302358.00999999995</v>
          </cell>
          <cell r="AQ69">
            <v>6</v>
          </cell>
          <cell r="AR69" t="str">
            <v>50</v>
          </cell>
        </row>
        <row r="70">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Q70" t="str">
            <v>6</v>
          </cell>
          <cell r="AR70" t="str">
            <v>50</v>
          </cell>
        </row>
        <row r="71">
          <cell r="R71">
            <v>76622596.840000004</v>
          </cell>
          <cell r="S71">
            <v>76622596.840000004</v>
          </cell>
          <cell r="T71">
            <v>76622596.840000004</v>
          </cell>
          <cell r="U71">
            <v>76622596.840000004</v>
          </cell>
          <cell r="V71">
            <v>76622596.840000004</v>
          </cell>
          <cell r="W71">
            <v>76622596.840000004</v>
          </cell>
          <cell r="X71">
            <v>76622596.840000004</v>
          </cell>
          <cell r="Y71">
            <v>76622596.840000004</v>
          </cell>
          <cell r="Z71">
            <v>76622596.840000004</v>
          </cell>
          <cell r="AA71">
            <v>76622596.840000004</v>
          </cell>
          <cell r="AB71">
            <v>76622596.840000004</v>
          </cell>
          <cell r="AC71">
            <v>76622596.840000004</v>
          </cell>
          <cell r="AD71">
            <v>76622596.840000018</v>
          </cell>
          <cell r="AE71">
            <v>76622596.840000018</v>
          </cell>
          <cell r="AF71">
            <v>76622596.840000018</v>
          </cell>
          <cell r="AG71">
            <v>76622596.840000018</v>
          </cell>
          <cell r="AH71">
            <v>76622596.840000018</v>
          </cell>
          <cell r="AI71">
            <v>76622596.840000018</v>
          </cell>
          <cell r="AJ71">
            <v>76622596.840000018</v>
          </cell>
          <cell r="AK71">
            <v>76622596.840000018</v>
          </cell>
          <cell r="AL71">
            <v>76622596.840000018</v>
          </cell>
          <cell r="AM71">
            <v>76622596.840000018</v>
          </cell>
          <cell r="AN71">
            <v>76622596.840000018</v>
          </cell>
          <cell r="AO71">
            <v>76622596.840000018</v>
          </cell>
          <cell r="AQ71" t="str">
            <v>6</v>
          </cell>
          <cell r="AR71" t="str">
            <v>50</v>
          </cell>
        </row>
        <row r="72">
          <cell r="R72">
            <v>-566339</v>
          </cell>
          <cell r="S72">
            <v>-568489</v>
          </cell>
          <cell r="T72">
            <v>-570639</v>
          </cell>
          <cell r="U72">
            <v>-572789</v>
          </cell>
          <cell r="V72">
            <v>-574939</v>
          </cell>
          <cell r="W72">
            <v>-577089</v>
          </cell>
          <cell r="X72">
            <v>-579239</v>
          </cell>
          <cell r="Y72">
            <v>-581389</v>
          </cell>
          <cell r="Z72">
            <v>-583539</v>
          </cell>
          <cell r="AA72">
            <v>-585689</v>
          </cell>
          <cell r="AB72">
            <v>-587839</v>
          </cell>
          <cell r="AC72">
            <v>-589989</v>
          </cell>
          <cell r="AD72">
            <v>-553439</v>
          </cell>
          <cell r="AE72">
            <v>-555589</v>
          </cell>
          <cell r="AF72">
            <v>-557739</v>
          </cell>
          <cell r="AG72">
            <v>-559889</v>
          </cell>
          <cell r="AH72">
            <v>-562039</v>
          </cell>
          <cell r="AI72">
            <v>-564189</v>
          </cell>
          <cell r="AJ72">
            <v>-566339</v>
          </cell>
          <cell r="AK72">
            <v>-568489</v>
          </cell>
          <cell r="AL72">
            <v>-570639</v>
          </cell>
          <cell r="AM72">
            <v>-572789</v>
          </cell>
          <cell r="AN72">
            <v>-574939</v>
          </cell>
          <cell r="AO72">
            <v>-577089</v>
          </cell>
          <cell r="AQ72">
            <v>21</v>
          </cell>
          <cell r="AR72" t="str">
            <v>58</v>
          </cell>
        </row>
        <row r="73">
          <cell r="R73">
            <v>-317009.90999999997</v>
          </cell>
          <cell r="S73">
            <v>-317009.90999999997</v>
          </cell>
          <cell r="T73">
            <v>-317009.90999999997</v>
          </cell>
          <cell r="U73">
            <v>-317009.90999999997</v>
          </cell>
          <cell r="V73">
            <v>-317009.90999999997</v>
          </cell>
          <cell r="W73">
            <v>-317009.90999999997</v>
          </cell>
          <cell r="X73">
            <v>-317009.90999999997</v>
          </cell>
          <cell r="Y73">
            <v>-317009.90999999997</v>
          </cell>
          <cell r="Z73">
            <v>-317009.90999999997</v>
          </cell>
          <cell r="AA73">
            <v>-317009.90999999997</v>
          </cell>
          <cell r="AB73">
            <v>-317009.90999999997</v>
          </cell>
          <cell r="AC73">
            <v>0</v>
          </cell>
          <cell r="AD73">
            <v>-317009.91000000003</v>
          </cell>
          <cell r="AE73">
            <v>-317009.91000000003</v>
          </cell>
          <cell r="AF73">
            <v>-317009.91000000003</v>
          </cell>
          <cell r="AG73">
            <v>-317009.91000000003</v>
          </cell>
          <cell r="AH73">
            <v>-317009.91000000003</v>
          </cell>
          <cell r="AI73">
            <v>-317009.91000000003</v>
          </cell>
          <cell r="AJ73">
            <v>-317009.91000000003</v>
          </cell>
          <cell r="AK73">
            <v>-317009.91000000003</v>
          </cell>
          <cell r="AL73">
            <v>-317009.91000000003</v>
          </cell>
          <cell r="AM73">
            <v>-317009.91000000003</v>
          </cell>
          <cell r="AN73">
            <v>-317009.91000000003</v>
          </cell>
          <cell r="AO73">
            <v>-303801.16375000001</v>
          </cell>
          <cell r="AR73" t="str">
            <v>14</v>
          </cell>
          <cell r="AS73" t="str">
            <v>5</v>
          </cell>
        </row>
        <row r="74">
          <cell r="R74">
            <v>-216532.57</v>
          </cell>
          <cell r="S74">
            <v>-217465.9</v>
          </cell>
          <cell r="T74">
            <v>-218399.23</v>
          </cell>
          <cell r="U74">
            <v>-219332.56</v>
          </cell>
          <cell r="V74">
            <v>-220265.89</v>
          </cell>
          <cell r="W74">
            <v>-221199.22</v>
          </cell>
          <cell r="X74">
            <v>-222132.55</v>
          </cell>
          <cell r="Y74">
            <v>-223065.88</v>
          </cell>
          <cell r="Z74">
            <v>-223999.21</v>
          </cell>
          <cell r="AA74">
            <v>-224932.54</v>
          </cell>
          <cell r="AB74">
            <v>-225865.87</v>
          </cell>
          <cell r="AC74">
            <v>-226799.2</v>
          </cell>
          <cell r="AD74">
            <v>-210932.59</v>
          </cell>
          <cell r="AE74">
            <v>-211865.91999999995</v>
          </cell>
          <cell r="AF74">
            <v>-212799.25</v>
          </cell>
          <cell r="AG74">
            <v>-213732.58000000005</v>
          </cell>
          <cell r="AH74">
            <v>-214665.91000000003</v>
          </cell>
          <cell r="AI74">
            <v>-215599.24</v>
          </cell>
          <cell r="AJ74">
            <v>-216532.56999999998</v>
          </cell>
          <cell r="AK74">
            <v>-217465.9</v>
          </cell>
          <cell r="AL74">
            <v>-218399.22999999998</v>
          </cell>
          <cell r="AM74">
            <v>-219332.56000000003</v>
          </cell>
          <cell r="AN74">
            <v>-220265.89</v>
          </cell>
          <cell r="AO74">
            <v>-221199.22</v>
          </cell>
          <cell r="AQ74">
            <v>21</v>
          </cell>
          <cell r="AR74" t="str">
            <v>58</v>
          </cell>
        </row>
        <row r="75">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Q75" t="str">
            <v>21</v>
          </cell>
          <cell r="AR75" t="str">
            <v>58</v>
          </cell>
        </row>
        <row r="76">
          <cell r="R76">
            <v>-26880713.66</v>
          </cell>
          <cell r="S76">
            <v>-27101788.66</v>
          </cell>
          <cell r="T76">
            <v>-27322863.66</v>
          </cell>
          <cell r="U76">
            <v>-27543938.66</v>
          </cell>
          <cell r="V76">
            <v>-27765013.66</v>
          </cell>
          <cell r="W76">
            <v>-27986088.66</v>
          </cell>
          <cell r="X76">
            <v>-28207163.66</v>
          </cell>
          <cell r="Y76">
            <v>-28428238.66</v>
          </cell>
          <cell r="Z76">
            <v>-28649313.66</v>
          </cell>
          <cell r="AA76">
            <v>-28870388.66</v>
          </cell>
          <cell r="AB76">
            <v>-29091463.66</v>
          </cell>
          <cell r="AC76">
            <v>-29312538.66</v>
          </cell>
          <cell r="AD76">
            <v>-25554263.66</v>
          </cell>
          <cell r="AE76">
            <v>-25775338.66</v>
          </cell>
          <cell r="AF76">
            <v>-25996413.66</v>
          </cell>
          <cell r="AG76">
            <v>-26217488.66</v>
          </cell>
          <cell r="AH76">
            <v>-26438563.66</v>
          </cell>
          <cell r="AI76">
            <v>-26659638.66</v>
          </cell>
          <cell r="AJ76">
            <v>-26880713.66</v>
          </cell>
          <cell r="AK76">
            <v>-27101788.660000008</v>
          </cell>
          <cell r="AL76">
            <v>-27322863.660000008</v>
          </cell>
          <cell r="AM76">
            <v>-27543938.660000008</v>
          </cell>
          <cell r="AN76">
            <v>-27765013.660000008</v>
          </cell>
          <cell r="AO76">
            <v>-27986088.660000008</v>
          </cell>
          <cell r="AQ76" t="str">
            <v>21</v>
          </cell>
          <cell r="AR76" t="str">
            <v>58</v>
          </cell>
        </row>
        <row r="77">
          <cell r="R77">
            <v>3674126.28</v>
          </cell>
          <cell r="S77">
            <v>3734525.48</v>
          </cell>
          <cell r="T77">
            <v>3833842.28</v>
          </cell>
          <cell r="U77">
            <v>3833711.56</v>
          </cell>
          <cell r="V77">
            <v>3892525.99</v>
          </cell>
          <cell r="W77">
            <v>3942621.32</v>
          </cell>
          <cell r="X77">
            <v>3991965.74</v>
          </cell>
          <cell r="Y77">
            <v>3991965.74</v>
          </cell>
          <cell r="Z77">
            <v>4070825.38</v>
          </cell>
          <cell r="AA77">
            <v>4116807.74</v>
          </cell>
          <cell r="AB77">
            <v>4165606.27</v>
          </cell>
          <cell r="AC77">
            <v>4231121.9800000004</v>
          </cell>
          <cell r="AD77">
            <v>3348085.3725000005</v>
          </cell>
          <cell r="AE77">
            <v>3386681.6375000007</v>
          </cell>
          <cell r="AF77">
            <v>3431932.7358333333</v>
          </cell>
          <cell r="AG77">
            <v>3481316.5875000004</v>
          </cell>
          <cell r="AH77">
            <v>3533145.59375</v>
          </cell>
          <cell r="AI77">
            <v>3593932.7070833337</v>
          </cell>
          <cell r="AJ77">
            <v>3659250.7395833335</v>
          </cell>
          <cell r="AK77">
            <v>3718969.8470833334</v>
          </cell>
          <cell r="AL77">
            <v>3773077.7970833336</v>
          </cell>
          <cell r="AM77">
            <v>3827112.8595833336</v>
          </cell>
          <cell r="AN77">
            <v>3882654.5975000006</v>
          </cell>
          <cell r="AO77">
            <v>3933428.9925000011</v>
          </cell>
          <cell r="AR77" t="str">
            <v>13</v>
          </cell>
          <cell r="AS77" t="str">
            <v>3</v>
          </cell>
        </row>
        <row r="78">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Q78">
            <v>5</v>
          </cell>
          <cell r="AR78" t="str">
            <v>23/51</v>
          </cell>
          <cell r="AS78" t="str">
            <v>2c</v>
          </cell>
        </row>
        <row r="79">
          <cell r="R79">
            <v>-251293.44</v>
          </cell>
          <cell r="S79">
            <v>-221079.67</v>
          </cell>
          <cell r="T79">
            <v>-186178.92</v>
          </cell>
          <cell r="U79">
            <v>-408458.48</v>
          </cell>
          <cell r="V79">
            <v>-368172.75</v>
          </cell>
          <cell r="W79">
            <v>-442641</v>
          </cell>
          <cell r="X79">
            <v>-364988.87</v>
          </cell>
          <cell r="Y79">
            <v>-408114.73</v>
          </cell>
          <cell r="Z79">
            <v>-127816.94</v>
          </cell>
          <cell r="AA79">
            <v>-97244.08</v>
          </cell>
          <cell r="AB79">
            <v>-73668.47</v>
          </cell>
          <cell r="AC79">
            <v>-62438.04</v>
          </cell>
          <cell r="AD79">
            <v>-533684.88416666666</v>
          </cell>
          <cell r="AE79">
            <v>-420176.46124999999</v>
          </cell>
          <cell r="AF79">
            <v>-306419.3329166667</v>
          </cell>
          <cell r="AG79">
            <v>-277262.21999999997</v>
          </cell>
          <cell r="AH79">
            <v>-272455.05499999999</v>
          </cell>
          <cell r="AI79">
            <v>-285366.02083333331</v>
          </cell>
          <cell r="AJ79">
            <v>-295752.42375000002</v>
          </cell>
          <cell r="AK79">
            <v>-302624.61749999999</v>
          </cell>
          <cell r="AL79">
            <v>-299442.02750000003</v>
          </cell>
          <cell r="AM79">
            <v>-283599.90458333335</v>
          </cell>
          <cell r="AN79">
            <v>-270630.01583333331</v>
          </cell>
          <cell r="AO79">
            <v>-258285.33791666667</v>
          </cell>
          <cell r="AR79" t="str">
            <v>62</v>
          </cell>
        </row>
        <row r="80">
          <cell r="R80">
            <v>2773357.84</v>
          </cell>
          <cell r="S80">
            <v>2865268.76</v>
          </cell>
          <cell r="T80">
            <v>2865268.76</v>
          </cell>
          <cell r="U80">
            <v>2865268.76</v>
          </cell>
          <cell r="V80">
            <v>2865268.76</v>
          </cell>
          <cell r="W80">
            <v>2816620.51</v>
          </cell>
          <cell r="X80">
            <v>2816620.51</v>
          </cell>
          <cell r="Y80">
            <v>2816620.51</v>
          </cell>
          <cell r="Z80">
            <v>2816620.51</v>
          </cell>
          <cell r="AA80">
            <v>2816620.51</v>
          </cell>
          <cell r="AB80">
            <v>2816620.51</v>
          </cell>
          <cell r="AC80">
            <v>2854112.55</v>
          </cell>
          <cell r="AD80">
            <v>2813547.5487499996</v>
          </cell>
          <cell r="AE80">
            <v>2814970.8012499996</v>
          </cell>
          <cell r="AF80">
            <v>2818974.2483333331</v>
          </cell>
          <cell r="AG80">
            <v>2821728.2683333331</v>
          </cell>
          <cell r="AH80">
            <v>2824894.0266666659</v>
          </cell>
          <cell r="AI80">
            <v>2826444.512916666</v>
          </cell>
          <cell r="AJ80">
            <v>2826458.3441666658</v>
          </cell>
          <cell r="AK80">
            <v>2826962.5308333323</v>
          </cell>
          <cell r="AL80">
            <v>2827466.7174999993</v>
          </cell>
          <cell r="AM80">
            <v>2827970.9041666654</v>
          </cell>
          <cell r="AN80">
            <v>2828475.0908333324</v>
          </cell>
          <cell r="AO80">
            <v>2830541.4458333328</v>
          </cell>
          <cell r="AR80" t="str">
            <v>62</v>
          </cell>
        </row>
        <row r="81">
          <cell r="R81">
            <v>-423343.57</v>
          </cell>
          <cell r="S81">
            <v>-445522.25</v>
          </cell>
          <cell r="T81">
            <v>-445522.25</v>
          </cell>
          <cell r="U81">
            <v>-445522.25</v>
          </cell>
          <cell r="V81">
            <v>-445522.25</v>
          </cell>
          <cell r="W81">
            <v>-445522.25</v>
          </cell>
          <cell r="X81">
            <v>-445522.25</v>
          </cell>
          <cell r="Y81">
            <v>-445522.25</v>
          </cell>
          <cell r="Z81">
            <v>-445522.25</v>
          </cell>
          <cell r="AA81">
            <v>-445522.25</v>
          </cell>
          <cell r="AB81">
            <v>-445522.25</v>
          </cell>
          <cell r="AC81">
            <v>-445522.25</v>
          </cell>
          <cell r="AD81">
            <v>-423343.57</v>
          </cell>
          <cell r="AE81">
            <v>-424267.68166666664</v>
          </cell>
          <cell r="AF81">
            <v>-426115.90499999997</v>
          </cell>
          <cell r="AG81">
            <v>-427964.12833333324</v>
          </cell>
          <cell r="AH81">
            <v>-429812.35166666663</v>
          </cell>
          <cell r="AI81">
            <v>-431660.57500000001</v>
          </cell>
          <cell r="AJ81">
            <v>-433508.79833333334</v>
          </cell>
          <cell r="AK81">
            <v>-435357.02166666667</v>
          </cell>
          <cell r="AL81">
            <v>-437205.24500000005</v>
          </cell>
          <cell r="AM81">
            <v>-439053.46833333332</v>
          </cell>
          <cell r="AN81">
            <v>-440901.69166666671</v>
          </cell>
          <cell r="AO81">
            <v>-442749.91500000004</v>
          </cell>
          <cell r="AR81" t="str">
            <v>62</v>
          </cell>
        </row>
        <row r="82">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R82" t="str">
            <v>62</v>
          </cell>
        </row>
        <row r="83">
          <cell r="R83">
            <v>69686584.879999995</v>
          </cell>
          <cell r="S83">
            <v>69689493.799999997</v>
          </cell>
          <cell r="T83">
            <v>69741972.159999996</v>
          </cell>
          <cell r="U83">
            <v>69753450.039999992</v>
          </cell>
          <cell r="V83">
            <v>68758728.719999999</v>
          </cell>
          <cell r="W83">
            <v>68868900.810000002</v>
          </cell>
          <cell r="X83">
            <v>68872691.780000001</v>
          </cell>
          <cell r="Y83">
            <v>68877451.189999998</v>
          </cell>
          <cell r="Z83">
            <v>66426921.910000004</v>
          </cell>
          <cell r="AA83">
            <v>66435591.850000001</v>
          </cell>
          <cell r="AB83">
            <v>66149526.120000005</v>
          </cell>
          <cell r="AC83">
            <v>67454242.5</v>
          </cell>
          <cell r="AD83">
            <v>101840471.62625001</v>
          </cell>
          <cell r="AE83">
            <v>97277030.495833337</v>
          </cell>
          <cell r="AF83">
            <v>92711167.500833318</v>
          </cell>
          <cell r="AG83">
            <v>88143195.072916657</v>
          </cell>
          <cell r="AH83">
            <v>83533855.28291665</v>
          </cell>
          <cell r="AI83">
            <v>78867453.742083326</v>
          </cell>
          <cell r="AJ83">
            <v>74185710.26958333</v>
          </cell>
          <cell r="AK83">
            <v>71587236.055416659</v>
          </cell>
          <cell r="AL83">
            <v>70974274.343333349</v>
          </cell>
          <cell r="AM83">
            <v>70259761.704583332</v>
          </cell>
          <cell r="AN83">
            <v>69529356.491249993</v>
          </cell>
          <cell r="AO83">
            <v>68775555.028333351</v>
          </cell>
          <cell r="AR83" t="str">
            <v>62</v>
          </cell>
        </row>
        <row r="84">
          <cell r="R84">
            <v>29129920.850000001</v>
          </cell>
          <cell r="S84">
            <v>26591061.41</v>
          </cell>
          <cell r="T84">
            <v>21461250.93</v>
          </cell>
          <cell r="U84">
            <v>16340060.43</v>
          </cell>
          <cell r="V84">
            <v>14097329.27</v>
          </cell>
          <cell r="W84">
            <v>11530574.33</v>
          </cell>
          <cell r="X84">
            <v>10658342.43</v>
          </cell>
          <cell r="Y84">
            <v>9996663.3000000007</v>
          </cell>
          <cell r="Z84">
            <v>9913217.9000000004</v>
          </cell>
          <cell r="AA84">
            <v>14334636.039999999</v>
          </cell>
          <cell r="AB84">
            <v>17923783.359999999</v>
          </cell>
          <cell r="AC84">
            <v>21847870.16</v>
          </cell>
          <cell r="AD84">
            <v>19498737.115416668</v>
          </cell>
          <cell r="AE84">
            <v>19704024.042916667</v>
          </cell>
          <cell r="AF84">
            <v>19756374.432083335</v>
          </cell>
          <cell r="AG84">
            <v>19589045.280416667</v>
          </cell>
          <cell r="AH84">
            <v>19329545.017916668</v>
          </cell>
          <cell r="AI84">
            <v>19083990.001250003</v>
          </cell>
          <cell r="AJ84">
            <v>18862576.241250005</v>
          </cell>
          <cell r="AK84">
            <v>18612242.938333336</v>
          </cell>
          <cell r="AL84">
            <v>18317565.321666669</v>
          </cell>
          <cell r="AM84">
            <v>18108610.169583339</v>
          </cell>
          <cell r="AN84">
            <v>17746550.797083337</v>
          </cell>
          <cell r="AO84">
            <v>17217453.615833331</v>
          </cell>
          <cell r="AR84" t="str">
            <v>23a</v>
          </cell>
        </row>
        <row r="85">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R85" t="str">
            <v>62</v>
          </cell>
        </row>
        <row r="86">
          <cell r="R86">
            <v>100000</v>
          </cell>
          <cell r="S86">
            <v>100000</v>
          </cell>
          <cell r="T86">
            <v>100000</v>
          </cell>
          <cell r="U86">
            <v>100000</v>
          </cell>
          <cell r="V86">
            <v>100000</v>
          </cell>
          <cell r="W86">
            <v>100000</v>
          </cell>
          <cell r="X86">
            <v>100000</v>
          </cell>
          <cell r="Y86">
            <v>100000</v>
          </cell>
          <cell r="Z86">
            <v>100000</v>
          </cell>
          <cell r="AA86">
            <v>100000</v>
          </cell>
          <cell r="AB86">
            <v>100000</v>
          </cell>
          <cell r="AC86">
            <v>100000</v>
          </cell>
          <cell r="AD86">
            <v>100000</v>
          </cell>
          <cell r="AE86">
            <v>100000</v>
          </cell>
          <cell r="AF86">
            <v>100000</v>
          </cell>
          <cell r="AG86">
            <v>100000</v>
          </cell>
          <cell r="AH86">
            <v>100000</v>
          </cell>
          <cell r="AI86">
            <v>100000</v>
          </cell>
          <cell r="AJ86">
            <v>100000</v>
          </cell>
          <cell r="AK86">
            <v>100000</v>
          </cell>
          <cell r="AL86">
            <v>100000</v>
          </cell>
          <cell r="AM86">
            <v>100000</v>
          </cell>
          <cell r="AN86">
            <v>100000</v>
          </cell>
          <cell r="AO86">
            <v>100000</v>
          </cell>
          <cell r="AR86" t="str">
            <v>62</v>
          </cell>
        </row>
        <row r="87">
          <cell r="R87">
            <v>40873166.460000001</v>
          </cell>
          <cell r="S87">
            <v>40873166.460000001</v>
          </cell>
          <cell r="T87">
            <v>40873166.460000001</v>
          </cell>
          <cell r="U87">
            <v>42412422.640000001</v>
          </cell>
          <cell r="V87">
            <v>42412422.640000001</v>
          </cell>
          <cell r="W87">
            <v>43825634.700000003</v>
          </cell>
          <cell r="X87">
            <v>43825634.700000003</v>
          </cell>
          <cell r="Y87">
            <v>43825634.700000003</v>
          </cell>
          <cell r="Z87">
            <v>43783181.729999997</v>
          </cell>
          <cell r="AA87">
            <v>43899846.030000001</v>
          </cell>
          <cell r="AB87">
            <v>44272095.920000002</v>
          </cell>
          <cell r="AC87">
            <v>44786679.630000003</v>
          </cell>
          <cell r="AD87">
            <v>38686159.240833335</v>
          </cell>
          <cell r="AE87">
            <v>39049967.960833333</v>
          </cell>
          <cell r="AF87">
            <v>39413776.680833332</v>
          </cell>
          <cell r="AG87">
            <v>39841721.074999996</v>
          </cell>
          <cell r="AH87">
            <v>40268219.202499993</v>
          </cell>
          <cell r="AI87">
            <v>40636702.463749997</v>
          </cell>
          <cell r="AJ87">
            <v>41012752.799583331</v>
          </cell>
          <cell r="AK87">
            <v>41388803.135416664</v>
          </cell>
          <cell r="AL87">
            <v>41706508.21125</v>
          </cell>
          <cell r="AM87">
            <v>42030834.610416666</v>
          </cell>
          <cell r="AN87">
            <v>42435638.005000003</v>
          </cell>
          <cell r="AO87">
            <v>42808857.957083337</v>
          </cell>
          <cell r="AR87" t="str">
            <v>62</v>
          </cell>
        </row>
        <row r="88">
          <cell r="R88">
            <v>-100000</v>
          </cell>
          <cell r="S88">
            <v>-100000</v>
          </cell>
          <cell r="T88">
            <v>-100000</v>
          </cell>
          <cell r="U88">
            <v>-100000</v>
          </cell>
          <cell r="V88">
            <v>-100000</v>
          </cell>
          <cell r="W88">
            <v>-100000</v>
          </cell>
          <cell r="X88">
            <v>-100000</v>
          </cell>
          <cell r="Y88">
            <v>-100000</v>
          </cell>
          <cell r="Z88">
            <v>-100000</v>
          </cell>
          <cell r="AA88">
            <v>-100000</v>
          </cell>
          <cell r="AB88">
            <v>-100000</v>
          </cell>
          <cell r="AC88">
            <v>-100000</v>
          </cell>
          <cell r="AD88">
            <v>-100000</v>
          </cell>
          <cell r="AE88">
            <v>-100000</v>
          </cell>
          <cell r="AF88">
            <v>-100000</v>
          </cell>
          <cell r="AG88">
            <v>-100000</v>
          </cell>
          <cell r="AH88">
            <v>-100000</v>
          </cell>
          <cell r="AI88">
            <v>-100000</v>
          </cell>
          <cell r="AJ88">
            <v>-100000</v>
          </cell>
          <cell r="AK88">
            <v>-100000</v>
          </cell>
          <cell r="AL88">
            <v>-100000</v>
          </cell>
          <cell r="AM88">
            <v>-100000</v>
          </cell>
          <cell r="AN88">
            <v>-100000</v>
          </cell>
          <cell r="AO88">
            <v>-100000</v>
          </cell>
          <cell r="AR88" t="str">
            <v>62</v>
          </cell>
        </row>
        <row r="89">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R89" t="str">
            <v>62</v>
          </cell>
        </row>
        <row r="90">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R90" t="str">
            <v>62</v>
          </cell>
        </row>
        <row r="91">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R91" t="str">
            <v>62</v>
          </cell>
        </row>
        <row r="92">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R92" t="str">
            <v>62</v>
          </cell>
        </row>
        <row r="93">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R93" t="str">
            <v>62</v>
          </cell>
        </row>
        <row r="94">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R94" t="str">
            <v>62</v>
          </cell>
        </row>
        <row r="95">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R95" t="str">
            <v>62</v>
          </cell>
        </row>
        <row r="96">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R96" t="str">
            <v>62</v>
          </cell>
        </row>
        <row r="97">
          <cell r="R97">
            <v>0</v>
          </cell>
          <cell r="S97">
            <v>0</v>
          </cell>
          <cell r="T97">
            <v>0</v>
          </cell>
          <cell r="U97">
            <v>0</v>
          </cell>
          <cell r="V97">
            <v>0</v>
          </cell>
          <cell r="W97">
            <v>0</v>
          </cell>
          <cell r="X97">
            <v>0</v>
          </cell>
          <cell r="Y97">
            <v>0</v>
          </cell>
          <cell r="Z97">
            <v>0</v>
          </cell>
          <cell r="AA97">
            <v>0</v>
          </cell>
          <cell r="AB97">
            <v>0</v>
          </cell>
          <cell r="AC97">
            <v>0</v>
          </cell>
          <cell r="AD97">
            <v>36836.567500000005</v>
          </cell>
          <cell r="AE97">
            <v>28613.679166666669</v>
          </cell>
          <cell r="AF97">
            <v>20390.790833333333</v>
          </cell>
          <cell r="AG97">
            <v>12209.51</v>
          </cell>
          <cell r="AH97">
            <v>4069.8366666666666</v>
          </cell>
          <cell r="AI97">
            <v>0</v>
          </cell>
          <cell r="AJ97">
            <v>0</v>
          </cell>
          <cell r="AK97">
            <v>0</v>
          </cell>
          <cell r="AL97">
            <v>0</v>
          </cell>
          <cell r="AM97">
            <v>0</v>
          </cell>
          <cell r="AN97">
            <v>0</v>
          </cell>
          <cell r="AO97">
            <v>0</v>
          </cell>
          <cell r="AR97" t="str">
            <v>62</v>
          </cell>
        </row>
        <row r="98">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R98" t="str">
            <v>62</v>
          </cell>
        </row>
        <row r="99">
          <cell r="R99">
            <v>-9716.9</v>
          </cell>
          <cell r="S99">
            <v>-9761.33</v>
          </cell>
          <cell r="T99">
            <v>-9806.09</v>
          </cell>
          <cell r="U99">
            <v>-7852.97</v>
          </cell>
          <cell r="V99">
            <v>-7896.6</v>
          </cell>
          <cell r="W99">
            <v>-10281.81</v>
          </cell>
          <cell r="X99">
            <v>-10629.75</v>
          </cell>
          <cell r="Y99">
            <v>-7559.66</v>
          </cell>
          <cell r="Z99">
            <v>-6895.71</v>
          </cell>
          <cell r="AA99">
            <v>-7219.56</v>
          </cell>
          <cell r="AB99">
            <v>-7243.3</v>
          </cell>
          <cell r="AC99">
            <v>-7267.22</v>
          </cell>
          <cell r="AD99">
            <v>-428945.11375000002</v>
          </cell>
          <cell r="AE99">
            <v>-413912.0733333333</v>
          </cell>
          <cell r="AF99">
            <v>-394898.24291666667</v>
          </cell>
          <cell r="AG99">
            <v>-384179.00374999997</v>
          </cell>
          <cell r="AH99">
            <v>-373418.69249999995</v>
          </cell>
          <cell r="AI99">
            <v>-341495.48291666666</v>
          </cell>
          <cell r="AJ99">
            <v>-289546.60916666669</v>
          </cell>
          <cell r="AK99">
            <v>-238602.55166666664</v>
          </cell>
          <cell r="AL99">
            <v>-187496.42916666667</v>
          </cell>
          <cell r="AM99">
            <v>-136358.91750000001</v>
          </cell>
          <cell r="AN99">
            <v>-85226.910416666666</v>
          </cell>
          <cell r="AO99">
            <v>-34087.513333333329</v>
          </cell>
          <cell r="AR99" t="str">
            <v>62</v>
          </cell>
        </row>
        <row r="100">
          <cell r="R100">
            <v>0</v>
          </cell>
          <cell r="S100">
            <v>0</v>
          </cell>
          <cell r="T100">
            <v>0</v>
          </cell>
          <cell r="U100">
            <v>0</v>
          </cell>
          <cell r="V100">
            <v>0</v>
          </cell>
          <cell r="W100">
            <v>0</v>
          </cell>
          <cell r="X100">
            <v>0</v>
          </cell>
          <cell r="Y100">
            <v>0</v>
          </cell>
          <cell r="Z100">
            <v>0</v>
          </cell>
          <cell r="AA100">
            <v>0</v>
          </cell>
          <cell r="AB100">
            <v>0</v>
          </cell>
          <cell r="AC100">
            <v>0</v>
          </cell>
          <cell r="AD100">
            <v>582666.66666666663</v>
          </cell>
          <cell r="AE100">
            <v>532000</v>
          </cell>
          <cell r="AF100">
            <v>481333.33333333331</v>
          </cell>
          <cell r="AG100">
            <v>430666.66666666669</v>
          </cell>
          <cell r="AH100">
            <v>380000</v>
          </cell>
          <cell r="AI100">
            <v>329333.33333333331</v>
          </cell>
          <cell r="AJ100">
            <v>278666.66666666669</v>
          </cell>
          <cell r="AK100">
            <v>228000</v>
          </cell>
          <cell r="AL100">
            <v>177333.33333333334</v>
          </cell>
          <cell r="AM100">
            <v>126666.66666666667</v>
          </cell>
          <cell r="AN100">
            <v>76000</v>
          </cell>
          <cell r="AO100">
            <v>25333.333333333332</v>
          </cell>
          <cell r="AR100" t="str">
            <v>62</v>
          </cell>
        </row>
        <row r="101">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R101" t="str">
            <v>62</v>
          </cell>
        </row>
        <row r="102">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R102" t="str">
            <v>62</v>
          </cell>
        </row>
        <row r="103">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R103" t="str">
            <v>62</v>
          </cell>
        </row>
        <row r="104">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R104" t="str">
            <v>62</v>
          </cell>
        </row>
        <row r="105">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R105" t="str">
            <v>62</v>
          </cell>
        </row>
        <row r="106">
          <cell r="R106">
            <v>35934.19</v>
          </cell>
          <cell r="S106">
            <v>35934.19</v>
          </cell>
          <cell r="T106">
            <v>34958</v>
          </cell>
          <cell r="U106">
            <v>34958</v>
          </cell>
          <cell r="V106">
            <v>34958</v>
          </cell>
          <cell r="W106">
            <v>33907.86</v>
          </cell>
          <cell r="X106">
            <v>33907.86</v>
          </cell>
          <cell r="Y106">
            <v>33907.86</v>
          </cell>
          <cell r="Z106">
            <v>33237.79</v>
          </cell>
          <cell r="AA106">
            <v>33237.79</v>
          </cell>
          <cell r="AB106">
            <v>33237.79</v>
          </cell>
          <cell r="AC106">
            <v>32249.439999999999</v>
          </cell>
          <cell r="AD106">
            <v>38029.4</v>
          </cell>
          <cell r="AE106">
            <v>37692.9</v>
          </cell>
          <cell r="AF106">
            <v>37356.28875</v>
          </cell>
          <cell r="AG106">
            <v>37019.566250000003</v>
          </cell>
          <cell r="AH106">
            <v>36682.84375</v>
          </cell>
          <cell r="AI106">
            <v>36338.467916666668</v>
          </cell>
          <cell r="AJ106">
            <v>35986.438750000001</v>
          </cell>
          <cell r="AK106">
            <v>35634.409583333334</v>
          </cell>
          <cell r="AL106">
            <v>35300.239166666666</v>
          </cell>
          <cell r="AM106">
            <v>34983.927499999998</v>
          </cell>
          <cell r="AN106">
            <v>34667.615833333322</v>
          </cell>
          <cell r="AO106">
            <v>34355.928749999992</v>
          </cell>
          <cell r="AR106" t="str">
            <v>62</v>
          </cell>
        </row>
        <row r="107">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R107" t="str">
            <v>62</v>
          </cell>
        </row>
        <row r="108">
          <cell r="R108">
            <v>2288807.81</v>
          </cell>
          <cell r="S108">
            <v>2352480.14</v>
          </cell>
          <cell r="T108">
            <v>2320321.1800000002</v>
          </cell>
          <cell r="U108">
            <v>2324611.46</v>
          </cell>
          <cell r="V108">
            <v>2599954.94</v>
          </cell>
          <cell r="W108">
            <v>2512508.19</v>
          </cell>
          <cell r="X108">
            <v>2511890.58</v>
          </cell>
          <cell r="Y108">
            <v>2338012.19</v>
          </cell>
          <cell r="Z108">
            <v>2304517.06</v>
          </cell>
          <cell r="AA108">
            <v>2575755.35</v>
          </cell>
          <cell r="AB108">
            <v>2497866.94</v>
          </cell>
          <cell r="AC108">
            <v>2299024.38</v>
          </cell>
          <cell r="AD108">
            <v>2040089.2712500002</v>
          </cell>
          <cell r="AE108">
            <v>2101925.8283333336</v>
          </cell>
          <cell r="AF108">
            <v>2153353.6558333333</v>
          </cell>
          <cell r="AG108">
            <v>2184836.9824999999</v>
          </cell>
          <cell r="AH108">
            <v>2220418.9254166665</v>
          </cell>
          <cell r="AI108">
            <v>2261829.8199999998</v>
          </cell>
          <cell r="AJ108">
            <v>2299180.2187500005</v>
          </cell>
          <cell r="AK108">
            <v>2324928.3058333336</v>
          </cell>
          <cell r="AL108">
            <v>2339645.6975000002</v>
          </cell>
          <cell r="AM108">
            <v>2366166.1645833333</v>
          </cell>
          <cell r="AN108">
            <v>2398218.3429166665</v>
          </cell>
          <cell r="AO108">
            <v>2410988.5904166666</v>
          </cell>
          <cell r="AR108" t="str">
            <v>62</v>
          </cell>
        </row>
        <row r="109">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R109" t="str">
            <v>62</v>
          </cell>
        </row>
        <row r="110">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R110" t="str">
            <v>62</v>
          </cell>
        </row>
        <row r="111">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R111" t="str">
            <v>62</v>
          </cell>
        </row>
        <row r="112">
          <cell r="R112">
            <v>96182.85</v>
          </cell>
          <cell r="S112">
            <v>95946.22</v>
          </cell>
          <cell r="T112">
            <v>95707.82</v>
          </cell>
          <cell r="U112">
            <v>95469.42</v>
          </cell>
          <cell r="V112">
            <v>95225.64</v>
          </cell>
          <cell r="W112">
            <v>94511.45</v>
          </cell>
          <cell r="X112">
            <v>94736.19</v>
          </cell>
          <cell r="Y112">
            <v>94488.71</v>
          </cell>
          <cell r="Z112">
            <v>94239.38</v>
          </cell>
          <cell r="AA112">
            <v>93988.18</v>
          </cell>
          <cell r="AB112">
            <v>93735.09</v>
          </cell>
          <cell r="AC112">
            <v>93480.1</v>
          </cell>
          <cell r="AD112">
            <v>97555.836666666655</v>
          </cell>
          <cell r="AE112">
            <v>97329.505833333344</v>
          </cell>
          <cell r="AF112">
            <v>97101.477499999994</v>
          </cell>
          <cell r="AG112">
            <v>96871.813749999987</v>
          </cell>
          <cell r="AH112">
            <v>96640.427083333314</v>
          </cell>
          <cell r="AI112">
            <v>96387.630833333344</v>
          </cell>
          <cell r="AJ112">
            <v>96133.085416666654</v>
          </cell>
          <cell r="AK112">
            <v>95896.376666666663</v>
          </cell>
          <cell r="AL112">
            <v>95657.892500000002</v>
          </cell>
          <cell r="AM112">
            <v>95417.619999999981</v>
          </cell>
          <cell r="AN112">
            <v>95175.545416666675</v>
          </cell>
          <cell r="AO112">
            <v>94931.655000000013</v>
          </cell>
          <cell r="AR112" t="str">
            <v>62</v>
          </cell>
        </row>
        <row r="113">
          <cell r="R113">
            <v>1357927.84</v>
          </cell>
          <cell r="S113">
            <v>1316244.99</v>
          </cell>
          <cell r="T113">
            <v>1304941.22</v>
          </cell>
          <cell r="U113">
            <v>1263258.3700000001</v>
          </cell>
          <cell r="V113">
            <v>1221575.52</v>
          </cell>
          <cell r="W113">
            <v>1208933.1100000001</v>
          </cell>
          <cell r="X113">
            <v>1169447.01</v>
          </cell>
          <cell r="Y113">
            <v>1084048.8500000001</v>
          </cell>
          <cell r="Z113">
            <v>1082680.73</v>
          </cell>
          <cell r="AA113">
            <v>1054402.8899999999</v>
          </cell>
          <cell r="AB113">
            <v>1025268.98</v>
          </cell>
          <cell r="AC113">
            <v>1021882.82</v>
          </cell>
          <cell r="AD113">
            <v>1743960.0204166668</v>
          </cell>
          <cell r="AE113">
            <v>1687113.1754166668</v>
          </cell>
          <cell r="AF113">
            <v>1652560.0199999998</v>
          </cell>
          <cell r="AG113">
            <v>1599047.9291666665</v>
          </cell>
          <cell r="AH113">
            <v>1525321.2870833334</v>
          </cell>
          <cell r="AI113">
            <v>1455528.0337500002</v>
          </cell>
          <cell r="AJ113">
            <v>1390157.0716666668</v>
          </cell>
          <cell r="AK113">
            <v>1326555.3645833333</v>
          </cell>
          <cell r="AL113">
            <v>1276305.0162500001</v>
          </cell>
          <cell r="AM113">
            <v>1245153.7524999999</v>
          </cell>
          <cell r="AN113">
            <v>1219506.2641666669</v>
          </cell>
          <cell r="AO113">
            <v>1191240.4212500001</v>
          </cell>
          <cell r="AR113" t="str">
            <v>62</v>
          </cell>
        </row>
        <row r="114">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R114" t="str">
            <v>62</v>
          </cell>
        </row>
        <row r="115">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R115" t="str">
            <v>62</v>
          </cell>
        </row>
        <row r="116">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R116" t="str">
            <v>62</v>
          </cell>
        </row>
        <row r="117">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R117" t="str">
            <v>62</v>
          </cell>
        </row>
        <row r="118">
          <cell r="R118">
            <v>1718068</v>
          </cell>
          <cell r="S118">
            <v>1718068</v>
          </cell>
          <cell r="T118">
            <v>1718068</v>
          </cell>
          <cell r="U118">
            <v>1718068</v>
          </cell>
          <cell r="V118">
            <v>1718068</v>
          </cell>
          <cell r="W118">
            <v>1718068</v>
          </cell>
          <cell r="X118">
            <v>1718068</v>
          </cell>
          <cell r="Y118">
            <v>1718068</v>
          </cell>
          <cell r="Z118">
            <v>1718068</v>
          </cell>
          <cell r="AA118">
            <v>1718068</v>
          </cell>
          <cell r="AB118">
            <v>1718068</v>
          </cell>
          <cell r="AC118">
            <v>0</v>
          </cell>
          <cell r="AD118">
            <v>1588802.0804166666</v>
          </cell>
          <cell r="AE118">
            <v>1601089.5295833333</v>
          </cell>
          <cell r="AF118">
            <v>1613376.97875</v>
          </cell>
          <cell r="AG118">
            <v>1625664.4279166665</v>
          </cell>
          <cell r="AH118">
            <v>1637951.8770833332</v>
          </cell>
          <cell r="AI118">
            <v>1650239.3262499999</v>
          </cell>
          <cell r="AJ118">
            <v>1662526.7754166666</v>
          </cell>
          <cell r="AK118">
            <v>1673610.25</v>
          </cell>
          <cell r="AL118">
            <v>1683489.75</v>
          </cell>
          <cell r="AM118">
            <v>1693369.25</v>
          </cell>
          <cell r="AN118">
            <v>1703248.75</v>
          </cell>
          <cell r="AO118">
            <v>1641542.0833333333</v>
          </cell>
          <cell r="AR118" t="str">
            <v>62</v>
          </cell>
        </row>
        <row r="119">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R119" t="str">
            <v>62</v>
          </cell>
        </row>
        <row r="120">
          <cell r="R120">
            <v>93273.57</v>
          </cell>
          <cell r="S120">
            <v>93074.68</v>
          </cell>
          <cell r="T120">
            <v>92874.29</v>
          </cell>
          <cell r="U120">
            <v>92672.4</v>
          </cell>
          <cell r="V120">
            <v>92469</v>
          </cell>
          <cell r="W120">
            <v>92264.07</v>
          </cell>
          <cell r="X120">
            <v>92228.9</v>
          </cell>
          <cell r="Y120">
            <v>687.36</v>
          </cell>
          <cell r="Z120">
            <v>0.02</v>
          </cell>
          <cell r="AA120">
            <v>0</v>
          </cell>
          <cell r="AB120">
            <v>0</v>
          </cell>
          <cell r="AC120">
            <v>0</v>
          </cell>
          <cell r="AD120">
            <v>94428.517500000016</v>
          </cell>
          <cell r="AE120">
            <v>94238.28041666669</v>
          </cell>
          <cell r="AF120">
            <v>94046.616666666683</v>
          </cell>
          <cell r="AG120">
            <v>93853.401249999995</v>
          </cell>
          <cell r="AH120">
            <v>93658.508749999994</v>
          </cell>
          <cell r="AI120">
            <v>93462.270833333328</v>
          </cell>
          <cell r="AJ120">
            <v>93271.812083333338</v>
          </cell>
          <cell r="AK120">
            <v>89281.445833333346</v>
          </cell>
          <cell r="AL120">
            <v>81464.233333333337</v>
          </cell>
          <cell r="AM120">
            <v>73634.407499999987</v>
          </cell>
          <cell r="AN120">
            <v>65820.727499999994</v>
          </cell>
          <cell r="AO120">
            <v>58023.315000000002</v>
          </cell>
          <cell r="AR120" t="str">
            <v>62</v>
          </cell>
        </row>
        <row r="121">
          <cell r="R121">
            <v>0</v>
          </cell>
          <cell r="S121">
            <v>0</v>
          </cell>
          <cell r="T121">
            <v>0</v>
          </cell>
          <cell r="U121">
            <v>0</v>
          </cell>
          <cell r="V121">
            <v>0</v>
          </cell>
          <cell r="W121">
            <v>0</v>
          </cell>
          <cell r="X121">
            <v>0</v>
          </cell>
          <cell r="Y121">
            <v>0</v>
          </cell>
          <cell r="Z121">
            <v>0</v>
          </cell>
          <cell r="AA121">
            <v>0</v>
          </cell>
          <cell r="AB121">
            <v>0</v>
          </cell>
          <cell r="AC121">
            <v>0</v>
          </cell>
          <cell r="AD121">
            <v>12792.471666666666</v>
          </cell>
          <cell r="AE121">
            <v>10457.028749999999</v>
          </cell>
          <cell r="AF121">
            <v>8125.8325000000004</v>
          </cell>
          <cell r="AG121">
            <v>5798.9145833333341</v>
          </cell>
          <cell r="AH121">
            <v>3476.3070833333331</v>
          </cell>
          <cell r="AI121">
            <v>1158.0425</v>
          </cell>
          <cell r="AJ121">
            <v>0</v>
          </cell>
          <cell r="AK121">
            <v>0</v>
          </cell>
          <cell r="AL121">
            <v>0</v>
          </cell>
          <cell r="AM121">
            <v>0</v>
          </cell>
          <cell r="AN121">
            <v>0</v>
          </cell>
          <cell r="AO121">
            <v>0</v>
          </cell>
          <cell r="AR121" t="str">
            <v>62</v>
          </cell>
        </row>
        <row r="122">
          <cell r="R122">
            <v>0</v>
          </cell>
          <cell r="S122">
            <v>0</v>
          </cell>
          <cell r="T122">
            <v>0</v>
          </cell>
          <cell r="U122">
            <v>0</v>
          </cell>
          <cell r="V122">
            <v>0</v>
          </cell>
          <cell r="W122">
            <v>0</v>
          </cell>
          <cell r="X122">
            <v>0</v>
          </cell>
          <cell r="Y122">
            <v>0</v>
          </cell>
          <cell r="Z122">
            <v>0</v>
          </cell>
          <cell r="AA122">
            <v>0</v>
          </cell>
          <cell r="AB122">
            <v>0</v>
          </cell>
          <cell r="AC122">
            <v>0</v>
          </cell>
          <cell r="AD122">
            <v>8705.9887499999986</v>
          </cell>
          <cell r="AE122">
            <v>7935.2612499999996</v>
          </cell>
          <cell r="AF122">
            <v>7167.0862500000003</v>
          </cell>
          <cell r="AG122">
            <v>6401.4824999999992</v>
          </cell>
          <cell r="AH122">
            <v>5638.4695833333326</v>
          </cell>
          <cell r="AI122">
            <v>4878.0670833333334</v>
          </cell>
          <cell r="AJ122">
            <v>4120.2945833333333</v>
          </cell>
          <cell r="AK122">
            <v>3365.1620833333332</v>
          </cell>
          <cell r="AL122">
            <v>2612.6891666666666</v>
          </cell>
          <cell r="AM122">
            <v>1862.9054166666667</v>
          </cell>
          <cell r="AN122">
            <v>1115.83125</v>
          </cell>
          <cell r="AO122">
            <v>371.48708333333337</v>
          </cell>
          <cell r="AR122" t="str">
            <v>62</v>
          </cell>
        </row>
        <row r="123">
          <cell r="R123">
            <v>0</v>
          </cell>
          <cell r="S123">
            <v>0</v>
          </cell>
          <cell r="T123">
            <v>0</v>
          </cell>
          <cell r="U123">
            <v>0</v>
          </cell>
          <cell r="V123">
            <v>0</v>
          </cell>
          <cell r="W123">
            <v>0</v>
          </cell>
          <cell r="X123">
            <v>0</v>
          </cell>
          <cell r="Y123">
            <v>0</v>
          </cell>
          <cell r="Z123">
            <v>0</v>
          </cell>
          <cell r="AA123">
            <v>0</v>
          </cell>
          <cell r="AB123">
            <v>0</v>
          </cell>
          <cell r="AC123">
            <v>0</v>
          </cell>
          <cell r="AD123">
            <v>72719.906666666677</v>
          </cell>
          <cell r="AE123">
            <v>66285.87999999999</v>
          </cell>
          <cell r="AF123">
            <v>59872.460416666669</v>
          </cell>
          <cell r="AG123">
            <v>53479.802499999998</v>
          </cell>
          <cell r="AH123">
            <v>47108.062083333331</v>
          </cell>
          <cell r="AI123">
            <v>40757.396249999998</v>
          </cell>
          <cell r="AJ123">
            <v>34427.962916666664</v>
          </cell>
          <cell r="AK123">
            <v>28119.921249999999</v>
          </cell>
          <cell r="AL123">
            <v>21833.431666666667</v>
          </cell>
          <cell r="AM123">
            <v>15568.655833333331</v>
          </cell>
          <cell r="AN123">
            <v>9325.7566666666662</v>
          </cell>
          <cell r="AO123">
            <v>3104.8983333333331</v>
          </cell>
          <cell r="AR123" t="str">
            <v>62</v>
          </cell>
        </row>
        <row r="124">
          <cell r="R124">
            <v>29578.32</v>
          </cell>
          <cell r="S124">
            <v>29578.32</v>
          </cell>
          <cell r="T124">
            <v>29578.32</v>
          </cell>
          <cell r="U124">
            <v>29578.32</v>
          </cell>
          <cell r="V124">
            <v>29578.32</v>
          </cell>
          <cell r="W124">
            <v>29578.32</v>
          </cell>
          <cell r="X124">
            <v>29578.32</v>
          </cell>
          <cell r="Y124">
            <v>29578.32</v>
          </cell>
          <cell r="Z124">
            <v>29578.32</v>
          </cell>
          <cell r="AA124">
            <v>25824.6</v>
          </cell>
          <cell r="AB124">
            <v>25824.6</v>
          </cell>
          <cell r="AC124">
            <v>25824.6</v>
          </cell>
          <cell r="AD124">
            <v>32040.26</v>
          </cell>
          <cell r="AE124">
            <v>31750.62</v>
          </cell>
          <cell r="AF124">
            <v>31460.98</v>
          </cell>
          <cell r="AG124">
            <v>31171.34</v>
          </cell>
          <cell r="AH124">
            <v>30881.7</v>
          </cell>
          <cell r="AI124">
            <v>30592.06</v>
          </cell>
          <cell r="AJ124">
            <v>30302.420000000002</v>
          </cell>
          <cell r="AK124">
            <v>30012.78</v>
          </cell>
          <cell r="AL124">
            <v>29723.14</v>
          </cell>
          <cell r="AM124">
            <v>29421.915000000005</v>
          </cell>
          <cell r="AN124">
            <v>29109.105</v>
          </cell>
          <cell r="AO124">
            <v>28796.294999999998</v>
          </cell>
          <cell r="AR124" t="str">
            <v>62</v>
          </cell>
        </row>
        <row r="125">
          <cell r="R125">
            <v>-1718068</v>
          </cell>
          <cell r="S125">
            <v>-1718068</v>
          </cell>
          <cell r="T125">
            <v>-1718068</v>
          </cell>
          <cell r="U125">
            <v>-1718068</v>
          </cell>
          <cell r="V125">
            <v>-1718068</v>
          </cell>
          <cell r="W125">
            <v>-1718068</v>
          </cell>
          <cell r="X125">
            <v>-1718068</v>
          </cell>
          <cell r="Y125">
            <v>-1718068</v>
          </cell>
          <cell r="Z125">
            <v>-1718068</v>
          </cell>
          <cell r="AA125">
            <v>-1718068</v>
          </cell>
          <cell r="AB125">
            <v>-1718068</v>
          </cell>
          <cell r="AC125">
            <v>0</v>
          </cell>
          <cell r="AD125">
            <v>-1588802.0804166666</v>
          </cell>
          <cell r="AE125">
            <v>-1601089.5295833333</v>
          </cell>
          <cell r="AF125">
            <v>-1613376.97875</v>
          </cell>
          <cell r="AG125">
            <v>-1625664.4279166665</v>
          </cell>
          <cell r="AH125">
            <v>-1637951.8770833332</v>
          </cell>
          <cell r="AI125">
            <v>-1650239.3262499999</v>
          </cell>
          <cell r="AJ125">
            <v>-1662526.7754166666</v>
          </cell>
          <cell r="AK125">
            <v>-1673610.25</v>
          </cell>
          <cell r="AL125">
            <v>-1683489.75</v>
          </cell>
          <cell r="AM125">
            <v>-1693369.25</v>
          </cell>
          <cell r="AN125">
            <v>-1703248.75</v>
          </cell>
          <cell r="AO125">
            <v>-1641542.0833333333</v>
          </cell>
          <cell r="AR125" t="str">
            <v>62</v>
          </cell>
        </row>
        <row r="126">
          <cell r="R126">
            <v>0</v>
          </cell>
          <cell r="S126">
            <v>0</v>
          </cell>
          <cell r="T126">
            <v>0</v>
          </cell>
          <cell r="U126">
            <v>0</v>
          </cell>
          <cell r="V126">
            <v>0</v>
          </cell>
          <cell r="W126">
            <v>0</v>
          </cell>
          <cell r="X126">
            <v>0</v>
          </cell>
          <cell r="Y126">
            <v>0</v>
          </cell>
          <cell r="Z126">
            <v>0</v>
          </cell>
          <cell r="AA126">
            <v>0</v>
          </cell>
          <cell r="AB126">
            <v>0</v>
          </cell>
          <cell r="AC126">
            <v>0</v>
          </cell>
          <cell r="AD126">
            <v>145833.33333333334</v>
          </cell>
          <cell r="AE126">
            <v>72916.666666666672</v>
          </cell>
          <cell r="AF126">
            <v>0</v>
          </cell>
          <cell r="AG126">
            <v>0</v>
          </cell>
          <cell r="AH126">
            <v>0</v>
          </cell>
          <cell r="AI126">
            <v>0</v>
          </cell>
          <cell r="AJ126">
            <v>0</v>
          </cell>
          <cell r="AK126">
            <v>0</v>
          </cell>
          <cell r="AL126">
            <v>0</v>
          </cell>
          <cell r="AM126">
            <v>0</v>
          </cell>
          <cell r="AN126">
            <v>0</v>
          </cell>
          <cell r="AO126">
            <v>0</v>
          </cell>
          <cell r="AR126" t="str">
            <v>62</v>
          </cell>
        </row>
        <row r="127">
          <cell r="R127">
            <v>41534.339999999997</v>
          </cell>
          <cell r="S127">
            <v>41450.99</v>
          </cell>
          <cell r="T127">
            <v>41367.160000000003</v>
          </cell>
          <cell r="U127">
            <v>41282.839999999997</v>
          </cell>
          <cell r="V127">
            <v>41198.03</v>
          </cell>
          <cell r="W127">
            <v>41112.720000000001</v>
          </cell>
          <cell r="X127">
            <v>41112.720000000001</v>
          </cell>
          <cell r="Y127">
            <v>-65</v>
          </cell>
          <cell r="Z127">
            <v>0</v>
          </cell>
          <cell r="AA127">
            <v>0</v>
          </cell>
          <cell r="AB127">
            <v>0</v>
          </cell>
          <cell r="AC127">
            <v>0</v>
          </cell>
          <cell r="AD127">
            <v>22639.350833333334</v>
          </cell>
          <cell r="AE127">
            <v>26097.072916666668</v>
          </cell>
          <cell r="AF127">
            <v>29547.829166666666</v>
          </cell>
          <cell r="AG127">
            <v>32991.57916666667</v>
          </cell>
          <cell r="AH127">
            <v>36428.282083333332</v>
          </cell>
          <cell r="AI127">
            <v>39857.896666666667</v>
          </cell>
          <cell r="AJ127">
            <v>41533.956666666665</v>
          </cell>
          <cell r="AK127">
            <v>39746.617083333331</v>
          </cell>
          <cell r="AL127">
            <v>36251.95958333333</v>
          </cell>
          <cell r="AM127">
            <v>32766.776666666661</v>
          </cell>
          <cell r="AN127">
            <v>29288.399166666666</v>
          </cell>
          <cell r="AO127">
            <v>25816.866666666665</v>
          </cell>
          <cell r="AR127" t="str">
            <v>62</v>
          </cell>
        </row>
        <row r="128">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R128" t="str">
            <v>50a</v>
          </cell>
        </row>
        <row r="129">
          <cell r="R129">
            <v>0</v>
          </cell>
          <cell r="S129">
            <v>0</v>
          </cell>
          <cell r="T129">
            <v>0</v>
          </cell>
          <cell r="U129">
            <v>0</v>
          </cell>
          <cell r="V129">
            <v>0</v>
          </cell>
          <cell r="W129">
            <v>0</v>
          </cell>
          <cell r="X129">
            <v>0</v>
          </cell>
          <cell r="Y129">
            <v>0</v>
          </cell>
          <cell r="Z129">
            <v>0</v>
          </cell>
          <cell r="AA129">
            <v>0</v>
          </cell>
          <cell r="AB129">
            <v>0</v>
          </cell>
          <cell r="AC129">
            <v>0</v>
          </cell>
          <cell r="AD129">
            <v>1079925681.8120835</v>
          </cell>
          <cell r="AE129">
            <v>977075620.58791685</v>
          </cell>
          <cell r="AF129">
            <v>874225559.3637501</v>
          </cell>
          <cell r="AG129">
            <v>771375493.5562501</v>
          </cell>
          <cell r="AH129">
            <v>668525427.74875009</v>
          </cell>
          <cell r="AI129">
            <v>565675361.94125009</v>
          </cell>
          <cell r="AJ129">
            <v>462825296.13375002</v>
          </cell>
          <cell r="AK129">
            <v>359975230.32625002</v>
          </cell>
          <cell r="AL129">
            <v>257125164.51875004</v>
          </cell>
          <cell r="AM129">
            <v>154275098.71125001</v>
          </cell>
          <cell r="AN129">
            <v>51425032.903750002</v>
          </cell>
          <cell r="AO129">
            <v>0</v>
          </cell>
          <cell r="AR129" t="str">
            <v>50a</v>
          </cell>
        </row>
        <row r="130">
          <cell r="R130">
            <v>-94233.94</v>
          </cell>
          <cell r="S130">
            <v>-94233.94</v>
          </cell>
          <cell r="T130">
            <v>-94233.94</v>
          </cell>
          <cell r="U130">
            <v>-94233.94</v>
          </cell>
          <cell r="V130">
            <v>-94233.94</v>
          </cell>
          <cell r="W130">
            <v>-94233.94</v>
          </cell>
          <cell r="X130">
            <v>-94233.94</v>
          </cell>
          <cell r="Y130">
            <v>-94233.94</v>
          </cell>
          <cell r="Z130">
            <v>-94233.94</v>
          </cell>
          <cell r="AA130">
            <v>-94233.94</v>
          </cell>
          <cell r="AB130">
            <v>0</v>
          </cell>
          <cell r="AC130">
            <v>0</v>
          </cell>
          <cell r="AD130">
            <v>-15833924.173333334</v>
          </cell>
          <cell r="AE130">
            <v>-14334703.548333334</v>
          </cell>
          <cell r="AF130">
            <v>-12835482.923333332</v>
          </cell>
          <cell r="AG130">
            <v>-11336262.298333332</v>
          </cell>
          <cell r="AH130">
            <v>-9837068.2487499993</v>
          </cell>
          <cell r="AI130">
            <v>-8337900.7745833322</v>
          </cell>
          <cell r="AJ130">
            <v>-6838796.8508333331</v>
          </cell>
          <cell r="AK130">
            <v>-5339756.4774999982</v>
          </cell>
          <cell r="AL130">
            <v>-3840716.1041666656</v>
          </cell>
          <cell r="AM130">
            <v>-2341955.4233333343</v>
          </cell>
          <cell r="AN130">
            <v>-839548.02083333337</v>
          </cell>
          <cell r="AO130">
            <v>-82454.697916666657</v>
          </cell>
          <cell r="AR130" t="str">
            <v>50a</v>
          </cell>
        </row>
        <row r="131">
          <cell r="R131">
            <v>-38267.620000000003</v>
          </cell>
          <cell r="S131">
            <v>-38267.620000000003</v>
          </cell>
          <cell r="T131">
            <v>-38267.620000000003</v>
          </cell>
          <cell r="U131">
            <v>-38267.620000000003</v>
          </cell>
          <cell r="V131">
            <v>-38267.620000000003</v>
          </cell>
          <cell r="W131">
            <v>-38267.620000000003</v>
          </cell>
          <cell r="X131">
            <v>-38267.620000000003</v>
          </cell>
          <cell r="Y131">
            <v>-38267.620000000003</v>
          </cell>
          <cell r="Z131">
            <v>-38267.620000000003</v>
          </cell>
          <cell r="AA131">
            <v>-38267.620000000003</v>
          </cell>
          <cell r="AB131">
            <v>-38267.620000000003</v>
          </cell>
          <cell r="AC131">
            <v>0</v>
          </cell>
          <cell r="AD131">
            <v>-91834.244583333333</v>
          </cell>
          <cell r="AE131">
            <v>-86176.585416666669</v>
          </cell>
          <cell r="AF131">
            <v>-80518.926250000004</v>
          </cell>
          <cell r="AG131">
            <v>-74850.569166666668</v>
          </cell>
          <cell r="AH131">
            <v>-69171.51416666666</v>
          </cell>
          <cell r="AI131">
            <v>-63492.45916666666</v>
          </cell>
          <cell r="AJ131">
            <v>-57813.404166666667</v>
          </cell>
          <cell r="AK131">
            <v>-52786.085416666669</v>
          </cell>
          <cell r="AL131">
            <v>-48410.502916666672</v>
          </cell>
          <cell r="AM131">
            <v>-44233.938750000001</v>
          </cell>
          <cell r="AN131">
            <v>-40256.392916666671</v>
          </cell>
          <cell r="AO131">
            <v>-36673.135833333334</v>
          </cell>
          <cell r="AR131" t="str">
            <v>50a</v>
          </cell>
        </row>
        <row r="132">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R132" t="str">
            <v>50a</v>
          </cell>
        </row>
        <row r="133">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R133" t="str">
            <v>50a</v>
          </cell>
        </row>
        <row r="134">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R134" t="str">
            <v>50a</v>
          </cell>
        </row>
        <row r="135">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R135" t="str">
            <v>50a</v>
          </cell>
        </row>
        <row r="136">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R136" t="str">
            <v>50b</v>
          </cell>
        </row>
        <row r="137">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R137" t="str">
            <v>50a</v>
          </cell>
        </row>
        <row r="138">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R138" t="str">
            <v>50a</v>
          </cell>
        </row>
        <row r="139">
          <cell r="R139">
            <v>428.61</v>
          </cell>
          <cell r="S139">
            <v>428.61</v>
          </cell>
          <cell r="T139">
            <v>428.61</v>
          </cell>
          <cell r="U139">
            <v>428.61</v>
          </cell>
          <cell r="V139">
            <v>428.61</v>
          </cell>
          <cell r="W139">
            <v>428.61</v>
          </cell>
          <cell r="X139">
            <v>428.61</v>
          </cell>
          <cell r="Y139">
            <v>428.61</v>
          </cell>
          <cell r="Z139">
            <v>428.61</v>
          </cell>
          <cell r="AA139">
            <v>428.61</v>
          </cell>
          <cell r="AB139">
            <v>428.61</v>
          </cell>
          <cell r="AC139">
            <v>0</v>
          </cell>
          <cell r="AD139">
            <v>428.60999999999996</v>
          </cell>
          <cell r="AE139">
            <v>428.60999999999996</v>
          </cell>
          <cell r="AF139">
            <v>428.60999999999996</v>
          </cell>
          <cell r="AG139">
            <v>428.60999999999996</v>
          </cell>
          <cell r="AH139">
            <v>428.60999999999996</v>
          </cell>
          <cell r="AI139">
            <v>428.60999999999996</v>
          </cell>
          <cell r="AJ139">
            <v>428.60999999999996</v>
          </cell>
          <cell r="AK139">
            <v>428.60999999999996</v>
          </cell>
          <cell r="AL139">
            <v>428.60999999999996</v>
          </cell>
          <cell r="AM139">
            <v>428.60999999999996</v>
          </cell>
          <cell r="AN139">
            <v>428.60999999999996</v>
          </cell>
          <cell r="AO139">
            <v>410.75125000000003</v>
          </cell>
          <cell r="AR139" t="str">
            <v>50a</v>
          </cell>
        </row>
        <row r="140">
          <cell r="R140">
            <v>-25163.57</v>
          </cell>
          <cell r="S140">
            <v>-25163.57</v>
          </cell>
          <cell r="T140">
            <v>-25163.57</v>
          </cell>
          <cell r="U140">
            <v>-25163.57</v>
          </cell>
          <cell r="V140">
            <v>-25163.57</v>
          </cell>
          <cell r="W140">
            <v>-25163.57</v>
          </cell>
          <cell r="X140">
            <v>-25163.57</v>
          </cell>
          <cell r="Y140">
            <v>-25163.57</v>
          </cell>
          <cell r="Z140">
            <v>-25163.57</v>
          </cell>
          <cell r="AA140">
            <v>-25163.57</v>
          </cell>
          <cell r="AB140">
            <v>0</v>
          </cell>
          <cell r="AC140">
            <v>0</v>
          </cell>
          <cell r="AD140">
            <v>-25163.570000000003</v>
          </cell>
          <cell r="AE140">
            <v>-25163.570000000003</v>
          </cell>
          <cell r="AF140">
            <v>-25163.570000000003</v>
          </cell>
          <cell r="AG140">
            <v>-25163.570000000003</v>
          </cell>
          <cell r="AH140">
            <v>-25163.570000000003</v>
          </cell>
          <cell r="AI140">
            <v>-25163.570000000003</v>
          </cell>
          <cell r="AJ140">
            <v>-25163.570000000003</v>
          </cell>
          <cell r="AK140">
            <v>-25163.570000000003</v>
          </cell>
          <cell r="AL140">
            <v>-25163.570000000003</v>
          </cell>
          <cell r="AM140">
            <v>-25163.570000000003</v>
          </cell>
          <cell r="AN140">
            <v>-24115.087916666667</v>
          </cell>
          <cell r="AO140">
            <v>-22018.123750000002</v>
          </cell>
          <cell r="AR140" t="str">
            <v>50a</v>
          </cell>
        </row>
        <row r="141">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R141" t="str">
            <v>50a</v>
          </cell>
        </row>
        <row r="142">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R142" t="str">
            <v>50a</v>
          </cell>
        </row>
        <row r="143">
          <cell r="R143">
            <v>0</v>
          </cell>
          <cell r="S143">
            <v>0</v>
          </cell>
          <cell r="T143">
            <v>0</v>
          </cell>
          <cell r="U143">
            <v>0</v>
          </cell>
          <cell r="V143">
            <v>0</v>
          </cell>
          <cell r="W143">
            <v>0</v>
          </cell>
          <cell r="X143">
            <v>0</v>
          </cell>
          <cell r="Y143">
            <v>0</v>
          </cell>
          <cell r="Z143">
            <v>0</v>
          </cell>
          <cell r="AA143">
            <v>0</v>
          </cell>
          <cell r="AB143">
            <v>0</v>
          </cell>
          <cell r="AC143">
            <v>0</v>
          </cell>
          <cell r="AD143">
            <v>-1073075383.9662499</v>
          </cell>
          <cell r="AE143">
            <v>-970877728.35041666</v>
          </cell>
          <cell r="AF143">
            <v>-868680072.73458338</v>
          </cell>
          <cell r="AG143">
            <v>-766482417.1187501</v>
          </cell>
          <cell r="AH143">
            <v>-664284761.50291669</v>
          </cell>
          <cell r="AI143">
            <v>-562087105.88708341</v>
          </cell>
          <cell r="AJ143">
            <v>-459889450.27125001</v>
          </cell>
          <cell r="AK143">
            <v>-357691794.65541667</v>
          </cell>
          <cell r="AL143">
            <v>-255494139.03958336</v>
          </cell>
          <cell r="AM143">
            <v>-153296483.42375001</v>
          </cell>
          <cell r="AN143">
            <v>-51098827.807916671</v>
          </cell>
          <cell r="AO143">
            <v>0</v>
          </cell>
          <cell r="AR143" t="str">
            <v>50a</v>
          </cell>
        </row>
        <row r="144">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R144" t="str">
            <v>50a</v>
          </cell>
        </row>
        <row r="145">
          <cell r="R145">
            <v>-3496.36</v>
          </cell>
          <cell r="S145">
            <v>-3496.36</v>
          </cell>
          <cell r="T145">
            <v>-3496.36</v>
          </cell>
          <cell r="U145">
            <v>-3496.36</v>
          </cell>
          <cell r="V145">
            <v>-3496.36</v>
          </cell>
          <cell r="W145">
            <v>-3496.36</v>
          </cell>
          <cell r="X145">
            <v>-3496.36</v>
          </cell>
          <cell r="Y145">
            <v>-3496.36</v>
          </cell>
          <cell r="Z145">
            <v>-3496.36</v>
          </cell>
          <cell r="AA145">
            <v>-3496.36</v>
          </cell>
          <cell r="AB145">
            <v>-3496.36</v>
          </cell>
          <cell r="AC145">
            <v>0</v>
          </cell>
          <cell r="AD145">
            <v>-7461.0654166666654</v>
          </cell>
          <cell r="AE145">
            <v>-7050.3545833333328</v>
          </cell>
          <cell r="AF145">
            <v>-6639.6437499999993</v>
          </cell>
          <cell r="AG145">
            <v>-6228.9329166666657</v>
          </cell>
          <cell r="AH145">
            <v>-5818.2220833333331</v>
          </cell>
          <cell r="AI145">
            <v>-5407.5112500000005</v>
          </cell>
          <cell r="AJ145">
            <v>-4996.8004166666669</v>
          </cell>
          <cell r="AK145">
            <v>-4586.0895833333334</v>
          </cell>
          <cell r="AL145">
            <v>-4175.3787500000008</v>
          </cell>
          <cell r="AM145">
            <v>-3851.6075000000001</v>
          </cell>
          <cell r="AN145">
            <v>-3614.7758333333331</v>
          </cell>
          <cell r="AO145">
            <v>-3350.6783333333333</v>
          </cell>
          <cell r="AR145" t="str">
            <v>50a</v>
          </cell>
        </row>
        <row r="146">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R146" t="str">
            <v>50a</v>
          </cell>
        </row>
        <row r="147">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R147" t="str">
            <v>50a</v>
          </cell>
        </row>
        <row r="148">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R148" t="str">
            <v>50a</v>
          </cell>
        </row>
        <row r="149">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R149" t="str">
            <v>50a</v>
          </cell>
        </row>
        <row r="150">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R150" t="str">
            <v>50a</v>
          </cell>
        </row>
        <row r="151">
          <cell r="R151">
            <v>0</v>
          </cell>
          <cell r="S151">
            <v>0</v>
          </cell>
          <cell r="T151">
            <v>0</v>
          </cell>
          <cell r="U151">
            <v>0</v>
          </cell>
          <cell r="V151">
            <v>0</v>
          </cell>
          <cell r="W151">
            <v>0</v>
          </cell>
          <cell r="X151">
            <v>0</v>
          </cell>
          <cell r="Y151">
            <v>0</v>
          </cell>
          <cell r="Z151">
            <v>0</v>
          </cell>
          <cell r="AA151">
            <v>0</v>
          </cell>
          <cell r="AB151">
            <v>0</v>
          </cell>
          <cell r="AC151">
            <v>0</v>
          </cell>
          <cell r="AD151">
            <v>2.6875</v>
          </cell>
          <cell r="AE151">
            <v>0</v>
          </cell>
          <cell r="AF151">
            <v>0</v>
          </cell>
          <cell r="AG151">
            <v>0</v>
          </cell>
          <cell r="AH151">
            <v>0</v>
          </cell>
          <cell r="AI151">
            <v>0</v>
          </cell>
          <cell r="AJ151">
            <v>0</v>
          </cell>
          <cell r="AK151">
            <v>0</v>
          </cell>
          <cell r="AL151">
            <v>0</v>
          </cell>
          <cell r="AM151">
            <v>0</v>
          </cell>
          <cell r="AN151">
            <v>0</v>
          </cell>
          <cell r="AO151">
            <v>0</v>
          </cell>
          <cell r="AR151" t="str">
            <v>50a</v>
          </cell>
        </row>
        <row r="152">
          <cell r="R152">
            <v>17494.78</v>
          </cell>
          <cell r="S152">
            <v>17494.78</v>
          </cell>
          <cell r="T152">
            <v>20722.78</v>
          </cell>
          <cell r="U152">
            <v>20838.54</v>
          </cell>
          <cell r="V152">
            <v>23975.37</v>
          </cell>
          <cell r="W152">
            <v>43477.54</v>
          </cell>
          <cell r="X152">
            <v>89833.919999999998</v>
          </cell>
          <cell r="Y152">
            <v>133407.94</v>
          </cell>
          <cell r="Z152">
            <v>157295.69</v>
          </cell>
          <cell r="AA152">
            <v>2344.4499999999998</v>
          </cell>
          <cell r="AB152">
            <v>5611.15</v>
          </cell>
          <cell r="AC152">
            <v>10061.17</v>
          </cell>
          <cell r="AD152">
            <v>20395.637499999997</v>
          </cell>
          <cell r="AE152">
            <v>21707.535833333332</v>
          </cell>
          <cell r="AF152">
            <v>23086.684166666662</v>
          </cell>
          <cell r="AG152">
            <v>24569.128333333327</v>
          </cell>
          <cell r="AH152">
            <v>25753.787083333329</v>
          </cell>
          <cell r="AI152">
            <v>26395.617499999997</v>
          </cell>
          <cell r="AJ152">
            <v>26691.436249999999</v>
          </cell>
          <cell r="AK152">
            <v>30623.561249999999</v>
          </cell>
          <cell r="AL152">
            <v>40844.922083333338</v>
          </cell>
          <cell r="AM152">
            <v>46800.29541666666</v>
          </cell>
          <cell r="AN152">
            <v>46109.837083333325</v>
          </cell>
          <cell r="AO152">
            <v>45522.909583333334</v>
          </cell>
          <cell r="AR152" t="str">
            <v>50a</v>
          </cell>
        </row>
        <row r="153">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R153" t="str">
            <v>50a</v>
          </cell>
        </row>
        <row r="154">
          <cell r="R154">
            <v>2018209.71</v>
          </cell>
          <cell r="S154">
            <v>2119767.42</v>
          </cell>
          <cell r="T154">
            <v>646197.65</v>
          </cell>
          <cell r="U154">
            <v>758800</v>
          </cell>
          <cell r="V154">
            <v>844413.58</v>
          </cell>
          <cell r="W154">
            <v>929493.5</v>
          </cell>
          <cell r="X154">
            <v>1014229.71</v>
          </cell>
          <cell r="Y154">
            <v>1084592.1299999999</v>
          </cell>
          <cell r="Z154">
            <v>1154929.01</v>
          </cell>
          <cell r="AA154">
            <v>1217261.67</v>
          </cell>
          <cell r="AB154">
            <v>1279125.1499999999</v>
          </cell>
          <cell r="AC154">
            <v>571945.46</v>
          </cell>
          <cell r="AD154">
            <v>1463753.0287499998</v>
          </cell>
          <cell r="AE154">
            <v>1560087.5254166666</v>
          </cell>
          <cell r="AF154">
            <v>1588437.9487500002</v>
          </cell>
          <cell r="AG154">
            <v>1549847.7608333332</v>
          </cell>
          <cell r="AH154">
            <v>1509734.5166666666</v>
          </cell>
          <cell r="AI154">
            <v>1469273.7920833332</v>
          </cell>
          <cell r="AJ154">
            <v>1429084.41625</v>
          </cell>
          <cell r="AK154">
            <v>1388531.98875</v>
          </cell>
          <cell r="AL154">
            <v>1347363.6912499999</v>
          </cell>
          <cell r="AM154">
            <v>1305720.3224999998</v>
          </cell>
          <cell r="AN154">
            <v>1263956.07</v>
          </cell>
          <cell r="AO154">
            <v>1189895.3504166666</v>
          </cell>
          <cell r="AR154" t="str">
            <v>50a</v>
          </cell>
        </row>
        <row r="155">
          <cell r="R155">
            <v>-432028.91</v>
          </cell>
          <cell r="S155">
            <v>-443936.4</v>
          </cell>
          <cell r="T155">
            <v>-459060.92</v>
          </cell>
          <cell r="U155">
            <v>-465904.11</v>
          </cell>
          <cell r="V155">
            <v>-482135.84</v>
          </cell>
          <cell r="W155">
            <v>-492919.8</v>
          </cell>
          <cell r="X155">
            <v>-501367.52</v>
          </cell>
          <cell r="Y155">
            <v>-510242.88</v>
          </cell>
          <cell r="Z155">
            <v>-518318.62</v>
          </cell>
          <cell r="AA155">
            <v>-526937.19999999995</v>
          </cell>
          <cell r="AB155">
            <v>-539206.07999999996</v>
          </cell>
          <cell r="AC155">
            <v>-549633</v>
          </cell>
          <cell r="AD155">
            <v>-375130.64666666667</v>
          </cell>
          <cell r="AE155">
            <v>-384812.14666666667</v>
          </cell>
          <cell r="AF155">
            <v>-394903.43375000008</v>
          </cell>
          <cell r="AG155">
            <v>-405096.90666666673</v>
          </cell>
          <cell r="AH155">
            <v>-415524.18291666667</v>
          </cell>
          <cell r="AI155">
            <v>-426150.49291666667</v>
          </cell>
          <cell r="AJ155">
            <v>-436518.26458333334</v>
          </cell>
          <cell r="AK155">
            <v>-446849.50333333336</v>
          </cell>
          <cell r="AL155">
            <v>-457119.85833333322</v>
          </cell>
          <cell r="AM155">
            <v>-467321.90166666667</v>
          </cell>
          <cell r="AN155">
            <v>-477738.78916666674</v>
          </cell>
          <cell r="AO155">
            <v>-488255.52999999997</v>
          </cell>
          <cell r="AR155" t="str">
            <v>50a</v>
          </cell>
        </row>
        <row r="156">
          <cell r="R156">
            <v>-53699.8</v>
          </cell>
          <cell r="S156">
            <v>-53465.34</v>
          </cell>
          <cell r="T156">
            <v>-53438.49</v>
          </cell>
          <cell r="U156">
            <v>-53438.49</v>
          </cell>
          <cell r="V156">
            <v>-53438.49</v>
          </cell>
          <cell r="W156">
            <v>-53374.42</v>
          </cell>
          <cell r="X156">
            <v>-53374.42</v>
          </cell>
          <cell r="Y156">
            <v>-53374.42</v>
          </cell>
          <cell r="Z156">
            <v>-53374.42</v>
          </cell>
          <cell r="AA156">
            <v>-53253.62</v>
          </cell>
          <cell r="AB156">
            <v>0</v>
          </cell>
          <cell r="AC156">
            <v>0</v>
          </cell>
          <cell r="AD156">
            <v>-182212.23708333334</v>
          </cell>
          <cell r="AE156">
            <v>-164860.49791666667</v>
          </cell>
          <cell r="AF156">
            <v>-148525.77083333334</v>
          </cell>
          <cell r="AG156">
            <v>-133173.58708333335</v>
          </cell>
          <cell r="AH156">
            <v>-118062.83916666667</v>
          </cell>
          <cell r="AI156">
            <v>-103224.07333333332</v>
          </cell>
          <cell r="AJ156">
            <v>-88896.077083333323</v>
          </cell>
          <cell r="AK156">
            <v>-75246.562083333338</v>
          </cell>
          <cell r="AL156">
            <v>-62227.13958333333</v>
          </cell>
          <cell r="AM156">
            <v>-55115.805</v>
          </cell>
          <cell r="AN156">
            <v>-51831.885416666657</v>
          </cell>
          <cell r="AO156">
            <v>-46913.590833333328</v>
          </cell>
          <cell r="AR156" t="str">
            <v>50a</v>
          </cell>
        </row>
        <row r="157">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R157" t="str">
            <v>50a</v>
          </cell>
        </row>
        <row r="158">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R158" t="str">
            <v>50a</v>
          </cell>
        </row>
        <row r="159">
          <cell r="R159">
            <v>0</v>
          </cell>
          <cell r="S159">
            <v>0</v>
          </cell>
          <cell r="T159">
            <v>0</v>
          </cell>
          <cell r="U159">
            <v>0</v>
          </cell>
          <cell r="V159">
            <v>0</v>
          </cell>
          <cell r="W159">
            <v>0</v>
          </cell>
          <cell r="X159">
            <v>0</v>
          </cell>
          <cell r="Y159">
            <v>0</v>
          </cell>
          <cell r="Z159">
            <v>0</v>
          </cell>
          <cell r="AA159">
            <v>0</v>
          </cell>
          <cell r="AB159">
            <v>0</v>
          </cell>
          <cell r="AC159">
            <v>0</v>
          </cell>
          <cell r="AD159">
            <v>8476083.3379166666</v>
          </cell>
          <cell r="AE159">
            <v>7640454.225833334</v>
          </cell>
          <cell r="AF159">
            <v>6976874.8875000002</v>
          </cell>
          <cell r="AG159">
            <v>6310332.135416667</v>
          </cell>
          <cell r="AH159">
            <v>5468776.1733333329</v>
          </cell>
          <cell r="AI159">
            <v>4627328.9837499997</v>
          </cell>
          <cell r="AJ159">
            <v>3785996.4412500001</v>
          </cell>
          <cell r="AK159">
            <v>2944663.8987500002</v>
          </cell>
          <cell r="AL159">
            <v>2103331.3562499997</v>
          </cell>
          <cell r="AM159">
            <v>1261998.81375</v>
          </cell>
          <cell r="AN159">
            <v>420666.27124999999</v>
          </cell>
          <cell r="AO159">
            <v>0</v>
          </cell>
          <cell r="AR159" t="str">
            <v>50a</v>
          </cell>
        </row>
        <row r="160">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R160" t="str">
            <v>50a</v>
          </cell>
        </row>
        <row r="161">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R161" t="str">
            <v>50a</v>
          </cell>
        </row>
        <row r="162">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R162" t="str">
            <v>50a</v>
          </cell>
        </row>
        <row r="163">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R163" t="str">
            <v>50a</v>
          </cell>
        </row>
        <row r="164">
          <cell r="R164">
            <v>0</v>
          </cell>
          <cell r="S164">
            <v>0</v>
          </cell>
          <cell r="T164">
            <v>0</v>
          </cell>
          <cell r="U164">
            <v>0</v>
          </cell>
          <cell r="V164">
            <v>0</v>
          </cell>
          <cell r="W164">
            <v>0</v>
          </cell>
          <cell r="X164">
            <v>0</v>
          </cell>
          <cell r="Y164">
            <v>0</v>
          </cell>
          <cell r="Z164">
            <v>0</v>
          </cell>
          <cell r="AA164">
            <v>0</v>
          </cell>
          <cell r="AB164">
            <v>0</v>
          </cell>
          <cell r="AC164">
            <v>0</v>
          </cell>
          <cell r="AD164">
            <v>-5374.6874999999991</v>
          </cell>
          <cell r="AE164">
            <v>-4848.9474999999993</v>
          </cell>
          <cell r="AF164">
            <v>-4323.2074999999995</v>
          </cell>
          <cell r="AG164">
            <v>-3797.4675000000002</v>
          </cell>
          <cell r="AH164">
            <v>-3271.7275000000004</v>
          </cell>
          <cell r="AI164">
            <v>-2745.9874999999997</v>
          </cell>
          <cell r="AJ164">
            <v>-2220.2474999999999</v>
          </cell>
          <cell r="AK164">
            <v>-1694.5074999999999</v>
          </cell>
          <cell r="AL164">
            <v>-1168.7675000000002</v>
          </cell>
          <cell r="AM164">
            <v>-643.02750000000003</v>
          </cell>
          <cell r="AN164">
            <v>-190.07875000000001</v>
          </cell>
          <cell r="AO164">
            <v>0</v>
          </cell>
          <cell r="AR164" t="str">
            <v>50a</v>
          </cell>
        </row>
        <row r="165">
          <cell r="R165">
            <v>0</v>
          </cell>
          <cell r="S165">
            <v>53784.54</v>
          </cell>
          <cell r="T165">
            <v>70411.240000000005</v>
          </cell>
          <cell r="U165">
            <v>0</v>
          </cell>
          <cell r="V165">
            <v>254028.29</v>
          </cell>
          <cell r="W165">
            <v>740090.16</v>
          </cell>
          <cell r="X165">
            <v>1289479.6799999999</v>
          </cell>
          <cell r="Y165">
            <v>522711.89</v>
          </cell>
          <cell r="Z165">
            <v>1068327.26</v>
          </cell>
          <cell r="AA165">
            <v>0</v>
          </cell>
          <cell r="AB165">
            <v>312706.23</v>
          </cell>
          <cell r="AC165">
            <v>366889.59</v>
          </cell>
          <cell r="AD165">
            <v>510749.84583333338</v>
          </cell>
          <cell r="AE165">
            <v>512990.86833333335</v>
          </cell>
          <cell r="AF165">
            <v>518165.69250000006</v>
          </cell>
          <cell r="AG165">
            <v>521099.4941666667</v>
          </cell>
          <cell r="AH165">
            <v>531684.00624999998</v>
          </cell>
          <cell r="AI165">
            <v>573105.6083333334</v>
          </cell>
          <cell r="AJ165">
            <v>657671.01833333343</v>
          </cell>
          <cell r="AK165">
            <v>676487.82666666678</v>
          </cell>
          <cell r="AL165">
            <v>580091.41791666672</v>
          </cell>
          <cell r="AM165">
            <v>518606.52083333331</v>
          </cell>
          <cell r="AN165">
            <v>498784.69624999998</v>
          </cell>
          <cell r="AO165">
            <v>434415.97250000009</v>
          </cell>
          <cell r="AR165" t="str">
            <v>50b</v>
          </cell>
        </row>
        <row r="166">
          <cell r="R166">
            <v>373.37</v>
          </cell>
          <cell r="S166">
            <v>373.66</v>
          </cell>
          <cell r="T166">
            <v>373.97</v>
          </cell>
          <cell r="U166">
            <v>374.27</v>
          </cell>
          <cell r="V166">
            <v>374.58</v>
          </cell>
          <cell r="W166">
            <v>374.88</v>
          </cell>
          <cell r="X166">
            <v>375.21</v>
          </cell>
          <cell r="Y166">
            <v>375.56</v>
          </cell>
          <cell r="Z166">
            <v>1606491.08</v>
          </cell>
          <cell r="AA166">
            <v>5032923.66</v>
          </cell>
          <cell r="AB166">
            <v>5293981.49</v>
          </cell>
          <cell r="AC166">
            <v>163424</v>
          </cell>
          <cell r="AD166">
            <v>7427307.3733333349</v>
          </cell>
          <cell r="AE166">
            <v>6207690.3933333345</v>
          </cell>
          <cell r="AF166">
            <v>5132609.8454166669</v>
          </cell>
          <cell r="AG166">
            <v>4201961.0133333337</v>
          </cell>
          <cell r="AH166">
            <v>3271381.7650000001</v>
          </cell>
          <cell r="AI166">
            <v>2340789.3812499996</v>
          </cell>
          <cell r="AJ166">
            <v>1410214.937916667</v>
          </cell>
          <cell r="AK166">
            <v>479597.78333333338</v>
          </cell>
          <cell r="AL166">
            <v>74245.239166666681</v>
          </cell>
          <cell r="AM166">
            <v>343906.70375000004</v>
          </cell>
          <cell r="AN166">
            <v>774163.36833333352</v>
          </cell>
          <cell r="AO166">
            <v>1001524.1883333334</v>
          </cell>
          <cell r="AR166" t="str">
            <v>62</v>
          </cell>
        </row>
        <row r="167">
          <cell r="R167">
            <v>-5.0999999999999996</v>
          </cell>
          <cell r="S167">
            <v>-5.0999999999999996</v>
          </cell>
          <cell r="T167">
            <v>0</v>
          </cell>
          <cell r="U167">
            <v>0</v>
          </cell>
          <cell r="V167">
            <v>0</v>
          </cell>
          <cell r="W167">
            <v>0</v>
          </cell>
          <cell r="X167">
            <v>0</v>
          </cell>
          <cell r="Y167">
            <v>0</v>
          </cell>
          <cell r="Z167">
            <v>0</v>
          </cell>
          <cell r="AA167">
            <v>-2329.58</v>
          </cell>
          <cell r="AB167">
            <v>0</v>
          </cell>
          <cell r="AC167">
            <v>0</v>
          </cell>
          <cell r="AD167">
            <v>-446.61791666666664</v>
          </cell>
          <cell r="AE167">
            <v>-223.84458333333328</v>
          </cell>
          <cell r="AF167">
            <v>-34.108750000000015</v>
          </cell>
          <cell r="AG167">
            <v>46.750833333333325</v>
          </cell>
          <cell r="AH167">
            <v>34.372499999999981</v>
          </cell>
          <cell r="AI167">
            <v>9.1908333333333321</v>
          </cell>
          <cell r="AJ167">
            <v>-3.1875</v>
          </cell>
          <cell r="AK167">
            <v>-2.7624999999999997</v>
          </cell>
          <cell r="AL167">
            <v>-2.3374999999999999</v>
          </cell>
          <cell r="AM167">
            <v>-98.978333333333339</v>
          </cell>
          <cell r="AN167">
            <v>-195.6191666666667</v>
          </cell>
          <cell r="AO167">
            <v>-195.19416666666666</v>
          </cell>
          <cell r="AR167" t="str">
            <v>50a</v>
          </cell>
        </row>
        <row r="168">
          <cell r="R168">
            <v>3637875.04</v>
          </cell>
          <cell r="S168">
            <v>4444286.58</v>
          </cell>
          <cell r="T168">
            <v>2866157.71</v>
          </cell>
          <cell r="U168">
            <v>1666305.98</v>
          </cell>
          <cell r="V168">
            <v>1854503.29</v>
          </cell>
          <cell r="W168">
            <v>2119728.88</v>
          </cell>
          <cell r="X168">
            <v>1738758.12</v>
          </cell>
          <cell r="Y168">
            <v>1310962.77</v>
          </cell>
          <cell r="Z168">
            <v>1885218.81</v>
          </cell>
          <cell r="AA168">
            <v>1237325.6000000001</v>
          </cell>
          <cell r="AB168">
            <v>2447438.2000000002</v>
          </cell>
          <cell r="AC168">
            <v>2552470.09</v>
          </cell>
          <cell r="AD168">
            <v>18984068.736666668</v>
          </cell>
          <cell r="AE168">
            <v>17697871.645833332</v>
          </cell>
          <cell r="AF168">
            <v>16412532.007916667</v>
          </cell>
          <cell r="AG168">
            <v>14953348.79166667</v>
          </cell>
          <cell r="AH168">
            <v>13410716.109999999</v>
          </cell>
          <cell r="AI168">
            <v>10421214.694166668</v>
          </cell>
          <cell r="AJ168">
            <v>6933979.0012499988</v>
          </cell>
          <cell r="AK168">
            <v>4644124.9916666662</v>
          </cell>
          <cell r="AL168">
            <v>3408110.8462499995</v>
          </cell>
          <cell r="AM168">
            <v>3008207.5970833325</v>
          </cell>
          <cell r="AN168">
            <v>2575555.7566666664</v>
          </cell>
          <cell r="AO168">
            <v>2326389.8133333335</v>
          </cell>
          <cell r="AR168" t="str">
            <v>50a</v>
          </cell>
        </row>
        <row r="169">
          <cell r="R169">
            <v>0</v>
          </cell>
          <cell r="S169">
            <v>0</v>
          </cell>
          <cell r="T169">
            <v>0</v>
          </cell>
          <cell r="U169">
            <v>0</v>
          </cell>
          <cell r="V169">
            <v>0</v>
          </cell>
          <cell r="W169">
            <v>0</v>
          </cell>
          <cell r="X169">
            <v>0</v>
          </cell>
          <cell r="Y169">
            <v>0</v>
          </cell>
          <cell r="Z169">
            <v>0</v>
          </cell>
          <cell r="AA169">
            <v>0</v>
          </cell>
          <cell r="AB169">
            <v>0</v>
          </cell>
          <cell r="AC169">
            <v>-49871.24</v>
          </cell>
          <cell r="AD169">
            <v>-2336.5441666666666</v>
          </cell>
          <cell r="AE169">
            <v>-2336.5441666666666</v>
          </cell>
          <cell r="AF169">
            <v>-2336.5441666666666</v>
          </cell>
          <cell r="AG169">
            <v>-2336.5441666666666</v>
          </cell>
          <cell r="AH169">
            <v>-2336.5441666666666</v>
          </cell>
          <cell r="AI169">
            <v>-2336.5441666666666</v>
          </cell>
          <cell r="AJ169">
            <v>-2336.5441666666666</v>
          </cell>
          <cell r="AK169">
            <v>-2336.5441666666666</v>
          </cell>
          <cell r="AL169">
            <v>-2336.5441666666666</v>
          </cell>
          <cell r="AM169">
            <v>-2336.5441666666666</v>
          </cell>
          <cell r="AN169">
            <v>-1168.2720833333333</v>
          </cell>
          <cell r="AO169">
            <v>-2077.9683333333332</v>
          </cell>
          <cell r="AR169" t="str">
            <v>50a</v>
          </cell>
        </row>
        <row r="170">
          <cell r="R170">
            <v>21793968.670000002</v>
          </cell>
          <cell r="S170">
            <v>11413662.1</v>
          </cell>
          <cell r="T170">
            <v>5800258.1100000003</v>
          </cell>
          <cell r="U170">
            <v>6390527.5599999996</v>
          </cell>
          <cell r="V170">
            <v>6067565.9900000002</v>
          </cell>
          <cell r="W170">
            <v>7292429.9500000002</v>
          </cell>
          <cell r="X170">
            <v>4603174.91</v>
          </cell>
          <cell r="Y170">
            <v>1742889.68</v>
          </cell>
          <cell r="Z170">
            <v>6281183.25</v>
          </cell>
          <cell r="AA170">
            <v>5187408.28</v>
          </cell>
          <cell r="AB170">
            <v>17865398.039999999</v>
          </cell>
          <cell r="AC170">
            <v>742412.87</v>
          </cell>
          <cell r="AD170">
            <v>11803004.630416663</v>
          </cell>
          <cell r="AE170">
            <v>10501094.938749999</v>
          </cell>
          <cell r="AF170">
            <v>9645146.8887499999</v>
          </cell>
          <cell r="AG170">
            <v>9743944.8604166657</v>
          </cell>
          <cell r="AH170">
            <v>9953257.0949999988</v>
          </cell>
          <cell r="AI170">
            <v>9589910.5445833337</v>
          </cell>
          <cell r="AJ170">
            <v>9245317.3866666649</v>
          </cell>
          <cell r="AK170">
            <v>9031365.9229166657</v>
          </cell>
          <cell r="AL170">
            <v>8721745.4666666687</v>
          </cell>
          <cell r="AM170">
            <v>8640768.6637500003</v>
          </cell>
          <cell r="AN170">
            <v>9065527.5237500016</v>
          </cell>
          <cell r="AO170">
            <v>8756620.597083332</v>
          </cell>
          <cell r="AR170" t="str">
            <v>50a</v>
          </cell>
        </row>
        <row r="171">
          <cell r="R171">
            <v>-10282793.789999999</v>
          </cell>
          <cell r="S171">
            <v>711791.64</v>
          </cell>
          <cell r="T171">
            <v>333661.01</v>
          </cell>
          <cell r="U171">
            <v>438679.49</v>
          </cell>
          <cell r="V171">
            <v>439936.99</v>
          </cell>
          <cell r="W171">
            <v>400429.07</v>
          </cell>
          <cell r="X171">
            <v>410132.12</v>
          </cell>
          <cell r="Y171">
            <v>225554.05</v>
          </cell>
          <cell r="Z171">
            <v>159433.60000000001</v>
          </cell>
          <cell r="AA171">
            <v>378828.79999999999</v>
          </cell>
          <cell r="AB171">
            <v>438371.38</v>
          </cell>
          <cell r="AC171">
            <v>227223.26</v>
          </cell>
          <cell r="AD171">
            <v>-1834519.1779166667</v>
          </cell>
          <cell r="AE171">
            <v>-2275929.3675000002</v>
          </cell>
          <cell r="AF171">
            <v>-2319039.9245833331</v>
          </cell>
          <cell r="AG171">
            <v>-2345041.1183333336</v>
          </cell>
          <cell r="AH171">
            <v>-2323696.1587499999</v>
          </cell>
          <cell r="AI171">
            <v>-2316118.0375000001</v>
          </cell>
          <cell r="AJ171">
            <v>-2312885.7162500001</v>
          </cell>
          <cell r="AK171">
            <v>-2102215.9545833333</v>
          </cell>
          <cell r="AL171">
            <v>-1909550.1512499999</v>
          </cell>
          <cell r="AM171">
            <v>-1674977.3116666665</v>
          </cell>
          <cell r="AN171">
            <v>-1420871.2899999998</v>
          </cell>
          <cell r="AO171">
            <v>-961565.72958333325</v>
          </cell>
          <cell r="AR171" t="str">
            <v>50a</v>
          </cell>
        </row>
        <row r="172">
          <cell r="R172">
            <v>1349.54</v>
          </cell>
          <cell r="S172">
            <v>812.31</v>
          </cell>
          <cell r="T172">
            <v>1185.8599999999999</v>
          </cell>
          <cell r="U172">
            <v>981.22</v>
          </cell>
          <cell r="V172">
            <v>97.37</v>
          </cell>
          <cell r="W172">
            <v>428.48</v>
          </cell>
          <cell r="X172">
            <v>1963.83</v>
          </cell>
          <cell r="Y172">
            <v>587438.65</v>
          </cell>
          <cell r="Z172">
            <v>1384.72</v>
          </cell>
          <cell r="AA172">
            <v>608.51</v>
          </cell>
          <cell r="AB172">
            <v>190.01</v>
          </cell>
          <cell r="AC172">
            <v>3845</v>
          </cell>
          <cell r="AD172">
            <v>1487.9283333333333</v>
          </cell>
          <cell r="AE172">
            <v>1484.7554166666669</v>
          </cell>
          <cell r="AF172">
            <v>1442.9033333333334</v>
          </cell>
          <cell r="AG172">
            <v>1420.4145833333332</v>
          </cell>
          <cell r="AH172">
            <v>1415.5895833333334</v>
          </cell>
          <cell r="AI172">
            <v>1351.7958333333333</v>
          </cell>
          <cell r="AJ172">
            <v>1351.2537500000001</v>
          </cell>
          <cell r="AK172">
            <v>25731.653750000001</v>
          </cell>
          <cell r="AL172">
            <v>49954.051249999997</v>
          </cell>
          <cell r="AM172">
            <v>49829.176666666666</v>
          </cell>
          <cell r="AN172">
            <v>49811.137500000004</v>
          </cell>
          <cell r="AO172">
            <v>49907.325000000004</v>
          </cell>
          <cell r="AR172" t="str">
            <v>50a</v>
          </cell>
        </row>
        <row r="173">
          <cell r="R173">
            <v>258.70999999999998</v>
          </cell>
          <cell r="S173">
            <v>-2126.2600000000002</v>
          </cell>
          <cell r="T173">
            <v>125.18</v>
          </cell>
          <cell r="U173">
            <v>-290.3</v>
          </cell>
          <cell r="V173">
            <v>-584.35</v>
          </cell>
          <cell r="W173">
            <v>336.06</v>
          </cell>
          <cell r="X173">
            <v>2425.6799999999998</v>
          </cell>
          <cell r="Y173">
            <v>-144.57</v>
          </cell>
          <cell r="Z173">
            <v>2422.9</v>
          </cell>
          <cell r="AA173">
            <v>694.25</v>
          </cell>
          <cell r="AB173">
            <v>61.53</v>
          </cell>
          <cell r="AC173">
            <v>0</v>
          </cell>
          <cell r="AD173">
            <v>264.59375000000006</v>
          </cell>
          <cell r="AE173">
            <v>248.94708333333335</v>
          </cell>
          <cell r="AF173">
            <v>281.48791666666671</v>
          </cell>
          <cell r="AG173">
            <v>388.44375000000008</v>
          </cell>
          <cell r="AH173">
            <v>438.48874999999998</v>
          </cell>
          <cell r="AI173">
            <v>172.77625</v>
          </cell>
          <cell r="AJ173">
            <v>-23.134583333333335</v>
          </cell>
          <cell r="AK173">
            <v>-22.077083333333405</v>
          </cell>
          <cell r="AL173">
            <v>55.547083333333298</v>
          </cell>
          <cell r="AM173">
            <v>230.64416666666662</v>
          </cell>
          <cell r="AN173">
            <v>261.96374999999995</v>
          </cell>
          <cell r="AO173">
            <v>264.71499999999997</v>
          </cell>
          <cell r="AR173" t="str">
            <v>50a</v>
          </cell>
        </row>
        <row r="174">
          <cell r="R174">
            <v>0</v>
          </cell>
          <cell r="S174">
            <v>-10</v>
          </cell>
          <cell r="T174">
            <v>0</v>
          </cell>
          <cell r="U174">
            <v>0</v>
          </cell>
          <cell r="V174">
            <v>0</v>
          </cell>
          <cell r="W174">
            <v>0</v>
          </cell>
          <cell r="X174">
            <v>0</v>
          </cell>
          <cell r="Y174">
            <v>0</v>
          </cell>
          <cell r="Z174">
            <v>-26539.14</v>
          </cell>
          <cell r="AA174">
            <v>0</v>
          </cell>
          <cell r="AB174">
            <v>-29526.720000000001</v>
          </cell>
          <cell r="AC174">
            <v>-125820.42</v>
          </cell>
          <cell r="AD174">
            <v>-63550.345000000001</v>
          </cell>
          <cell r="AE174">
            <v>-63550.761666666665</v>
          </cell>
          <cell r="AF174">
            <v>-63535.348749999997</v>
          </cell>
          <cell r="AG174">
            <v>-63519.519166666665</v>
          </cell>
          <cell r="AH174">
            <v>-63501.068333333336</v>
          </cell>
          <cell r="AI174">
            <v>-63482.534166666672</v>
          </cell>
          <cell r="AJ174">
            <v>-63481.6175</v>
          </cell>
          <cell r="AK174">
            <v>-63479.950833333336</v>
          </cell>
          <cell r="AL174">
            <v>-55061.80541666667</v>
          </cell>
          <cell r="AM174">
            <v>-46644.076666666668</v>
          </cell>
          <cell r="AN174">
            <v>-25658.324166666669</v>
          </cell>
          <cell r="AO174">
            <v>-9915.5058333333345</v>
          </cell>
          <cell r="AR174" t="str">
            <v>50a</v>
          </cell>
        </row>
        <row r="175">
          <cell r="R175">
            <v>50023.31</v>
          </cell>
          <cell r="S175">
            <v>81001.33</v>
          </cell>
          <cell r="T175">
            <v>83952.38</v>
          </cell>
          <cell r="U175">
            <v>80493.279999999999</v>
          </cell>
          <cell r="V175">
            <v>70258.98</v>
          </cell>
          <cell r="W175">
            <v>59795.4</v>
          </cell>
          <cell r="X175">
            <v>48983.98</v>
          </cell>
          <cell r="Y175">
            <v>42193.89</v>
          </cell>
          <cell r="Z175">
            <v>40836.080000000002</v>
          </cell>
          <cell r="AA175">
            <v>42595.67</v>
          </cell>
          <cell r="AB175">
            <v>41690.53</v>
          </cell>
          <cell r="AC175">
            <v>-179237.41</v>
          </cell>
          <cell r="AD175">
            <v>37081.387499999997</v>
          </cell>
          <cell r="AE175">
            <v>38411.85</v>
          </cell>
          <cell r="AF175">
            <v>40043.166250000009</v>
          </cell>
          <cell r="AG175">
            <v>41390.762916666667</v>
          </cell>
          <cell r="AH175">
            <v>44829.594583333332</v>
          </cell>
          <cell r="AI175">
            <v>47662.654166666667</v>
          </cell>
          <cell r="AJ175">
            <v>47362.955833333333</v>
          </cell>
          <cell r="AK175">
            <v>46880.844166666669</v>
          </cell>
          <cell r="AL175">
            <v>46765.057500000003</v>
          </cell>
          <cell r="AM175">
            <v>47288.439999999995</v>
          </cell>
          <cell r="AN175">
            <v>52028.881250000006</v>
          </cell>
          <cell r="AO175">
            <v>47436.020416666674</v>
          </cell>
          <cell r="AR175" t="str">
            <v>50a</v>
          </cell>
        </row>
        <row r="176">
          <cell r="R176">
            <v>-288610.01</v>
          </cell>
          <cell r="S176">
            <v>-257663.26</v>
          </cell>
          <cell r="T176">
            <v>-68501.27</v>
          </cell>
          <cell r="U176">
            <v>-465443.75</v>
          </cell>
          <cell r="V176">
            <v>-521951.9</v>
          </cell>
          <cell r="W176">
            <v>-110461.75999999999</v>
          </cell>
          <cell r="X176">
            <v>-118642.08</v>
          </cell>
          <cell r="Y176">
            <v>-582765.06999999995</v>
          </cell>
          <cell r="Z176">
            <v>-79151.67</v>
          </cell>
          <cell r="AA176">
            <v>670773.37</v>
          </cell>
          <cell r="AB176">
            <v>-219982.69</v>
          </cell>
          <cell r="AC176">
            <v>-81408.36</v>
          </cell>
          <cell r="AD176">
            <v>-243209.41999999995</v>
          </cell>
          <cell r="AE176">
            <v>-252701.43124999999</v>
          </cell>
          <cell r="AF176">
            <v>-252723.49458333335</v>
          </cell>
          <cell r="AG176">
            <v>-268944.87208333332</v>
          </cell>
          <cell r="AH176">
            <v>-288547.09000000003</v>
          </cell>
          <cell r="AI176">
            <v>-288371.12291666667</v>
          </cell>
          <cell r="AJ176">
            <v>-285238.95166666666</v>
          </cell>
          <cell r="AK176">
            <v>-304629.30374999996</v>
          </cell>
          <cell r="AL176">
            <v>-322341.89083333331</v>
          </cell>
          <cell r="AM176">
            <v>-271444.27541666664</v>
          </cell>
          <cell r="AN176">
            <v>-203433.67791666664</v>
          </cell>
          <cell r="AO176">
            <v>-180942.88249999998</v>
          </cell>
          <cell r="AR176" t="str">
            <v>50a</v>
          </cell>
        </row>
        <row r="177">
          <cell r="R177">
            <v>-114091.72</v>
          </cell>
          <cell r="S177">
            <v>-110578.02</v>
          </cell>
          <cell r="T177">
            <v>-107487.17</v>
          </cell>
          <cell r="U177">
            <v>-77277.460000000006</v>
          </cell>
          <cell r="V177">
            <v>-72399.38</v>
          </cell>
          <cell r="W177">
            <v>-62442.239999999998</v>
          </cell>
          <cell r="X177">
            <v>-50530.61</v>
          </cell>
          <cell r="Y177">
            <v>-44861.65</v>
          </cell>
          <cell r="Z177">
            <v>-44204.39</v>
          </cell>
          <cell r="AA177">
            <v>-44186.68</v>
          </cell>
          <cell r="AB177">
            <v>-16.39</v>
          </cell>
          <cell r="AC177">
            <v>-16.39</v>
          </cell>
          <cell r="AD177">
            <v>-268973.64041666669</v>
          </cell>
          <cell r="AE177">
            <v>-246971.75750000007</v>
          </cell>
          <cell r="AF177">
            <v>-222431.55250000008</v>
          </cell>
          <cell r="AG177">
            <v>-194707.46083333335</v>
          </cell>
          <cell r="AH177">
            <v>-168679.6525</v>
          </cell>
          <cell r="AI177">
            <v>-139169.02416666664</v>
          </cell>
          <cell r="AJ177">
            <v>-116106.49708333331</v>
          </cell>
          <cell r="AK177">
            <v>-104464.27500000002</v>
          </cell>
          <cell r="AL177">
            <v>-92468.860416666663</v>
          </cell>
          <cell r="AM177">
            <v>-83232.944999999992</v>
          </cell>
          <cell r="AN177">
            <v>-75161.982916666675</v>
          </cell>
          <cell r="AO177">
            <v>-65479.522083333344</v>
          </cell>
          <cell r="AR177" t="str">
            <v>50a</v>
          </cell>
        </row>
        <row r="178">
          <cell r="R178">
            <v>-13595474.890000001</v>
          </cell>
          <cell r="S178">
            <v>-9417196.6999999993</v>
          </cell>
          <cell r="T178">
            <v>-7157683.7300000004</v>
          </cell>
          <cell r="U178">
            <v>-32447469.649999999</v>
          </cell>
          <cell r="V178">
            <v>-12268270.220000001</v>
          </cell>
          <cell r="W178">
            <v>-7168704.0999999996</v>
          </cell>
          <cell r="X178">
            <v>-10821969.039999999</v>
          </cell>
          <cell r="Y178">
            <v>-5669030.2199999997</v>
          </cell>
          <cell r="Z178">
            <v>-6021756.3399999999</v>
          </cell>
          <cell r="AA178">
            <v>-9205624.1799999997</v>
          </cell>
          <cell r="AB178">
            <v>-12922434.85</v>
          </cell>
          <cell r="AC178">
            <v>-7408084.6799999997</v>
          </cell>
          <cell r="AD178">
            <v>-10425982.540000001</v>
          </cell>
          <cell r="AE178">
            <v>-10627724.483749999</v>
          </cell>
          <cell r="AF178">
            <v>-10904444.129583333</v>
          </cell>
          <cell r="AG178">
            <v>-11068435.565416668</v>
          </cell>
          <cell r="AH178">
            <v>-10997266.090416668</v>
          </cell>
          <cell r="AI178">
            <v>-11012478.5075</v>
          </cell>
          <cell r="AJ178">
            <v>-11150321.272083335</v>
          </cell>
          <cell r="AK178">
            <v>-11239500.647499999</v>
          </cell>
          <cell r="AL178">
            <v>-11290675.727916665</v>
          </cell>
          <cell r="AM178">
            <v>-11328041.771666666</v>
          </cell>
          <cell r="AN178">
            <v>-11378418.561250001</v>
          </cell>
          <cell r="AO178">
            <v>-11302687.888333334</v>
          </cell>
          <cell r="AR178" t="str">
            <v>50a</v>
          </cell>
        </row>
        <row r="179">
          <cell r="R179">
            <v>-355100.66</v>
          </cell>
          <cell r="S179">
            <v>-377347.41</v>
          </cell>
          <cell r="T179">
            <v>-461543.78</v>
          </cell>
          <cell r="U179">
            <v>-656102.67000000004</v>
          </cell>
          <cell r="V179">
            <v>-491578.24</v>
          </cell>
          <cell r="W179">
            <v>-573253.71</v>
          </cell>
          <cell r="X179">
            <v>-699708.73</v>
          </cell>
          <cell r="Y179">
            <v>-661371.65</v>
          </cell>
          <cell r="Z179">
            <v>-645499.57999999996</v>
          </cell>
          <cell r="AA179">
            <v>-652551.9</v>
          </cell>
          <cell r="AB179">
            <v>-669876.87</v>
          </cell>
          <cell r="AC179">
            <v>-786062.75</v>
          </cell>
          <cell r="AD179">
            <v>-199206.28416666668</v>
          </cell>
          <cell r="AE179">
            <v>-229724.95375000002</v>
          </cell>
          <cell r="AF179">
            <v>-264678.75333333336</v>
          </cell>
          <cell r="AG179">
            <v>-311247.35541666672</v>
          </cell>
          <cell r="AH179">
            <v>-359067.39333333337</v>
          </cell>
          <cell r="AI179">
            <v>-403435.39125000004</v>
          </cell>
          <cell r="AJ179">
            <v>-440028.24958333344</v>
          </cell>
          <cell r="AK179">
            <v>-469577.47625000001</v>
          </cell>
          <cell r="AL179">
            <v>-500232.82</v>
          </cell>
          <cell r="AM179">
            <v>-517681.81750000012</v>
          </cell>
          <cell r="AN179">
            <v>-537474.82291666663</v>
          </cell>
          <cell r="AO179">
            <v>-569732.69874999998</v>
          </cell>
          <cell r="AR179" t="str">
            <v>50a</v>
          </cell>
        </row>
        <row r="180">
          <cell r="X180">
            <v>-731.03</v>
          </cell>
          <cell r="Y180">
            <v>0</v>
          </cell>
          <cell r="Z180">
            <v>0</v>
          </cell>
          <cell r="AA180">
            <v>0</v>
          </cell>
          <cell r="AB180">
            <v>0</v>
          </cell>
          <cell r="AC180">
            <v>-628081.24</v>
          </cell>
          <cell r="AJ180">
            <v>-30.459583333333331</v>
          </cell>
          <cell r="AK180">
            <v>-60.919166666666662</v>
          </cell>
          <cell r="AL180">
            <v>-60.919166666666662</v>
          </cell>
          <cell r="AM180">
            <v>-60.919166666666662</v>
          </cell>
          <cell r="AN180">
            <v>-60.919166666666662</v>
          </cell>
          <cell r="AO180">
            <v>-26230.970833333336</v>
          </cell>
          <cell r="AR180" t="str">
            <v>50a</v>
          </cell>
        </row>
        <row r="181">
          <cell r="R181">
            <v>-90906.61</v>
          </cell>
          <cell r="S181">
            <v>-102138.3</v>
          </cell>
          <cell r="T181">
            <v>-90994.8</v>
          </cell>
          <cell r="U181">
            <v>-90994.8</v>
          </cell>
          <cell r="V181">
            <v>-90994.8</v>
          </cell>
          <cell r="W181">
            <v>-90994.8</v>
          </cell>
          <cell r="X181">
            <v>-90994.8</v>
          </cell>
          <cell r="Y181">
            <v>-90994.8</v>
          </cell>
          <cell r="Z181">
            <v>-90994.8</v>
          </cell>
          <cell r="AA181">
            <v>-72608.27</v>
          </cell>
          <cell r="AB181">
            <v>-55764.04</v>
          </cell>
          <cell r="AC181">
            <v>0</v>
          </cell>
          <cell r="AD181">
            <v>-100782.10833333335</v>
          </cell>
          <cell r="AE181">
            <v>-100306.77208333334</v>
          </cell>
          <cell r="AF181">
            <v>-99835.110416666677</v>
          </cell>
          <cell r="AG181">
            <v>-98899.136249999996</v>
          </cell>
          <cell r="AH181">
            <v>-97963.162083333344</v>
          </cell>
          <cell r="AI181">
            <v>-97027.187916666677</v>
          </cell>
          <cell r="AJ181">
            <v>-96091.21375000001</v>
          </cell>
          <cell r="AK181">
            <v>-95158.914166666684</v>
          </cell>
          <cell r="AL181">
            <v>-94230.289166666684</v>
          </cell>
          <cell r="AM181">
            <v>-92535.558750000026</v>
          </cell>
          <cell r="AN181">
            <v>-89372.880000000019</v>
          </cell>
          <cell r="AO181">
            <v>-83652.843750000015</v>
          </cell>
          <cell r="AR181" t="str">
            <v>50a</v>
          </cell>
        </row>
        <row r="182">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R182" t="str">
            <v>50a</v>
          </cell>
        </row>
        <row r="183">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R183" t="str">
            <v>50a</v>
          </cell>
        </row>
        <row r="184">
          <cell r="R184">
            <v>-67</v>
          </cell>
          <cell r="S184">
            <v>-67</v>
          </cell>
          <cell r="T184">
            <v>-67</v>
          </cell>
          <cell r="U184">
            <v>-67</v>
          </cell>
          <cell r="V184">
            <v>-67</v>
          </cell>
          <cell r="W184">
            <v>-67</v>
          </cell>
          <cell r="X184">
            <v>-67</v>
          </cell>
          <cell r="Y184">
            <v>-67</v>
          </cell>
          <cell r="Z184">
            <v>-67</v>
          </cell>
          <cell r="AA184">
            <v>-67</v>
          </cell>
          <cell r="AB184">
            <v>0</v>
          </cell>
          <cell r="AC184">
            <v>0</v>
          </cell>
          <cell r="AD184">
            <v>-46099.919166666667</v>
          </cell>
          <cell r="AE184">
            <v>-39608.092916666668</v>
          </cell>
          <cell r="AF184">
            <v>-33221.382083333338</v>
          </cell>
          <cell r="AG184">
            <v>-26936.952499999999</v>
          </cell>
          <cell r="AH184">
            <v>-20739.470833333336</v>
          </cell>
          <cell r="AI184">
            <v>-14698.302916666667</v>
          </cell>
          <cell r="AJ184">
            <v>-9795.6962499999991</v>
          </cell>
          <cell r="AK184">
            <v>-5892.5166666666664</v>
          </cell>
          <cell r="AL184">
            <v>-2016.5083333333332</v>
          </cell>
          <cell r="AM184">
            <v>-79.375</v>
          </cell>
          <cell r="AN184">
            <v>-68.333333333333329</v>
          </cell>
          <cell r="AO184">
            <v>-58.625</v>
          </cell>
          <cell r="AR184" t="str">
            <v>50a</v>
          </cell>
        </row>
        <row r="185">
          <cell r="R185">
            <v>262565.28000000003</v>
          </cell>
          <cell r="S185">
            <v>332192.55</v>
          </cell>
          <cell r="T185">
            <v>305035.27</v>
          </cell>
          <cell r="U185">
            <v>364610.48</v>
          </cell>
          <cell r="V185">
            <v>296926.40000000002</v>
          </cell>
          <cell r="W185">
            <v>196577.4</v>
          </cell>
          <cell r="X185">
            <v>184531.23</v>
          </cell>
          <cell r="Y185">
            <v>172888.4</v>
          </cell>
          <cell r="Z185">
            <v>176816.87</v>
          </cell>
          <cell r="AA185">
            <v>118916.28</v>
          </cell>
          <cell r="AB185">
            <v>191167.99</v>
          </cell>
          <cell r="AC185">
            <v>110926.01</v>
          </cell>
          <cell r="AD185">
            <v>232688.39958333338</v>
          </cell>
          <cell r="AE185">
            <v>242458.70166666669</v>
          </cell>
          <cell r="AF185">
            <v>252625.05333333332</v>
          </cell>
          <cell r="AG185">
            <v>254113.18500000003</v>
          </cell>
          <cell r="AH185">
            <v>252856.15458333329</v>
          </cell>
          <cell r="AI185">
            <v>248168.41541666668</v>
          </cell>
          <cell r="AJ185">
            <v>239081.52791666667</v>
          </cell>
          <cell r="AK185">
            <v>234550.95291666666</v>
          </cell>
          <cell r="AL185">
            <v>233332.08458333332</v>
          </cell>
          <cell r="AM185">
            <v>231251.82958333334</v>
          </cell>
          <cell r="AN185">
            <v>232030.44041666665</v>
          </cell>
          <cell r="AO185">
            <v>230533.24083333332</v>
          </cell>
          <cell r="AR185" t="str">
            <v>50a</v>
          </cell>
        </row>
        <row r="186">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R186" t="str">
            <v>50b</v>
          </cell>
        </row>
        <row r="187">
          <cell r="R187">
            <v>41580</v>
          </cell>
          <cell r="S187">
            <v>51580</v>
          </cell>
          <cell r="T187">
            <v>51580</v>
          </cell>
          <cell r="U187">
            <v>51580</v>
          </cell>
          <cell r="V187">
            <v>51580</v>
          </cell>
          <cell r="W187">
            <v>51580</v>
          </cell>
          <cell r="X187">
            <v>51580</v>
          </cell>
          <cell r="Y187">
            <v>51580</v>
          </cell>
          <cell r="Z187">
            <v>51580</v>
          </cell>
          <cell r="AA187">
            <v>51580</v>
          </cell>
          <cell r="AB187">
            <v>51580</v>
          </cell>
          <cell r="AC187">
            <v>51580</v>
          </cell>
          <cell r="AD187">
            <v>41580</v>
          </cell>
          <cell r="AE187">
            <v>41996.666666666664</v>
          </cell>
          <cell r="AF187">
            <v>42830</v>
          </cell>
          <cell r="AG187">
            <v>43663.333333333336</v>
          </cell>
          <cell r="AH187">
            <v>44496.666666666664</v>
          </cell>
          <cell r="AI187">
            <v>45330</v>
          </cell>
          <cell r="AJ187">
            <v>46163.333333333336</v>
          </cell>
          <cell r="AK187">
            <v>46996.666666666664</v>
          </cell>
          <cell r="AL187">
            <v>47830</v>
          </cell>
          <cell r="AM187">
            <v>48663.333333333336</v>
          </cell>
          <cell r="AN187">
            <v>49496.666666666664</v>
          </cell>
          <cell r="AO187">
            <v>50330</v>
          </cell>
          <cell r="AR187" t="str">
            <v>50b</v>
          </cell>
        </row>
        <row r="188">
          <cell r="R188">
            <v>0</v>
          </cell>
          <cell r="S188">
            <v>10000</v>
          </cell>
          <cell r="T188">
            <v>10000</v>
          </cell>
          <cell r="U188">
            <v>10000</v>
          </cell>
          <cell r="V188">
            <v>10000</v>
          </cell>
          <cell r="W188">
            <v>10000</v>
          </cell>
          <cell r="X188">
            <v>10000</v>
          </cell>
          <cell r="Y188">
            <v>10000</v>
          </cell>
          <cell r="Z188">
            <v>10000</v>
          </cell>
          <cell r="AA188">
            <v>10000</v>
          </cell>
          <cell r="AB188">
            <v>10000</v>
          </cell>
          <cell r="AC188">
            <v>10000</v>
          </cell>
          <cell r="AD188">
            <v>0</v>
          </cell>
          <cell r="AE188">
            <v>416.66666666666669</v>
          </cell>
          <cell r="AF188">
            <v>1250</v>
          </cell>
          <cell r="AG188">
            <v>2083.3333333333335</v>
          </cell>
          <cell r="AH188">
            <v>2916.6666666666665</v>
          </cell>
          <cell r="AI188">
            <v>3750</v>
          </cell>
          <cell r="AJ188">
            <v>4583.333333333333</v>
          </cell>
          <cell r="AK188">
            <v>5416.666666666667</v>
          </cell>
          <cell r="AL188">
            <v>6250</v>
          </cell>
          <cell r="AM188">
            <v>7083.333333333333</v>
          </cell>
          <cell r="AN188">
            <v>7916.666666666667</v>
          </cell>
          <cell r="AO188">
            <v>8750</v>
          </cell>
        </row>
        <row r="189">
          <cell r="R189">
            <v>24017.54</v>
          </cell>
          <cell r="S189">
            <v>4017.54</v>
          </cell>
          <cell r="T189">
            <v>4017.54</v>
          </cell>
          <cell r="U189">
            <v>4017.54</v>
          </cell>
          <cell r="V189">
            <v>4017.54</v>
          </cell>
          <cell r="W189">
            <v>4017.54</v>
          </cell>
          <cell r="X189">
            <v>4017.54</v>
          </cell>
          <cell r="Y189">
            <v>4017.54</v>
          </cell>
          <cell r="Z189">
            <v>4017.54</v>
          </cell>
          <cell r="AA189">
            <v>4017.54</v>
          </cell>
          <cell r="AB189">
            <v>4017.54</v>
          </cell>
          <cell r="AC189">
            <v>4017.54</v>
          </cell>
          <cell r="AD189">
            <v>19434.206666666672</v>
          </cell>
          <cell r="AE189">
            <v>19434.206666666672</v>
          </cell>
          <cell r="AF189">
            <v>18600.87333333334</v>
          </cell>
          <cell r="AG189">
            <v>17767.540000000005</v>
          </cell>
          <cell r="AH189">
            <v>16934.206666666672</v>
          </cell>
          <cell r="AI189">
            <v>16100.873333333338</v>
          </cell>
          <cell r="AJ189">
            <v>14850.873333333338</v>
          </cell>
          <cell r="AK189">
            <v>13184.206666666671</v>
          </cell>
          <cell r="AL189">
            <v>11517.539999999995</v>
          </cell>
          <cell r="AM189">
            <v>9850.8733333333294</v>
          </cell>
          <cell r="AN189">
            <v>8184.2066666666651</v>
          </cell>
          <cell r="AO189">
            <v>6517.5400000000009</v>
          </cell>
          <cell r="AR189" t="str">
            <v>50a</v>
          </cell>
        </row>
        <row r="190">
          <cell r="R190">
            <v>2684968.82</v>
          </cell>
          <cell r="S190">
            <v>2684968.82</v>
          </cell>
          <cell r="T190">
            <v>2684968.82</v>
          </cell>
          <cell r="U190">
            <v>2684968.82</v>
          </cell>
          <cell r="V190">
            <v>2684968.82</v>
          </cell>
          <cell r="W190">
            <v>2694695.45</v>
          </cell>
          <cell r="X190">
            <v>2694695.45</v>
          </cell>
          <cell r="Y190">
            <v>2694695.45</v>
          </cell>
          <cell r="Z190">
            <v>2694695.45</v>
          </cell>
          <cell r="AA190">
            <v>2694695.45</v>
          </cell>
          <cell r="AB190">
            <v>2694695.45</v>
          </cell>
          <cell r="AC190">
            <v>3153762.89</v>
          </cell>
          <cell r="AD190">
            <v>1072324.7841666667</v>
          </cell>
          <cell r="AE190">
            <v>1268654.1791666667</v>
          </cell>
          <cell r="AF190">
            <v>1464983.5741666667</v>
          </cell>
          <cell r="AG190">
            <v>1661312.9691666665</v>
          </cell>
          <cell r="AH190">
            <v>1857642.3641666668</v>
          </cell>
          <cell r="AI190">
            <v>2054377.0354166667</v>
          </cell>
          <cell r="AJ190">
            <v>2251516.9829166667</v>
          </cell>
          <cell r="AK190">
            <v>2448656.9304166664</v>
          </cell>
          <cell r="AL190">
            <v>2617204.9479166665</v>
          </cell>
          <cell r="AM190">
            <v>2687845.2774999999</v>
          </cell>
          <cell r="AN190">
            <v>2689169.8491666666</v>
          </cell>
          <cell r="AO190">
            <v>2709365.2212499999</v>
          </cell>
          <cell r="AR190" t="str">
            <v>50a</v>
          </cell>
        </row>
        <row r="191">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R191" t="str">
            <v>50b</v>
          </cell>
        </row>
        <row r="192">
          <cell r="R192">
            <v>114235</v>
          </cell>
          <cell r="S192">
            <v>114190.54</v>
          </cell>
          <cell r="T192">
            <v>113190.54</v>
          </cell>
          <cell r="U192">
            <v>112690.54</v>
          </cell>
          <cell r="V192">
            <v>112690.54</v>
          </cell>
          <cell r="W192">
            <v>110812.07</v>
          </cell>
          <cell r="X192">
            <v>110812.07</v>
          </cell>
          <cell r="Y192">
            <v>108690.51</v>
          </cell>
          <cell r="Z192">
            <v>108690.51</v>
          </cell>
          <cell r="AA192">
            <v>108690.51</v>
          </cell>
          <cell r="AB192">
            <v>108690.51</v>
          </cell>
          <cell r="AC192">
            <v>108473.27</v>
          </cell>
          <cell r="AD192">
            <v>120113.71208333333</v>
          </cell>
          <cell r="AE192">
            <v>119356.56874999999</v>
          </cell>
          <cell r="AF192">
            <v>118576.73958333333</v>
          </cell>
          <cell r="AG192">
            <v>117734.41041666667</v>
          </cell>
          <cell r="AH192">
            <v>116787.91458333335</v>
          </cell>
          <cell r="AI192">
            <v>115904.81583333336</v>
          </cell>
          <cell r="AJ192">
            <v>115195.53083333337</v>
          </cell>
          <cell r="AK192">
            <v>114383.26416666668</v>
          </cell>
          <cell r="AL192">
            <v>113440.93250000001</v>
          </cell>
          <cell r="AM192">
            <v>112602.70708333336</v>
          </cell>
          <cell r="AN192">
            <v>111851.92125000001</v>
          </cell>
          <cell r="AO192">
            <v>111228.12291666667</v>
          </cell>
          <cell r="AR192" t="str">
            <v>50a</v>
          </cell>
        </row>
        <row r="193">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R193" t="str">
            <v>50a</v>
          </cell>
        </row>
        <row r="194">
          <cell r="R194">
            <v>0</v>
          </cell>
          <cell r="S194">
            <v>0</v>
          </cell>
          <cell r="T194">
            <v>0</v>
          </cell>
          <cell r="U194">
            <v>0</v>
          </cell>
          <cell r="V194">
            <v>157823.70000000001</v>
          </cell>
          <cell r="W194">
            <v>115652</v>
          </cell>
          <cell r="X194">
            <v>115652</v>
          </cell>
          <cell r="Y194">
            <v>311327.21999999997</v>
          </cell>
          <cell r="Z194">
            <v>515065.14</v>
          </cell>
          <cell r="AA194">
            <v>234617.61</v>
          </cell>
          <cell r="AB194">
            <v>233607.73</v>
          </cell>
          <cell r="AC194">
            <v>157409.43</v>
          </cell>
          <cell r="AD194">
            <v>0</v>
          </cell>
          <cell r="AE194">
            <v>0</v>
          </cell>
          <cell r="AF194">
            <v>0</v>
          </cell>
          <cell r="AG194">
            <v>0</v>
          </cell>
          <cell r="AH194">
            <v>6575.9875000000002</v>
          </cell>
          <cell r="AI194">
            <v>17970.808333333334</v>
          </cell>
          <cell r="AJ194">
            <v>27608.475000000002</v>
          </cell>
          <cell r="AK194">
            <v>45399.27583333334</v>
          </cell>
          <cell r="AL194">
            <v>79832.290833333333</v>
          </cell>
          <cell r="AM194">
            <v>111069.07208333333</v>
          </cell>
          <cell r="AN194">
            <v>130578.46124999999</v>
          </cell>
          <cell r="AO194">
            <v>146870.84291666668</v>
          </cell>
          <cell r="AR194" t="str">
            <v>62</v>
          </cell>
        </row>
        <row r="195">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R195" t="str">
            <v>50a</v>
          </cell>
        </row>
        <row r="196">
          <cell r="R196">
            <v>73353</v>
          </cell>
          <cell r="S196">
            <v>73353</v>
          </cell>
          <cell r="T196">
            <v>73353</v>
          </cell>
          <cell r="U196">
            <v>73353</v>
          </cell>
          <cell r="V196">
            <v>73353</v>
          </cell>
          <cell r="W196">
            <v>73353</v>
          </cell>
          <cell r="X196">
            <v>73353</v>
          </cell>
          <cell r="Y196">
            <v>73353</v>
          </cell>
          <cell r="Z196">
            <v>73353</v>
          </cell>
          <cell r="AA196">
            <v>73353</v>
          </cell>
          <cell r="AB196">
            <v>73353</v>
          </cell>
          <cell r="AC196">
            <v>73353</v>
          </cell>
          <cell r="AD196">
            <v>27507.375</v>
          </cell>
          <cell r="AE196">
            <v>33620.125</v>
          </cell>
          <cell r="AF196">
            <v>39732.875</v>
          </cell>
          <cell r="AG196">
            <v>45845.625</v>
          </cell>
          <cell r="AH196">
            <v>51958.375</v>
          </cell>
          <cell r="AI196">
            <v>58071.125</v>
          </cell>
          <cell r="AJ196">
            <v>64183.875</v>
          </cell>
          <cell r="AK196">
            <v>70296.625</v>
          </cell>
          <cell r="AL196">
            <v>73353</v>
          </cell>
          <cell r="AM196">
            <v>73353</v>
          </cell>
          <cell r="AN196">
            <v>73353</v>
          </cell>
          <cell r="AO196">
            <v>73353</v>
          </cell>
          <cell r="AR196" t="str">
            <v>62</v>
          </cell>
        </row>
        <row r="197">
          <cell r="R197">
            <v>812655</v>
          </cell>
          <cell r="S197">
            <v>812655</v>
          </cell>
          <cell r="T197">
            <v>812655</v>
          </cell>
          <cell r="U197">
            <v>812655</v>
          </cell>
          <cell r="V197">
            <v>812655</v>
          </cell>
          <cell r="W197">
            <v>812655</v>
          </cell>
          <cell r="X197">
            <v>812655</v>
          </cell>
          <cell r="Y197">
            <v>812655</v>
          </cell>
          <cell r="Z197">
            <v>812655</v>
          </cell>
          <cell r="AA197">
            <v>987204</v>
          </cell>
          <cell r="AB197">
            <v>987204</v>
          </cell>
          <cell r="AC197">
            <v>987204</v>
          </cell>
          <cell r="AD197">
            <v>708660.54166666663</v>
          </cell>
          <cell r="AE197">
            <v>727568.625</v>
          </cell>
          <cell r="AF197">
            <v>746476.70833333337</v>
          </cell>
          <cell r="AG197">
            <v>765384.79166666663</v>
          </cell>
          <cell r="AH197">
            <v>784292.875</v>
          </cell>
          <cell r="AI197">
            <v>803200.95833333337</v>
          </cell>
          <cell r="AJ197">
            <v>812655</v>
          </cell>
          <cell r="AK197">
            <v>812655</v>
          </cell>
          <cell r="AL197">
            <v>812655</v>
          </cell>
          <cell r="AM197">
            <v>819927.875</v>
          </cell>
          <cell r="AN197">
            <v>834473.625</v>
          </cell>
          <cell r="AO197">
            <v>849019.375</v>
          </cell>
          <cell r="AR197" t="str">
            <v>62</v>
          </cell>
        </row>
        <row r="198">
          <cell r="R198">
            <v>0</v>
          </cell>
          <cell r="S198">
            <v>0</v>
          </cell>
          <cell r="T198">
            <v>0</v>
          </cell>
          <cell r="U198">
            <v>0</v>
          </cell>
          <cell r="V198">
            <v>0</v>
          </cell>
          <cell r="W198">
            <v>0</v>
          </cell>
          <cell r="X198">
            <v>0</v>
          </cell>
          <cell r="Y198">
            <v>0</v>
          </cell>
          <cell r="Z198">
            <v>0</v>
          </cell>
          <cell r="AA198">
            <v>0</v>
          </cell>
          <cell r="AB198">
            <v>0</v>
          </cell>
          <cell r="AC198">
            <v>0</v>
          </cell>
          <cell r="AD198">
            <v>4091.2637499999987</v>
          </cell>
          <cell r="AE198">
            <v>3701.6195833333327</v>
          </cell>
          <cell r="AF198">
            <v>3311.9754166666662</v>
          </cell>
          <cell r="AG198">
            <v>2922.3312499999997</v>
          </cell>
          <cell r="AH198">
            <v>2532.6870833333328</v>
          </cell>
          <cell r="AI198">
            <v>2143.0429166666668</v>
          </cell>
          <cell r="AJ198">
            <v>1753.3987499999996</v>
          </cell>
          <cell r="AK198">
            <v>1363.7545833333331</v>
          </cell>
          <cell r="AL198">
            <v>974.11041666666654</v>
          </cell>
          <cell r="AM198">
            <v>584.46624999999995</v>
          </cell>
          <cell r="AN198">
            <v>194.82208333333332</v>
          </cell>
          <cell r="AO198">
            <v>0</v>
          </cell>
          <cell r="AR198" t="str">
            <v>50a</v>
          </cell>
        </row>
        <row r="199">
          <cell r="R199">
            <v>717254</v>
          </cell>
          <cell r="S199">
            <v>717254</v>
          </cell>
          <cell r="T199">
            <v>717254</v>
          </cell>
          <cell r="U199">
            <v>717254</v>
          </cell>
          <cell r="V199">
            <v>717254</v>
          </cell>
          <cell r="W199">
            <v>717254</v>
          </cell>
          <cell r="X199">
            <v>717254</v>
          </cell>
          <cell r="Y199">
            <v>717254</v>
          </cell>
          <cell r="Z199">
            <v>717254</v>
          </cell>
          <cell r="AA199">
            <v>622232</v>
          </cell>
          <cell r="AB199">
            <v>622232</v>
          </cell>
          <cell r="AC199">
            <v>622232</v>
          </cell>
          <cell r="AD199">
            <v>589689.75</v>
          </cell>
          <cell r="AE199">
            <v>612883.25</v>
          </cell>
          <cell r="AF199">
            <v>636076.75</v>
          </cell>
          <cell r="AG199">
            <v>659270.25</v>
          </cell>
          <cell r="AH199">
            <v>682463.75</v>
          </cell>
          <cell r="AI199">
            <v>705657.25</v>
          </cell>
          <cell r="AJ199">
            <v>717254</v>
          </cell>
          <cell r="AK199">
            <v>717254</v>
          </cell>
          <cell r="AL199">
            <v>717254</v>
          </cell>
          <cell r="AM199">
            <v>713294.75</v>
          </cell>
          <cell r="AN199">
            <v>705376.25</v>
          </cell>
          <cell r="AO199">
            <v>697457.75</v>
          </cell>
          <cell r="AR199" t="str">
            <v>62</v>
          </cell>
        </row>
        <row r="200">
          <cell r="R200">
            <v>3969.64</v>
          </cell>
          <cell r="S200">
            <v>3969.64</v>
          </cell>
          <cell r="T200">
            <v>3904.46</v>
          </cell>
          <cell r="U200">
            <v>3904.46</v>
          </cell>
          <cell r="V200">
            <v>3904.46</v>
          </cell>
          <cell r="W200">
            <v>3885.62</v>
          </cell>
          <cell r="X200">
            <v>3885.62</v>
          </cell>
          <cell r="Y200">
            <v>3885.62</v>
          </cell>
          <cell r="Z200">
            <v>3885.62</v>
          </cell>
          <cell r="AA200">
            <v>3885.62</v>
          </cell>
          <cell r="AB200">
            <v>3885.62</v>
          </cell>
          <cell r="AC200">
            <v>590.63</v>
          </cell>
          <cell r="AD200">
            <v>4024.7050000000004</v>
          </cell>
          <cell r="AE200">
            <v>4014.731666666667</v>
          </cell>
          <cell r="AF200">
            <v>4004.1433333333334</v>
          </cell>
          <cell r="AG200">
            <v>3992.94</v>
          </cell>
          <cell r="AH200">
            <v>3981.7366666666671</v>
          </cell>
          <cell r="AI200">
            <v>3969.7483333333334</v>
          </cell>
          <cell r="AJ200">
            <v>3956.9750000000004</v>
          </cell>
          <cell r="AK200">
            <v>3944.2016666666673</v>
          </cell>
          <cell r="AL200">
            <v>3933.4016666666671</v>
          </cell>
          <cell r="AM200">
            <v>3924.5750000000003</v>
          </cell>
          <cell r="AN200">
            <v>3915.7483333333334</v>
          </cell>
          <cell r="AO200">
            <v>3770.5429166666672</v>
          </cell>
          <cell r="AR200" t="str">
            <v>50a</v>
          </cell>
        </row>
        <row r="201">
          <cell r="R201">
            <v>-3261.84</v>
          </cell>
          <cell r="S201">
            <v>-3261.84</v>
          </cell>
          <cell r="T201">
            <v>-3261.84</v>
          </cell>
          <cell r="U201">
            <v>-3261.84</v>
          </cell>
          <cell r="V201">
            <v>-3261.84</v>
          </cell>
          <cell r="W201">
            <v>-3261.84</v>
          </cell>
          <cell r="X201">
            <v>-3261.84</v>
          </cell>
          <cell r="Y201">
            <v>-3261.84</v>
          </cell>
          <cell r="Z201">
            <v>-3261.84</v>
          </cell>
          <cell r="AA201">
            <v>-3261.84</v>
          </cell>
          <cell r="AB201">
            <v>-3261.84</v>
          </cell>
          <cell r="AC201">
            <v>0</v>
          </cell>
          <cell r="AD201">
            <v>-3261.84</v>
          </cell>
          <cell r="AE201">
            <v>-3261.84</v>
          </cell>
          <cell r="AF201">
            <v>-3261.84</v>
          </cell>
          <cell r="AG201">
            <v>-3261.84</v>
          </cell>
          <cell r="AH201">
            <v>-3261.84</v>
          </cell>
          <cell r="AI201">
            <v>-3261.84</v>
          </cell>
          <cell r="AJ201">
            <v>-3261.84</v>
          </cell>
          <cell r="AK201">
            <v>-3261.84</v>
          </cell>
          <cell r="AL201">
            <v>-3261.84</v>
          </cell>
          <cell r="AM201">
            <v>-3261.84</v>
          </cell>
          <cell r="AN201">
            <v>-3261.84</v>
          </cell>
          <cell r="AO201">
            <v>-3125.9300000000003</v>
          </cell>
          <cell r="AR201" t="str">
            <v>50b</v>
          </cell>
        </row>
        <row r="202">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R202" t="str">
            <v>62</v>
          </cell>
        </row>
        <row r="203">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R203" t="str">
            <v>50b</v>
          </cell>
        </row>
        <row r="204">
          <cell r="R204">
            <v>16286.22</v>
          </cell>
          <cell r="S204">
            <v>16286.22</v>
          </cell>
          <cell r="T204">
            <v>16286.22</v>
          </cell>
          <cell r="U204">
            <v>16286.22</v>
          </cell>
          <cell r="V204">
            <v>16286.22</v>
          </cell>
          <cell r="W204">
            <v>16286.22</v>
          </cell>
          <cell r="X204">
            <v>16286.22</v>
          </cell>
          <cell r="Y204">
            <v>16286.22</v>
          </cell>
          <cell r="Z204">
            <v>16286.22</v>
          </cell>
          <cell r="AA204">
            <v>16286.22</v>
          </cell>
          <cell r="AB204">
            <v>16286.22</v>
          </cell>
          <cell r="AC204">
            <v>0</v>
          </cell>
          <cell r="AD204">
            <v>16286.22</v>
          </cell>
          <cell r="AE204">
            <v>16286.22</v>
          </cell>
          <cell r="AF204">
            <v>16286.22</v>
          </cell>
          <cell r="AG204">
            <v>16286.22</v>
          </cell>
          <cell r="AH204">
            <v>16286.22</v>
          </cell>
          <cell r="AI204">
            <v>16286.22</v>
          </cell>
          <cell r="AJ204">
            <v>16286.22</v>
          </cell>
          <cell r="AK204">
            <v>16286.22</v>
          </cell>
          <cell r="AL204">
            <v>16286.22</v>
          </cell>
          <cell r="AM204">
            <v>16286.22</v>
          </cell>
          <cell r="AN204">
            <v>16286.22</v>
          </cell>
          <cell r="AO204">
            <v>15607.627499999997</v>
          </cell>
        </row>
        <row r="205">
          <cell r="R205">
            <v>282716.15000000002</v>
          </cell>
          <cell r="S205">
            <v>162952.66</v>
          </cell>
          <cell r="T205">
            <v>358711.81</v>
          </cell>
          <cell r="U205">
            <v>250975.75</v>
          </cell>
          <cell r="V205">
            <v>318023.11</v>
          </cell>
          <cell r="W205">
            <v>279224.65000000002</v>
          </cell>
          <cell r="X205">
            <v>231607.19</v>
          </cell>
          <cell r="Y205">
            <v>238232.17</v>
          </cell>
          <cell r="Z205">
            <v>269446.98</v>
          </cell>
          <cell r="AA205">
            <v>56991.839999999997</v>
          </cell>
          <cell r="AB205">
            <v>46620.94</v>
          </cell>
          <cell r="AC205">
            <v>-72165.75</v>
          </cell>
          <cell r="AD205">
            <v>366017.15833333338</v>
          </cell>
          <cell r="AE205">
            <v>354992.42499999999</v>
          </cell>
          <cell r="AF205">
            <v>342562.99958333332</v>
          </cell>
          <cell r="AG205">
            <v>335767.44791666669</v>
          </cell>
          <cell r="AH205">
            <v>328607.68125000002</v>
          </cell>
          <cell r="AI205">
            <v>322325.31083333335</v>
          </cell>
          <cell r="AJ205">
            <v>311035.27416666667</v>
          </cell>
          <cell r="AK205">
            <v>297079.8891666666</v>
          </cell>
          <cell r="AL205">
            <v>284600.65125</v>
          </cell>
          <cell r="AM205">
            <v>264854.755</v>
          </cell>
          <cell r="AN205">
            <v>242285.03208333332</v>
          </cell>
          <cell r="AO205">
            <v>217523.82249999998</v>
          </cell>
          <cell r="AR205" t="str">
            <v>50a</v>
          </cell>
        </row>
        <row r="206">
          <cell r="R206">
            <v>803.66</v>
          </cell>
          <cell r="S206">
            <v>803.66</v>
          </cell>
          <cell r="T206">
            <v>803.66</v>
          </cell>
          <cell r="U206">
            <v>0</v>
          </cell>
          <cell r="V206">
            <v>0</v>
          </cell>
          <cell r="W206">
            <v>0</v>
          </cell>
          <cell r="X206">
            <v>0</v>
          </cell>
          <cell r="Y206">
            <v>0</v>
          </cell>
          <cell r="Z206">
            <v>0</v>
          </cell>
          <cell r="AA206">
            <v>0</v>
          </cell>
          <cell r="AB206">
            <v>0</v>
          </cell>
          <cell r="AC206">
            <v>0</v>
          </cell>
          <cell r="AD206">
            <v>803.66</v>
          </cell>
          <cell r="AE206">
            <v>803.66</v>
          </cell>
          <cell r="AF206">
            <v>803.66</v>
          </cell>
          <cell r="AG206">
            <v>770.17416666666668</v>
          </cell>
          <cell r="AH206">
            <v>703.20249999999999</v>
          </cell>
          <cell r="AI206">
            <v>636.23083333333329</v>
          </cell>
          <cell r="AJ206">
            <v>569.2591666666666</v>
          </cell>
          <cell r="AK206">
            <v>502.28749999999997</v>
          </cell>
          <cell r="AL206">
            <v>435.31583333333333</v>
          </cell>
          <cell r="AM206">
            <v>368.34416666666669</v>
          </cell>
          <cell r="AN206">
            <v>301.3725</v>
          </cell>
          <cell r="AO206">
            <v>234.40083333333334</v>
          </cell>
          <cell r="AR206" t="str">
            <v>50a</v>
          </cell>
        </row>
        <row r="207">
          <cell r="R207">
            <v>248.86</v>
          </cell>
          <cell r="S207">
            <v>0</v>
          </cell>
          <cell r="T207">
            <v>0</v>
          </cell>
          <cell r="U207">
            <v>0</v>
          </cell>
          <cell r="V207">
            <v>0</v>
          </cell>
          <cell r="W207">
            <v>0</v>
          </cell>
          <cell r="X207">
            <v>0</v>
          </cell>
          <cell r="Y207">
            <v>0</v>
          </cell>
          <cell r="Z207">
            <v>0</v>
          </cell>
          <cell r="AA207">
            <v>0</v>
          </cell>
          <cell r="AB207">
            <v>0</v>
          </cell>
          <cell r="AC207">
            <v>0</v>
          </cell>
          <cell r="AD207">
            <v>246.75083333333339</v>
          </cell>
          <cell r="AE207">
            <v>257.12000000000006</v>
          </cell>
          <cell r="AF207">
            <v>208.0254166666667</v>
          </cell>
          <cell r="AG207">
            <v>58.896250000000016</v>
          </cell>
          <cell r="AH207">
            <v>-62.343333333333298</v>
          </cell>
          <cell r="AI207">
            <v>-90.985416666666609</v>
          </cell>
          <cell r="AJ207">
            <v>-64.952083333333306</v>
          </cell>
          <cell r="AK207">
            <v>40.271666666666682</v>
          </cell>
          <cell r="AL207">
            <v>100.40583333333335</v>
          </cell>
          <cell r="AM207">
            <v>77.167500000000004</v>
          </cell>
          <cell r="AN207">
            <v>54.345833333333339</v>
          </cell>
          <cell r="AO207">
            <v>31.940833333333334</v>
          </cell>
        </row>
        <row r="208">
          <cell r="R208">
            <v>89120.69</v>
          </cell>
          <cell r="S208">
            <v>63910.080000000002</v>
          </cell>
          <cell r="T208">
            <v>8490.5300000000007</v>
          </cell>
          <cell r="U208">
            <v>36145.06</v>
          </cell>
          <cell r="V208">
            <v>74347.94</v>
          </cell>
          <cell r="W208">
            <v>37649.550000000003</v>
          </cell>
          <cell r="X208">
            <v>92742.32</v>
          </cell>
          <cell r="Y208">
            <v>68198.23</v>
          </cell>
          <cell r="Z208">
            <v>18050.03</v>
          </cell>
          <cell r="AA208">
            <v>58910.35</v>
          </cell>
          <cell r="AB208">
            <v>16062.67</v>
          </cell>
          <cell r="AC208">
            <v>96777.71</v>
          </cell>
          <cell r="AD208">
            <v>60373.66791666668</v>
          </cell>
          <cell r="AE208">
            <v>59466.618749999994</v>
          </cell>
          <cell r="AF208">
            <v>58878.294166666659</v>
          </cell>
          <cell r="AG208">
            <v>58531.571666666663</v>
          </cell>
          <cell r="AH208">
            <v>56623.311250000006</v>
          </cell>
          <cell r="AI208">
            <v>54006.304999999993</v>
          </cell>
          <cell r="AJ208">
            <v>54665.923750000009</v>
          </cell>
          <cell r="AK208">
            <v>58334.72291666668</v>
          </cell>
          <cell r="AL208">
            <v>57182.962500000001</v>
          </cell>
          <cell r="AM208">
            <v>55118.67500000001</v>
          </cell>
          <cell r="AN208">
            <v>53215.775833333326</v>
          </cell>
          <cell r="AO208">
            <v>52489.000833333332</v>
          </cell>
          <cell r="AR208" t="str">
            <v>50b</v>
          </cell>
        </row>
        <row r="209">
          <cell r="R209">
            <v>0</v>
          </cell>
          <cell r="S209">
            <v>0</v>
          </cell>
          <cell r="T209">
            <v>3500000</v>
          </cell>
          <cell r="U209">
            <v>17600000</v>
          </cell>
          <cell r="V209">
            <v>2000000</v>
          </cell>
          <cell r="W209">
            <v>0</v>
          </cell>
          <cell r="X209">
            <v>37000000</v>
          </cell>
          <cell r="Y209">
            <v>0</v>
          </cell>
          <cell r="Z209">
            <v>4300000</v>
          </cell>
          <cell r="AA209">
            <v>0</v>
          </cell>
          <cell r="AB209">
            <v>18100000</v>
          </cell>
          <cell r="AC209">
            <v>3200000</v>
          </cell>
          <cell r="AD209">
            <v>28095817.9375</v>
          </cell>
          <cell r="AE209">
            <v>18230030.345416665</v>
          </cell>
          <cell r="AF209">
            <v>11535258.098333335</v>
          </cell>
          <cell r="AG209">
            <v>7170845.0549999997</v>
          </cell>
          <cell r="AH209">
            <v>5520833.333333333</v>
          </cell>
          <cell r="AI209">
            <v>5395833.333333333</v>
          </cell>
          <cell r="AJ209">
            <v>5181250</v>
          </cell>
          <cell r="AK209">
            <v>5091666.666666667</v>
          </cell>
          <cell r="AL209">
            <v>5187500</v>
          </cell>
          <cell r="AM209">
            <v>5366666.666666667</v>
          </cell>
          <cell r="AN209">
            <v>6120833.333333333</v>
          </cell>
          <cell r="AO209">
            <v>7008333.333333333</v>
          </cell>
          <cell r="AR209" t="str">
            <v>62</v>
          </cell>
        </row>
        <row r="210">
          <cell r="R210">
            <v>9750000</v>
          </cell>
          <cell r="S210">
            <v>9500000</v>
          </cell>
          <cell r="T210">
            <v>0</v>
          </cell>
          <cell r="U210">
            <v>0</v>
          </cell>
          <cell r="V210">
            <v>0</v>
          </cell>
          <cell r="W210">
            <v>0</v>
          </cell>
          <cell r="X210">
            <v>5000000</v>
          </cell>
          <cell r="Y210">
            <v>0</v>
          </cell>
          <cell r="Z210">
            <v>0</v>
          </cell>
          <cell r="AA210">
            <v>0</v>
          </cell>
          <cell r="AB210">
            <v>0</v>
          </cell>
          <cell r="AC210">
            <v>0</v>
          </cell>
          <cell r="AD210">
            <v>6022414.7625000002</v>
          </cell>
          <cell r="AE210">
            <v>6574498.0958333341</v>
          </cell>
          <cell r="AF210">
            <v>5659498.0958333341</v>
          </cell>
          <cell r="AG210">
            <v>4265331.4291666662</v>
          </cell>
          <cell r="AH210">
            <v>3914211.5637500002</v>
          </cell>
          <cell r="AI210">
            <v>3646425.0316666667</v>
          </cell>
          <cell r="AJ210">
            <v>3188091.6983333337</v>
          </cell>
          <cell r="AK210">
            <v>2437795.8491666666</v>
          </cell>
          <cell r="AL210">
            <v>2020833.3333333333</v>
          </cell>
          <cell r="AM210">
            <v>2020833.3333333333</v>
          </cell>
          <cell r="AN210">
            <v>2020833.3333333333</v>
          </cell>
          <cell r="AO210">
            <v>2020833.3333333333</v>
          </cell>
          <cell r="AR210" t="str">
            <v>62</v>
          </cell>
        </row>
        <row r="211">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R211" t="str">
            <v>62</v>
          </cell>
        </row>
        <row r="212">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R212" t="str">
            <v>62</v>
          </cell>
        </row>
        <row r="213">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R213" t="str">
            <v>62</v>
          </cell>
        </row>
        <row r="214">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R214" t="str">
            <v>62</v>
          </cell>
        </row>
        <row r="215">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R215" t="str">
            <v>62</v>
          </cell>
        </row>
        <row r="216">
          <cell r="R216">
            <v>9716.9</v>
          </cell>
          <cell r="S216">
            <v>9761.33</v>
          </cell>
          <cell r="T216">
            <v>9806.09</v>
          </cell>
          <cell r="U216">
            <v>7852.97</v>
          </cell>
          <cell r="V216">
            <v>7896.6</v>
          </cell>
          <cell r="W216">
            <v>10281.81</v>
          </cell>
          <cell r="X216">
            <v>10629.75</v>
          </cell>
          <cell r="Y216">
            <v>7559.66</v>
          </cell>
          <cell r="Z216">
            <v>6895.71</v>
          </cell>
          <cell r="AA216">
            <v>7219.56</v>
          </cell>
          <cell r="AB216">
            <v>7243.3</v>
          </cell>
          <cell r="AC216">
            <v>7267.22</v>
          </cell>
          <cell r="AD216">
            <v>428945.11375000002</v>
          </cell>
          <cell r="AE216">
            <v>413912.0733333333</v>
          </cell>
          <cell r="AF216">
            <v>394898.24291666667</v>
          </cell>
          <cell r="AG216">
            <v>384179.00374999997</v>
          </cell>
          <cell r="AH216">
            <v>373418.69249999995</v>
          </cell>
          <cell r="AI216">
            <v>341495.48291666666</v>
          </cell>
          <cell r="AJ216">
            <v>289546.60916666669</v>
          </cell>
          <cell r="AK216">
            <v>238602.55166666664</v>
          </cell>
          <cell r="AL216">
            <v>187496.42916666667</v>
          </cell>
          <cell r="AM216">
            <v>136358.91750000001</v>
          </cell>
          <cell r="AN216">
            <v>85226.910416666666</v>
          </cell>
          <cell r="AO216">
            <v>34087.513333333329</v>
          </cell>
          <cell r="AR216" t="str">
            <v>62</v>
          </cell>
        </row>
        <row r="217">
          <cell r="R217">
            <v>612566.93999999994</v>
          </cell>
          <cell r="S217">
            <v>612566.93999999994</v>
          </cell>
          <cell r="T217">
            <v>612566.93999999994</v>
          </cell>
          <cell r="U217">
            <v>612566.93999999994</v>
          </cell>
          <cell r="V217">
            <v>612566.93999999994</v>
          </cell>
          <cell r="W217">
            <v>612566.93999999994</v>
          </cell>
          <cell r="X217">
            <v>612566.93999999994</v>
          </cell>
          <cell r="Y217">
            <v>445352.1</v>
          </cell>
          <cell r="Z217">
            <v>284582.11</v>
          </cell>
          <cell r="AA217">
            <v>284582.11</v>
          </cell>
          <cell r="AB217">
            <v>284582.11</v>
          </cell>
          <cell r="AC217">
            <v>449112.56</v>
          </cell>
          <cell r="AD217">
            <v>434136.66041666665</v>
          </cell>
          <cell r="AE217">
            <v>453054.95249999996</v>
          </cell>
          <cell r="AF217">
            <v>469227.31916666665</v>
          </cell>
          <cell r="AG217">
            <v>484252.72124999994</v>
          </cell>
          <cell r="AH217">
            <v>498131.15874999994</v>
          </cell>
          <cell r="AI217">
            <v>512009.59624999994</v>
          </cell>
          <cell r="AJ217">
            <v>526266.17958333332</v>
          </cell>
          <cell r="AK217">
            <v>533933.62374999991</v>
          </cell>
          <cell r="AL217">
            <v>529445.37708333321</v>
          </cell>
          <cell r="AM217">
            <v>518723.2245833333</v>
          </cell>
          <cell r="AN217">
            <v>506955.57208333333</v>
          </cell>
          <cell r="AO217">
            <v>502043.35500000004</v>
          </cell>
          <cell r="AR217" t="str">
            <v>62</v>
          </cell>
        </row>
        <row r="218">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R218" t="str">
            <v>50b</v>
          </cell>
        </row>
        <row r="219">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row>
        <row r="220">
          <cell r="R220">
            <v>-229314.89</v>
          </cell>
          <cell r="S220">
            <v>-176050.36</v>
          </cell>
          <cell r="T220">
            <v>-175633.57</v>
          </cell>
          <cell r="U220">
            <v>-181171.93</v>
          </cell>
          <cell r="V220">
            <v>-89410.79</v>
          </cell>
          <cell r="W220">
            <v>-74828.88</v>
          </cell>
          <cell r="X220">
            <v>-27693.21</v>
          </cell>
          <cell r="Y220">
            <v>-221620.52</v>
          </cell>
          <cell r="Z220">
            <v>-191550.07999999999</v>
          </cell>
          <cell r="AA220">
            <v>-157496.48000000001</v>
          </cell>
          <cell r="AB220">
            <v>-63196.77</v>
          </cell>
          <cell r="AC220">
            <v>-54371.22</v>
          </cell>
          <cell r="AD220">
            <v>-370905.94041666662</v>
          </cell>
          <cell r="AE220">
            <v>-353892.27208333329</v>
          </cell>
          <cell r="AF220">
            <v>-336048.86958333332</v>
          </cell>
          <cell r="AG220">
            <v>-326989.90083333326</v>
          </cell>
          <cell r="AH220">
            <v>-305619.95666666661</v>
          </cell>
          <cell r="AI220">
            <v>-289095.8545833333</v>
          </cell>
          <cell r="AJ220">
            <v>-265766.95583333331</v>
          </cell>
          <cell r="AK220">
            <v>-230511.87875</v>
          </cell>
          <cell r="AL220">
            <v>-200257.23749999996</v>
          </cell>
          <cell r="AM220">
            <v>-179784.0325</v>
          </cell>
          <cell r="AN220">
            <v>-159793.74666666664</v>
          </cell>
          <cell r="AO220">
            <v>-140486.21958333332</v>
          </cell>
          <cell r="AR220" t="str">
            <v>50a</v>
          </cell>
        </row>
        <row r="221">
          <cell r="R221">
            <v>126903251.67</v>
          </cell>
          <cell r="S221">
            <v>126606489.06999999</v>
          </cell>
          <cell r="T221">
            <v>110825919.31999999</v>
          </cell>
          <cell r="U221">
            <v>96428332.530000001</v>
          </cell>
          <cell r="V221">
            <v>91004908.510000005</v>
          </cell>
          <cell r="W221">
            <v>87079897.829999998</v>
          </cell>
          <cell r="X221">
            <v>87880215.319999993</v>
          </cell>
          <cell r="Y221">
            <v>85696975.450000003</v>
          </cell>
          <cell r="Z221">
            <v>84023890.489999995</v>
          </cell>
          <cell r="AA221">
            <v>91309033.650000006</v>
          </cell>
          <cell r="AB221">
            <v>104860659.65000001</v>
          </cell>
          <cell r="AC221">
            <v>116471057.51000001</v>
          </cell>
          <cell r="AD221">
            <v>96823954.699166656</v>
          </cell>
          <cell r="AE221">
            <v>98317548.680416659</v>
          </cell>
          <cell r="AF221">
            <v>99053275.820416674</v>
          </cell>
          <cell r="AG221">
            <v>99024123.535416663</v>
          </cell>
          <cell r="AH221">
            <v>98941903.103333339</v>
          </cell>
          <cell r="AI221">
            <v>99026958.707499996</v>
          </cell>
          <cell r="AJ221">
            <v>99340446.67916666</v>
          </cell>
          <cell r="AK221">
            <v>99735025.017083347</v>
          </cell>
          <cell r="AL221">
            <v>99978523.201250017</v>
          </cell>
          <cell r="AM221">
            <v>100476956.28166668</v>
          </cell>
          <cell r="AN221">
            <v>100730368.63166668</v>
          </cell>
          <cell r="AO221">
            <v>100678783.81125002</v>
          </cell>
          <cell r="AR221" t="str">
            <v>50b</v>
          </cell>
        </row>
        <row r="222">
          <cell r="R222">
            <v>0</v>
          </cell>
          <cell r="S222">
            <v>0</v>
          </cell>
          <cell r="T222">
            <v>0</v>
          </cell>
          <cell r="U222">
            <v>0</v>
          </cell>
          <cell r="V222">
            <v>0</v>
          </cell>
          <cell r="W222">
            <v>912600</v>
          </cell>
          <cell r="X222">
            <v>912600</v>
          </cell>
          <cell r="Y222">
            <v>912600</v>
          </cell>
          <cell r="Z222">
            <v>1466400</v>
          </cell>
          <cell r="AA222">
            <v>1466400</v>
          </cell>
          <cell r="AB222">
            <v>1536600</v>
          </cell>
          <cell r="AC222">
            <v>1536600</v>
          </cell>
          <cell r="AD222">
            <v>0</v>
          </cell>
          <cell r="AE222">
            <v>0</v>
          </cell>
          <cell r="AF222">
            <v>0</v>
          </cell>
          <cell r="AG222">
            <v>0</v>
          </cell>
          <cell r="AH222">
            <v>0</v>
          </cell>
          <cell r="AI222">
            <v>38025</v>
          </cell>
          <cell r="AJ222">
            <v>114075</v>
          </cell>
          <cell r="AK222">
            <v>190125</v>
          </cell>
          <cell r="AL222">
            <v>289250</v>
          </cell>
          <cell r="AM222">
            <v>411450</v>
          </cell>
          <cell r="AN222">
            <v>536575</v>
          </cell>
          <cell r="AO222">
            <v>664625</v>
          </cell>
        </row>
        <row r="223">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R223" t="str">
            <v>33b/62</v>
          </cell>
        </row>
        <row r="224">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R224" t="str">
            <v>33b/62</v>
          </cell>
        </row>
        <row r="225">
          <cell r="R225">
            <v>99328633.170000002</v>
          </cell>
          <cell r="S225">
            <v>95964074.530000001</v>
          </cell>
          <cell r="T225">
            <v>77921232.349999994</v>
          </cell>
          <cell r="U225">
            <v>61410171.390000001</v>
          </cell>
          <cell r="V225">
            <v>49003609.789999999</v>
          </cell>
          <cell r="W225">
            <v>38110029.789999999</v>
          </cell>
          <cell r="X225">
            <v>30176361.5</v>
          </cell>
          <cell r="Y225">
            <v>26785366.48</v>
          </cell>
          <cell r="Z225">
            <v>28828837.34</v>
          </cell>
          <cell r="AA225">
            <v>40748108.189999998</v>
          </cell>
          <cell r="AB225">
            <v>71473875.060000002</v>
          </cell>
          <cell r="AC225">
            <v>94692912.980000004</v>
          </cell>
          <cell r="AD225">
            <v>44950035.949166663</v>
          </cell>
          <cell r="AE225">
            <v>48685570.304166667</v>
          </cell>
          <cell r="AF225">
            <v>51579495.369166665</v>
          </cell>
          <cell r="AG225">
            <v>53463054.145833336</v>
          </cell>
          <cell r="AH225">
            <v>54635093.622500002</v>
          </cell>
          <cell r="AI225">
            <v>55396783.403749995</v>
          </cell>
          <cell r="AJ225">
            <v>55945185.170833327</v>
          </cell>
          <cell r="AK225">
            <v>56339873.14708332</v>
          </cell>
          <cell r="AL225">
            <v>56713317.949166663</v>
          </cell>
          <cell r="AM225">
            <v>57387806.903750002</v>
          </cell>
          <cell r="AN225">
            <v>58121934.774583347</v>
          </cell>
          <cell r="AO225">
            <v>58962197.018333323</v>
          </cell>
        </row>
        <row r="226">
          <cell r="R226">
            <v>-126903252</v>
          </cell>
          <cell r="S226">
            <v>-126606489</v>
          </cell>
          <cell r="T226">
            <v>-110825919</v>
          </cell>
          <cell r="U226">
            <v>-96428333</v>
          </cell>
          <cell r="V226">
            <v>-91004909</v>
          </cell>
          <cell r="W226">
            <v>-87079898</v>
          </cell>
          <cell r="X226">
            <v>-87880215</v>
          </cell>
          <cell r="Y226">
            <v>-85696975</v>
          </cell>
          <cell r="Z226">
            <v>-84023890</v>
          </cell>
          <cell r="AA226">
            <v>-91309034</v>
          </cell>
          <cell r="AB226">
            <v>-104860660</v>
          </cell>
          <cell r="AC226">
            <v>-116471058</v>
          </cell>
          <cell r="AD226">
            <v>-96851195.208333328</v>
          </cell>
          <cell r="AE226">
            <v>-98317548.666666672</v>
          </cell>
          <cell r="AF226">
            <v>-99053275.791666672</v>
          </cell>
          <cell r="AG226">
            <v>-99024123.5</v>
          </cell>
          <cell r="AH226">
            <v>-98941903.125</v>
          </cell>
          <cell r="AI226">
            <v>-99026958.75</v>
          </cell>
          <cell r="AJ226">
            <v>-99340446.708333328</v>
          </cell>
          <cell r="AK226">
            <v>-99735025.041666672</v>
          </cell>
          <cell r="AL226">
            <v>-99978523.208333328</v>
          </cell>
          <cell r="AM226">
            <v>-100476956.29166667</v>
          </cell>
          <cell r="AN226">
            <v>-100730368.66666667</v>
          </cell>
          <cell r="AO226">
            <v>-100678783.875</v>
          </cell>
          <cell r="AR226" t="str">
            <v>50b</v>
          </cell>
        </row>
        <row r="227">
          <cell r="R227">
            <v>-99328633</v>
          </cell>
          <cell r="S227">
            <v>-95964075</v>
          </cell>
          <cell r="T227">
            <v>-77921232</v>
          </cell>
          <cell r="U227">
            <v>-61410171</v>
          </cell>
          <cell r="V227">
            <v>-49003610</v>
          </cell>
          <cell r="W227">
            <v>-38110030</v>
          </cell>
          <cell r="X227">
            <v>-30176362</v>
          </cell>
          <cell r="Y227">
            <v>-26785366</v>
          </cell>
          <cell r="Z227">
            <v>-28828837</v>
          </cell>
          <cell r="AA227">
            <v>-40748108</v>
          </cell>
          <cell r="AB227">
            <v>-71473875</v>
          </cell>
          <cell r="AC227">
            <v>-94692913</v>
          </cell>
          <cell r="AD227">
            <v>-44894514.375</v>
          </cell>
          <cell r="AE227">
            <v>-48685570.208333336</v>
          </cell>
          <cell r="AF227">
            <v>-51579495.291666664</v>
          </cell>
          <cell r="AG227">
            <v>-53463054.041666664</v>
          </cell>
          <cell r="AH227">
            <v>-54635093.5</v>
          </cell>
          <cell r="AI227">
            <v>-55396783.291666664</v>
          </cell>
          <cell r="AJ227">
            <v>-55945185.083333336</v>
          </cell>
          <cell r="AK227">
            <v>-56339873.083333336</v>
          </cell>
          <cell r="AL227">
            <v>-56713317.875</v>
          </cell>
          <cell r="AM227">
            <v>-57387806.833333336</v>
          </cell>
          <cell r="AN227">
            <v>-58121934.708333336</v>
          </cell>
          <cell r="AO227">
            <v>-58962196.958333336</v>
          </cell>
        </row>
        <row r="228">
          <cell r="R228">
            <v>312357584</v>
          </cell>
          <cell r="S228">
            <v>295094749</v>
          </cell>
          <cell r="T228">
            <v>254677853</v>
          </cell>
          <cell r="U228">
            <v>212920042</v>
          </cell>
          <cell r="V228">
            <v>194581027</v>
          </cell>
          <cell r="W228">
            <v>172830812</v>
          </cell>
          <cell r="X228">
            <v>167578446</v>
          </cell>
          <cell r="Y228">
            <v>165281605</v>
          </cell>
          <cell r="Z228">
            <v>168132778</v>
          </cell>
          <cell r="AA228">
            <v>211746484</v>
          </cell>
          <cell r="AB228">
            <v>273304955</v>
          </cell>
          <cell r="AC228">
            <v>314380081</v>
          </cell>
          <cell r="AD228">
            <v>204389690.5</v>
          </cell>
          <cell r="AE228">
            <v>210022843.41666666</v>
          </cell>
          <cell r="AF228">
            <v>214351049.625</v>
          </cell>
          <cell r="AG228">
            <v>216731225.04166666</v>
          </cell>
          <cell r="AH228">
            <v>218184051.29166666</v>
          </cell>
          <cell r="AI228">
            <v>219586603.79166666</v>
          </cell>
          <cell r="AJ228">
            <v>221099628.125</v>
          </cell>
          <cell r="AK228">
            <v>222356351.08333334</v>
          </cell>
          <cell r="AL228">
            <v>223267634.58333334</v>
          </cell>
          <cell r="AM228">
            <v>225016408.79166666</v>
          </cell>
          <cell r="AN228">
            <v>226515378.5</v>
          </cell>
          <cell r="AO228">
            <v>227669286.16666666</v>
          </cell>
          <cell r="AR228" t="str">
            <v>33b/62x</v>
          </cell>
        </row>
        <row r="229">
          <cell r="R229">
            <v>-59000000</v>
          </cell>
          <cell r="S229">
            <v>0</v>
          </cell>
          <cell r="T229">
            <v>-37000000</v>
          </cell>
          <cell r="U229">
            <v>-123000000</v>
          </cell>
          <cell r="V229">
            <v>-123000000</v>
          </cell>
          <cell r="W229">
            <v>-145000000</v>
          </cell>
          <cell r="X229">
            <v>0</v>
          </cell>
          <cell r="Y229">
            <v>0</v>
          </cell>
          <cell r="Z229">
            <v>-61000000</v>
          </cell>
          <cell r="AA229">
            <v>0</v>
          </cell>
          <cell r="AB229">
            <v>-102200000</v>
          </cell>
          <cell r="AC229">
            <v>-150000000</v>
          </cell>
          <cell r="AD229">
            <v>-27708333.333333332</v>
          </cell>
          <cell r="AE229">
            <v>-30166666.666666668</v>
          </cell>
          <cell r="AF229">
            <v>-31708333.333333332</v>
          </cell>
          <cell r="AG229">
            <v>-38375000</v>
          </cell>
          <cell r="AH229">
            <v>-46333333.333333336</v>
          </cell>
          <cell r="AI229">
            <v>-55208333.333333336</v>
          </cell>
          <cell r="AJ229">
            <v>-61250000</v>
          </cell>
          <cell r="AK229">
            <v>-61250000</v>
          </cell>
          <cell r="AL229">
            <v>-63500000</v>
          </cell>
          <cell r="AM229">
            <v>-61875000</v>
          </cell>
          <cell r="AN229">
            <v>-60716666.666666664</v>
          </cell>
          <cell r="AO229">
            <v>-65058333.333333336</v>
          </cell>
          <cell r="AR229" t="str">
            <v>2b</v>
          </cell>
        </row>
        <row r="230">
          <cell r="R230">
            <v>76633</v>
          </cell>
          <cell r="S230">
            <v>73174</v>
          </cell>
          <cell r="T230">
            <v>65797</v>
          </cell>
          <cell r="U230">
            <v>58461</v>
          </cell>
          <cell r="V230">
            <v>56590</v>
          </cell>
          <cell r="W230">
            <v>54144</v>
          </cell>
          <cell r="X230">
            <v>55698</v>
          </cell>
          <cell r="Y230">
            <v>54977</v>
          </cell>
          <cell r="Z230">
            <v>53455</v>
          </cell>
          <cell r="AA230">
            <v>60057</v>
          </cell>
          <cell r="AB230">
            <v>68063</v>
          </cell>
          <cell r="AC230">
            <v>73979</v>
          </cell>
          <cell r="AD230">
            <v>60550.125</v>
          </cell>
          <cell r="AE230">
            <v>61164.083333333336</v>
          </cell>
          <cell r="AF230">
            <v>61572.875</v>
          </cell>
          <cell r="AG230">
            <v>61670.916666666664</v>
          </cell>
          <cell r="AH230">
            <v>61719</v>
          </cell>
          <cell r="AI230">
            <v>61832.833333333336</v>
          </cell>
          <cell r="AJ230">
            <v>62042.625</v>
          </cell>
          <cell r="AK230">
            <v>62270.083333333336</v>
          </cell>
          <cell r="AL230">
            <v>62374.25</v>
          </cell>
          <cell r="AM230">
            <v>62553.083333333336</v>
          </cell>
          <cell r="AN230">
            <v>62623.708333333336</v>
          </cell>
          <cell r="AO230">
            <v>62564.625</v>
          </cell>
          <cell r="AR230" t="str">
            <v>50b</v>
          </cell>
        </row>
        <row r="231">
          <cell r="R231">
            <v>57342</v>
          </cell>
          <cell r="S231">
            <v>53398</v>
          </cell>
          <cell r="T231">
            <v>43439</v>
          </cell>
          <cell r="U231">
            <v>32864</v>
          </cell>
          <cell r="V231">
            <v>26869</v>
          </cell>
          <cell r="W231">
            <v>19986</v>
          </cell>
          <cell r="X231">
            <v>16180</v>
          </cell>
          <cell r="Y231">
            <v>15915</v>
          </cell>
          <cell r="Z231">
            <v>18660</v>
          </cell>
          <cell r="AA231">
            <v>30765</v>
          </cell>
          <cell r="AB231">
            <v>49162</v>
          </cell>
          <cell r="AC231">
            <v>60864</v>
          </cell>
          <cell r="AD231">
            <v>27085.791666666668</v>
          </cell>
          <cell r="AE231">
            <v>28894.75</v>
          </cell>
          <cell r="AF231">
            <v>30348.791666666668</v>
          </cell>
          <cell r="AG231">
            <v>31277.416666666668</v>
          </cell>
          <cell r="AH231">
            <v>31857.583333333332</v>
          </cell>
          <cell r="AI231">
            <v>32349.75</v>
          </cell>
          <cell r="AJ231">
            <v>32790.958333333336</v>
          </cell>
          <cell r="AK231">
            <v>33102.5</v>
          </cell>
          <cell r="AL231">
            <v>33389.166666666664</v>
          </cell>
          <cell r="AM231">
            <v>33960.416666666664</v>
          </cell>
          <cell r="AN231">
            <v>34532.708333333336</v>
          </cell>
          <cell r="AO231">
            <v>35086.708333333336</v>
          </cell>
        </row>
        <row r="232">
          <cell r="R232">
            <v>-10151277.18</v>
          </cell>
          <cell r="S232">
            <v>-9973150.1300000008</v>
          </cell>
          <cell r="T232">
            <v>-9281484.4399999995</v>
          </cell>
          <cell r="U232">
            <v>-9720420.9199999999</v>
          </cell>
          <cell r="V232">
            <v>-9821244.3000000007</v>
          </cell>
          <cell r="W232">
            <v>-11412603</v>
          </cell>
          <cell r="X232">
            <v>-13846729.32</v>
          </cell>
          <cell r="Y232">
            <v>-18306163.800000001</v>
          </cell>
          <cell r="Z232">
            <v>-23492828.809999999</v>
          </cell>
          <cell r="AA232">
            <v>-25733689.09</v>
          </cell>
          <cell r="AB232">
            <v>-21302592.68</v>
          </cell>
          <cell r="AC232">
            <v>-15611417.439999999</v>
          </cell>
          <cell r="AD232">
            <v>-19373108.661666669</v>
          </cell>
          <cell r="AE232">
            <v>-18360445.045000006</v>
          </cell>
          <cell r="AF232">
            <v>-17555681.765416671</v>
          </cell>
          <cell r="AG232">
            <v>-16939077.343750004</v>
          </cell>
          <cell r="AH232">
            <v>-16424148.453749998</v>
          </cell>
          <cell r="AI232">
            <v>-16002934.886249999</v>
          </cell>
          <cell r="AJ232">
            <v>-15710625.932499999</v>
          </cell>
          <cell r="AK232">
            <v>-15504010.099166667</v>
          </cell>
          <cell r="AL232">
            <v>-15354432.74</v>
          </cell>
          <cell r="AM232">
            <v>-15218567.004583335</v>
          </cell>
          <cell r="AN232">
            <v>-15012003.849583333</v>
          </cell>
          <cell r="AO232">
            <v>-14883981.452916667</v>
          </cell>
          <cell r="AR232" t="str">
            <v>33b/62</v>
          </cell>
        </row>
        <row r="233">
          <cell r="Z233">
            <v>270069.38</v>
          </cell>
          <cell r="AA233">
            <v>174923.93</v>
          </cell>
          <cell r="AB233">
            <v>19014.189999999999</v>
          </cell>
          <cell r="AC233">
            <v>33552.589999999997</v>
          </cell>
          <cell r="AK233">
            <v>0</v>
          </cell>
          <cell r="AL233">
            <v>11252.890833333333</v>
          </cell>
          <cell r="AM233">
            <v>29794.278749999998</v>
          </cell>
          <cell r="AN233">
            <v>37875.033749999995</v>
          </cell>
          <cell r="AO233">
            <v>40065.316249999996</v>
          </cell>
          <cell r="AR233" t="str">
            <v>50a</v>
          </cell>
        </row>
        <row r="234">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R234" t="str">
            <v>50a</v>
          </cell>
        </row>
        <row r="235">
          <cell r="R235">
            <v>0</v>
          </cell>
          <cell r="S235">
            <v>0</v>
          </cell>
          <cell r="T235">
            <v>0</v>
          </cell>
          <cell r="U235">
            <v>0</v>
          </cell>
          <cell r="V235">
            <v>0</v>
          </cell>
          <cell r="W235">
            <v>0</v>
          </cell>
          <cell r="X235">
            <v>0</v>
          </cell>
          <cell r="Y235">
            <v>0</v>
          </cell>
          <cell r="Z235">
            <v>0</v>
          </cell>
          <cell r="AA235">
            <v>0</v>
          </cell>
          <cell r="AB235">
            <v>0</v>
          </cell>
          <cell r="AC235">
            <v>0</v>
          </cell>
          <cell r="AD235">
            <v>-1293.4845833333331</v>
          </cell>
          <cell r="AE235">
            <v>-1266.3454166666668</v>
          </cell>
          <cell r="AF235">
            <v>-1252.7758333333334</v>
          </cell>
          <cell r="AG235">
            <v>-1252.7758333333334</v>
          </cell>
          <cell r="AH235">
            <v>-1252.7758333333334</v>
          </cell>
          <cell r="AI235">
            <v>-1252.7758333333334</v>
          </cell>
          <cell r="AJ235">
            <v>-1252.7758333333334</v>
          </cell>
          <cell r="AK235">
            <v>-1252.7758333333334</v>
          </cell>
          <cell r="AL235">
            <v>-1103.2437500000001</v>
          </cell>
          <cell r="AM235">
            <v>-804.17958333333343</v>
          </cell>
          <cell r="AN235">
            <v>-327.32375000000002</v>
          </cell>
          <cell r="AO235">
            <v>0</v>
          </cell>
          <cell r="AR235" t="str">
            <v>50a</v>
          </cell>
        </row>
        <row r="236">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R236" t="str">
            <v>50b</v>
          </cell>
        </row>
        <row r="237">
          <cell r="R237">
            <v>0</v>
          </cell>
          <cell r="S237">
            <v>0</v>
          </cell>
          <cell r="T237">
            <v>0</v>
          </cell>
          <cell r="U237">
            <v>0</v>
          </cell>
          <cell r="V237">
            <v>0</v>
          </cell>
          <cell r="W237">
            <v>0</v>
          </cell>
          <cell r="X237">
            <v>0</v>
          </cell>
          <cell r="Y237">
            <v>0</v>
          </cell>
          <cell r="Z237">
            <v>0</v>
          </cell>
          <cell r="AA237">
            <v>0</v>
          </cell>
          <cell r="AB237">
            <v>0</v>
          </cell>
          <cell r="AC237">
            <v>0</v>
          </cell>
          <cell r="AD237">
            <v>38.666666666666664</v>
          </cell>
          <cell r="AE237">
            <v>38.666666666666664</v>
          </cell>
          <cell r="AF237">
            <v>33.083333333333336</v>
          </cell>
          <cell r="AG237">
            <v>21.916666666666668</v>
          </cell>
          <cell r="AH237">
            <v>10.75</v>
          </cell>
          <cell r="AI237">
            <v>5.166666666666667</v>
          </cell>
          <cell r="AJ237">
            <v>2.5833333333333335</v>
          </cell>
          <cell r="AK237">
            <v>0</v>
          </cell>
          <cell r="AL237">
            <v>0</v>
          </cell>
          <cell r="AM237">
            <v>0</v>
          </cell>
          <cell r="AN237">
            <v>0</v>
          </cell>
          <cell r="AO237">
            <v>0</v>
          </cell>
          <cell r="AR237" t="str">
            <v>50a</v>
          </cell>
        </row>
        <row r="238">
          <cell r="R238">
            <v>0</v>
          </cell>
          <cell r="S238">
            <v>0</v>
          </cell>
          <cell r="T238">
            <v>0</v>
          </cell>
          <cell r="U238">
            <v>0</v>
          </cell>
          <cell r="V238">
            <v>0</v>
          </cell>
          <cell r="W238">
            <v>0</v>
          </cell>
          <cell r="X238">
            <v>0</v>
          </cell>
          <cell r="Y238">
            <v>0</v>
          </cell>
          <cell r="Z238">
            <v>0</v>
          </cell>
          <cell r="AA238">
            <v>0</v>
          </cell>
          <cell r="AB238">
            <v>0</v>
          </cell>
          <cell r="AC238">
            <v>0</v>
          </cell>
          <cell r="AD238">
            <v>-462.8775</v>
          </cell>
          <cell r="AE238">
            <v>-154.29249999999999</v>
          </cell>
          <cell r="AF238">
            <v>0</v>
          </cell>
          <cell r="AG238">
            <v>0</v>
          </cell>
          <cell r="AH238">
            <v>0</v>
          </cell>
          <cell r="AI238">
            <v>0</v>
          </cell>
          <cell r="AJ238">
            <v>0</v>
          </cell>
          <cell r="AK238">
            <v>0</v>
          </cell>
          <cell r="AL238">
            <v>0</v>
          </cell>
          <cell r="AM238">
            <v>0</v>
          </cell>
          <cell r="AN238">
            <v>0</v>
          </cell>
          <cell r="AO238">
            <v>0</v>
          </cell>
          <cell r="AR238" t="str">
            <v>50b</v>
          </cell>
        </row>
        <row r="239">
          <cell r="AA239">
            <v>10126674.5</v>
          </cell>
          <cell r="AB239">
            <v>9377321.2699999996</v>
          </cell>
          <cell r="AC239">
            <v>8623146.6799999997</v>
          </cell>
          <cell r="AM239">
            <v>421944.77083333331</v>
          </cell>
          <cell r="AN239">
            <v>1234611.26125</v>
          </cell>
          <cell r="AO239">
            <v>1984630.7591666665</v>
          </cell>
          <cell r="AR239" t="str">
            <v>50b</v>
          </cell>
        </row>
        <row r="240">
          <cell r="R240">
            <v>10046017.82</v>
          </cell>
          <cell r="S240">
            <v>11080959.789999999</v>
          </cell>
          <cell r="T240">
            <v>9373095.8599999994</v>
          </cell>
          <cell r="U240">
            <v>15360866.449999999</v>
          </cell>
          <cell r="V240">
            <v>17037575.48</v>
          </cell>
          <cell r="W240">
            <v>14357315.619999999</v>
          </cell>
          <cell r="X240">
            <v>22469550.98</v>
          </cell>
          <cell r="Y240">
            <v>17401027.280000001</v>
          </cell>
          <cell r="Z240">
            <v>6704431.21</v>
          </cell>
          <cell r="AA240">
            <v>9278709.6799999997</v>
          </cell>
          <cell r="AB240">
            <v>4314722.67</v>
          </cell>
          <cell r="AC240">
            <v>16624230.470000001</v>
          </cell>
          <cell r="AD240">
            <v>11569710.699583335</v>
          </cell>
          <cell r="AE240">
            <v>11625572.661666667</v>
          </cell>
          <cell r="AF240">
            <v>11598670.014166668</v>
          </cell>
          <cell r="AG240">
            <v>11911691.939999999</v>
          </cell>
          <cell r="AH240">
            <v>12312829.563333334</v>
          </cell>
          <cell r="AI240">
            <v>12259454.061250001</v>
          </cell>
          <cell r="AJ240">
            <v>12440590.321250001</v>
          </cell>
          <cell r="AK240">
            <v>12763266.462916667</v>
          </cell>
          <cell r="AL240">
            <v>12685718.972083332</v>
          </cell>
          <cell r="AM240">
            <v>12529114.432916669</v>
          </cell>
          <cell r="AN240">
            <v>12554491.597500002</v>
          </cell>
          <cell r="AO240">
            <v>12706284.069166668</v>
          </cell>
        </row>
        <row r="241">
          <cell r="R241">
            <v>110394.24000000001</v>
          </cell>
          <cell r="S241">
            <v>163522.71</v>
          </cell>
          <cell r="T241">
            <v>114011.63</v>
          </cell>
          <cell r="U241">
            <v>100574</v>
          </cell>
          <cell r="V241">
            <v>79819.56</v>
          </cell>
          <cell r="W241">
            <v>100975.55</v>
          </cell>
          <cell r="X241">
            <v>103213.14</v>
          </cell>
          <cell r="Y241">
            <v>102698.87</v>
          </cell>
          <cell r="Z241">
            <v>235718.7</v>
          </cell>
          <cell r="AA241">
            <v>221398.69</v>
          </cell>
          <cell r="AB241">
            <v>112525.42</v>
          </cell>
          <cell r="AC241">
            <v>176668.16</v>
          </cell>
          <cell r="AD241">
            <v>143631.13291666665</v>
          </cell>
          <cell r="AE241">
            <v>147383.69291666665</v>
          </cell>
          <cell r="AF241">
            <v>151916.48375000001</v>
          </cell>
          <cell r="AG241">
            <v>153257.38541666669</v>
          </cell>
          <cell r="AH241">
            <v>148493.39333333334</v>
          </cell>
          <cell r="AI241">
            <v>138291.25333333333</v>
          </cell>
          <cell r="AJ241">
            <v>131862.65291666667</v>
          </cell>
          <cell r="AK241">
            <v>130078.86</v>
          </cell>
          <cell r="AL241">
            <v>136061.00833333333</v>
          </cell>
          <cell r="AM241">
            <v>145280.37125</v>
          </cell>
          <cell r="AN241">
            <v>142007.01916666667</v>
          </cell>
          <cell r="AO241">
            <v>135491.43875</v>
          </cell>
        </row>
        <row r="242">
          <cell r="R242">
            <v>110394.16</v>
          </cell>
          <cell r="S242">
            <v>85890.36</v>
          </cell>
          <cell r="T242">
            <v>114011.61</v>
          </cell>
          <cell r="U242">
            <v>107696.46</v>
          </cell>
          <cell r="V242">
            <v>86942.05</v>
          </cell>
          <cell r="W242">
            <v>100975.58</v>
          </cell>
          <cell r="X242">
            <v>103213.16</v>
          </cell>
          <cell r="Y242">
            <v>102698.87</v>
          </cell>
          <cell r="Z242">
            <v>235718.74</v>
          </cell>
          <cell r="AA242">
            <v>221398.72</v>
          </cell>
          <cell r="AB242">
            <v>112525.34</v>
          </cell>
          <cell r="AC242">
            <v>176668.09</v>
          </cell>
          <cell r="AD242">
            <v>147718.49875</v>
          </cell>
          <cell r="AE242">
            <v>148460.83166666664</v>
          </cell>
          <cell r="AF242">
            <v>149758.93583333332</v>
          </cell>
          <cell r="AG242">
            <v>150983.7116666667</v>
          </cell>
          <cell r="AH242">
            <v>144127.51958333334</v>
          </cell>
          <cell r="AI242">
            <v>131949.3079166667</v>
          </cell>
          <cell r="AJ242">
            <v>128105.68000000001</v>
          </cell>
          <cell r="AK242">
            <v>129636.42541666668</v>
          </cell>
          <cell r="AL242">
            <v>136348.15833333333</v>
          </cell>
          <cell r="AM242">
            <v>145567.53666666668</v>
          </cell>
          <cell r="AN242">
            <v>144075.76749999999</v>
          </cell>
          <cell r="AO242">
            <v>134775.45666666667</v>
          </cell>
        </row>
        <row r="243">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R243" t="str">
            <v>50b</v>
          </cell>
        </row>
        <row r="244">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R244" t="str">
            <v>50b</v>
          </cell>
        </row>
        <row r="245">
          <cell r="R245">
            <v>14083456.74</v>
          </cell>
          <cell r="S245">
            <v>8766460.1300000008</v>
          </cell>
          <cell r="T245">
            <v>7882702.8700000001</v>
          </cell>
          <cell r="U245">
            <v>6950187.9699999997</v>
          </cell>
          <cell r="V245">
            <v>2562824.27</v>
          </cell>
          <cell r="W245">
            <v>7126446.1699999999</v>
          </cell>
          <cell r="X245">
            <v>10845740.02</v>
          </cell>
          <cell r="Y245">
            <v>11352968.199999999</v>
          </cell>
          <cell r="Z245">
            <v>9665943.1300000008</v>
          </cell>
          <cell r="AA245">
            <v>8668805.1099999994</v>
          </cell>
          <cell r="AB245">
            <v>6710315.1299999999</v>
          </cell>
          <cell r="AC245">
            <v>10107003.810000001</v>
          </cell>
          <cell r="AD245">
            <v>13859025.494583337</v>
          </cell>
          <cell r="AE245">
            <v>13758722.504166668</v>
          </cell>
          <cell r="AF245">
            <v>13267827.82</v>
          </cell>
          <cell r="AG245">
            <v>12717359.247500001</v>
          </cell>
          <cell r="AH245">
            <v>12264146.317499997</v>
          </cell>
          <cell r="AI245">
            <v>11901249.565416666</v>
          </cell>
          <cell r="AJ245">
            <v>11321854.777916664</v>
          </cell>
          <cell r="AK245">
            <v>10735267.315833332</v>
          </cell>
          <cell r="AL245">
            <v>10102780.197916666</v>
          </cell>
          <cell r="AM245">
            <v>9379953.6454166658</v>
          </cell>
          <cell r="AN245">
            <v>8912139.770833334</v>
          </cell>
          <cell r="AO245">
            <v>8738048.5349999983</v>
          </cell>
          <cell r="AR245" t="str">
            <v>50b</v>
          </cell>
        </row>
        <row r="246">
          <cell r="R246">
            <v>728144.78</v>
          </cell>
          <cell r="S246">
            <v>600027.47</v>
          </cell>
          <cell r="T246">
            <v>599766.28</v>
          </cell>
          <cell r="U246">
            <v>914057.99</v>
          </cell>
          <cell r="V246">
            <v>1122667.57</v>
          </cell>
          <cell r="W246">
            <v>851974.69</v>
          </cell>
          <cell r="X246">
            <v>446053.2</v>
          </cell>
          <cell r="Y246">
            <v>465422.65</v>
          </cell>
          <cell r="Z246">
            <v>581698.04</v>
          </cell>
          <cell r="AA246">
            <v>822603.73</v>
          </cell>
          <cell r="AB246">
            <v>622082.15</v>
          </cell>
          <cell r="AC246">
            <v>687036.37</v>
          </cell>
          <cell r="AD246">
            <v>820757.42958333332</v>
          </cell>
          <cell r="AE246">
            <v>791086.13125000009</v>
          </cell>
          <cell r="AF246">
            <v>757726.66833333333</v>
          </cell>
          <cell r="AG246">
            <v>720772.77416666679</v>
          </cell>
          <cell r="AH246">
            <v>699889.46916666673</v>
          </cell>
          <cell r="AI246">
            <v>685887.98125000007</v>
          </cell>
          <cell r="AJ246">
            <v>668815.63624999998</v>
          </cell>
          <cell r="AK246">
            <v>661941.73583333346</v>
          </cell>
          <cell r="AL246">
            <v>659692.0162500001</v>
          </cell>
          <cell r="AM246">
            <v>681326.11541666684</v>
          </cell>
          <cell r="AN246">
            <v>702950.68125000002</v>
          </cell>
          <cell r="AO246">
            <v>703373.49708333332</v>
          </cell>
          <cell r="AR246" t="str">
            <v>50b</v>
          </cell>
        </row>
        <row r="247">
          <cell r="R247">
            <v>14669046</v>
          </cell>
          <cell r="S247">
            <v>14669046</v>
          </cell>
          <cell r="T247">
            <v>14669046</v>
          </cell>
          <cell r="U247">
            <v>14669046</v>
          </cell>
          <cell r="V247">
            <v>14669046</v>
          </cell>
          <cell r="W247">
            <v>14669046</v>
          </cell>
          <cell r="X247">
            <v>14669046</v>
          </cell>
          <cell r="Y247">
            <v>14669046</v>
          </cell>
          <cell r="Z247">
            <v>14669046</v>
          </cell>
          <cell r="AA247">
            <v>14628966.4</v>
          </cell>
          <cell r="AB247">
            <v>14628966.800000001</v>
          </cell>
          <cell r="AC247">
            <v>14628967.199999999</v>
          </cell>
          <cell r="AD247">
            <v>12312501.924999997</v>
          </cell>
          <cell r="AE247">
            <v>12460099.049999997</v>
          </cell>
          <cell r="AF247">
            <v>12751953.299999997</v>
          </cell>
          <cell r="AG247">
            <v>13043807.549999999</v>
          </cell>
          <cell r="AH247">
            <v>13335661.80208333</v>
          </cell>
          <cell r="AI247">
            <v>13627516.058333332</v>
          </cell>
          <cell r="AJ247">
            <v>13919370.314583333</v>
          </cell>
          <cell r="AK247">
            <v>14211224.570833333</v>
          </cell>
          <cell r="AL247">
            <v>14503078.831250003</v>
          </cell>
          <cell r="AM247">
            <v>14649005.985416666</v>
          </cell>
          <cell r="AN247">
            <v>14650676.047916666</v>
          </cell>
          <cell r="AO247">
            <v>14655686.143750003</v>
          </cell>
          <cell r="AR247" t="str">
            <v>50b</v>
          </cell>
        </row>
        <row r="248">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R248" t="str">
            <v>50b</v>
          </cell>
        </row>
        <row r="249">
          <cell r="R249">
            <v>1010.28</v>
          </cell>
          <cell r="S249">
            <v>10698.53</v>
          </cell>
          <cell r="T249">
            <v>0</v>
          </cell>
          <cell r="U249">
            <v>11096.26</v>
          </cell>
          <cell r="V249">
            <v>195.29</v>
          </cell>
          <cell r="W249">
            <v>0</v>
          </cell>
          <cell r="X249">
            <v>20225.189999999999</v>
          </cell>
          <cell r="Y249">
            <v>0</v>
          </cell>
          <cell r="Z249">
            <v>173.18</v>
          </cell>
          <cell r="AA249">
            <v>0</v>
          </cell>
          <cell r="AB249">
            <v>1990.01</v>
          </cell>
          <cell r="AC249">
            <v>153.69</v>
          </cell>
          <cell r="AD249">
            <v>25609.934583333335</v>
          </cell>
          <cell r="AE249">
            <v>18791.937916666666</v>
          </cell>
          <cell r="AF249">
            <v>12490.864583333334</v>
          </cell>
          <cell r="AG249">
            <v>7701.9749999999995</v>
          </cell>
          <cell r="AH249">
            <v>4889.163333333333</v>
          </cell>
          <cell r="AI249">
            <v>4330.9191666666666</v>
          </cell>
          <cell r="AJ249">
            <v>4417.46875</v>
          </cell>
          <cell r="AK249">
            <v>4065.0879166666668</v>
          </cell>
          <cell r="AL249">
            <v>3601.0116666666668</v>
          </cell>
          <cell r="AM249">
            <v>3611.5608333333334</v>
          </cell>
          <cell r="AN249">
            <v>3697.8112500000002</v>
          </cell>
          <cell r="AO249">
            <v>3788.7987500000004</v>
          </cell>
          <cell r="AR249" t="str">
            <v>50a</v>
          </cell>
        </row>
        <row r="250">
          <cell r="R250">
            <v>0</v>
          </cell>
          <cell r="S250">
            <v>0</v>
          </cell>
          <cell r="T250">
            <v>0</v>
          </cell>
          <cell r="U250">
            <v>0</v>
          </cell>
          <cell r="V250">
            <v>0</v>
          </cell>
          <cell r="W250">
            <v>0</v>
          </cell>
          <cell r="X250">
            <v>0</v>
          </cell>
          <cell r="Y250">
            <v>0</v>
          </cell>
          <cell r="Z250">
            <v>0</v>
          </cell>
          <cell r="AA250">
            <v>0</v>
          </cell>
          <cell r="AB250">
            <v>0</v>
          </cell>
          <cell r="AC250">
            <v>0</v>
          </cell>
          <cell r="AD250">
            <v>-8586.4500000000007</v>
          </cell>
          <cell r="AE250">
            <v>-6500.8450000000003</v>
          </cell>
          <cell r="AF250">
            <v>-5623.4625000000005</v>
          </cell>
          <cell r="AG250">
            <v>-5028.0854166666677</v>
          </cell>
          <cell r="AH250">
            <v>-3506.4912500000005</v>
          </cell>
          <cell r="AI250">
            <v>-2903.5045833333334</v>
          </cell>
          <cell r="AJ250">
            <v>-2576.6149999999998</v>
          </cell>
          <cell r="AK250">
            <v>-1652.3812500000001</v>
          </cell>
          <cell r="AL250">
            <v>-1212.8475000000001</v>
          </cell>
          <cell r="AM250">
            <v>-836.04500000000007</v>
          </cell>
          <cell r="AN250">
            <v>-229.62125</v>
          </cell>
          <cell r="AO250">
            <v>0</v>
          </cell>
          <cell r="AR250" t="str">
            <v>50a</v>
          </cell>
        </row>
        <row r="251">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R251" t="str">
            <v>50a</v>
          </cell>
        </row>
        <row r="252">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R252" t="str">
            <v>50a</v>
          </cell>
        </row>
        <row r="253">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R253" t="str">
            <v>50b</v>
          </cell>
        </row>
        <row r="254">
          <cell r="R254">
            <v>0</v>
          </cell>
          <cell r="S254">
            <v>-24</v>
          </cell>
          <cell r="T254">
            <v>-72</v>
          </cell>
          <cell r="U254">
            <v>-12</v>
          </cell>
          <cell r="V254">
            <v>0</v>
          </cell>
          <cell r="W254">
            <v>0</v>
          </cell>
          <cell r="X254">
            <v>0</v>
          </cell>
          <cell r="Y254">
            <v>0</v>
          </cell>
          <cell r="Z254">
            <v>0</v>
          </cell>
          <cell r="AA254">
            <v>0</v>
          </cell>
          <cell r="AB254">
            <v>0</v>
          </cell>
          <cell r="AC254">
            <v>0</v>
          </cell>
          <cell r="AD254">
            <v>0</v>
          </cell>
          <cell r="AE254">
            <v>-1</v>
          </cell>
          <cell r="AF254">
            <v>-5</v>
          </cell>
          <cell r="AG254">
            <v>-8.5</v>
          </cell>
          <cell r="AH254">
            <v>-9</v>
          </cell>
          <cell r="AI254">
            <v>-9</v>
          </cell>
          <cell r="AJ254">
            <v>-9</v>
          </cell>
          <cell r="AK254">
            <v>-9</v>
          </cell>
          <cell r="AL254">
            <v>-9</v>
          </cell>
          <cell r="AM254">
            <v>-9</v>
          </cell>
          <cell r="AN254">
            <v>-9</v>
          </cell>
          <cell r="AO254">
            <v>-9</v>
          </cell>
          <cell r="AR254" t="str">
            <v>50a</v>
          </cell>
        </row>
        <row r="255">
          <cell r="R255">
            <v>277725.59000000003</v>
          </cell>
          <cell r="S255">
            <v>277725.59000000003</v>
          </cell>
          <cell r="T255">
            <v>276649.83</v>
          </cell>
          <cell r="U255">
            <v>276649.83</v>
          </cell>
          <cell r="V255">
            <v>274778.95</v>
          </cell>
          <cell r="W255">
            <v>271916.31</v>
          </cell>
          <cell r="X255">
            <v>271916.31</v>
          </cell>
          <cell r="Y255">
            <v>271916.31</v>
          </cell>
          <cell r="Z255">
            <v>271916.31</v>
          </cell>
          <cell r="AA255">
            <v>270514.46999999997</v>
          </cell>
          <cell r="AB255">
            <v>270514.46999999997</v>
          </cell>
          <cell r="AC255">
            <v>266178.71000000002</v>
          </cell>
          <cell r="AD255">
            <v>291520.8</v>
          </cell>
          <cell r="AE255">
            <v>289558.61999999994</v>
          </cell>
          <cell r="AF255">
            <v>287677.27333333326</v>
          </cell>
          <cell r="AG255">
            <v>285912.10666666663</v>
          </cell>
          <cell r="AH255">
            <v>284174</v>
          </cell>
          <cell r="AI255">
            <v>282302.53666666668</v>
          </cell>
          <cell r="AJ255">
            <v>280614.95666666667</v>
          </cell>
          <cell r="AK255">
            <v>279261.1166666667</v>
          </cell>
          <cell r="AL255">
            <v>278001.73000000004</v>
          </cell>
          <cell r="AM255">
            <v>276736.95333333337</v>
          </cell>
          <cell r="AN255">
            <v>275466.78666666668</v>
          </cell>
          <cell r="AO255">
            <v>274015.96333333332</v>
          </cell>
          <cell r="AR255" t="str">
            <v>50a</v>
          </cell>
        </row>
        <row r="256">
          <cell r="R256">
            <v>4417994.12</v>
          </cell>
          <cell r="S256">
            <v>4244405.3499999996</v>
          </cell>
          <cell r="T256">
            <v>4410152.4400000004</v>
          </cell>
          <cell r="U256">
            <v>4607093.16</v>
          </cell>
          <cell r="V256">
            <v>4715932.38</v>
          </cell>
          <cell r="W256">
            <v>4501050.78</v>
          </cell>
          <cell r="X256">
            <v>4590097.07</v>
          </cell>
          <cell r="Y256">
            <v>4795002.2699999996</v>
          </cell>
          <cell r="Z256">
            <v>5025271.3499999996</v>
          </cell>
          <cell r="AA256">
            <v>5340321.97</v>
          </cell>
          <cell r="AB256">
            <v>5431759.7599999998</v>
          </cell>
          <cell r="AC256">
            <v>5813712.1399999997</v>
          </cell>
          <cell r="AD256">
            <v>3249789.6679166663</v>
          </cell>
          <cell r="AE256">
            <v>3396265.9333333331</v>
          </cell>
          <cell r="AF256">
            <v>3540863.1779166665</v>
          </cell>
          <cell r="AG256">
            <v>3691615.4345833329</v>
          </cell>
          <cell r="AH256">
            <v>3851593.8341666665</v>
          </cell>
          <cell r="AI256">
            <v>3999349.7891666666</v>
          </cell>
          <cell r="AJ256">
            <v>4126649.4275000007</v>
          </cell>
          <cell r="AK256">
            <v>4249714.0941666672</v>
          </cell>
          <cell r="AL256">
            <v>4367454.4337500008</v>
          </cell>
          <cell r="AM256">
            <v>4489676.1137500005</v>
          </cell>
          <cell r="AN256">
            <v>4627058.9433333343</v>
          </cell>
          <cell r="AO256">
            <v>4762040.9370833328</v>
          </cell>
          <cell r="AR256" t="str">
            <v>50a</v>
          </cell>
        </row>
        <row r="257">
          <cell r="R257">
            <v>17264.25</v>
          </cell>
          <cell r="S257">
            <v>17264.25</v>
          </cell>
          <cell r="T257">
            <v>17071.240000000002</v>
          </cell>
          <cell r="U257">
            <v>0</v>
          </cell>
          <cell r="V257">
            <v>0</v>
          </cell>
          <cell r="W257">
            <v>5326.65</v>
          </cell>
          <cell r="X257">
            <v>6197.61</v>
          </cell>
          <cell r="Y257">
            <v>5994.18</v>
          </cell>
          <cell r="Z257">
            <v>6043.16</v>
          </cell>
          <cell r="AA257">
            <v>5920.46</v>
          </cell>
          <cell r="AB257">
            <v>5622.76</v>
          </cell>
          <cell r="AC257">
            <v>11509.75</v>
          </cell>
          <cell r="AD257">
            <v>6364.5408333333335</v>
          </cell>
          <cell r="AE257">
            <v>6186.7833333333328</v>
          </cell>
          <cell r="AF257">
            <v>5986.8591666666662</v>
          </cell>
          <cell r="AG257">
            <v>5095.7754166666673</v>
          </cell>
          <cell r="AH257">
            <v>4301.6450000000004</v>
          </cell>
          <cell r="AI257">
            <v>4523.5887499999999</v>
          </cell>
          <cell r="AJ257">
            <v>5003.7662500000006</v>
          </cell>
          <cell r="AK257">
            <v>5511.7575000000006</v>
          </cell>
          <cell r="AL257">
            <v>6012.4800000000005</v>
          </cell>
          <cell r="AM257">
            <v>6510.1308333333336</v>
          </cell>
          <cell r="AN257">
            <v>6991.0983333333352</v>
          </cell>
          <cell r="AO257">
            <v>7704.952916666668</v>
          </cell>
          <cell r="AR257" t="str">
            <v>50a</v>
          </cell>
        </row>
        <row r="258">
          <cell r="R258">
            <v>0</v>
          </cell>
          <cell r="S258">
            <v>0</v>
          </cell>
          <cell r="T258">
            <v>0</v>
          </cell>
          <cell r="U258">
            <v>0</v>
          </cell>
          <cell r="V258">
            <v>0</v>
          </cell>
          <cell r="W258">
            <v>305</v>
          </cell>
          <cell r="X258">
            <v>305</v>
          </cell>
          <cell r="Y258">
            <v>0</v>
          </cell>
          <cell r="Z258">
            <v>0</v>
          </cell>
          <cell r="AA258">
            <v>0</v>
          </cell>
          <cell r="AB258">
            <v>0</v>
          </cell>
          <cell r="AC258">
            <v>0</v>
          </cell>
          <cell r="AD258">
            <v>0</v>
          </cell>
          <cell r="AE258">
            <v>0</v>
          </cell>
          <cell r="AF258">
            <v>0</v>
          </cell>
          <cell r="AG258">
            <v>0</v>
          </cell>
          <cell r="AH258">
            <v>0</v>
          </cell>
          <cell r="AI258">
            <v>12.708333333333334</v>
          </cell>
          <cell r="AJ258">
            <v>38.125</v>
          </cell>
          <cell r="AK258">
            <v>50.833333333333336</v>
          </cell>
          <cell r="AL258">
            <v>50.833333333333336</v>
          </cell>
          <cell r="AM258">
            <v>50.833333333333336</v>
          </cell>
          <cell r="AN258">
            <v>50.833333333333336</v>
          </cell>
          <cell r="AO258">
            <v>50.833333333333336</v>
          </cell>
          <cell r="AR258" t="str">
            <v>50a</v>
          </cell>
        </row>
        <row r="259">
          <cell r="R259">
            <v>0</v>
          </cell>
          <cell r="S259">
            <v>123900.91</v>
          </cell>
          <cell r="T259">
            <v>126519.14</v>
          </cell>
          <cell r="U259">
            <v>0</v>
          </cell>
          <cell r="V259">
            <v>58116.22</v>
          </cell>
          <cell r="W259">
            <v>0</v>
          </cell>
          <cell r="X259">
            <v>45346.15</v>
          </cell>
          <cell r="Y259">
            <v>45564.77</v>
          </cell>
          <cell r="Z259">
            <v>42737.64</v>
          </cell>
          <cell r="AA259">
            <v>0</v>
          </cell>
          <cell r="AB259">
            <v>47342.5</v>
          </cell>
          <cell r="AC259">
            <v>45204.47</v>
          </cell>
          <cell r="AD259">
            <v>53806.902916666666</v>
          </cell>
          <cell r="AE259">
            <v>55758.699583333335</v>
          </cell>
          <cell r="AF259">
            <v>63031.387083333335</v>
          </cell>
          <cell r="AG259">
            <v>56606.093333333345</v>
          </cell>
          <cell r="AH259">
            <v>46742.949583333335</v>
          </cell>
          <cell r="AI259">
            <v>44804.747499999998</v>
          </cell>
          <cell r="AJ259">
            <v>44164.918333333335</v>
          </cell>
          <cell r="AK259">
            <v>47179.362499999996</v>
          </cell>
          <cell r="AL259">
            <v>48768.878750000003</v>
          </cell>
          <cell r="AM259">
            <v>46988.043750000004</v>
          </cell>
          <cell r="AN259">
            <v>44969.895000000011</v>
          </cell>
          <cell r="AO259">
            <v>44685.652083333342</v>
          </cell>
          <cell r="AR259" t="str">
            <v>50a</v>
          </cell>
        </row>
        <row r="260">
          <cell r="R260">
            <v>9546880.2200000007</v>
          </cell>
          <cell r="S260">
            <v>9560927.2300000004</v>
          </cell>
          <cell r="T260">
            <v>10981546.210000001</v>
          </cell>
          <cell r="U260">
            <v>10275321.93</v>
          </cell>
          <cell r="V260">
            <v>12282219.560000001</v>
          </cell>
          <cell r="W260">
            <v>11604314.27</v>
          </cell>
          <cell r="X260">
            <v>10984031.359999999</v>
          </cell>
          <cell r="Y260">
            <v>9382520.0399999991</v>
          </cell>
          <cell r="Z260">
            <v>11233094.51</v>
          </cell>
          <cell r="AA260">
            <v>9293783.0700000003</v>
          </cell>
          <cell r="AB260">
            <v>7734180.7699999996</v>
          </cell>
          <cell r="AC260">
            <v>10997239.449999999</v>
          </cell>
          <cell r="AD260">
            <v>10022385.299166666</v>
          </cell>
          <cell r="AE260">
            <v>10075250.229166666</v>
          </cell>
          <cell r="AF260">
            <v>10162686.707500001</v>
          </cell>
          <cell r="AG260">
            <v>10247160.977500001</v>
          </cell>
          <cell r="AH260">
            <v>10412140.242083333</v>
          </cell>
          <cell r="AI260">
            <v>10664339.872916669</v>
          </cell>
          <cell r="AJ260">
            <v>10774153.425000001</v>
          </cell>
          <cell r="AK260">
            <v>10706112.645833334</v>
          </cell>
          <cell r="AL260">
            <v>10630249.10375</v>
          </cell>
          <cell r="AM260">
            <v>10593603.147916667</v>
          </cell>
          <cell r="AN260">
            <v>10494815.047500001</v>
          </cell>
          <cell r="AO260">
            <v>10374209.53125</v>
          </cell>
          <cell r="AR260" t="str">
            <v>50a</v>
          </cell>
        </row>
        <row r="261">
          <cell r="R261">
            <v>65093539.770000003</v>
          </cell>
          <cell r="S261">
            <v>64822348.490000002</v>
          </cell>
          <cell r="T261">
            <v>62836406.340000004</v>
          </cell>
          <cell r="U261">
            <v>62836406.340000004</v>
          </cell>
          <cell r="V261">
            <v>62836406.340000004</v>
          </cell>
          <cell r="W261">
            <v>62836406.340000004</v>
          </cell>
          <cell r="X261">
            <v>62836406.340000004</v>
          </cell>
          <cell r="Y261">
            <v>62836406.340000004</v>
          </cell>
          <cell r="Z261">
            <v>62836406.340000004</v>
          </cell>
          <cell r="AA261">
            <v>62836406.340000004</v>
          </cell>
          <cell r="AB261">
            <v>62836406.340000004</v>
          </cell>
          <cell r="AC261">
            <v>62836406.340000004</v>
          </cell>
          <cell r="AD261">
            <v>65932849.07249999</v>
          </cell>
          <cell r="AE261">
            <v>65776910.621666662</v>
          </cell>
          <cell r="AF261">
            <v>65528344.220416665</v>
          </cell>
          <cell r="AG261">
            <v>65197030.22958333</v>
          </cell>
          <cell r="AH261">
            <v>64865716.238750003</v>
          </cell>
          <cell r="AI261">
            <v>64586671.806666672</v>
          </cell>
          <cell r="AJ261">
            <v>64359896.933333345</v>
          </cell>
          <cell r="AK261">
            <v>64133122.06000001</v>
          </cell>
          <cell r="AL261">
            <v>63906347.18666669</v>
          </cell>
          <cell r="AM261">
            <v>63679572.313333355</v>
          </cell>
          <cell r="AN261">
            <v>63472137.650416695</v>
          </cell>
          <cell r="AO261">
            <v>63284043.197916687</v>
          </cell>
          <cell r="AR261" t="str">
            <v>50b</v>
          </cell>
        </row>
        <row r="262">
          <cell r="R262">
            <v>1448.24</v>
          </cell>
          <cell r="S262">
            <v>1448.24</v>
          </cell>
          <cell r="T262">
            <v>0</v>
          </cell>
          <cell r="U262">
            <v>0</v>
          </cell>
          <cell r="V262">
            <v>0</v>
          </cell>
          <cell r="W262">
            <v>0</v>
          </cell>
          <cell r="X262">
            <v>0</v>
          </cell>
          <cell r="Y262">
            <v>0</v>
          </cell>
          <cell r="Z262">
            <v>0</v>
          </cell>
          <cell r="AA262">
            <v>0</v>
          </cell>
          <cell r="AB262">
            <v>0</v>
          </cell>
          <cell r="AC262">
            <v>0</v>
          </cell>
          <cell r="AD262">
            <v>816.1350000000001</v>
          </cell>
          <cell r="AE262">
            <v>987.77750000000003</v>
          </cell>
          <cell r="AF262">
            <v>1124.1833333333332</v>
          </cell>
          <cell r="AG262">
            <v>1071.7233333333331</v>
          </cell>
          <cell r="AH262">
            <v>1000.9033333333333</v>
          </cell>
          <cell r="AI262">
            <v>905.15000000000009</v>
          </cell>
          <cell r="AJ262">
            <v>784.46333333333348</v>
          </cell>
          <cell r="AK262">
            <v>663.77666666666664</v>
          </cell>
          <cell r="AL262">
            <v>543.09</v>
          </cell>
          <cell r="AM262">
            <v>422.40333333333336</v>
          </cell>
          <cell r="AN262">
            <v>301.71666666666664</v>
          </cell>
          <cell r="AO262">
            <v>241.37333333333333</v>
          </cell>
          <cell r="AR262" t="str">
            <v>50b</v>
          </cell>
        </row>
        <row r="263">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row>
        <row r="264">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R264" t="str">
            <v>50b</v>
          </cell>
        </row>
        <row r="265">
          <cell r="R265">
            <v>0</v>
          </cell>
          <cell r="S265">
            <v>0</v>
          </cell>
          <cell r="T265">
            <v>0</v>
          </cell>
          <cell r="U265">
            <v>0</v>
          </cell>
          <cell r="V265">
            <v>0</v>
          </cell>
          <cell r="W265">
            <v>0</v>
          </cell>
          <cell r="X265">
            <v>0</v>
          </cell>
          <cell r="Y265">
            <v>0</v>
          </cell>
          <cell r="Z265">
            <v>0</v>
          </cell>
          <cell r="AA265">
            <v>0</v>
          </cell>
          <cell r="AB265">
            <v>0</v>
          </cell>
          <cell r="AC265">
            <v>0</v>
          </cell>
          <cell r="AD265">
            <v>-531.59875</v>
          </cell>
          <cell r="AE265">
            <v>200.45833333333334</v>
          </cell>
          <cell r="AF265">
            <v>200.45833333333334</v>
          </cell>
          <cell r="AG265">
            <v>200.45833333333334</v>
          </cell>
          <cell r="AH265">
            <v>200.45833333333334</v>
          </cell>
          <cell r="AI265">
            <v>200.45833333333334</v>
          </cell>
          <cell r="AJ265">
            <v>200.45833333333334</v>
          </cell>
          <cell r="AK265">
            <v>200.45833333333334</v>
          </cell>
          <cell r="AL265">
            <v>100.22916666666667</v>
          </cell>
          <cell r="AM265">
            <v>0</v>
          </cell>
          <cell r="AN265">
            <v>0</v>
          </cell>
          <cell r="AO265">
            <v>0</v>
          </cell>
          <cell r="AR265" t="str">
            <v>50b</v>
          </cell>
        </row>
        <row r="266">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row>
        <row r="267">
          <cell r="R267">
            <v>0</v>
          </cell>
          <cell r="S267">
            <v>0</v>
          </cell>
          <cell r="T267">
            <v>0</v>
          </cell>
          <cell r="U267">
            <v>0</v>
          </cell>
          <cell r="V267">
            <v>0</v>
          </cell>
          <cell r="W267">
            <v>0</v>
          </cell>
          <cell r="X267">
            <v>0</v>
          </cell>
          <cell r="Y267">
            <v>0</v>
          </cell>
          <cell r="Z267">
            <v>0</v>
          </cell>
          <cell r="AA267">
            <v>0</v>
          </cell>
          <cell r="AB267">
            <v>0</v>
          </cell>
          <cell r="AC267">
            <v>0</v>
          </cell>
          <cell r="AD267">
            <v>7833.3462499999996</v>
          </cell>
          <cell r="AE267">
            <v>2611.1154166666665</v>
          </cell>
          <cell r="AF267">
            <v>0</v>
          </cell>
          <cell r="AG267">
            <v>0</v>
          </cell>
          <cell r="AH267">
            <v>0</v>
          </cell>
          <cell r="AI267">
            <v>0</v>
          </cell>
          <cell r="AJ267">
            <v>0</v>
          </cell>
          <cell r="AK267">
            <v>0</v>
          </cell>
          <cell r="AL267">
            <v>0</v>
          </cell>
          <cell r="AM267">
            <v>0</v>
          </cell>
          <cell r="AN267">
            <v>0</v>
          </cell>
          <cell r="AO267">
            <v>0</v>
          </cell>
          <cell r="AR267" t="str">
            <v>50b</v>
          </cell>
        </row>
        <row r="268">
          <cell r="R268">
            <v>0</v>
          </cell>
          <cell r="S268">
            <v>0</v>
          </cell>
          <cell r="T268">
            <v>0</v>
          </cell>
          <cell r="U268">
            <v>0</v>
          </cell>
          <cell r="V268">
            <v>0</v>
          </cell>
          <cell r="W268">
            <v>0</v>
          </cell>
          <cell r="X268">
            <v>0</v>
          </cell>
          <cell r="Y268">
            <v>0</v>
          </cell>
          <cell r="Z268">
            <v>0</v>
          </cell>
          <cell r="AA268">
            <v>0</v>
          </cell>
          <cell r="AB268">
            <v>0</v>
          </cell>
          <cell r="AC268">
            <v>0</v>
          </cell>
          <cell r="AD268">
            <v>188105.28749999998</v>
          </cell>
          <cell r="AE268">
            <v>63339.86250000001</v>
          </cell>
          <cell r="AF268">
            <v>903.97500000000002</v>
          </cell>
          <cell r="AG268">
            <v>797.625</v>
          </cell>
          <cell r="AH268">
            <v>691.27499999999998</v>
          </cell>
          <cell r="AI268">
            <v>584.92500000000007</v>
          </cell>
          <cell r="AJ268">
            <v>478.57500000000005</v>
          </cell>
          <cell r="AK268">
            <v>372.22500000000008</v>
          </cell>
          <cell r="AL268">
            <v>265.875</v>
          </cell>
          <cell r="AM268">
            <v>159.52500000000001</v>
          </cell>
          <cell r="AN268">
            <v>53.175000000000004</v>
          </cell>
          <cell r="AO268">
            <v>0</v>
          </cell>
        </row>
        <row r="269">
          <cell r="R269">
            <v>46944.1</v>
          </cell>
          <cell r="S269">
            <v>77961.98</v>
          </cell>
          <cell r="T269">
            <v>0</v>
          </cell>
          <cell r="U269">
            <v>58881.48</v>
          </cell>
          <cell r="V269">
            <v>105963</v>
          </cell>
          <cell r="W269">
            <v>0</v>
          </cell>
          <cell r="X269">
            <v>58748.72</v>
          </cell>
          <cell r="Y269">
            <v>0</v>
          </cell>
          <cell r="Z269">
            <v>0</v>
          </cell>
          <cell r="AA269">
            <v>51812.62</v>
          </cell>
          <cell r="AB269">
            <v>0</v>
          </cell>
          <cell r="AC269">
            <v>37507.379999999997</v>
          </cell>
          <cell r="AD269">
            <v>57728.618333333339</v>
          </cell>
          <cell r="AE269">
            <v>59470.438333333324</v>
          </cell>
          <cell r="AF269">
            <v>55977.652083333327</v>
          </cell>
          <cell r="AG269">
            <v>47969.282916666656</v>
          </cell>
          <cell r="AH269">
            <v>42358.3825</v>
          </cell>
          <cell r="AI269">
            <v>39524.969166666669</v>
          </cell>
          <cell r="AJ269">
            <v>41972.832499999997</v>
          </cell>
          <cell r="AK269">
            <v>42634.36583333333</v>
          </cell>
          <cell r="AL269">
            <v>38034.85</v>
          </cell>
          <cell r="AM269">
            <v>35763.040000000001</v>
          </cell>
          <cell r="AN269">
            <v>34831.870416666665</v>
          </cell>
          <cell r="AO269">
            <v>34922.1325</v>
          </cell>
          <cell r="AR269" t="str">
            <v>50a</v>
          </cell>
        </row>
        <row r="270">
          <cell r="R270">
            <v>333512.17</v>
          </cell>
          <cell r="S270">
            <v>266471.24</v>
          </cell>
          <cell r="T270">
            <v>246117.78</v>
          </cell>
          <cell r="U270">
            <v>292849.09000000003</v>
          </cell>
          <cell r="V270">
            <v>319638.89</v>
          </cell>
          <cell r="W270">
            <v>332480.3</v>
          </cell>
          <cell r="X270">
            <v>369931.39</v>
          </cell>
          <cell r="Y270">
            <v>391391.75</v>
          </cell>
          <cell r="Z270">
            <v>522506.7</v>
          </cell>
          <cell r="AA270">
            <v>665145.57999999996</v>
          </cell>
          <cell r="AB270">
            <v>690545.03</v>
          </cell>
          <cell r="AC270">
            <v>655619.65</v>
          </cell>
          <cell r="AD270">
            <v>53744.328749999993</v>
          </cell>
          <cell r="AE270">
            <v>78743.637499999997</v>
          </cell>
          <cell r="AF270">
            <v>100101.51333333332</v>
          </cell>
          <cell r="AG270">
            <v>122558.46625</v>
          </cell>
          <cell r="AH270">
            <v>148078.79875000002</v>
          </cell>
          <cell r="AI270">
            <v>175250.43166666667</v>
          </cell>
          <cell r="AJ270">
            <v>204517.58541666667</v>
          </cell>
          <cell r="AK270">
            <v>236239.38291666668</v>
          </cell>
          <cell r="AL270">
            <v>274318.48500000004</v>
          </cell>
          <cell r="AM270">
            <v>323803.9966666667</v>
          </cell>
          <cell r="AN270">
            <v>371717.08208333334</v>
          </cell>
          <cell r="AO270">
            <v>407883.28291666665</v>
          </cell>
          <cell r="AR270" t="str">
            <v>50a</v>
          </cell>
        </row>
        <row r="271">
          <cell r="R271">
            <v>1961.31</v>
          </cell>
          <cell r="S271">
            <v>1878.87</v>
          </cell>
          <cell r="T271">
            <v>2799.94</v>
          </cell>
          <cell r="U271">
            <v>2615.6999999999998</v>
          </cell>
          <cell r="V271">
            <v>2540.6999999999998</v>
          </cell>
          <cell r="W271">
            <v>2390.6999999999998</v>
          </cell>
          <cell r="X271">
            <v>2115.6999999999998</v>
          </cell>
          <cell r="Y271">
            <v>1890.7</v>
          </cell>
          <cell r="Z271">
            <v>1890.7</v>
          </cell>
          <cell r="AA271">
            <v>528.51</v>
          </cell>
          <cell r="AB271">
            <v>453.51</v>
          </cell>
          <cell r="AC271">
            <v>453.51</v>
          </cell>
          <cell r="AD271">
            <v>23863.189583333336</v>
          </cell>
          <cell r="AE271">
            <v>19345.064166666667</v>
          </cell>
          <cell r="AF271">
            <v>15178.689166666671</v>
          </cell>
          <cell r="AG271">
            <v>11213.744166666665</v>
          </cell>
          <cell r="AH271">
            <v>7343.4670833333339</v>
          </cell>
          <cell r="AI271">
            <v>3640.3266666666664</v>
          </cell>
          <cell r="AJ271">
            <v>1862.1149999999998</v>
          </cell>
          <cell r="AK271">
            <v>1918.0687500000001</v>
          </cell>
          <cell r="AL271">
            <v>2010.28</v>
          </cell>
          <cell r="AM271">
            <v>2081.7975000000001</v>
          </cell>
          <cell r="AN271">
            <v>2016.5141666666668</v>
          </cell>
          <cell r="AO271">
            <v>1864.7891666666667</v>
          </cell>
          <cell r="AR271" t="str">
            <v>50a</v>
          </cell>
        </row>
        <row r="272">
          <cell r="R272">
            <v>94807.26</v>
          </cell>
          <cell r="S272">
            <v>89808.06</v>
          </cell>
          <cell r="T272">
            <v>39435.360000000001</v>
          </cell>
          <cell r="U272">
            <v>13979.92</v>
          </cell>
          <cell r="V272">
            <v>15914.9</v>
          </cell>
          <cell r="W272">
            <v>5425.88</v>
          </cell>
          <cell r="X272">
            <v>1936.49</v>
          </cell>
          <cell r="Y272">
            <v>880.55</v>
          </cell>
          <cell r="Z272">
            <v>1019.04</v>
          </cell>
          <cell r="AA272">
            <v>675.75</v>
          </cell>
          <cell r="AB272">
            <v>995.72</v>
          </cell>
          <cell r="AC272">
            <v>675.75</v>
          </cell>
          <cell r="AD272">
            <v>247182.75791666671</v>
          </cell>
          <cell r="AE272">
            <v>212052.01166666663</v>
          </cell>
          <cell r="AF272">
            <v>182403.81208333335</v>
          </cell>
          <cell r="AG272">
            <v>159338.22500000001</v>
          </cell>
          <cell r="AH272">
            <v>137826.80000000002</v>
          </cell>
          <cell r="AI272">
            <v>115734.59333333332</v>
          </cell>
          <cell r="AJ272">
            <v>96228.26916666668</v>
          </cell>
          <cell r="AK272">
            <v>81496.807916666672</v>
          </cell>
          <cell r="AL272">
            <v>68071.487083333355</v>
          </cell>
          <cell r="AM272">
            <v>54394.687083333352</v>
          </cell>
          <cell r="AN272">
            <v>41066.49083333333</v>
          </cell>
          <cell r="AO272">
            <v>28307.957083333327</v>
          </cell>
          <cell r="AR272" t="str">
            <v>50a</v>
          </cell>
        </row>
        <row r="273">
          <cell r="R273">
            <v>478405.92</v>
          </cell>
          <cell r="S273">
            <v>438847.89</v>
          </cell>
          <cell r="T273">
            <v>413378.66</v>
          </cell>
          <cell r="U273">
            <v>357134.88</v>
          </cell>
          <cell r="V273">
            <v>330335.99</v>
          </cell>
          <cell r="W273">
            <v>287472.37</v>
          </cell>
          <cell r="X273">
            <v>268903.78000000003</v>
          </cell>
          <cell r="Y273">
            <v>256972.83</v>
          </cell>
          <cell r="Z273">
            <v>226925.56</v>
          </cell>
          <cell r="AA273">
            <v>203451.36</v>
          </cell>
          <cell r="AB273">
            <v>167261.44</v>
          </cell>
          <cell r="AC273">
            <v>156104.68</v>
          </cell>
          <cell r="AD273">
            <v>747027.18500000006</v>
          </cell>
          <cell r="AE273">
            <v>696433.01041666663</v>
          </cell>
          <cell r="AF273">
            <v>649511.25791666668</v>
          </cell>
          <cell r="AG273">
            <v>604148.71583333332</v>
          </cell>
          <cell r="AH273">
            <v>559997.2220833333</v>
          </cell>
          <cell r="AI273">
            <v>516417.07374999998</v>
          </cell>
          <cell r="AJ273">
            <v>473361.34</v>
          </cell>
          <cell r="AK273">
            <v>434203.27500000008</v>
          </cell>
          <cell r="AL273">
            <v>400729.33041666663</v>
          </cell>
          <cell r="AM273">
            <v>370996.9283333334</v>
          </cell>
          <cell r="AN273">
            <v>341826.1454166667</v>
          </cell>
          <cell r="AO273">
            <v>312934.53958333336</v>
          </cell>
          <cell r="AR273" t="str">
            <v>50a</v>
          </cell>
        </row>
        <row r="274">
          <cell r="R274">
            <v>75346.460000000006</v>
          </cell>
          <cell r="S274">
            <v>331091</v>
          </cell>
          <cell r="T274">
            <v>535324.87</v>
          </cell>
          <cell r="U274">
            <v>503768.29</v>
          </cell>
          <cell r="V274">
            <v>385533.27</v>
          </cell>
          <cell r="W274">
            <v>531164.63</v>
          </cell>
          <cell r="X274">
            <v>433839.65</v>
          </cell>
          <cell r="Y274">
            <v>264576.90000000002</v>
          </cell>
          <cell r="Z274">
            <v>532630.85</v>
          </cell>
          <cell r="AA274">
            <v>392597.86</v>
          </cell>
          <cell r="AB274">
            <v>179544.63</v>
          </cell>
          <cell r="AC274">
            <v>589513.21</v>
          </cell>
          <cell r="AD274">
            <v>482289.18666666659</v>
          </cell>
          <cell r="AE274">
            <v>472526.65625000006</v>
          </cell>
          <cell r="AF274">
            <v>497375.03166666668</v>
          </cell>
          <cell r="AG274">
            <v>525382.61083333334</v>
          </cell>
          <cell r="AH274">
            <v>539249.32666666666</v>
          </cell>
          <cell r="AI274">
            <v>553804.97750000004</v>
          </cell>
          <cell r="AJ274">
            <v>581600.72250000003</v>
          </cell>
          <cell r="AK274">
            <v>591590.05041666667</v>
          </cell>
          <cell r="AL274">
            <v>584668.19041666656</v>
          </cell>
          <cell r="AM274">
            <v>592188.39249999996</v>
          </cell>
          <cell r="AN274">
            <v>597273.6758333334</v>
          </cell>
          <cell r="AO274">
            <v>493965.66999999993</v>
          </cell>
          <cell r="AR274" t="str">
            <v>50b</v>
          </cell>
        </row>
        <row r="275">
          <cell r="R275">
            <v>0</v>
          </cell>
          <cell r="S275">
            <v>0</v>
          </cell>
          <cell r="T275">
            <v>0</v>
          </cell>
          <cell r="U275">
            <v>0</v>
          </cell>
          <cell r="V275">
            <v>0</v>
          </cell>
          <cell r="W275">
            <v>0</v>
          </cell>
          <cell r="X275">
            <v>0</v>
          </cell>
          <cell r="Y275">
            <v>0</v>
          </cell>
          <cell r="Z275">
            <v>0</v>
          </cell>
          <cell r="AA275">
            <v>0</v>
          </cell>
          <cell r="AB275">
            <v>0</v>
          </cell>
          <cell r="AC275">
            <v>0</v>
          </cell>
          <cell r="AD275">
            <v>102363.50041666668</v>
          </cell>
          <cell r="AE275">
            <v>82615.402500000011</v>
          </cell>
          <cell r="AF275">
            <v>61397.847916666673</v>
          </cell>
          <cell r="AG275">
            <v>36781.783750000002</v>
          </cell>
          <cell r="AH275">
            <v>12260.594583333334</v>
          </cell>
          <cell r="AI275">
            <v>0</v>
          </cell>
          <cell r="AJ275">
            <v>0</v>
          </cell>
          <cell r="AK275">
            <v>0</v>
          </cell>
          <cell r="AL275">
            <v>0</v>
          </cell>
          <cell r="AM275">
            <v>0</v>
          </cell>
          <cell r="AN275">
            <v>0</v>
          </cell>
          <cell r="AO275">
            <v>0</v>
          </cell>
          <cell r="AR275" t="str">
            <v>50b</v>
          </cell>
        </row>
        <row r="276">
          <cell r="R276">
            <v>0</v>
          </cell>
          <cell r="S276">
            <v>0</v>
          </cell>
          <cell r="T276">
            <v>0</v>
          </cell>
          <cell r="U276">
            <v>0</v>
          </cell>
          <cell r="V276">
            <v>0</v>
          </cell>
          <cell r="W276">
            <v>0</v>
          </cell>
          <cell r="X276">
            <v>0</v>
          </cell>
          <cell r="Y276">
            <v>0</v>
          </cell>
          <cell r="Z276">
            <v>0</v>
          </cell>
          <cell r="AA276">
            <v>0</v>
          </cell>
          <cell r="AB276">
            <v>0</v>
          </cell>
          <cell r="AC276">
            <v>0</v>
          </cell>
          <cell r="AD276">
            <v>13098.379166666668</v>
          </cell>
          <cell r="AE276">
            <v>11110.442083333333</v>
          </cell>
          <cell r="AF276">
            <v>8374.1854166666672</v>
          </cell>
          <cell r="AG276">
            <v>5282.9820833333333</v>
          </cell>
          <cell r="AH276">
            <v>2041.5495833333334</v>
          </cell>
          <cell r="AI276">
            <v>386.66666666666669</v>
          </cell>
          <cell r="AJ276">
            <v>348</v>
          </cell>
          <cell r="AK276">
            <v>270.66666666666669</v>
          </cell>
          <cell r="AL276">
            <v>193.33333333333334</v>
          </cell>
          <cell r="AM276">
            <v>116</v>
          </cell>
          <cell r="AN276">
            <v>38.666666666666664</v>
          </cell>
          <cell r="AO276">
            <v>0</v>
          </cell>
          <cell r="AR276" t="str">
            <v>50b</v>
          </cell>
        </row>
        <row r="277">
          <cell r="R277">
            <v>678889.25</v>
          </cell>
          <cell r="S277">
            <v>678889.25</v>
          </cell>
          <cell r="T277">
            <v>678889.25</v>
          </cell>
          <cell r="U277">
            <v>678889.25</v>
          </cell>
          <cell r="V277">
            <v>678889.25</v>
          </cell>
          <cell r="W277">
            <v>678889.25</v>
          </cell>
          <cell r="X277">
            <v>678889.25</v>
          </cell>
          <cell r="Y277">
            <v>516927.66</v>
          </cell>
          <cell r="Z277">
            <v>461865.66</v>
          </cell>
          <cell r="AA277">
            <v>516927.66</v>
          </cell>
          <cell r="AB277">
            <v>516927.66</v>
          </cell>
          <cell r="AC277">
            <v>516927.66</v>
          </cell>
          <cell r="AD277">
            <v>732065.47083333321</v>
          </cell>
          <cell r="AE277">
            <v>723777.27916666644</v>
          </cell>
          <cell r="AF277">
            <v>717595.98666666646</v>
          </cell>
          <cell r="AG277">
            <v>713521.59333333327</v>
          </cell>
          <cell r="AH277">
            <v>709447.19999999984</v>
          </cell>
          <cell r="AI277">
            <v>705372.80666666664</v>
          </cell>
          <cell r="AJ277">
            <v>701298.41333333321</v>
          </cell>
          <cell r="AK277">
            <v>690475.62041666673</v>
          </cell>
          <cell r="AL277">
            <v>670610.17791666661</v>
          </cell>
          <cell r="AM277">
            <v>650744.7354166666</v>
          </cell>
          <cell r="AN277">
            <v>633173.54291666672</v>
          </cell>
          <cell r="AO277">
            <v>615602.35041666671</v>
          </cell>
          <cell r="AR277" t="str">
            <v>50b</v>
          </cell>
        </row>
        <row r="278">
          <cell r="R278">
            <v>99497.51</v>
          </cell>
          <cell r="S278">
            <v>88642.77</v>
          </cell>
          <cell r="T278">
            <v>175941.5</v>
          </cell>
          <cell r="U278">
            <v>82199.899999999994</v>
          </cell>
          <cell r="V278">
            <v>80791.86</v>
          </cell>
          <cell r="W278">
            <v>56155.35</v>
          </cell>
          <cell r="X278">
            <v>62977.97</v>
          </cell>
          <cell r="Y278">
            <v>80864.39</v>
          </cell>
          <cell r="Z278">
            <v>158333.84</v>
          </cell>
          <cell r="AA278">
            <v>71311.03</v>
          </cell>
          <cell r="AB278">
            <v>156747.56</v>
          </cell>
          <cell r="AC278">
            <v>82289.5</v>
          </cell>
          <cell r="AD278">
            <v>168600.85874999998</v>
          </cell>
          <cell r="AE278">
            <v>156653.92874999999</v>
          </cell>
          <cell r="AF278">
            <v>146837.03333333333</v>
          </cell>
          <cell r="AG278">
            <v>136837.49875</v>
          </cell>
          <cell r="AH278">
            <v>124744.02999999998</v>
          </cell>
          <cell r="AI278">
            <v>115079.64083333332</v>
          </cell>
          <cell r="AJ278">
            <v>100815.42291666666</v>
          </cell>
          <cell r="AK278">
            <v>90918.158749999988</v>
          </cell>
          <cell r="AL278">
            <v>90918.776666666658</v>
          </cell>
          <cell r="AM278">
            <v>94090.877916666679</v>
          </cell>
          <cell r="AN278">
            <v>96956.622083333321</v>
          </cell>
          <cell r="AO278">
            <v>99920.594999999987</v>
          </cell>
          <cell r="AR278" t="str">
            <v>50b</v>
          </cell>
        </row>
        <row r="279">
          <cell r="R279">
            <v>0</v>
          </cell>
          <cell r="S279">
            <v>0</v>
          </cell>
          <cell r="T279">
            <v>0</v>
          </cell>
          <cell r="U279">
            <v>0</v>
          </cell>
          <cell r="V279">
            <v>0</v>
          </cell>
          <cell r="W279">
            <v>0</v>
          </cell>
          <cell r="X279">
            <v>0</v>
          </cell>
          <cell r="Y279">
            <v>0</v>
          </cell>
          <cell r="Z279">
            <v>0</v>
          </cell>
          <cell r="AA279">
            <v>0</v>
          </cell>
          <cell r="AB279">
            <v>0</v>
          </cell>
          <cell r="AC279">
            <v>0</v>
          </cell>
          <cell r="AD279">
            <v>153834.93</v>
          </cell>
          <cell r="AE279">
            <v>153834.93</v>
          </cell>
          <cell r="AF279">
            <v>153834.93</v>
          </cell>
          <cell r="AG279">
            <v>153834.93</v>
          </cell>
          <cell r="AH279">
            <v>76917.464999999997</v>
          </cell>
          <cell r="AI279">
            <v>0</v>
          </cell>
          <cell r="AJ279">
            <v>0</v>
          </cell>
          <cell r="AK279">
            <v>0</v>
          </cell>
          <cell r="AL279">
            <v>0</v>
          </cell>
          <cell r="AM279">
            <v>0</v>
          </cell>
          <cell r="AN279">
            <v>0</v>
          </cell>
          <cell r="AO279">
            <v>0</v>
          </cell>
          <cell r="AR279" t="str">
            <v>50b</v>
          </cell>
        </row>
        <row r="280">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R280" t="str">
            <v>50b</v>
          </cell>
        </row>
        <row r="281">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row>
        <row r="282">
          <cell r="R282">
            <v>-948447.56</v>
          </cell>
          <cell r="S282">
            <v>-902401.82</v>
          </cell>
          <cell r="T282">
            <v>-818691.45</v>
          </cell>
          <cell r="U282">
            <v>-718519.3</v>
          </cell>
          <cell r="V282">
            <v>-705506.51</v>
          </cell>
          <cell r="W282">
            <v>-670255.80000000005</v>
          </cell>
          <cell r="X282">
            <v>-562548.38</v>
          </cell>
          <cell r="Y282">
            <v>-556638.68000000005</v>
          </cell>
          <cell r="Z282">
            <v>-516022.5</v>
          </cell>
          <cell r="AA282">
            <v>-552130.56999999995</v>
          </cell>
          <cell r="AB282">
            <v>-652576.75</v>
          </cell>
          <cell r="AC282">
            <v>-733329.84</v>
          </cell>
          <cell r="AD282">
            <v>-799385.15583333338</v>
          </cell>
          <cell r="AE282">
            <v>-806043.07833333325</v>
          </cell>
          <cell r="AF282">
            <v>-808352.5</v>
          </cell>
          <cell r="AG282">
            <v>-806635.69874999998</v>
          </cell>
          <cell r="AH282">
            <v>-804690.66249999998</v>
          </cell>
          <cell r="AI282">
            <v>-801148.05874999997</v>
          </cell>
          <cell r="AJ282">
            <v>-790845.44291666674</v>
          </cell>
          <cell r="AK282">
            <v>-776577.30583333352</v>
          </cell>
          <cell r="AL282">
            <v>-761498.37666666659</v>
          </cell>
          <cell r="AM282">
            <v>-745152.39083333325</v>
          </cell>
          <cell r="AN282">
            <v>-722259.25458333327</v>
          </cell>
          <cell r="AO282">
            <v>-701311.47374999989</v>
          </cell>
          <cell r="AR282" t="str">
            <v>50b</v>
          </cell>
        </row>
        <row r="283">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R283" t="str">
            <v>50a</v>
          </cell>
        </row>
        <row r="284">
          <cell r="R284">
            <v>-551163.32999999996</v>
          </cell>
          <cell r="S284">
            <v>-512678.95</v>
          </cell>
          <cell r="T284">
            <v>-415797.28</v>
          </cell>
          <cell r="U284">
            <v>-311217.99</v>
          </cell>
          <cell r="V284">
            <v>-253137.69</v>
          </cell>
          <cell r="W284">
            <v>-184800.41</v>
          </cell>
          <cell r="X284">
            <v>-108200.94</v>
          </cell>
          <cell r="Y284">
            <v>-39851.68</v>
          </cell>
          <cell r="Z284">
            <v>-178753.09</v>
          </cell>
          <cell r="AA284">
            <v>-202349.83</v>
          </cell>
          <cell r="AB284">
            <v>-334705</v>
          </cell>
          <cell r="AC284">
            <v>-424703.92</v>
          </cell>
          <cell r="AD284">
            <v>-321486.04666666669</v>
          </cell>
          <cell r="AE284">
            <v>-334543.93166666664</v>
          </cell>
          <cell r="AF284">
            <v>-343420.77708333335</v>
          </cell>
          <cell r="AG284">
            <v>-347653.74374999997</v>
          </cell>
          <cell r="AH284">
            <v>-349214.07083333336</v>
          </cell>
          <cell r="AI284">
            <v>-349265.11041666672</v>
          </cell>
          <cell r="AJ284">
            <v>-346792.44875000004</v>
          </cell>
          <cell r="AK284">
            <v>-338990.17625000008</v>
          </cell>
          <cell r="AL284">
            <v>-332568.72625000007</v>
          </cell>
          <cell r="AM284">
            <v>-328294.49791666673</v>
          </cell>
          <cell r="AN284">
            <v>-311536.57875000004</v>
          </cell>
          <cell r="AO284">
            <v>-295889.62833333336</v>
          </cell>
        </row>
        <row r="285">
          <cell r="R285">
            <v>-41487700</v>
          </cell>
          <cell r="S285">
            <v>-41487700</v>
          </cell>
          <cell r="T285">
            <v>-41487700</v>
          </cell>
          <cell r="U285">
            <v>-41487700</v>
          </cell>
          <cell r="V285">
            <v>-41487700</v>
          </cell>
          <cell r="W285">
            <v>-41487700</v>
          </cell>
          <cell r="X285">
            <v>-41487700</v>
          </cell>
          <cell r="Y285">
            <v>-41487700</v>
          </cell>
          <cell r="Z285">
            <v>-41487700</v>
          </cell>
          <cell r="AA285">
            <v>-41487700</v>
          </cell>
          <cell r="AB285">
            <v>-41487700</v>
          </cell>
          <cell r="AC285">
            <v>-41487700</v>
          </cell>
          <cell r="AD285">
            <v>-41487700</v>
          </cell>
          <cell r="AE285">
            <v>-41487700</v>
          </cell>
          <cell r="AF285">
            <v>-41487700</v>
          </cell>
          <cell r="AG285">
            <v>-41487700</v>
          </cell>
          <cell r="AH285">
            <v>-41487700</v>
          </cell>
          <cell r="AI285">
            <v>-41487700</v>
          </cell>
          <cell r="AJ285">
            <v>-41487700</v>
          </cell>
          <cell r="AK285">
            <v>-41487700</v>
          </cell>
          <cell r="AL285">
            <v>-41487700</v>
          </cell>
          <cell r="AM285">
            <v>-41487700</v>
          </cell>
          <cell r="AN285">
            <v>-41487700</v>
          </cell>
          <cell r="AO285">
            <v>-41487700</v>
          </cell>
          <cell r="AR285" t="str">
            <v>50b</v>
          </cell>
        </row>
        <row r="286">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R286" t="str">
            <v>50b</v>
          </cell>
        </row>
        <row r="287">
          <cell r="R287">
            <v>1198763</v>
          </cell>
          <cell r="S287">
            <v>1144645</v>
          </cell>
          <cell r="T287">
            <v>1029248</v>
          </cell>
          <cell r="U287">
            <v>914498</v>
          </cell>
          <cell r="V287">
            <v>885225</v>
          </cell>
          <cell r="W287">
            <v>846972</v>
          </cell>
          <cell r="X287">
            <v>871272</v>
          </cell>
          <cell r="Y287">
            <v>859993</v>
          </cell>
          <cell r="Z287">
            <v>836195</v>
          </cell>
          <cell r="AA287">
            <v>939462</v>
          </cell>
          <cell r="AB287">
            <v>1064705</v>
          </cell>
          <cell r="AC287">
            <v>1157249</v>
          </cell>
          <cell r="AD287">
            <v>904106.20833333337</v>
          </cell>
          <cell r="AE287">
            <v>922514.04166666663</v>
          </cell>
          <cell r="AF287">
            <v>937326.83333333337</v>
          </cell>
          <cell r="AG287">
            <v>946806.16666666663</v>
          </cell>
          <cell r="AH287">
            <v>954982.125</v>
          </cell>
          <cell r="AI287">
            <v>963802.54166666663</v>
          </cell>
          <cell r="AJ287">
            <v>970522.20833333337</v>
          </cell>
          <cell r="AK287">
            <v>974080.33333333337</v>
          </cell>
          <cell r="AL287">
            <v>975709.79166666663</v>
          </cell>
          <cell r="AM287">
            <v>978507.5</v>
          </cell>
          <cell r="AN287">
            <v>979612.95833333337</v>
          </cell>
          <cell r="AO287">
            <v>978689.45833333337</v>
          </cell>
          <cell r="AR287" t="str">
            <v>50b</v>
          </cell>
        </row>
        <row r="288">
          <cell r="R288">
            <v>897000</v>
          </cell>
          <cell r="S288">
            <v>835293</v>
          </cell>
          <cell r="T288">
            <v>679513</v>
          </cell>
          <cell r="U288">
            <v>514088</v>
          </cell>
          <cell r="V288">
            <v>420315</v>
          </cell>
          <cell r="W288">
            <v>312636</v>
          </cell>
          <cell r="X288">
            <v>253095</v>
          </cell>
          <cell r="Y288">
            <v>248964</v>
          </cell>
          <cell r="Z288">
            <v>291892</v>
          </cell>
          <cell r="AA288">
            <v>481250</v>
          </cell>
          <cell r="AB288">
            <v>769034</v>
          </cell>
          <cell r="AC288">
            <v>952084</v>
          </cell>
          <cell r="AD288">
            <v>387381.83333333331</v>
          </cell>
          <cell r="AE288">
            <v>424455.91666666669</v>
          </cell>
          <cell r="AF288">
            <v>455275.625</v>
          </cell>
          <cell r="AG288">
            <v>476843.54166666669</v>
          </cell>
          <cell r="AH288">
            <v>491891.29166666669</v>
          </cell>
          <cell r="AI288">
            <v>504158.83333333331</v>
          </cell>
          <cell r="AJ288">
            <v>512945.25</v>
          </cell>
          <cell r="AK288">
            <v>517819.08333333331</v>
          </cell>
          <cell r="AL288">
            <v>522303.91666666669</v>
          </cell>
          <cell r="AM288">
            <v>531239.625</v>
          </cell>
          <cell r="AN288">
            <v>540191.45833333337</v>
          </cell>
          <cell r="AO288">
            <v>548857.125</v>
          </cell>
        </row>
        <row r="289">
          <cell r="R289">
            <v>0</v>
          </cell>
          <cell r="S289">
            <v>0</v>
          </cell>
          <cell r="T289">
            <v>0</v>
          </cell>
          <cell r="U289">
            <v>0</v>
          </cell>
          <cell r="V289">
            <v>0</v>
          </cell>
          <cell r="W289">
            <v>0</v>
          </cell>
          <cell r="X289">
            <v>0</v>
          </cell>
          <cell r="Y289">
            <v>0</v>
          </cell>
          <cell r="Z289">
            <v>0</v>
          </cell>
          <cell r="AA289">
            <v>0</v>
          </cell>
          <cell r="AB289">
            <v>0</v>
          </cell>
          <cell r="AC289">
            <v>0</v>
          </cell>
          <cell r="AD289">
            <v>-740.11291666666659</v>
          </cell>
          <cell r="AE289">
            <v>-553.37125000000003</v>
          </cell>
          <cell r="AF289">
            <v>-212.29499999999999</v>
          </cell>
          <cell r="AG289">
            <v>0</v>
          </cell>
          <cell r="AH289">
            <v>0</v>
          </cell>
          <cell r="AI289">
            <v>0</v>
          </cell>
          <cell r="AJ289">
            <v>0</v>
          </cell>
          <cell r="AK289">
            <v>0</v>
          </cell>
          <cell r="AL289">
            <v>0</v>
          </cell>
          <cell r="AM289">
            <v>0</v>
          </cell>
          <cell r="AN289">
            <v>0</v>
          </cell>
          <cell r="AO289">
            <v>0</v>
          </cell>
          <cell r="AR289" t="str">
            <v>50a</v>
          </cell>
        </row>
        <row r="290">
          <cell r="R290">
            <v>-701183.27</v>
          </cell>
          <cell r="S290">
            <v>-684896.4</v>
          </cell>
          <cell r="T290">
            <v>-715177.17</v>
          </cell>
          <cell r="U290">
            <v>-713643.75</v>
          </cell>
          <cell r="V290">
            <v>-700939.45</v>
          </cell>
          <cell r="W290">
            <v>-686147.48</v>
          </cell>
          <cell r="X290">
            <v>-697155.17</v>
          </cell>
          <cell r="Y290">
            <v>-713368.59</v>
          </cell>
          <cell r="Z290">
            <v>-718827.54</v>
          </cell>
          <cell r="AA290">
            <v>-732267.31</v>
          </cell>
          <cell r="AB290">
            <v>-743188.76</v>
          </cell>
          <cell r="AC290">
            <v>-781473.28000000003</v>
          </cell>
          <cell r="AD290">
            <v>-646762.25583333336</v>
          </cell>
          <cell r="AE290">
            <v>-657040.2729166667</v>
          </cell>
          <cell r="AF290">
            <v>-666880.94499999995</v>
          </cell>
          <cell r="AG290">
            <v>-679420.26958333328</v>
          </cell>
          <cell r="AH290">
            <v>-693131.65250000008</v>
          </cell>
          <cell r="AI290">
            <v>-704012.42125000013</v>
          </cell>
          <cell r="AJ290">
            <v>-711359.71416666673</v>
          </cell>
          <cell r="AK290">
            <v>-717251.87750000006</v>
          </cell>
          <cell r="AL290">
            <v>-714189.93833333335</v>
          </cell>
          <cell r="AM290">
            <v>-709214.66666666663</v>
          </cell>
          <cell r="AN290">
            <v>-711121.47958333325</v>
          </cell>
          <cell r="AO290">
            <v>-713889.77708333323</v>
          </cell>
          <cell r="AR290" t="str">
            <v>50a</v>
          </cell>
        </row>
        <row r="291">
          <cell r="R291">
            <v>0</v>
          </cell>
          <cell r="S291">
            <v>0</v>
          </cell>
          <cell r="T291">
            <v>0</v>
          </cell>
          <cell r="U291">
            <v>0</v>
          </cell>
          <cell r="V291">
            <v>0</v>
          </cell>
          <cell r="W291">
            <v>0</v>
          </cell>
          <cell r="X291">
            <v>0</v>
          </cell>
          <cell r="Y291">
            <v>0</v>
          </cell>
          <cell r="Z291">
            <v>0</v>
          </cell>
          <cell r="AA291">
            <v>-98.75</v>
          </cell>
          <cell r="AB291">
            <v>-98.75</v>
          </cell>
          <cell r="AC291">
            <v>-98.75</v>
          </cell>
          <cell r="AD291">
            <v>0</v>
          </cell>
          <cell r="AE291">
            <v>0</v>
          </cell>
          <cell r="AF291">
            <v>0</v>
          </cell>
          <cell r="AG291">
            <v>0</v>
          </cell>
          <cell r="AH291">
            <v>0</v>
          </cell>
          <cell r="AI291">
            <v>0</v>
          </cell>
          <cell r="AJ291">
            <v>0</v>
          </cell>
          <cell r="AK291">
            <v>0</v>
          </cell>
          <cell r="AL291">
            <v>0</v>
          </cell>
          <cell r="AM291">
            <v>-4.114583333333333</v>
          </cell>
          <cell r="AN291">
            <v>-12.34375</v>
          </cell>
          <cell r="AO291">
            <v>-20.572916666666668</v>
          </cell>
          <cell r="AR291" t="str">
            <v>50a</v>
          </cell>
        </row>
        <row r="292">
          <cell r="R292">
            <v>40604.21</v>
          </cell>
          <cell r="S292">
            <v>105045.51</v>
          </cell>
          <cell r="T292">
            <v>65107.58</v>
          </cell>
          <cell r="U292">
            <v>44985.57</v>
          </cell>
          <cell r="V292">
            <v>52251.15</v>
          </cell>
          <cell r="W292">
            <v>-12573.2</v>
          </cell>
          <cell r="X292">
            <v>-40925.29</v>
          </cell>
          <cell r="Y292">
            <v>0</v>
          </cell>
          <cell r="Z292">
            <v>23395.59</v>
          </cell>
          <cell r="AA292">
            <v>27069.1</v>
          </cell>
          <cell r="AB292">
            <v>17671.91</v>
          </cell>
          <cell r="AC292">
            <v>24431.09</v>
          </cell>
          <cell r="AD292">
            <v>33490.380000000005</v>
          </cell>
          <cell r="AE292">
            <v>38782.904583333329</v>
          </cell>
          <cell r="AF292">
            <v>43854.797500000008</v>
          </cell>
          <cell r="AG292">
            <v>45533.459583333344</v>
          </cell>
          <cell r="AH292">
            <v>44809.165416666678</v>
          </cell>
          <cell r="AI292">
            <v>41637.7425</v>
          </cell>
          <cell r="AJ292">
            <v>34364.037916666668</v>
          </cell>
          <cell r="AK292">
            <v>28846.695416666669</v>
          </cell>
          <cell r="AL292">
            <v>27450.385000000006</v>
          </cell>
          <cell r="AM292">
            <v>25002.496666666662</v>
          </cell>
          <cell r="AN292">
            <v>25610.533750000002</v>
          </cell>
          <cell r="AO292">
            <v>28310.73708333333</v>
          </cell>
          <cell r="AR292" t="str">
            <v>50a</v>
          </cell>
        </row>
        <row r="293">
          <cell r="R293">
            <v>-1850.15</v>
          </cell>
          <cell r="S293">
            <v>-1900.15</v>
          </cell>
          <cell r="T293">
            <v>-3045.5</v>
          </cell>
          <cell r="U293">
            <v>-3045.5</v>
          </cell>
          <cell r="V293">
            <v>-3045.5</v>
          </cell>
          <cell r="W293">
            <v>-3045.5</v>
          </cell>
          <cell r="X293">
            <v>-3045.5</v>
          </cell>
          <cell r="Y293">
            <v>0</v>
          </cell>
          <cell r="Z293">
            <v>0</v>
          </cell>
          <cell r="AA293">
            <v>-4636.7</v>
          </cell>
          <cell r="AB293">
            <v>-4636.7</v>
          </cell>
          <cell r="AC293">
            <v>0</v>
          </cell>
          <cell r="AD293">
            <v>-3237.4041666666667</v>
          </cell>
          <cell r="AE293">
            <v>-3460.0983333333334</v>
          </cell>
          <cell r="AF293">
            <v>-3689.40625</v>
          </cell>
          <cell r="AG293">
            <v>-3907.447083333333</v>
          </cell>
          <cell r="AH293">
            <v>-4110.4879166666669</v>
          </cell>
          <cell r="AI293">
            <v>-4242.6954166666665</v>
          </cell>
          <cell r="AJ293">
            <v>-4247.1345833333335</v>
          </cell>
          <cell r="AK293">
            <v>-4030.2429166666666</v>
          </cell>
          <cell r="AL293">
            <v>-3626.0387500000002</v>
          </cell>
          <cell r="AM293">
            <v>-3347.11375</v>
          </cell>
          <cell r="AN293">
            <v>-2821.1329166666669</v>
          </cell>
          <cell r="AO293">
            <v>-2354.2666666666669</v>
          </cell>
          <cell r="AR293" t="str">
            <v>50a</v>
          </cell>
        </row>
        <row r="294">
          <cell r="R294">
            <v>14632.24</v>
          </cell>
          <cell r="S294">
            <v>-8597.11</v>
          </cell>
          <cell r="T294">
            <v>-9071.18</v>
          </cell>
          <cell r="U294">
            <v>-19781.009999999998</v>
          </cell>
          <cell r="V294">
            <v>-23183.19</v>
          </cell>
          <cell r="W294">
            <v>-24647.16</v>
          </cell>
          <cell r="X294">
            <v>-25691.33</v>
          </cell>
          <cell r="Y294">
            <v>-966.13</v>
          </cell>
          <cell r="Z294">
            <v>-245.34</v>
          </cell>
          <cell r="AA294">
            <v>-523.58000000000004</v>
          </cell>
          <cell r="AB294">
            <v>-5884.15</v>
          </cell>
          <cell r="AC294">
            <v>0</v>
          </cell>
          <cell r="AD294">
            <v>39416.554166666669</v>
          </cell>
          <cell r="AE294">
            <v>33362.159583333334</v>
          </cell>
          <cell r="AF294">
            <v>26712.484999999997</v>
          </cell>
          <cell r="AG294">
            <v>19504.678750000003</v>
          </cell>
          <cell r="AH294">
            <v>15212.477916666665</v>
          </cell>
          <cell r="AI294">
            <v>11435.899583333334</v>
          </cell>
          <cell r="AJ294">
            <v>4871.2166666666662</v>
          </cell>
          <cell r="AK294">
            <v>-1098.9237499999999</v>
          </cell>
          <cell r="AL294">
            <v>-5190.777916666666</v>
          </cell>
          <cell r="AM294">
            <v>-7668.1833333333334</v>
          </cell>
          <cell r="AN294">
            <v>-8683.1149999999998</v>
          </cell>
          <cell r="AO294">
            <v>-8732.5974999999999</v>
          </cell>
          <cell r="AR294" t="str">
            <v>50a</v>
          </cell>
        </row>
        <row r="295">
          <cell r="R295">
            <v>0</v>
          </cell>
          <cell r="S295">
            <v>0</v>
          </cell>
          <cell r="T295">
            <v>0</v>
          </cell>
          <cell r="U295">
            <v>0</v>
          </cell>
          <cell r="V295">
            <v>0</v>
          </cell>
          <cell r="W295">
            <v>0</v>
          </cell>
          <cell r="X295">
            <v>0</v>
          </cell>
          <cell r="Y295">
            <v>0</v>
          </cell>
          <cell r="Z295">
            <v>0</v>
          </cell>
          <cell r="AA295">
            <v>0</v>
          </cell>
          <cell r="AB295">
            <v>0</v>
          </cell>
          <cell r="AC295">
            <v>0</v>
          </cell>
          <cell r="AD295">
            <v>357.24250000000001</v>
          </cell>
          <cell r="AE295">
            <v>387.75749999999999</v>
          </cell>
          <cell r="AF295">
            <v>204.99</v>
          </cell>
          <cell r="AG295">
            <v>0</v>
          </cell>
          <cell r="AH295">
            <v>0</v>
          </cell>
          <cell r="AI295">
            <v>0</v>
          </cell>
          <cell r="AJ295">
            <v>0</v>
          </cell>
          <cell r="AK295">
            <v>0</v>
          </cell>
          <cell r="AL295">
            <v>0</v>
          </cell>
          <cell r="AM295">
            <v>0</v>
          </cell>
          <cell r="AN295">
            <v>0</v>
          </cell>
          <cell r="AO295">
            <v>0</v>
          </cell>
          <cell r="AR295" t="str">
            <v>50a</v>
          </cell>
        </row>
        <row r="296">
          <cell r="R296">
            <v>-333512.17</v>
          </cell>
          <cell r="S296">
            <v>-266471.24</v>
          </cell>
          <cell r="T296">
            <v>-246117.78</v>
          </cell>
          <cell r="U296">
            <v>-292849.09000000003</v>
          </cell>
          <cell r="V296">
            <v>-319638.89</v>
          </cell>
          <cell r="W296">
            <v>-332480.3</v>
          </cell>
          <cell r="X296">
            <v>-369931.39</v>
          </cell>
          <cell r="Y296">
            <v>-391391.75</v>
          </cell>
          <cell r="Z296">
            <v>-522506.7</v>
          </cell>
          <cell r="AA296">
            <v>-665145.57999999996</v>
          </cell>
          <cell r="AB296">
            <v>-690545.03</v>
          </cell>
          <cell r="AC296">
            <v>-655619.65</v>
          </cell>
          <cell r="AD296">
            <v>-67081.162916666668</v>
          </cell>
          <cell r="AE296">
            <v>-92080.471666666679</v>
          </cell>
          <cell r="AF296">
            <v>-113438.34749999999</v>
          </cell>
          <cell r="AG296">
            <v>-135895.30041666667</v>
          </cell>
          <cell r="AH296">
            <v>-161415.63291666668</v>
          </cell>
          <cell r="AI296">
            <v>-188587.26583333334</v>
          </cell>
          <cell r="AJ296">
            <v>-217854.41958333331</v>
          </cell>
          <cell r="AK296">
            <v>-249576.21708333332</v>
          </cell>
          <cell r="AL296">
            <v>-287655.31916666665</v>
          </cell>
          <cell r="AM296">
            <v>-330472.41375000001</v>
          </cell>
          <cell r="AN296">
            <v>-371717.08208333334</v>
          </cell>
          <cell r="AO296">
            <v>-407883.28291666665</v>
          </cell>
          <cell r="AR296" t="str">
            <v>50a</v>
          </cell>
        </row>
        <row r="297">
          <cell r="R297">
            <v>11771082.970000001</v>
          </cell>
          <cell r="S297">
            <v>11912914.84</v>
          </cell>
          <cell r="T297">
            <v>13739925.58</v>
          </cell>
          <cell r="U297">
            <v>14598570.119999999</v>
          </cell>
          <cell r="V297">
            <v>14862263.25</v>
          </cell>
          <cell r="W297">
            <v>15105201.789999999</v>
          </cell>
          <cell r="X297">
            <v>15589500.42</v>
          </cell>
          <cell r="Y297">
            <v>16207491.119999999</v>
          </cell>
          <cell r="Z297">
            <v>16898312.440000001</v>
          </cell>
          <cell r="AA297">
            <v>17630813.370000001</v>
          </cell>
          <cell r="AB297">
            <v>16090573.65</v>
          </cell>
          <cell r="AC297">
            <v>17089938.809999999</v>
          </cell>
          <cell r="AD297">
            <v>6278384.623333334</v>
          </cell>
          <cell r="AE297">
            <v>7075922.1529166661</v>
          </cell>
          <cell r="AF297">
            <v>7876497.4295833344</v>
          </cell>
          <cell r="AG297">
            <v>8721610.753333332</v>
          </cell>
          <cell r="AH297">
            <v>9560080.4345833343</v>
          </cell>
          <cell r="AI297">
            <v>10365400.585833333</v>
          </cell>
          <cell r="AJ297">
            <v>11153546.939583333</v>
          </cell>
          <cell r="AK297">
            <v>11943121.376249999</v>
          </cell>
          <cell r="AL297">
            <v>12742882.113333331</v>
          </cell>
          <cell r="AM297">
            <v>13556730.800000003</v>
          </cell>
          <cell r="AN297">
            <v>14290396.630416669</v>
          </cell>
          <cell r="AO297">
            <v>14868854.267916666</v>
          </cell>
          <cell r="AR297" t="str">
            <v>36b</v>
          </cell>
        </row>
        <row r="298">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R298" t="str">
            <v>50b</v>
          </cell>
        </row>
        <row r="299">
          <cell r="R299">
            <v>636382.17000000004</v>
          </cell>
          <cell r="S299">
            <v>639360.43000000005</v>
          </cell>
          <cell r="T299">
            <v>619039.80000000005</v>
          </cell>
          <cell r="U299">
            <v>706882.76</v>
          </cell>
          <cell r="V299">
            <v>613021.30000000005</v>
          </cell>
          <cell r="W299">
            <v>777048.26</v>
          </cell>
          <cell r="X299">
            <v>773023.27</v>
          </cell>
          <cell r="Y299">
            <v>657229.86</v>
          </cell>
          <cell r="Z299">
            <v>753435.02</v>
          </cell>
          <cell r="AA299">
            <v>794712.38</v>
          </cell>
          <cell r="AB299">
            <v>740137</v>
          </cell>
          <cell r="AC299">
            <v>792223.97</v>
          </cell>
          <cell r="AD299">
            <v>635684.71833333338</v>
          </cell>
          <cell r="AE299">
            <v>627410.97124999994</v>
          </cell>
          <cell r="AF299">
            <v>618414.32208333339</v>
          </cell>
          <cell r="AG299">
            <v>612251.50874999992</v>
          </cell>
          <cell r="AH299">
            <v>612065.27375000005</v>
          </cell>
          <cell r="AI299">
            <v>620657.29708333325</v>
          </cell>
          <cell r="AJ299">
            <v>635925.69874999986</v>
          </cell>
          <cell r="AK299">
            <v>646095.03291666659</v>
          </cell>
          <cell r="AL299">
            <v>656764.67958333343</v>
          </cell>
          <cell r="AM299">
            <v>672984.32208333339</v>
          </cell>
          <cell r="AN299">
            <v>689980.19833333336</v>
          </cell>
          <cell r="AO299">
            <v>703424.83416666684</v>
          </cell>
          <cell r="AR299" t="str">
            <v>50b</v>
          </cell>
        </row>
        <row r="300">
          <cell r="R300">
            <v>717940.84</v>
          </cell>
          <cell r="S300">
            <v>717845.17</v>
          </cell>
          <cell r="T300">
            <v>825920.05</v>
          </cell>
          <cell r="U300">
            <v>858343.1</v>
          </cell>
          <cell r="V300">
            <v>789731.98</v>
          </cell>
          <cell r="W300">
            <v>850956.27</v>
          </cell>
          <cell r="X300">
            <v>909682.72</v>
          </cell>
          <cell r="Y300">
            <v>968409.17</v>
          </cell>
          <cell r="Z300">
            <v>1060390.1299999999</v>
          </cell>
          <cell r="AA300">
            <v>770338.57</v>
          </cell>
          <cell r="AB300">
            <v>804945.9</v>
          </cell>
          <cell r="AC300">
            <v>800345.5</v>
          </cell>
          <cell r="AD300">
            <v>948290.95791666664</v>
          </cell>
          <cell r="AE300">
            <v>940311.6058333331</v>
          </cell>
          <cell r="AF300">
            <v>921881.7416666667</v>
          </cell>
          <cell r="AG300">
            <v>899325.97750000004</v>
          </cell>
          <cell r="AH300">
            <v>879641.50041666662</v>
          </cell>
          <cell r="AI300">
            <v>870773.80999999994</v>
          </cell>
          <cell r="AJ300">
            <v>864238.54999999981</v>
          </cell>
          <cell r="AK300">
            <v>856494.9425</v>
          </cell>
          <cell r="AL300">
            <v>853093.55874999985</v>
          </cell>
          <cell r="AM300">
            <v>845448.41541666666</v>
          </cell>
          <cell r="AN300">
            <v>833055.97874999989</v>
          </cell>
          <cell r="AO300">
            <v>834560.69791666663</v>
          </cell>
          <cell r="AR300" t="str">
            <v>50b</v>
          </cell>
        </row>
        <row r="301">
          <cell r="R301">
            <v>122373.99</v>
          </cell>
          <cell r="S301">
            <v>131034.99</v>
          </cell>
          <cell r="T301">
            <v>118055.99</v>
          </cell>
          <cell r="U301">
            <v>112478.99</v>
          </cell>
          <cell r="V301">
            <v>125978.99</v>
          </cell>
          <cell r="W301">
            <v>115760.99</v>
          </cell>
          <cell r="X301">
            <v>144639.99</v>
          </cell>
          <cell r="Y301">
            <v>147258.99</v>
          </cell>
          <cell r="Z301">
            <v>164911.99</v>
          </cell>
          <cell r="AA301">
            <v>153655.99</v>
          </cell>
          <cell r="AB301">
            <v>147117.99</v>
          </cell>
          <cell r="AC301">
            <v>173620.99</v>
          </cell>
          <cell r="AD301">
            <v>126375.82333333332</v>
          </cell>
          <cell r="AE301">
            <v>127267.61499999999</v>
          </cell>
          <cell r="AF301">
            <v>127933.86499999999</v>
          </cell>
          <cell r="AG301">
            <v>126102.65666666666</v>
          </cell>
          <cell r="AH301">
            <v>123572.15666666666</v>
          </cell>
          <cell r="AI301">
            <v>122524.11499999999</v>
          </cell>
          <cell r="AJ301">
            <v>122953.44833333332</v>
          </cell>
          <cell r="AK301">
            <v>124321.40666666666</v>
          </cell>
          <cell r="AL301">
            <v>126634.28166666666</v>
          </cell>
          <cell r="AM301">
            <v>130729.86499999999</v>
          </cell>
          <cell r="AN301">
            <v>133755.03166666668</v>
          </cell>
          <cell r="AO301">
            <v>136204.11500000002</v>
          </cell>
          <cell r="AR301" t="str">
            <v>50b</v>
          </cell>
        </row>
        <row r="302">
          <cell r="R302">
            <v>21561.8</v>
          </cell>
          <cell r="S302">
            <v>21561.8</v>
          </cell>
          <cell r="T302">
            <v>21561.8</v>
          </cell>
          <cell r="U302">
            <v>19825.96</v>
          </cell>
          <cell r="V302">
            <v>19825.96</v>
          </cell>
          <cell r="W302">
            <v>19153.580000000002</v>
          </cell>
          <cell r="X302">
            <v>19153.580000000002</v>
          </cell>
          <cell r="Y302">
            <v>19090.009999999998</v>
          </cell>
          <cell r="Z302">
            <v>18945.45</v>
          </cell>
          <cell r="AA302">
            <v>17404.740000000002</v>
          </cell>
          <cell r="AB302">
            <v>17404.740000000002</v>
          </cell>
          <cell r="AC302">
            <v>30881.83</v>
          </cell>
          <cell r="AD302">
            <v>20052.938749999998</v>
          </cell>
          <cell r="AE302">
            <v>19828.38625</v>
          </cell>
          <cell r="AF302">
            <v>20162.718333333331</v>
          </cell>
          <cell r="AG302">
            <v>20614.185833333329</v>
          </cell>
          <cell r="AH302">
            <v>20628.437916666662</v>
          </cell>
          <cell r="AI302">
            <v>20619.207916666663</v>
          </cell>
          <cell r="AJ302">
            <v>20581.962083333332</v>
          </cell>
          <cell r="AK302">
            <v>20556.786666666667</v>
          </cell>
          <cell r="AL302">
            <v>20538.572083333336</v>
          </cell>
          <cell r="AM302">
            <v>20463.131666666672</v>
          </cell>
          <cell r="AN302">
            <v>20076.810833333337</v>
          </cell>
          <cell r="AO302">
            <v>20142.602916666667</v>
          </cell>
          <cell r="AR302" t="str">
            <v>50b</v>
          </cell>
        </row>
        <row r="303">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R303" t="str">
            <v>50b</v>
          </cell>
        </row>
        <row r="304">
          <cell r="R304">
            <v>3629805.81</v>
          </cell>
          <cell r="S304">
            <v>3626506.15</v>
          </cell>
          <cell r="T304">
            <v>3626506.15</v>
          </cell>
          <cell r="U304">
            <v>3626506.15</v>
          </cell>
          <cell r="V304">
            <v>3626506.15</v>
          </cell>
          <cell r="W304">
            <v>3614622.28</v>
          </cell>
          <cell r="X304">
            <v>3614622.28</v>
          </cell>
          <cell r="Y304">
            <v>3614622.28</v>
          </cell>
          <cell r="Z304">
            <v>3612183.35</v>
          </cell>
          <cell r="AA304">
            <v>3612183.35</v>
          </cell>
          <cell r="AB304">
            <v>3599219.6</v>
          </cell>
          <cell r="AC304">
            <v>3583811.65</v>
          </cell>
          <cell r="AD304">
            <v>3912373.660416666</v>
          </cell>
          <cell r="AE304">
            <v>3887509.2404166665</v>
          </cell>
          <cell r="AF304">
            <v>3862507.3345833332</v>
          </cell>
          <cell r="AG304">
            <v>3837505.4287499995</v>
          </cell>
          <cell r="AH304">
            <v>3812503.5229166658</v>
          </cell>
          <cell r="AI304">
            <v>3787006.4558333326</v>
          </cell>
          <cell r="AJ304">
            <v>3761102.3741666661</v>
          </cell>
          <cell r="AK304">
            <v>3735342.1441666665</v>
          </cell>
          <cell r="AL304">
            <v>3709535.9970833338</v>
          </cell>
          <cell r="AM304">
            <v>3683628.2279166668</v>
          </cell>
          <cell r="AN304">
            <v>3657180.3025000007</v>
          </cell>
          <cell r="AO304">
            <v>3629638.7641666667</v>
          </cell>
          <cell r="AR304" t="str">
            <v>50b</v>
          </cell>
        </row>
        <row r="305">
          <cell r="R305">
            <v>873605.52</v>
          </cell>
          <cell r="S305">
            <v>873605.52</v>
          </cell>
          <cell r="T305">
            <v>862194.12</v>
          </cell>
          <cell r="U305">
            <v>862194.12</v>
          </cell>
          <cell r="V305">
            <v>862194.12</v>
          </cell>
          <cell r="W305">
            <v>862194.12</v>
          </cell>
          <cell r="X305">
            <v>858652.59</v>
          </cell>
          <cell r="Y305">
            <v>858652.59</v>
          </cell>
          <cell r="Z305">
            <v>858652.59</v>
          </cell>
          <cell r="AA305">
            <v>858652.59</v>
          </cell>
          <cell r="AB305">
            <v>846265.18</v>
          </cell>
          <cell r="AC305">
            <v>846265.18</v>
          </cell>
          <cell r="AD305">
            <v>1128319.2716666665</v>
          </cell>
          <cell r="AE305">
            <v>1099861.2204166665</v>
          </cell>
          <cell r="AF305">
            <v>1073972.4691666665</v>
          </cell>
          <cell r="AG305">
            <v>1047881.6341666667</v>
          </cell>
          <cell r="AH305">
            <v>1021790.7991666663</v>
          </cell>
          <cell r="AI305">
            <v>998358.44874999963</v>
          </cell>
          <cell r="AJ305">
            <v>977437.01916666655</v>
          </cell>
          <cell r="AK305">
            <v>956368.02583333326</v>
          </cell>
          <cell r="AL305">
            <v>935299.03250000009</v>
          </cell>
          <cell r="AM305">
            <v>914230.03916666668</v>
          </cell>
          <cell r="AN305">
            <v>892644.90375000006</v>
          </cell>
          <cell r="AO305">
            <v>870927.47583333345</v>
          </cell>
          <cell r="AR305" t="str">
            <v>50b</v>
          </cell>
        </row>
        <row r="306">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R306" t="str">
            <v>50b</v>
          </cell>
        </row>
        <row r="307">
          <cell r="R307">
            <v>2194343.84</v>
          </cell>
          <cell r="S307">
            <v>2180402.2799999998</v>
          </cell>
          <cell r="T307">
            <v>2150725.31</v>
          </cell>
          <cell r="U307">
            <v>2147321.31</v>
          </cell>
          <cell r="V307">
            <v>2147321.31</v>
          </cell>
          <cell r="W307">
            <v>2147321.31</v>
          </cell>
          <cell r="X307">
            <v>2147321.31</v>
          </cell>
          <cell r="Y307">
            <v>1903951.96</v>
          </cell>
          <cell r="Z307">
            <v>1903951.96</v>
          </cell>
          <cell r="AA307">
            <v>1903951.96</v>
          </cell>
          <cell r="AB307">
            <v>1894771.35</v>
          </cell>
          <cell r="AC307">
            <v>1894771.35</v>
          </cell>
          <cell r="AD307">
            <v>2611894.1458333335</v>
          </cell>
          <cell r="AE307">
            <v>2569607.8275000001</v>
          </cell>
          <cell r="AF307">
            <v>2525971.0766666667</v>
          </cell>
          <cell r="AG307">
            <v>2481422.9583333335</v>
          </cell>
          <cell r="AH307">
            <v>2436733.0066666664</v>
          </cell>
          <cell r="AI307">
            <v>2392043.0549999997</v>
          </cell>
          <cell r="AJ307">
            <v>2347353.103333333</v>
          </cell>
          <cell r="AK307">
            <v>2294226.115416666</v>
          </cell>
          <cell r="AL307">
            <v>2232899.0729166665</v>
          </cell>
          <cell r="AM307">
            <v>2176043.2983333333</v>
          </cell>
          <cell r="AN307">
            <v>2125135.9833333339</v>
          </cell>
          <cell r="AO307">
            <v>2075942.841666667</v>
          </cell>
          <cell r="AR307" t="str">
            <v>50b</v>
          </cell>
        </row>
        <row r="308">
          <cell r="R308">
            <v>0</v>
          </cell>
          <cell r="S308">
            <v>0</v>
          </cell>
          <cell r="T308">
            <v>0</v>
          </cell>
          <cell r="U308">
            <v>0</v>
          </cell>
          <cell r="V308">
            <v>0</v>
          </cell>
          <cell r="W308">
            <v>0</v>
          </cell>
          <cell r="X308">
            <v>0</v>
          </cell>
          <cell r="Y308">
            <v>0</v>
          </cell>
          <cell r="Z308">
            <v>0</v>
          </cell>
          <cell r="AA308">
            <v>0</v>
          </cell>
          <cell r="AB308">
            <v>0</v>
          </cell>
          <cell r="AC308">
            <v>0</v>
          </cell>
          <cell r="AD308">
            <v>6439.3787499999999</v>
          </cell>
          <cell r="AE308">
            <v>5826.1045833333337</v>
          </cell>
          <cell r="AF308">
            <v>5212.8304166666667</v>
          </cell>
          <cell r="AG308">
            <v>4599.5562499999996</v>
          </cell>
          <cell r="AH308">
            <v>3986.282083333333</v>
          </cell>
          <cell r="AI308">
            <v>3373.007916666666</v>
          </cell>
          <cell r="AJ308">
            <v>2759.7337499999999</v>
          </cell>
          <cell r="AK308">
            <v>2146.4595833333333</v>
          </cell>
          <cell r="AL308">
            <v>1533.1854166666665</v>
          </cell>
          <cell r="AM308">
            <v>919.91125</v>
          </cell>
          <cell r="AN308">
            <v>306.63708333333335</v>
          </cell>
          <cell r="AO308">
            <v>0</v>
          </cell>
        </row>
        <row r="309">
          <cell r="R309">
            <v>0</v>
          </cell>
          <cell r="S309">
            <v>0</v>
          </cell>
          <cell r="T309">
            <v>0</v>
          </cell>
          <cell r="U309">
            <v>0</v>
          </cell>
          <cell r="V309">
            <v>-79023.039999999994</v>
          </cell>
          <cell r="W309">
            <v>-276.92</v>
          </cell>
          <cell r="X309">
            <v>23655.29</v>
          </cell>
          <cell r="Y309">
            <v>115715.79</v>
          </cell>
          <cell r="Z309">
            <v>213793.86</v>
          </cell>
          <cell r="AA309">
            <v>112862.41</v>
          </cell>
          <cell r="AB309">
            <v>127755.82</v>
          </cell>
          <cell r="AC309">
            <v>221376.91</v>
          </cell>
          <cell r="AD309">
            <v>0</v>
          </cell>
          <cell r="AE309">
            <v>0</v>
          </cell>
          <cell r="AF309">
            <v>0</v>
          </cell>
          <cell r="AG309">
            <v>0</v>
          </cell>
          <cell r="AH309">
            <v>-3292.6266666666666</v>
          </cell>
          <cell r="AI309">
            <v>-6596.791666666667</v>
          </cell>
          <cell r="AJ309">
            <v>-5622.692916666666</v>
          </cell>
          <cell r="AK309">
            <v>184.43541666666715</v>
          </cell>
          <cell r="AL309">
            <v>13914.004166666666</v>
          </cell>
          <cell r="AM309">
            <v>27524.682083333333</v>
          </cell>
          <cell r="AN309">
            <v>37550.441666666673</v>
          </cell>
          <cell r="AO309">
            <v>52097.638750000006</v>
          </cell>
          <cell r="AR309" t="str">
            <v>50b</v>
          </cell>
        </row>
        <row r="310">
          <cell r="R310">
            <v>354008.19</v>
          </cell>
          <cell r="S310">
            <v>354008.19</v>
          </cell>
          <cell r="T310">
            <v>354008.19</v>
          </cell>
          <cell r="U310">
            <v>354008.19</v>
          </cell>
          <cell r="V310">
            <v>354008.19</v>
          </cell>
          <cell r="W310">
            <v>354008.19</v>
          </cell>
          <cell r="X310">
            <v>354008.19</v>
          </cell>
          <cell r="Y310">
            <v>354008.19</v>
          </cell>
          <cell r="Z310">
            <v>354008.19</v>
          </cell>
          <cell r="AA310">
            <v>354008.19</v>
          </cell>
          <cell r="AB310">
            <v>354008.19</v>
          </cell>
          <cell r="AC310">
            <v>295632.84000000003</v>
          </cell>
          <cell r="AD310">
            <v>354008.19</v>
          </cell>
          <cell r="AE310">
            <v>354008.19</v>
          </cell>
          <cell r="AF310">
            <v>354008.19</v>
          </cell>
          <cell r="AG310">
            <v>354008.19</v>
          </cell>
          <cell r="AH310">
            <v>354008.19</v>
          </cell>
          <cell r="AI310">
            <v>354008.19</v>
          </cell>
          <cell r="AJ310">
            <v>354008.19</v>
          </cell>
          <cell r="AK310">
            <v>354008.19</v>
          </cell>
          <cell r="AL310">
            <v>354008.19</v>
          </cell>
          <cell r="AM310">
            <v>354008.19</v>
          </cell>
          <cell r="AN310">
            <v>354008.19</v>
          </cell>
          <cell r="AO310">
            <v>351575.88374999998</v>
          </cell>
        </row>
        <row r="311">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R311" t="str">
            <v>50b</v>
          </cell>
        </row>
        <row r="312">
          <cell r="R312">
            <v>0</v>
          </cell>
          <cell r="S312">
            <v>0</v>
          </cell>
          <cell r="T312">
            <v>0</v>
          </cell>
          <cell r="U312">
            <v>0</v>
          </cell>
          <cell r="V312">
            <v>0</v>
          </cell>
          <cell r="W312">
            <v>0</v>
          </cell>
          <cell r="X312">
            <v>0</v>
          </cell>
          <cell r="Y312">
            <v>0</v>
          </cell>
          <cell r="Z312">
            <v>0</v>
          </cell>
          <cell r="AA312">
            <v>0</v>
          </cell>
          <cell r="AB312">
            <v>0</v>
          </cell>
          <cell r="AC312">
            <v>0</v>
          </cell>
          <cell r="AD312">
            <v>1181102.28125</v>
          </cell>
          <cell r="AE312">
            <v>1068571.79375</v>
          </cell>
          <cell r="AF312">
            <v>956041.30625000002</v>
          </cell>
          <cell r="AG312">
            <v>843510.81874999998</v>
          </cell>
          <cell r="AH312">
            <v>730980.33124999993</v>
          </cell>
          <cell r="AI312">
            <v>618806.09791666677</v>
          </cell>
          <cell r="AJ312">
            <v>506988.11875000008</v>
          </cell>
          <cell r="AK312">
            <v>395170.1395833334</v>
          </cell>
          <cell r="AL312">
            <v>282717.625</v>
          </cell>
          <cell r="AM312">
            <v>169630.57500000001</v>
          </cell>
          <cell r="AN312">
            <v>56543.525000000001</v>
          </cell>
          <cell r="AO312">
            <v>0</v>
          </cell>
        </row>
        <row r="313">
          <cell r="R313">
            <v>73.08</v>
          </cell>
          <cell r="S313">
            <v>279.45</v>
          </cell>
          <cell r="T313">
            <v>377.08</v>
          </cell>
          <cell r="U313">
            <v>377.08</v>
          </cell>
          <cell r="V313">
            <v>288.32</v>
          </cell>
          <cell r="W313">
            <v>-3895.86</v>
          </cell>
          <cell r="X313">
            <v>-3651.01</v>
          </cell>
          <cell r="Y313">
            <v>-3651.01</v>
          </cell>
          <cell r="Z313">
            <v>-18.21</v>
          </cell>
          <cell r="AA313">
            <v>-18.21</v>
          </cell>
          <cell r="AB313">
            <v>0</v>
          </cell>
          <cell r="AC313">
            <v>-66.67</v>
          </cell>
          <cell r="AD313">
            <v>248.67833333333328</v>
          </cell>
          <cell r="AE313">
            <v>263.36708333333326</v>
          </cell>
          <cell r="AF313">
            <v>290.72249999999991</v>
          </cell>
          <cell r="AG313">
            <v>322.14583333333326</v>
          </cell>
          <cell r="AH313">
            <v>321.91458333333327</v>
          </cell>
          <cell r="AI313">
            <v>115.68791666666671</v>
          </cell>
          <cell r="AJ313">
            <v>-254.67750000000001</v>
          </cell>
          <cell r="AK313">
            <v>-614.84083333333331</v>
          </cell>
          <cell r="AL313">
            <v>-798.14875000000018</v>
          </cell>
          <cell r="AM313">
            <v>-804.60125000000005</v>
          </cell>
          <cell r="AN313">
            <v>-810.29499999999973</v>
          </cell>
          <cell r="AO313">
            <v>-819.12958333333324</v>
          </cell>
          <cell r="AR313" t="str">
            <v>50b</v>
          </cell>
        </row>
        <row r="314">
          <cell r="R314">
            <v>0</v>
          </cell>
          <cell r="S314">
            <v>0</v>
          </cell>
          <cell r="T314">
            <v>0</v>
          </cell>
          <cell r="U314">
            <v>0</v>
          </cell>
          <cell r="V314">
            <v>0</v>
          </cell>
          <cell r="W314">
            <v>0</v>
          </cell>
          <cell r="X314">
            <v>0</v>
          </cell>
          <cell r="Y314">
            <v>0</v>
          </cell>
          <cell r="Z314">
            <v>0</v>
          </cell>
          <cell r="AA314">
            <v>0</v>
          </cell>
          <cell r="AB314">
            <v>0</v>
          </cell>
          <cell r="AC314">
            <v>0</v>
          </cell>
          <cell r="AD314">
            <v>98734.3</v>
          </cell>
          <cell r="AE314">
            <v>98734.3</v>
          </cell>
          <cell r="AF314">
            <v>91826.034999999989</v>
          </cell>
          <cell r="AG314">
            <v>78009.50499999999</v>
          </cell>
          <cell r="AH314">
            <v>64192.974999999999</v>
          </cell>
          <cell r="AI314">
            <v>53192.945000000007</v>
          </cell>
          <cell r="AJ314">
            <v>45009.415000000001</v>
          </cell>
          <cell r="AK314">
            <v>36825.885000000002</v>
          </cell>
          <cell r="AL314">
            <v>28642.355</v>
          </cell>
          <cell r="AM314">
            <v>20458.825000000001</v>
          </cell>
          <cell r="AN314">
            <v>12275.295</v>
          </cell>
          <cell r="AO314">
            <v>4091.7649999999999</v>
          </cell>
          <cell r="AR314" t="str">
            <v>50b</v>
          </cell>
        </row>
        <row r="315">
          <cell r="R315">
            <v>1984.66</v>
          </cell>
          <cell r="S315">
            <v>3124.74</v>
          </cell>
          <cell r="T315">
            <v>2993.4</v>
          </cell>
          <cell r="U315">
            <v>3874.11</v>
          </cell>
          <cell r="V315">
            <v>4031.6</v>
          </cell>
          <cell r="W315">
            <v>4031.6</v>
          </cell>
          <cell r="X315">
            <v>-4.33</v>
          </cell>
          <cell r="Y315">
            <v>0</v>
          </cell>
          <cell r="Z315">
            <v>0</v>
          </cell>
          <cell r="AA315">
            <v>0</v>
          </cell>
          <cell r="AB315">
            <v>-45.3</v>
          </cell>
          <cell r="AC315">
            <v>0</v>
          </cell>
          <cell r="AD315">
            <v>-1184.0233333333329</v>
          </cell>
          <cell r="AE315">
            <v>-971.13166666666621</v>
          </cell>
          <cell r="AF315">
            <v>-716.20916666666619</v>
          </cell>
          <cell r="AG315">
            <v>-430.0629166666663</v>
          </cell>
          <cell r="AH315">
            <v>603.38041666666675</v>
          </cell>
          <cell r="AI315">
            <v>1643.3858333333335</v>
          </cell>
          <cell r="AJ315">
            <v>1817.4125000000001</v>
          </cell>
          <cell r="AK315">
            <v>1824.5979166666664</v>
          </cell>
          <cell r="AL315">
            <v>1822.9941666666664</v>
          </cell>
          <cell r="AM315">
            <v>1805.9816666666666</v>
          </cell>
          <cell r="AN315">
            <v>1751.927083333333</v>
          </cell>
          <cell r="AO315">
            <v>1689.0062500000001</v>
          </cell>
          <cell r="AR315" t="str">
            <v>50b</v>
          </cell>
        </row>
        <row r="316">
          <cell r="R316">
            <v>127752.11</v>
          </cell>
          <cell r="S316">
            <v>132834.10999999999</v>
          </cell>
          <cell r="T316">
            <v>140727.10999999999</v>
          </cell>
          <cell r="U316">
            <v>131404.10999999999</v>
          </cell>
          <cell r="V316">
            <v>125325.11</v>
          </cell>
          <cell r="W316">
            <v>124639.11</v>
          </cell>
          <cell r="X316">
            <v>133730.10999999999</v>
          </cell>
          <cell r="Y316">
            <v>124673.11</v>
          </cell>
          <cell r="Z316">
            <v>167013.10999999999</v>
          </cell>
          <cell r="AA316">
            <v>162561.10999999999</v>
          </cell>
          <cell r="AB316">
            <v>181197.11</v>
          </cell>
          <cell r="AC316">
            <v>175069.11</v>
          </cell>
          <cell r="AD316">
            <v>138656.5266666667</v>
          </cell>
          <cell r="AE316">
            <v>137134.06833333336</v>
          </cell>
          <cell r="AF316">
            <v>136055.02666666664</v>
          </cell>
          <cell r="AG316">
            <v>134492.56833333333</v>
          </cell>
          <cell r="AH316">
            <v>132633.73499999996</v>
          </cell>
          <cell r="AI316">
            <v>131264.77666666664</v>
          </cell>
          <cell r="AJ316">
            <v>130883.31833333331</v>
          </cell>
          <cell r="AK316">
            <v>130345.31833333331</v>
          </cell>
          <cell r="AL316">
            <v>130100.06833333336</v>
          </cell>
          <cell r="AM316">
            <v>132342.65166666664</v>
          </cell>
          <cell r="AN316">
            <v>136874.98499999999</v>
          </cell>
          <cell r="AO316">
            <v>141750.81833333327</v>
          </cell>
          <cell r="AR316" t="str">
            <v>50b</v>
          </cell>
        </row>
        <row r="317">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R317" t="str">
            <v>50b</v>
          </cell>
        </row>
        <row r="318">
          <cell r="R318">
            <v>1327239.27</v>
          </cell>
          <cell r="S318">
            <v>1327239.27</v>
          </cell>
          <cell r="T318">
            <v>1332221.57</v>
          </cell>
          <cell r="U318">
            <v>1332221.57</v>
          </cell>
          <cell r="V318">
            <v>1332221.57</v>
          </cell>
          <cell r="W318">
            <v>1340491.23</v>
          </cell>
          <cell r="X318">
            <v>1340491.23</v>
          </cell>
          <cell r="Y318">
            <v>1340491.23</v>
          </cell>
          <cell r="Z318">
            <v>1340727.78</v>
          </cell>
          <cell r="AA318">
            <v>1340727.78</v>
          </cell>
          <cell r="AB318">
            <v>1340727.78</v>
          </cell>
          <cell r="AC318">
            <v>1325455.02</v>
          </cell>
          <cell r="AD318">
            <v>165904.90875</v>
          </cell>
          <cell r="AE318">
            <v>276508.18124999997</v>
          </cell>
          <cell r="AF318">
            <v>387319.04958333331</v>
          </cell>
          <cell r="AG318">
            <v>498337.51374999998</v>
          </cell>
          <cell r="AH318">
            <v>609355.97791666666</v>
          </cell>
          <cell r="AI318">
            <v>720719.01124999998</v>
          </cell>
          <cell r="AJ318">
            <v>832426.61375000002</v>
          </cell>
          <cell r="AK318">
            <v>944134.21625000006</v>
          </cell>
          <cell r="AL318">
            <v>1055851.675</v>
          </cell>
          <cell r="AM318">
            <v>1167578.99</v>
          </cell>
          <cell r="AN318">
            <v>1279306.3049999999</v>
          </cell>
          <cell r="AO318">
            <v>1335095.6187499999</v>
          </cell>
        </row>
        <row r="319">
          <cell r="R319">
            <v>484951.19</v>
          </cell>
          <cell r="S319">
            <v>484951.19</v>
          </cell>
          <cell r="T319">
            <v>484951.19</v>
          </cell>
          <cell r="U319">
            <v>484951.19</v>
          </cell>
          <cell r="V319">
            <v>483310.98</v>
          </cell>
          <cell r="W319">
            <v>483310.98</v>
          </cell>
          <cell r="X319">
            <v>482217.52</v>
          </cell>
          <cell r="Y319">
            <v>481124.06</v>
          </cell>
          <cell r="Z319">
            <v>481124.06</v>
          </cell>
          <cell r="AA319">
            <v>481124.06</v>
          </cell>
          <cell r="AB319">
            <v>480577.32</v>
          </cell>
          <cell r="AC319">
            <v>479483.86</v>
          </cell>
          <cell r="AD319">
            <v>529714.89</v>
          </cell>
          <cell r="AE319">
            <v>521468.34666666668</v>
          </cell>
          <cell r="AF319">
            <v>514338.04833333334</v>
          </cell>
          <cell r="AG319">
            <v>508323.99500000011</v>
          </cell>
          <cell r="AH319">
            <v>502241.59958333342</v>
          </cell>
          <cell r="AI319">
            <v>496090.86208333349</v>
          </cell>
          <cell r="AJ319">
            <v>490623.54</v>
          </cell>
          <cell r="AK319">
            <v>486750.85333333327</v>
          </cell>
          <cell r="AL319">
            <v>484723.38666666654</v>
          </cell>
          <cell r="AM319">
            <v>483903.28583333321</v>
          </cell>
          <cell r="AN319">
            <v>483402.11208333325</v>
          </cell>
          <cell r="AO319">
            <v>482923.7195833333</v>
          </cell>
          <cell r="AR319" t="str">
            <v>50b</v>
          </cell>
        </row>
        <row r="320">
          <cell r="R320">
            <v>689534.55</v>
          </cell>
          <cell r="S320">
            <v>176444.13</v>
          </cell>
          <cell r="T320">
            <v>71950.98</v>
          </cell>
          <cell r="U320">
            <v>232362.6</v>
          </cell>
          <cell r="V320">
            <v>172392.32000000001</v>
          </cell>
          <cell r="W320">
            <v>405810.23</v>
          </cell>
          <cell r="X320">
            <v>308442.65000000002</v>
          </cell>
          <cell r="Y320">
            <v>342808.47</v>
          </cell>
          <cell r="Z320">
            <v>1274.54</v>
          </cell>
          <cell r="AA320">
            <v>61554.239999999998</v>
          </cell>
          <cell r="AB320">
            <v>1286.8</v>
          </cell>
          <cell r="AC320">
            <v>34476.46</v>
          </cell>
          <cell r="AD320">
            <v>241515.18000000005</v>
          </cell>
          <cell r="AE320">
            <v>263299.73499999993</v>
          </cell>
          <cell r="AF320">
            <v>264330.14166666666</v>
          </cell>
          <cell r="AG320">
            <v>271360.37416666659</v>
          </cell>
          <cell r="AH320">
            <v>279550.62333333335</v>
          </cell>
          <cell r="AI320">
            <v>298535.79375000001</v>
          </cell>
          <cell r="AJ320">
            <v>325730.78916666663</v>
          </cell>
          <cell r="AK320">
            <v>346275.21833333332</v>
          </cell>
          <cell r="AL320">
            <v>341924.67708333331</v>
          </cell>
          <cell r="AM320">
            <v>319450.79916666663</v>
          </cell>
          <cell r="AN320">
            <v>289123.8954166667</v>
          </cell>
          <cell r="AO320">
            <v>237698.45624999996</v>
          </cell>
          <cell r="AR320" t="str">
            <v>50b</v>
          </cell>
        </row>
        <row r="321">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R321" t="str">
            <v>50b</v>
          </cell>
        </row>
        <row r="322">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R322" t="str">
            <v>50b</v>
          </cell>
        </row>
        <row r="323">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R323" t="str">
            <v>50b</v>
          </cell>
        </row>
        <row r="324">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R324" t="str">
            <v>50a</v>
          </cell>
        </row>
        <row r="325">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R325" t="str">
            <v>50b</v>
          </cell>
        </row>
        <row r="326">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row>
        <row r="327">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R327" t="str">
            <v>50b</v>
          </cell>
        </row>
        <row r="328">
          <cell r="R328">
            <v>5026498.0599999996</v>
          </cell>
          <cell r="S328">
            <v>5184087.96</v>
          </cell>
          <cell r="T328">
            <v>5030758.57</v>
          </cell>
          <cell r="U328">
            <v>5177545.59</v>
          </cell>
          <cell r="V328">
            <v>5194629.55</v>
          </cell>
          <cell r="W328">
            <v>5145654.7300000004</v>
          </cell>
          <cell r="X328">
            <v>5338066.72</v>
          </cell>
          <cell r="Y328">
            <v>5639524.29</v>
          </cell>
          <cell r="Z328">
            <v>5671980.3700000001</v>
          </cell>
          <cell r="AA328">
            <v>5848690.8200000003</v>
          </cell>
          <cell r="AB328">
            <v>6125200.8200000003</v>
          </cell>
          <cell r="AC328">
            <v>6102391.71</v>
          </cell>
          <cell r="AD328">
            <v>5073596.0562499994</v>
          </cell>
          <cell r="AE328">
            <v>5050561.9604166672</v>
          </cell>
          <cell r="AF328">
            <v>5025026.9925000006</v>
          </cell>
          <cell r="AG328">
            <v>4990195.1525000008</v>
          </cell>
          <cell r="AH328">
            <v>4975958.1683333339</v>
          </cell>
          <cell r="AI328">
            <v>4979599.05</v>
          </cell>
          <cell r="AJ328">
            <v>5004459.6508333329</v>
          </cell>
          <cell r="AK328">
            <v>5061852.3787500001</v>
          </cell>
          <cell r="AL328">
            <v>5136483.7649999997</v>
          </cell>
          <cell r="AM328">
            <v>5210512.9862499991</v>
          </cell>
          <cell r="AN328">
            <v>5304049.9624999994</v>
          </cell>
          <cell r="AO328">
            <v>5410133.3895833334</v>
          </cell>
          <cell r="AR328" t="str">
            <v>50a</v>
          </cell>
        </row>
        <row r="329">
          <cell r="R329">
            <v>2876825.87</v>
          </cell>
          <cell r="S329">
            <v>2886782.87</v>
          </cell>
          <cell r="T329">
            <v>2908066.87</v>
          </cell>
          <cell r="U329">
            <v>2966562.87</v>
          </cell>
          <cell r="V329">
            <v>2929794.87</v>
          </cell>
          <cell r="W329">
            <v>2883968.87</v>
          </cell>
          <cell r="X329">
            <v>2910232.87</v>
          </cell>
          <cell r="Y329">
            <v>2939978.87</v>
          </cell>
          <cell r="Z329">
            <v>2947562.87</v>
          </cell>
          <cell r="AA329">
            <v>2946024.87</v>
          </cell>
          <cell r="AB329">
            <v>2965376.87</v>
          </cell>
          <cell r="AC329">
            <v>2946972.87</v>
          </cell>
          <cell r="AD329">
            <v>2855267.5783333336</v>
          </cell>
          <cell r="AE329">
            <v>2850218.0366666671</v>
          </cell>
          <cell r="AF329">
            <v>2848679.3700000006</v>
          </cell>
          <cell r="AG329">
            <v>2852910.0366666671</v>
          </cell>
          <cell r="AH329">
            <v>2861117.6200000006</v>
          </cell>
          <cell r="AI329">
            <v>2868782.9533333336</v>
          </cell>
          <cell r="AJ329">
            <v>2875114.9533333336</v>
          </cell>
          <cell r="AK329">
            <v>2883679.4950000006</v>
          </cell>
          <cell r="AL329">
            <v>2893283.6616666671</v>
          </cell>
          <cell r="AM329">
            <v>2902456.0783333336</v>
          </cell>
          <cell r="AN329">
            <v>2912078.4950000006</v>
          </cell>
          <cell r="AO329">
            <v>2921419.3283333336</v>
          </cell>
          <cell r="AR329" t="str">
            <v>50b</v>
          </cell>
        </row>
        <row r="330">
          <cell r="R330">
            <v>-5026498.0599999996</v>
          </cell>
          <cell r="S330">
            <v>-5184087.96</v>
          </cell>
          <cell r="T330">
            <v>-5030758.57</v>
          </cell>
          <cell r="U330">
            <v>-5177545.59</v>
          </cell>
          <cell r="V330">
            <v>-5194629.55</v>
          </cell>
          <cell r="W330">
            <v>-5152139.1100000003</v>
          </cell>
          <cell r="X330">
            <v>-5338066.72</v>
          </cell>
          <cell r="Y330">
            <v>-5640416.25</v>
          </cell>
          <cell r="Z330">
            <v>-5672872.3300000001</v>
          </cell>
          <cell r="AA330">
            <v>-5849582.7800000003</v>
          </cell>
          <cell r="AB330">
            <v>-6125200.8200000003</v>
          </cell>
          <cell r="AC330">
            <v>-6102391.71</v>
          </cell>
          <cell r="AD330">
            <v>-5073204.293333333</v>
          </cell>
          <cell r="AE330">
            <v>-5050354.175416667</v>
          </cell>
          <cell r="AF330">
            <v>-5024819.2075000005</v>
          </cell>
          <cell r="AG330">
            <v>-4989987.3675000006</v>
          </cell>
          <cell r="AH330">
            <v>-4975861.3529166663</v>
          </cell>
          <cell r="AI330">
            <v>-4979883.3866666667</v>
          </cell>
          <cell r="AJ330">
            <v>-5005014.169999999</v>
          </cell>
          <cell r="AK330">
            <v>-5062436.9858333329</v>
          </cell>
          <cell r="AL330">
            <v>-5137135.6249999991</v>
          </cell>
          <cell r="AM330">
            <v>-5211239.1762499996</v>
          </cell>
          <cell r="AN330">
            <v>-5304813.3174999999</v>
          </cell>
          <cell r="AO330">
            <v>-5410896.7445833338</v>
          </cell>
          <cell r="AR330" t="str">
            <v>50a</v>
          </cell>
        </row>
        <row r="331">
          <cell r="R331">
            <v>2222592.79</v>
          </cell>
          <cell r="S331">
            <v>2230062.79</v>
          </cell>
          <cell r="T331">
            <v>2246024.79</v>
          </cell>
          <cell r="U331">
            <v>2289897.79</v>
          </cell>
          <cell r="V331">
            <v>2262323.79</v>
          </cell>
          <cell r="W331">
            <v>2227956.79</v>
          </cell>
          <cell r="X331">
            <v>2247656.79</v>
          </cell>
          <cell r="Y331">
            <v>2269967.79</v>
          </cell>
          <cell r="Z331">
            <v>2275657.79</v>
          </cell>
          <cell r="AA331">
            <v>2274505.79</v>
          </cell>
          <cell r="AB331">
            <v>2289019.79</v>
          </cell>
          <cell r="AC331">
            <v>2275217.79</v>
          </cell>
          <cell r="AD331">
            <v>2206422.3733333326</v>
          </cell>
          <cell r="AE331">
            <v>2202635.4983333326</v>
          </cell>
          <cell r="AF331">
            <v>2201481.8733333326</v>
          </cell>
          <cell r="AG331">
            <v>2204655.2483333326</v>
          </cell>
          <cell r="AH331">
            <v>2210811.3733333326</v>
          </cell>
          <cell r="AI331">
            <v>2216560.9566666661</v>
          </cell>
          <cell r="AJ331">
            <v>2221310.7066666661</v>
          </cell>
          <cell r="AK331">
            <v>2227734.9983333326</v>
          </cell>
          <cell r="AL331">
            <v>2234939.2483333326</v>
          </cell>
          <cell r="AM331">
            <v>2241819.8733333326</v>
          </cell>
          <cell r="AN331">
            <v>2249037.9566666661</v>
          </cell>
          <cell r="AO331">
            <v>2256044.7899999996</v>
          </cell>
          <cell r="AR331" t="str">
            <v>50b</v>
          </cell>
        </row>
        <row r="332">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R332" t="str">
            <v>50b</v>
          </cell>
        </row>
        <row r="333">
          <cell r="R333">
            <v>12023641.85</v>
          </cell>
          <cell r="S333">
            <v>12079722.880000001</v>
          </cell>
          <cell r="T333">
            <v>12103290.720000001</v>
          </cell>
          <cell r="U333">
            <v>11767250.17</v>
          </cell>
          <cell r="V333">
            <v>12118123.880000001</v>
          </cell>
          <cell r="W333">
            <v>12128014.23</v>
          </cell>
          <cell r="X333">
            <v>12703908.220000001</v>
          </cell>
          <cell r="Y333">
            <v>13932732.800000001</v>
          </cell>
          <cell r="Z333">
            <v>14452396.43</v>
          </cell>
          <cell r="AA333">
            <v>15006854.119999999</v>
          </cell>
          <cell r="AB333">
            <v>13503424.57</v>
          </cell>
          <cell r="AC333">
            <v>14127941.859999999</v>
          </cell>
          <cell r="AD333">
            <v>11439870.896666668</v>
          </cell>
          <cell r="AE333">
            <v>11473812.643333333</v>
          </cell>
          <cell r="AF333">
            <v>11501802.345416667</v>
          </cell>
          <cell r="AG333">
            <v>11520654.627499998</v>
          </cell>
          <cell r="AH333">
            <v>11565292.955833333</v>
          </cell>
          <cell r="AI333">
            <v>11640556.076666666</v>
          </cell>
          <cell r="AJ333">
            <v>11744265.323749999</v>
          </cell>
          <cell r="AK333">
            <v>11937495.83</v>
          </cell>
          <cell r="AL333">
            <v>12229100.207916668</v>
          </cell>
          <cell r="AM333">
            <v>12534685.819583334</v>
          </cell>
          <cell r="AN333">
            <v>12744706.064999999</v>
          </cell>
          <cell r="AO333">
            <v>12903201.034583332</v>
          </cell>
          <cell r="AR333" t="str">
            <v>50b</v>
          </cell>
        </row>
        <row r="334">
          <cell r="R334">
            <v>4274442.41</v>
          </cell>
          <cell r="S334">
            <v>4194278.98</v>
          </cell>
          <cell r="T334">
            <v>4083677.73</v>
          </cell>
          <cell r="U334">
            <v>4346810.82</v>
          </cell>
          <cell r="V334">
            <v>4357783.96</v>
          </cell>
          <cell r="W334">
            <v>4378615.91</v>
          </cell>
          <cell r="X334">
            <v>4491843.67</v>
          </cell>
          <cell r="Y334">
            <v>4425247.22</v>
          </cell>
          <cell r="Z334">
            <v>4531704.03</v>
          </cell>
          <cell r="AA334">
            <v>4497525.1100000003</v>
          </cell>
          <cell r="AB334">
            <v>4523453.17</v>
          </cell>
          <cell r="AC334">
            <v>4766364.96</v>
          </cell>
          <cell r="AD334">
            <v>3980129.8825000003</v>
          </cell>
          <cell r="AE334">
            <v>3998893.4624999999</v>
          </cell>
          <cell r="AF334">
            <v>4010512.0766666676</v>
          </cell>
          <cell r="AG334">
            <v>4029900.3429166661</v>
          </cell>
          <cell r="AH334">
            <v>4060968.0608333331</v>
          </cell>
          <cell r="AI334">
            <v>4102014.0012500002</v>
          </cell>
          <cell r="AJ334">
            <v>4157073.3425000007</v>
          </cell>
          <cell r="AK334">
            <v>4213887.8062500004</v>
          </cell>
          <cell r="AL334">
            <v>4269875.8312499998</v>
          </cell>
          <cell r="AM334">
            <v>4317575.1954166666</v>
          </cell>
          <cell r="AN334">
            <v>4352482.9683333337</v>
          </cell>
          <cell r="AO334">
            <v>4387075.3179166671</v>
          </cell>
        </row>
        <row r="335">
          <cell r="R335">
            <v>2157014.9500000002</v>
          </cell>
          <cell r="S335">
            <v>2133074.0499999998</v>
          </cell>
          <cell r="T335">
            <v>2080017.53</v>
          </cell>
          <cell r="U335">
            <v>1978999.62</v>
          </cell>
          <cell r="V335">
            <v>2116735.15</v>
          </cell>
          <cell r="W335">
            <v>2128435.0099999998</v>
          </cell>
          <cell r="X335">
            <v>2111747.38</v>
          </cell>
          <cell r="Y335">
            <v>2222194.11</v>
          </cell>
          <cell r="Z335">
            <v>2288468.09</v>
          </cell>
          <cell r="AA335">
            <v>2263237.7999999998</v>
          </cell>
          <cell r="AB335">
            <v>2324446.0499999998</v>
          </cell>
          <cell r="AC335">
            <v>2387278.23</v>
          </cell>
          <cell r="AD335">
            <v>2121306.0754166669</v>
          </cell>
          <cell r="AE335">
            <v>2116850.8179166671</v>
          </cell>
          <cell r="AF335">
            <v>2109050.0033333334</v>
          </cell>
          <cell r="AG335">
            <v>2098630.5316666667</v>
          </cell>
          <cell r="AH335">
            <v>2094495.5408333335</v>
          </cell>
          <cell r="AI335">
            <v>2098454.2141666668</v>
          </cell>
          <cell r="AJ335">
            <v>2102387.4579166663</v>
          </cell>
          <cell r="AK335">
            <v>2109477.3287499999</v>
          </cell>
          <cell r="AL335">
            <v>2120917.7466666666</v>
          </cell>
          <cell r="AM335">
            <v>2134227.9608333334</v>
          </cell>
          <cell r="AN335">
            <v>2150822.5916666663</v>
          </cell>
          <cell r="AO335">
            <v>2171307.8820833336</v>
          </cell>
          <cell r="AR335" t="str">
            <v>50a</v>
          </cell>
        </row>
        <row r="336">
          <cell r="R336">
            <v>2956608.28</v>
          </cell>
          <cell r="S336">
            <v>2962219.68</v>
          </cell>
          <cell r="T336">
            <v>2962219.68</v>
          </cell>
          <cell r="U336">
            <v>2962219.68</v>
          </cell>
          <cell r="V336">
            <v>2996892.47</v>
          </cell>
          <cell r="W336">
            <v>2996892.47</v>
          </cell>
          <cell r="X336">
            <v>2996892.47</v>
          </cell>
          <cell r="Y336">
            <v>3008988.47</v>
          </cell>
          <cell r="Z336">
            <v>3008988.47</v>
          </cell>
          <cell r="AA336">
            <v>3059383.14</v>
          </cell>
          <cell r="AB336">
            <v>3059383.14</v>
          </cell>
          <cell r="AC336">
            <v>3059383.14</v>
          </cell>
          <cell r="AD336">
            <v>2844064.6804166664</v>
          </cell>
          <cell r="AE336">
            <v>2858710.040833333</v>
          </cell>
          <cell r="AF336">
            <v>2873862.7754166666</v>
          </cell>
          <cell r="AG336">
            <v>2890612.9341666666</v>
          </cell>
          <cell r="AH336">
            <v>2909042.5549999997</v>
          </cell>
          <cell r="AI336">
            <v>2928958.6020833333</v>
          </cell>
          <cell r="AJ336">
            <v>2948736.0129166669</v>
          </cell>
          <cell r="AK336">
            <v>2968896.355</v>
          </cell>
          <cell r="AL336">
            <v>2981278.3366666664</v>
          </cell>
          <cell r="AM336">
            <v>2987284.7737499997</v>
          </cell>
          <cell r="AN336">
            <v>2994012.1304166666</v>
          </cell>
          <cell r="AO336">
            <v>2999674.6595833334</v>
          </cell>
          <cell r="AR336" t="str">
            <v>50b</v>
          </cell>
        </row>
        <row r="337">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R337" t="str">
            <v>62</v>
          </cell>
        </row>
        <row r="338">
          <cell r="R338">
            <v>1389612.78</v>
          </cell>
          <cell r="S338">
            <v>1316841.58</v>
          </cell>
          <cell r="T338">
            <v>1242237.1399999999</v>
          </cell>
          <cell r="U338">
            <v>1130941.08</v>
          </cell>
          <cell r="V338">
            <v>1148415.8700000001</v>
          </cell>
          <cell r="W338">
            <v>1010252.41</v>
          </cell>
          <cell r="X338">
            <v>927636.68</v>
          </cell>
          <cell r="Y338">
            <v>831929.04</v>
          </cell>
          <cell r="Z338">
            <v>1694071.65</v>
          </cell>
          <cell r="AA338">
            <v>1690360.13</v>
          </cell>
          <cell r="AB338">
            <v>1724878.92</v>
          </cell>
          <cell r="AC338">
            <v>1763925.68</v>
          </cell>
          <cell r="AD338">
            <v>1405370.3795833336</v>
          </cell>
          <cell r="AE338">
            <v>1407947.0662500001</v>
          </cell>
          <cell r="AF338">
            <v>1397309.0475000001</v>
          </cell>
          <cell r="AG338">
            <v>1376994.2154166668</v>
          </cell>
          <cell r="AH338">
            <v>1351361.0462499999</v>
          </cell>
          <cell r="AI338">
            <v>1319128.7925000002</v>
          </cell>
          <cell r="AJ338">
            <v>1280249.0841666667</v>
          </cell>
          <cell r="AK338">
            <v>1238622.08375</v>
          </cell>
          <cell r="AL338">
            <v>1228488.0295833333</v>
          </cell>
          <cell r="AM338">
            <v>1252408.8008333335</v>
          </cell>
          <cell r="AN338">
            <v>1278550.1395833336</v>
          </cell>
          <cell r="AO338">
            <v>1307329.7379166665</v>
          </cell>
          <cell r="AR338" t="str">
            <v>50a</v>
          </cell>
        </row>
        <row r="339">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R339" t="str">
            <v>50a</v>
          </cell>
        </row>
        <row r="340">
          <cell r="R340">
            <v>218545.64</v>
          </cell>
          <cell r="S340">
            <v>227048.04</v>
          </cell>
          <cell r="T340">
            <v>222488.78</v>
          </cell>
          <cell r="U340">
            <v>206669.37</v>
          </cell>
          <cell r="V340">
            <v>213649.61</v>
          </cell>
          <cell r="W340">
            <v>237106.81</v>
          </cell>
          <cell r="X340">
            <v>270676.88</v>
          </cell>
          <cell r="Y340">
            <v>311314.08</v>
          </cell>
          <cell r="Z340">
            <v>311314.08</v>
          </cell>
          <cell r="AA340">
            <v>311314.08</v>
          </cell>
          <cell r="AB340">
            <v>311315.82</v>
          </cell>
          <cell r="AC340">
            <v>355864.87</v>
          </cell>
          <cell r="AD340">
            <v>202355.80041666667</v>
          </cell>
          <cell r="AE340">
            <v>207182.9291666667</v>
          </cell>
          <cell r="AF340">
            <v>211868.3666666667</v>
          </cell>
          <cell r="AG340">
            <v>215242.80583333332</v>
          </cell>
          <cell r="AH340">
            <v>218276.28166666665</v>
          </cell>
          <cell r="AI340">
            <v>223154.50291666665</v>
          </cell>
          <cell r="AJ340">
            <v>229228.745</v>
          </cell>
          <cell r="AK340">
            <v>236068.44083333333</v>
          </cell>
          <cell r="AL340">
            <v>242395.47</v>
          </cell>
          <cell r="AM340">
            <v>247436.85166666668</v>
          </cell>
          <cell r="AN340">
            <v>252478.30583333338</v>
          </cell>
          <cell r="AO340">
            <v>260720.70374999999</v>
          </cell>
          <cell r="AR340" t="str">
            <v>50a</v>
          </cell>
        </row>
        <row r="341">
          <cell r="R341">
            <v>42792.49</v>
          </cell>
          <cell r="S341">
            <v>45715.32</v>
          </cell>
          <cell r="T341">
            <v>49860.88</v>
          </cell>
          <cell r="U341">
            <v>48382.18</v>
          </cell>
          <cell r="V341">
            <v>48382.18</v>
          </cell>
          <cell r="W341">
            <v>49750.82</v>
          </cell>
          <cell r="X341">
            <v>46245.82</v>
          </cell>
          <cell r="Y341">
            <v>0</v>
          </cell>
          <cell r="Z341">
            <v>0</v>
          </cell>
          <cell r="AA341">
            <v>0</v>
          </cell>
          <cell r="AB341">
            <v>0</v>
          </cell>
          <cell r="AC341">
            <v>0</v>
          </cell>
          <cell r="AD341">
            <v>46879.047916666663</v>
          </cell>
          <cell r="AE341">
            <v>46089.963749999995</v>
          </cell>
          <cell r="AF341">
            <v>45505.684583333328</v>
          </cell>
          <cell r="AG341">
            <v>44884.185416666667</v>
          </cell>
          <cell r="AH341">
            <v>44567.126250000001</v>
          </cell>
          <cell r="AI341">
            <v>44910.991666666661</v>
          </cell>
          <cell r="AJ341">
            <v>45311.621666666666</v>
          </cell>
          <cell r="AK341">
            <v>43641.324583333328</v>
          </cell>
          <cell r="AL341">
            <v>40075.283749999995</v>
          </cell>
          <cell r="AM341">
            <v>36509.24291666667</v>
          </cell>
          <cell r="AN341">
            <v>32943.20208333333</v>
          </cell>
          <cell r="AO341">
            <v>29377.161250000001</v>
          </cell>
          <cell r="AR341" t="str">
            <v>50a</v>
          </cell>
        </row>
        <row r="342">
          <cell r="R342">
            <v>-21117.83</v>
          </cell>
          <cell r="S342">
            <v>-11726.21</v>
          </cell>
          <cell r="T342">
            <v>-10537.88</v>
          </cell>
          <cell r="U342">
            <v>-8463.7000000000007</v>
          </cell>
          <cell r="V342">
            <v>-8463.7000000000007</v>
          </cell>
          <cell r="W342">
            <v>-5355.28</v>
          </cell>
          <cell r="X342">
            <v>-3499.51</v>
          </cell>
          <cell r="Y342">
            <v>0</v>
          </cell>
          <cell r="Z342">
            <v>0</v>
          </cell>
          <cell r="AA342">
            <v>0</v>
          </cell>
          <cell r="AB342">
            <v>0</v>
          </cell>
          <cell r="AC342">
            <v>0</v>
          </cell>
          <cell r="AD342">
            <v>-23745.920000000002</v>
          </cell>
          <cell r="AE342">
            <v>-22821.057083333337</v>
          </cell>
          <cell r="AF342">
            <v>-21457.770833333336</v>
          </cell>
          <cell r="AG342">
            <v>-19962.507083333338</v>
          </cell>
          <cell r="AH342">
            <v>-18474.647083333333</v>
          </cell>
          <cell r="AI342">
            <v>-16982.022083333337</v>
          </cell>
          <cell r="AJ342">
            <v>-15375.582500000002</v>
          </cell>
          <cell r="AK342">
            <v>-13682.862083333339</v>
          </cell>
          <cell r="AL342">
            <v>-11923.042916666667</v>
          </cell>
          <cell r="AM342">
            <v>-10163.223749999999</v>
          </cell>
          <cell r="AN342">
            <v>-8403.4045833333312</v>
          </cell>
          <cell r="AO342">
            <v>-6643.5854166666659</v>
          </cell>
          <cell r="AR342" t="str">
            <v>50a</v>
          </cell>
        </row>
        <row r="343">
          <cell r="R343">
            <v>13367794.52</v>
          </cell>
          <cell r="S343">
            <v>8298625.1200000001</v>
          </cell>
          <cell r="T343">
            <v>10703825.66</v>
          </cell>
          <cell r="U343">
            <v>15069363.23</v>
          </cell>
          <cell r="V343">
            <v>20461836.969999999</v>
          </cell>
          <cell r="W343">
            <v>21135555.960000001</v>
          </cell>
          <cell r="X343">
            <v>18991479.68</v>
          </cell>
          <cell r="Y343">
            <v>22704969.449999999</v>
          </cell>
          <cell r="Z343">
            <v>28118767.510000002</v>
          </cell>
          <cell r="AA343">
            <v>25314520.030000001</v>
          </cell>
          <cell r="AB343">
            <v>26119013.670000002</v>
          </cell>
          <cell r="AC343">
            <v>25718627.239999998</v>
          </cell>
          <cell r="AD343">
            <v>14365795.983750001</v>
          </cell>
          <cell r="AE343">
            <v>15171080.657083334</v>
          </cell>
          <cell r="AF343">
            <v>15425334.075000003</v>
          </cell>
          <cell r="AG343">
            <v>15653893.72625</v>
          </cell>
          <cell r="AH343">
            <v>16087143.578333331</v>
          </cell>
          <cell r="AI343">
            <v>16684247.330833331</v>
          </cell>
          <cell r="AJ343">
            <v>17178900.666666668</v>
          </cell>
          <cell r="AK343">
            <v>17484199.03875</v>
          </cell>
          <cell r="AL343">
            <v>17858964.234999999</v>
          </cell>
          <cell r="AM343">
            <v>18271741.577500001</v>
          </cell>
          <cell r="AN343">
            <v>18743975.172499999</v>
          </cell>
          <cell r="AO343">
            <v>19345093.972083334</v>
          </cell>
        </row>
        <row r="344">
          <cell r="R344">
            <v>3265365.42</v>
          </cell>
          <cell r="S344">
            <v>3153390.53</v>
          </cell>
          <cell r="T344">
            <v>1928890.83</v>
          </cell>
          <cell r="U344">
            <v>1955319.85</v>
          </cell>
          <cell r="V344">
            <v>2052007.24</v>
          </cell>
          <cell r="W344">
            <v>7221982.25</v>
          </cell>
          <cell r="X344">
            <v>6050901.46</v>
          </cell>
          <cell r="Y344">
            <v>6143551.4900000002</v>
          </cell>
          <cell r="Z344">
            <v>6155978.6799999997</v>
          </cell>
          <cell r="AA344">
            <v>6161354.4000000004</v>
          </cell>
          <cell r="AB344">
            <v>6409437.3200000003</v>
          </cell>
          <cell r="AC344">
            <v>5852077.9000000004</v>
          </cell>
          <cell r="AD344">
            <v>4005398.3416666668</v>
          </cell>
          <cell r="AE344">
            <v>3699495.9087500009</v>
          </cell>
          <cell r="AF344">
            <v>3803044.490416667</v>
          </cell>
          <cell r="AG344">
            <v>3881190.8445833339</v>
          </cell>
          <cell r="AH344">
            <v>3943554.4562500003</v>
          </cell>
          <cell r="AI344">
            <v>4046868.5995833338</v>
          </cell>
          <cell r="AJ344">
            <v>4165989.1462500007</v>
          </cell>
          <cell r="AK344">
            <v>4239197.2966666659</v>
          </cell>
          <cell r="AL344">
            <v>4317190.8720833333</v>
          </cell>
          <cell r="AM344">
            <v>4400401.1941666668</v>
          </cell>
          <cell r="AN344">
            <v>4502742.427083333</v>
          </cell>
          <cell r="AO344">
            <v>4628220.9887499996</v>
          </cell>
        </row>
        <row r="345">
          <cell r="R345">
            <v>9805614.1899999995</v>
          </cell>
          <cell r="S345">
            <v>8605986.9800000004</v>
          </cell>
          <cell r="T345">
            <v>13883558.85</v>
          </cell>
          <cell r="U345">
            <v>15309021.699999999</v>
          </cell>
          <cell r="V345">
            <v>21248381.030000001</v>
          </cell>
          <cell r="W345">
            <v>26277347.73</v>
          </cell>
          <cell r="X345">
            <v>22711051.18</v>
          </cell>
          <cell r="Y345">
            <v>25001490.219999999</v>
          </cell>
          <cell r="Z345">
            <v>30076768.719999999</v>
          </cell>
          <cell r="AA345">
            <v>29835113.379999999</v>
          </cell>
          <cell r="AB345">
            <v>32734715.300000001</v>
          </cell>
          <cell r="AC345">
            <v>23050108.02</v>
          </cell>
          <cell r="AD345">
            <v>13599619.598333335</v>
          </cell>
          <cell r="AE345">
            <v>13648394.07</v>
          </cell>
          <cell r="AF345">
            <v>13847682.690833332</v>
          </cell>
          <cell r="AG345">
            <v>14200147.785833335</v>
          </cell>
          <cell r="AH345">
            <v>14658697.683749998</v>
          </cell>
          <cell r="AI345">
            <v>15482053.530416666</v>
          </cell>
          <cell r="AJ345">
            <v>16309901.966666667</v>
          </cell>
          <cell r="AK345">
            <v>17032149.173333336</v>
          </cell>
          <cell r="AL345">
            <v>17994249.083333332</v>
          </cell>
          <cell r="AM345">
            <v>19046894.612083331</v>
          </cell>
          <cell r="AN345">
            <v>20173179.611666664</v>
          </cell>
          <cell r="AO345">
            <v>21178606.967083331</v>
          </cell>
        </row>
        <row r="346">
          <cell r="R346">
            <v>576201.30000000005</v>
          </cell>
          <cell r="S346">
            <v>576201.30000000005</v>
          </cell>
          <cell r="T346">
            <v>576201.30000000005</v>
          </cell>
          <cell r="U346">
            <v>576201.30000000005</v>
          </cell>
          <cell r="V346">
            <v>576201.30000000005</v>
          </cell>
          <cell r="W346">
            <v>576201.30000000005</v>
          </cell>
          <cell r="X346">
            <v>576201.30000000005</v>
          </cell>
          <cell r="Y346">
            <v>576201.30000000005</v>
          </cell>
          <cell r="Z346">
            <v>576201.30000000005</v>
          </cell>
          <cell r="AA346">
            <v>576201.30000000005</v>
          </cell>
          <cell r="AB346">
            <v>576201.30000000005</v>
          </cell>
          <cell r="AC346">
            <v>576201.30000000005</v>
          </cell>
          <cell r="AD346">
            <v>576201.29999999993</v>
          </cell>
          <cell r="AE346">
            <v>576201.29999999993</v>
          </cell>
          <cell r="AF346">
            <v>576201.29999999993</v>
          </cell>
          <cell r="AG346">
            <v>576201.29999999993</v>
          </cell>
          <cell r="AH346">
            <v>576201.29999999993</v>
          </cell>
          <cell r="AI346">
            <v>576201.29999999993</v>
          </cell>
          <cell r="AJ346">
            <v>576201.29999999993</v>
          </cell>
          <cell r="AK346">
            <v>576201.29999999993</v>
          </cell>
          <cell r="AL346">
            <v>576201.29999999993</v>
          </cell>
          <cell r="AM346">
            <v>576201.29999999993</v>
          </cell>
          <cell r="AN346">
            <v>576201.29999999993</v>
          </cell>
          <cell r="AO346">
            <v>576201.29999999993</v>
          </cell>
        </row>
        <row r="347">
          <cell r="R347">
            <v>0</v>
          </cell>
          <cell r="S347">
            <v>0</v>
          </cell>
          <cell r="T347">
            <v>36683.360000000001</v>
          </cell>
          <cell r="U347">
            <v>36683.360000000001</v>
          </cell>
          <cell r="V347">
            <v>36683.360000000001</v>
          </cell>
          <cell r="W347">
            <v>5585.41</v>
          </cell>
          <cell r="X347">
            <v>5585.41</v>
          </cell>
          <cell r="Y347">
            <v>5585.41</v>
          </cell>
          <cell r="Z347">
            <v>8909.3799999999992</v>
          </cell>
          <cell r="AA347">
            <v>8909.3799999999992</v>
          </cell>
          <cell r="AB347">
            <v>8909.3799999999992</v>
          </cell>
          <cell r="AC347">
            <v>44223.519999999997</v>
          </cell>
          <cell r="AD347">
            <v>0</v>
          </cell>
          <cell r="AE347">
            <v>0</v>
          </cell>
          <cell r="AF347">
            <v>1528.4733333333334</v>
          </cell>
          <cell r="AG347">
            <v>4585.42</v>
          </cell>
          <cell r="AH347">
            <v>7642.3666666666659</v>
          </cell>
          <cell r="AI347">
            <v>9403.5654166666664</v>
          </cell>
          <cell r="AJ347">
            <v>9869.0162500000006</v>
          </cell>
          <cell r="AK347">
            <v>10334.467083333335</v>
          </cell>
          <cell r="AL347">
            <v>10938.416666666666</v>
          </cell>
          <cell r="AM347">
            <v>11680.865</v>
          </cell>
          <cell r="AN347">
            <v>12423.313333333334</v>
          </cell>
          <cell r="AO347">
            <v>14637.184166666668</v>
          </cell>
        </row>
        <row r="348">
          <cell r="R348">
            <v>2131.67</v>
          </cell>
          <cell r="S348">
            <v>1065.82</v>
          </cell>
          <cell r="T348">
            <v>0</v>
          </cell>
          <cell r="U348">
            <v>9079.44</v>
          </cell>
          <cell r="V348">
            <v>8254.0400000000009</v>
          </cell>
          <cell r="W348">
            <v>7428.64</v>
          </cell>
          <cell r="X348">
            <v>6603.24</v>
          </cell>
          <cell r="Y348">
            <v>5777.84</v>
          </cell>
          <cell r="Z348">
            <v>4952.4399999999996</v>
          </cell>
          <cell r="AA348">
            <v>4127.04</v>
          </cell>
          <cell r="AB348">
            <v>3301.64</v>
          </cell>
          <cell r="AC348">
            <v>2476.2399999999998</v>
          </cell>
          <cell r="AD348">
            <v>3898.0125000000003</v>
          </cell>
          <cell r="AE348">
            <v>3923.1250000000005</v>
          </cell>
          <cell r="AF348">
            <v>3931.4941666666673</v>
          </cell>
          <cell r="AG348">
            <v>3821.2908333333339</v>
          </cell>
          <cell r="AH348">
            <v>3610.9029166666674</v>
          </cell>
          <cell r="AI348">
            <v>3420.5525000000002</v>
          </cell>
          <cell r="AJ348">
            <v>3250.2395833333335</v>
          </cell>
          <cell r="AK348">
            <v>4065.290833333333</v>
          </cell>
          <cell r="AL348">
            <v>4900.3795833333334</v>
          </cell>
          <cell r="AM348">
            <v>4790.1791666666668</v>
          </cell>
          <cell r="AN348">
            <v>4700.0162500000006</v>
          </cell>
          <cell r="AO348">
            <v>4629.8908333333338</v>
          </cell>
        </row>
        <row r="349">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R349" t="str">
            <v>50a</v>
          </cell>
        </row>
        <row r="350">
          <cell r="R350">
            <v>1344380.09</v>
          </cell>
          <cell r="S350">
            <v>1203780.8</v>
          </cell>
          <cell r="T350">
            <v>1063181.51</v>
          </cell>
          <cell r="U350">
            <v>1042622.24</v>
          </cell>
          <cell r="V350">
            <v>899698.97</v>
          </cell>
          <cell r="W350">
            <v>756775.7</v>
          </cell>
          <cell r="X350">
            <v>613852.43000000005</v>
          </cell>
          <cell r="Y350">
            <v>470929.16</v>
          </cell>
          <cell r="Z350">
            <v>326634.53999999998</v>
          </cell>
          <cell r="AA350">
            <v>183711.27</v>
          </cell>
          <cell r="AB350">
            <v>40788</v>
          </cell>
          <cell r="AC350">
            <v>1646113.31</v>
          </cell>
          <cell r="AD350">
            <v>744604.48708333354</v>
          </cell>
          <cell r="AE350">
            <v>757687.44916666672</v>
          </cell>
          <cell r="AF350">
            <v>767243.30708333326</v>
          </cell>
          <cell r="AG350">
            <v>776585.01083333325</v>
          </cell>
          <cell r="AH350">
            <v>785793.27708333323</v>
          </cell>
          <cell r="AI350">
            <v>793704.06583333341</v>
          </cell>
          <cell r="AJ350">
            <v>800317.37708333321</v>
          </cell>
          <cell r="AK350">
            <v>805633.21083333332</v>
          </cell>
          <cell r="AL350">
            <v>809594.42750000011</v>
          </cell>
          <cell r="AM350">
            <v>812201.02708333323</v>
          </cell>
          <cell r="AN350">
            <v>799562.23249999981</v>
          </cell>
          <cell r="AO350">
            <v>792658.42125000001</v>
          </cell>
          <cell r="AR350" t="str">
            <v>50a</v>
          </cell>
        </row>
        <row r="351">
          <cell r="R351">
            <v>2425.4499999999998</v>
          </cell>
          <cell r="S351">
            <v>1820.43</v>
          </cell>
          <cell r="T351">
            <v>1215.4100000000001</v>
          </cell>
          <cell r="U351">
            <v>610.39</v>
          </cell>
          <cell r="V351">
            <v>5.37</v>
          </cell>
          <cell r="W351">
            <v>17209.5</v>
          </cell>
          <cell r="X351">
            <v>15645</v>
          </cell>
          <cell r="Y351">
            <v>14080.5</v>
          </cell>
          <cell r="Z351">
            <v>12516</v>
          </cell>
          <cell r="AA351">
            <v>10951.5</v>
          </cell>
          <cell r="AB351">
            <v>9387</v>
          </cell>
          <cell r="AC351">
            <v>7822.5</v>
          </cell>
          <cell r="AD351">
            <v>4025.3537500000002</v>
          </cell>
          <cell r="AE351">
            <v>3722.0083333333328</v>
          </cell>
          <cell r="AF351">
            <v>3505.4604166666663</v>
          </cell>
          <cell r="AG351">
            <v>3375.7099999999996</v>
          </cell>
          <cell r="AH351">
            <v>3332.7570833333334</v>
          </cell>
          <cell r="AI351">
            <v>3772.5179166666662</v>
          </cell>
          <cell r="AJ351">
            <v>4611.6154166666674</v>
          </cell>
          <cell r="AK351">
            <v>5370.7562500000004</v>
          </cell>
          <cell r="AL351">
            <v>6049.9404166666673</v>
          </cell>
          <cell r="AM351">
            <v>6649.1679166666681</v>
          </cell>
          <cell r="AN351">
            <v>7168.4387500000003</v>
          </cell>
          <cell r="AO351">
            <v>7607.7529166666673</v>
          </cell>
          <cell r="AR351" t="str">
            <v>50b</v>
          </cell>
        </row>
        <row r="352">
          <cell r="R352">
            <v>0</v>
          </cell>
          <cell r="S352">
            <v>16375.33</v>
          </cell>
          <cell r="T352">
            <v>14886.66</v>
          </cell>
          <cell r="U352">
            <v>13397.99</v>
          </cell>
          <cell r="V352">
            <v>11909.32</v>
          </cell>
          <cell r="W352">
            <v>10420.65</v>
          </cell>
          <cell r="X352">
            <v>8931.98</v>
          </cell>
          <cell r="Y352">
            <v>7443.31</v>
          </cell>
          <cell r="Z352">
            <v>5954.64</v>
          </cell>
          <cell r="AA352">
            <v>4465.97</v>
          </cell>
          <cell r="AB352">
            <v>2977.3</v>
          </cell>
          <cell r="AC352">
            <v>1488.63</v>
          </cell>
          <cell r="AD352">
            <v>7394.75</v>
          </cell>
          <cell r="AE352">
            <v>7460.826250000001</v>
          </cell>
          <cell r="AF352">
            <v>7586.9716666666673</v>
          </cell>
          <cell r="AG352">
            <v>7701.1029166666667</v>
          </cell>
          <cell r="AH352">
            <v>7803.2200000000012</v>
          </cell>
          <cell r="AI352">
            <v>7893.3229166666679</v>
          </cell>
          <cell r="AJ352">
            <v>7971.4116666666669</v>
          </cell>
          <cell r="AK352">
            <v>8037.486249999999</v>
          </cell>
          <cell r="AL352">
            <v>8091.5466666666662</v>
          </cell>
          <cell r="AM352">
            <v>8133.5929166666656</v>
          </cell>
          <cell r="AN352">
            <v>8163.6249999999991</v>
          </cell>
          <cell r="AO352">
            <v>8181.6429166666667</v>
          </cell>
          <cell r="AR352" t="str">
            <v>50a</v>
          </cell>
        </row>
        <row r="353">
          <cell r="R353">
            <v>316796.40999999997</v>
          </cell>
          <cell r="S353">
            <v>190077.84</v>
          </cell>
          <cell r="T353">
            <v>63359.27</v>
          </cell>
          <cell r="U353">
            <v>1814554.03</v>
          </cell>
          <cell r="V353">
            <v>1656766.72</v>
          </cell>
          <cell r="W353">
            <v>1498979.41</v>
          </cell>
          <cell r="X353">
            <v>1341192.1000000001</v>
          </cell>
          <cell r="Y353">
            <v>1183404.79</v>
          </cell>
          <cell r="Z353">
            <v>1025617.48</v>
          </cell>
          <cell r="AA353">
            <v>867830.17</v>
          </cell>
          <cell r="AB353">
            <v>710042.86</v>
          </cell>
          <cell r="AC353">
            <v>552255.55000000005</v>
          </cell>
          <cell r="AD353">
            <v>743069.95750000002</v>
          </cell>
          <cell r="AE353">
            <v>753722.16333333345</v>
          </cell>
          <cell r="AF353">
            <v>758993.55583333329</v>
          </cell>
          <cell r="AG353">
            <v>775198.50875000004</v>
          </cell>
          <cell r="AH353">
            <v>803678.18541666667</v>
          </cell>
          <cell r="AI353">
            <v>829568.80041666655</v>
          </cell>
          <cell r="AJ353">
            <v>852870.35374999989</v>
          </cell>
          <cell r="AK353">
            <v>873582.84541666659</v>
          </cell>
          <cell r="AL353">
            <v>891706.27541666664</v>
          </cell>
          <cell r="AM353">
            <v>907240.64375000016</v>
          </cell>
          <cell r="AN353">
            <v>920185.9504166668</v>
          </cell>
          <cell r="AO353">
            <v>930542.19541666657</v>
          </cell>
          <cell r="AR353" t="str">
            <v>50a</v>
          </cell>
        </row>
        <row r="354">
          <cell r="R354">
            <v>18208.36</v>
          </cell>
          <cell r="S354">
            <v>14250.03</v>
          </cell>
          <cell r="T354">
            <v>10291.700000000001</v>
          </cell>
          <cell r="U354">
            <v>6333.37</v>
          </cell>
          <cell r="V354">
            <v>2375.04</v>
          </cell>
          <cell r="W354">
            <v>42168.51</v>
          </cell>
          <cell r="X354">
            <v>38535.01</v>
          </cell>
          <cell r="Y354">
            <v>34901.51</v>
          </cell>
          <cell r="Z354">
            <v>31268.01</v>
          </cell>
          <cell r="AA354">
            <v>27634.51</v>
          </cell>
          <cell r="AB354">
            <v>24217.82</v>
          </cell>
          <cell r="AC354">
            <v>20758.13</v>
          </cell>
          <cell r="AD354">
            <v>21623.62</v>
          </cell>
          <cell r="AE354">
            <v>22587.762499999997</v>
          </cell>
          <cell r="AF354">
            <v>23317.53</v>
          </cell>
          <cell r="AG354">
            <v>23812.922500000004</v>
          </cell>
          <cell r="AH354">
            <v>24073.940000000002</v>
          </cell>
          <cell r="AI354">
            <v>23989.681666666671</v>
          </cell>
          <cell r="AJ354">
            <v>23690.869583333333</v>
          </cell>
          <cell r="AK354">
            <v>23419.126666666667</v>
          </cell>
          <cell r="AL354">
            <v>23174.452916666665</v>
          </cell>
          <cell r="AM354">
            <v>22956.848333333339</v>
          </cell>
          <cell r="AN354">
            <v>22775.346666666668</v>
          </cell>
          <cell r="AO354">
            <v>22637.190000000002</v>
          </cell>
          <cell r="AR354" t="str">
            <v>50b</v>
          </cell>
        </row>
        <row r="355">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R355" t="str">
            <v>50a</v>
          </cell>
        </row>
        <row r="356">
          <cell r="R356">
            <v>80518.84</v>
          </cell>
          <cell r="S356">
            <v>72466.960000000006</v>
          </cell>
          <cell r="T356">
            <v>64415.08</v>
          </cell>
          <cell r="U356">
            <v>56363.199999999997</v>
          </cell>
          <cell r="V356">
            <v>48311.32</v>
          </cell>
          <cell r="W356">
            <v>40259.440000000002</v>
          </cell>
          <cell r="X356">
            <v>32207.56</v>
          </cell>
          <cell r="Y356">
            <v>24155.68</v>
          </cell>
          <cell r="Z356">
            <v>16103.8</v>
          </cell>
          <cell r="AA356">
            <v>8051.92</v>
          </cell>
          <cell r="AB356">
            <v>0</v>
          </cell>
          <cell r="AC356">
            <v>115364.01</v>
          </cell>
          <cell r="AD356">
            <v>39169.255833333336</v>
          </cell>
          <cell r="AE356">
            <v>40196.963749999995</v>
          </cell>
          <cell r="AF356">
            <v>41055.028333333328</v>
          </cell>
          <cell r="AG356">
            <v>41812.143750000003</v>
          </cell>
          <cell r="AH356">
            <v>42468.310000000005</v>
          </cell>
          <cell r="AI356">
            <v>43023.527083333334</v>
          </cell>
          <cell r="AJ356">
            <v>43477.795000000006</v>
          </cell>
          <cell r="AK356">
            <v>43831.113750000011</v>
          </cell>
          <cell r="AL356">
            <v>44083.483333333337</v>
          </cell>
          <cell r="AM356">
            <v>44234.903750000005</v>
          </cell>
          <cell r="AN356">
            <v>44285.376666666671</v>
          </cell>
          <cell r="AO356">
            <v>45401.763750000006</v>
          </cell>
          <cell r="AR356" t="str">
            <v>50a</v>
          </cell>
        </row>
        <row r="357">
          <cell r="R357">
            <v>18437.5</v>
          </cell>
          <cell r="S357">
            <v>14750</v>
          </cell>
          <cell r="T357">
            <v>11062.5</v>
          </cell>
          <cell r="U357">
            <v>7195.58</v>
          </cell>
          <cell r="V357">
            <v>5481.74</v>
          </cell>
          <cell r="W357">
            <v>46177</v>
          </cell>
          <cell r="X357">
            <v>42310.080000000002</v>
          </cell>
          <cell r="Y357">
            <v>38443.160000000003</v>
          </cell>
          <cell r="Z357">
            <v>34576.239999999998</v>
          </cell>
          <cell r="AA357">
            <v>30709.32</v>
          </cell>
          <cell r="AB357">
            <v>26842.400000000001</v>
          </cell>
          <cell r="AC357">
            <v>22975.48</v>
          </cell>
          <cell r="AD357">
            <v>20968.735000000001</v>
          </cell>
          <cell r="AE357">
            <v>20721.238333333335</v>
          </cell>
          <cell r="AF357">
            <v>20528.741666666665</v>
          </cell>
          <cell r="AG357">
            <v>20383.769166666665</v>
          </cell>
          <cell r="AH357">
            <v>20368.556666666667</v>
          </cell>
          <cell r="AI357">
            <v>22339.859999999997</v>
          </cell>
          <cell r="AJ357">
            <v>24336.717499999999</v>
          </cell>
          <cell r="AK357">
            <v>24474.873333333333</v>
          </cell>
          <cell r="AL357">
            <v>24598.077500000003</v>
          </cell>
          <cell r="AM357">
            <v>24706.33</v>
          </cell>
          <cell r="AN357">
            <v>24799.630833333333</v>
          </cell>
          <cell r="AO357">
            <v>24877.98</v>
          </cell>
          <cell r="AR357" t="str">
            <v>50a</v>
          </cell>
        </row>
        <row r="358">
          <cell r="R358">
            <v>254108</v>
          </cell>
          <cell r="S358">
            <v>127054</v>
          </cell>
          <cell r="T358">
            <v>0</v>
          </cell>
          <cell r="U358">
            <v>1204066.42</v>
          </cell>
          <cell r="V358">
            <v>1094605.8400000001</v>
          </cell>
          <cell r="W358">
            <v>985145.26</v>
          </cell>
          <cell r="X358">
            <v>875684.68</v>
          </cell>
          <cell r="Y358">
            <v>766224.1</v>
          </cell>
          <cell r="Z358">
            <v>656763.52</v>
          </cell>
          <cell r="AA358">
            <v>547302.93999999994</v>
          </cell>
          <cell r="AB358">
            <v>437842.36</v>
          </cell>
          <cell r="AC358">
            <v>328381.78000000003</v>
          </cell>
          <cell r="AD358">
            <v>693212.31874999998</v>
          </cell>
          <cell r="AE358">
            <v>695838.95458333334</v>
          </cell>
          <cell r="AF358">
            <v>696539.5</v>
          </cell>
          <cell r="AG358">
            <v>688672.9341666667</v>
          </cell>
          <cell r="AH358">
            <v>673654.94499999995</v>
          </cell>
          <cell r="AI358">
            <v>660067.24083333334</v>
          </cell>
          <cell r="AJ358">
            <v>647909.82166666666</v>
          </cell>
          <cell r="AK358">
            <v>637182.68749999988</v>
          </cell>
          <cell r="AL358">
            <v>627885.83833333326</v>
          </cell>
          <cell r="AM358">
            <v>620019.27416666655</v>
          </cell>
          <cell r="AN358">
            <v>613582.99499999976</v>
          </cell>
          <cell r="AO358">
            <v>608577.00083333312</v>
          </cell>
          <cell r="AR358" t="str">
            <v>50a</v>
          </cell>
        </row>
        <row r="359">
          <cell r="R359">
            <v>22045</v>
          </cell>
          <cell r="S359">
            <v>19840.5</v>
          </cell>
          <cell r="T359">
            <v>17636</v>
          </cell>
          <cell r="U359">
            <v>15431.5</v>
          </cell>
          <cell r="V359">
            <v>13227</v>
          </cell>
          <cell r="W359">
            <v>11022.5</v>
          </cell>
          <cell r="X359">
            <v>8818</v>
          </cell>
          <cell r="Y359">
            <v>6613.5</v>
          </cell>
          <cell r="Z359">
            <v>30702.75</v>
          </cell>
          <cell r="AA359">
            <v>28341</v>
          </cell>
          <cell r="AB359">
            <v>25979.25</v>
          </cell>
          <cell r="AC359">
            <v>23617.5</v>
          </cell>
          <cell r="AD359">
            <v>11925.480000000001</v>
          </cell>
          <cell r="AE359">
            <v>11963.346666666666</v>
          </cell>
          <cell r="AF359">
            <v>11997.226666666667</v>
          </cell>
          <cell r="AG359">
            <v>12027.12</v>
          </cell>
          <cell r="AH359">
            <v>12053.026666666665</v>
          </cell>
          <cell r="AI359">
            <v>12074.946666666665</v>
          </cell>
          <cell r="AJ359">
            <v>12092.88</v>
          </cell>
          <cell r="AK359">
            <v>12106.826666666668</v>
          </cell>
          <cell r="AL359">
            <v>13212.359583333333</v>
          </cell>
          <cell r="AM359">
            <v>15402.926666666666</v>
          </cell>
          <cell r="AN359">
            <v>17576.40625</v>
          </cell>
          <cell r="AO359">
            <v>18632.541666666668</v>
          </cell>
          <cell r="AR359" t="str">
            <v>50a</v>
          </cell>
        </row>
        <row r="360">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R360" t="str">
            <v>50b</v>
          </cell>
        </row>
        <row r="361">
          <cell r="R361">
            <v>-16666.669999999998</v>
          </cell>
          <cell r="S361">
            <v>16666.669999999998</v>
          </cell>
          <cell r="T361">
            <v>50000</v>
          </cell>
          <cell r="U361">
            <v>33333.339999999997</v>
          </cell>
          <cell r="V361">
            <v>16666.68</v>
          </cell>
          <cell r="W361">
            <v>50000.02</v>
          </cell>
          <cell r="X361">
            <v>33333.360000000001</v>
          </cell>
          <cell r="Y361">
            <v>16666.7</v>
          </cell>
          <cell r="Z361">
            <v>50000.04</v>
          </cell>
          <cell r="AA361">
            <v>33333.379999999997</v>
          </cell>
          <cell r="AB361">
            <v>16666.72</v>
          </cell>
          <cell r="AC361">
            <v>0</v>
          </cell>
          <cell r="AD361">
            <v>20833.337499999998</v>
          </cell>
          <cell r="AE361">
            <v>12500.00458333333</v>
          </cell>
          <cell r="AF361">
            <v>14583.338333333328</v>
          </cell>
          <cell r="AG361">
            <v>16666.671666666665</v>
          </cell>
          <cell r="AH361">
            <v>16666.671666666665</v>
          </cell>
          <cell r="AI361">
            <v>18750.005833333333</v>
          </cell>
          <cell r="AJ361">
            <v>20833.340833333332</v>
          </cell>
          <cell r="AK361">
            <v>20833.342499999999</v>
          </cell>
          <cell r="AL361">
            <v>22916.678333333333</v>
          </cell>
          <cell r="AM361">
            <v>25000.014999999996</v>
          </cell>
          <cell r="AN361">
            <v>25000.01833333333</v>
          </cell>
          <cell r="AO361">
            <v>25000.02</v>
          </cell>
          <cell r="AR361" t="str">
            <v>50a</v>
          </cell>
        </row>
        <row r="362">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R362" t="str">
            <v>50b</v>
          </cell>
        </row>
        <row r="363">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R363" t="str">
            <v>50b</v>
          </cell>
        </row>
        <row r="364">
          <cell r="AA364">
            <v>19708.330000000002</v>
          </cell>
          <cell r="AB364">
            <v>18416.66</v>
          </cell>
          <cell r="AC364">
            <v>35424.99</v>
          </cell>
          <cell r="AM364">
            <v>821.1804166666667</v>
          </cell>
          <cell r="AN364">
            <v>2409.7216666666668</v>
          </cell>
          <cell r="AO364">
            <v>4653.1237499999997</v>
          </cell>
          <cell r="AR364" t="str">
            <v>50b</v>
          </cell>
        </row>
        <row r="365">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R365" t="str">
            <v>50b</v>
          </cell>
        </row>
        <row r="366">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R366" t="str">
            <v>50b</v>
          </cell>
        </row>
        <row r="367">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R367" t="str">
            <v>50b</v>
          </cell>
        </row>
        <row r="368">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R368" t="str">
            <v>50b</v>
          </cell>
        </row>
        <row r="369">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R369" t="str">
            <v>50b</v>
          </cell>
        </row>
        <row r="370">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R370" t="str">
            <v>50b</v>
          </cell>
        </row>
        <row r="371">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R371" t="str">
            <v>50b</v>
          </cell>
        </row>
        <row r="372">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R372" t="str">
            <v>50b</v>
          </cell>
        </row>
        <row r="373">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R373" t="str">
            <v>50b</v>
          </cell>
        </row>
        <row r="374">
          <cell r="R374">
            <v>5195</v>
          </cell>
          <cell r="S374">
            <v>4321.76</v>
          </cell>
          <cell r="T374">
            <v>4486.09</v>
          </cell>
          <cell r="U374">
            <v>3648.42</v>
          </cell>
          <cell r="V374">
            <v>2810.75</v>
          </cell>
          <cell r="W374">
            <v>6817.08</v>
          </cell>
          <cell r="X374">
            <v>5979.41</v>
          </cell>
          <cell r="Y374">
            <v>5138.71</v>
          </cell>
          <cell r="Z374">
            <v>4845.1099999999997</v>
          </cell>
          <cell r="AA374">
            <v>5507.94</v>
          </cell>
          <cell r="AB374">
            <v>5627.2</v>
          </cell>
          <cell r="AC374">
            <v>22545.14</v>
          </cell>
          <cell r="AD374">
            <v>5893.100833333333</v>
          </cell>
          <cell r="AE374">
            <v>5785.7808333333332</v>
          </cell>
          <cell r="AF374">
            <v>5676.0308333333332</v>
          </cell>
          <cell r="AG374">
            <v>5570.4891666666663</v>
          </cell>
          <cell r="AH374">
            <v>5489.2808333333332</v>
          </cell>
          <cell r="AI374">
            <v>5634.2391666666663</v>
          </cell>
          <cell r="AJ374">
            <v>5765.6350000000011</v>
          </cell>
          <cell r="AK374">
            <v>5550.0295833333339</v>
          </cell>
          <cell r="AL374">
            <v>5266.9054166666674</v>
          </cell>
          <cell r="AM374">
            <v>5101.291666666667</v>
          </cell>
          <cell r="AN374">
            <v>5044.793333333334</v>
          </cell>
          <cell r="AO374">
            <v>5724.2620833333322</v>
          </cell>
          <cell r="AR374" t="str">
            <v>50a</v>
          </cell>
        </row>
        <row r="375">
          <cell r="R375">
            <v>0</v>
          </cell>
          <cell r="S375">
            <v>0</v>
          </cell>
          <cell r="T375">
            <v>1328905.98</v>
          </cell>
          <cell r="U375">
            <v>0</v>
          </cell>
          <cell r="V375">
            <v>0</v>
          </cell>
          <cell r="W375">
            <v>51762.07</v>
          </cell>
          <cell r="X375">
            <v>0</v>
          </cell>
          <cell r="Y375">
            <v>0</v>
          </cell>
          <cell r="Z375">
            <v>0</v>
          </cell>
          <cell r="AA375">
            <v>0</v>
          </cell>
          <cell r="AB375">
            <v>0</v>
          </cell>
          <cell r="AC375">
            <v>0</v>
          </cell>
          <cell r="AD375">
            <v>328003.52250000002</v>
          </cell>
          <cell r="AE375">
            <v>328003.52250000002</v>
          </cell>
          <cell r="AF375">
            <v>309580.57666666666</v>
          </cell>
          <cell r="AG375">
            <v>291157.6308333333</v>
          </cell>
          <cell r="AH375">
            <v>291157.6308333333</v>
          </cell>
          <cell r="AI375">
            <v>259299.71958333332</v>
          </cell>
          <cell r="AJ375">
            <v>227441.80833333332</v>
          </cell>
          <cell r="AK375">
            <v>227441.80833333332</v>
          </cell>
          <cell r="AL375">
            <v>201011.3475</v>
          </cell>
          <cell r="AM375">
            <v>174580.88666666666</v>
          </cell>
          <cell r="AN375">
            <v>174580.88666666666</v>
          </cell>
          <cell r="AO375">
            <v>144818.27875</v>
          </cell>
          <cell r="AR375" t="str">
            <v>50a</v>
          </cell>
        </row>
        <row r="376">
          <cell r="R376">
            <v>47132.51</v>
          </cell>
          <cell r="S376">
            <v>41895.51</v>
          </cell>
          <cell r="T376">
            <v>36658.51</v>
          </cell>
          <cell r="U376">
            <v>31421.51</v>
          </cell>
          <cell r="V376">
            <v>26184.51</v>
          </cell>
          <cell r="W376">
            <v>20947.509999999998</v>
          </cell>
          <cell r="X376">
            <v>15710.51</v>
          </cell>
          <cell r="Y376">
            <v>10473.51</v>
          </cell>
          <cell r="Z376">
            <v>5236.51</v>
          </cell>
          <cell r="AA376">
            <v>0</v>
          </cell>
          <cell r="AB376">
            <v>0</v>
          </cell>
          <cell r="AC376">
            <v>0</v>
          </cell>
          <cell r="AD376">
            <v>78554.509999999995</v>
          </cell>
          <cell r="AE376">
            <v>73317.509999999995</v>
          </cell>
          <cell r="AF376">
            <v>68080.509999999995</v>
          </cell>
          <cell r="AG376">
            <v>62843.51</v>
          </cell>
          <cell r="AH376">
            <v>57606.51</v>
          </cell>
          <cell r="AI376">
            <v>52369.51</v>
          </cell>
          <cell r="AJ376">
            <v>47132.51</v>
          </cell>
          <cell r="AK376">
            <v>41895.51</v>
          </cell>
          <cell r="AL376">
            <v>36658.51</v>
          </cell>
          <cell r="AM376">
            <v>31421.530416666672</v>
          </cell>
          <cell r="AN376">
            <v>26402.779583333337</v>
          </cell>
          <cell r="AO376">
            <v>21820.445416666673</v>
          </cell>
        </row>
        <row r="377">
          <cell r="R377">
            <v>608774.24</v>
          </cell>
          <cell r="S377">
            <v>553431.13</v>
          </cell>
          <cell r="T377">
            <v>498088.02</v>
          </cell>
          <cell r="U377">
            <v>442744.91</v>
          </cell>
          <cell r="V377">
            <v>387401.8</v>
          </cell>
          <cell r="W377">
            <v>332058.69</v>
          </cell>
          <cell r="X377">
            <v>276715.58</v>
          </cell>
          <cell r="Y377">
            <v>221372.47</v>
          </cell>
          <cell r="Z377">
            <v>166029.35999999999</v>
          </cell>
          <cell r="AA377">
            <v>110686.25</v>
          </cell>
          <cell r="AB377">
            <v>55343.14</v>
          </cell>
          <cell r="AC377">
            <v>750013.98</v>
          </cell>
          <cell r="AD377">
            <v>359730.24500000005</v>
          </cell>
          <cell r="AE377">
            <v>359730.24500000005</v>
          </cell>
          <cell r="AF377">
            <v>359730.24499999994</v>
          </cell>
          <cell r="AG377">
            <v>359730.24499999994</v>
          </cell>
          <cell r="AH377">
            <v>359730.24500000005</v>
          </cell>
          <cell r="AI377">
            <v>359730.24499999994</v>
          </cell>
          <cell r="AJ377">
            <v>359730.24499999994</v>
          </cell>
          <cell r="AK377">
            <v>359730.24499999994</v>
          </cell>
          <cell r="AL377">
            <v>359730.24500000005</v>
          </cell>
          <cell r="AM377">
            <v>359730.24500000005</v>
          </cell>
          <cell r="AN377">
            <v>359730.24499999994</v>
          </cell>
          <cell r="AO377">
            <v>363309.27125000005</v>
          </cell>
          <cell r="AR377" t="str">
            <v>50a</v>
          </cell>
        </row>
        <row r="378">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R378" t="str">
            <v>50a</v>
          </cell>
        </row>
        <row r="379">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R379" t="str">
            <v>50b</v>
          </cell>
        </row>
        <row r="380">
          <cell r="R380">
            <v>1589.96</v>
          </cell>
          <cell r="S380">
            <v>1324.96</v>
          </cell>
          <cell r="T380">
            <v>1059.96</v>
          </cell>
          <cell r="U380">
            <v>794.96</v>
          </cell>
          <cell r="V380">
            <v>529.96</v>
          </cell>
          <cell r="W380">
            <v>264.95999999999998</v>
          </cell>
          <cell r="X380">
            <v>0</v>
          </cell>
          <cell r="Y380">
            <v>2915</v>
          </cell>
          <cell r="Z380">
            <v>2650</v>
          </cell>
          <cell r="AA380">
            <v>2385</v>
          </cell>
          <cell r="AB380">
            <v>2120</v>
          </cell>
          <cell r="AC380">
            <v>1855</v>
          </cell>
          <cell r="AD380">
            <v>1409.4599999999998</v>
          </cell>
          <cell r="AE380">
            <v>1424.1266666666663</v>
          </cell>
          <cell r="AF380">
            <v>1436.1266666666663</v>
          </cell>
          <cell r="AG380">
            <v>1445.4599999999998</v>
          </cell>
          <cell r="AH380">
            <v>1452.1266666666663</v>
          </cell>
          <cell r="AI380">
            <v>1456.1266666666661</v>
          </cell>
          <cell r="AJ380">
            <v>1457.4616666666661</v>
          </cell>
          <cell r="AK380">
            <v>1457.4649999999995</v>
          </cell>
          <cell r="AL380">
            <v>1457.468333333333</v>
          </cell>
          <cell r="AM380">
            <v>1457.4716666666666</v>
          </cell>
          <cell r="AN380">
            <v>1457.4750000000001</v>
          </cell>
          <cell r="AO380">
            <v>1457.4783333333335</v>
          </cell>
          <cell r="AR380" t="str">
            <v>50a</v>
          </cell>
        </row>
        <row r="381">
          <cell r="R381">
            <v>12394.15</v>
          </cell>
          <cell r="S381">
            <v>12394.15</v>
          </cell>
          <cell r="T381">
            <v>0</v>
          </cell>
          <cell r="U381">
            <v>0</v>
          </cell>
          <cell r="V381">
            <v>0</v>
          </cell>
          <cell r="W381">
            <v>0</v>
          </cell>
          <cell r="X381">
            <v>0</v>
          </cell>
          <cell r="Y381">
            <v>0</v>
          </cell>
          <cell r="Z381">
            <v>0</v>
          </cell>
          <cell r="AA381">
            <v>0</v>
          </cell>
          <cell r="AB381">
            <v>0</v>
          </cell>
          <cell r="AC381">
            <v>0</v>
          </cell>
          <cell r="AD381">
            <v>7044.7150000000011</v>
          </cell>
          <cell r="AE381">
            <v>7554.1850000000004</v>
          </cell>
          <cell r="AF381">
            <v>7547.2320833333333</v>
          </cell>
          <cell r="AG381">
            <v>7023.8562500000007</v>
          </cell>
          <cell r="AH381">
            <v>6500.4804166666681</v>
          </cell>
          <cell r="AI381">
            <v>5977.1045833333337</v>
          </cell>
          <cell r="AJ381">
            <v>5453.7287500000002</v>
          </cell>
          <cell r="AK381">
            <v>4930.3529166666667</v>
          </cell>
          <cell r="AL381">
            <v>4406.9770833333332</v>
          </cell>
          <cell r="AM381">
            <v>3883.6012499999997</v>
          </cell>
          <cell r="AN381">
            <v>3360.2254166666662</v>
          </cell>
          <cell r="AO381">
            <v>2582.1145833333335</v>
          </cell>
          <cell r="AR381" t="str">
            <v>50b</v>
          </cell>
        </row>
        <row r="382">
          <cell r="R382">
            <v>86975.79</v>
          </cell>
          <cell r="S382">
            <v>84490.77</v>
          </cell>
          <cell r="T382">
            <v>82005.75</v>
          </cell>
          <cell r="U382">
            <v>79520.73</v>
          </cell>
          <cell r="V382">
            <v>77035.710000000006</v>
          </cell>
          <cell r="W382">
            <v>74550.69</v>
          </cell>
          <cell r="X382">
            <v>72065.67</v>
          </cell>
          <cell r="Y382">
            <v>69580.649999999994</v>
          </cell>
          <cell r="Z382">
            <v>67095.63</v>
          </cell>
          <cell r="AA382">
            <v>64610.61</v>
          </cell>
          <cell r="AB382">
            <v>62125.59</v>
          </cell>
          <cell r="AC382">
            <v>59640.57</v>
          </cell>
          <cell r="AD382">
            <v>3623.9912499999996</v>
          </cell>
          <cell r="AE382">
            <v>10768.43125</v>
          </cell>
          <cell r="AF382">
            <v>17705.786250000001</v>
          </cell>
          <cell r="AG382">
            <v>24436.056249999998</v>
          </cell>
          <cell r="AH382">
            <v>30959.241249999995</v>
          </cell>
          <cell r="AI382">
            <v>37275.341249999998</v>
          </cell>
          <cell r="AJ382">
            <v>43384.356250000004</v>
          </cell>
          <cell r="AK382">
            <v>49286.286249999997</v>
          </cell>
          <cell r="AL382">
            <v>54981.131249999999</v>
          </cell>
          <cell r="AM382">
            <v>60468.891250000008</v>
          </cell>
          <cell r="AN382">
            <v>65749.566250000003</v>
          </cell>
          <cell r="AO382">
            <v>70823.15625</v>
          </cell>
          <cell r="AR382" t="str">
            <v>50a</v>
          </cell>
        </row>
        <row r="383">
          <cell r="R383">
            <v>38000</v>
          </cell>
          <cell r="S383">
            <v>36000</v>
          </cell>
          <cell r="T383">
            <v>35000</v>
          </cell>
          <cell r="U383">
            <v>34000</v>
          </cell>
          <cell r="V383">
            <v>33000</v>
          </cell>
          <cell r="W383">
            <v>32000</v>
          </cell>
          <cell r="X383">
            <v>31000</v>
          </cell>
          <cell r="Y383">
            <v>30000</v>
          </cell>
          <cell r="Z383">
            <v>29000</v>
          </cell>
          <cell r="AA383">
            <v>28000</v>
          </cell>
          <cell r="AB383">
            <v>27000</v>
          </cell>
          <cell r="AC383">
            <v>26000</v>
          </cell>
          <cell r="AD383">
            <v>11333.333333333334</v>
          </cell>
          <cell r="AE383">
            <v>14416.666666666666</v>
          </cell>
          <cell r="AF383">
            <v>17375</v>
          </cell>
          <cell r="AG383">
            <v>20250</v>
          </cell>
          <cell r="AH383">
            <v>23041.666666666668</v>
          </cell>
          <cell r="AI383">
            <v>25750</v>
          </cell>
          <cell r="AJ383">
            <v>28375</v>
          </cell>
          <cell r="AK383">
            <v>30916.666666666668</v>
          </cell>
          <cell r="AL383">
            <v>33375</v>
          </cell>
          <cell r="AM383">
            <v>34083.333333333336</v>
          </cell>
          <cell r="AN383">
            <v>33083.333333333336</v>
          </cell>
          <cell r="AO383">
            <v>32083.333333333332</v>
          </cell>
          <cell r="AR383" t="str">
            <v>50b</v>
          </cell>
        </row>
        <row r="384">
          <cell r="R384">
            <v>28294.38</v>
          </cell>
          <cell r="S384">
            <v>11543.7</v>
          </cell>
          <cell r="T384">
            <v>0</v>
          </cell>
          <cell r="U384">
            <v>0</v>
          </cell>
          <cell r="V384">
            <v>4875</v>
          </cell>
          <cell r="W384">
            <v>6632.23</v>
          </cell>
          <cell r="X384">
            <v>0</v>
          </cell>
          <cell r="Y384">
            <v>3788.33</v>
          </cell>
          <cell r="Z384">
            <v>0</v>
          </cell>
          <cell r="AA384">
            <v>4660.09</v>
          </cell>
          <cell r="AB384">
            <v>0</v>
          </cell>
          <cell r="AC384">
            <v>0</v>
          </cell>
          <cell r="AD384">
            <v>19850.537916666664</v>
          </cell>
          <cell r="AE384">
            <v>16757.952500000003</v>
          </cell>
          <cell r="AF384">
            <v>14233.047083333333</v>
          </cell>
          <cell r="AG384">
            <v>12545.855000000001</v>
          </cell>
          <cell r="AH384">
            <v>10793.051249999999</v>
          </cell>
          <cell r="AI384">
            <v>9296.1712499999994</v>
          </cell>
          <cell r="AJ384">
            <v>7786.8112499999988</v>
          </cell>
          <cell r="AK384">
            <v>6193.5733333333337</v>
          </cell>
          <cell r="AL384">
            <v>4986.1116666666667</v>
          </cell>
          <cell r="AM384">
            <v>4808.5912500000004</v>
          </cell>
          <cell r="AN384">
            <v>4982.810833333333</v>
          </cell>
          <cell r="AO384">
            <v>4982.810833333333</v>
          </cell>
          <cell r="AR384" t="str">
            <v>50a</v>
          </cell>
        </row>
        <row r="385">
          <cell r="R385">
            <v>9066.64</v>
          </cell>
          <cell r="S385">
            <v>6799.97</v>
          </cell>
          <cell r="T385">
            <v>4533.3</v>
          </cell>
          <cell r="U385">
            <v>2266.63</v>
          </cell>
          <cell r="V385">
            <v>0</v>
          </cell>
          <cell r="W385">
            <v>0</v>
          </cell>
          <cell r="X385">
            <v>0</v>
          </cell>
          <cell r="Y385">
            <v>0</v>
          </cell>
          <cell r="Z385">
            <v>0</v>
          </cell>
          <cell r="AA385">
            <v>0</v>
          </cell>
          <cell r="AB385">
            <v>0</v>
          </cell>
          <cell r="AC385">
            <v>0</v>
          </cell>
          <cell r="AD385">
            <v>14240.922083333337</v>
          </cell>
          <cell r="AE385">
            <v>13725.045833333332</v>
          </cell>
          <cell r="AF385">
            <v>13356.72875</v>
          </cell>
          <cell r="AG385">
            <v>13135.970833333333</v>
          </cell>
          <cell r="AH385">
            <v>13062.481666666667</v>
          </cell>
          <cell r="AI385">
            <v>11725.676249999999</v>
          </cell>
          <cell r="AJ385">
            <v>9444.4266666666681</v>
          </cell>
          <cell r="AK385">
            <v>7649.9829166666668</v>
          </cell>
          <cell r="AL385">
            <v>6044.4283333333333</v>
          </cell>
          <cell r="AM385">
            <v>4627.7629166666666</v>
          </cell>
          <cell r="AN385">
            <v>3399.9866666666662</v>
          </cell>
          <cell r="AO385">
            <v>2361.0995833333332</v>
          </cell>
          <cell r="AR385" t="str">
            <v>50a</v>
          </cell>
        </row>
        <row r="386">
          <cell r="R386">
            <v>93775.98</v>
          </cell>
          <cell r="S386">
            <v>85250.89</v>
          </cell>
          <cell r="T386">
            <v>76725.8</v>
          </cell>
          <cell r="U386">
            <v>68200.710000000006</v>
          </cell>
          <cell r="V386">
            <v>59675.62</v>
          </cell>
          <cell r="W386">
            <v>51150.53</v>
          </cell>
          <cell r="X386">
            <v>42625.440000000002</v>
          </cell>
          <cell r="Y386">
            <v>34100.35</v>
          </cell>
          <cell r="Z386">
            <v>25575.26</v>
          </cell>
          <cell r="AA386">
            <v>17050.169999999998</v>
          </cell>
          <cell r="AB386">
            <v>8525.08</v>
          </cell>
          <cell r="AC386">
            <v>0</v>
          </cell>
          <cell r="AD386">
            <v>46258.796666666669</v>
          </cell>
          <cell r="AE386">
            <v>46367.999583333331</v>
          </cell>
          <cell r="AF386">
            <v>46466.801666666666</v>
          </cell>
          <cell r="AG386">
            <v>46555.202916666669</v>
          </cell>
          <cell r="AH386">
            <v>46633.203333333331</v>
          </cell>
          <cell r="AI386">
            <v>46700.802916666667</v>
          </cell>
          <cell r="AJ386">
            <v>46758.001666666656</v>
          </cell>
          <cell r="AK386">
            <v>46804.799583333341</v>
          </cell>
          <cell r="AL386">
            <v>46841.196666666663</v>
          </cell>
          <cell r="AM386">
            <v>46867.19291666666</v>
          </cell>
          <cell r="AN386">
            <v>46882.78833333333</v>
          </cell>
          <cell r="AO386">
            <v>46887.985833333332</v>
          </cell>
          <cell r="AR386" t="str">
            <v>50b</v>
          </cell>
        </row>
        <row r="387">
          <cell r="R387">
            <v>93775.97</v>
          </cell>
          <cell r="S387">
            <v>85250.880000000005</v>
          </cell>
          <cell r="T387">
            <v>76725.789999999994</v>
          </cell>
          <cell r="U387">
            <v>68200.7</v>
          </cell>
          <cell r="V387">
            <v>59675.61</v>
          </cell>
          <cell r="W387">
            <v>51150.52</v>
          </cell>
          <cell r="X387">
            <v>42625.43</v>
          </cell>
          <cell r="Y387">
            <v>34100.339999999997</v>
          </cell>
          <cell r="Z387">
            <v>25575.25</v>
          </cell>
          <cell r="AA387">
            <v>17050.16</v>
          </cell>
          <cell r="AB387">
            <v>8525.07</v>
          </cell>
          <cell r="AC387">
            <v>0</v>
          </cell>
          <cell r="AD387">
            <v>46258.787500000006</v>
          </cell>
          <cell r="AE387">
            <v>46367.990416666667</v>
          </cell>
          <cell r="AF387">
            <v>46466.792500000003</v>
          </cell>
          <cell r="AG387">
            <v>46555.193749999999</v>
          </cell>
          <cell r="AH387">
            <v>46633.194166666661</v>
          </cell>
          <cell r="AI387">
            <v>46700.79374999999</v>
          </cell>
          <cell r="AJ387">
            <v>46757.992499999993</v>
          </cell>
          <cell r="AK387">
            <v>46804.790416666663</v>
          </cell>
          <cell r="AL387">
            <v>46841.1875</v>
          </cell>
          <cell r="AM387">
            <v>46867.183749999997</v>
          </cell>
          <cell r="AN387">
            <v>46882.779166666667</v>
          </cell>
          <cell r="AO387">
            <v>46887.976666666662</v>
          </cell>
          <cell r="AR387" t="str">
            <v>50b</v>
          </cell>
        </row>
        <row r="388">
          <cell r="R388">
            <v>551225.35</v>
          </cell>
          <cell r="S388">
            <v>539497.14</v>
          </cell>
          <cell r="T388">
            <v>527768.93000000005</v>
          </cell>
          <cell r="U388">
            <v>516040.72</v>
          </cell>
          <cell r="V388">
            <v>504312.51</v>
          </cell>
          <cell r="W388">
            <v>492584.3</v>
          </cell>
          <cell r="X388">
            <v>480856.09</v>
          </cell>
          <cell r="Y388">
            <v>469127.88</v>
          </cell>
          <cell r="Z388">
            <v>457399.67</v>
          </cell>
          <cell r="AA388">
            <v>445671.46</v>
          </cell>
          <cell r="AB388">
            <v>433943.25</v>
          </cell>
          <cell r="AC388">
            <v>422215.04</v>
          </cell>
          <cell r="AD388">
            <v>621594.6100000001</v>
          </cell>
          <cell r="AE388">
            <v>609866.4</v>
          </cell>
          <cell r="AF388">
            <v>598138.18999999994</v>
          </cell>
          <cell r="AG388">
            <v>586409.97999999986</v>
          </cell>
          <cell r="AH388">
            <v>574681.7699999999</v>
          </cell>
          <cell r="AI388">
            <v>562953.55999999994</v>
          </cell>
          <cell r="AJ388">
            <v>551225.35</v>
          </cell>
          <cell r="AK388">
            <v>539497.14</v>
          </cell>
          <cell r="AL388">
            <v>527768.92999999993</v>
          </cell>
          <cell r="AM388">
            <v>516040.72</v>
          </cell>
          <cell r="AN388">
            <v>504312.50999999995</v>
          </cell>
          <cell r="AO388">
            <v>492584.29999999987</v>
          </cell>
          <cell r="AR388" t="str">
            <v>50b</v>
          </cell>
        </row>
        <row r="389">
          <cell r="R389">
            <v>1269777</v>
          </cell>
          <cell r="S389">
            <v>856400</v>
          </cell>
          <cell r="T389">
            <v>864000</v>
          </cell>
          <cell r="U389">
            <v>864000</v>
          </cell>
          <cell r="V389">
            <v>864000</v>
          </cell>
          <cell r="W389">
            <v>864000</v>
          </cell>
          <cell r="X389">
            <v>864000</v>
          </cell>
          <cell r="Y389">
            <v>864000</v>
          </cell>
          <cell r="Z389">
            <v>864000</v>
          </cell>
          <cell r="AA389">
            <v>864000</v>
          </cell>
          <cell r="AB389">
            <v>864000</v>
          </cell>
          <cell r="AC389">
            <v>432000</v>
          </cell>
          <cell r="AD389">
            <v>1747988.3699999999</v>
          </cell>
          <cell r="AE389">
            <v>1691518.93625</v>
          </cell>
          <cell r="AF389">
            <v>1666618.3333333333</v>
          </cell>
          <cell r="AG389">
            <v>1622785</v>
          </cell>
          <cell r="AH389">
            <v>1542285</v>
          </cell>
          <cell r="AI389">
            <v>1461785</v>
          </cell>
          <cell r="AJ389">
            <v>1381285</v>
          </cell>
          <cell r="AK389">
            <v>1300785</v>
          </cell>
          <cell r="AL389">
            <v>1202285</v>
          </cell>
          <cell r="AM389">
            <v>1085785</v>
          </cell>
          <cell r="AN389">
            <v>984682.25</v>
          </cell>
          <cell r="AO389">
            <v>901505.45833333337</v>
          </cell>
          <cell r="AR389" t="str">
            <v>50b</v>
          </cell>
        </row>
        <row r="390">
          <cell r="R390">
            <v>0</v>
          </cell>
          <cell r="S390">
            <v>0</v>
          </cell>
          <cell r="T390">
            <v>0</v>
          </cell>
          <cell r="U390">
            <v>0</v>
          </cell>
          <cell r="V390">
            <v>0</v>
          </cell>
          <cell r="W390">
            <v>0</v>
          </cell>
          <cell r="X390">
            <v>0</v>
          </cell>
          <cell r="Y390">
            <v>0</v>
          </cell>
          <cell r="Z390">
            <v>0</v>
          </cell>
          <cell r="AA390">
            <v>0</v>
          </cell>
          <cell r="AB390">
            <v>0</v>
          </cell>
          <cell r="AC390">
            <v>0</v>
          </cell>
          <cell r="AD390">
            <v>50053.144583333335</v>
          </cell>
          <cell r="AE390">
            <v>12513.286249999999</v>
          </cell>
          <cell r="AF390">
            <v>0</v>
          </cell>
          <cell r="AG390">
            <v>0</v>
          </cell>
          <cell r="AH390">
            <v>0</v>
          </cell>
          <cell r="AI390">
            <v>0</v>
          </cell>
          <cell r="AJ390">
            <v>0</v>
          </cell>
          <cell r="AK390">
            <v>0</v>
          </cell>
          <cell r="AL390">
            <v>0</v>
          </cell>
          <cell r="AM390">
            <v>0</v>
          </cell>
          <cell r="AN390">
            <v>0</v>
          </cell>
          <cell r="AO390">
            <v>0</v>
          </cell>
          <cell r="AR390" t="str">
            <v xml:space="preserve"> </v>
          </cell>
        </row>
        <row r="391">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R391" t="str">
            <v>50a</v>
          </cell>
        </row>
        <row r="392">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R392" t="str">
            <v>50a</v>
          </cell>
        </row>
        <row r="393">
          <cell r="R393">
            <v>24243.35</v>
          </cell>
          <cell r="S393">
            <v>17744.66</v>
          </cell>
          <cell r="T393">
            <v>12155.97</v>
          </cell>
          <cell r="U393">
            <v>6567.28</v>
          </cell>
          <cell r="V393">
            <v>23178.59</v>
          </cell>
          <cell r="W393">
            <v>86406.32</v>
          </cell>
          <cell r="X393">
            <v>80569.38</v>
          </cell>
          <cell r="Y393">
            <v>71672.44</v>
          </cell>
          <cell r="Z393">
            <v>-128926.58</v>
          </cell>
          <cell r="AA393">
            <v>-151563.51999999999</v>
          </cell>
          <cell r="AB393">
            <v>50791.62</v>
          </cell>
          <cell r="AC393">
            <v>-8047.27</v>
          </cell>
          <cell r="AD393">
            <v>41869.369999999995</v>
          </cell>
          <cell r="AE393">
            <v>40282.748333333329</v>
          </cell>
          <cell r="AF393">
            <v>38801.334999999992</v>
          </cell>
          <cell r="AG393">
            <v>37418.046666666654</v>
          </cell>
          <cell r="AH393">
            <v>37018.716666666653</v>
          </cell>
          <cell r="AI393">
            <v>37718.224166666667</v>
          </cell>
          <cell r="AJ393">
            <v>38672.058750000004</v>
          </cell>
          <cell r="AK393">
            <v>39823.539166666669</v>
          </cell>
          <cell r="AL393">
            <v>32961.745416666665</v>
          </cell>
          <cell r="AM393">
            <v>17330.844166666666</v>
          </cell>
          <cell r="AN393">
            <v>9699.7587500000027</v>
          </cell>
          <cell r="AO393">
            <v>8644.3245833333312</v>
          </cell>
          <cell r="AR393" t="str">
            <v>50a</v>
          </cell>
        </row>
        <row r="394">
          <cell r="R394">
            <v>132984.85999999999</v>
          </cell>
          <cell r="S394">
            <v>120895.32</v>
          </cell>
          <cell r="T394">
            <v>108805.78</v>
          </cell>
          <cell r="U394">
            <v>96716.24</v>
          </cell>
          <cell r="V394">
            <v>84626.7</v>
          </cell>
          <cell r="W394">
            <v>72537.16</v>
          </cell>
          <cell r="X394">
            <v>60447.62</v>
          </cell>
          <cell r="Y394">
            <v>48358.080000000002</v>
          </cell>
          <cell r="Z394">
            <v>36268.54</v>
          </cell>
          <cell r="AA394">
            <v>24179</v>
          </cell>
          <cell r="AB394">
            <v>151343.64000000001</v>
          </cell>
          <cell r="AC394">
            <v>143570.04999999999</v>
          </cell>
          <cell r="AD394">
            <v>83557.210833333331</v>
          </cell>
          <cell r="AE394">
            <v>82693.741250000006</v>
          </cell>
          <cell r="AF394">
            <v>81912.505833333344</v>
          </cell>
          <cell r="AG394">
            <v>81213.504583333342</v>
          </cell>
          <cell r="AH394">
            <v>80596.737500000003</v>
          </cell>
          <cell r="AI394">
            <v>80062.20458333334</v>
          </cell>
          <cell r="AJ394">
            <v>79609.905833333338</v>
          </cell>
          <cell r="AK394">
            <v>79239.841249999998</v>
          </cell>
          <cell r="AL394">
            <v>78952.010833333319</v>
          </cell>
          <cell r="AM394">
            <v>78746.414583333331</v>
          </cell>
          <cell r="AN394">
            <v>84425.31</v>
          </cell>
          <cell r="AO394">
            <v>90123.763749999998</v>
          </cell>
          <cell r="AR394" t="str">
            <v>50a</v>
          </cell>
        </row>
        <row r="395">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R395" t="str">
            <v>50b</v>
          </cell>
        </row>
        <row r="396">
          <cell r="R396">
            <v>19179.93</v>
          </cell>
          <cell r="S396">
            <v>15858.26</v>
          </cell>
          <cell r="T396">
            <v>12536.59</v>
          </cell>
          <cell r="U396">
            <v>9214.92</v>
          </cell>
          <cell r="V396">
            <v>5893.25</v>
          </cell>
          <cell r="W396">
            <v>2571.58</v>
          </cell>
          <cell r="X396">
            <v>0</v>
          </cell>
          <cell r="Y396">
            <v>36538.33</v>
          </cell>
          <cell r="Z396">
            <v>33216.660000000003</v>
          </cell>
          <cell r="AA396">
            <v>29894.99</v>
          </cell>
          <cell r="AB396">
            <v>12382.32</v>
          </cell>
          <cell r="AC396">
            <v>23251.65</v>
          </cell>
          <cell r="AD396">
            <v>16202.051249999999</v>
          </cell>
          <cell r="AE396">
            <v>17661.975833333334</v>
          </cell>
          <cell r="AF396">
            <v>18845.094583333335</v>
          </cell>
          <cell r="AG396">
            <v>19751.407499999998</v>
          </cell>
          <cell r="AH396">
            <v>20380.914583333335</v>
          </cell>
          <cell r="AI396">
            <v>20733.615833333333</v>
          </cell>
          <cell r="AJ396">
            <v>19211.18375</v>
          </cell>
          <cell r="AK396">
            <v>17612.854583333334</v>
          </cell>
          <cell r="AL396">
            <v>17675.358749999999</v>
          </cell>
          <cell r="AM396">
            <v>17737.862916666665</v>
          </cell>
          <cell r="AN396">
            <v>17209.075416666663</v>
          </cell>
          <cell r="AO396">
            <v>16680.287916666668</v>
          </cell>
          <cell r="AR396" t="str">
            <v>50a</v>
          </cell>
        </row>
        <row r="397">
          <cell r="R397">
            <v>21306.69</v>
          </cell>
          <cell r="S397">
            <v>17045.36</v>
          </cell>
          <cell r="T397">
            <v>12784.03</v>
          </cell>
          <cell r="U397">
            <v>8522.7000000000007</v>
          </cell>
          <cell r="V397">
            <v>4261.37</v>
          </cell>
          <cell r="W397">
            <v>54148.67</v>
          </cell>
          <cell r="X397">
            <v>49636.28</v>
          </cell>
          <cell r="Y397">
            <v>45123.89</v>
          </cell>
          <cell r="Z397">
            <v>40611.5</v>
          </cell>
          <cell r="AA397">
            <v>36099.11</v>
          </cell>
          <cell r="AB397">
            <v>31586.720000000001</v>
          </cell>
          <cell r="AC397">
            <v>27074.33</v>
          </cell>
          <cell r="AD397">
            <v>27166.034583333338</v>
          </cell>
          <cell r="AE397">
            <v>27357.786666666667</v>
          </cell>
          <cell r="AF397">
            <v>27506.927916666667</v>
          </cell>
          <cell r="AG397">
            <v>27613.458333333332</v>
          </cell>
          <cell r="AH397">
            <v>27677.377916666668</v>
          </cell>
          <cell r="AI397">
            <v>27824.212916666671</v>
          </cell>
          <cell r="AJ397">
            <v>28064.807916666668</v>
          </cell>
          <cell r="AK397">
            <v>28284.481250000001</v>
          </cell>
          <cell r="AL397">
            <v>28483.232916666664</v>
          </cell>
          <cell r="AM397">
            <v>28661.062916666666</v>
          </cell>
          <cell r="AN397">
            <v>28817.971249999999</v>
          </cell>
          <cell r="AO397">
            <v>28953.957916666663</v>
          </cell>
          <cell r="AR397" t="str">
            <v>50b</v>
          </cell>
        </row>
        <row r="398">
          <cell r="R398">
            <v>20400</v>
          </cell>
          <cell r="S398">
            <v>16320</v>
          </cell>
          <cell r="T398">
            <v>12240</v>
          </cell>
          <cell r="U398">
            <v>8160</v>
          </cell>
          <cell r="V398">
            <v>4080</v>
          </cell>
          <cell r="W398">
            <v>50281.919999999998</v>
          </cell>
          <cell r="X398">
            <v>46091.76</v>
          </cell>
          <cell r="Y398">
            <v>41901.599999999999</v>
          </cell>
          <cell r="Z398">
            <v>37711.440000000002</v>
          </cell>
          <cell r="AA398">
            <v>33521.279999999999</v>
          </cell>
          <cell r="AB398">
            <v>29331.119999999999</v>
          </cell>
          <cell r="AC398">
            <v>25140.959999999999</v>
          </cell>
          <cell r="AD398">
            <v>26176.25</v>
          </cell>
          <cell r="AE398">
            <v>26300</v>
          </cell>
          <cell r="AF398">
            <v>26396.25</v>
          </cell>
          <cell r="AG398">
            <v>26465</v>
          </cell>
          <cell r="AH398">
            <v>26506.25</v>
          </cell>
          <cell r="AI398">
            <v>26575.08</v>
          </cell>
          <cell r="AJ398">
            <v>26680.649999999998</v>
          </cell>
          <cell r="AK398">
            <v>26777.039999999997</v>
          </cell>
          <cell r="AL398">
            <v>26864.25</v>
          </cell>
          <cell r="AM398">
            <v>26942.28</v>
          </cell>
          <cell r="AN398">
            <v>27011.13</v>
          </cell>
          <cell r="AO398">
            <v>27070.799999999999</v>
          </cell>
        </row>
        <row r="399">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R399" t="str">
            <v>50a</v>
          </cell>
        </row>
        <row r="400">
          <cell r="R400">
            <v>488211.17</v>
          </cell>
          <cell r="S400">
            <v>443828.34</v>
          </cell>
          <cell r="T400">
            <v>399445.51</v>
          </cell>
          <cell r="U400">
            <v>355062.68</v>
          </cell>
          <cell r="V400">
            <v>310679.84999999998</v>
          </cell>
          <cell r="W400">
            <v>266297.02</v>
          </cell>
          <cell r="X400">
            <v>221914.19</v>
          </cell>
          <cell r="Y400">
            <v>177531.36</v>
          </cell>
          <cell r="Z400">
            <v>133148.53</v>
          </cell>
          <cell r="AA400">
            <v>88765.7</v>
          </cell>
          <cell r="AB400">
            <v>44382.87</v>
          </cell>
          <cell r="AC400">
            <v>0</v>
          </cell>
          <cell r="AD400">
            <v>246040.34124999997</v>
          </cell>
          <cell r="AE400">
            <v>245704.55999999997</v>
          </cell>
          <cell r="AF400">
            <v>245400.75791666665</v>
          </cell>
          <cell r="AG400">
            <v>245128.93500000003</v>
          </cell>
          <cell r="AH400">
            <v>244889.09125000006</v>
          </cell>
          <cell r="AI400">
            <v>244681.22666666668</v>
          </cell>
          <cell r="AJ400">
            <v>244505.34125000003</v>
          </cell>
          <cell r="AK400">
            <v>244361.43499999997</v>
          </cell>
          <cell r="AL400">
            <v>244249.50791666665</v>
          </cell>
          <cell r="AM400">
            <v>244169.55999999997</v>
          </cell>
          <cell r="AN400">
            <v>244121.59124999997</v>
          </cell>
          <cell r="AO400">
            <v>244105.60166666665</v>
          </cell>
          <cell r="AR400" t="str">
            <v>50b</v>
          </cell>
        </row>
        <row r="401">
          <cell r="R401">
            <v>134934.25</v>
          </cell>
          <cell r="S401">
            <v>122667.5</v>
          </cell>
          <cell r="T401">
            <v>110400.75</v>
          </cell>
          <cell r="U401">
            <v>98134</v>
          </cell>
          <cell r="V401">
            <v>85867.25</v>
          </cell>
          <cell r="W401">
            <v>73600.5</v>
          </cell>
          <cell r="X401">
            <v>61333.75</v>
          </cell>
          <cell r="Y401">
            <v>49067</v>
          </cell>
          <cell r="Z401">
            <v>36800.25</v>
          </cell>
          <cell r="AA401">
            <v>24533.5</v>
          </cell>
          <cell r="AB401">
            <v>12266.75</v>
          </cell>
          <cell r="AC401">
            <v>0</v>
          </cell>
          <cell r="AD401">
            <v>5622.260416666667</v>
          </cell>
          <cell r="AE401">
            <v>16355.666666666666</v>
          </cell>
          <cell r="AF401">
            <v>26066.84375</v>
          </cell>
          <cell r="AG401">
            <v>34755.791666666664</v>
          </cell>
          <cell r="AH401">
            <v>42422.510416666664</v>
          </cell>
          <cell r="AI401">
            <v>49067</v>
          </cell>
          <cell r="AJ401">
            <v>54689.260416666664</v>
          </cell>
          <cell r="AK401">
            <v>59289.291666666664</v>
          </cell>
          <cell r="AL401">
            <v>62867.09375</v>
          </cell>
          <cell r="AM401">
            <v>65422.666666666664</v>
          </cell>
          <cell r="AN401">
            <v>66956.010416666672</v>
          </cell>
          <cell r="AO401">
            <v>67467.125</v>
          </cell>
          <cell r="AR401" t="str">
            <v xml:space="preserve"> </v>
          </cell>
        </row>
        <row r="402">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R402" t="str">
            <v>50a</v>
          </cell>
        </row>
        <row r="403">
          <cell r="R403">
            <v>257306.67</v>
          </cell>
          <cell r="S403">
            <v>231733.34</v>
          </cell>
          <cell r="T403">
            <v>212160</v>
          </cell>
          <cell r="U403">
            <v>188586.67</v>
          </cell>
          <cell r="V403">
            <v>165013.34</v>
          </cell>
          <cell r="W403">
            <v>141440.01</v>
          </cell>
          <cell r="X403">
            <v>117866.68</v>
          </cell>
          <cell r="Y403">
            <v>94293.35</v>
          </cell>
          <cell r="Z403">
            <v>70720.02</v>
          </cell>
          <cell r="AA403">
            <v>47146.69</v>
          </cell>
          <cell r="AB403">
            <v>23573.360000000001</v>
          </cell>
          <cell r="AC403">
            <v>297589.78999999998</v>
          </cell>
          <cell r="AD403">
            <v>119957.20416666665</v>
          </cell>
          <cell r="AE403">
            <v>121375.53833333333</v>
          </cell>
          <cell r="AF403">
            <v>122718.31708333334</v>
          </cell>
          <cell r="AG403">
            <v>124068.87375000003</v>
          </cell>
          <cell r="AH403">
            <v>125260.54208333332</v>
          </cell>
          <cell r="AI403">
            <v>126293.32208333335</v>
          </cell>
          <cell r="AJ403">
            <v>127167.21375</v>
          </cell>
          <cell r="AK403">
            <v>127882.21708333334</v>
          </cell>
          <cell r="AL403">
            <v>128438.33208333336</v>
          </cell>
          <cell r="AM403">
            <v>128835.55875000003</v>
          </cell>
          <cell r="AN403">
            <v>129073.89708333334</v>
          </cell>
          <cell r="AO403">
            <v>141552.91875000001</v>
          </cell>
          <cell r="AR403" t="str">
            <v>50a</v>
          </cell>
        </row>
        <row r="404">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R404" t="str">
            <v>50b</v>
          </cell>
        </row>
        <row r="405">
          <cell r="R405">
            <v>915</v>
          </cell>
          <cell r="S405">
            <v>3915</v>
          </cell>
          <cell r="T405">
            <v>3500</v>
          </cell>
          <cell r="U405">
            <v>6100</v>
          </cell>
          <cell r="V405">
            <v>6000</v>
          </cell>
          <cell r="W405">
            <v>1800</v>
          </cell>
          <cell r="X405">
            <v>1800</v>
          </cell>
          <cell r="Y405">
            <v>800</v>
          </cell>
          <cell r="Z405">
            <v>210862.07999999999</v>
          </cell>
          <cell r="AA405">
            <v>211162.08</v>
          </cell>
          <cell r="AB405">
            <v>210012.08</v>
          </cell>
          <cell r="AC405">
            <v>108355.04</v>
          </cell>
          <cell r="AD405">
            <v>24491.008333333331</v>
          </cell>
          <cell r="AE405">
            <v>24422.883333333331</v>
          </cell>
          <cell r="AF405">
            <v>24351.841666666664</v>
          </cell>
          <cell r="AG405">
            <v>24505.8</v>
          </cell>
          <cell r="AH405">
            <v>24868.716666666664</v>
          </cell>
          <cell r="AI405">
            <v>24993.716666666664</v>
          </cell>
          <cell r="AJ405">
            <v>25010.383333333331</v>
          </cell>
          <cell r="AK405">
            <v>25004.133333333331</v>
          </cell>
          <cell r="AL405">
            <v>22311.111666666664</v>
          </cell>
          <cell r="AM405">
            <v>28468.593333333334</v>
          </cell>
          <cell r="AN405">
            <v>45988.35</v>
          </cell>
          <cell r="AO405">
            <v>59253.646666666667</v>
          </cell>
          <cell r="AR405" t="str">
            <v>50a</v>
          </cell>
        </row>
        <row r="406">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R406" t="str">
            <v>62</v>
          </cell>
        </row>
        <row r="407">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R407" t="str">
            <v>62</v>
          </cell>
        </row>
        <row r="408">
          <cell r="R408">
            <v>0</v>
          </cell>
          <cell r="S408">
            <v>0</v>
          </cell>
          <cell r="T408">
            <v>0</v>
          </cell>
          <cell r="U408">
            <v>0</v>
          </cell>
          <cell r="V408">
            <v>0</v>
          </cell>
          <cell r="W408">
            <v>0</v>
          </cell>
          <cell r="X408">
            <v>0</v>
          </cell>
          <cell r="Y408">
            <v>0</v>
          </cell>
          <cell r="Z408">
            <v>0</v>
          </cell>
          <cell r="AA408">
            <v>0</v>
          </cell>
          <cell r="AB408">
            <v>0</v>
          </cell>
          <cell r="AC408">
            <v>0</v>
          </cell>
          <cell r="AD408">
            <v>523.52166666666665</v>
          </cell>
          <cell r="AE408">
            <v>431.01416666666665</v>
          </cell>
          <cell r="AF408">
            <v>276.83499999999998</v>
          </cell>
          <cell r="AG408">
            <v>153.80375000000001</v>
          </cell>
          <cell r="AH408">
            <v>61.639999999999993</v>
          </cell>
          <cell r="AI408">
            <v>0</v>
          </cell>
          <cell r="AJ408">
            <v>0</v>
          </cell>
          <cell r="AK408">
            <v>0</v>
          </cell>
          <cell r="AL408">
            <v>0</v>
          </cell>
          <cell r="AM408">
            <v>0</v>
          </cell>
          <cell r="AN408">
            <v>0</v>
          </cell>
          <cell r="AO408">
            <v>0</v>
          </cell>
          <cell r="AR408" t="str">
            <v>62</v>
          </cell>
        </row>
        <row r="409">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R409" t="str">
            <v>62</v>
          </cell>
        </row>
        <row r="410">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R410" t="str">
            <v>62</v>
          </cell>
        </row>
        <row r="411">
          <cell r="R411">
            <v>0</v>
          </cell>
          <cell r="S411">
            <v>0</v>
          </cell>
          <cell r="T411">
            <v>0</v>
          </cell>
          <cell r="U411">
            <v>0</v>
          </cell>
          <cell r="V411">
            <v>0</v>
          </cell>
          <cell r="W411">
            <v>0</v>
          </cell>
          <cell r="X411">
            <v>0</v>
          </cell>
          <cell r="Y411">
            <v>0</v>
          </cell>
          <cell r="Z411">
            <v>0</v>
          </cell>
          <cell r="AA411">
            <v>0</v>
          </cell>
          <cell r="AB411">
            <v>0</v>
          </cell>
          <cell r="AC411">
            <v>0</v>
          </cell>
          <cell r="AD411">
            <v>82791.157500000001</v>
          </cell>
          <cell r="AE411">
            <v>82791.157500000001</v>
          </cell>
          <cell r="AF411">
            <v>82791.157500000001</v>
          </cell>
          <cell r="AG411">
            <v>82791.157500000001</v>
          </cell>
          <cell r="AH411">
            <v>82791.157500000001</v>
          </cell>
          <cell r="AI411">
            <v>82791.157500000001</v>
          </cell>
          <cell r="AJ411">
            <v>82791.157500000001</v>
          </cell>
          <cell r="AK411">
            <v>82791.157500000001</v>
          </cell>
          <cell r="AL411">
            <v>68992.631249999991</v>
          </cell>
          <cell r="AM411">
            <v>41395.578750000001</v>
          </cell>
          <cell r="AN411">
            <v>13798.526250000001</v>
          </cell>
          <cell r="AO411">
            <v>0</v>
          </cell>
          <cell r="AR411" t="str">
            <v>62</v>
          </cell>
        </row>
        <row r="412">
          <cell r="R412">
            <v>0</v>
          </cell>
          <cell r="S412">
            <v>0</v>
          </cell>
          <cell r="T412">
            <v>0</v>
          </cell>
          <cell r="U412">
            <v>0</v>
          </cell>
          <cell r="V412">
            <v>0</v>
          </cell>
          <cell r="W412">
            <v>0</v>
          </cell>
          <cell r="X412">
            <v>0</v>
          </cell>
          <cell r="Y412">
            <v>0</v>
          </cell>
          <cell r="Z412">
            <v>0</v>
          </cell>
          <cell r="AA412">
            <v>0</v>
          </cell>
          <cell r="AB412">
            <v>0</v>
          </cell>
          <cell r="AC412">
            <v>0</v>
          </cell>
          <cell r="AD412">
            <v>13783.784166666666</v>
          </cell>
          <cell r="AE412">
            <v>13023.784166666666</v>
          </cell>
          <cell r="AF412">
            <v>12073.784166666666</v>
          </cell>
          <cell r="AG412">
            <v>11123.784166666666</v>
          </cell>
          <cell r="AH412">
            <v>10743.784166666666</v>
          </cell>
          <cell r="AI412">
            <v>10553.784166666666</v>
          </cell>
          <cell r="AJ412">
            <v>9983.7841666666664</v>
          </cell>
          <cell r="AK412">
            <v>9033.7841666666664</v>
          </cell>
          <cell r="AL412">
            <v>7703.7841666666673</v>
          </cell>
          <cell r="AM412">
            <v>5993.7841666666673</v>
          </cell>
          <cell r="AN412">
            <v>3882.1941666666667</v>
          </cell>
          <cell r="AO412">
            <v>1360.3020833333333</v>
          </cell>
          <cell r="AR412" t="str">
            <v>62</v>
          </cell>
        </row>
        <row r="413">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R413" t="str">
            <v>62</v>
          </cell>
        </row>
        <row r="414">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R414" t="str">
            <v>62</v>
          </cell>
        </row>
        <row r="415">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R415" t="str">
            <v>62</v>
          </cell>
        </row>
        <row r="416">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R416" t="str">
            <v>62</v>
          </cell>
        </row>
        <row r="417">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R417" t="str">
            <v>62</v>
          </cell>
        </row>
        <row r="418">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R418" t="str">
            <v>62</v>
          </cell>
        </row>
        <row r="419">
          <cell r="R419">
            <v>721.37</v>
          </cell>
          <cell r="S419">
            <v>719.6</v>
          </cell>
          <cell r="T419">
            <v>717.81</v>
          </cell>
          <cell r="U419">
            <v>714.22</v>
          </cell>
          <cell r="V419">
            <v>714.19</v>
          </cell>
          <cell r="W419">
            <v>1182.74</v>
          </cell>
          <cell r="X419">
            <v>710.52</v>
          </cell>
          <cell r="Y419">
            <v>708.67</v>
          </cell>
          <cell r="Z419">
            <v>706.8</v>
          </cell>
          <cell r="AA419">
            <v>704.91</v>
          </cell>
          <cell r="AB419">
            <v>703.01</v>
          </cell>
          <cell r="AC419">
            <v>701.1</v>
          </cell>
          <cell r="AD419">
            <v>731.66916666666668</v>
          </cell>
          <cell r="AE419">
            <v>729.97166666666669</v>
          </cell>
          <cell r="AF419">
            <v>728.26166666666677</v>
          </cell>
          <cell r="AG419">
            <v>726.46416666666664</v>
          </cell>
          <cell r="AH419">
            <v>724.65374999999995</v>
          </cell>
          <cell r="AI419">
            <v>742.50374999999985</v>
          </cell>
          <cell r="AJ419">
            <v>760.34041666666678</v>
          </cell>
          <cell r="AK419">
            <v>758.56500000000005</v>
          </cell>
          <cell r="AL419">
            <v>756.77666666666664</v>
          </cell>
          <cell r="AM419">
            <v>754.97458333333327</v>
          </cell>
          <cell r="AN419">
            <v>753.15875000000005</v>
          </cell>
          <cell r="AO419">
            <v>751.32958333333329</v>
          </cell>
          <cell r="AR419" t="str">
            <v>62</v>
          </cell>
        </row>
        <row r="420">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R420" t="str">
            <v>62</v>
          </cell>
        </row>
        <row r="421">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R421" t="str">
            <v>62</v>
          </cell>
        </row>
        <row r="422">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R422" t="str">
            <v>62</v>
          </cell>
        </row>
        <row r="423">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R423" t="str">
            <v>62</v>
          </cell>
        </row>
        <row r="424">
          <cell r="R424">
            <v>0</v>
          </cell>
          <cell r="S424">
            <v>0</v>
          </cell>
          <cell r="T424">
            <v>0</v>
          </cell>
          <cell r="U424">
            <v>0</v>
          </cell>
          <cell r="V424">
            <v>0</v>
          </cell>
          <cell r="W424">
            <v>0</v>
          </cell>
          <cell r="X424">
            <v>0</v>
          </cell>
          <cell r="Y424">
            <v>0</v>
          </cell>
          <cell r="Z424">
            <v>0</v>
          </cell>
          <cell r="AA424">
            <v>0</v>
          </cell>
          <cell r="AB424">
            <v>0</v>
          </cell>
          <cell r="AC424">
            <v>0</v>
          </cell>
          <cell r="AD424">
            <v>-0.91833333333333333</v>
          </cell>
          <cell r="AE424">
            <v>-0.91833333333333333</v>
          </cell>
          <cell r="AF424">
            <v>-0.91833333333333333</v>
          </cell>
          <cell r="AG424">
            <v>-0.80458333333333332</v>
          </cell>
          <cell r="AH424">
            <v>-0.46208333333333335</v>
          </cell>
          <cell r="AI424">
            <v>-0.23333333333333331</v>
          </cell>
          <cell r="AJ424">
            <v>-0.11666666666666665</v>
          </cell>
          <cell r="AK424">
            <v>0</v>
          </cell>
          <cell r="AL424">
            <v>0</v>
          </cell>
          <cell r="AM424">
            <v>0</v>
          </cell>
          <cell r="AN424">
            <v>0</v>
          </cell>
          <cell r="AO424">
            <v>0</v>
          </cell>
          <cell r="AR424" t="str">
            <v>62</v>
          </cell>
        </row>
        <row r="425">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R425" t="str">
            <v>62</v>
          </cell>
        </row>
        <row r="426">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R426" t="str">
            <v>62</v>
          </cell>
        </row>
        <row r="427">
          <cell r="R427">
            <v>591.57000000000005</v>
          </cell>
          <cell r="S427">
            <v>788.76</v>
          </cell>
          <cell r="T427">
            <v>985.95</v>
          </cell>
          <cell r="U427">
            <v>1183.1400000000001</v>
          </cell>
          <cell r="V427">
            <v>1380.33</v>
          </cell>
          <cell r="W427">
            <v>1577.52</v>
          </cell>
          <cell r="X427">
            <v>1774.71</v>
          </cell>
          <cell r="Y427">
            <v>1971.9</v>
          </cell>
          <cell r="Z427">
            <v>2169.09</v>
          </cell>
          <cell r="AA427">
            <v>0</v>
          </cell>
          <cell r="AB427">
            <v>172.16</v>
          </cell>
          <cell r="AC427">
            <v>344.32</v>
          </cell>
          <cell r="AD427">
            <v>1203.2912500000002</v>
          </cell>
          <cell r="AE427">
            <v>1196.5333333333333</v>
          </cell>
          <cell r="AF427">
            <v>1187.8445833333333</v>
          </cell>
          <cell r="AG427">
            <v>1177.2250000000001</v>
          </cell>
          <cell r="AH427">
            <v>1164.6745833333332</v>
          </cell>
          <cell r="AI427">
            <v>1150.1933333333334</v>
          </cell>
          <cell r="AJ427">
            <v>1133.78125</v>
          </cell>
          <cell r="AK427">
            <v>1115.4383333333335</v>
          </cell>
          <cell r="AL427">
            <v>1095.1645833333332</v>
          </cell>
          <cell r="AM427">
            <v>1084.5449999999998</v>
          </cell>
          <cell r="AN427">
            <v>1083.5020833333333</v>
          </cell>
          <cell r="AO427">
            <v>1080.3733333333332</v>
          </cell>
          <cell r="AR427" t="str">
            <v>62</v>
          </cell>
        </row>
        <row r="428">
          <cell r="X428">
            <v>239.82</v>
          </cell>
          <cell r="Y428">
            <v>0</v>
          </cell>
          <cell r="Z428">
            <v>0</v>
          </cell>
          <cell r="AA428">
            <v>0</v>
          </cell>
          <cell r="AB428">
            <v>0</v>
          </cell>
          <cell r="AC428">
            <v>0</v>
          </cell>
          <cell r="AJ428">
            <v>9.9924999999999997</v>
          </cell>
          <cell r="AK428">
            <v>19.984999999999999</v>
          </cell>
          <cell r="AL428">
            <v>19.984999999999999</v>
          </cell>
          <cell r="AM428">
            <v>19.984999999999999</v>
          </cell>
          <cell r="AN428">
            <v>19.984999999999999</v>
          </cell>
          <cell r="AO428">
            <v>19.984999999999999</v>
          </cell>
          <cell r="AR428" t="str">
            <v>62</v>
          </cell>
        </row>
        <row r="429">
          <cell r="R429">
            <v>72351897</v>
          </cell>
          <cell r="S429">
            <v>63230240</v>
          </cell>
          <cell r="T429">
            <v>60085725</v>
          </cell>
          <cell r="U429">
            <v>53990144</v>
          </cell>
          <cell r="V429">
            <v>56413504</v>
          </cell>
          <cell r="W429">
            <v>53181275</v>
          </cell>
          <cell r="X429">
            <v>56296130</v>
          </cell>
          <cell r="Y429">
            <v>56759995</v>
          </cell>
          <cell r="Z429">
            <v>55341923</v>
          </cell>
          <cell r="AA429">
            <v>64516869</v>
          </cell>
          <cell r="AB429">
            <v>70951402.420000002</v>
          </cell>
          <cell r="AC429">
            <v>75472123</v>
          </cell>
          <cell r="AD429">
            <v>59769949.791666664</v>
          </cell>
          <cell r="AE429">
            <v>60193772.875</v>
          </cell>
          <cell r="AF429">
            <v>60548064.375</v>
          </cell>
          <cell r="AG429">
            <v>60817278.958333336</v>
          </cell>
          <cell r="AH429">
            <v>61034513.666666664</v>
          </cell>
          <cell r="AI429">
            <v>61302357.708333336</v>
          </cell>
          <cell r="AJ429">
            <v>61548960.875</v>
          </cell>
          <cell r="AK429">
            <v>61746643.125</v>
          </cell>
          <cell r="AL429">
            <v>61812500.958333336</v>
          </cell>
          <cell r="AM429">
            <v>61824135.083333336</v>
          </cell>
          <cell r="AN429">
            <v>61727642.80916667</v>
          </cell>
          <cell r="AO429">
            <v>61583142.409999996</v>
          </cell>
          <cell r="AR429" t="str">
            <v>50b</v>
          </cell>
        </row>
        <row r="430">
          <cell r="R430">
            <v>50171321.490000002</v>
          </cell>
          <cell r="S430">
            <v>43251381.299999997</v>
          </cell>
          <cell r="T430">
            <v>35330862.229999997</v>
          </cell>
          <cell r="U430">
            <v>24271230.140000001</v>
          </cell>
          <cell r="V430">
            <v>21048965.920000002</v>
          </cell>
          <cell r="W430">
            <v>13995949.25</v>
          </cell>
          <cell r="X430">
            <v>12006220.74</v>
          </cell>
          <cell r="Y430">
            <v>14705756.02</v>
          </cell>
          <cell r="Z430">
            <v>19819749.940000001</v>
          </cell>
          <cell r="AA430">
            <v>39460225.100000001</v>
          </cell>
          <cell r="AB430">
            <v>56698387.07</v>
          </cell>
          <cell r="AC430">
            <v>63987604.689999998</v>
          </cell>
          <cell r="AD430">
            <v>25509108.249166667</v>
          </cell>
          <cell r="AE430">
            <v>26684298.230416667</v>
          </cell>
          <cell r="AF430">
            <v>27581265.361249998</v>
          </cell>
          <cell r="AG430">
            <v>28118796.346250001</v>
          </cell>
          <cell r="AH430">
            <v>28459468.534583334</v>
          </cell>
          <cell r="AI430">
            <v>28981014.832083333</v>
          </cell>
          <cell r="AJ430">
            <v>29582901.746250004</v>
          </cell>
          <cell r="AK430">
            <v>30000406.270833332</v>
          </cell>
          <cell r="AL430">
            <v>30374311.281666666</v>
          </cell>
          <cell r="AM430">
            <v>31170496.523749996</v>
          </cell>
          <cell r="AN430">
            <v>31909733.281250004</v>
          </cell>
          <cell r="AO430">
            <v>32513738.438749999</v>
          </cell>
        </row>
        <row r="431">
          <cell r="R431">
            <v>538617.48</v>
          </cell>
          <cell r="S431">
            <v>937380.07</v>
          </cell>
          <cell r="T431">
            <v>629651.44999999995</v>
          </cell>
          <cell r="U431">
            <v>773489.78</v>
          </cell>
          <cell r="V431">
            <v>648848.35</v>
          </cell>
          <cell r="W431">
            <v>906947.34</v>
          </cell>
          <cell r="X431">
            <v>1035590.13</v>
          </cell>
          <cell r="Y431">
            <v>875179.51</v>
          </cell>
          <cell r="Z431">
            <v>766135.66</v>
          </cell>
          <cell r="AA431">
            <v>751169.3</v>
          </cell>
          <cell r="AB431">
            <v>1638812.17</v>
          </cell>
          <cell r="AC431">
            <v>931678.4</v>
          </cell>
          <cell r="AD431">
            <v>985506.88833333331</v>
          </cell>
          <cell r="AE431">
            <v>953683.44125000003</v>
          </cell>
          <cell r="AF431">
            <v>929385.95458333334</v>
          </cell>
          <cell r="AG431">
            <v>893931.83666666679</v>
          </cell>
          <cell r="AH431">
            <v>854405.58625000005</v>
          </cell>
          <cell r="AI431">
            <v>819722.43833333347</v>
          </cell>
          <cell r="AJ431">
            <v>806893.05250000011</v>
          </cell>
          <cell r="AK431">
            <v>807652.83916666673</v>
          </cell>
          <cell r="AL431">
            <v>801794.85291666666</v>
          </cell>
          <cell r="AM431">
            <v>789935.94999999984</v>
          </cell>
          <cell r="AN431">
            <v>817267.58791666664</v>
          </cell>
          <cell r="AO431">
            <v>859442.13500000013</v>
          </cell>
          <cell r="AR431" t="str">
            <v>50b</v>
          </cell>
        </row>
        <row r="432">
          <cell r="R432">
            <v>-72890514</v>
          </cell>
          <cell r="S432">
            <v>-64167620</v>
          </cell>
          <cell r="T432">
            <v>-60715376</v>
          </cell>
          <cell r="U432">
            <v>-55988001</v>
          </cell>
          <cell r="V432">
            <v>-56532655</v>
          </cell>
          <cell r="W432">
            <v>-54082097</v>
          </cell>
          <cell r="X432">
            <v>-57331720</v>
          </cell>
          <cell r="Y432">
            <v>-57635175</v>
          </cell>
          <cell r="Z432">
            <v>-55341923</v>
          </cell>
          <cell r="AA432">
            <v>-65268038</v>
          </cell>
          <cell r="AB432">
            <v>-72590214</v>
          </cell>
          <cell r="AC432">
            <v>-76403801</v>
          </cell>
          <cell r="AD432">
            <v>-59585813.291666664</v>
          </cell>
          <cell r="AE432">
            <v>-61145538.25</v>
          </cell>
          <cell r="AF432">
            <v>-61475532.25</v>
          </cell>
          <cell r="AG432">
            <v>-61760308</v>
          </cell>
          <cell r="AH432">
            <v>-61967920</v>
          </cell>
          <cell r="AI432">
            <v>-62179713.916666664</v>
          </cell>
          <cell r="AJ432">
            <v>-62413232.5</v>
          </cell>
          <cell r="AK432">
            <v>-62611674.583333336</v>
          </cell>
          <cell r="AL432">
            <v>-62639752.125</v>
          </cell>
          <cell r="AM432">
            <v>-62607605</v>
          </cell>
          <cell r="AN432">
            <v>-62538444.333333336</v>
          </cell>
          <cell r="AO432">
            <v>-62436118.458333336</v>
          </cell>
          <cell r="AR432" t="str">
            <v>50b</v>
          </cell>
        </row>
        <row r="433">
          <cell r="R433">
            <v>-50171322</v>
          </cell>
          <cell r="S433">
            <v>-43251382</v>
          </cell>
          <cell r="T433">
            <v>-35330863</v>
          </cell>
          <cell r="U433">
            <v>-24271231</v>
          </cell>
          <cell r="V433">
            <v>-21048967</v>
          </cell>
          <cell r="W433">
            <v>-13995950</v>
          </cell>
          <cell r="X433">
            <v>-12006222</v>
          </cell>
          <cell r="Y433">
            <v>-14708562</v>
          </cell>
          <cell r="Z433">
            <v>-19819751</v>
          </cell>
          <cell r="AA433">
            <v>-39460226</v>
          </cell>
          <cell r="AB433">
            <v>-56698388</v>
          </cell>
          <cell r="AC433">
            <v>-63987606</v>
          </cell>
          <cell r="AD433">
            <v>-27147257.333333332</v>
          </cell>
          <cell r="AE433">
            <v>-26647086.791666668</v>
          </cell>
          <cell r="AF433">
            <v>-27544054</v>
          </cell>
          <cell r="AG433">
            <v>-28081585.083333332</v>
          </cell>
          <cell r="AH433">
            <v>-28422257.375</v>
          </cell>
          <cell r="AI433">
            <v>-28943803.75</v>
          </cell>
          <cell r="AJ433">
            <v>-29545690.75</v>
          </cell>
          <cell r="AK433">
            <v>-29963312.25</v>
          </cell>
          <cell r="AL433">
            <v>-30337334.208333332</v>
          </cell>
          <cell r="AM433">
            <v>-31152125.291666668</v>
          </cell>
          <cell r="AN433">
            <v>-31909967.875</v>
          </cell>
          <cell r="AO433">
            <v>-32513973.083333332</v>
          </cell>
        </row>
        <row r="434">
          <cell r="R434">
            <v>0</v>
          </cell>
          <cell r="S434">
            <v>0</v>
          </cell>
          <cell r="T434">
            <v>0</v>
          </cell>
          <cell r="U434">
            <v>0</v>
          </cell>
          <cell r="V434">
            <v>0</v>
          </cell>
          <cell r="W434">
            <v>0</v>
          </cell>
          <cell r="X434">
            <v>0</v>
          </cell>
          <cell r="Y434">
            <v>0</v>
          </cell>
          <cell r="Z434">
            <v>9072789.0299999993</v>
          </cell>
          <cell r="AA434">
            <v>9072789.0299999993</v>
          </cell>
          <cell r="AB434">
            <v>5164875.3099999996</v>
          </cell>
          <cell r="AC434">
            <v>0</v>
          </cell>
          <cell r="AD434">
            <v>2404107.2683333335</v>
          </cell>
          <cell r="AE434">
            <v>2404107.2683333335</v>
          </cell>
          <cell r="AF434">
            <v>2404107.2683333335</v>
          </cell>
          <cell r="AG434">
            <v>2404107.2683333335</v>
          </cell>
          <cell r="AH434">
            <v>2404107.2683333335</v>
          </cell>
          <cell r="AI434">
            <v>2404107.2683333335</v>
          </cell>
          <cell r="AJ434">
            <v>2376430.257916667</v>
          </cell>
          <cell r="AK434">
            <v>2310933.1775000002</v>
          </cell>
          <cell r="AL434">
            <v>2217141.5020833332</v>
          </cell>
          <cell r="AM434">
            <v>2105998.2595833335</v>
          </cell>
          <cell r="AN434">
            <v>1996682.2016666664</v>
          </cell>
          <cell r="AO434">
            <v>1942537.780833333</v>
          </cell>
          <cell r="AR434" t="str">
            <v>50b</v>
          </cell>
        </row>
        <row r="435">
          <cell r="R435">
            <v>0</v>
          </cell>
          <cell r="S435">
            <v>0</v>
          </cell>
          <cell r="T435">
            <v>0</v>
          </cell>
          <cell r="U435">
            <v>0</v>
          </cell>
          <cell r="V435">
            <v>0</v>
          </cell>
          <cell r="W435">
            <v>1102958</v>
          </cell>
          <cell r="X435">
            <v>982281</v>
          </cell>
          <cell r="Y435">
            <v>715681</v>
          </cell>
          <cell r="Z435">
            <v>2440928</v>
          </cell>
          <cell r="AA435">
            <v>2137001</v>
          </cell>
          <cell r="AB435">
            <v>1878368</v>
          </cell>
          <cell r="AC435">
            <v>1858720</v>
          </cell>
          <cell r="AD435">
            <v>193761.5</v>
          </cell>
          <cell r="AE435">
            <v>197102.95833333334</v>
          </cell>
          <cell r="AF435">
            <v>174189.79166666666</v>
          </cell>
          <cell r="AG435">
            <v>130750.16666666667</v>
          </cell>
          <cell r="AH435">
            <v>95657.666666666672</v>
          </cell>
          <cell r="AI435">
            <v>99761.333333333328</v>
          </cell>
          <cell r="AJ435">
            <v>138494.83333333334</v>
          </cell>
          <cell r="AK435">
            <v>163272.54166666666</v>
          </cell>
          <cell r="AL435">
            <v>282623.875</v>
          </cell>
          <cell r="AM435">
            <v>493346.375</v>
          </cell>
          <cell r="AN435">
            <v>681064.08333333337</v>
          </cell>
          <cell r="AO435">
            <v>848881.41666666663</v>
          </cell>
          <cell r="AR435" t="str">
            <v>62</v>
          </cell>
        </row>
        <row r="436">
          <cell r="R436">
            <v>7592985</v>
          </cell>
          <cell r="S436">
            <v>7592985</v>
          </cell>
          <cell r="T436">
            <v>10650659</v>
          </cell>
          <cell r="U436">
            <v>10650659</v>
          </cell>
          <cell r="V436">
            <v>10650659</v>
          </cell>
          <cell r="W436">
            <v>9923574</v>
          </cell>
          <cell r="X436">
            <v>9923574</v>
          </cell>
          <cell r="Y436">
            <v>9923574</v>
          </cell>
          <cell r="Z436">
            <v>10864512</v>
          </cell>
          <cell r="AA436">
            <v>10864512</v>
          </cell>
          <cell r="AB436">
            <v>10864512</v>
          </cell>
          <cell r="AC436">
            <v>6228530</v>
          </cell>
          <cell r="AD436">
            <v>4800197.958333333</v>
          </cell>
          <cell r="AE436">
            <v>5432946.708333333</v>
          </cell>
          <cell r="AF436">
            <v>6193098.541666667</v>
          </cell>
          <cell r="AG436">
            <v>6837827.75</v>
          </cell>
          <cell r="AH436">
            <v>7239731.25</v>
          </cell>
          <cell r="AI436">
            <v>7553253.916666667</v>
          </cell>
          <cell r="AJ436">
            <v>7778395.75</v>
          </cell>
          <cell r="AK436">
            <v>8003537.583333333</v>
          </cell>
          <cell r="AL436">
            <v>8389745.833333334</v>
          </cell>
          <cell r="AM436">
            <v>8937020.5</v>
          </cell>
          <cell r="AN436">
            <v>9484295.166666666</v>
          </cell>
          <cell r="AO436">
            <v>9701080.208333334</v>
          </cell>
          <cell r="AR436" t="str">
            <v>62</v>
          </cell>
        </row>
        <row r="437">
          <cell r="R437">
            <v>0</v>
          </cell>
          <cell r="S437">
            <v>0</v>
          </cell>
          <cell r="T437">
            <v>7111753</v>
          </cell>
          <cell r="U437">
            <v>7111753</v>
          </cell>
          <cell r="V437">
            <v>7111753</v>
          </cell>
          <cell r="W437">
            <v>4178587</v>
          </cell>
          <cell r="X437">
            <v>4178587</v>
          </cell>
          <cell r="Y437">
            <v>4178587</v>
          </cell>
          <cell r="Z437">
            <v>10363101</v>
          </cell>
          <cell r="AA437">
            <v>10363101</v>
          </cell>
          <cell r="AB437">
            <v>10363101</v>
          </cell>
          <cell r="AC437">
            <v>0</v>
          </cell>
          <cell r="AD437">
            <v>2432194.125</v>
          </cell>
          <cell r="AE437">
            <v>2129077.875</v>
          </cell>
          <cell r="AF437">
            <v>2082249.5416666667</v>
          </cell>
          <cell r="AG437">
            <v>2291709.125</v>
          </cell>
          <cell r="AH437">
            <v>2501168.7083333335</v>
          </cell>
          <cell r="AI437">
            <v>2639517.125</v>
          </cell>
          <cell r="AJ437">
            <v>2706754.375</v>
          </cell>
          <cell r="AK437">
            <v>2773991.625</v>
          </cell>
          <cell r="AL437">
            <v>3241901.9166666665</v>
          </cell>
          <cell r="AM437">
            <v>4110485.25</v>
          </cell>
          <cell r="AN437">
            <v>4979068.583333333</v>
          </cell>
          <cell r="AO437">
            <v>5413360.25</v>
          </cell>
          <cell r="AR437" t="str">
            <v>62</v>
          </cell>
        </row>
        <row r="438">
          <cell r="R438">
            <v>8624115</v>
          </cell>
          <cell r="S438">
            <v>8624115</v>
          </cell>
          <cell r="T438">
            <v>10301199</v>
          </cell>
          <cell r="U438">
            <v>10301199</v>
          </cell>
          <cell r="V438">
            <v>10301199</v>
          </cell>
          <cell r="W438">
            <v>13771967</v>
          </cell>
          <cell r="X438">
            <v>13771967</v>
          </cell>
          <cell r="Y438">
            <v>13771967</v>
          </cell>
          <cell r="Z438">
            <v>14289072</v>
          </cell>
          <cell r="AA438">
            <v>14289072</v>
          </cell>
          <cell r="AB438">
            <v>14289072</v>
          </cell>
          <cell r="AC438">
            <v>13765107</v>
          </cell>
          <cell r="AD438">
            <v>8943829.541666666</v>
          </cell>
          <cell r="AE438">
            <v>8840020.125</v>
          </cell>
          <cell r="AF438">
            <v>8767087.333333334</v>
          </cell>
          <cell r="AG438">
            <v>8839028.125</v>
          </cell>
          <cell r="AH438">
            <v>9024965.875</v>
          </cell>
          <cell r="AI438">
            <v>9331916.875</v>
          </cell>
          <cell r="AJ438">
            <v>9759881.125</v>
          </cell>
          <cell r="AK438">
            <v>10187845.375</v>
          </cell>
          <cell r="AL438">
            <v>10625954.291666666</v>
          </cell>
          <cell r="AM438">
            <v>11074207.875</v>
          </cell>
          <cell r="AN438">
            <v>11522461.458333334</v>
          </cell>
          <cell r="AO438">
            <v>11960796.25</v>
          </cell>
          <cell r="AR438" t="str">
            <v>62</v>
          </cell>
        </row>
        <row r="439">
          <cell r="R439">
            <v>0</v>
          </cell>
          <cell r="S439">
            <v>0</v>
          </cell>
          <cell r="T439">
            <v>2559735</v>
          </cell>
          <cell r="U439">
            <v>2559735</v>
          </cell>
          <cell r="V439">
            <v>2559735</v>
          </cell>
          <cell r="W439">
            <v>20206876</v>
          </cell>
          <cell r="X439">
            <v>20206876</v>
          </cell>
          <cell r="Y439">
            <v>20206876</v>
          </cell>
          <cell r="Z439">
            <v>16240145</v>
          </cell>
          <cell r="AA439">
            <v>0</v>
          </cell>
          <cell r="AB439">
            <v>0</v>
          </cell>
          <cell r="AC439">
            <v>9214163</v>
          </cell>
          <cell r="AD439">
            <v>0</v>
          </cell>
          <cell r="AE439">
            <v>0</v>
          </cell>
          <cell r="AF439">
            <v>106655.625</v>
          </cell>
          <cell r="AG439">
            <v>319966.875</v>
          </cell>
          <cell r="AH439">
            <v>533278.125</v>
          </cell>
          <cell r="AI439">
            <v>1481886.9166666667</v>
          </cell>
          <cell r="AJ439">
            <v>3165793.25</v>
          </cell>
          <cell r="AK439">
            <v>4849699.583333333</v>
          </cell>
          <cell r="AL439">
            <v>6368325.458333333</v>
          </cell>
          <cell r="AM439">
            <v>7044998.166666667</v>
          </cell>
          <cell r="AN439">
            <v>7044998.166666667</v>
          </cell>
          <cell r="AO439">
            <v>7428921.625</v>
          </cell>
          <cell r="AR439" t="str">
            <v>62</v>
          </cell>
        </row>
        <row r="440">
          <cell r="R440">
            <v>0</v>
          </cell>
          <cell r="S440">
            <v>0</v>
          </cell>
          <cell r="T440">
            <v>7501640</v>
          </cell>
          <cell r="U440">
            <v>6990113</v>
          </cell>
          <cell r="V440">
            <v>6392166</v>
          </cell>
          <cell r="W440">
            <v>12350482</v>
          </cell>
          <cell r="X440">
            <v>11469363</v>
          </cell>
          <cell r="Y440">
            <v>10538277</v>
          </cell>
          <cell r="Z440">
            <v>9717571</v>
          </cell>
          <cell r="AA440">
            <v>9864010</v>
          </cell>
          <cell r="AB440">
            <v>9066384</v>
          </cell>
          <cell r="AC440">
            <v>4757390</v>
          </cell>
          <cell r="AD440">
            <v>0</v>
          </cell>
          <cell r="AE440">
            <v>0</v>
          </cell>
          <cell r="AF440">
            <v>312568.33333333331</v>
          </cell>
          <cell r="AG440">
            <v>916391.375</v>
          </cell>
          <cell r="AH440">
            <v>1473986.3333333333</v>
          </cell>
          <cell r="AI440">
            <v>2254930</v>
          </cell>
          <cell r="AJ440">
            <v>3247423.5416666665</v>
          </cell>
          <cell r="AK440">
            <v>4164408.5416666665</v>
          </cell>
          <cell r="AL440">
            <v>5008402.208333333</v>
          </cell>
          <cell r="AM440">
            <v>5824301.416666667</v>
          </cell>
          <cell r="AN440">
            <v>6613067.833333333</v>
          </cell>
          <cell r="AO440">
            <v>7189058.416666667</v>
          </cell>
          <cell r="AR440" t="str">
            <v>62</v>
          </cell>
        </row>
        <row r="441">
          <cell r="R441">
            <v>0</v>
          </cell>
          <cell r="S441">
            <v>0</v>
          </cell>
          <cell r="T441">
            <v>0</v>
          </cell>
          <cell r="U441">
            <v>0</v>
          </cell>
          <cell r="V441">
            <v>0</v>
          </cell>
          <cell r="W441">
            <v>-18295621</v>
          </cell>
          <cell r="X441">
            <v>-18295621</v>
          </cell>
          <cell r="Y441">
            <v>-18295621</v>
          </cell>
          <cell r="Z441">
            <v>-5452825</v>
          </cell>
          <cell r="AA441">
            <v>0</v>
          </cell>
          <cell r="AB441">
            <v>0</v>
          </cell>
          <cell r="AC441">
            <v>-9214163</v>
          </cell>
          <cell r="AD441">
            <v>0</v>
          </cell>
          <cell r="AE441">
            <v>0</v>
          </cell>
          <cell r="AF441">
            <v>0</v>
          </cell>
          <cell r="AG441">
            <v>0</v>
          </cell>
          <cell r="AH441">
            <v>0</v>
          </cell>
          <cell r="AI441">
            <v>-762317.54166666663</v>
          </cell>
          <cell r="AJ441">
            <v>-2286952.625</v>
          </cell>
          <cell r="AK441">
            <v>-3811587.7083333335</v>
          </cell>
          <cell r="AL441">
            <v>-4801106.291666667</v>
          </cell>
          <cell r="AM441">
            <v>-5028307.333333333</v>
          </cell>
          <cell r="AN441">
            <v>-5028307.333333333</v>
          </cell>
          <cell r="AO441">
            <v>-5412230.791666667</v>
          </cell>
          <cell r="AR441" t="str">
            <v>62</v>
          </cell>
        </row>
        <row r="442">
          <cell r="R442">
            <v>0</v>
          </cell>
          <cell r="S442">
            <v>0</v>
          </cell>
          <cell r="T442">
            <v>0</v>
          </cell>
          <cell r="U442">
            <v>0</v>
          </cell>
          <cell r="V442">
            <v>0</v>
          </cell>
          <cell r="W442">
            <v>-4722574</v>
          </cell>
          <cell r="X442">
            <v>-4355949</v>
          </cell>
          <cell r="Y442">
            <v>-3979100</v>
          </cell>
          <cell r="Z442">
            <v>0</v>
          </cell>
          <cell r="AA442">
            <v>0</v>
          </cell>
          <cell r="AB442">
            <v>0</v>
          </cell>
          <cell r="AC442">
            <v>-4757389</v>
          </cell>
          <cell r="AD442">
            <v>0</v>
          </cell>
          <cell r="AE442">
            <v>0</v>
          </cell>
          <cell r="AF442">
            <v>0</v>
          </cell>
          <cell r="AG442">
            <v>0</v>
          </cell>
          <cell r="AH442">
            <v>0</v>
          </cell>
          <cell r="AI442">
            <v>-196773.91666666666</v>
          </cell>
          <cell r="AJ442">
            <v>-575045.70833333337</v>
          </cell>
          <cell r="AK442">
            <v>-922339.41666666663</v>
          </cell>
          <cell r="AL442">
            <v>-1088135.25</v>
          </cell>
          <cell r="AM442">
            <v>-1088135.25</v>
          </cell>
          <cell r="AN442">
            <v>-1088135.25</v>
          </cell>
          <cell r="AO442">
            <v>-1286359.7916666667</v>
          </cell>
          <cell r="AR442" t="str">
            <v>62</v>
          </cell>
        </row>
        <row r="443">
          <cell r="R443">
            <v>1450855.2</v>
          </cell>
          <cell r="S443">
            <v>1442444.45</v>
          </cell>
          <cell r="T443">
            <v>1434033.7</v>
          </cell>
          <cell r="U443">
            <v>1425622.95</v>
          </cell>
          <cell r="V443">
            <v>1417212.2</v>
          </cell>
          <cell r="W443">
            <v>1408751.53</v>
          </cell>
          <cell r="X443">
            <v>1400390.69</v>
          </cell>
          <cell r="Y443">
            <v>1391979.94</v>
          </cell>
          <cell r="Z443">
            <v>1383569.19</v>
          </cell>
          <cell r="AA443">
            <v>1375158.44</v>
          </cell>
          <cell r="AB443">
            <v>1366696.24</v>
          </cell>
          <cell r="AC443">
            <v>1358337.24</v>
          </cell>
          <cell r="AD443">
            <v>1501319.6999999995</v>
          </cell>
          <cell r="AE443">
            <v>1492908.9499999995</v>
          </cell>
          <cell r="AF443">
            <v>1484498.1999999995</v>
          </cell>
          <cell r="AG443">
            <v>1476087.4499999995</v>
          </cell>
          <cell r="AH443">
            <v>1467676.6999999995</v>
          </cell>
          <cell r="AI443">
            <v>1459263.8699999994</v>
          </cell>
          <cell r="AJ443">
            <v>1450851.0395833328</v>
          </cell>
          <cell r="AK443">
            <v>1442440.2887499996</v>
          </cell>
          <cell r="AL443">
            <v>1434029.5379166661</v>
          </cell>
          <cell r="AM443">
            <v>1425618.7870833331</v>
          </cell>
          <cell r="AN443">
            <v>1417205.8924999998</v>
          </cell>
          <cell r="AO443">
            <v>1408793.0104166663</v>
          </cell>
          <cell r="AR443" t="str">
            <v>2</v>
          </cell>
        </row>
        <row r="444">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R444" t="str">
            <v>2</v>
          </cell>
        </row>
        <row r="445">
          <cell r="R445">
            <v>83182</v>
          </cell>
          <cell r="S445">
            <v>82764</v>
          </cell>
          <cell r="T445">
            <v>82346</v>
          </cell>
          <cell r="U445">
            <v>81928</v>
          </cell>
          <cell r="V445">
            <v>81510</v>
          </cell>
          <cell r="W445">
            <v>81092</v>
          </cell>
          <cell r="X445">
            <v>80674</v>
          </cell>
          <cell r="Y445">
            <v>80256</v>
          </cell>
          <cell r="Z445">
            <v>79838</v>
          </cell>
          <cell r="AA445">
            <v>79420</v>
          </cell>
          <cell r="AB445">
            <v>79002</v>
          </cell>
          <cell r="AC445">
            <v>78584</v>
          </cell>
          <cell r="AD445">
            <v>85690</v>
          </cell>
          <cell r="AE445">
            <v>85272</v>
          </cell>
          <cell r="AF445">
            <v>84854</v>
          </cell>
          <cell r="AG445">
            <v>84436</v>
          </cell>
          <cell r="AH445">
            <v>84018</v>
          </cell>
          <cell r="AI445">
            <v>83600</v>
          </cell>
          <cell r="AJ445">
            <v>83182</v>
          </cell>
          <cell r="AK445">
            <v>82764</v>
          </cell>
          <cell r="AL445">
            <v>82346</v>
          </cell>
          <cell r="AM445">
            <v>81928</v>
          </cell>
          <cell r="AN445">
            <v>81510</v>
          </cell>
          <cell r="AO445">
            <v>81092</v>
          </cell>
          <cell r="AR445" t="str">
            <v>2</v>
          </cell>
        </row>
        <row r="446">
          <cell r="R446">
            <v>0</v>
          </cell>
          <cell r="S446">
            <v>0</v>
          </cell>
          <cell r="T446">
            <v>0</v>
          </cell>
          <cell r="U446">
            <v>0</v>
          </cell>
          <cell r="V446">
            <v>0</v>
          </cell>
          <cell r="W446">
            <v>0</v>
          </cell>
          <cell r="X446">
            <v>0</v>
          </cell>
          <cell r="Y446">
            <v>0</v>
          </cell>
          <cell r="Z446">
            <v>0</v>
          </cell>
          <cell r="AA446">
            <v>0</v>
          </cell>
          <cell r="AB446">
            <v>0</v>
          </cell>
          <cell r="AC446">
            <v>0</v>
          </cell>
          <cell r="AD446">
            <v>60912.022083333322</v>
          </cell>
          <cell r="AE446">
            <v>40010.693749999999</v>
          </cell>
          <cell r="AF446">
            <v>22171.02791666667</v>
          </cell>
          <cell r="AG446">
            <v>7379.7583333333341</v>
          </cell>
          <cell r="AH446">
            <v>0</v>
          </cell>
          <cell r="AI446">
            <v>0</v>
          </cell>
          <cell r="AJ446">
            <v>0</v>
          </cell>
          <cell r="AK446">
            <v>0</v>
          </cell>
          <cell r="AL446">
            <v>0</v>
          </cell>
          <cell r="AM446">
            <v>0</v>
          </cell>
          <cell r="AN446">
            <v>0</v>
          </cell>
          <cell r="AO446">
            <v>0</v>
          </cell>
          <cell r="AR446" t="str">
            <v>2</v>
          </cell>
        </row>
        <row r="447">
          <cell r="R447">
            <v>88601.65</v>
          </cell>
          <cell r="S447">
            <v>87689.12</v>
          </cell>
          <cell r="T447">
            <v>86776.59</v>
          </cell>
          <cell r="U447">
            <v>85864.06</v>
          </cell>
          <cell r="V447">
            <v>84951.53</v>
          </cell>
          <cell r="W447">
            <v>84039</v>
          </cell>
          <cell r="X447">
            <v>83126.47</v>
          </cell>
          <cell r="Y447">
            <v>82213.94</v>
          </cell>
          <cell r="Z447">
            <v>81301.41</v>
          </cell>
          <cell r="AA447">
            <v>80388.88</v>
          </cell>
          <cell r="AB447">
            <v>79476.350000000006</v>
          </cell>
          <cell r="AC447">
            <v>78563.820000000007</v>
          </cell>
          <cell r="AD447">
            <v>159956.42124999998</v>
          </cell>
          <cell r="AE447">
            <v>147878.83958333332</v>
          </cell>
          <cell r="AF447">
            <v>136186.11291666664</v>
          </cell>
          <cell r="AG447">
            <v>124878.24124999998</v>
          </cell>
          <cell r="AH447">
            <v>113955.22458333331</v>
          </cell>
          <cell r="AI447">
            <v>103417.06291666668</v>
          </cell>
          <cell r="AJ447">
            <v>93263.75625000002</v>
          </cell>
          <cell r="AK447">
            <v>87758.082500000004</v>
          </cell>
          <cell r="AL447">
            <v>86776.584166666653</v>
          </cell>
          <cell r="AM447">
            <v>85864.055833333332</v>
          </cell>
          <cell r="AN447">
            <v>84951.527500000011</v>
          </cell>
          <cell r="AO447">
            <v>84038.999166666661</v>
          </cell>
          <cell r="AR447" t="str">
            <v>2</v>
          </cell>
        </row>
        <row r="448">
          <cell r="R448">
            <v>378565.23</v>
          </cell>
          <cell r="S448">
            <v>371902.98</v>
          </cell>
          <cell r="T448">
            <v>365240.73</v>
          </cell>
          <cell r="U448">
            <v>358578.48</v>
          </cell>
          <cell r="V448">
            <v>351916.23</v>
          </cell>
          <cell r="W448">
            <v>345253.98</v>
          </cell>
          <cell r="X448">
            <v>338591.73</v>
          </cell>
          <cell r="Y448">
            <v>331929.48</v>
          </cell>
          <cell r="Z448">
            <v>325267.23</v>
          </cell>
          <cell r="AA448">
            <v>318604.98</v>
          </cell>
          <cell r="AB448">
            <v>311942.73</v>
          </cell>
          <cell r="AC448">
            <v>305280.48</v>
          </cell>
          <cell r="AD448">
            <v>418538.73</v>
          </cell>
          <cell r="AE448">
            <v>411876.48</v>
          </cell>
          <cell r="AF448">
            <v>405214.23</v>
          </cell>
          <cell r="AG448">
            <v>398551.98</v>
          </cell>
          <cell r="AH448">
            <v>391889.73</v>
          </cell>
          <cell r="AI448">
            <v>385227.48</v>
          </cell>
          <cell r="AJ448">
            <v>378565.23</v>
          </cell>
          <cell r="AK448">
            <v>371902.98</v>
          </cell>
          <cell r="AL448">
            <v>365240.73</v>
          </cell>
          <cell r="AM448">
            <v>358578.48</v>
          </cell>
          <cell r="AN448">
            <v>351916.23</v>
          </cell>
          <cell r="AO448">
            <v>345253.98</v>
          </cell>
          <cell r="AR448" t="str">
            <v>2</v>
          </cell>
        </row>
        <row r="449">
          <cell r="R449">
            <v>39095.74</v>
          </cell>
          <cell r="S449">
            <v>37945.870000000003</v>
          </cell>
          <cell r="T449">
            <v>36796</v>
          </cell>
          <cell r="U449">
            <v>35646.129999999997</v>
          </cell>
          <cell r="V449">
            <v>34496.26</v>
          </cell>
          <cell r="W449">
            <v>33346.39</v>
          </cell>
          <cell r="X449">
            <v>32196.52</v>
          </cell>
          <cell r="Y449">
            <v>31046.65</v>
          </cell>
          <cell r="Z449">
            <v>29896.78</v>
          </cell>
          <cell r="AA449">
            <v>28746.91</v>
          </cell>
          <cell r="AB449">
            <v>27597.040000000001</v>
          </cell>
          <cell r="AC449">
            <v>26447.17</v>
          </cell>
          <cell r="AD449">
            <v>45994.959999999992</v>
          </cell>
          <cell r="AE449">
            <v>44845.09</v>
          </cell>
          <cell r="AF449">
            <v>43695.219999999994</v>
          </cell>
          <cell r="AG449">
            <v>42545.349999999991</v>
          </cell>
          <cell r="AH449">
            <v>41395.479999999996</v>
          </cell>
          <cell r="AI449">
            <v>40245.61</v>
          </cell>
          <cell r="AJ449">
            <v>39095.74</v>
          </cell>
          <cell r="AK449">
            <v>37945.870000000003</v>
          </cell>
          <cell r="AL449">
            <v>36796.000000000007</v>
          </cell>
          <cell r="AM449">
            <v>35646.130000000005</v>
          </cell>
          <cell r="AN449">
            <v>34496.26</v>
          </cell>
          <cell r="AO449">
            <v>33346.389999999992</v>
          </cell>
          <cell r="AR449" t="str">
            <v>2</v>
          </cell>
        </row>
        <row r="450">
          <cell r="R450">
            <v>167769.26</v>
          </cell>
          <cell r="S450">
            <v>163109</v>
          </cell>
          <cell r="T450">
            <v>158448.74</v>
          </cell>
          <cell r="U450">
            <v>153788.48000000001</v>
          </cell>
          <cell r="V450">
            <v>149128.22</v>
          </cell>
          <cell r="W450">
            <v>144467.96</v>
          </cell>
          <cell r="X450">
            <v>139807.70000000001</v>
          </cell>
          <cell r="Y450">
            <v>135147.44</v>
          </cell>
          <cell r="Z450">
            <v>130487.18</v>
          </cell>
          <cell r="AA450">
            <v>125826.92</v>
          </cell>
          <cell r="AB450">
            <v>121166.66</v>
          </cell>
          <cell r="AC450">
            <v>116506.4</v>
          </cell>
          <cell r="AD450">
            <v>195730.81999999998</v>
          </cell>
          <cell r="AE450">
            <v>191070.56000000003</v>
          </cell>
          <cell r="AF450">
            <v>186410.30000000002</v>
          </cell>
          <cell r="AG450">
            <v>181750.04</v>
          </cell>
          <cell r="AH450">
            <v>177089.78</v>
          </cell>
          <cell r="AI450">
            <v>172429.52</v>
          </cell>
          <cell r="AJ450">
            <v>167769.25999999998</v>
          </cell>
          <cell r="AK450">
            <v>163109</v>
          </cell>
          <cell r="AL450">
            <v>158448.74</v>
          </cell>
          <cell r="AM450">
            <v>153788.47999999998</v>
          </cell>
          <cell r="AN450">
            <v>149128.21999999997</v>
          </cell>
          <cell r="AO450">
            <v>144467.95999999996</v>
          </cell>
          <cell r="AR450" t="str">
            <v>2</v>
          </cell>
        </row>
        <row r="451">
          <cell r="R451">
            <v>0</v>
          </cell>
          <cell r="S451">
            <v>0</v>
          </cell>
          <cell r="T451">
            <v>0</v>
          </cell>
          <cell r="U451">
            <v>0</v>
          </cell>
          <cell r="V451">
            <v>0</v>
          </cell>
          <cell r="W451">
            <v>0</v>
          </cell>
          <cell r="X451">
            <v>0</v>
          </cell>
          <cell r="Y451">
            <v>0</v>
          </cell>
          <cell r="Z451">
            <v>0</v>
          </cell>
          <cell r="AA451">
            <v>0</v>
          </cell>
          <cell r="AB451">
            <v>0</v>
          </cell>
          <cell r="AC451">
            <v>0</v>
          </cell>
          <cell r="AD451">
            <v>5862.9541666666664</v>
          </cell>
          <cell r="AE451">
            <v>4169.0404166666667</v>
          </cell>
          <cell r="AF451">
            <v>2490.5958333333333</v>
          </cell>
          <cell r="AG451">
            <v>827.62041666666664</v>
          </cell>
          <cell r="AH451">
            <v>0</v>
          </cell>
          <cell r="AI451">
            <v>0</v>
          </cell>
          <cell r="AJ451">
            <v>0</v>
          </cell>
          <cell r="AK451">
            <v>0</v>
          </cell>
          <cell r="AL451">
            <v>0</v>
          </cell>
          <cell r="AM451">
            <v>0</v>
          </cell>
          <cell r="AN451">
            <v>0</v>
          </cell>
          <cell r="AO451">
            <v>0</v>
          </cell>
          <cell r="AR451" t="str">
            <v>2</v>
          </cell>
        </row>
        <row r="452">
          <cell r="R452">
            <v>0</v>
          </cell>
          <cell r="S452">
            <v>0</v>
          </cell>
          <cell r="T452">
            <v>0</v>
          </cell>
          <cell r="U452">
            <v>0</v>
          </cell>
          <cell r="V452">
            <v>0</v>
          </cell>
          <cell r="W452">
            <v>0</v>
          </cell>
          <cell r="X452">
            <v>0</v>
          </cell>
          <cell r="Y452">
            <v>0</v>
          </cell>
          <cell r="Z452">
            <v>0</v>
          </cell>
          <cell r="AA452">
            <v>0</v>
          </cell>
          <cell r="AB452">
            <v>0</v>
          </cell>
          <cell r="AC452">
            <v>0</v>
          </cell>
          <cell r="AD452">
            <v>2938.4320833333331</v>
          </cell>
          <cell r="AE452">
            <v>972.99083333333328</v>
          </cell>
          <cell r="AF452">
            <v>0</v>
          </cell>
          <cell r="AG452">
            <v>0</v>
          </cell>
          <cell r="AH452">
            <v>0</v>
          </cell>
          <cell r="AI452">
            <v>0</v>
          </cell>
          <cell r="AJ452">
            <v>0</v>
          </cell>
          <cell r="AK452">
            <v>0</v>
          </cell>
          <cell r="AL452">
            <v>0</v>
          </cell>
          <cell r="AM452">
            <v>0</v>
          </cell>
          <cell r="AN452">
            <v>0</v>
          </cell>
          <cell r="AO452">
            <v>0</v>
          </cell>
          <cell r="AR452" t="str">
            <v>2</v>
          </cell>
        </row>
        <row r="453">
          <cell r="R453">
            <v>0</v>
          </cell>
          <cell r="S453">
            <v>0</v>
          </cell>
          <cell r="T453">
            <v>0</v>
          </cell>
          <cell r="U453">
            <v>0</v>
          </cell>
          <cell r="V453">
            <v>0</v>
          </cell>
          <cell r="W453">
            <v>0</v>
          </cell>
          <cell r="X453">
            <v>0</v>
          </cell>
          <cell r="Y453">
            <v>0</v>
          </cell>
          <cell r="Z453">
            <v>0</v>
          </cell>
          <cell r="AA453">
            <v>0</v>
          </cell>
          <cell r="AB453">
            <v>0</v>
          </cell>
          <cell r="AC453">
            <v>0</v>
          </cell>
          <cell r="AD453">
            <v>56408.883333333331</v>
          </cell>
          <cell r="AE453">
            <v>18774.643333333333</v>
          </cell>
          <cell r="AF453">
            <v>0</v>
          </cell>
          <cell r="AG453">
            <v>0</v>
          </cell>
          <cell r="AH453">
            <v>0</v>
          </cell>
          <cell r="AI453">
            <v>0</v>
          </cell>
          <cell r="AJ453">
            <v>0</v>
          </cell>
          <cell r="AK453">
            <v>0</v>
          </cell>
          <cell r="AL453">
            <v>0</v>
          </cell>
          <cell r="AM453">
            <v>0</v>
          </cell>
          <cell r="AN453">
            <v>0</v>
          </cell>
          <cell r="AO453">
            <v>0</v>
          </cell>
          <cell r="AR453" t="str">
            <v>2</v>
          </cell>
        </row>
        <row r="454">
          <cell r="X454">
            <v>387038.63</v>
          </cell>
          <cell r="Y454">
            <v>370210.86</v>
          </cell>
          <cell r="Z454">
            <v>486376</v>
          </cell>
          <cell r="AA454">
            <v>485475.64</v>
          </cell>
          <cell r="AB454">
            <v>499201.86</v>
          </cell>
          <cell r="AC454">
            <v>473820.36</v>
          </cell>
          <cell r="AJ454">
            <v>16126.609583333333</v>
          </cell>
          <cell r="AK454">
            <v>47678.671666666669</v>
          </cell>
          <cell r="AL454">
            <v>83369.790833333333</v>
          </cell>
          <cell r="AM454">
            <v>123863.60916666668</v>
          </cell>
          <cell r="AN454">
            <v>164891.83833333332</v>
          </cell>
          <cell r="AO454">
            <v>205434.43083333332</v>
          </cell>
          <cell r="AR454" t="str">
            <v>2</v>
          </cell>
        </row>
        <row r="455">
          <cell r="R455">
            <v>0</v>
          </cell>
          <cell r="S455">
            <v>0</v>
          </cell>
          <cell r="T455">
            <v>0</v>
          </cell>
          <cell r="U455">
            <v>0</v>
          </cell>
          <cell r="V455">
            <v>0</v>
          </cell>
          <cell r="W455">
            <v>0</v>
          </cell>
          <cell r="X455">
            <v>0</v>
          </cell>
          <cell r="Y455">
            <v>0</v>
          </cell>
          <cell r="Z455">
            <v>0</v>
          </cell>
          <cell r="AA455">
            <v>0</v>
          </cell>
          <cell r="AB455">
            <v>0</v>
          </cell>
          <cell r="AC455">
            <v>0</v>
          </cell>
          <cell r="AD455">
            <v>48109.652916666666</v>
          </cell>
          <cell r="AE455">
            <v>16012.399583333334</v>
          </cell>
          <cell r="AF455">
            <v>0</v>
          </cell>
          <cell r="AG455">
            <v>0</v>
          </cell>
          <cell r="AH455">
            <v>0</v>
          </cell>
          <cell r="AI455">
            <v>0</v>
          </cell>
          <cell r="AJ455">
            <v>0</v>
          </cell>
          <cell r="AK455">
            <v>0</v>
          </cell>
          <cell r="AL455">
            <v>0</v>
          </cell>
          <cell r="AM455">
            <v>0</v>
          </cell>
          <cell r="AN455">
            <v>0</v>
          </cell>
          <cell r="AO455">
            <v>0</v>
          </cell>
          <cell r="AR455" t="str">
            <v>2</v>
          </cell>
        </row>
        <row r="456">
          <cell r="R456">
            <v>0</v>
          </cell>
          <cell r="S456">
            <v>0</v>
          </cell>
          <cell r="T456">
            <v>0</v>
          </cell>
          <cell r="U456">
            <v>0</v>
          </cell>
          <cell r="V456">
            <v>0</v>
          </cell>
          <cell r="W456">
            <v>0</v>
          </cell>
          <cell r="X456">
            <v>0</v>
          </cell>
          <cell r="Y456">
            <v>0</v>
          </cell>
          <cell r="Z456">
            <v>0</v>
          </cell>
          <cell r="AA456">
            <v>0</v>
          </cell>
          <cell r="AB456">
            <v>0</v>
          </cell>
          <cell r="AC456">
            <v>0</v>
          </cell>
          <cell r="AD456">
            <v>160064.57083333333</v>
          </cell>
          <cell r="AE456">
            <v>53276.966666666667</v>
          </cell>
          <cell r="AF456">
            <v>0</v>
          </cell>
          <cell r="AG456">
            <v>0</v>
          </cell>
          <cell r="AH456">
            <v>0</v>
          </cell>
          <cell r="AI456">
            <v>0</v>
          </cell>
          <cell r="AJ456">
            <v>0</v>
          </cell>
          <cell r="AK456">
            <v>0</v>
          </cell>
          <cell r="AL456">
            <v>0</v>
          </cell>
          <cell r="AM456">
            <v>0</v>
          </cell>
          <cell r="AN456">
            <v>0</v>
          </cell>
          <cell r="AO456">
            <v>0</v>
          </cell>
          <cell r="AR456" t="str">
            <v>2</v>
          </cell>
        </row>
        <row r="457">
          <cell r="R457">
            <v>0</v>
          </cell>
          <cell r="S457">
            <v>0</v>
          </cell>
          <cell r="T457">
            <v>0</v>
          </cell>
          <cell r="U457">
            <v>0</v>
          </cell>
          <cell r="V457">
            <v>0</v>
          </cell>
          <cell r="W457">
            <v>0</v>
          </cell>
          <cell r="X457">
            <v>0</v>
          </cell>
          <cell r="Y457">
            <v>0</v>
          </cell>
          <cell r="Z457">
            <v>0</v>
          </cell>
          <cell r="AA457">
            <v>0</v>
          </cell>
          <cell r="AB457">
            <v>0</v>
          </cell>
          <cell r="AC457">
            <v>0</v>
          </cell>
          <cell r="AD457">
            <v>48960.814166666671</v>
          </cell>
          <cell r="AE457">
            <v>16293.777499999998</v>
          </cell>
          <cell r="AF457">
            <v>0</v>
          </cell>
          <cell r="AG457">
            <v>0</v>
          </cell>
          <cell r="AH457">
            <v>0</v>
          </cell>
          <cell r="AI457">
            <v>0</v>
          </cell>
          <cell r="AJ457">
            <v>0</v>
          </cell>
          <cell r="AK457">
            <v>0</v>
          </cell>
          <cell r="AL457">
            <v>0</v>
          </cell>
          <cell r="AM457">
            <v>0</v>
          </cell>
          <cell r="AN457">
            <v>0</v>
          </cell>
          <cell r="AO457">
            <v>0</v>
          </cell>
          <cell r="AR457" t="str">
            <v>2</v>
          </cell>
        </row>
        <row r="458">
          <cell r="R458">
            <v>59570.14</v>
          </cell>
          <cell r="S458">
            <v>52167.94</v>
          </cell>
          <cell r="T458">
            <v>44765.75</v>
          </cell>
          <cell r="U458">
            <v>37253.019999999997</v>
          </cell>
          <cell r="V458">
            <v>29740.29</v>
          </cell>
          <cell r="W458">
            <v>22227.56</v>
          </cell>
          <cell r="X458">
            <v>14825.36</v>
          </cell>
          <cell r="Y458">
            <v>7423.16</v>
          </cell>
          <cell r="Z458">
            <v>0</v>
          </cell>
          <cell r="AA458">
            <v>0</v>
          </cell>
          <cell r="AB458">
            <v>0</v>
          </cell>
          <cell r="AC458">
            <v>0</v>
          </cell>
          <cell r="AD458">
            <v>131134.46041666667</v>
          </cell>
          <cell r="AE458">
            <v>117915.14875000001</v>
          </cell>
          <cell r="AF458">
            <v>105386.70583333333</v>
          </cell>
          <cell r="AG458">
            <v>93558.34375</v>
          </cell>
          <cell r="AH458">
            <v>82439.274166666655</v>
          </cell>
          <cell r="AI458">
            <v>72029.497083333335</v>
          </cell>
          <cell r="AJ458">
            <v>62347.435416666674</v>
          </cell>
          <cell r="AK458">
            <v>53411.512083333342</v>
          </cell>
          <cell r="AL458">
            <v>45220.853333333333</v>
          </cell>
          <cell r="AM458">
            <v>37775.29583333333</v>
          </cell>
          <cell r="AN458">
            <v>31075.549999999992</v>
          </cell>
          <cell r="AO458">
            <v>25121.61583333333</v>
          </cell>
          <cell r="AR458" t="str">
            <v>2</v>
          </cell>
        </row>
        <row r="459">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R459" t="str">
            <v>2</v>
          </cell>
        </row>
        <row r="460">
          <cell r="R460">
            <v>59422.2</v>
          </cell>
          <cell r="S460">
            <v>57299.98</v>
          </cell>
          <cell r="T460">
            <v>55177.760000000002</v>
          </cell>
          <cell r="U460">
            <v>53055.54</v>
          </cell>
          <cell r="V460">
            <v>50933.32</v>
          </cell>
          <cell r="W460">
            <v>48811.1</v>
          </cell>
          <cell r="X460">
            <v>46688.88</v>
          </cell>
          <cell r="Y460">
            <v>44566.66</v>
          </cell>
          <cell r="Z460">
            <v>42444.44</v>
          </cell>
          <cell r="AA460">
            <v>40322.22</v>
          </cell>
          <cell r="AB460">
            <v>38200</v>
          </cell>
          <cell r="AC460">
            <v>36077.78</v>
          </cell>
          <cell r="AD460">
            <v>72151.38</v>
          </cell>
          <cell r="AE460">
            <v>70032.264999999999</v>
          </cell>
          <cell r="AF460">
            <v>67911.08</v>
          </cell>
          <cell r="AG460">
            <v>65788.86</v>
          </cell>
          <cell r="AH460">
            <v>63666.640000000007</v>
          </cell>
          <cell r="AI460">
            <v>61544.420000000006</v>
          </cell>
          <cell r="AJ460">
            <v>59422.19999999999</v>
          </cell>
          <cell r="AK460">
            <v>57299.979999999989</v>
          </cell>
          <cell r="AL460">
            <v>55177.760000000002</v>
          </cell>
          <cell r="AM460">
            <v>53055.54</v>
          </cell>
          <cell r="AN460">
            <v>50933.32</v>
          </cell>
          <cell r="AO460">
            <v>48811.1</v>
          </cell>
          <cell r="AR460" t="str">
            <v>2</v>
          </cell>
        </row>
        <row r="461">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R461" t="str">
            <v>2</v>
          </cell>
        </row>
        <row r="462">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R462" t="str">
            <v>2</v>
          </cell>
        </row>
        <row r="463">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R463" t="str">
            <v>2</v>
          </cell>
        </row>
        <row r="464">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R464" t="str">
            <v>2</v>
          </cell>
        </row>
        <row r="465">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R465" t="str">
            <v>2</v>
          </cell>
        </row>
        <row r="466">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R466" t="str">
            <v>2</v>
          </cell>
        </row>
        <row r="467">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R467" t="str">
            <v>2</v>
          </cell>
        </row>
        <row r="468">
          <cell r="R468">
            <v>30713.03</v>
          </cell>
          <cell r="S468">
            <v>27641.72</v>
          </cell>
          <cell r="T468">
            <v>24570.41</v>
          </cell>
          <cell r="U468">
            <v>21499.1</v>
          </cell>
          <cell r="V468">
            <v>18427.79</v>
          </cell>
          <cell r="W468">
            <v>15356.48</v>
          </cell>
          <cell r="X468">
            <v>12285.17</v>
          </cell>
          <cell r="Y468">
            <v>9213.86</v>
          </cell>
          <cell r="Z468">
            <v>6142.55</v>
          </cell>
          <cell r="AA468">
            <v>3071.24</v>
          </cell>
          <cell r="AB468">
            <v>-7.0000000000000007E-2</v>
          </cell>
          <cell r="AC468">
            <v>0</v>
          </cell>
          <cell r="AD468">
            <v>49140.888333333343</v>
          </cell>
          <cell r="AE468">
            <v>46069.57958333334</v>
          </cell>
          <cell r="AF468">
            <v>42998.270000000011</v>
          </cell>
          <cell r="AG468">
            <v>39926.959999999999</v>
          </cell>
          <cell r="AH468">
            <v>36855.65</v>
          </cell>
          <cell r="AI468">
            <v>33784.339999999989</v>
          </cell>
          <cell r="AJ468">
            <v>30713.029999999988</v>
          </cell>
          <cell r="AK468">
            <v>27641.72</v>
          </cell>
          <cell r="AL468">
            <v>24570.41</v>
          </cell>
          <cell r="AM468">
            <v>21499.100000000002</v>
          </cell>
          <cell r="AN468">
            <v>18427.79</v>
          </cell>
          <cell r="AO468">
            <v>15484.454166666668</v>
          </cell>
          <cell r="AR468" t="str">
            <v>2</v>
          </cell>
        </row>
        <row r="469">
          <cell r="R469">
            <v>0</v>
          </cell>
          <cell r="S469">
            <v>0</v>
          </cell>
          <cell r="T469">
            <v>0</v>
          </cell>
          <cell r="U469">
            <v>0</v>
          </cell>
          <cell r="V469">
            <v>0</v>
          </cell>
          <cell r="W469">
            <v>0</v>
          </cell>
          <cell r="X469">
            <v>0</v>
          </cell>
          <cell r="Y469">
            <v>0</v>
          </cell>
          <cell r="Z469">
            <v>0</v>
          </cell>
          <cell r="AA469">
            <v>0</v>
          </cell>
          <cell r="AB469">
            <v>0</v>
          </cell>
          <cell r="AC469">
            <v>0</v>
          </cell>
          <cell r="AD469">
            <v>41654.813750000001</v>
          </cell>
          <cell r="AE469">
            <v>29629.979583333334</v>
          </cell>
          <cell r="AF469">
            <v>17706.87875</v>
          </cell>
          <cell r="AG469">
            <v>5885.3808333333336</v>
          </cell>
          <cell r="AH469">
            <v>0</v>
          </cell>
          <cell r="AI469">
            <v>0</v>
          </cell>
          <cell r="AJ469">
            <v>0</v>
          </cell>
          <cell r="AK469">
            <v>0</v>
          </cell>
          <cell r="AL469">
            <v>0</v>
          </cell>
          <cell r="AM469">
            <v>0</v>
          </cell>
          <cell r="AN469">
            <v>0</v>
          </cell>
          <cell r="AO469">
            <v>0</v>
          </cell>
          <cell r="AR469" t="str">
            <v>2</v>
          </cell>
        </row>
        <row r="470">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R470" t="str">
            <v>2</v>
          </cell>
        </row>
        <row r="471">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R471" t="str">
            <v>2</v>
          </cell>
        </row>
        <row r="472">
          <cell r="R472">
            <v>0</v>
          </cell>
          <cell r="S472">
            <v>0</v>
          </cell>
          <cell r="T472">
            <v>0</v>
          </cell>
          <cell r="U472">
            <v>0</v>
          </cell>
          <cell r="V472">
            <v>0</v>
          </cell>
          <cell r="W472">
            <v>0</v>
          </cell>
          <cell r="X472">
            <v>0</v>
          </cell>
          <cell r="Y472">
            <v>0</v>
          </cell>
          <cell r="Z472">
            <v>0</v>
          </cell>
          <cell r="AA472">
            <v>0</v>
          </cell>
          <cell r="AB472">
            <v>0</v>
          </cell>
          <cell r="AC472">
            <v>0</v>
          </cell>
          <cell r="AD472">
            <v>912.8529166666666</v>
          </cell>
          <cell r="AE472">
            <v>739.40791666666667</v>
          </cell>
          <cell r="AF472">
            <v>584.22124999999994</v>
          </cell>
          <cell r="AG472">
            <v>447.29250000000002</v>
          </cell>
          <cell r="AH472">
            <v>328.62124999999997</v>
          </cell>
          <cell r="AI472">
            <v>228.20750000000001</v>
          </cell>
          <cell r="AJ472">
            <v>146.05124999999998</v>
          </cell>
          <cell r="AK472">
            <v>82.152500000000003</v>
          </cell>
          <cell r="AL472">
            <v>36.511249999999997</v>
          </cell>
          <cell r="AM472">
            <v>9.1274999999999995</v>
          </cell>
          <cell r="AN472">
            <v>0</v>
          </cell>
          <cell r="AO472">
            <v>0</v>
          </cell>
          <cell r="AR472" t="str">
            <v>2</v>
          </cell>
        </row>
        <row r="473">
          <cell r="R473">
            <v>0</v>
          </cell>
          <cell r="S473">
            <v>0</v>
          </cell>
          <cell r="T473">
            <v>0</v>
          </cell>
          <cell r="U473">
            <v>0</v>
          </cell>
          <cell r="V473">
            <v>0</v>
          </cell>
          <cell r="W473">
            <v>0</v>
          </cell>
          <cell r="X473">
            <v>0</v>
          </cell>
          <cell r="Y473">
            <v>0</v>
          </cell>
          <cell r="Z473">
            <v>0</v>
          </cell>
          <cell r="AA473">
            <v>0</v>
          </cell>
          <cell r="AB473">
            <v>0</v>
          </cell>
          <cell r="AC473">
            <v>0</v>
          </cell>
          <cell r="AD473">
            <v>3347.2899999999995</v>
          </cell>
          <cell r="AE473">
            <v>2711.3058333333333</v>
          </cell>
          <cell r="AF473">
            <v>2142.2666666666669</v>
          </cell>
          <cell r="AG473">
            <v>1640.1729166666664</v>
          </cell>
          <cell r="AH473">
            <v>1205.0250000000003</v>
          </cell>
          <cell r="AI473">
            <v>836.82291666666663</v>
          </cell>
          <cell r="AJ473">
            <v>535.56666666666672</v>
          </cell>
          <cell r="AK473">
            <v>301.25625000000002</v>
          </cell>
          <cell r="AL473">
            <v>133.89166666666668</v>
          </cell>
          <cell r="AM473">
            <v>33.47291666666667</v>
          </cell>
          <cell r="AN473">
            <v>0</v>
          </cell>
          <cell r="AO473">
            <v>0</v>
          </cell>
          <cell r="AR473" t="str">
            <v>2</v>
          </cell>
        </row>
        <row r="474">
          <cell r="R474">
            <v>352515.83</v>
          </cell>
          <cell r="S474">
            <v>351047.01</v>
          </cell>
          <cell r="T474">
            <v>349578.19</v>
          </cell>
          <cell r="U474">
            <v>348109.37</v>
          </cell>
          <cell r="V474">
            <v>346640.55</v>
          </cell>
          <cell r="W474">
            <v>345171.73</v>
          </cell>
          <cell r="X474">
            <v>343702.91</v>
          </cell>
          <cell r="Y474">
            <v>0</v>
          </cell>
          <cell r="Z474">
            <v>0</v>
          </cell>
          <cell r="AA474">
            <v>0</v>
          </cell>
          <cell r="AB474">
            <v>0</v>
          </cell>
          <cell r="AC474">
            <v>0</v>
          </cell>
          <cell r="AD474">
            <v>361328.75</v>
          </cell>
          <cell r="AE474">
            <v>359859.93</v>
          </cell>
          <cell r="AF474">
            <v>358391.11000000004</v>
          </cell>
          <cell r="AG474">
            <v>356922.29000000004</v>
          </cell>
          <cell r="AH474">
            <v>355453.47000000003</v>
          </cell>
          <cell r="AI474">
            <v>353984.64999999997</v>
          </cell>
          <cell r="AJ474">
            <v>352515.83</v>
          </cell>
          <cell r="AK474">
            <v>336787.25625000003</v>
          </cell>
          <cell r="AL474">
            <v>306860.12958333339</v>
          </cell>
          <cell r="AM474">
            <v>277055.40458333335</v>
          </cell>
          <cell r="AN474">
            <v>247373.08124999996</v>
          </cell>
          <cell r="AO474">
            <v>217813.15958333333</v>
          </cell>
          <cell r="AR474" t="str">
            <v>2</v>
          </cell>
        </row>
        <row r="475">
          <cell r="R475">
            <v>8558.41</v>
          </cell>
          <cell r="S475">
            <v>6418.82</v>
          </cell>
          <cell r="T475">
            <v>4279.2299999999996</v>
          </cell>
          <cell r="U475">
            <v>2139.64</v>
          </cell>
          <cell r="V475">
            <v>0</v>
          </cell>
          <cell r="W475">
            <v>0</v>
          </cell>
          <cell r="X475">
            <v>0</v>
          </cell>
          <cell r="Y475">
            <v>0</v>
          </cell>
          <cell r="Z475">
            <v>0</v>
          </cell>
          <cell r="AA475">
            <v>0</v>
          </cell>
          <cell r="AB475">
            <v>0</v>
          </cell>
          <cell r="AC475">
            <v>0</v>
          </cell>
          <cell r="AD475">
            <v>21400.255000000001</v>
          </cell>
          <cell r="AE475">
            <v>19257.436249999999</v>
          </cell>
          <cell r="AF475">
            <v>17116.77</v>
          </cell>
          <cell r="AG475">
            <v>14977.18</v>
          </cell>
          <cell r="AH475">
            <v>12837.587916666671</v>
          </cell>
          <cell r="AI475">
            <v>10787.143333333335</v>
          </cell>
          <cell r="AJ475">
            <v>8914.9979166666672</v>
          </cell>
          <cell r="AK475">
            <v>7221.1516666666648</v>
          </cell>
          <cell r="AL475">
            <v>5705.6045833333337</v>
          </cell>
          <cell r="AM475">
            <v>4368.3566666666666</v>
          </cell>
          <cell r="AN475">
            <v>3209.4079166666666</v>
          </cell>
          <cell r="AO475">
            <v>2228.7583333333332</v>
          </cell>
          <cell r="AR475" t="str">
            <v>2</v>
          </cell>
        </row>
        <row r="476">
          <cell r="R476">
            <v>882327.39</v>
          </cell>
          <cell r="S476">
            <v>879176.22</v>
          </cell>
          <cell r="T476">
            <v>876025.05</v>
          </cell>
          <cell r="U476">
            <v>872873.88</v>
          </cell>
          <cell r="V476">
            <v>869722.71</v>
          </cell>
          <cell r="W476">
            <v>866560.12</v>
          </cell>
          <cell r="X476">
            <v>863420.37</v>
          </cell>
          <cell r="Y476">
            <v>860269.2</v>
          </cell>
          <cell r="Z476">
            <v>857118.03</v>
          </cell>
          <cell r="AA476">
            <v>853966.86</v>
          </cell>
          <cell r="AB476">
            <v>850804.06</v>
          </cell>
          <cell r="AC476">
            <v>847664.56</v>
          </cell>
          <cell r="AD476">
            <v>901234.41000000015</v>
          </cell>
          <cell r="AE476">
            <v>898083.24000000022</v>
          </cell>
          <cell r="AF476">
            <v>894932.0700000003</v>
          </cell>
          <cell r="AG476">
            <v>891780.90000000026</v>
          </cell>
          <cell r="AH476">
            <v>888629.7300000001</v>
          </cell>
          <cell r="AI476">
            <v>885478.08416666661</v>
          </cell>
          <cell r="AJ476">
            <v>882326.43833333335</v>
          </cell>
          <cell r="AK476">
            <v>879175.2683333332</v>
          </cell>
          <cell r="AL476">
            <v>876024.09833333327</v>
          </cell>
          <cell r="AM476">
            <v>872872.92833333334</v>
          </cell>
          <cell r="AN476">
            <v>869721.27374999982</v>
          </cell>
          <cell r="AO476">
            <v>866569.62083333347</v>
          </cell>
          <cell r="AR476" t="str">
            <v>2</v>
          </cell>
        </row>
        <row r="477">
          <cell r="R477">
            <v>2411356.4300000002</v>
          </cell>
          <cell r="S477">
            <v>2402925.11</v>
          </cell>
          <cell r="T477">
            <v>2394493.79</v>
          </cell>
          <cell r="U477">
            <v>2386062.4700000002</v>
          </cell>
          <cell r="V477">
            <v>2377631.15</v>
          </cell>
          <cell r="W477">
            <v>2369169.94</v>
          </cell>
          <cell r="X477">
            <v>2360768.52</v>
          </cell>
          <cell r="Y477">
            <v>2352337.2000000002</v>
          </cell>
          <cell r="Z477">
            <v>2343905.88</v>
          </cell>
          <cell r="AA477">
            <v>2335474.56</v>
          </cell>
          <cell r="AB477">
            <v>2327012.81</v>
          </cell>
          <cell r="AC477">
            <v>2318612.04</v>
          </cell>
          <cell r="AD477">
            <v>2464065.4412500001</v>
          </cell>
          <cell r="AE477">
            <v>2455631.6975000002</v>
          </cell>
          <cell r="AF477">
            <v>2447197.9612499997</v>
          </cell>
          <cell r="AG477">
            <v>2438764.2324999999</v>
          </cell>
          <cell r="AH477">
            <v>2429979.2024999997</v>
          </cell>
          <cell r="AI477">
            <v>2420490.3170833332</v>
          </cell>
          <cell r="AJ477">
            <v>2411353.9395833332</v>
          </cell>
          <cell r="AK477">
            <v>2402922.6204166668</v>
          </cell>
          <cell r="AL477">
            <v>2394491.3012499996</v>
          </cell>
          <cell r="AM477">
            <v>2386059.9820833332</v>
          </cell>
          <cell r="AN477">
            <v>2377627.395</v>
          </cell>
          <cell r="AO477">
            <v>2369194.8129166663</v>
          </cell>
          <cell r="AR477" t="str">
            <v>2</v>
          </cell>
        </row>
        <row r="478">
          <cell r="R478">
            <v>560144.73</v>
          </cell>
          <cell r="S478">
            <v>551006.97</v>
          </cell>
          <cell r="T478">
            <v>541869.21</v>
          </cell>
          <cell r="U478">
            <v>532731.44999999995</v>
          </cell>
          <cell r="V478">
            <v>523593.69</v>
          </cell>
          <cell r="W478">
            <v>514296.46</v>
          </cell>
          <cell r="X478">
            <v>505318.17</v>
          </cell>
          <cell r="Y478">
            <v>496180.41</v>
          </cell>
          <cell r="Z478">
            <v>487042.65</v>
          </cell>
          <cell r="AA478">
            <v>477904.89</v>
          </cell>
          <cell r="AB478">
            <v>468592.41</v>
          </cell>
          <cell r="AC478">
            <v>459632.71</v>
          </cell>
          <cell r="AD478">
            <v>614971.28999999992</v>
          </cell>
          <cell r="AE478">
            <v>605833.53</v>
          </cell>
          <cell r="AF478">
            <v>596695.77</v>
          </cell>
          <cell r="AG478">
            <v>587558.00999999989</v>
          </cell>
          <cell r="AH478">
            <v>578420.25000000012</v>
          </cell>
          <cell r="AI478">
            <v>569275.84541666671</v>
          </cell>
          <cell r="AJ478">
            <v>560131.44083333341</v>
          </cell>
          <cell r="AK478">
            <v>550993.68083333329</v>
          </cell>
          <cell r="AL478">
            <v>541855.9208333334</v>
          </cell>
          <cell r="AM478">
            <v>532718.16083333339</v>
          </cell>
          <cell r="AN478">
            <v>523573.12083333335</v>
          </cell>
          <cell r="AO478">
            <v>514428.22</v>
          </cell>
          <cell r="AR478" t="str">
            <v>2</v>
          </cell>
        </row>
        <row r="479">
          <cell r="R479">
            <v>799310.15</v>
          </cell>
          <cell r="S479">
            <v>796657.28</v>
          </cell>
          <cell r="T479">
            <v>794004.41</v>
          </cell>
          <cell r="U479">
            <v>791351.54</v>
          </cell>
          <cell r="V479">
            <v>788698.67</v>
          </cell>
          <cell r="W479">
            <v>786036.88</v>
          </cell>
          <cell r="X479">
            <v>783392.93</v>
          </cell>
          <cell r="Y479">
            <v>780740.06</v>
          </cell>
          <cell r="Z479">
            <v>778087.19</v>
          </cell>
          <cell r="AA479">
            <v>775434.32</v>
          </cell>
          <cell r="AB479">
            <v>772772.37</v>
          </cell>
          <cell r="AC479">
            <v>770128.61</v>
          </cell>
          <cell r="AD479">
            <v>813106.81124999991</v>
          </cell>
          <cell r="AE479">
            <v>810456.24666666659</v>
          </cell>
          <cell r="AF479">
            <v>807805.6745833332</v>
          </cell>
          <cell r="AG479">
            <v>805155.09500000009</v>
          </cell>
          <cell r="AH479">
            <v>802855.81666666677</v>
          </cell>
          <cell r="AI479">
            <v>801258.83583333343</v>
          </cell>
          <cell r="AJ479">
            <v>799309.40666666673</v>
          </cell>
          <cell r="AK479">
            <v>796656.53666666662</v>
          </cell>
          <cell r="AL479">
            <v>794003.66666666663</v>
          </cell>
          <cell r="AM479">
            <v>791350.79666666652</v>
          </cell>
          <cell r="AN479">
            <v>788697.54833333334</v>
          </cell>
          <cell r="AO479">
            <v>786044.3012499999</v>
          </cell>
          <cell r="AR479" t="str">
            <v>2</v>
          </cell>
        </row>
        <row r="480">
          <cell r="R480">
            <v>1037159.04</v>
          </cell>
          <cell r="S480">
            <v>1022902.56</v>
          </cell>
          <cell r="T480">
            <v>1008646.08</v>
          </cell>
          <cell r="U480">
            <v>994389.6</v>
          </cell>
          <cell r="V480">
            <v>980133.12</v>
          </cell>
          <cell r="W480">
            <v>965669.27</v>
          </cell>
          <cell r="X480">
            <v>951620.16</v>
          </cell>
          <cell r="Y480">
            <v>937363.68</v>
          </cell>
          <cell r="Z480">
            <v>923107.2</v>
          </cell>
          <cell r="AA480">
            <v>908850.72</v>
          </cell>
          <cell r="AB480">
            <v>894370.61</v>
          </cell>
          <cell r="AC480">
            <v>880341.27</v>
          </cell>
          <cell r="AD480">
            <v>1122697.9200000002</v>
          </cell>
          <cell r="AE480">
            <v>1108441.44</v>
          </cell>
          <cell r="AF480">
            <v>1094184.96</v>
          </cell>
          <cell r="AG480">
            <v>1079928.4800000002</v>
          </cell>
          <cell r="AH480">
            <v>1065671.9999999998</v>
          </cell>
          <cell r="AI480">
            <v>1051406.8795833334</v>
          </cell>
          <cell r="AJ480">
            <v>1037141.7591666667</v>
          </cell>
          <cell r="AK480">
            <v>1022885.2791666667</v>
          </cell>
          <cell r="AL480">
            <v>1008628.7991666667</v>
          </cell>
          <cell r="AM480">
            <v>994372.31916666648</v>
          </cell>
          <cell r="AN480">
            <v>980106.52124999987</v>
          </cell>
          <cell r="AO480">
            <v>965840.86958333326</v>
          </cell>
          <cell r="AR480" t="str">
            <v>2</v>
          </cell>
        </row>
        <row r="481">
          <cell r="R481">
            <v>112206.77</v>
          </cell>
          <cell r="S481">
            <v>110177.71</v>
          </cell>
          <cell r="T481">
            <v>108148.65</v>
          </cell>
          <cell r="U481">
            <v>106119.59</v>
          </cell>
          <cell r="V481">
            <v>104090.53</v>
          </cell>
          <cell r="W481">
            <v>102021.92</v>
          </cell>
          <cell r="X481">
            <v>100032.42</v>
          </cell>
          <cell r="Y481">
            <v>98003.36</v>
          </cell>
          <cell r="Z481">
            <v>95974.3</v>
          </cell>
          <cell r="AA481">
            <v>93945.24</v>
          </cell>
          <cell r="AB481">
            <v>91872.36</v>
          </cell>
          <cell r="AC481">
            <v>89888.08</v>
          </cell>
          <cell r="AD481">
            <v>124381.13</v>
          </cell>
          <cell r="AE481">
            <v>122352.07</v>
          </cell>
          <cell r="AF481">
            <v>120323.01</v>
          </cell>
          <cell r="AG481">
            <v>118293.94999999997</v>
          </cell>
          <cell r="AH481">
            <v>116264.89</v>
          </cell>
          <cell r="AI481">
            <v>114234.18208333333</v>
          </cell>
          <cell r="AJ481">
            <v>112203.47458333331</v>
          </cell>
          <cell r="AK481">
            <v>110174.41541666666</v>
          </cell>
          <cell r="AL481">
            <v>108145.35625000001</v>
          </cell>
          <cell r="AM481">
            <v>106116.29708333335</v>
          </cell>
          <cell r="AN481">
            <v>104085.41208333334</v>
          </cell>
          <cell r="AO481">
            <v>102054.56708333334</v>
          </cell>
          <cell r="AR481" t="str">
            <v>2</v>
          </cell>
        </row>
        <row r="482">
          <cell r="R482">
            <v>1279400.23</v>
          </cell>
          <cell r="S482">
            <v>1264169.27</v>
          </cell>
          <cell r="T482">
            <v>1248938.31</v>
          </cell>
          <cell r="U482">
            <v>1233707.3500000001</v>
          </cell>
          <cell r="V482">
            <v>1218476.3999999999</v>
          </cell>
          <cell r="W482">
            <v>1203055.06</v>
          </cell>
          <cell r="X482">
            <v>1188014.49</v>
          </cell>
          <cell r="Y482">
            <v>1172783.54</v>
          </cell>
          <cell r="Z482">
            <v>1157552.5900000001</v>
          </cell>
          <cell r="AA482">
            <v>1142321.6399999999</v>
          </cell>
          <cell r="AB482">
            <v>1126887.6100000001</v>
          </cell>
          <cell r="AC482">
            <v>1111862.44</v>
          </cell>
          <cell r="AD482">
            <v>1370785.99</v>
          </cell>
          <cell r="AE482">
            <v>1355555.03</v>
          </cell>
          <cell r="AF482">
            <v>1340324.07</v>
          </cell>
          <cell r="AG482">
            <v>1325093.1100000001</v>
          </cell>
          <cell r="AH482">
            <v>1309862.1504166666</v>
          </cell>
          <cell r="AI482">
            <v>1294623.25875</v>
          </cell>
          <cell r="AJ482">
            <v>1279384.3674999999</v>
          </cell>
          <cell r="AK482">
            <v>1264153.4095833334</v>
          </cell>
          <cell r="AL482">
            <v>1248922.4525000001</v>
          </cell>
          <cell r="AM482">
            <v>1233691.4962500001</v>
          </cell>
          <cell r="AN482">
            <v>1218452.0791666666</v>
          </cell>
          <cell r="AO482">
            <v>1203212.7754166669</v>
          </cell>
          <cell r="AR482" t="str">
            <v>2</v>
          </cell>
        </row>
        <row r="483">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R483" t="str">
            <v>2</v>
          </cell>
        </row>
        <row r="484">
          <cell r="R484">
            <v>6307180.8399999999</v>
          </cell>
          <cell r="S484">
            <v>6293133.6699999999</v>
          </cell>
          <cell r="T484">
            <v>6279086.5</v>
          </cell>
          <cell r="U484">
            <v>6265039.3300000001</v>
          </cell>
          <cell r="V484">
            <v>6250992.1600000001</v>
          </cell>
          <cell r="W484">
            <v>6236913.4199999999</v>
          </cell>
          <cell r="X484">
            <v>6222897.8099999996</v>
          </cell>
          <cell r="Y484">
            <v>6208850.6399999997</v>
          </cell>
          <cell r="Z484">
            <v>6194803.4699999997</v>
          </cell>
          <cell r="AA484">
            <v>6180756.2999999998</v>
          </cell>
          <cell r="AB484">
            <v>6166677.2000000002</v>
          </cell>
          <cell r="AC484">
            <v>6152662.0199999996</v>
          </cell>
          <cell r="AD484">
            <v>6391463.8600000003</v>
          </cell>
          <cell r="AE484">
            <v>6377416.6899999985</v>
          </cell>
          <cell r="AF484">
            <v>6363369.5199999996</v>
          </cell>
          <cell r="AG484">
            <v>6349322.3499999987</v>
          </cell>
          <cell r="AH484">
            <v>6335275.1799999997</v>
          </cell>
          <cell r="AI484">
            <v>6321226.6945833331</v>
          </cell>
          <cell r="AJ484">
            <v>6307178.2087499993</v>
          </cell>
          <cell r="AK484">
            <v>6293131.0379166668</v>
          </cell>
          <cell r="AL484">
            <v>6279083.8670833334</v>
          </cell>
          <cell r="AM484">
            <v>6265036.69625</v>
          </cell>
          <cell r="AN484">
            <v>6250988.1950000003</v>
          </cell>
          <cell r="AO484">
            <v>6236939.6962499991</v>
          </cell>
          <cell r="AR484" t="str">
            <v>2</v>
          </cell>
        </row>
        <row r="485">
          <cell r="R485">
            <v>0</v>
          </cell>
          <cell r="S485">
            <v>0</v>
          </cell>
          <cell r="T485">
            <v>0</v>
          </cell>
          <cell r="U485">
            <v>0</v>
          </cell>
          <cell r="V485">
            <v>0</v>
          </cell>
          <cell r="W485">
            <v>0</v>
          </cell>
          <cell r="X485">
            <v>0</v>
          </cell>
          <cell r="Y485">
            <v>0</v>
          </cell>
          <cell r="Z485">
            <v>0</v>
          </cell>
          <cell r="AA485">
            <v>0</v>
          </cell>
          <cell r="AB485">
            <v>0</v>
          </cell>
          <cell r="AC485">
            <v>0</v>
          </cell>
          <cell r="AD485">
            <v>48173.355833333342</v>
          </cell>
          <cell r="AE485">
            <v>39812.689583333333</v>
          </cell>
          <cell r="AF485">
            <v>32248.2775</v>
          </cell>
          <cell r="AG485">
            <v>25480.119583333333</v>
          </cell>
          <cell r="AH485">
            <v>19508.215833333332</v>
          </cell>
          <cell r="AI485">
            <v>14332.566250000002</v>
          </cell>
          <cell r="AJ485">
            <v>9953.1708333333336</v>
          </cell>
          <cell r="AK485">
            <v>6370.0291666666672</v>
          </cell>
          <cell r="AL485">
            <v>3583.1412500000001</v>
          </cell>
          <cell r="AM485">
            <v>1592.5070833333332</v>
          </cell>
          <cell r="AN485">
            <v>398.12666666666672</v>
          </cell>
          <cell r="AO485">
            <v>0</v>
          </cell>
          <cell r="AR485" t="str">
            <v>2</v>
          </cell>
        </row>
        <row r="486">
          <cell r="R486">
            <v>5981129.5099999998</v>
          </cell>
          <cell r="S486">
            <v>5962726.0300000003</v>
          </cell>
          <cell r="T486">
            <v>5944322.5499999998</v>
          </cell>
          <cell r="U486">
            <v>5925919.0700000003</v>
          </cell>
          <cell r="V486">
            <v>5907515.5899999999</v>
          </cell>
          <cell r="W486">
            <v>5889112.1100000003</v>
          </cell>
          <cell r="X486">
            <v>5870708.6299999999</v>
          </cell>
          <cell r="Y486">
            <v>5852305.1500000004</v>
          </cell>
          <cell r="Z486">
            <v>5833901.6699999999</v>
          </cell>
          <cell r="AA486">
            <v>5815498.1900000004</v>
          </cell>
          <cell r="AB486">
            <v>5797094.71</v>
          </cell>
          <cell r="AC486">
            <v>5778691.2300000004</v>
          </cell>
          <cell r="AD486">
            <v>5226803.4087499995</v>
          </cell>
          <cell r="AE486">
            <v>5724464.0562499985</v>
          </cell>
          <cell r="AF486">
            <v>5978339.6420833329</v>
          </cell>
          <cell r="AG486">
            <v>5983552.4758333331</v>
          </cell>
          <cell r="AH486">
            <v>5983018.82125</v>
          </cell>
          <cell r="AI486">
            <v>5977827.2445833338</v>
          </cell>
          <cell r="AJ486">
            <v>5968066.6958333328</v>
          </cell>
          <cell r="AK486">
            <v>5958280.0745833339</v>
          </cell>
          <cell r="AL486">
            <v>5944202.5620833337</v>
          </cell>
          <cell r="AM486">
            <v>5925847.1212500008</v>
          </cell>
          <cell r="AN486">
            <v>5907491.5337500004</v>
          </cell>
          <cell r="AO486">
            <v>5889112.0366666662</v>
          </cell>
          <cell r="AR486" t="str">
            <v>2</v>
          </cell>
        </row>
        <row r="487">
          <cell r="R487">
            <v>1010821.9</v>
          </cell>
          <cell r="S487">
            <v>1007711.68</v>
          </cell>
          <cell r="T487">
            <v>1004601.46</v>
          </cell>
          <cell r="U487">
            <v>1001491.24</v>
          </cell>
          <cell r="V487">
            <v>998381.02</v>
          </cell>
          <cell r="W487">
            <v>995270.8</v>
          </cell>
          <cell r="X487">
            <v>992160.58</v>
          </cell>
          <cell r="Y487">
            <v>989050.36</v>
          </cell>
          <cell r="Z487">
            <v>985940.14</v>
          </cell>
          <cell r="AA487">
            <v>982829.92</v>
          </cell>
          <cell r="AB487">
            <v>979719.7</v>
          </cell>
          <cell r="AC487">
            <v>976609.48</v>
          </cell>
          <cell r="AD487">
            <v>883339.5575</v>
          </cell>
          <cell r="AE487">
            <v>967445.12333333341</v>
          </cell>
          <cell r="AF487">
            <v>1010350.55625</v>
          </cell>
          <cell r="AG487">
            <v>1011231.5175000002</v>
          </cell>
          <cell r="AH487">
            <v>1011141.3116666669</v>
          </cell>
          <cell r="AI487">
            <v>1010263.9083333332</v>
          </cell>
          <cell r="AJ487">
            <v>1008614.3404166666</v>
          </cell>
          <cell r="AK487">
            <v>1006960.3666666667</v>
          </cell>
          <cell r="AL487">
            <v>1004581.225</v>
          </cell>
          <cell r="AM487">
            <v>1001479.1062499998</v>
          </cell>
          <cell r="AN487">
            <v>998376.96333333349</v>
          </cell>
          <cell r="AO487">
            <v>995270.78791666671</v>
          </cell>
          <cell r="AR487" t="str">
            <v>2</v>
          </cell>
        </row>
        <row r="488">
          <cell r="R488">
            <v>0</v>
          </cell>
          <cell r="S488">
            <v>0</v>
          </cell>
          <cell r="T488">
            <v>0</v>
          </cell>
          <cell r="U488">
            <v>0</v>
          </cell>
          <cell r="V488">
            <v>0</v>
          </cell>
          <cell r="W488">
            <v>1364059.3</v>
          </cell>
          <cell r="X488">
            <v>1362504.32</v>
          </cell>
          <cell r="Y488">
            <v>1322430.67</v>
          </cell>
          <cell r="Z488">
            <v>1261150.69</v>
          </cell>
          <cell r="AA488">
            <v>1221739.73</v>
          </cell>
          <cell r="AB488">
            <v>1226459.1299999999</v>
          </cell>
          <cell r="AC488">
            <v>1186895.93</v>
          </cell>
          <cell r="AD488">
            <v>0</v>
          </cell>
          <cell r="AE488">
            <v>0</v>
          </cell>
          <cell r="AF488">
            <v>0</v>
          </cell>
          <cell r="AG488">
            <v>0</v>
          </cell>
          <cell r="AH488">
            <v>0</v>
          </cell>
          <cell r="AI488">
            <v>56835.804166666669</v>
          </cell>
          <cell r="AJ488">
            <v>170442.62166666667</v>
          </cell>
          <cell r="AK488">
            <v>282314.91291666665</v>
          </cell>
          <cell r="AL488">
            <v>389964.13624999998</v>
          </cell>
          <cell r="AM488">
            <v>493417.90375000006</v>
          </cell>
          <cell r="AN488">
            <v>595426.18958333333</v>
          </cell>
          <cell r="AO488">
            <v>695982.65041666676</v>
          </cell>
          <cell r="AR488" t="str">
            <v>2</v>
          </cell>
        </row>
        <row r="489">
          <cell r="R489">
            <v>0</v>
          </cell>
          <cell r="S489">
            <v>0</v>
          </cell>
          <cell r="T489">
            <v>0</v>
          </cell>
          <cell r="U489">
            <v>0</v>
          </cell>
          <cell r="V489">
            <v>0</v>
          </cell>
          <cell r="W489">
            <v>6647.67</v>
          </cell>
          <cell r="X489">
            <v>6463.01</v>
          </cell>
          <cell r="Y489">
            <v>0</v>
          </cell>
          <cell r="Z489">
            <v>0</v>
          </cell>
          <cell r="AA489">
            <v>0</v>
          </cell>
          <cell r="AB489">
            <v>0</v>
          </cell>
          <cell r="AC489">
            <v>0</v>
          </cell>
          <cell r="AD489">
            <v>0</v>
          </cell>
          <cell r="AE489">
            <v>0</v>
          </cell>
          <cell r="AF489">
            <v>0</v>
          </cell>
          <cell r="AG489">
            <v>0</v>
          </cell>
          <cell r="AH489">
            <v>0</v>
          </cell>
          <cell r="AI489">
            <v>276.98624999999998</v>
          </cell>
          <cell r="AJ489">
            <v>823.26458333333323</v>
          </cell>
          <cell r="AK489">
            <v>1092.5566666666666</v>
          </cell>
          <cell r="AL489">
            <v>1092.5566666666666</v>
          </cell>
          <cell r="AM489">
            <v>1092.5566666666666</v>
          </cell>
          <cell r="AN489">
            <v>1092.5566666666666</v>
          </cell>
          <cell r="AO489">
            <v>1092.5566666666666</v>
          </cell>
          <cell r="AR489" t="str">
            <v>2</v>
          </cell>
        </row>
        <row r="490">
          <cell r="Z490">
            <v>22377.52</v>
          </cell>
          <cell r="AA490">
            <v>21678.22</v>
          </cell>
          <cell r="AB490">
            <v>20742</v>
          </cell>
          <cell r="AC490">
            <v>20072.900000000001</v>
          </cell>
          <cell r="AK490">
            <v>0</v>
          </cell>
          <cell r="AL490">
            <v>932.39666666666665</v>
          </cell>
          <cell r="AM490">
            <v>2768.0525000000002</v>
          </cell>
          <cell r="AN490">
            <v>4535.5616666666674</v>
          </cell>
          <cell r="AO490">
            <v>6236.1824999999999</v>
          </cell>
          <cell r="AR490" t="str">
            <v>2</v>
          </cell>
        </row>
        <row r="491">
          <cell r="R491">
            <v>546015.36</v>
          </cell>
          <cell r="S491">
            <v>437196.97</v>
          </cell>
          <cell r="T491">
            <v>327897.73</v>
          </cell>
          <cell r="U491">
            <v>218598.49</v>
          </cell>
          <cell r="V491">
            <v>0</v>
          </cell>
          <cell r="W491">
            <v>0</v>
          </cell>
          <cell r="X491">
            <v>0</v>
          </cell>
          <cell r="Y491">
            <v>0</v>
          </cell>
          <cell r="Z491">
            <v>0</v>
          </cell>
          <cell r="AA491">
            <v>0</v>
          </cell>
          <cell r="AB491">
            <v>0</v>
          </cell>
          <cell r="AC491">
            <v>0</v>
          </cell>
          <cell r="AD491">
            <v>766548.24416666664</v>
          </cell>
          <cell r="AE491">
            <v>807515.4245833332</v>
          </cell>
          <cell r="AF491">
            <v>790115.35499999998</v>
          </cell>
          <cell r="AG491">
            <v>719803.44624999992</v>
          </cell>
          <cell r="AH491">
            <v>646780.02458333329</v>
          </cell>
          <cell r="AI491">
            <v>575599.22499999998</v>
          </cell>
          <cell r="AJ491">
            <v>515369.31791666668</v>
          </cell>
          <cell r="AK491">
            <v>443769.49791666673</v>
          </cell>
          <cell r="AL491">
            <v>358785.8</v>
          </cell>
          <cell r="AM491">
            <v>281772.03999999998</v>
          </cell>
          <cell r="AN491">
            <v>213798.31833333333</v>
          </cell>
          <cell r="AO491">
            <v>154776.48041666669</v>
          </cell>
          <cell r="AR491" t="str">
            <v>2</v>
          </cell>
        </row>
        <row r="492">
          <cell r="R492">
            <v>524895.76</v>
          </cell>
          <cell r="S492">
            <v>502215.77</v>
          </cell>
          <cell r="T492">
            <v>478837.96</v>
          </cell>
          <cell r="U492">
            <v>456036.15</v>
          </cell>
          <cell r="V492">
            <v>433234.34</v>
          </cell>
          <cell r="W492">
            <v>409232.44</v>
          </cell>
          <cell r="X492">
            <v>398705.89</v>
          </cell>
          <cell r="Y492">
            <v>364828.91</v>
          </cell>
          <cell r="Z492">
            <v>344977.5</v>
          </cell>
          <cell r="AA492">
            <v>321979</v>
          </cell>
          <cell r="AB492">
            <v>297337.75</v>
          </cell>
          <cell r="AC492">
            <v>276099.34000000003</v>
          </cell>
          <cell r="AD492">
            <v>558615.22166666668</v>
          </cell>
          <cell r="AE492">
            <v>601411.53541666665</v>
          </cell>
          <cell r="AF492">
            <v>614589.56583333341</v>
          </cell>
          <cell r="AG492">
            <v>595611.93041666655</v>
          </cell>
          <cell r="AH492">
            <v>569765.65374999994</v>
          </cell>
          <cell r="AI492">
            <v>540500.06124999991</v>
          </cell>
          <cell r="AJ492">
            <v>515180.63541666669</v>
          </cell>
          <cell r="AK492">
            <v>493369.68</v>
          </cell>
          <cell r="AL492">
            <v>472230.21875</v>
          </cell>
          <cell r="AM492">
            <v>452177.42541666661</v>
          </cell>
          <cell r="AN492">
            <v>431945.02583333332</v>
          </cell>
          <cell r="AO492">
            <v>411232.60666666675</v>
          </cell>
          <cell r="AR492" t="str">
            <v>2</v>
          </cell>
        </row>
        <row r="493">
          <cell r="R493">
            <v>1059420.68</v>
          </cell>
          <cell r="S493">
            <v>1039047.21</v>
          </cell>
          <cell r="T493">
            <v>979418.68</v>
          </cell>
          <cell r="U493">
            <v>959830.31</v>
          </cell>
          <cell r="V493">
            <v>940241.94</v>
          </cell>
          <cell r="W493">
            <v>920671.24</v>
          </cell>
          <cell r="X493">
            <v>901082.87</v>
          </cell>
          <cell r="Y493">
            <v>882397.05</v>
          </cell>
          <cell r="Z493">
            <v>862788.23</v>
          </cell>
          <cell r="AA493">
            <v>843179.41</v>
          </cell>
          <cell r="AB493">
            <v>823570.59</v>
          </cell>
          <cell r="AC493">
            <v>803961.77</v>
          </cell>
          <cell r="AD493">
            <v>664033.93333333335</v>
          </cell>
          <cell r="AE493">
            <v>751470.09541666682</v>
          </cell>
          <cell r="AF493">
            <v>835572.84083333332</v>
          </cell>
          <cell r="AG493">
            <v>916374.88208333321</v>
          </cell>
          <cell r="AH493">
            <v>990976.91124999989</v>
          </cell>
          <cell r="AI493">
            <v>1020820.60875</v>
          </cell>
          <cell r="AJ493">
            <v>1011204.5837500001</v>
          </cell>
          <cell r="AK493">
            <v>997426.53291666647</v>
          </cell>
          <cell r="AL493">
            <v>979556.29166666663</v>
          </cell>
          <cell r="AM493">
            <v>961655.27958333341</v>
          </cell>
          <cell r="AN493">
            <v>944028.66500000004</v>
          </cell>
          <cell r="AO493">
            <v>926663.87375000014</v>
          </cell>
          <cell r="AR493" t="str">
            <v>2</v>
          </cell>
        </row>
        <row r="494">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R494" t="str">
            <v>2</v>
          </cell>
        </row>
        <row r="495">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R495" t="str">
            <v>62</v>
          </cell>
        </row>
        <row r="496">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R496" t="str">
            <v>62</v>
          </cell>
        </row>
        <row r="497">
          <cell r="R497">
            <v>7869228.7199999997</v>
          </cell>
          <cell r="S497">
            <v>7369228.7199999997</v>
          </cell>
          <cell r="T497">
            <v>6869228.7199999997</v>
          </cell>
          <cell r="U497">
            <v>6369228.7199999997</v>
          </cell>
          <cell r="V497">
            <v>5869228.7199999997</v>
          </cell>
          <cell r="W497">
            <v>5369228.7199999997</v>
          </cell>
          <cell r="X497">
            <v>4869228.72</v>
          </cell>
          <cell r="Y497">
            <v>4369228.72</v>
          </cell>
          <cell r="Z497">
            <v>3869228.72</v>
          </cell>
          <cell r="AA497">
            <v>3369228.72</v>
          </cell>
          <cell r="AB497">
            <v>2869228.72</v>
          </cell>
          <cell r="AC497">
            <v>2369228.7200000002</v>
          </cell>
          <cell r="AD497">
            <v>10869228.720000001</v>
          </cell>
          <cell r="AE497">
            <v>10369228.720000001</v>
          </cell>
          <cell r="AF497">
            <v>9869228.7200000007</v>
          </cell>
          <cell r="AG497">
            <v>9369228.7200000007</v>
          </cell>
          <cell r="AH497">
            <v>8869228.7200000007</v>
          </cell>
          <cell r="AI497">
            <v>8369228.7199999997</v>
          </cell>
          <cell r="AJ497">
            <v>7869228.7199999997</v>
          </cell>
          <cell r="AK497">
            <v>7369228.7199999997</v>
          </cell>
          <cell r="AL497">
            <v>6869228.7199999997</v>
          </cell>
          <cell r="AM497">
            <v>6369228.7199999997</v>
          </cell>
          <cell r="AN497">
            <v>5869228.7199999997</v>
          </cell>
          <cell r="AO497">
            <v>5369228.7199999997</v>
          </cell>
          <cell r="AR497" t="str">
            <v>62</v>
          </cell>
        </row>
        <row r="498">
          <cell r="R498">
            <v>4776552.71</v>
          </cell>
          <cell r="S498">
            <v>4776552.71</v>
          </cell>
          <cell r="T498">
            <v>4776552.71</v>
          </cell>
          <cell r="U498">
            <v>4776552.71</v>
          </cell>
          <cell r="V498">
            <v>4776552.71</v>
          </cell>
          <cell r="W498">
            <v>4776552.71</v>
          </cell>
          <cell r="X498">
            <v>4776552.71</v>
          </cell>
          <cell r="Y498">
            <v>4776552.71</v>
          </cell>
          <cell r="Z498">
            <v>4776552.71</v>
          </cell>
          <cell r="AA498">
            <v>4776552.71</v>
          </cell>
          <cell r="AB498">
            <v>4776552.71</v>
          </cell>
          <cell r="AC498">
            <v>4776552.71</v>
          </cell>
          <cell r="AD498">
            <v>4776552.71</v>
          </cell>
          <cell r="AE498">
            <v>4776552.71</v>
          </cell>
          <cell r="AF498">
            <v>4776552.71</v>
          </cell>
          <cell r="AG498">
            <v>4776552.71</v>
          </cell>
          <cell r="AH498">
            <v>4776552.71</v>
          </cell>
          <cell r="AI498">
            <v>4776552.71</v>
          </cell>
          <cell r="AJ498">
            <v>4776552.71</v>
          </cell>
          <cell r="AK498">
            <v>4776552.71</v>
          </cell>
          <cell r="AL498">
            <v>4776552.71</v>
          </cell>
          <cell r="AM498">
            <v>4776552.71</v>
          </cell>
          <cell r="AN498">
            <v>4776552.71</v>
          </cell>
          <cell r="AO498">
            <v>4776552.71</v>
          </cell>
          <cell r="AR498" t="str">
            <v>62</v>
          </cell>
        </row>
        <row r="499">
          <cell r="R499">
            <v>2705896.42</v>
          </cell>
          <cell r="S499">
            <v>2705896.42</v>
          </cell>
          <cell r="T499">
            <v>2705896.42</v>
          </cell>
          <cell r="U499">
            <v>2705896.42</v>
          </cell>
          <cell r="V499">
            <v>2705896.42</v>
          </cell>
          <cell r="W499">
            <v>2705896.42</v>
          </cell>
          <cell r="X499">
            <v>2705896.42</v>
          </cell>
          <cell r="Y499">
            <v>2705896.42</v>
          </cell>
          <cell r="Z499">
            <v>2705896.42</v>
          </cell>
          <cell r="AA499">
            <v>2705896.42</v>
          </cell>
          <cell r="AB499">
            <v>2705896.42</v>
          </cell>
          <cell r="AC499">
            <v>2705896.42</v>
          </cell>
          <cell r="AD499">
            <v>2705896.4200000004</v>
          </cell>
          <cell r="AE499">
            <v>2705896.4200000004</v>
          </cell>
          <cell r="AF499">
            <v>2705896.4200000004</v>
          </cell>
          <cell r="AG499">
            <v>2705896.4200000004</v>
          </cell>
          <cell r="AH499">
            <v>2705896.4200000004</v>
          </cell>
          <cell r="AI499">
            <v>2705896.4200000004</v>
          </cell>
          <cell r="AJ499">
            <v>2705896.4200000004</v>
          </cell>
          <cell r="AK499">
            <v>2705896.4200000004</v>
          </cell>
          <cell r="AL499">
            <v>2705896.4200000004</v>
          </cell>
          <cell r="AM499">
            <v>2705896.4200000004</v>
          </cell>
          <cell r="AN499">
            <v>2705896.4200000004</v>
          </cell>
          <cell r="AO499">
            <v>2705896.4200000004</v>
          </cell>
          <cell r="AR499" t="str">
            <v>62</v>
          </cell>
        </row>
        <row r="500">
          <cell r="R500">
            <v>10937831.24</v>
          </cell>
          <cell r="S500">
            <v>11060666.529999999</v>
          </cell>
          <cell r="T500">
            <v>11247075.68</v>
          </cell>
          <cell r="U500">
            <v>11228837.51</v>
          </cell>
          <cell r="V500">
            <v>11234493.17</v>
          </cell>
          <cell r="W500">
            <v>11228237.460000001</v>
          </cell>
          <cell r="X500">
            <v>11238679.66</v>
          </cell>
          <cell r="Y500">
            <v>11242685.810000001</v>
          </cell>
          <cell r="Z500">
            <v>11243764.470000001</v>
          </cell>
          <cell r="AA500">
            <v>11243764.470000001</v>
          </cell>
          <cell r="AB500">
            <v>11242070.58</v>
          </cell>
          <cell r="AC500">
            <v>11242070.58</v>
          </cell>
          <cell r="AD500">
            <v>1301127.8375000001</v>
          </cell>
          <cell r="AE500">
            <v>2217731.9112500004</v>
          </cell>
          <cell r="AF500">
            <v>3147221.1700000004</v>
          </cell>
          <cell r="AG500">
            <v>4083717.552916667</v>
          </cell>
          <cell r="AH500">
            <v>5019689.6645833338</v>
          </cell>
          <cell r="AI500">
            <v>5955636.7741666669</v>
          </cell>
          <cell r="AJ500">
            <v>6891758.3208333338</v>
          </cell>
          <cell r="AK500">
            <v>7828481.882083334</v>
          </cell>
          <cell r="AL500">
            <v>8765417.3104166668</v>
          </cell>
          <cell r="AM500">
            <v>9702397.6829166673</v>
          </cell>
          <cell r="AN500">
            <v>10639307.476666668</v>
          </cell>
          <cell r="AO500">
            <v>11153454.257083332</v>
          </cell>
          <cell r="AR500" t="str">
            <v>62</v>
          </cell>
        </row>
        <row r="501">
          <cell r="R501">
            <v>212634.15</v>
          </cell>
          <cell r="S501">
            <v>205546.33</v>
          </cell>
          <cell r="T501">
            <v>202002.42</v>
          </cell>
          <cell r="U501">
            <v>198458.51</v>
          </cell>
          <cell r="V501">
            <v>194914.6</v>
          </cell>
          <cell r="W501">
            <v>191370.69</v>
          </cell>
          <cell r="X501">
            <v>187826.78</v>
          </cell>
          <cell r="Y501">
            <v>184282.87</v>
          </cell>
          <cell r="Z501">
            <v>180738.96</v>
          </cell>
          <cell r="AA501">
            <v>177195.05</v>
          </cell>
          <cell r="AB501">
            <v>173651.14</v>
          </cell>
          <cell r="AC501">
            <v>170107.23</v>
          </cell>
          <cell r="AD501">
            <v>26579.268749999999</v>
          </cell>
          <cell r="AE501">
            <v>44003.455416666664</v>
          </cell>
          <cell r="AF501">
            <v>60984.653333333328</v>
          </cell>
          <cell r="AG501">
            <v>77670.525416666671</v>
          </cell>
          <cell r="AH501">
            <v>94061.07166666667</v>
          </cell>
          <cell r="AI501">
            <v>110156.29208333335</v>
          </cell>
          <cell r="AJ501">
            <v>125956.18666666666</v>
          </cell>
          <cell r="AK501">
            <v>141460.75541666668</v>
          </cell>
          <cell r="AL501">
            <v>156669.99833333332</v>
          </cell>
          <cell r="AM501">
            <v>171583.91541666666</v>
          </cell>
          <cell r="AN501">
            <v>186202.50666666662</v>
          </cell>
          <cell r="AO501">
            <v>191666.01583333334</v>
          </cell>
          <cell r="AQ501" t="str">
            <v>6c</v>
          </cell>
          <cell r="AR501" t="str">
            <v>62</v>
          </cell>
        </row>
        <row r="502">
          <cell r="R502">
            <v>65824332.039999999</v>
          </cell>
          <cell r="S502">
            <v>65824332.039999999</v>
          </cell>
          <cell r="T502">
            <v>65824332.039999999</v>
          </cell>
          <cell r="U502">
            <v>65824332.039999999</v>
          </cell>
          <cell r="V502">
            <v>65824332.039999999</v>
          </cell>
          <cell r="W502">
            <v>65824332.039999999</v>
          </cell>
          <cell r="X502">
            <v>65824332.039999999</v>
          </cell>
          <cell r="Y502">
            <v>65824332.039999999</v>
          </cell>
          <cell r="Z502">
            <v>65824332.039999999</v>
          </cell>
          <cell r="AA502">
            <v>65824332.039999999</v>
          </cell>
          <cell r="AB502">
            <v>65824332.039999999</v>
          </cell>
          <cell r="AC502">
            <v>65824332.039999999</v>
          </cell>
          <cell r="AD502">
            <v>2742680.5016666665</v>
          </cell>
          <cell r="AE502">
            <v>8228041.5049999999</v>
          </cell>
          <cell r="AF502">
            <v>13713402.508333333</v>
          </cell>
          <cell r="AG502">
            <v>19198763.511666667</v>
          </cell>
          <cell r="AH502">
            <v>24684124.515000001</v>
          </cell>
          <cell r="AI502">
            <v>30169485.518333331</v>
          </cell>
          <cell r="AJ502">
            <v>35654846.521666668</v>
          </cell>
          <cell r="AK502">
            <v>41140207.524999999</v>
          </cell>
          <cell r="AL502">
            <v>46625568.528333336</v>
          </cell>
          <cell r="AM502">
            <v>52110929.531666666</v>
          </cell>
          <cell r="AN502">
            <v>57596290.534999996</v>
          </cell>
          <cell r="AO502">
            <v>63081651.538333327</v>
          </cell>
          <cell r="AQ502" t="str">
            <v>6c</v>
          </cell>
          <cell r="AR502" t="str">
            <v>62</v>
          </cell>
        </row>
        <row r="503">
          <cell r="R503">
            <v>836601.14</v>
          </cell>
          <cell r="S503">
            <v>836601.14</v>
          </cell>
          <cell r="T503">
            <v>836601.14</v>
          </cell>
          <cell r="U503">
            <v>836601.14</v>
          </cell>
          <cell r="V503">
            <v>836601.14</v>
          </cell>
          <cell r="W503">
            <v>836601.14</v>
          </cell>
          <cell r="X503">
            <v>836601.14</v>
          </cell>
          <cell r="Y503">
            <v>836601.14</v>
          </cell>
          <cell r="Z503">
            <v>834734.24</v>
          </cell>
          <cell r="AA503">
            <v>834734.24</v>
          </cell>
          <cell r="AB503">
            <v>834734.24</v>
          </cell>
          <cell r="AC503">
            <v>832492.97</v>
          </cell>
          <cell r="AD503">
            <v>34858.380833333336</v>
          </cell>
          <cell r="AE503">
            <v>104575.1425</v>
          </cell>
          <cell r="AF503">
            <v>174291.90416666667</v>
          </cell>
          <cell r="AG503">
            <v>244008.6658333333</v>
          </cell>
          <cell r="AH503">
            <v>313725.42749999999</v>
          </cell>
          <cell r="AI503">
            <v>383442.18916666671</v>
          </cell>
          <cell r="AJ503">
            <v>453158.95083333337</v>
          </cell>
          <cell r="AK503">
            <v>522875.71249999997</v>
          </cell>
          <cell r="AL503">
            <v>592514.68666666665</v>
          </cell>
          <cell r="AM503">
            <v>662075.87333333329</v>
          </cell>
          <cell r="AN503">
            <v>731637.05999999994</v>
          </cell>
          <cell r="AO503">
            <v>801104.8604166666</v>
          </cell>
          <cell r="AQ503" t="str">
            <v>6c</v>
          </cell>
          <cell r="AR503" t="str">
            <v>62</v>
          </cell>
        </row>
        <row r="504">
          <cell r="R504">
            <v>-18840989.280000001</v>
          </cell>
          <cell r="S504">
            <v>-18840989.280000001</v>
          </cell>
          <cell r="T504">
            <v>-18840989.280000001</v>
          </cell>
          <cell r="U504">
            <v>-18840989.280000001</v>
          </cell>
          <cell r="V504">
            <v>-18840989.280000001</v>
          </cell>
          <cell r="W504">
            <v>-18840989.280000001</v>
          </cell>
          <cell r="X504">
            <v>-18840989.280000001</v>
          </cell>
          <cell r="Y504">
            <v>-18840989.280000001</v>
          </cell>
          <cell r="Z504">
            <v>-18840989.280000001</v>
          </cell>
          <cell r="AA504">
            <v>-18840989.280000001</v>
          </cell>
          <cell r="AB504">
            <v>-18840989.280000001</v>
          </cell>
          <cell r="AC504">
            <v>-18840989.280000001</v>
          </cell>
          <cell r="AD504">
            <v>-785041.22000000009</v>
          </cell>
          <cell r="AE504">
            <v>-2355123.66</v>
          </cell>
          <cell r="AF504">
            <v>-3925206.1</v>
          </cell>
          <cell r="AG504">
            <v>-5495288.54</v>
          </cell>
          <cell r="AH504">
            <v>-7065370.9800000004</v>
          </cell>
          <cell r="AI504">
            <v>-8635453.4199999999</v>
          </cell>
          <cell r="AJ504">
            <v>-10205535.860000001</v>
          </cell>
          <cell r="AK504">
            <v>-11775618.300000003</v>
          </cell>
          <cell r="AL504">
            <v>-13345700.74</v>
          </cell>
          <cell r="AM504">
            <v>-14915783.180000002</v>
          </cell>
          <cell r="AN504">
            <v>-16485865.619999999</v>
          </cell>
          <cell r="AO504">
            <v>-18055948.060000002</v>
          </cell>
          <cell r="AQ504" t="str">
            <v>6c</v>
          </cell>
          <cell r="AR504" t="str">
            <v>62</v>
          </cell>
        </row>
        <row r="505">
          <cell r="R505">
            <v>-62279.24</v>
          </cell>
          <cell r="S505">
            <v>-186837.74</v>
          </cell>
          <cell r="T505">
            <v>-311396.24</v>
          </cell>
          <cell r="U505">
            <v>-435954.74</v>
          </cell>
          <cell r="V505">
            <v>-560513.24</v>
          </cell>
          <cell r="W505">
            <v>-685071.74</v>
          </cell>
          <cell r="X505">
            <v>-809630.24</v>
          </cell>
          <cell r="Y505">
            <v>-934188.74</v>
          </cell>
          <cell r="Z505">
            <v>-1058747.24</v>
          </cell>
          <cell r="AA505">
            <v>-1183305.74</v>
          </cell>
          <cell r="AB505">
            <v>-1307864.24</v>
          </cell>
          <cell r="AC505">
            <v>-1432422.74</v>
          </cell>
          <cell r="AD505">
            <v>-2594.9683333333332</v>
          </cell>
          <cell r="AE505">
            <v>-12974.842499999999</v>
          </cell>
          <cell r="AF505">
            <v>-33734.591666666667</v>
          </cell>
          <cell r="AG505">
            <v>-64874.215833333328</v>
          </cell>
          <cell r="AH505">
            <v>-106393.71500000001</v>
          </cell>
          <cell r="AI505">
            <v>-158293.08916666664</v>
          </cell>
          <cell r="AJ505">
            <v>-220572.33833333335</v>
          </cell>
          <cell r="AK505">
            <v>-293231.46249999997</v>
          </cell>
          <cell r="AL505">
            <v>-376270.46166666667</v>
          </cell>
          <cell r="AM505">
            <v>-469689.33583333337</v>
          </cell>
          <cell r="AN505">
            <v>-573488.08500000008</v>
          </cell>
          <cell r="AO505">
            <v>-687666.70916666673</v>
          </cell>
          <cell r="AQ505" t="str">
            <v>6c</v>
          </cell>
          <cell r="AR505" t="str">
            <v>62</v>
          </cell>
        </row>
        <row r="506">
          <cell r="R506">
            <v>215491091</v>
          </cell>
          <cell r="S506">
            <v>214262424</v>
          </cell>
          <cell r="T506">
            <v>213033757</v>
          </cell>
          <cell r="U506">
            <v>211805090</v>
          </cell>
          <cell r="V506">
            <v>210576423</v>
          </cell>
          <cell r="W506">
            <v>209347756</v>
          </cell>
          <cell r="X506">
            <v>208119089</v>
          </cell>
          <cell r="Y506">
            <v>206890422</v>
          </cell>
          <cell r="Z506">
            <v>205661755</v>
          </cell>
          <cell r="AA506">
            <v>204433088</v>
          </cell>
          <cell r="AB506">
            <v>203204421</v>
          </cell>
          <cell r="AC506">
            <v>201975754</v>
          </cell>
          <cell r="AD506">
            <v>223605134.33333334</v>
          </cell>
          <cell r="AE506">
            <v>222397030.58333334</v>
          </cell>
          <cell r="AF506">
            <v>221168055.08333334</v>
          </cell>
          <cell r="AG506">
            <v>219919496.25</v>
          </cell>
          <cell r="AH506">
            <v>218653393.75</v>
          </cell>
          <cell r="AI506">
            <v>217369747.58333334</v>
          </cell>
          <cell r="AJ506">
            <v>216066518.08333334</v>
          </cell>
          <cell r="AK506">
            <v>214743705.25</v>
          </cell>
          <cell r="AL506">
            <v>213401309.08333334</v>
          </cell>
          <cell r="AM506">
            <v>212039329.58333334</v>
          </cell>
          <cell r="AN506">
            <v>210657766.75</v>
          </cell>
          <cell r="AO506">
            <v>209347756</v>
          </cell>
          <cell r="AQ506" t="str">
            <v>6a</v>
          </cell>
          <cell r="AR506" t="str">
            <v>62</v>
          </cell>
        </row>
        <row r="507">
          <cell r="R507">
            <v>10161321.18</v>
          </cell>
          <cell r="S507">
            <v>10161321.18</v>
          </cell>
          <cell r="T507">
            <v>10161321.18</v>
          </cell>
          <cell r="U507">
            <v>10161321.18</v>
          </cell>
          <cell r="V507">
            <v>10161321.18</v>
          </cell>
          <cell r="W507">
            <v>10236321.18</v>
          </cell>
          <cell r="X507">
            <v>10236321.18</v>
          </cell>
          <cell r="Y507">
            <v>10236321.18</v>
          </cell>
          <cell r="Z507">
            <v>10246321.18</v>
          </cell>
          <cell r="AA507">
            <v>10246321.18</v>
          </cell>
          <cell r="AB507">
            <v>10246321.18</v>
          </cell>
          <cell r="AC507">
            <v>10598321.18</v>
          </cell>
          <cell r="AD507">
            <v>10161321.180000002</v>
          </cell>
          <cell r="AE507">
            <v>10161321.180000002</v>
          </cell>
          <cell r="AF507">
            <v>10161321.180000002</v>
          </cell>
          <cell r="AG507">
            <v>10161321.180000002</v>
          </cell>
          <cell r="AH507">
            <v>10161321.180000002</v>
          </cell>
          <cell r="AI507">
            <v>10164446.180000002</v>
          </cell>
          <cell r="AJ507">
            <v>10170696.180000002</v>
          </cell>
          <cell r="AK507">
            <v>10176946.180000002</v>
          </cell>
          <cell r="AL507">
            <v>10183612.846666669</v>
          </cell>
          <cell r="AM507">
            <v>10190696.180000002</v>
          </cell>
          <cell r="AN507">
            <v>10197779.513333336</v>
          </cell>
          <cell r="AO507">
            <v>10219529.513333336</v>
          </cell>
          <cell r="AR507" t="str">
            <v>45b</v>
          </cell>
          <cell r="AS507" t="str">
            <v>10</v>
          </cell>
        </row>
        <row r="508">
          <cell r="R508">
            <v>0</v>
          </cell>
          <cell r="S508">
            <v>0</v>
          </cell>
          <cell r="T508">
            <v>0</v>
          </cell>
          <cell r="U508">
            <v>0</v>
          </cell>
          <cell r="V508">
            <v>0</v>
          </cell>
          <cell r="W508">
            <v>0</v>
          </cell>
          <cell r="X508">
            <v>0</v>
          </cell>
          <cell r="Y508">
            <v>0</v>
          </cell>
          <cell r="Z508">
            <v>0</v>
          </cell>
          <cell r="AA508">
            <v>0</v>
          </cell>
          <cell r="AB508">
            <v>0</v>
          </cell>
          <cell r="AC508">
            <v>0</v>
          </cell>
          <cell r="AD508">
            <v>110784.375</v>
          </cell>
          <cell r="AE508">
            <v>101565.95833333333</v>
          </cell>
          <cell r="AF508">
            <v>92347.541666666672</v>
          </cell>
          <cell r="AG508">
            <v>83129.125</v>
          </cell>
          <cell r="AH508">
            <v>71871.041666666672</v>
          </cell>
          <cell r="AI508">
            <v>57395.458333333336</v>
          </cell>
          <cell r="AJ508">
            <v>41742.041666666664</v>
          </cell>
          <cell r="AK508">
            <v>29675.916666666668</v>
          </cell>
          <cell r="AL508">
            <v>21197.083333333332</v>
          </cell>
          <cell r="AM508">
            <v>12718.25</v>
          </cell>
          <cell r="AN508">
            <v>4239.416666666667</v>
          </cell>
          <cell r="AO508">
            <v>0</v>
          </cell>
          <cell r="AR508" t="str">
            <v>45b</v>
          </cell>
          <cell r="AS508" t="str">
            <v>10</v>
          </cell>
        </row>
        <row r="509">
          <cell r="R509">
            <v>21433036.600000001</v>
          </cell>
          <cell r="S509">
            <v>22434553.059999999</v>
          </cell>
          <cell r="T509">
            <v>24172334.469999999</v>
          </cell>
          <cell r="U509">
            <v>4612980.67</v>
          </cell>
          <cell r="V509">
            <v>5430261.9000000004</v>
          </cell>
          <cell r="W509">
            <v>6786451.1299999999</v>
          </cell>
          <cell r="X509">
            <v>7590711.2800000003</v>
          </cell>
          <cell r="Y509">
            <v>9232807.4000000004</v>
          </cell>
          <cell r="Z509">
            <v>10952139.76</v>
          </cell>
          <cell r="AA509">
            <v>12553087</v>
          </cell>
          <cell r="AB509">
            <v>15305542.41</v>
          </cell>
          <cell r="AC509">
            <v>20869468.25</v>
          </cell>
          <cell r="AD509">
            <v>12447277.340833334</v>
          </cell>
          <cell r="AE509">
            <v>13585122.818750001</v>
          </cell>
          <cell r="AF509">
            <v>14991841.219166668</v>
          </cell>
          <cell r="AG509">
            <v>15562586.859583333</v>
          </cell>
          <cell r="AH509">
            <v>15259239.772916667</v>
          </cell>
          <cell r="AI509">
            <v>14922355.209166666</v>
          </cell>
          <cell r="AJ509">
            <v>14556563.79208333</v>
          </cell>
          <cell r="AK509">
            <v>14207141.883749999</v>
          </cell>
          <cell r="AL509">
            <v>13909867.579583338</v>
          </cell>
          <cell r="AM509">
            <v>13644780.350416668</v>
          </cell>
          <cell r="AN509">
            <v>13466726.360416668</v>
          </cell>
          <cell r="AO509">
            <v>13430197.013750002</v>
          </cell>
          <cell r="AR509" t="str">
            <v>57</v>
          </cell>
        </row>
        <row r="510">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R510" t="str">
            <v>50a</v>
          </cell>
        </row>
        <row r="511">
          <cell r="R511">
            <v>30499089.399999999</v>
          </cell>
          <cell r="S511">
            <v>30466773.079999998</v>
          </cell>
          <cell r="T511">
            <v>30360841.690000001</v>
          </cell>
          <cell r="U511">
            <v>30260330.16</v>
          </cell>
          <cell r="V511">
            <v>30480029.510000002</v>
          </cell>
          <cell r="W511">
            <v>30687056.079999998</v>
          </cell>
          <cell r="X511">
            <v>30698840.620000001</v>
          </cell>
          <cell r="Y511">
            <v>30545234.140000001</v>
          </cell>
          <cell r="Z511">
            <v>30438727.5</v>
          </cell>
          <cell r="AA511">
            <v>30380316.219999999</v>
          </cell>
          <cell r="AB511">
            <v>30360465.859999999</v>
          </cell>
          <cell r="AC511">
            <v>30437954.07</v>
          </cell>
          <cell r="AD511">
            <v>30173784.75833334</v>
          </cell>
          <cell r="AE511">
            <v>30216778.945833337</v>
          </cell>
          <cell r="AF511">
            <v>30248690.340000004</v>
          </cell>
          <cell r="AG511">
            <v>30267746.622500002</v>
          </cell>
          <cell r="AH511">
            <v>30287187.86791667</v>
          </cell>
          <cell r="AI511">
            <v>30320286.551666666</v>
          </cell>
          <cell r="AJ511">
            <v>30361185.687083334</v>
          </cell>
          <cell r="AK511">
            <v>30396277.993333329</v>
          </cell>
          <cell r="AL511">
            <v>30420131.19125</v>
          </cell>
          <cell r="AM511">
            <v>30436780.996666666</v>
          </cell>
          <cell r="AN511">
            <v>30450640.704583328</v>
          </cell>
          <cell r="AO511">
            <v>30462699.734583333</v>
          </cell>
          <cell r="AR511" t="str">
            <v>57</v>
          </cell>
        </row>
        <row r="512">
          <cell r="R512">
            <v>4112219.99</v>
          </cell>
          <cell r="S512">
            <v>4349202.5199999996</v>
          </cell>
          <cell r="T512">
            <v>4604999.66</v>
          </cell>
          <cell r="U512">
            <v>1022259.88</v>
          </cell>
          <cell r="V512">
            <v>1187796.23</v>
          </cell>
          <cell r="W512">
            <v>1551323.63</v>
          </cell>
          <cell r="X512">
            <v>1802884.85</v>
          </cell>
          <cell r="Y512">
            <v>2116066.58</v>
          </cell>
          <cell r="Z512">
            <v>2348067.2000000002</v>
          </cell>
          <cell r="AA512">
            <v>2681215.8199999998</v>
          </cell>
          <cell r="AB512">
            <v>3092008.78</v>
          </cell>
          <cell r="AC512">
            <v>3981109.02</v>
          </cell>
          <cell r="AD512">
            <v>2632822.0429166667</v>
          </cell>
          <cell r="AE512">
            <v>2870007.8770833337</v>
          </cell>
          <cell r="AF512">
            <v>3096118.17</v>
          </cell>
          <cell r="AG512">
            <v>3166538.9187500007</v>
          </cell>
          <cell r="AH512">
            <v>3079328.9225000008</v>
          </cell>
          <cell r="AI512">
            <v>3003490.8983333334</v>
          </cell>
          <cell r="AJ512">
            <v>2945807.2670833333</v>
          </cell>
          <cell r="AK512">
            <v>2897117.2583333333</v>
          </cell>
          <cell r="AL512">
            <v>2861316.355</v>
          </cell>
          <cell r="AM512">
            <v>2813488.7245833334</v>
          </cell>
          <cell r="AN512">
            <v>2754774.8575000004</v>
          </cell>
          <cell r="AO512">
            <v>2733634.1687500007</v>
          </cell>
          <cell r="AR512" t="str">
            <v>42b</v>
          </cell>
        </row>
        <row r="513">
          <cell r="R513">
            <v>21589277</v>
          </cell>
          <cell r="S513">
            <v>21589277</v>
          </cell>
          <cell r="T513">
            <v>21589277</v>
          </cell>
          <cell r="U513">
            <v>21589277</v>
          </cell>
          <cell r="V513">
            <v>21589277</v>
          </cell>
          <cell r="W513">
            <v>21589277</v>
          </cell>
          <cell r="X513">
            <v>21589277</v>
          </cell>
          <cell r="Y513">
            <v>21589277</v>
          </cell>
          <cell r="Z513">
            <v>21589277</v>
          </cell>
          <cell r="AA513">
            <v>21589277</v>
          </cell>
          <cell r="AB513">
            <v>21589277</v>
          </cell>
          <cell r="AC513">
            <v>21589277</v>
          </cell>
          <cell r="AD513">
            <v>21589277</v>
          </cell>
          <cell r="AE513">
            <v>21589277</v>
          </cell>
          <cell r="AF513">
            <v>21589277</v>
          </cell>
          <cell r="AG513">
            <v>21589277</v>
          </cell>
          <cell r="AH513">
            <v>21589277</v>
          </cell>
          <cell r="AI513">
            <v>21589277</v>
          </cell>
          <cell r="AJ513">
            <v>21589277</v>
          </cell>
          <cell r="AK513">
            <v>21589277</v>
          </cell>
          <cell r="AL513">
            <v>21589277</v>
          </cell>
          <cell r="AM513">
            <v>21589277</v>
          </cell>
          <cell r="AN513">
            <v>21589277</v>
          </cell>
          <cell r="AO513">
            <v>21589277</v>
          </cell>
          <cell r="AQ513">
            <v>7</v>
          </cell>
          <cell r="AR513" t="str">
            <v>57</v>
          </cell>
        </row>
        <row r="514">
          <cell r="R514">
            <v>-1057557.1200000001</v>
          </cell>
          <cell r="S514">
            <v>-1235153.1200000001</v>
          </cell>
          <cell r="T514">
            <v>-1383650.4</v>
          </cell>
          <cell r="U514">
            <v>2333550.75</v>
          </cell>
          <cell r="V514">
            <v>2205691.4300000002</v>
          </cell>
          <cell r="W514">
            <v>2112874.6</v>
          </cell>
          <cell r="X514">
            <v>2035581.85</v>
          </cell>
          <cell r="Y514">
            <v>1949766.14</v>
          </cell>
          <cell r="Z514">
            <v>1842240.21</v>
          </cell>
          <cell r="AA514">
            <v>1655730.53</v>
          </cell>
          <cell r="AB514">
            <v>1353306.52</v>
          </cell>
          <cell r="AC514">
            <v>986867</v>
          </cell>
          <cell r="AD514">
            <v>-222839.25750000004</v>
          </cell>
          <cell r="AE514">
            <v>-349187.05041666672</v>
          </cell>
          <cell r="AF514">
            <v>-475121.5845833334</v>
          </cell>
          <cell r="AG514">
            <v>-440770.06958333333</v>
          </cell>
          <cell r="AH514">
            <v>-248276.39625000011</v>
          </cell>
          <cell r="AI514">
            <v>-59680.254583333386</v>
          </cell>
          <cell r="AJ514">
            <v>125510.72541666661</v>
          </cell>
          <cell r="AK514">
            <v>308245.25208333333</v>
          </cell>
          <cell r="AL514">
            <v>487353.7245833333</v>
          </cell>
          <cell r="AM514">
            <v>662125.95875000011</v>
          </cell>
          <cell r="AN514">
            <v>831834.83750000002</v>
          </cell>
          <cell r="AO514">
            <v>990840.44416666648</v>
          </cell>
          <cell r="AR514" t="str">
            <v>42b</v>
          </cell>
        </row>
        <row r="515">
          <cell r="R515">
            <v>-9848326.7599999998</v>
          </cell>
          <cell r="S515">
            <v>-9896366.6500000004</v>
          </cell>
          <cell r="T515">
            <v>-9944406.5399999991</v>
          </cell>
          <cell r="U515">
            <v>-9992446.4299999997</v>
          </cell>
          <cell r="V515">
            <v>-10040486.32</v>
          </cell>
          <cell r="W515">
            <v>-10088526.210000001</v>
          </cell>
          <cell r="X515">
            <v>-10136566.1</v>
          </cell>
          <cell r="Y515">
            <v>-10184605.99</v>
          </cell>
          <cell r="Z515">
            <v>-10232645.880000001</v>
          </cell>
          <cell r="AA515">
            <v>-10280685.77</v>
          </cell>
          <cell r="AB515">
            <v>-10328725.66</v>
          </cell>
          <cell r="AC515">
            <v>-10376765.550000001</v>
          </cell>
          <cell r="AD515">
            <v>-9560087.4200000018</v>
          </cell>
          <cell r="AE515">
            <v>-9608127.3100000024</v>
          </cell>
          <cell r="AF515">
            <v>-9656167.200000003</v>
          </cell>
          <cell r="AG515">
            <v>-9704207.0900000036</v>
          </cell>
          <cell r="AH515">
            <v>-9752246.9800000023</v>
          </cell>
          <cell r="AI515">
            <v>-9800286.8699999992</v>
          </cell>
          <cell r="AJ515">
            <v>-9848326.7600000016</v>
          </cell>
          <cell r="AK515">
            <v>-9896366.6500000004</v>
          </cell>
          <cell r="AL515">
            <v>-9944406.5399999991</v>
          </cell>
          <cell r="AM515">
            <v>-9992446.4299999978</v>
          </cell>
          <cell r="AN515">
            <v>-10040486.319999998</v>
          </cell>
          <cell r="AO515">
            <v>-10088526.209999999</v>
          </cell>
          <cell r="AQ515">
            <v>8</v>
          </cell>
          <cell r="AR515" t="str">
            <v>57</v>
          </cell>
        </row>
        <row r="516">
          <cell r="R516">
            <v>2831726</v>
          </cell>
          <cell r="S516">
            <v>2820159</v>
          </cell>
          <cell r="T516">
            <v>2808592</v>
          </cell>
          <cell r="U516">
            <v>2797025</v>
          </cell>
          <cell r="V516">
            <v>2785458</v>
          </cell>
          <cell r="W516">
            <v>2773891</v>
          </cell>
          <cell r="X516">
            <v>2762324</v>
          </cell>
          <cell r="Y516">
            <v>2750757</v>
          </cell>
          <cell r="Z516">
            <v>2739190</v>
          </cell>
          <cell r="AA516">
            <v>2727623</v>
          </cell>
          <cell r="AB516">
            <v>2716056</v>
          </cell>
          <cell r="AC516">
            <v>2704489</v>
          </cell>
          <cell r="AD516">
            <v>2901128</v>
          </cell>
          <cell r="AE516">
            <v>2889561</v>
          </cell>
          <cell r="AF516">
            <v>2877994</v>
          </cell>
          <cell r="AG516">
            <v>2866427</v>
          </cell>
          <cell r="AH516">
            <v>2854860</v>
          </cell>
          <cell r="AI516">
            <v>2843293</v>
          </cell>
          <cell r="AJ516">
            <v>2831726</v>
          </cell>
          <cell r="AK516">
            <v>2820159</v>
          </cell>
          <cell r="AL516">
            <v>2808592</v>
          </cell>
          <cell r="AM516">
            <v>2797025</v>
          </cell>
          <cell r="AN516">
            <v>2785458</v>
          </cell>
          <cell r="AO516">
            <v>2773891</v>
          </cell>
          <cell r="AQ516">
            <v>9</v>
          </cell>
          <cell r="AR516" t="str">
            <v>58</v>
          </cell>
        </row>
        <row r="517">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R517" t="str">
            <v>42b</v>
          </cell>
        </row>
        <row r="518">
          <cell r="R518">
            <v>113632921</v>
          </cell>
          <cell r="S518">
            <v>113632921</v>
          </cell>
          <cell r="T518">
            <v>113632921</v>
          </cell>
          <cell r="U518">
            <v>113632921</v>
          </cell>
          <cell r="V518">
            <v>113632921</v>
          </cell>
          <cell r="W518">
            <v>113632921</v>
          </cell>
          <cell r="X518">
            <v>113632921</v>
          </cell>
          <cell r="Y518">
            <v>113632921</v>
          </cell>
          <cell r="Z518">
            <v>113632921</v>
          </cell>
          <cell r="AA518">
            <v>113632921</v>
          </cell>
          <cell r="AB518">
            <v>113632921</v>
          </cell>
          <cell r="AC518">
            <v>113632921</v>
          </cell>
          <cell r="AD518">
            <v>113632921</v>
          </cell>
          <cell r="AE518">
            <v>113632921</v>
          </cell>
          <cell r="AF518">
            <v>113632921</v>
          </cell>
          <cell r="AG518">
            <v>113632921</v>
          </cell>
          <cell r="AH518">
            <v>113632921</v>
          </cell>
          <cell r="AI518">
            <v>113632921</v>
          </cell>
          <cell r="AJ518">
            <v>113632921</v>
          </cell>
          <cell r="AK518">
            <v>113632921</v>
          </cell>
          <cell r="AL518">
            <v>113632921</v>
          </cell>
          <cell r="AM518">
            <v>113632921</v>
          </cell>
          <cell r="AN518">
            <v>113632921</v>
          </cell>
          <cell r="AO518">
            <v>113632921</v>
          </cell>
          <cell r="AQ518">
            <v>10</v>
          </cell>
          <cell r="AR518" t="str">
            <v>57</v>
          </cell>
        </row>
        <row r="519">
          <cell r="R519">
            <v>-66317527.990000002</v>
          </cell>
          <cell r="S519">
            <v>-66611412.990000002</v>
          </cell>
          <cell r="T519">
            <v>-66905297.990000002</v>
          </cell>
          <cell r="U519">
            <v>-67199182.989999995</v>
          </cell>
          <cell r="V519">
            <v>-67493067.989999995</v>
          </cell>
          <cell r="W519">
            <v>-67786952.989999995</v>
          </cell>
          <cell r="X519">
            <v>-68080837.989999995</v>
          </cell>
          <cell r="Y519">
            <v>-68374722.989999995</v>
          </cell>
          <cell r="Z519">
            <v>-68668607.989999995</v>
          </cell>
          <cell r="AA519">
            <v>-68962492.989999995</v>
          </cell>
          <cell r="AB519">
            <v>-69256377.989999995</v>
          </cell>
          <cell r="AC519">
            <v>-69550262.989999995</v>
          </cell>
          <cell r="AD519">
            <v>-64554217.990000002</v>
          </cell>
          <cell r="AE519">
            <v>-64848102.990000002</v>
          </cell>
          <cell r="AF519">
            <v>-65141987.990000002</v>
          </cell>
          <cell r="AG519">
            <v>-65435872.990000002</v>
          </cell>
          <cell r="AH519">
            <v>-65729757.990000002</v>
          </cell>
          <cell r="AI519">
            <v>-66023642.990000002</v>
          </cell>
          <cell r="AJ519">
            <v>-66317527.990000002</v>
          </cell>
          <cell r="AK519">
            <v>-66611412.990000002</v>
          </cell>
          <cell r="AL519">
            <v>-66905297.990000002</v>
          </cell>
          <cell r="AM519">
            <v>-67199182.989999995</v>
          </cell>
          <cell r="AN519">
            <v>-67493067.989999995</v>
          </cell>
          <cell r="AO519">
            <v>-67786952.989999995</v>
          </cell>
          <cell r="AQ519">
            <v>11</v>
          </cell>
          <cell r="AR519" t="str">
            <v>57</v>
          </cell>
        </row>
        <row r="520">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R520" t="str">
            <v>42b</v>
          </cell>
        </row>
        <row r="521">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R521" t="str">
            <v>57</v>
          </cell>
        </row>
        <row r="522">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R522" t="str">
            <v>42b</v>
          </cell>
        </row>
        <row r="523">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R523" t="str">
            <v>8b</v>
          </cell>
        </row>
        <row r="524">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R524" t="str">
            <v>42b</v>
          </cell>
        </row>
        <row r="525">
          <cell r="R525">
            <v>0</v>
          </cell>
          <cell r="S525">
            <v>0</v>
          </cell>
          <cell r="T525">
            <v>0</v>
          </cell>
          <cell r="U525">
            <v>0</v>
          </cell>
          <cell r="V525">
            <v>0</v>
          </cell>
          <cell r="W525">
            <v>0</v>
          </cell>
          <cell r="X525">
            <v>0</v>
          </cell>
          <cell r="Y525">
            <v>0</v>
          </cell>
          <cell r="Z525">
            <v>0</v>
          </cell>
          <cell r="AA525">
            <v>0</v>
          </cell>
          <cell r="AB525">
            <v>0</v>
          </cell>
          <cell r="AC525">
            <v>0</v>
          </cell>
          <cell r="AD525">
            <v>13128.727083333337</v>
          </cell>
          <cell r="AE525">
            <v>10850.138333333332</v>
          </cell>
          <cell r="AF525">
            <v>8788.5637499999993</v>
          </cell>
          <cell r="AG525">
            <v>6944.003333333334</v>
          </cell>
          <cell r="AH525">
            <v>5316.4570833333337</v>
          </cell>
          <cell r="AI525">
            <v>3905.9249999999997</v>
          </cell>
          <cell r="AJ525">
            <v>2712.407083333333</v>
          </cell>
          <cell r="AK525">
            <v>1735.9033333333334</v>
          </cell>
          <cell r="AL525">
            <v>976.41375000000005</v>
          </cell>
          <cell r="AM525">
            <v>433.93833333333333</v>
          </cell>
          <cell r="AN525">
            <v>108.47708333333333</v>
          </cell>
          <cell r="AO525">
            <v>0</v>
          </cell>
          <cell r="AR525" t="str">
            <v>62</v>
          </cell>
        </row>
        <row r="526">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R526" t="str">
            <v>62</v>
          </cell>
        </row>
        <row r="527">
          <cell r="R527">
            <v>1979556</v>
          </cell>
          <cell r="S527">
            <v>1961056</v>
          </cell>
          <cell r="T527">
            <v>1942556</v>
          </cell>
          <cell r="U527">
            <v>1924056</v>
          </cell>
          <cell r="V527">
            <v>1905556</v>
          </cell>
          <cell r="W527">
            <v>1887056</v>
          </cell>
          <cell r="X527">
            <v>1868556</v>
          </cell>
          <cell r="Y527">
            <v>1850056</v>
          </cell>
          <cell r="Z527">
            <v>1831556</v>
          </cell>
          <cell r="AA527">
            <v>1813056</v>
          </cell>
          <cell r="AB527">
            <v>1794556</v>
          </cell>
          <cell r="AC527">
            <v>1776056</v>
          </cell>
          <cell r="AD527">
            <v>2090556</v>
          </cell>
          <cell r="AE527">
            <v>2072056</v>
          </cell>
          <cell r="AF527">
            <v>2053556</v>
          </cell>
          <cell r="AG527">
            <v>2035056</v>
          </cell>
          <cell r="AH527">
            <v>2016556</v>
          </cell>
          <cell r="AI527">
            <v>1998056</v>
          </cell>
          <cell r="AJ527">
            <v>1979556</v>
          </cell>
          <cell r="AK527">
            <v>1961056</v>
          </cell>
          <cell r="AL527">
            <v>1942556</v>
          </cell>
          <cell r="AM527">
            <v>1924056</v>
          </cell>
          <cell r="AN527">
            <v>1905556</v>
          </cell>
          <cell r="AO527">
            <v>1887056</v>
          </cell>
          <cell r="AR527" t="str">
            <v>62</v>
          </cell>
        </row>
        <row r="528">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R528" t="str">
            <v>8b</v>
          </cell>
        </row>
        <row r="529">
          <cell r="R529">
            <v>10885699.57</v>
          </cell>
          <cell r="S529">
            <v>10738366.24</v>
          </cell>
          <cell r="T529">
            <v>10591032.91</v>
          </cell>
          <cell r="U529">
            <v>10443699.58</v>
          </cell>
          <cell r="V529">
            <v>10296366.25</v>
          </cell>
          <cell r="W529">
            <v>10149032.92</v>
          </cell>
          <cell r="X529">
            <v>10001699.59</v>
          </cell>
          <cell r="Y529">
            <v>9854366.2599999998</v>
          </cell>
          <cell r="Z529">
            <v>9707032.9299999997</v>
          </cell>
          <cell r="AA529">
            <v>9559699.5999999996</v>
          </cell>
          <cell r="AB529">
            <v>9412366.2699999996</v>
          </cell>
          <cell r="AC529">
            <v>9265032.9399999995</v>
          </cell>
          <cell r="AD529">
            <v>11778775.9375</v>
          </cell>
          <cell r="AE529">
            <v>11642390.521666668</v>
          </cell>
          <cell r="AF529">
            <v>11503512.050833335</v>
          </cell>
          <cell r="AG529">
            <v>11362140.524999999</v>
          </cell>
          <cell r="AH529">
            <v>11218275.944166668</v>
          </cell>
          <cell r="AI529">
            <v>11071918.308333332</v>
          </cell>
          <cell r="AJ529">
            <v>10923067.6175</v>
          </cell>
          <cell r="AK529">
            <v>10771723.871666668</v>
          </cell>
          <cell r="AL529">
            <v>10617887.070833333</v>
          </cell>
          <cell r="AM529">
            <v>10461557.215000002</v>
          </cell>
          <cell r="AN529">
            <v>10302734.304166667</v>
          </cell>
          <cell r="AO529">
            <v>10149032.92</v>
          </cell>
          <cell r="AQ529" t="str">
            <v>6b</v>
          </cell>
          <cell r="AR529" t="str">
            <v>62</v>
          </cell>
        </row>
        <row r="530">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R530" t="str">
            <v>8b</v>
          </cell>
        </row>
        <row r="531">
          <cell r="R531">
            <v>2447820.0299999998</v>
          </cell>
          <cell r="S531">
            <v>2441475.83</v>
          </cell>
          <cell r="T531">
            <v>2431556.48</v>
          </cell>
          <cell r="U531">
            <v>2220118.89</v>
          </cell>
          <cell r="V531">
            <v>1744197.26</v>
          </cell>
          <cell r="W531">
            <v>1211122.3899999999</v>
          </cell>
          <cell r="X531">
            <v>694920.28</v>
          </cell>
          <cell r="Y531">
            <v>153783.26999999999</v>
          </cell>
          <cell r="Z531">
            <v>0</v>
          </cell>
          <cell r="AA531">
            <v>0</v>
          </cell>
          <cell r="AB531">
            <v>0</v>
          </cell>
          <cell r="AC531">
            <v>0</v>
          </cell>
          <cell r="AD531">
            <v>2204493.6004166668</v>
          </cell>
          <cell r="AE531">
            <v>2408214.26125</v>
          </cell>
          <cell r="AF531">
            <v>2611257.2741666669</v>
          </cell>
          <cell r="AG531">
            <v>2805077.0812500003</v>
          </cell>
          <cell r="AH531">
            <v>2970256.9208333339</v>
          </cell>
          <cell r="AI531">
            <v>3093395.2395833335</v>
          </cell>
          <cell r="AJ531">
            <v>2895729.0487500005</v>
          </cell>
          <cell r="AK531">
            <v>2424468.3783333334</v>
          </cell>
          <cell r="AL531">
            <v>2028074.4416666671</v>
          </cell>
          <cell r="AM531">
            <v>1713468.6245833335</v>
          </cell>
          <cell r="AN531">
            <v>1445774.8858333332</v>
          </cell>
          <cell r="AO531">
            <v>1215753.4716666667</v>
          </cell>
          <cell r="AQ531" t="str">
            <v>39</v>
          </cell>
          <cell r="AR531" t="str">
            <v xml:space="preserve"> </v>
          </cell>
        </row>
        <row r="532">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R532" t="str">
            <v>8b</v>
          </cell>
        </row>
        <row r="533">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R533" t="str">
            <v>8b</v>
          </cell>
        </row>
        <row r="534">
          <cell r="R534">
            <v>81585</v>
          </cell>
          <cell r="S534">
            <v>77205</v>
          </cell>
          <cell r="T534">
            <v>72825</v>
          </cell>
          <cell r="U534">
            <v>68445</v>
          </cell>
          <cell r="V534">
            <v>64065</v>
          </cell>
          <cell r="W534">
            <v>59685</v>
          </cell>
          <cell r="X534">
            <v>55305</v>
          </cell>
          <cell r="Y534">
            <v>50925</v>
          </cell>
          <cell r="Z534">
            <v>46545</v>
          </cell>
          <cell r="AA534">
            <v>42165</v>
          </cell>
          <cell r="AB534">
            <v>37785</v>
          </cell>
          <cell r="AC534">
            <v>33405</v>
          </cell>
          <cell r="AD534">
            <v>123597.13708333332</v>
          </cell>
          <cell r="AE534">
            <v>116486.77166666668</v>
          </cell>
          <cell r="AF534">
            <v>109636.44041666666</v>
          </cell>
          <cell r="AG534">
            <v>103046.14333333333</v>
          </cell>
          <cell r="AH534">
            <v>96715.880416666667</v>
          </cell>
          <cell r="AI534">
            <v>90645.651666666672</v>
          </cell>
          <cell r="AJ534">
            <v>84835.457083333327</v>
          </cell>
          <cell r="AK534">
            <v>79285.296666666662</v>
          </cell>
          <cell r="AL534">
            <v>73995.170416666675</v>
          </cell>
          <cell r="AM534">
            <v>68965.078333333324</v>
          </cell>
          <cell r="AN534">
            <v>64195.020416666666</v>
          </cell>
          <cell r="AO534">
            <v>59685</v>
          </cell>
          <cell r="AQ534">
            <v>22</v>
          </cell>
          <cell r="AR534" t="str">
            <v>61</v>
          </cell>
        </row>
        <row r="535">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R535" t="str">
            <v>62</v>
          </cell>
        </row>
        <row r="536">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R536" t="str">
            <v>57</v>
          </cell>
        </row>
        <row r="537">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R537" t="str">
            <v>57</v>
          </cell>
        </row>
        <row r="538">
          <cell r="R538">
            <v>25257988</v>
          </cell>
          <cell r="S538">
            <v>25257988</v>
          </cell>
          <cell r="T538">
            <v>25257988</v>
          </cell>
          <cell r="U538">
            <v>25257988</v>
          </cell>
          <cell r="V538">
            <v>2856530</v>
          </cell>
          <cell r="W538">
            <v>2269066</v>
          </cell>
          <cell r="X538">
            <v>2269066</v>
          </cell>
          <cell r="Y538">
            <v>2269066</v>
          </cell>
          <cell r="Z538">
            <v>2269066</v>
          </cell>
          <cell r="AA538">
            <v>2269066</v>
          </cell>
          <cell r="AB538">
            <v>2269066</v>
          </cell>
          <cell r="AC538">
            <v>2269066</v>
          </cell>
          <cell r="AD538">
            <v>21908816.230833333</v>
          </cell>
          <cell r="AE538">
            <v>23463395.962500002</v>
          </cell>
          <cell r="AF538">
            <v>24481461.860833336</v>
          </cell>
          <cell r="AG538">
            <v>25258914.217500001</v>
          </cell>
          <cell r="AH538">
            <v>25264633.416666668</v>
          </cell>
          <cell r="AI538">
            <v>23768301.375</v>
          </cell>
          <cell r="AJ538">
            <v>21609835.458333332</v>
          </cell>
          <cell r="AK538">
            <v>19451369.541666668</v>
          </cell>
          <cell r="AL538">
            <v>17292903.625</v>
          </cell>
          <cell r="AM538">
            <v>15134437.708333334</v>
          </cell>
          <cell r="AN538">
            <v>12975971.791666666</v>
          </cell>
          <cell r="AO538">
            <v>10938867.083333334</v>
          </cell>
          <cell r="AR538" t="str">
            <v>57</v>
          </cell>
        </row>
        <row r="539">
          <cell r="R539">
            <v>-25257988</v>
          </cell>
          <cell r="S539">
            <v>-25257988</v>
          </cell>
          <cell r="T539">
            <v>-25257988</v>
          </cell>
          <cell r="U539">
            <v>-25257988</v>
          </cell>
          <cell r="V539">
            <v>-2856530</v>
          </cell>
          <cell r="W539">
            <v>-2269066</v>
          </cell>
          <cell r="X539">
            <v>-2269066</v>
          </cell>
          <cell r="Y539">
            <v>-2269066</v>
          </cell>
          <cell r="Z539">
            <v>-2269066</v>
          </cell>
          <cell r="AA539">
            <v>-2269066</v>
          </cell>
          <cell r="AB539">
            <v>-2269066</v>
          </cell>
          <cell r="AC539">
            <v>-2269066</v>
          </cell>
          <cell r="AD539">
            <v>-21908816.230833333</v>
          </cell>
          <cell r="AE539">
            <v>-23463395.962500002</v>
          </cell>
          <cell r="AF539">
            <v>-24481461.860833336</v>
          </cell>
          <cell r="AG539">
            <v>-25258914.217500001</v>
          </cell>
          <cell r="AH539">
            <v>-25264633.416666668</v>
          </cell>
          <cell r="AI539">
            <v>-23768301.375</v>
          </cell>
          <cell r="AJ539">
            <v>-21609835.458333332</v>
          </cell>
          <cell r="AK539">
            <v>-19451369.541666668</v>
          </cell>
          <cell r="AL539">
            <v>-17292903.625</v>
          </cell>
          <cell r="AM539">
            <v>-15134437.708333334</v>
          </cell>
          <cell r="AN539">
            <v>-12975971.791666666</v>
          </cell>
          <cell r="AO539">
            <v>-10938867.083333334</v>
          </cell>
          <cell r="AR539" t="str">
            <v>57</v>
          </cell>
        </row>
        <row r="540">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R540" t="str">
            <v>42b</v>
          </cell>
        </row>
        <row r="541">
          <cell r="R541">
            <v>0</v>
          </cell>
          <cell r="S541">
            <v>0</v>
          </cell>
          <cell r="T541">
            <v>0</v>
          </cell>
          <cell r="U541">
            <v>0</v>
          </cell>
          <cell r="V541">
            <v>0</v>
          </cell>
          <cell r="W541">
            <v>0</v>
          </cell>
          <cell r="X541">
            <v>0</v>
          </cell>
          <cell r="Y541">
            <v>0</v>
          </cell>
          <cell r="Z541">
            <v>0</v>
          </cell>
          <cell r="AA541">
            <v>0</v>
          </cell>
          <cell r="AB541">
            <v>0</v>
          </cell>
          <cell r="AC541">
            <v>0</v>
          </cell>
          <cell r="AD541">
            <v>19859.186250000002</v>
          </cell>
          <cell r="AE541">
            <v>17962.930000000004</v>
          </cell>
          <cell r="AF541">
            <v>15954.322083333334</v>
          </cell>
          <cell r="AG541">
            <v>13857.802916666667</v>
          </cell>
          <cell r="AH541">
            <v>11664.377500000001</v>
          </cell>
          <cell r="AI541">
            <v>9333.4162500000002</v>
          </cell>
          <cell r="AJ541">
            <v>6856.5383333333339</v>
          </cell>
          <cell r="AK541">
            <v>4226.487916666666</v>
          </cell>
          <cell r="AL541">
            <v>1436.2020833333333</v>
          </cell>
          <cell r="AM541">
            <v>0</v>
          </cell>
          <cell r="AN541">
            <v>0</v>
          </cell>
          <cell r="AO541">
            <v>0</v>
          </cell>
          <cell r="AR541" t="str">
            <v>42b</v>
          </cell>
        </row>
        <row r="542">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R542" t="str">
            <v>42b</v>
          </cell>
        </row>
        <row r="543">
          <cell r="R543">
            <v>0</v>
          </cell>
          <cell r="S543">
            <v>0</v>
          </cell>
          <cell r="T543">
            <v>0</v>
          </cell>
          <cell r="U543">
            <v>0</v>
          </cell>
          <cell r="V543">
            <v>0</v>
          </cell>
          <cell r="W543">
            <v>0</v>
          </cell>
          <cell r="X543">
            <v>0</v>
          </cell>
          <cell r="Y543">
            <v>0</v>
          </cell>
          <cell r="Z543">
            <v>0</v>
          </cell>
          <cell r="AA543">
            <v>0</v>
          </cell>
          <cell r="AB543">
            <v>0</v>
          </cell>
          <cell r="AC543">
            <v>0</v>
          </cell>
          <cell r="AD543">
            <v>122599.75958333333</v>
          </cell>
          <cell r="AE543">
            <v>110326.85541666667</v>
          </cell>
          <cell r="AF543">
            <v>97565.99791666666</v>
          </cell>
          <cell r="AG543">
            <v>84310.336250000008</v>
          </cell>
          <cell r="AH543">
            <v>70476.13416666667</v>
          </cell>
          <cell r="AI543">
            <v>55978.431666666671</v>
          </cell>
          <cell r="AJ543">
            <v>40808.372083333335</v>
          </cell>
          <cell r="AK543">
            <v>24966.861249999998</v>
          </cell>
          <cell r="AL543">
            <v>8439.7195833333335</v>
          </cell>
          <cell r="AM543">
            <v>0</v>
          </cell>
          <cell r="AN543">
            <v>0</v>
          </cell>
          <cell r="AO543">
            <v>0</v>
          </cell>
          <cell r="AR543" t="str">
            <v>42b</v>
          </cell>
        </row>
        <row r="544">
          <cell r="R544">
            <v>0</v>
          </cell>
          <cell r="S544">
            <v>0</v>
          </cell>
          <cell r="T544">
            <v>0</v>
          </cell>
          <cell r="U544">
            <v>0</v>
          </cell>
          <cell r="V544">
            <v>0</v>
          </cell>
          <cell r="W544">
            <v>0</v>
          </cell>
          <cell r="X544">
            <v>0</v>
          </cell>
          <cell r="Y544">
            <v>0</v>
          </cell>
          <cell r="Z544">
            <v>0</v>
          </cell>
          <cell r="AA544">
            <v>0</v>
          </cell>
          <cell r="AB544">
            <v>0</v>
          </cell>
          <cell r="AC544">
            <v>0</v>
          </cell>
          <cell r="AD544">
            <v>466.48750000000001</v>
          </cell>
          <cell r="AE544">
            <v>155.49583333333334</v>
          </cell>
          <cell r="AF544">
            <v>0</v>
          </cell>
          <cell r="AG544">
            <v>0</v>
          </cell>
          <cell r="AH544">
            <v>0</v>
          </cell>
          <cell r="AI544">
            <v>0</v>
          </cell>
          <cell r="AJ544">
            <v>0</v>
          </cell>
          <cell r="AK544">
            <v>0</v>
          </cell>
          <cell r="AL544">
            <v>0</v>
          </cell>
          <cell r="AM544">
            <v>0</v>
          </cell>
          <cell r="AN544">
            <v>0</v>
          </cell>
          <cell r="AO544">
            <v>0</v>
          </cell>
          <cell r="AR544" t="str">
            <v>42b</v>
          </cell>
        </row>
        <row r="545">
          <cell r="R545">
            <v>0</v>
          </cell>
          <cell r="S545">
            <v>0</v>
          </cell>
          <cell r="T545">
            <v>0</v>
          </cell>
          <cell r="U545">
            <v>0</v>
          </cell>
          <cell r="V545">
            <v>0</v>
          </cell>
          <cell r="W545">
            <v>0</v>
          </cell>
          <cell r="X545">
            <v>0</v>
          </cell>
          <cell r="Y545">
            <v>0</v>
          </cell>
          <cell r="Z545">
            <v>0</v>
          </cell>
          <cell r="AA545">
            <v>0</v>
          </cell>
          <cell r="AB545">
            <v>0</v>
          </cell>
          <cell r="AC545">
            <v>0</v>
          </cell>
          <cell r="AD545">
            <v>1523.5062499999997</v>
          </cell>
          <cell r="AE545">
            <v>507.83541666666662</v>
          </cell>
          <cell r="AF545">
            <v>0</v>
          </cell>
          <cell r="AG545">
            <v>0</v>
          </cell>
          <cell r="AH545">
            <v>0</v>
          </cell>
          <cell r="AI545">
            <v>0</v>
          </cell>
          <cell r="AJ545">
            <v>0</v>
          </cell>
          <cell r="AK545">
            <v>0</v>
          </cell>
          <cell r="AL545">
            <v>0</v>
          </cell>
          <cell r="AM545">
            <v>0</v>
          </cell>
          <cell r="AN545">
            <v>0</v>
          </cell>
          <cell r="AO545">
            <v>0</v>
          </cell>
          <cell r="AR545" t="str">
            <v>42b</v>
          </cell>
        </row>
        <row r="546">
          <cell r="R546">
            <v>0</v>
          </cell>
          <cell r="S546">
            <v>0</v>
          </cell>
          <cell r="T546">
            <v>0</v>
          </cell>
          <cell r="U546">
            <v>0</v>
          </cell>
          <cell r="V546">
            <v>0</v>
          </cell>
          <cell r="W546">
            <v>0</v>
          </cell>
          <cell r="X546">
            <v>0</v>
          </cell>
          <cell r="Y546">
            <v>0</v>
          </cell>
          <cell r="Z546">
            <v>0</v>
          </cell>
          <cell r="AA546">
            <v>0</v>
          </cell>
          <cell r="AB546">
            <v>0</v>
          </cell>
          <cell r="AC546">
            <v>0</v>
          </cell>
          <cell r="AD546">
            <v>610.04875000000004</v>
          </cell>
          <cell r="AE546">
            <v>203.34958333333336</v>
          </cell>
          <cell r="AF546">
            <v>0</v>
          </cell>
          <cell r="AG546">
            <v>0</v>
          </cell>
          <cell r="AH546">
            <v>0</v>
          </cell>
          <cell r="AI546">
            <v>0</v>
          </cell>
          <cell r="AJ546">
            <v>0</v>
          </cell>
          <cell r="AK546">
            <v>0</v>
          </cell>
          <cell r="AL546">
            <v>0</v>
          </cell>
          <cell r="AM546">
            <v>0</v>
          </cell>
          <cell r="AN546">
            <v>0</v>
          </cell>
          <cell r="AO546">
            <v>0</v>
          </cell>
          <cell r="AR546" t="str">
            <v>42b</v>
          </cell>
        </row>
        <row r="547">
          <cell r="R547">
            <v>2251.12</v>
          </cell>
          <cell r="S547">
            <v>2421.48</v>
          </cell>
          <cell r="T547">
            <v>2592.94</v>
          </cell>
          <cell r="U547">
            <v>547.96</v>
          </cell>
          <cell r="V547">
            <v>585.30999999999995</v>
          </cell>
          <cell r="W547">
            <v>670.34</v>
          </cell>
          <cell r="X547">
            <v>755.99</v>
          </cell>
          <cell r="Y547">
            <v>854.57</v>
          </cell>
          <cell r="Z547">
            <v>953.62</v>
          </cell>
          <cell r="AA547">
            <v>1052.67</v>
          </cell>
          <cell r="AB547">
            <v>1158.3699999999999</v>
          </cell>
          <cell r="AC547">
            <v>1270.51</v>
          </cell>
          <cell r="AD547">
            <v>1538.823333333333</v>
          </cell>
          <cell r="AE547">
            <v>1634.2070833333335</v>
          </cell>
          <cell r="AF547">
            <v>1732.4949999999999</v>
          </cell>
          <cell r="AG547">
            <v>1749.5345833333331</v>
          </cell>
          <cell r="AH547">
            <v>1683.1145833333333</v>
          </cell>
          <cell r="AI547">
            <v>1619.4266666666665</v>
          </cell>
          <cell r="AJ547">
            <v>1561.6929166666669</v>
          </cell>
          <cell r="AK547">
            <v>1509.1949999999999</v>
          </cell>
          <cell r="AL547">
            <v>1462.1516666666666</v>
          </cell>
          <cell r="AM547">
            <v>1416.7137499999999</v>
          </cell>
          <cell r="AN547">
            <v>1360.3158333333333</v>
          </cell>
          <cell r="AO547">
            <v>1293.3712500000001</v>
          </cell>
          <cell r="AR547" t="str">
            <v>42b</v>
          </cell>
        </row>
        <row r="548">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R548" t="str">
            <v>57</v>
          </cell>
        </row>
        <row r="549">
          <cell r="R549">
            <v>0</v>
          </cell>
          <cell r="S549">
            <v>0</v>
          </cell>
          <cell r="T549">
            <v>0</v>
          </cell>
          <cell r="U549">
            <v>0</v>
          </cell>
          <cell r="V549">
            <v>0</v>
          </cell>
          <cell r="W549">
            <v>0</v>
          </cell>
          <cell r="X549">
            <v>0</v>
          </cell>
          <cell r="Y549">
            <v>0</v>
          </cell>
          <cell r="Z549">
            <v>0</v>
          </cell>
          <cell r="AA549">
            <v>0</v>
          </cell>
          <cell r="AB549">
            <v>0</v>
          </cell>
          <cell r="AC549">
            <v>0</v>
          </cell>
          <cell r="AD549">
            <v>198404.83666666667</v>
          </cell>
          <cell r="AE549">
            <v>181053.21333333335</v>
          </cell>
          <cell r="AF549">
            <v>162169.82999999999</v>
          </cell>
          <cell r="AG549">
            <v>141235.46249999999</v>
          </cell>
          <cell r="AH549">
            <v>118629.29875</v>
          </cell>
          <cell r="AI549">
            <v>94645.611666666649</v>
          </cell>
          <cell r="AJ549">
            <v>69469.34166666666</v>
          </cell>
          <cell r="AK549">
            <v>43132.210416666669</v>
          </cell>
          <cell r="AL549">
            <v>14817.407500000001</v>
          </cell>
          <cell r="AM549">
            <v>0</v>
          </cell>
          <cell r="AN549">
            <v>0</v>
          </cell>
          <cell r="AO549">
            <v>0</v>
          </cell>
          <cell r="AR549" t="str">
            <v>42b</v>
          </cell>
        </row>
        <row r="550">
          <cell r="R550">
            <v>1110465.52</v>
          </cell>
          <cell r="S550">
            <v>1052019.94</v>
          </cell>
          <cell r="T550">
            <v>993574.36</v>
          </cell>
          <cell r="U550">
            <v>935128.78</v>
          </cell>
          <cell r="V550">
            <v>876683.2</v>
          </cell>
          <cell r="W550">
            <v>818237.62</v>
          </cell>
          <cell r="X550">
            <v>759792.04</v>
          </cell>
          <cell r="Y550">
            <v>701346.46</v>
          </cell>
          <cell r="Z550">
            <v>642900.88</v>
          </cell>
          <cell r="AA550">
            <v>584455.30000000005</v>
          </cell>
          <cell r="AB550">
            <v>526009.72</v>
          </cell>
          <cell r="AC550">
            <v>467564.14</v>
          </cell>
          <cell r="AD550">
            <v>1422862.8908333331</v>
          </cell>
          <cell r="AE550">
            <v>1368920.3824999998</v>
          </cell>
          <cell r="AF550">
            <v>1314977.8741666665</v>
          </cell>
          <cell r="AG550">
            <v>1261035.3658333332</v>
          </cell>
          <cell r="AH550">
            <v>1207092.8574999997</v>
          </cell>
          <cell r="AI550">
            <v>1153150.3491666664</v>
          </cell>
          <cell r="AJ550">
            <v>1099207.8408333331</v>
          </cell>
          <cell r="AK550">
            <v>1045265.3324999997</v>
          </cell>
          <cell r="AL550">
            <v>991322.82416666672</v>
          </cell>
          <cell r="AM550">
            <v>935128.78000000026</v>
          </cell>
          <cell r="AN550">
            <v>876683.20000000007</v>
          </cell>
          <cell r="AO550">
            <v>818237.62000000011</v>
          </cell>
          <cell r="AR550" t="str">
            <v>42b</v>
          </cell>
        </row>
        <row r="551">
          <cell r="R551">
            <v>2516694.11</v>
          </cell>
          <cell r="S551">
            <v>2514406.21</v>
          </cell>
          <cell r="T551">
            <v>2540904</v>
          </cell>
          <cell r="U551">
            <v>2561866.94</v>
          </cell>
          <cell r="V551">
            <v>2585187.73</v>
          </cell>
          <cell r="W551">
            <v>2611049.2000000002</v>
          </cell>
          <cell r="X551">
            <v>2635145.65</v>
          </cell>
          <cell r="Y551">
            <v>2657351.29</v>
          </cell>
          <cell r="Z551">
            <v>2684597.83</v>
          </cell>
          <cell r="AA551">
            <v>2707572.31</v>
          </cell>
          <cell r="AB551">
            <v>2731541.11</v>
          </cell>
          <cell r="AC551">
            <v>2754197.16</v>
          </cell>
          <cell r="AD551">
            <v>2285419.8887499999</v>
          </cell>
          <cell r="AE551">
            <v>2324387.2845833334</v>
          </cell>
          <cell r="AF551">
            <v>2360929.1199999996</v>
          </cell>
          <cell r="AG551">
            <v>2395744.9737499999</v>
          </cell>
          <cell r="AH551">
            <v>2428728.3020833335</v>
          </cell>
          <cell r="AI551">
            <v>2460929.3041666667</v>
          </cell>
          <cell r="AJ551">
            <v>2492775.9775</v>
          </cell>
          <cell r="AK551">
            <v>2521284.0020833332</v>
          </cell>
          <cell r="AL551">
            <v>2546407.552083333</v>
          </cell>
          <cell r="AM551">
            <v>2570117.7137499992</v>
          </cell>
          <cell r="AN551">
            <v>2592618.1920833332</v>
          </cell>
          <cell r="AO551">
            <v>2614406.0704166666</v>
          </cell>
          <cell r="AR551" t="str">
            <v>42b</v>
          </cell>
        </row>
        <row r="552">
          <cell r="R552">
            <v>-546253.89</v>
          </cell>
          <cell r="S552">
            <v>-570038.09</v>
          </cell>
          <cell r="T552">
            <v>-594336.16</v>
          </cell>
          <cell r="U552">
            <v>-619044.41</v>
          </cell>
          <cell r="V552">
            <v>-644242.18999999994</v>
          </cell>
          <cell r="W552">
            <v>-670021.47</v>
          </cell>
          <cell r="X552">
            <v>-696302.97</v>
          </cell>
          <cell r="Y552">
            <v>-723237.05</v>
          </cell>
          <cell r="Z552">
            <v>-750946.19</v>
          </cell>
          <cell r="AA552">
            <v>-779308.59</v>
          </cell>
          <cell r="AB552">
            <v>-808592.67</v>
          </cell>
          <cell r="AC552">
            <v>-838748.3</v>
          </cell>
          <cell r="AD552">
            <v>-414960.46458333329</v>
          </cell>
          <cell r="AE552">
            <v>-435768.79374999995</v>
          </cell>
          <cell r="AF552">
            <v>-457090.51833333325</v>
          </cell>
          <cell r="AG552">
            <v>-478922.6645833333</v>
          </cell>
          <cell r="AH552">
            <v>-501260.53250000003</v>
          </cell>
          <cell r="AI552">
            <v>-524127.5404166666</v>
          </cell>
          <cell r="AJ552">
            <v>-547551.69000000006</v>
          </cell>
          <cell r="AK552">
            <v>-571538.11124999996</v>
          </cell>
          <cell r="AL552">
            <v>-596100.13249999995</v>
          </cell>
          <cell r="AM552">
            <v>-621249.27541666664</v>
          </cell>
          <cell r="AN552">
            <v>-647004.26958333328</v>
          </cell>
          <cell r="AO552">
            <v>-673397.01124999998</v>
          </cell>
          <cell r="AR552" t="str">
            <v>42b</v>
          </cell>
        </row>
        <row r="553">
          <cell r="R553">
            <v>-29668756.66</v>
          </cell>
          <cell r="S553">
            <v>-31990634.66</v>
          </cell>
          <cell r="T553">
            <v>-34293247.659999996</v>
          </cell>
          <cell r="U553">
            <v>-14876593.939999999</v>
          </cell>
          <cell r="V553">
            <v>-15891070.939999999</v>
          </cell>
          <cell r="W553">
            <v>-16850073.940000001</v>
          </cell>
          <cell r="X553">
            <v>-17879874.940000001</v>
          </cell>
          <cell r="Y553">
            <v>-18924726.940000001</v>
          </cell>
          <cell r="Z553">
            <v>-19927070.940000001</v>
          </cell>
          <cell r="AA553">
            <v>-21087276.940000001</v>
          </cell>
          <cell r="AB553">
            <v>-22387936.940000001</v>
          </cell>
          <cell r="AC553">
            <v>-23825224.940000001</v>
          </cell>
          <cell r="AD553">
            <v>-16284323.690416664</v>
          </cell>
          <cell r="AE553">
            <v>-18283141.755833331</v>
          </cell>
          <cell r="AF553">
            <v>-20494581.993333332</v>
          </cell>
          <cell r="AG553">
            <v>-21782981.379999999</v>
          </cell>
          <cell r="AH553">
            <v>-22135307.611666668</v>
          </cell>
          <cell r="AI553">
            <v>-22410751.926666666</v>
          </cell>
          <cell r="AJ553">
            <v>-22611282.283333331</v>
          </cell>
          <cell r="AK553">
            <v>-22737795.515000001</v>
          </cell>
          <cell r="AL553">
            <v>-22791515.454999998</v>
          </cell>
          <cell r="AM553">
            <v>-22770504.811666667</v>
          </cell>
          <cell r="AN553">
            <v>-22648772.126666665</v>
          </cell>
          <cell r="AO553">
            <v>-22428341.399999995</v>
          </cell>
          <cell r="AR553" t="str">
            <v>57</v>
          </cell>
        </row>
        <row r="554">
          <cell r="R554">
            <v>132630689</v>
          </cell>
          <cell r="S554">
            <v>132630689</v>
          </cell>
          <cell r="T554">
            <v>130528689</v>
          </cell>
          <cell r="U554">
            <v>130528689</v>
          </cell>
          <cell r="V554">
            <v>130528689</v>
          </cell>
          <cell r="W554">
            <v>128228689</v>
          </cell>
          <cell r="X554">
            <v>128228689</v>
          </cell>
          <cell r="Y554">
            <v>128228689</v>
          </cell>
          <cell r="Z554">
            <v>125340689</v>
          </cell>
          <cell r="AA554">
            <v>125340689</v>
          </cell>
          <cell r="AB554">
            <v>125340689</v>
          </cell>
          <cell r="AC554">
            <v>116578689</v>
          </cell>
          <cell r="AD554">
            <v>152345439</v>
          </cell>
          <cell r="AE554">
            <v>149681605.66666666</v>
          </cell>
          <cell r="AF554">
            <v>147167147.33333334</v>
          </cell>
          <cell r="AG554">
            <v>144802064</v>
          </cell>
          <cell r="AH554">
            <v>142436980.66666666</v>
          </cell>
          <cell r="AI554">
            <v>140207105.66666666</v>
          </cell>
          <cell r="AJ554">
            <v>138112439</v>
          </cell>
          <cell r="AK554">
            <v>136017772.33333334</v>
          </cell>
          <cell r="AL554">
            <v>134005730.66666667</v>
          </cell>
          <cell r="AM554">
            <v>132076314</v>
          </cell>
          <cell r="AN554">
            <v>130146897.33333333</v>
          </cell>
          <cell r="AO554">
            <v>128513355.66666667</v>
          </cell>
          <cell r="AR554" t="str">
            <v>62</v>
          </cell>
        </row>
        <row r="555">
          <cell r="R555">
            <v>20644968.550000001</v>
          </cell>
          <cell r="S555">
            <v>20675599.039999999</v>
          </cell>
          <cell r="T555">
            <v>20675818.07</v>
          </cell>
          <cell r="U555">
            <v>20482287.300000001</v>
          </cell>
          <cell r="V555">
            <v>20531875.629999999</v>
          </cell>
          <cell r="W555">
            <v>17515346.809999999</v>
          </cell>
          <cell r="X555">
            <v>17526988.370000001</v>
          </cell>
          <cell r="Y555">
            <v>18079731.960000001</v>
          </cell>
          <cell r="Z555">
            <v>17954000.68</v>
          </cell>
          <cell r="AA555">
            <v>18024557.469999999</v>
          </cell>
          <cell r="AB555">
            <v>18159028.210000001</v>
          </cell>
          <cell r="AC555">
            <v>18393186.82</v>
          </cell>
          <cell r="AD555">
            <v>2572328.0537500004</v>
          </cell>
          <cell r="AE555">
            <v>4294018.37</v>
          </cell>
          <cell r="AF555">
            <v>6016994.0829166668</v>
          </cell>
          <cell r="AG555">
            <v>7731915.1400000006</v>
          </cell>
          <cell r="AH555">
            <v>9440838.5954166669</v>
          </cell>
          <cell r="AI555">
            <v>11026139.530416666</v>
          </cell>
          <cell r="AJ555">
            <v>12486236.829583332</v>
          </cell>
          <cell r="AK555">
            <v>13969850.176666664</v>
          </cell>
          <cell r="AL555">
            <v>15471255.703333333</v>
          </cell>
          <cell r="AM555">
            <v>16970362.292916667</v>
          </cell>
          <cell r="AN555">
            <v>18478011.696249999</v>
          </cell>
          <cell r="AO555">
            <v>19144960.140416671</v>
          </cell>
          <cell r="AQ555" t="str">
            <v xml:space="preserve"> </v>
          </cell>
          <cell r="AR555" t="str">
            <v>62</v>
          </cell>
        </row>
        <row r="556">
          <cell r="Z556">
            <v>-342056.68</v>
          </cell>
          <cell r="AA556">
            <v>-342056.68</v>
          </cell>
          <cell r="AB556">
            <v>-342056.68</v>
          </cell>
          <cell r="AC556">
            <v>-449815.01</v>
          </cell>
          <cell r="AK556">
            <v>0</v>
          </cell>
          <cell r="AL556">
            <v>-14252.361666666666</v>
          </cell>
          <cell r="AM556">
            <v>-42757.084999999999</v>
          </cell>
          <cell r="AN556">
            <v>-71261.808333333334</v>
          </cell>
          <cell r="AO556">
            <v>-104256.46208333333</v>
          </cell>
          <cell r="AQ556" t="str">
            <v xml:space="preserve"> </v>
          </cell>
          <cell r="AR556" t="str">
            <v>62</v>
          </cell>
        </row>
        <row r="557">
          <cell r="R557">
            <v>20230047</v>
          </cell>
          <cell r="S557">
            <v>27284693</v>
          </cell>
          <cell r="T557">
            <v>32366142</v>
          </cell>
          <cell r="U557">
            <v>35973453</v>
          </cell>
          <cell r="V557">
            <v>20878377</v>
          </cell>
          <cell r="W557">
            <v>24258354</v>
          </cell>
          <cell r="X557">
            <v>24258354</v>
          </cell>
          <cell r="Y557">
            <v>24258354</v>
          </cell>
          <cell r="Z557">
            <v>24258354</v>
          </cell>
          <cell r="AA557">
            <v>24258354</v>
          </cell>
          <cell r="AB557">
            <v>24258354</v>
          </cell>
          <cell r="AC557">
            <v>24107660</v>
          </cell>
          <cell r="AD557">
            <v>5189181.875</v>
          </cell>
          <cell r="AE557">
            <v>7168962.708333333</v>
          </cell>
          <cell r="AF557">
            <v>9654414.166666666</v>
          </cell>
          <cell r="AG557">
            <v>12501897.291666666</v>
          </cell>
          <cell r="AH557">
            <v>14870723.541666666</v>
          </cell>
          <cell r="AI557">
            <v>16751420.666666666</v>
          </cell>
          <cell r="AJ557">
            <v>18753801.291666668</v>
          </cell>
          <cell r="AK557">
            <v>20688467.875</v>
          </cell>
          <cell r="AL557">
            <v>22399705.833333332</v>
          </cell>
          <cell r="AM557">
            <v>23695192.083333332</v>
          </cell>
          <cell r="AN557">
            <v>24635574.291666668</v>
          </cell>
          <cell r="AO557">
            <v>25290599.416666668</v>
          </cell>
          <cell r="AR557" t="str">
            <v>57</v>
          </cell>
        </row>
        <row r="558">
          <cell r="R558">
            <v>-20230047</v>
          </cell>
          <cell r="S558">
            <v>-27284693</v>
          </cell>
          <cell r="T558">
            <v>-32366142</v>
          </cell>
          <cell r="U558">
            <v>-35973453</v>
          </cell>
          <cell r="V558">
            <v>-20878377</v>
          </cell>
          <cell r="W558">
            <v>-24258354</v>
          </cell>
          <cell r="X558">
            <v>-24258354</v>
          </cell>
          <cell r="Y558">
            <v>-24258354</v>
          </cell>
          <cell r="Z558">
            <v>-24258354</v>
          </cell>
          <cell r="AA558">
            <v>-24258354</v>
          </cell>
          <cell r="AB558">
            <v>-24258354</v>
          </cell>
          <cell r="AC558">
            <v>-24107660</v>
          </cell>
          <cell r="AD558">
            <v>-5189181.875</v>
          </cell>
          <cell r="AE558">
            <v>-7168962.708333333</v>
          </cell>
          <cell r="AF558">
            <v>-9654414.166666666</v>
          </cell>
          <cell r="AG558">
            <v>-12501897.291666666</v>
          </cell>
          <cell r="AH558">
            <v>-14870723.541666666</v>
          </cell>
          <cell r="AI558">
            <v>-16751420.666666666</v>
          </cell>
          <cell r="AJ558">
            <v>-18753801.291666668</v>
          </cell>
          <cell r="AK558">
            <v>-20688467.875</v>
          </cell>
          <cell r="AL558">
            <v>-22399705.833333332</v>
          </cell>
          <cell r="AM558">
            <v>-23695192.083333332</v>
          </cell>
          <cell r="AN558">
            <v>-24635574.291666668</v>
          </cell>
          <cell r="AO558">
            <v>-25290599.416666668</v>
          </cell>
          <cell r="AR558" t="str">
            <v>57</v>
          </cell>
        </row>
        <row r="559">
          <cell r="X559">
            <v>2999706</v>
          </cell>
          <cell r="Y559">
            <v>2085564</v>
          </cell>
          <cell r="Z559">
            <v>2433033</v>
          </cell>
          <cell r="AA559">
            <v>6994196</v>
          </cell>
          <cell r="AB559">
            <v>8753755</v>
          </cell>
          <cell r="AC559">
            <v>10699634</v>
          </cell>
          <cell r="AG559">
            <v>0</v>
          </cell>
          <cell r="AH559">
            <v>0</v>
          </cell>
          <cell r="AI559">
            <v>0</v>
          </cell>
          <cell r="AJ559">
            <v>124987.75</v>
          </cell>
          <cell r="AK559">
            <v>336874</v>
          </cell>
          <cell r="AL559">
            <v>525148.875</v>
          </cell>
          <cell r="AM559">
            <v>917950.08333333337</v>
          </cell>
          <cell r="AN559">
            <v>1574114.7083333333</v>
          </cell>
          <cell r="AO559">
            <v>2384672.5833333335</v>
          </cell>
          <cell r="AR559" t="str">
            <v>57</v>
          </cell>
        </row>
        <row r="560">
          <cell r="X560">
            <v>-2999706</v>
          </cell>
          <cell r="Y560">
            <v>-2085564</v>
          </cell>
          <cell r="Z560">
            <v>-2433033</v>
          </cell>
          <cell r="AA560">
            <v>-6994196</v>
          </cell>
          <cell r="AB560">
            <v>-8753755</v>
          </cell>
          <cell r="AC560">
            <v>-10699634</v>
          </cell>
          <cell r="AG560">
            <v>0</v>
          </cell>
          <cell r="AH560">
            <v>0</v>
          </cell>
          <cell r="AI560">
            <v>0</v>
          </cell>
          <cell r="AJ560">
            <v>-124987.75</v>
          </cell>
          <cell r="AK560">
            <v>-336874</v>
          </cell>
          <cell r="AL560">
            <v>-525148.875</v>
          </cell>
          <cell r="AM560">
            <v>-917950.08333333337</v>
          </cell>
          <cell r="AN560">
            <v>-1574114.7083333333</v>
          </cell>
          <cell r="AO560">
            <v>-2384672.5833333335</v>
          </cell>
          <cell r="AR560" t="str">
            <v>57</v>
          </cell>
        </row>
        <row r="561">
          <cell r="R561">
            <v>40142464</v>
          </cell>
          <cell r="S561">
            <v>40099138</v>
          </cell>
          <cell r="T561">
            <v>40149952</v>
          </cell>
          <cell r="U561">
            <v>40186031</v>
          </cell>
          <cell r="V561">
            <v>37563523.5</v>
          </cell>
          <cell r="W561">
            <v>24398243</v>
          </cell>
          <cell r="X561">
            <v>27397949</v>
          </cell>
          <cell r="Y561">
            <v>26483807</v>
          </cell>
          <cell r="Z561">
            <v>26831276</v>
          </cell>
          <cell r="AA561">
            <v>31392439</v>
          </cell>
          <cell r="AB561">
            <v>33151998</v>
          </cell>
          <cell r="AC561">
            <v>35022529</v>
          </cell>
          <cell r="AD561">
            <v>5006711.083333333</v>
          </cell>
          <cell r="AE561">
            <v>8350111.166666667</v>
          </cell>
          <cell r="AF561">
            <v>11693823.25</v>
          </cell>
          <cell r="AG561">
            <v>15041155.875</v>
          </cell>
          <cell r="AH561">
            <v>18280720.645833332</v>
          </cell>
          <cell r="AI561">
            <v>20862460.916666668</v>
          </cell>
          <cell r="AJ561">
            <v>23020635.583333332</v>
          </cell>
          <cell r="AK561">
            <v>25265708.75</v>
          </cell>
          <cell r="AL561">
            <v>27487170.541666668</v>
          </cell>
          <cell r="AM561">
            <v>29913158.666666668</v>
          </cell>
          <cell r="AN561">
            <v>32602510.208333332</v>
          </cell>
          <cell r="AO561">
            <v>33776061.291666664</v>
          </cell>
          <cell r="AR561" t="str">
            <v>57</v>
          </cell>
        </row>
        <row r="562">
          <cell r="R562">
            <v>-40142464</v>
          </cell>
          <cell r="S562">
            <v>-40099138</v>
          </cell>
          <cell r="T562">
            <v>-40149952</v>
          </cell>
          <cell r="U562">
            <v>-40186031</v>
          </cell>
          <cell r="V562">
            <v>-37563523.5</v>
          </cell>
          <cell r="W562">
            <v>-24398243</v>
          </cell>
          <cell r="X562">
            <v>-27397949</v>
          </cell>
          <cell r="Y562">
            <v>-26483807</v>
          </cell>
          <cell r="Z562">
            <v>-26831276</v>
          </cell>
          <cell r="AA562">
            <v>-31392439</v>
          </cell>
          <cell r="AB562">
            <v>-33151998</v>
          </cell>
          <cell r="AC562">
            <v>-35022529</v>
          </cell>
          <cell r="AD562">
            <v>-5006711.083333333</v>
          </cell>
          <cell r="AE562">
            <v>-8350111.166666667</v>
          </cell>
          <cell r="AF562">
            <v>-11693823.25</v>
          </cell>
          <cell r="AG562">
            <v>-15041155.875</v>
          </cell>
          <cell r="AH562">
            <v>-18280720.645833332</v>
          </cell>
          <cell r="AI562">
            <v>-20862460.916666668</v>
          </cell>
          <cell r="AJ562">
            <v>-23020635.583333332</v>
          </cell>
          <cell r="AK562">
            <v>-25265708.75</v>
          </cell>
          <cell r="AL562">
            <v>-27487170.541666668</v>
          </cell>
          <cell r="AM562">
            <v>-29913158.666666668</v>
          </cell>
          <cell r="AN562">
            <v>-32602510.208333332</v>
          </cell>
          <cell r="AO562">
            <v>-33776061.291666664</v>
          </cell>
          <cell r="AR562" t="str">
            <v>57</v>
          </cell>
        </row>
        <row r="563">
          <cell r="R563">
            <v>5052034</v>
          </cell>
          <cell r="S563">
            <v>12443543</v>
          </cell>
          <cell r="T563">
            <v>17474177</v>
          </cell>
          <cell r="U563">
            <v>21045962</v>
          </cell>
          <cell r="V563">
            <v>0</v>
          </cell>
          <cell r="W563">
            <v>2129178</v>
          </cell>
          <cell r="X563">
            <v>2129178</v>
          </cell>
          <cell r="Y563">
            <v>2129178</v>
          </cell>
          <cell r="Z563">
            <v>2129178</v>
          </cell>
          <cell r="AA563">
            <v>2129178</v>
          </cell>
          <cell r="AB563">
            <v>2129178</v>
          </cell>
          <cell r="AC563">
            <v>2053830</v>
          </cell>
          <cell r="AD563">
            <v>2556310.7058333331</v>
          </cell>
          <cell r="AE563">
            <v>3285293.0808333331</v>
          </cell>
          <cell r="AF563">
            <v>4531864.7474999996</v>
          </cell>
          <cell r="AG563">
            <v>6136870.5391666666</v>
          </cell>
          <cell r="AH563">
            <v>7013785.6224999996</v>
          </cell>
          <cell r="AI563">
            <v>6932279.3724999996</v>
          </cell>
          <cell r="AJ563">
            <v>6768652.4408333329</v>
          </cell>
          <cell r="AK563">
            <v>6603796.645833333</v>
          </cell>
          <cell r="AL563">
            <v>6437731.8079166664</v>
          </cell>
          <cell r="AM563">
            <v>6272895.833333333</v>
          </cell>
          <cell r="AN563">
            <v>6109883.333333333</v>
          </cell>
          <cell r="AO563">
            <v>5966047.458333333</v>
          </cell>
          <cell r="AR563" t="str">
            <v>57</v>
          </cell>
        </row>
        <row r="564">
          <cell r="R564">
            <v>0</v>
          </cell>
          <cell r="S564">
            <v>0</v>
          </cell>
          <cell r="T564">
            <v>0</v>
          </cell>
          <cell r="U564">
            <v>0</v>
          </cell>
          <cell r="V564">
            <v>0</v>
          </cell>
          <cell r="W564">
            <v>-2145936</v>
          </cell>
          <cell r="X564">
            <v>-2153621</v>
          </cell>
          <cell r="Y564">
            <v>-2160402</v>
          </cell>
          <cell r="Z564">
            <v>-2167402</v>
          </cell>
          <cell r="AA564">
            <v>-2175033</v>
          </cell>
          <cell r="AB564">
            <v>-2182418</v>
          </cell>
          <cell r="AC564">
            <v>-2113125</v>
          </cell>
          <cell r="AD564">
            <v>0</v>
          </cell>
          <cell r="AE564">
            <v>0</v>
          </cell>
          <cell r="AF564">
            <v>0</v>
          </cell>
          <cell r="AG564">
            <v>0</v>
          </cell>
          <cell r="AH564">
            <v>0</v>
          </cell>
          <cell r="AI564">
            <v>-89414</v>
          </cell>
          <cell r="AJ564">
            <v>-268562.20833333331</v>
          </cell>
          <cell r="AK564">
            <v>-448313.16666666669</v>
          </cell>
          <cell r="AL564">
            <v>-628638.33333333337</v>
          </cell>
          <cell r="AM564">
            <v>-809573.125</v>
          </cell>
          <cell r="AN564">
            <v>-991133.58333333337</v>
          </cell>
          <cell r="AO564">
            <v>-1170114.5416666667</v>
          </cell>
          <cell r="AR564" t="str">
            <v>57</v>
          </cell>
        </row>
        <row r="565">
          <cell r="R565">
            <v>0</v>
          </cell>
          <cell r="S565">
            <v>12306.32</v>
          </cell>
          <cell r="T565">
            <v>0</v>
          </cell>
          <cell r="U565">
            <v>0</v>
          </cell>
          <cell r="V565">
            <v>0</v>
          </cell>
          <cell r="W565">
            <v>0</v>
          </cell>
          <cell r="X565">
            <v>326.3</v>
          </cell>
          <cell r="Y565">
            <v>0</v>
          </cell>
          <cell r="Z565">
            <v>0</v>
          </cell>
          <cell r="AA565">
            <v>0</v>
          </cell>
          <cell r="AB565">
            <v>0</v>
          </cell>
          <cell r="AC565">
            <v>756890.39</v>
          </cell>
          <cell r="AD565">
            <v>0</v>
          </cell>
          <cell r="AE565">
            <v>512.76333333333332</v>
          </cell>
          <cell r="AF565">
            <v>1025.5266666666666</v>
          </cell>
          <cell r="AG565">
            <v>1025.5266666666666</v>
          </cell>
          <cell r="AH565">
            <v>1025.5266666666666</v>
          </cell>
          <cell r="AI565">
            <v>1025.5266666666666</v>
          </cell>
          <cell r="AJ565">
            <v>1039.1224999999999</v>
          </cell>
          <cell r="AK565">
            <v>1052.7183333333332</v>
          </cell>
          <cell r="AL565">
            <v>1052.7183333333332</v>
          </cell>
          <cell r="AM565">
            <v>1052.7183333333332</v>
          </cell>
          <cell r="AN565">
            <v>1052.7183333333332</v>
          </cell>
          <cell r="AO565">
            <v>32589.817916666667</v>
          </cell>
          <cell r="AR565" t="str">
            <v>62</v>
          </cell>
        </row>
        <row r="566">
          <cell r="R566">
            <v>29151744.850000001</v>
          </cell>
          <cell r="S566">
            <v>29144778.260000002</v>
          </cell>
          <cell r="T566">
            <v>29276658.600000001</v>
          </cell>
          <cell r="U566">
            <v>29330892.440000001</v>
          </cell>
          <cell r="V566">
            <v>29465078.859999999</v>
          </cell>
          <cell r="W566">
            <v>29304428.43</v>
          </cell>
          <cell r="X566">
            <v>29131689.41</v>
          </cell>
          <cell r="Y566">
            <v>28719797.670000002</v>
          </cell>
          <cell r="Z566">
            <v>28573744.390000001</v>
          </cell>
          <cell r="AA566">
            <v>28400736.719999999</v>
          </cell>
          <cell r="AB566">
            <v>28268559.57</v>
          </cell>
          <cell r="AC566">
            <v>28312670.879999999</v>
          </cell>
          <cell r="AD566">
            <v>27844010.175416667</v>
          </cell>
          <cell r="AE566">
            <v>28037787.065416668</v>
          </cell>
          <cell r="AF566">
            <v>28222793.547083333</v>
          </cell>
          <cell r="AG566">
            <v>28403546.280000001</v>
          </cell>
          <cell r="AH566">
            <v>28580101.407083333</v>
          </cell>
          <cell r="AI566">
            <v>28746036.315833334</v>
          </cell>
          <cell r="AJ566">
            <v>28890543.534166664</v>
          </cell>
          <cell r="AK566">
            <v>28993065.132083338</v>
          </cell>
          <cell r="AL566">
            <v>29045348.68041667</v>
          </cell>
          <cell r="AM566">
            <v>29047765.639999997</v>
          </cell>
          <cell r="AN566">
            <v>29009656.630833331</v>
          </cell>
          <cell r="AO566">
            <v>28954054.459583331</v>
          </cell>
          <cell r="AR566" t="str">
            <v>42b</v>
          </cell>
        </row>
        <row r="567">
          <cell r="R567">
            <v>1587484.24</v>
          </cell>
          <cell r="S567">
            <v>1523545.24</v>
          </cell>
          <cell r="T567">
            <v>1459606.24</v>
          </cell>
          <cell r="U567">
            <v>1395667.24</v>
          </cell>
          <cell r="V567">
            <v>1331728.24</v>
          </cell>
          <cell r="W567">
            <v>1267789.24</v>
          </cell>
          <cell r="X567">
            <v>1203850.24</v>
          </cell>
          <cell r="Y567">
            <v>1139911.24</v>
          </cell>
          <cell r="Z567">
            <v>1075972.24</v>
          </cell>
          <cell r="AA567">
            <v>1012033.24</v>
          </cell>
          <cell r="AB567">
            <v>948094.24</v>
          </cell>
          <cell r="AC567">
            <v>884155.24</v>
          </cell>
          <cell r="AD567">
            <v>1847207.7575000001</v>
          </cell>
          <cell r="AE567">
            <v>1795069.7558333331</v>
          </cell>
          <cell r="AF567">
            <v>1742931.7541666664</v>
          </cell>
          <cell r="AG567">
            <v>1690793.7524999997</v>
          </cell>
          <cell r="AH567">
            <v>1638655.7508333335</v>
          </cell>
          <cell r="AI567">
            <v>1586517.7491666668</v>
          </cell>
          <cell r="AJ567">
            <v>1534379.7474999998</v>
          </cell>
          <cell r="AK567">
            <v>1482241.7458333336</v>
          </cell>
          <cell r="AL567">
            <v>1430103.7441666666</v>
          </cell>
          <cell r="AM567">
            <v>1377965.7425000002</v>
          </cell>
          <cell r="AN567">
            <v>1325827.7408333335</v>
          </cell>
          <cell r="AO567">
            <v>1267789.24</v>
          </cell>
          <cell r="AR567" t="str">
            <v>57</v>
          </cell>
        </row>
        <row r="568">
          <cell r="R568">
            <v>1686169.24</v>
          </cell>
          <cell r="S568">
            <v>1636091.24</v>
          </cell>
          <cell r="T568">
            <v>1586013.24</v>
          </cell>
          <cell r="U568">
            <v>1535935.24</v>
          </cell>
          <cell r="V568">
            <v>1485857.24</v>
          </cell>
          <cell r="W568">
            <v>1435779.24</v>
          </cell>
          <cell r="X568">
            <v>1385701.24</v>
          </cell>
          <cell r="Y568">
            <v>1335623.24</v>
          </cell>
          <cell r="Z568">
            <v>1285545.24</v>
          </cell>
          <cell r="AA568">
            <v>1235467.24</v>
          </cell>
          <cell r="AB568">
            <v>1185389.24</v>
          </cell>
          <cell r="AC568">
            <v>1135311.24</v>
          </cell>
          <cell r="AD568">
            <v>1862726.7575000001</v>
          </cell>
          <cell r="AE568">
            <v>1824449.7558333331</v>
          </cell>
          <cell r="AF568">
            <v>1786172.7541666664</v>
          </cell>
          <cell r="AG568">
            <v>1747895.7524999997</v>
          </cell>
          <cell r="AH568">
            <v>1709618.7508333332</v>
          </cell>
          <cell r="AI568">
            <v>1671341.7491666665</v>
          </cell>
          <cell r="AJ568">
            <v>1633064.7474999998</v>
          </cell>
          <cell r="AK568">
            <v>1594787.7458333333</v>
          </cell>
          <cell r="AL568">
            <v>1556510.7441666666</v>
          </cell>
          <cell r="AM568">
            <v>1518233.7425000004</v>
          </cell>
          <cell r="AN568">
            <v>1479956.7408333335</v>
          </cell>
          <cell r="AO568">
            <v>1435779.24</v>
          </cell>
          <cell r="AQ568" t="str">
            <v xml:space="preserve">  </v>
          </cell>
          <cell r="AR568" t="str">
            <v xml:space="preserve"> </v>
          </cell>
        </row>
        <row r="569">
          <cell r="R569">
            <v>0</v>
          </cell>
          <cell r="S569">
            <v>0</v>
          </cell>
          <cell r="T569">
            <v>0</v>
          </cell>
          <cell r="U569">
            <v>0</v>
          </cell>
          <cell r="V569">
            <v>0</v>
          </cell>
          <cell r="W569">
            <v>0</v>
          </cell>
          <cell r="X569">
            <v>0</v>
          </cell>
          <cell r="Y569">
            <v>0</v>
          </cell>
          <cell r="Z569">
            <v>0</v>
          </cell>
          <cell r="AA569">
            <v>0</v>
          </cell>
          <cell r="AB569">
            <v>0</v>
          </cell>
          <cell r="AC569">
            <v>0</v>
          </cell>
          <cell r="AD569">
            <v>246672.16874999998</v>
          </cell>
          <cell r="AE569">
            <v>223140.73791666667</v>
          </cell>
          <cell r="AF569">
            <v>199846.80708333335</v>
          </cell>
          <cell r="AG569">
            <v>176552.87625</v>
          </cell>
          <cell r="AH569">
            <v>153258.94541666665</v>
          </cell>
          <cell r="AI569">
            <v>129810.98166666667</v>
          </cell>
          <cell r="AJ569">
            <v>106208.985</v>
          </cell>
          <cell r="AK569">
            <v>82606.988333333342</v>
          </cell>
          <cell r="AL569">
            <v>59004.991666666669</v>
          </cell>
          <cell r="AM569">
            <v>35402.995000000003</v>
          </cell>
          <cell r="AN569">
            <v>11800.998333333335</v>
          </cell>
          <cell r="AO569">
            <v>0</v>
          </cell>
          <cell r="AR569" t="str">
            <v>41b</v>
          </cell>
        </row>
        <row r="570">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R570" t="str">
            <v>62</v>
          </cell>
        </row>
        <row r="571">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R571" t="str">
            <v>62</v>
          </cell>
        </row>
        <row r="572">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R572" t="str">
            <v>62</v>
          </cell>
        </row>
        <row r="573">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R573" t="str">
            <v>62</v>
          </cell>
        </row>
        <row r="574">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R574" t="str">
            <v>62</v>
          </cell>
        </row>
        <row r="575">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R575" t="str">
            <v>62</v>
          </cell>
        </row>
        <row r="576">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R576" t="str">
            <v>62</v>
          </cell>
        </row>
        <row r="577">
          <cell r="R577">
            <v>1499216.5</v>
          </cell>
          <cell r="S577">
            <v>1499216.5</v>
          </cell>
          <cell r="T577">
            <v>1495678.39</v>
          </cell>
          <cell r="U577">
            <v>1495678.39</v>
          </cell>
          <cell r="V577">
            <v>1495678.39</v>
          </cell>
          <cell r="W577">
            <v>1485186.09</v>
          </cell>
          <cell r="X577">
            <v>1485186.09</v>
          </cell>
          <cell r="Y577">
            <v>1485186.09</v>
          </cell>
          <cell r="Z577">
            <v>1453594.55</v>
          </cell>
          <cell r="AA577">
            <v>1453594.55</v>
          </cell>
          <cell r="AB577">
            <v>1453594.55</v>
          </cell>
          <cell r="AC577">
            <v>1447086.75</v>
          </cell>
          <cell r="AD577">
            <v>1496895.0112499997</v>
          </cell>
          <cell r="AE577">
            <v>1491573.7054166666</v>
          </cell>
          <cell r="AF577">
            <v>1488185.2691666668</v>
          </cell>
          <cell r="AG577">
            <v>1486729.7024999999</v>
          </cell>
          <cell r="AH577">
            <v>1485274.1358333335</v>
          </cell>
          <cell r="AI577">
            <v>1485110.5537500002</v>
          </cell>
          <cell r="AJ577">
            <v>1486238.95625</v>
          </cell>
          <cell r="AK577">
            <v>1487367.3587500004</v>
          </cell>
          <cell r="AL577">
            <v>1487179.4470833335</v>
          </cell>
          <cell r="AM577">
            <v>1485675.2212500002</v>
          </cell>
          <cell r="AN577">
            <v>1484170.9954166666</v>
          </cell>
          <cell r="AO577">
            <v>1481246.8095833336</v>
          </cell>
          <cell r="AR577" t="str">
            <v>62</v>
          </cell>
        </row>
        <row r="578">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R578" t="str">
            <v>62</v>
          </cell>
        </row>
        <row r="579">
          <cell r="R579">
            <v>1146935.03</v>
          </cell>
          <cell r="S579">
            <v>1124931.8</v>
          </cell>
          <cell r="T579">
            <v>1105536.42</v>
          </cell>
          <cell r="U579">
            <v>1086141.04</v>
          </cell>
          <cell r="V579">
            <v>1066745.6599999999</v>
          </cell>
          <cell r="W579">
            <v>1047350.28</v>
          </cell>
          <cell r="X579">
            <v>1027954.9</v>
          </cell>
          <cell r="Y579">
            <v>1008559.52</v>
          </cell>
          <cell r="Z579">
            <v>989164.14</v>
          </cell>
          <cell r="AA579">
            <v>969768.76</v>
          </cell>
          <cell r="AB579">
            <v>950373.38</v>
          </cell>
          <cell r="AC579">
            <v>930978</v>
          </cell>
          <cell r="AD579">
            <v>2132502.8987500002</v>
          </cell>
          <cell r="AE579">
            <v>2043164.7612499997</v>
          </cell>
          <cell r="AF579">
            <v>1950388.8020833333</v>
          </cell>
          <cell r="AG579">
            <v>1854256.5016666667</v>
          </cell>
          <cell r="AH579">
            <v>1755267.8912499996</v>
          </cell>
          <cell r="AI579">
            <v>1653981.4625000001</v>
          </cell>
          <cell r="AJ579">
            <v>1550078.9966666671</v>
          </cell>
          <cell r="AK579">
            <v>1443802.4525000004</v>
          </cell>
          <cell r="AL579">
            <v>1335635.9295833334</v>
          </cell>
          <cell r="AM579">
            <v>1225591.7295833332</v>
          </cell>
          <cell r="AN579">
            <v>1113656.70625</v>
          </cell>
          <cell r="AO579">
            <v>1047567.6008333334</v>
          </cell>
          <cell r="AR579" t="str">
            <v>62</v>
          </cell>
        </row>
        <row r="580">
          <cell r="R580">
            <v>2910.21</v>
          </cell>
          <cell r="S580">
            <v>3856.36</v>
          </cell>
          <cell r="T580">
            <v>4321.6099999999997</v>
          </cell>
          <cell r="U580">
            <v>6532.41</v>
          </cell>
          <cell r="V580">
            <v>9620.41</v>
          </cell>
          <cell r="W580">
            <v>14813.91</v>
          </cell>
          <cell r="X580">
            <v>33938.550000000003</v>
          </cell>
          <cell r="Y580">
            <v>41960.05</v>
          </cell>
          <cell r="Z580">
            <v>46405.45</v>
          </cell>
          <cell r="AA580">
            <v>51640.05</v>
          </cell>
          <cell r="AB580">
            <v>52751.7</v>
          </cell>
          <cell r="AC580">
            <v>52913.25</v>
          </cell>
          <cell r="AD580">
            <v>186.55041666666668</v>
          </cell>
          <cell r="AE580">
            <v>468.49083333333334</v>
          </cell>
          <cell r="AF580">
            <v>809.23958333333337</v>
          </cell>
          <cell r="AG580">
            <v>1261.4904166666668</v>
          </cell>
          <cell r="AH580">
            <v>1934.5245833333331</v>
          </cell>
          <cell r="AI580">
            <v>2952.6212500000001</v>
          </cell>
          <cell r="AJ580">
            <v>4983.9737500000001</v>
          </cell>
          <cell r="AK580">
            <v>8146.4154166666676</v>
          </cell>
          <cell r="AL580">
            <v>11828.311250000001</v>
          </cell>
          <cell r="AM580">
            <v>15913.540416666669</v>
          </cell>
          <cell r="AN580">
            <v>20263.196666666667</v>
          </cell>
          <cell r="AO580">
            <v>24633.257083333334</v>
          </cell>
          <cell r="AR580" t="str">
            <v>62</v>
          </cell>
        </row>
        <row r="581">
          <cell r="R581">
            <v>58267.68</v>
          </cell>
          <cell r="S581">
            <v>58267.68</v>
          </cell>
          <cell r="T581">
            <v>58267.68</v>
          </cell>
          <cell r="U581">
            <v>58425.68</v>
          </cell>
          <cell r="V581">
            <v>56800.68</v>
          </cell>
          <cell r="W581">
            <v>56800.68</v>
          </cell>
          <cell r="X581">
            <v>56800.68</v>
          </cell>
          <cell r="Y581">
            <v>56800.68</v>
          </cell>
          <cell r="Z581">
            <v>56800.68</v>
          </cell>
          <cell r="AA581">
            <v>56800.68</v>
          </cell>
          <cell r="AB581">
            <v>56800.68</v>
          </cell>
          <cell r="AC581">
            <v>56800.68</v>
          </cell>
          <cell r="AD581">
            <v>55689.778750000005</v>
          </cell>
          <cell r="AE581">
            <v>56758.527916666673</v>
          </cell>
          <cell r="AF581">
            <v>57291.676666666666</v>
          </cell>
          <cell r="AG581">
            <v>57621.065000000002</v>
          </cell>
          <cell r="AH581">
            <v>57685.286666666674</v>
          </cell>
          <cell r="AI581">
            <v>57681.799999999996</v>
          </cell>
          <cell r="AJ581">
            <v>57678.313333333332</v>
          </cell>
          <cell r="AK581">
            <v>57674.826666666668</v>
          </cell>
          <cell r="AL581">
            <v>57671.340000000004</v>
          </cell>
          <cell r="AM581">
            <v>57608.471666666679</v>
          </cell>
          <cell r="AN581">
            <v>57486.221666666679</v>
          </cell>
          <cell r="AO581">
            <v>57363.971666666679</v>
          </cell>
          <cell r="AR581" t="str">
            <v>62</v>
          </cell>
        </row>
        <row r="582">
          <cell r="R582">
            <v>103613.35</v>
          </cell>
          <cell r="S582">
            <v>103613.35</v>
          </cell>
          <cell r="T582">
            <v>103613.35</v>
          </cell>
          <cell r="U582">
            <v>108994.22</v>
          </cell>
          <cell r="V582">
            <v>105143.95</v>
          </cell>
          <cell r="W582">
            <v>133936.85999999999</v>
          </cell>
          <cell r="X582">
            <v>175389.69</v>
          </cell>
          <cell r="Y582">
            <v>232916.35</v>
          </cell>
          <cell r="Z582">
            <v>391480.2</v>
          </cell>
          <cell r="AA582">
            <v>413724.01</v>
          </cell>
          <cell r="AB582">
            <v>419183.66</v>
          </cell>
          <cell r="AC582">
            <v>422286.4</v>
          </cell>
          <cell r="AD582">
            <v>96234.817916666638</v>
          </cell>
          <cell r="AE582">
            <v>97304.05</v>
          </cell>
          <cell r="AF582">
            <v>98128.724166666667</v>
          </cell>
          <cell r="AG582">
            <v>99160.733749999999</v>
          </cell>
          <cell r="AH582">
            <v>100187.51833333333</v>
          </cell>
          <cell r="AI582">
            <v>102174.54833333332</v>
          </cell>
          <cell r="AJ582">
            <v>107076.95166666666</v>
          </cell>
          <cell r="AK582">
            <v>116101.99916666665</v>
          </cell>
          <cell r="AL582">
            <v>134103.06791666665</v>
          </cell>
          <cell r="AM582">
            <v>159514.51</v>
          </cell>
          <cell r="AN582">
            <v>185951.84624999997</v>
          </cell>
          <cell r="AO582">
            <v>212712.88125000001</v>
          </cell>
          <cell r="AR582" t="str">
            <v>62</v>
          </cell>
        </row>
        <row r="583">
          <cell r="R583">
            <v>50000</v>
          </cell>
          <cell r="S583">
            <v>50000</v>
          </cell>
          <cell r="T583">
            <v>50000</v>
          </cell>
          <cell r="U583">
            <v>50000</v>
          </cell>
          <cell r="V583">
            <v>50000</v>
          </cell>
          <cell r="W583">
            <v>50000</v>
          </cell>
          <cell r="X583">
            <v>50000</v>
          </cell>
          <cell r="Y583">
            <v>50000</v>
          </cell>
          <cell r="Z583">
            <v>50000</v>
          </cell>
          <cell r="AA583">
            <v>50000</v>
          </cell>
          <cell r="AB583">
            <v>50000</v>
          </cell>
          <cell r="AC583">
            <v>50000</v>
          </cell>
          <cell r="AD583">
            <v>50000</v>
          </cell>
          <cell r="AE583">
            <v>50000</v>
          </cell>
          <cell r="AF583">
            <v>50000</v>
          </cell>
          <cell r="AG583">
            <v>50000</v>
          </cell>
          <cell r="AH583">
            <v>50000</v>
          </cell>
          <cell r="AI583">
            <v>50000</v>
          </cell>
          <cell r="AJ583">
            <v>50000</v>
          </cell>
          <cell r="AK583">
            <v>50000</v>
          </cell>
          <cell r="AL583">
            <v>50000</v>
          </cell>
          <cell r="AM583">
            <v>50000</v>
          </cell>
          <cell r="AN583">
            <v>50000</v>
          </cell>
          <cell r="AO583">
            <v>50000</v>
          </cell>
          <cell r="AR583" t="str">
            <v>62</v>
          </cell>
        </row>
        <row r="584">
          <cell r="R584">
            <v>0</v>
          </cell>
          <cell r="S584">
            <v>0</v>
          </cell>
          <cell r="T584">
            <v>0</v>
          </cell>
          <cell r="U584">
            <v>0</v>
          </cell>
          <cell r="V584">
            <v>0</v>
          </cell>
          <cell r="W584">
            <v>0</v>
          </cell>
          <cell r="X584">
            <v>0</v>
          </cell>
          <cell r="Y584">
            <v>0</v>
          </cell>
          <cell r="Z584">
            <v>0</v>
          </cell>
          <cell r="AA584">
            <v>0</v>
          </cell>
          <cell r="AB584">
            <v>0</v>
          </cell>
          <cell r="AC584">
            <v>0</v>
          </cell>
          <cell r="AD584">
            <v>6231.6499999999987</v>
          </cell>
          <cell r="AE584">
            <v>5400.7633333333333</v>
          </cell>
          <cell r="AF584">
            <v>4569.8766666666661</v>
          </cell>
          <cell r="AG584">
            <v>3738.99</v>
          </cell>
          <cell r="AH584">
            <v>2908.103333333333</v>
          </cell>
          <cell r="AI584">
            <v>2077.2166666666667</v>
          </cell>
          <cell r="AJ584">
            <v>1246.33</v>
          </cell>
          <cell r="AK584">
            <v>415.44333333333333</v>
          </cell>
          <cell r="AL584">
            <v>0</v>
          </cell>
          <cell r="AM584">
            <v>0</v>
          </cell>
          <cell r="AN584">
            <v>0</v>
          </cell>
          <cell r="AO584">
            <v>0</v>
          </cell>
          <cell r="AR584" t="str">
            <v>62</v>
          </cell>
        </row>
        <row r="585">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R585" t="str">
            <v>62</v>
          </cell>
        </row>
        <row r="586">
          <cell r="R586">
            <v>13442.34</v>
          </cell>
          <cell r="S586">
            <v>13442.34</v>
          </cell>
          <cell r="T586">
            <v>13442.34</v>
          </cell>
          <cell r="U586">
            <v>13442.34</v>
          </cell>
          <cell r="V586">
            <v>13442.34</v>
          </cell>
          <cell r="W586">
            <v>13442.34</v>
          </cell>
          <cell r="X586">
            <v>13442.34</v>
          </cell>
          <cell r="Y586">
            <v>13442.34</v>
          </cell>
          <cell r="Z586">
            <v>9857.7199999999993</v>
          </cell>
          <cell r="AA586">
            <v>9633.68</v>
          </cell>
          <cell r="AB586">
            <v>9409.64</v>
          </cell>
          <cell r="AC586">
            <v>9185.6</v>
          </cell>
          <cell r="AD586">
            <v>13164.964999999998</v>
          </cell>
          <cell r="AE586">
            <v>13244.214999999998</v>
          </cell>
          <cell r="AF586">
            <v>13323.464999999998</v>
          </cell>
          <cell r="AG586">
            <v>13402.714999999998</v>
          </cell>
          <cell r="AH586">
            <v>13442.339999999998</v>
          </cell>
          <cell r="AI586">
            <v>13442.339999999998</v>
          </cell>
          <cell r="AJ586">
            <v>13442.339999999998</v>
          </cell>
          <cell r="AK586">
            <v>13442.339999999998</v>
          </cell>
          <cell r="AL586">
            <v>13292.980833333333</v>
          </cell>
          <cell r="AM586">
            <v>12984.9275</v>
          </cell>
          <cell r="AN586">
            <v>12658.204166666665</v>
          </cell>
          <cell r="AO586">
            <v>12312.810833333335</v>
          </cell>
          <cell r="AR586" t="str">
            <v>62</v>
          </cell>
        </row>
        <row r="587">
          <cell r="R587">
            <v>20000</v>
          </cell>
          <cell r="S587">
            <v>20000</v>
          </cell>
          <cell r="T587">
            <v>10000</v>
          </cell>
          <cell r="U587">
            <v>10000</v>
          </cell>
          <cell r="V587">
            <v>10000</v>
          </cell>
          <cell r="W587">
            <v>10000</v>
          </cell>
          <cell r="X587">
            <v>10000</v>
          </cell>
          <cell r="Y587">
            <v>10000</v>
          </cell>
          <cell r="Z587">
            <v>10000</v>
          </cell>
          <cell r="AA587">
            <v>10000</v>
          </cell>
          <cell r="AB587">
            <v>10000</v>
          </cell>
          <cell r="AC587">
            <v>10000</v>
          </cell>
          <cell r="AD587">
            <v>20000</v>
          </cell>
          <cell r="AE587">
            <v>20000</v>
          </cell>
          <cell r="AF587">
            <v>19583.333333333332</v>
          </cell>
          <cell r="AG587">
            <v>18750</v>
          </cell>
          <cell r="AH587">
            <v>17916.666666666668</v>
          </cell>
          <cell r="AI587">
            <v>17083.333333333332</v>
          </cell>
          <cell r="AJ587">
            <v>16250</v>
          </cell>
          <cell r="AK587">
            <v>15416.666666666666</v>
          </cell>
          <cell r="AL587">
            <v>14583.333333333334</v>
          </cell>
          <cell r="AM587">
            <v>13750</v>
          </cell>
          <cell r="AN587">
            <v>12916.666666666666</v>
          </cell>
          <cell r="AO587">
            <v>12083.333333333334</v>
          </cell>
          <cell r="AR587" t="str">
            <v>62</v>
          </cell>
        </row>
        <row r="588">
          <cell r="R588">
            <v>39588.47</v>
          </cell>
          <cell r="S588">
            <v>38122.230000000003</v>
          </cell>
          <cell r="T588">
            <v>36655.99</v>
          </cell>
          <cell r="U588">
            <v>35189.75</v>
          </cell>
          <cell r="V588">
            <v>33723.51</v>
          </cell>
          <cell r="W588">
            <v>32257.27</v>
          </cell>
          <cell r="X588">
            <v>30791.03</v>
          </cell>
          <cell r="Y588">
            <v>29324.79</v>
          </cell>
          <cell r="Z588">
            <v>27858.55</v>
          </cell>
          <cell r="AA588">
            <v>26392.31</v>
          </cell>
          <cell r="AB588">
            <v>24926.07</v>
          </cell>
          <cell r="AC588">
            <v>23459.83</v>
          </cell>
          <cell r="AD588">
            <v>5070.7454166666666</v>
          </cell>
          <cell r="AE588">
            <v>8308.6912499999999</v>
          </cell>
          <cell r="AF588">
            <v>11424.450416666667</v>
          </cell>
          <cell r="AG588">
            <v>14418.022916666667</v>
          </cell>
          <cell r="AH588">
            <v>17289.408749999999</v>
          </cell>
          <cell r="AI588">
            <v>20038.607916666668</v>
          </cell>
          <cell r="AJ588">
            <v>22665.620416666668</v>
          </cell>
          <cell r="AK588">
            <v>25170.446249999997</v>
          </cell>
          <cell r="AL588">
            <v>27553.085416666665</v>
          </cell>
          <cell r="AM588">
            <v>29813.537916666664</v>
          </cell>
          <cell r="AN588">
            <v>31951.803749999992</v>
          </cell>
          <cell r="AO588">
            <v>32257.27</v>
          </cell>
          <cell r="AR588" t="str">
            <v>62</v>
          </cell>
        </row>
        <row r="589">
          <cell r="R589">
            <v>0</v>
          </cell>
          <cell r="S589">
            <v>0</v>
          </cell>
          <cell r="T589">
            <v>0</v>
          </cell>
          <cell r="U589">
            <v>0</v>
          </cell>
          <cell r="V589">
            <v>0</v>
          </cell>
          <cell r="W589">
            <v>216063.14</v>
          </cell>
          <cell r="X589">
            <v>216063.14</v>
          </cell>
          <cell r="Y589">
            <v>216063.14</v>
          </cell>
          <cell r="Z589">
            <v>50000</v>
          </cell>
          <cell r="AA589">
            <v>50000</v>
          </cell>
          <cell r="AB589">
            <v>50000</v>
          </cell>
          <cell r="AC589">
            <v>27713.599999999999</v>
          </cell>
          <cell r="AD589">
            <v>0</v>
          </cell>
          <cell r="AE589">
            <v>0</v>
          </cell>
          <cell r="AF589">
            <v>0</v>
          </cell>
          <cell r="AG589">
            <v>0</v>
          </cell>
          <cell r="AH589">
            <v>0</v>
          </cell>
          <cell r="AI589">
            <v>9002.6308333333345</v>
          </cell>
          <cell r="AJ589">
            <v>27007.892500000002</v>
          </cell>
          <cell r="AK589">
            <v>45013.154166666674</v>
          </cell>
          <cell r="AL589">
            <v>56099.118333333339</v>
          </cell>
          <cell r="AM589">
            <v>60265.785000000003</v>
          </cell>
          <cell r="AN589">
            <v>64432.451666666668</v>
          </cell>
          <cell r="AO589">
            <v>67670.518333333341</v>
          </cell>
          <cell r="AR589" t="str">
            <v>62</v>
          </cell>
        </row>
        <row r="590">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R590" t="str">
            <v>62</v>
          </cell>
        </row>
        <row r="591">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R591" t="str">
            <v>62</v>
          </cell>
        </row>
        <row r="592">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R592" t="str">
            <v>62</v>
          </cell>
        </row>
        <row r="593">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R593" t="str">
            <v>62</v>
          </cell>
        </row>
        <row r="594">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R594" t="str">
            <v>62</v>
          </cell>
        </row>
        <row r="595">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R595" t="str">
            <v>62</v>
          </cell>
        </row>
        <row r="596">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R596" t="str">
            <v>62</v>
          </cell>
        </row>
        <row r="597">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R597" t="str">
            <v>62</v>
          </cell>
        </row>
        <row r="598">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R598" t="str">
            <v>62</v>
          </cell>
        </row>
        <row r="599">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R599" t="str">
            <v>62</v>
          </cell>
        </row>
        <row r="600">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R600" t="str">
            <v>62</v>
          </cell>
        </row>
        <row r="601">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R601" t="str">
            <v>62</v>
          </cell>
        </row>
        <row r="602">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R602" t="str">
            <v>62</v>
          </cell>
        </row>
        <row r="603">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R603" t="str">
            <v>62</v>
          </cell>
        </row>
        <row r="604">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R604" t="str">
            <v>62</v>
          </cell>
        </row>
        <row r="605">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R605" t="str">
            <v>62</v>
          </cell>
        </row>
        <row r="606">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R606" t="str">
            <v>62</v>
          </cell>
        </row>
        <row r="607">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R607" t="str">
            <v>62</v>
          </cell>
        </row>
        <row r="608">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R608" t="str">
            <v>62</v>
          </cell>
        </row>
        <row r="609">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R609" t="str">
            <v>62</v>
          </cell>
        </row>
        <row r="610">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R610" t="str">
            <v>62</v>
          </cell>
        </row>
        <row r="611">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R611" t="str">
            <v>62</v>
          </cell>
        </row>
        <row r="612">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R612" t="str">
            <v>62</v>
          </cell>
        </row>
        <row r="613">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R613" t="str">
            <v>62</v>
          </cell>
        </row>
        <row r="614">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R614" t="str">
            <v>62</v>
          </cell>
        </row>
        <row r="615">
          <cell r="R615">
            <v>433950.08</v>
          </cell>
          <cell r="S615">
            <v>433950.08</v>
          </cell>
          <cell r="T615">
            <v>682849.47</v>
          </cell>
          <cell r="U615">
            <v>682849.47</v>
          </cell>
          <cell r="V615">
            <v>682849.47</v>
          </cell>
          <cell r="W615">
            <v>231174.22</v>
          </cell>
          <cell r="X615">
            <v>231174.22</v>
          </cell>
          <cell r="Y615">
            <v>231174.22</v>
          </cell>
          <cell r="Z615">
            <v>186329.24</v>
          </cell>
          <cell r="AA615">
            <v>186329.24</v>
          </cell>
          <cell r="AB615">
            <v>186329.24</v>
          </cell>
          <cell r="AC615">
            <v>83090</v>
          </cell>
          <cell r="AD615">
            <v>359714.41625000007</v>
          </cell>
          <cell r="AE615">
            <v>366707.29041666677</v>
          </cell>
          <cell r="AF615">
            <v>384073.78500000009</v>
          </cell>
          <cell r="AG615">
            <v>411813.90000000008</v>
          </cell>
          <cell r="AH615">
            <v>439554.01500000007</v>
          </cell>
          <cell r="AI615">
            <v>448537.64958333335</v>
          </cell>
          <cell r="AJ615">
            <v>438764.80374999996</v>
          </cell>
          <cell r="AK615">
            <v>428991.95791666658</v>
          </cell>
          <cell r="AL615">
            <v>417350.57124999986</v>
          </cell>
          <cell r="AM615">
            <v>403840.64374999999</v>
          </cell>
          <cell r="AN615">
            <v>390330.71625</v>
          </cell>
          <cell r="AO615">
            <v>368956.58250000002</v>
          </cell>
          <cell r="AR615" t="str">
            <v>62</v>
          </cell>
        </row>
        <row r="616">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R616" t="str">
            <v>42b</v>
          </cell>
        </row>
        <row r="617">
          <cell r="R617">
            <v>0</v>
          </cell>
          <cell r="S617">
            <v>0</v>
          </cell>
          <cell r="T617">
            <v>0</v>
          </cell>
          <cell r="U617">
            <v>0</v>
          </cell>
          <cell r="V617">
            <v>0</v>
          </cell>
          <cell r="W617">
            <v>0</v>
          </cell>
          <cell r="X617">
            <v>0</v>
          </cell>
          <cell r="Y617">
            <v>0</v>
          </cell>
          <cell r="Z617">
            <v>0</v>
          </cell>
          <cell r="AA617">
            <v>0</v>
          </cell>
          <cell r="AB617">
            <v>0</v>
          </cell>
          <cell r="AC617">
            <v>0</v>
          </cell>
          <cell r="AD617">
            <v>766.30208333333314</v>
          </cell>
          <cell r="AE617">
            <v>543.82041666666657</v>
          </cell>
          <cell r="AF617">
            <v>370.78041666666667</v>
          </cell>
          <cell r="AG617">
            <v>247.18208333333334</v>
          </cell>
          <cell r="AH617">
            <v>173.0254166666667</v>
          </cell>
          <cell r="AI617">
            <v>123.58958333333334</v>
          </cell>
          <cell r="AJ617">
            <v>74.153750000000002</v>
          </cell>
          <cell r="AK617">
            <v>24.717916666666667</v>
          </cell>
          <cell r="AL617">
            <v>0</v>
          </cell>
          <cell r="AM617">
            <v>0</v>
          </cell>
          <cell r="AN617">
            <v>0</v>
          </cell>
          <cell r="AO617">
            <v>0</v>
          </cell>
          <cell r="AR617" t="str">
            <v>42b</v>
          </cell>
        </row>
        <row r="618">
          <cell r="R618">
            <v>0</v>
          </cell>
          <cell r="S618">
            <v>0</v>
          </cell>
          <cell r="T618">
            <v>0</v>
          </cell>
          <cell r="U618">
            <v>0</v>
          </cell>
          <cell r="V618">
            <v>0</v>
          </cell>
          <cell r="W618">
            <v>0</v>
          </cell>
          <cell r="X618">
            <v>0</v>
          </cell>
          <cell r="Y618">
            <v>0</v>
          </cell>
          <cell r="Z618">
            <v>0</v>
          </cell>
          <cell r="AA618">
            <v>0</v>
          </cell>
          <cell r="AB618">
            <v>0</v>
          </cell>
          <cell r="AC618">
            <v>0</v>
          </cell>
          <cell r="AD618">
            <v>448.67374999999998</v>
          </cell>
          <cell r="AE618">
            <v>252.38208333333333</v>
          </cell>
          <cell r="AF618">
            <v>112.17208333333333</v>
          </cell>
          <cell r="AG618">
            <v>28.043749999999999</v>
          </cell>
          <cell r="AH618">
            <v>0</v>
          </cell>
          <cell r="AI618">
            <v>0</v>
          </cell>
          <cell r="AJ618">
            <v>0</v>
          </cell>
          <cell r="AK618">
            <v>0</v>
          </cell>
          <cell r="AL618">
            <v>0</v>
          </cell>
          <cell r="AM618">
            <v>0</v>
          </cell>
          <cell r="AN618">
            <v>0</v>
          </cell>
          <cell r="AO618">
            <v>0</v>
          </cell>
          <cell r="AR618" t="str">
            <v>42b</v>
          </cell>
        </row>
        <row r="619">
          <cell r="R619">
            <v>0</v>
          </cell>
          <cell r="S619">
            <v>0</v>
          </cell>
          <cell r="T619">
            <v>0</v>
          </cell>
          <cell r="U619">
            <v>0</v>
          </cell>
          <cell r="V619">
            <v>0</v>
          </cell>
          <cell r="W619">
            <v>0</v>
          </cell>
          <cell r="X619">
            <v>0</v>
          </cell>
          <cell r="Y619">
            <v>0</v>
          </cell>
          <cell r="Z619">
            <v>0</v>
          </cell>
          <cell r="AA619">
            <v>0</v>
          </cell>
          <cell r="AB619">
            <v>0</v>
          </cell>
          <cell r="AC619">
            <v>0</v>
          </cell>
          <cell r="AD619">
            <v>51.0625</v>
          </cell>
          <cell r="AE619">
            <v>2.4245833333333331</v>
          </cell>
          <cell r="AF619">
            <v>0</v>
          </cell>
          <cell r="AG619">
            <v>0</v>
          </cell>
          <cell r="AH619">
            <v>0</v>
          </cell>
          <cell r="AI619">
            <v>0</v>
          </cell>
          <cell r="AJ619">
            <v>0</v>
          </cell>
          <cell r="AK619">
            <v>0</v>
          </cell>
          <cell r="AL619">
            <v>0</v>
          </cell>
          <cell r="AM619">
            <v>0</v>
          </cell>
          <cell r="AN619">
            <v>0</v>
          </cell>
          <cell r="AO619">
            <v>0</v>
          </cell>
          <cell r="AR619" t="str">
            <v>42b</v>
          </cell>
        </row>
        <row r="620">
          <cell r="R620">
            <v>66049.919999999998</v>
          </cell>
          <cell r="S620">
            <v>66349.17</v>
          </cell>
          <cell r="T620">
            <v>67150.53</v>
          </cell>
          <cell r="U620">
            <v>67150.53</v>
          </cell>
          <cell r="V620">
            <v>67150.53</v>
          </cell>
          <cell r="W620">
            <v>68825.78</v>
          </cell>
          <cell r="X620">
            <v>88819.91</v>
          </cell>
          <cell r="Y620">
            <v>104015.73</v>
          </cell>
          <cell r="Z620">
            <v>113670.76</v>
          </cell>
          <cell r="AA620">
            <v>132450.1</v>
          </cell>
          <cell r="AB620">
            <v>157033.31</v>
          </cell>
          <cell r="AC620">
            <v>391910</v>
          </cell>
          <cell r="AD620">
            <v>54056.837083333347</v>
          </cell>
          <cell r="AE620">
            <v>55405.910833333335</v>
          </cell>
          <cell r="AF620">
            <v>56799.072500000002</v>
          </cell>
          <cell r="AG620">
            <v>58221.894999999997</v>
          </cell>
          <cell r="AH620">
            <v>59620.248749999999</v>
          </cell>
          <cell r="AI620">
            <v>61028.812083333331</v>
          </cell>
          <cell r="AJ620">
            <v>63301.413333333338</v>
          </cell>
          <cell r="AK620">
            <v>67040.262500000012</v>
          </cell>
          <cell r="AL620">
            <v>71814.563750000001</v>
          </cell>
          <cell r="AM620">
            <v>77773.630416666667</v>
          </cell>
          <cell r="AN620">
            <v>84935.374583333338</v>
          </cell>
          <cell r="AO620">
            <v>102303.85249999999</v>
          </cell>
          <cell r="AR620" t="str">
            <v>42b</v>
          </cell>
        </row>
        <row r="621">
          <cell r="R621">
            <v>0</v>
          </cell>
          <cell r="S621">
            <v>0</v>
          </cell>
          <cell r="T621">
            <v>0</v>
          </cell>
          <cell r="U621">
            <v>0</v>
          </cell>
          <cell r="V621">
            <v>0</v>
          </cell>
          <cell r="W621">
            <v>0</v>
          </cell>
          <cell r="X621">
            <v>0</v>
          </cell>
          <cell r="Y621">
            <v>0</v>
          </cell>
          <cell r="Z621">
            <v>0</v>
          </cell>
          <cell r="AA621">
            <v>0</v>
          </cell>
          <cell r="AB621">
            <v>0</v>
          </cell>
          <cell r="AC621">
            <v>0</v>
          </cell>
          <cell r="AD621">
            <v>1425.1295833333334</v>
          </cell>
          <cell r="AE621">
            <v>1122.5325</v>
          </cell>
          <cell r="AF621">
            <v>856.1329166666668</v>
          </cell>
          <cell r="AG621">
            <v>625.93083333333323</v>
          </cell>
          <cell r="AH621">
            <v>431.84874999999994</v>
          </cell>
          <cell r="AI621">
            <v>273.80916666666667</v>
          </cell>
          <cell r="AJ621">
            <v>151.81208333333333</v>
          </cell>
          <cell r="AK621">
            <v>65.857500000000002</v>
          </cell>
          <cell r="AL621">
            <v>15.945416666666667</v>
          </cell>
          <cell r="AM621">
            <v>0</v>
          </cell>
          <cell r="AN621">
            <v>0</v>
          </cell>
          <cell r="AO621">
            <v>0</v>
          </cell>
          <cell r="AR621" t="str">
            <v>42b</v>
          </cell>
        </row>
        <row r="622">
          <cell r="R622">
            <v>12051.91</v>
          </cell>
          <cell r="S622">
            <v>10956.28</v>
          </cell>
          <cell r="T622">
            <v>9860.65</v>
          </cell>
          <cell r="U622">
            <v>8765.02</v>
          </cell>
          <cell r="V622">
            <v>7669.39</v>
          </cell>
          <cell r="W622">
            <v>6573.76</v>
          </cell>
          <cell r="X622">
            <v>5478.13</v>
          </cell>
          <cell r="Y622">
            <v>4382.5</v>
          </cell>
          <cell r="Z622">
            <v>3286.87</v>
          </cell>
          <cell r="AA622">
            <v>2191.2399999999998</v>
          </cell>
          <cell r="AB622">
            <v>1095.6099999999999</v>
          </cell>
          <cell r="AC622">
            <v>0</v>
          </cell>
          <cell r="AD622">
            <v>18625.689999999999</v>
          </cell>
          <cell r="AE622">
            <v>17530.060000000001</v>
          </cell>
          <cell r="AF622">
            <v>16434.43</v>
          </cell>
          <cell r="AG622">
            <v>15338.800000000001</v>
          </cell>
          <cell r="AH622">
            <v>14243.17</v>
          </cell>
          <cell r="AI622">
            <v>13147.54</v>
          </cell>
          <cell r="AJ622">
            <v>12051.910000000002</v>
          </cell>
          <cell r="AK622">
            <v>10956.28</v>
          </cell>
          <cell r="AL622">
            <v>9860.65</v>
          </cell>
          <cell r="AM622">
            <v>8765.0199999999986</v>
          </cell>
          <cell r="AN622">
            <v>7669.39</v>
          </cell>
          <cell r="AO622">
            <v>6573.7608333333337</v>
          </cell>
          <cell r="AR622" t="str">
            <v>42b</v>
          </cell>
        </row>
        <row r="623">
          <cell r="R623">
            <v>0</v>
          </cell>
          <cell r="S623">
            <v>0</v>
          </cell>
          <cell r="T623">
            <v>0</v>
          </cell>
          <cell r="U623">
            <v>0</v>
          </cell>
          <cell r="V623">
            <v>0</v>
          </cell>
          <cell r="W623">
            <v>0</v>
          </cell>
          <cell r="X623">
            <v>0</v>
          </cell>
          <cell r="Y623">
            <v>0</v>
          </cell>
          <cell r="Z623">
            <v>0</v>
          </cell>
          <cell r="AA623">
            <v>0</v>
          </cell>
          <cell r="AB623">
            <v>0</v>
          </cell>
          <cell r="AC623">
            <v>0</v>
          </cell>
          <cell r="AD623">
            <v>76977.591249999998</v>
          </cell>
          <cell r="AE623">
            <v>69646.392083333325</v>
          </cell>
          <cell r="AF623">
            <v>62315.19291666666</v>
          </cell>
          <cell r="AG623">
            <v>54983.993749999994</v>
          </cell>
          <cell r="AH623">
            <v>47652.794583333329</v>
          </cell>
          <cell r="AI623">
            <v>40321.595416666671</v>
          </cell>
          <cell r="AJ623">
            <v>32990.396249999998</v>
          </cell>
          <cell r="AK623">
            <v>25659.197083333333</v>
          </cell>
          <cell r="AL623">
            <v>18327.997916666667</v>
          </cell>
          <cell r="AM623">
            <v>10996.79875</v>
          </cell>
          <cell r="AN623">
            <v>3665.5995833333332</v>
          </cell>
          <cell r="AO623">
            <v>0</v>
          </cell>
          <cell r="AR623" t="str">
            <v>42b</v>
          </cell>
        </row>
        <row r="624">
          <cell r="R624">
            <v>70662.600000000006</v>
          </cell>
          <cell r="S624">
            <v>69671.100000000006</v>
          </cell>
          <cell r="T624">
            <v>77909.81</v>
          </cell>
          <cell r="U624">
            <v>80135.31</v>
          </cell>
          <cell r="V624">
            <v>82291.06</v>
          </cell>
          <cell r="W624">
            <v>87752.19</v>
          </cell>
          <cell r="X624">
            <v>88358.19</v>
          </cell>
          <cell r="Y624">
            <v>89031.44</v>
          </cell>
          <cell r="Z624">
            <v>91546.07</v>
          </cell>
          <cell r="AA624">
            <v>91546.07</v>
          </cell>
          <cell r="AB624">
            <v>99340.53</v>
          </cell>
          <cell r="AC624">
            <v>101631.83</v>
          </cell>
          <cell r="AD624">
            <v>28230.660833333332</v>
          </cell>
          <cell r="AE624">
            <v>34077.898333333331</v>
          </cell>
          <cell r="AF624">
            <v>40227.102916666663</v>
          </cell>
          <cell r="AG624">
            <v>46812.316249999996</v>
          </cell>
          <cell r="AH624">
            <v>53277.879583333328</v>
          </cell>
          <cell r="AI624">
            <v>59453.042499999989</v>
          </cell>
          <cell r="AJ624">
            <v>64926.824166666665</v>
          </cell>
          <cell r="AK624">
            <v>69749.814583333326</v>
          </cell>
          <cell r="AL624">
            <v>74444.902499999997</v>
          </cell>
          <cell r="AM624">
            <v>78494.560416666674</v>
          </cell>
          <cell r="AN624">
            <v>81728.005833333329</v>
          </cell>
          <cell r="AO624">
            <v>84516.059166666673</v>
          </cell>
          <cell r="AR624" t="str">
            <v>42b</v>
          </cell>
        </row>
        <row r="625">
          <cell r="R625">
            <v>43097.78</v>
          </cell>
          <cell r="S625">
            <v>43097.78</v>
          </cell>
          <cell r="T625">
            <v>109187.35</v>
          </cell>
          <cell r="U625">
            <v>224099.77</v>
          </cell>
          <cell r="V625">
            <v>275196.01</v>
          </cell>
          <cell r="W625">
            <v>279445.96999999997</v>
          </cell>
          <cell r="X625">
            <v>340490.14</v>
          </cell>
          <cell r="Y625">
            <v>432281.04</v>
          </cell>
          <cell r="Z625">
            <v>542606.89</v>
          </cell>
          <cell r="AA625">
            <v>618771.9</v>
          </cell>
          <cell r="AB625">
            <v>655872.66</v>
          </cell>
          <cell r="AC625">
            <v>739427.73</v>
          </cell>
          <cell r="AD625">
            <v>12390.057500000001</v>
          </cell>
          <cell r="AE625">
            <v>15981.539166666669</v>
          </cell>
          <cell r="AF625">
            <v>22326.752916666668</v>
          </cell>
          <cell r="AG625">
            <v>36213.716250000005</v>
          </cell>
          <cell r="AH625">
            <v>57017.707083333335</v>
          </cell>
          <cell r="AI625">
            <v>80127.789583333331</v>
          </cell>
          <cell r="AJ625">
            <v>105958.46083333333</v>
          </cell>
          <cell r="AK625">
            <v>138157.26</v>
          </cell>
          <cell r="AL625">
            <v>178777.59041666667</v>
          </cell>
          <cell r="AM625">
            <v>225459.55000000002</v>
          </cell>
          <cell r="AN625">
            <v>275068.32250000001</v>
          </cell>
          <cell r="AO625">
            <v>329617.50374999997</v>
          </cell>
          <cell r="AR625" t="str">
            <v>57</v>
          </cell>
        </row>
        <row r="626">
          <cell r="R626">
            <v>6340.53</v>
          </cell>
          <cell r="S626">
            <v>60265.440000000002</v>
          </cell>
          <cell r="T626">
            <v>90623.360000000001</v>
          </cell>
          <cell r="U626">
            <v>144178.57999999999</v>
          </cell>
          <cell r="V626">
            <v>145478.57999999999</v>
          </cell>
          <cell r="W626">
            <v>145478.57999999999</v>
          </cell>
          <cell r="X626">
            <v>158621.10999999999</v>
          </cell>
          <cell r="Y626">
            <v>158621.10999999999</v>
          </cell>
          <cell r="Z626">
            <v>173276.71</v>
          </cell>
          <cell r="AA626">
            <v>173276.71</v>
          </cell>
          <cell r="AB626">
            <v>184156.13</v>
          </cell>
          <cell r="AC626">
            <v>188776.53</v>
          </cell>
          <cell r="AD626">
            <v>264.18874999999997</v>
          </cell>
          <cell r="AE626">
            <v>3039.4375</v>
          </cell>
          <cell r="AF626">
            <v>9326.4708333333328</v>
          </cell>
          <cell r="AG626">
            <v>19109.884999999998</v>
          </cell>
          <cell r="AH626">
            <v>31178.933333333334</v>
          </cell>
          <cell r="AI626">
            <v>43302.148333333331</v>
          </cell>
          <cell r="AJ626">
            <v>55972.96875</v>
          </cell>
          <cell r="AK626">
            <v>69191.394583333327</v>
          </cell>
          <cell r="AL626">
            <v>83020.470416666663</v>
          </cell>
          <cell r="AM626">
            <v>97460.196249999994</v>
          </cell>
          <cell r="AN626">
            <v>112353.23125</v>
          </cell>
          <cell r="AO626">
            <v>127892.09208333331</v>
          </cell>
          <cell r="AQ626" t="str">
            <v xml:space="preserve">  </v>
          </cell>
          <cell r="AR626" t="str">
            <v xml:space="preserve"> </v>
          </cell>
        </row>
        <row r="627">
          <cell r="R627">
            <v>9267.0499999999993</v>
          </cell>
          <cell r="S627">
            <v>14402.07</v>
          </cell>
          <cell r="T627">
            <v>19075.89</v>
          </cell>
          <cell r="U627">
            <v>301835.01</v>
          </cell>
          <cell r="V627">
            <v>391186.77</v>
          </cell>
          <cell r="W627">
            <v>758865.18</v>
          </cell>
          <cell r="X627">
            <v>899228.23</v>
          </cell>
          <cell r="Y627">
            <v>949695.77</v>
          </cell>
          <cell r="Z627">
            <v>1016739.37</v>
          </cell>
          <cell r="AA627">
            <v>1089069.44</v>
          </cell>
          <cell r="AB627">
            <v>1405118.22</v>
          </cell>
          <cell r="AC627">
            <v>2013628.17</v>
          </cell>
          <cell r="AD627">
            <v>702.89291666666668</v>
          </cell>
          <cell r="AE627">
            <v>1689.10625</v>
          </cell>
          <cell r="AF627">
            <v>3084.0212499999998</v>
          </cell>
          <cell r="AG627">
            <v>16455.30875</v>
          </cell>
          <cell r="AH627">
            <v>45331.216249999998</v>
          </cell>
          <cell r="AI627">
            <v>93250.047500000001</v>
          </cell>
          <cell r="AJ627">
            <v>162337.27291666667</v>
          </cell>
          <cell r="AK627">
            <v>239375.7729166667</v>
          </cell>
          <cell r="AL627">
            <v>321310.57041666668</v>
          </cell>
          <cell r="AM627">
            <v>409052.60416666669</v>
          </cell>
          <cell r="AN627">
            <v>512956.4233333334</v>
          </cell>
          <cell r="AO627">
            <v>655245.80666666653</v>
          </cell>
          <cell r="AR627" t="str">
            <v>41b</v>
          </cell>
        </row>
        <row r="628">
          <cell r="R628">
            <v>0</v>
          </cell>
          <cell r="S628">
            <v>0</v>
          </cell>
          <cell r="T628">
            <v>1405270.72</v>
          </cell>
          <cell r="U628">
            <v>1405270.72</v>
          </cell>
          <cell r="V628">
            <v>1405270.72</v>
          </cell>
          <cell r="W628">
            <v>1723048.53</v>
          </cell>
          <cell r="X628">
            <v>1723048.53</v>
          </cell>
          <cell r="Y628">
            <v>1723048.53</v>
          </cell>
          <cell r="Z628">
            <v>1723048.53</v>
          </cell>
          <cell r="AA628">
            <v>1723048.53</v>
          </cell>
          <cell r="AB628">
            <v>1723048.53</v>
          </cell>
          <cell r="AC628">
            <v>1723048.53</v>
          </cell>
          <cell r="AD628">
            <v>0</v>
          </cell>
          <cell r="AE628">
            <v>0</v>
          </cell>
          <cell r="AF628">
            <v>58552.946666666663</v>
          </cell>
          <cell r="AG628">
            <v>175658.84</v>
          </cell>
          <cell r="AH628">
            <v>292764.73333333334</v>
          </cell>
          <cell r="AI628">
            <v>423111.36874999997</v>
          </cell>
          <cell r="AJ628">
            <v>566698.74624999997</v>
          </cell>
          <cell r="AK628">
            <v>710286.12375000014</v>
          </cell>
          <cell r="AL628">
            <v>853873.50125000009</v>
          </cell>
          <cell r="AM628">
            <v>997460.87875000003</v>
          </cell>
          <cell r="AN628">
            <v>1141048.2562499999</v>
          </cell>
          <cell r="AO628">
            <v>1284635.6337499998</v>
          </cell>
          <cell r="AR628" t="str">
            <v>57</v>
          </cell>
        </row>
        <row r="629">
          <cell r="R629">
            <v>0</v>
          </cell>
          <cell r="S629">
            <v>0</v>
          </cell>
          <cell r="T629">
            <v>-1405270.72</v>
          </cell>
          <cell r="U629">
            <v>-1405270.72</v>
          </cell>
          <cell r="V629">
            <v>-1405270.72</v>
          </cell>
          <cell r="W629">
            <v>-1723048.53</v>
          </cell>
          <cell r="X629">
            <v>-1723048.53</v>
          </cell>
          <cell r="Y629">
            <v>-1723048.53</v>
          </cell>
          <cell r="Z629">
            <v>-1723048.53</v>
          </cell>
          <cell r="AA629">
            <v>-1723048.53</v>
          </cell>
          <cell r="AB629">
            <v>-1723048.53</v>
          </cell>
          <cell r="AC629">
            <v>-1723048.53</v>
          </cell>
          <cell r="AD629">
            <v>0</v>
          </cell>
          <cell r="AE629">
            <v>0</v>
          </cell>
          <cell r="AF629">
            <v>-58552.946666666663</v>
          </cell>
          <cell r="AG629">
            <v>-175658.84</v>
          </cell>
          <cell r="AH629">
            <v>-292764.73333333334</v>
          </cell>
          <cell r="AI629">
            <v>-423111.36874999997</v>
          </cell>
          <cell r="AJ629">
            <v>-566698.74624999997</v>
          </cell>
          <cell r="AK629">
            <v>-710286.12375000014</v>
          </cell>
          <cell r="AL629">
            <v>-853873.50125000009</v>
          </cell>
          <cell r="AM629">
            <v>-997460.87875000003</v>
          </cell>
          <cell r="AN629">
            <v>-1141048.2562499999</v>
          </cell>
          <cell r="AO629">
            <v>-1284635.6337499998</v>
          </cell>
          <cell r="AR629" t="str">
            <v>57</v>
          </cell>
        </row>
        <row r="630">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R630" t="str">
            <v>62</v>
          </cell>
        </row>
        <row r="631">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R631" t="str">
            <v>62</v>
          </cell>
        </row>
        <row r="632">
          <cell r="R632">
            <v>5616582.2599999998</v>
          </cell>
          <cell r="S632">
            <v>5827221.7800000003</v>
          </cell>
          <cell r="T632">
            <v>6566911.3899999997</v>
          </cell>
          <cell r="U632">
            <v>6987117.3099999996</v>
          </cell>
          <cell r="V632">
            <v>7259855.0599999996</v>
          </cell>
          <cell r="W632">
            <v>7622728.9000000004</v>
          </cell>
          <cell r="X632">
            <v>8076168.0199999996</v>
          </cell>
          <cell r="Y632">
            <v>8421072.0600000005</v>
          </cell>
          <cell r="Z632">
            <v>8762627.5700000003</v>
          </cell>
          <cell r="AA632">
            <v>8842548.5700000003</v>
          </cell>
          <cell r="AB632">
            <v>9127844.5700000003</v>
          </cell>
          <cell r="AC632">
            <v>9695589.0500000007</v>
          </cell>
          <cell r="AD632">
            <v>2885148.2325000004</v>
          </cell>
          <cell r="AE632">
            <v>3334584.3175000004</v>
          </cell>
          <cell r="AF632">
            <v>3803748.1370833335</v>
          </cell>
          <cell r="AG632">
            <v>4282511.7079166668</v>
          </cell>
          <cell r="AH632">
            <v>4754669.3691666676</v>
          </cell>
          <cell r="AI632">
            <v>5206461.6800000006</v>
          </cell>
          <cell r="AJ632">
            <v>5641053.2591666663</v>
          </cell>
          <cell r="AK632">
            <v>6058213.1462500012</v>
          </cell>
          <cell r="AL632">
            <v>6451554.9233333347</v>
          </cell>
          <cell r="AM632">
            <v>6823419.870000001</v>
          </cell>
          <cell r="AN632">
            <v>7175671.7862499999</v>
          </cell>
          <cell r="AO632">
            <v>7541855.1370833339</v>
          </cell>
          <cell r="AR632" t="str">
            <v>62</v>
          </cell>
        </row>
        <row r="633">
          <cell r="R633">
            <v>915717.73</v>
          </cell>
          <cell r="S633">
            <v>952367.21</v>
          </cell>
          <cell r="T633">
            <v>1150781.6000000001</v>
          </cell>
          <cell r="U633">
            <v>1340988.68</v>
          </cell>
          <cell r="V633">
            <v>1498338.46</v>
          </cell>
          <cell r="W633">
            <v>1687982.62</v>
          </cell>
          <cell r="X633">
            <v>1895994.93</v>
          </cell>
          <cell r="Y633">
            <v>2030187.12</v>
          </cell>
          <cell r="Z633">
            <v>2220536.2999999998</v>
          </cell>
          <cell r="AA633">
            <v>2263106.2999999998</v>
          </cell>
          <cell r="AB633">
            <v>2521342.2999999998</v>
          </cell>
          <cell r="AC633">
            <v>2862500.74</v>
          </cell>
          <cell r="AD633">
            <v>393848.46875</v>
          </cell>
          <cell r="AE633">
            <v>469187.13291666674</v>
          </cell>
          <cell r="AF633">
            <v>552953.1875</v>
          </cell>
          <cell r="AG633">
            <v>650379.36583333334</v>
          </cell>
          <cell r="AH633">
            <v>759425.3091666667</v>
          </cell>
          <cell r="AI633">
            <v>877684.79166666686</v>
          </cell>
          <cell r="AJ633">
            <v>1003431.8154166668</v>
          </cell>
          <cell r="AK633">
            <v>1131770.33125</v>
          </cell>
          <cell r="AL633">
            <v>1261438.9541666666</v>
          </cell>
          <cell r="AM633">
            <v>1391895.5391666666</v>
          </cell>
          <cell r="AN633">
            <v>1530092.0712500003</v>
          </cell>
          <cell r="AO633">
            <v>1691048.9987500003</v>
          </cell>
          <cell r="AQ633" t="str">
            <v xml:space="preserve">  </v>
          </cell>
          <cell r="AR633" t="str">
            <v xml:space="preserve"> </v>
          </cell>
        </row>
        <row r="634">
          <cell r="R634">
            <v>232596.08</v>
          </cell>
          <cell r="S634">
            <v>239508.19</v>
          </cell>
          <cell r="T634">
            <v>249911.84</v>
          </cell>
          <cell r="U634">
            <v>258241.02</v>
          </cell>
          <cell r="V634">
            <v>265709.96999999997</v>
          </cell>
          <cell r="W634">
            <v>277407.67</v>
          </cell>
          <cell r="X634">
            <v>287269.67</v>
          </cell>
          <cell r="Y634">
            <v>303633.37</v>
          </cell>
          <cell r="Z634">
            <v>354087.04</v>
          </cell>
          <cell r="AA634">
            <v>367425.23</v>
          </cell>
          <cell r="AB634">
            <v>379329.75</v>
          </cell>
          <cell r="AC634">
            <v>394078.65</v>
          </cell>
          <cell r="AD634">
            <v>168371.73291666666</v>
          </cell>
          <cell r="AE634">
            <v>178687.92250000002</v>
          </cell>
          <cell r="AF634">
            <v>188285.98874999999</v>
          </cell>
          <cell r="AG634">
            <v>198211.17874999999</v>
          </cell>
          <cell r="AH634">
            <v>208404.56166666665</v>
          </cell>
          <cell r="AI634">
            <v>218592.23958333334</v>
          </cell>
          <cell r="AJ634">
            <v>228853.62666666671</v>
          </cell>
          <cell r="AK634">
            <v>239284.86499999999</v>
          </cell>
          <cell r="AL634">
            <v>251483.76291666666</v>
          </cell>
          <cell r="AM634">
            <v>265386.64333333331</v>
          </cell>
          <cell r="AN634">
            <v>279398.23833333334</v>
          </cell>
          <cell r="AO634">
            <v>293603.89624999999</v>
          </cell>
          <cell r="AR634" t="str">
            <v>62</v>
          </cell>
        </row>
        <row r="635">
          <cell r="R635">
            <v>110552.54</v>
          </cell>
          <cell r="S635">
            <v>113799.55</v>
          </cell>
          <cell r="T635">
            <v>118686.74</v>
          </cell>
          <cell r="U635">
            <v>122599.43</v>
          </cell>
          <cell r="V635">
            <v>126108.02</v>
          </cell>
          <cell r="W635">
            <v>131603.1</v>
          </cell>
          <cell r="X635">
            <v>136235.84</v>
          </cell>
          <cell r="Y635">
            <v>143922.79999999999</v>
          </cell>
          <cell r="Z635">
            <v>167623.75</v>
          </cell>
          <cell r="AA635">
            <v>173889.46</v>
          </cell>
          <cell r="AB635">
            <v>179481.69</v>
          </cell>
          <cell r="AC635">
            <v>186410.08</v>
          </cell>
          <cell r="AD635">
            <v>81699.05041666668</v>
          </cell>
          <cell r="AE635">
            <v>86344.811666666676</v>
          </cell>
          <cell r="AF635">
            <v>90678.02416666667</v>
          </cell>
          <cell r="AG635">
            <v>95174.287083333344</v>
          </cell>
          <cell r="AH635">
            <v>99803.522916666683</v>
          </cell>
          <cell r="AI635">
            <v>104445.63791666669</v>
          </cell>
          <cell r="AJ635">
            <v>109139.44083333336</v>
          </cell>
          <cell r="AK635">
            <v>113932.12833333336</v>
          </cell>
          <cell r="AL635">
            <v>119576.21666666666</v>
          </cell>
          <cell r="AM635">
            <v>126040.50249999999</v>
          </cell>
          <cell r="AN635">
            <v>132575.37166666667</v>
          </cell>
          <cell r="AO635">
            <v>139220.36708333332</v>
          </cell>
          <cell r="AQ635" t="str">
            <v xml:space="preserve">  </v>
          </cell>
          <cell r="AR635" t="str">
            <v xml:space="preserve"> </v>
          </cell>
        </row>
        <row r="636">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R636" t="str">
            <v>50a</v>
          </cell>
        </row>
        <row r="637">
          <cell r="R637">
            <v>1184110.0900000001</v>
          </cell>
          <cell r="S637">
            <v>1274780.02</v>
          </cell>
          <cell r="T637">
            <v>1401824.86</v>
          </cell>
          <cell r="U637">
            <v>1563930.4</v>
          </cell>
          <cell r="V637">
            <v>1626436.23</v>
          </cell>
          <cell r="W637">
            <v>1657521.01</v>
          </cell>
          <cell r="X637">
            <v>1775523.53</v>
          </cell>
          <cell r="Y637">
            <v>1823435.88</v>
          </cell>
          <cell r="Z637">
            <v>2000668.66</v>
          </cell>
          <cell r="AA637">
            <v>2013048.72</v>
          </cell>
          <cell r="AB637">
            <v>2089641.01</v>
          </cell>
          <cell r="AC637">
            <v>2115689.34</v>
          </cell>
          <cell r="AD637">
            <v>695297.58416666673</v>
          </cell>
          <cell r="AE637">
            <v>767520.0279166667</v>
          </cell>
          <cell r="AF637">
            <v>843036.65499999991</v>
          </cell>
          <cell r="AG637">
            <v>926733.21833333327</v>
          </cell>
          <cell r="AH637">
            <v>1017259.7241666666</v>
          </cell>
          <cell r="AI637">
            <v>1105754.9320833331</v>
          </cell>
          <cell r="AJ637">
            <v>1192172.2558333334</v>
          </cell>
          <cell r="AK637">
            <v>1281372.6879166665</v>
          </cell>
          <cell r="AL637">
            <v>1376169.5075000001</v>
          </cell>
          <cell r="AM637">
            <v>1476304.5566666666</v>
          </cell>
          <cell r="AN637">
            <v>1575848.21875</v>
          </cell>
          <cell r="AO637">
            <v>1667808.6254166665</v>
          </cell>
          <cell r="AR637" t="str">
            <v>62</v>
          </cell>
        </row>
        <row r="638">
          <cell r="R638">
            <v>542684.44999999995</v>
          </cell>
          <cell r="S638">
            <v>585277.26</v>
          </cell>
          <cell r="T638">
            <v>644957.42000000004</v>
          </cell>
          <cell r="U638">
            <v>721107.59</v>
          </cell>
          <cell r="V638">
            <v>750470.13</v>
          </cell>
          <cell r="W638">
            <v>765072.42</v>
          </cell>
          <cell r="X638">
            <v>820504.9</v>
          </cell>
          <cell r="Y638">
            <v>843012.05</v>
          </cell>
          <cell r="Z638">
            <v>926268.34</v>
          </cell>
          <cell r="AA638">
            <v>932083.96</v>
          </cell>
          <cell r="AB638">
            <v>968063.7</v>
          </cell>
          <cell r="AC638">
            <v>980300.08</v>
          </cell>
          <cell r="AD638">
            <v>323175.68958333338</v>
          </cell>
          <cell r="AE638">
            <v>355686.45624999999</v>
          </cell>
          <cell r="AF638">
            <v>389864.22666666663</v>
          </cell>
          <cell r="AG638">
            <v>427964.6112499999</v>
          </cell>
          <cell r="AH638">
            <v>469325.73374999996</v>
          </cell>
          <cell r="AI638">
            <v>509855.35999999993</v>
          </cell>
          <cell r="AJ638">
            <v>549580.41499999992</v>
          </cell>
          <cell r="AK638">
            <v>590698.30958333332</v>
          </cell>
          <cell r="AL638">
            <v>634523.45499999996</v>
          </cell>
          <cell r="AM638">
            <v>680909.28749999998</v>
          </cell>
          <cell r="AN638">
            <v>727106.25541666662</v>
          </cell>
          <cell r="AO638">
            <v>769986.33666666655</v>
          </cell>
          <cell r="AQ638" t="str">
            <v xml:space="preserve">  </v>
          </cell>
        </row>
        <row r="639">
          <cell r="R639">
            <v>-6928634.3099999996</v>
          </cell>
          <cell r="S639">
            <v>-7723150.3799999999</v>
          </cell>
          <cell r="T639">
            <v>-8218648.0899999999</v>
          </cell>
          <cell r="U639">
            <v>-8419648.4100000001</v>
          </cell>
          <cell r="V639">
            <v>-8719614.2599999998</v>
          </cell>
          <cell r="W639">
            <v>-8879269.3900000006</v>
          </cell>
          <cell r="X639">
            <v>-9052764.6699999999</v>
          </cell>
          <cell r="Y639">
            <v>-9228127.3300000001</v>
          </cell>
          <cell r="Z639">
            <v>-9395462.9600000009</v>
          </cell>
          <cell r="AA639">
            <v>-9839400.6899999995</v>
          </cell>
          <cell r="AB639">
            <v>-10650764.15</v>
          </cell>
          <cell r="AC639">
            <v>-11430828.1</v>
          </cell>
          <cell r="AD639">
            <v>-3735016.6479166667</v>
          </cell>
          <cell r="AE639">
            <v>-4278532.4608333334</v>
          </cell>
          <cell r="AF639">
            <v>-4848712.6566666672</v>
          </cell>
          <cell r="AG639">
            <v>-5404862.9675000003</v>
          </cell>
          <cell r="AH639">
            <v>-5943489.3791666673</v>
          </cell>
          <cell r="AI639">
            <v>-6447682.2762500001</v>
          </cell>
          <cell r="AJ639">
            <v>-6905428.2020833343</v>
          </cell>
          <cell r="AK639">
            <v>-7321960.987499998</v>
          </cell>
          <cell r="AL639">
            <v>-7695551.2199999988</v>
          </cell>
          <cell r="AM639">
            <v>-8052056.5070833331</v>
          </cell>
          <cell r="AN639">
            <v>-8425514.1283333339</v>
          </cell>
          <cell r="AO639">
            <v>-8830892.8620833345</v>
          </cell>
          <cell r="AR639" t="str">
            <v>62</v>
          </cell>
        </row>
        <row r="640">
          <cell r="R640">
            <v>-1521958.18</v>
          </cell>
          <cell r="S640">
            <v>-3241266.21</v>
          </cell>
          <cell r="T640">
            <v>-1914425.76</v>
          </cell>
          <cell r="U640">
            <v>-2184695.7000000002</v>
          </cell>
          <cell r="V640">
            <v>-2374916.31</v>
          </cell>
          <cell r="W640">
            <v>-2584658.14</v>
          </cell>
          <cell r="X640">
            <v>-2852735.67</v>
          </cell>
          <cell r="Y640">
            <v>-3017121.97</v>
          </cell>
          <cell r="Z640">
            <v>-3314428.39</v>
          </cell>
          <cell r="AA640">
            <v>-3369079.72</v>
          </cell>
          <cell r="AB640">
            <v>-3668887.69</v>
          </cell>
          <cell r="AC640">
            <v>-4029210.9</v>
          </cell>
          <cell r="AD640">
            <v>-792525.70291666675</v>
          </cell>
          <cell r="AE640">
            <v>-969305.29708333325</v>
          </cell>
          <cell r="AF640">
            <v>-1157824.9258333333</v>
          </cell>
          <cell r="AG640">
            <v>-1297847.7516666667</v>
          </cell>
          <cell r="AH640">
            <v>-1452884.0408333335</v>
          </cell>
          <cell r="AI640">
            <v>-1616315.2520833332</v>
          </cell>
          <cell r="AJ640">
            <v>-1786481.1337499998</v>
          </cell>
          <cell r="AK640">
            <v>-1960730.2316666667</v>
          </cell>
          <cell r="AL640">
            <v>-2139868.0883333334</v>
          </cell>
          <cell r="AM640">
            <v>-2323174.7916666665</v>
          </cell>
          <cell r="AN640">
            <v>-2516222.8191666668</v>
          </cell>
          <cell r="AO640">
            <v>-2728824.4816666669</v>
          </cell>
          <cell r="AQ640" t="str">
            <v xml:space="preserve">  </v>
          </cell>
          <cell r="AR640" t="str">
            <v xml:space="preserve">  </v>
          </cell>
        </row>
        <row r="641">
          <cell r="R641">
            <v>3625803.92</v>
          </cell>
          <cell r="S641">
            <v>3750255.64</v>
          </cell>
          <cell r="T641">
            <v>3929777.98</v>
          </cell>
          <cell r="U641">
            <v>4195721.3099999996</v>
          </cell>
          <cell r="V641">
            <v>4568893.96</v>
          </cell>
          <cell r="W641">
            <v>4810020.5999999996</v>
          </cell>
          <cell r="X641">
            <v>5504180.6299999999</v>
          </cell>
          <cell r="Y641">
            <v>5918793.7699999996</v>
          </cell>
          <cell r="Z641">
            <v>6291827.6500000004</v>
          </cell>
          <cell r="AA641">
            <v>6513080.8700000001</v>
          </cell>
          <cell r="AB641">
            <v>6965117.6399999997</v>
          </cell>
          <cell r="AC641">
            <v>7588538.8200000003</v>
          </cell>
          <cell r="AD641">
            <v>1417502.2870833334</v>
          </cell>
          <cell r="AE641">
            <v>1708701.5133333334</v>
          </cell>
          <cell r="AF641">
            <v>2002227.5941666665</v>
          </cell>
          <cell r="AG641">
            <v>2309125.1737500001</v>
          </cell>
          <cell r="AH641">
            <v>2625954.5120833335</v>
          </cell>
          <cell r="AI641">
            <v>2950568.2558333334</v>
          </cell>
          <cell r="AJ641">
            <v>3292144.5308333333</v>
          </cell>
          <cell r="AK641">
            <v>3645276.103333333</v>
          </cell>
          <cell r="AL641">
            <v>4007824.2850000001</v>
          </cell>
          <cell r="AM641">
            <v>4374136.3354166672</v>
          </cell>
          <cell r="AN641">
            <v>4747008.8216666663</v>
          </cell>
          <cell r="AO641">
            <v>5122308.3358333334</v>
          </cell>
          <cell r="AR641" t="str">
            <v>62</v>
          </cell>
        </row>
        <row r="642">
          <cell r="R642">
            <v>-3199913.3</v>
          </cell>
          <cell r="S642">
            <v>-3199913.3</v>
          </cell>
          <cell r="T642">
            <v>-3750255.64</v>
          </cell>
          <cell r="U642">
            <v>-3750255.64</v>
          </cell>
          <cell r="V642">
            <v>-3750255.64</v>
          </cell>
          <cell r="W642">
            <v>-4810020.5999999996</v>
          </cell>
          <cell r="X642">
            <v>-4810020.5999999996</v>
          </cell>
          <cell r="Y642">
            <v>-4810020.5999999996</v>
          </cell>
          <cell r="Z642">
            <v>-6291827.6500000004</v>
          </cell>
          <cell r="AA642">
            <v>-6291827.6500000004</v>
          </cell>
          <cell r="AB642">
            <v>-6291827.6500000004</v>
          </cell>
          <cell r="AC642">
            <v>-7588538.8200000003</v>
          </cell>
          <cell r="AD642">
            <v>-595535.39749999996</v>
          </cell>
          <cell r="AE642">
            <v>-862194.8391666665</v>
          </cell>
          <cell r="AF642">
            <v>-1151785.2116666667</v>
          </cell>
          <cell r="AG642">
            <v>-1464306.5149999999</v>
          </cell>
          <cell r="AH642">
            <v>-1776827.8183333334</v>
          </cell>
          <cell r="AI642">
            <v>-2133505.9950000001</v>
          </cell>
          <cell r="AJ642">
            <v>-2534341.0450000004</v>
          </cell>
          <cell r="AK642">
            <v>-2935176.0950000002</v>
          </cell>
          <cell r="AL642">
            <v>-3397753.1054166672</v>
          </cell>
          <cell r="AM642">
            <v>-3922072.0762500004</v>
          </cell>
          <cell r="AN642">
            <v>-4348617.9295833334</v>
          </cell>
          <cell r="AO642">
            <v>-4695863.6941666668</v>
          </cell>
          <cell r="AR642" t="str">
            <v>62</v>
          </cell>
        </row>
        <row r="643">
          <cell r="R643">
            <v>67765</v>
          </cell>
          <cell r="S643">
            <v>84314.41</v>
          </cell>
          <cell r="T643">
            <v>127139.51</v>
          </cell>
          <cell r="U643">
            <v>184980.13</v>
          </cell>
          <cell r="V643">
            <v>0</v>
          </cell>
          <cell r="W643">
            <v>16758</v>
          </cell>
          <cell r="X643">
            <v>24443</v>
          </cell>
          <cell r="Y643">
            <v>31224</v>
          </cell>
          <cell r="Z643">
            <v>38224</v>
          </cell>
          <cell r="AA643">
            <v>45855</v>
          </cell>
          <cell r="AB643">
            <v>53240</v>
          </cell>
          <cell r="AC643">
            <v>59295</v>
          </cell>
          <cell r="AD643">
            <v>18253.345000000001</v>
          </cell>
          <cell r="AE643">
            <v>24589.987083333337</v>
          </cell>
          <cell r="AF643">
            <v>33400.567083333335</v>
          </cell>
          <cell r="AG643">
            <v>46405.552083333336</v>
          </cell>
          <cell r="AH643">
            <v>54113.057500000003</v>
          </cell>
          <cell r="AI643">
            <v>54811.307500000003</v>
          </cell>
          <cell r="AJ643">
            <v>56528.015833333338</v>
          </cell>
          <cell r="AK643">
            <v>58847.474166666674</v>
          </cell>
          <cell r="AL643">
            <v>61741.140833333338</v>
          </cell>
          <cell r="AM643">
            <v>62832.549583333333</v>
          </cell>
          <cell r="AN643">
            <v>61568.314583333333</v>
          </cell>
          <cell r="AO643">
            <v>60954.254166666673</v>
          </cell>
          <cell r="AR643" t="str">
            <v>57</v>
          </cell>
        </row>
        <row r="644">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R644" t="str">
            <v>62</v>
          </cell>
        </row>
        <row r="645">
          <cell r="R645">
            <v>0</v>
          </cell>
          <cell r="S645">
            <v>0</v>
          </cell>
          <cell r="T645">
            <v>0</v>
          </cell>
          <cell r="U645">
            <v>0</v>
          </cell>
          <cell r="V645">
            <v>0</v>
          </cell>
          <cell r="W645">
            <v>0</v>
          </cell>
          <cell r="X645">
            <v>0</v>
          </cell>
          <cell r="Y645">
            <v>0</v>
          </cell>
          <cell r="Z645">
            <v>0</v>
          </cell>
          <cell r="AA645">
            <v>0</v>
          </cell>
          <cell r="AB645">
            <v>0</v>
          </cell>
          <cell r="AC645">
            <v>0</v>
          </cell>
          <cell r="AD645">
            <v>112615.39750000001</v>
          </cell>
          <cell r="AE645">
            <v>112409.39541666668</v>
          </cell>
          <cell r="AF645">
            <v>110212.61625000002</v>
          </cell>
          <cell r="AG645">
            <v>104961.15791666669</v>
          </cell>
          <cell r="AH645">
            <v>96508.940416666679</v>
          </cell>
          <cell r="AI645">
            <v>84139.44958333332</v>
          </cell>
          <cell r="AJ645">
            <v>69783.54041666667</v>
          </cell>
          <cell r="AK645">
            <v>55427.631249999999</v>
          </cell>
          <cell r="AL645">
            <v>40425.451249999998</v>
          </cell>
          <cell r="AM645">
            <v>24449.732083333332</v>
          </cell>
          <cell r="AN645">
            <v>8149.1191666666664</v>
          </cell>
          <cell r="AO645">
            <v>0</v>
          </cell>
          <cell r="AR645" t="str">
            <v>62</v>
          </cell>
        </row>
        <row r="646">
          <cell r="R646">
            <v>329023.5</v>
          </cell>
          <cell r="S646">
            <v>392185.61</v>
          </cell>
          <cell r="T646">
            <v>443611.95</v>
          </cell>
          <cell r="U646">
            <v>470589.49</v>
          </cell>
          <cell r="V646">
            <v>487666.43</v>
          </cell>
          <cell r="W646">
            <v>487666.43</v>
          </cell>
          <cell r="X646">
            <v>487960.37</v>
          </cell>
          <cell r="Y646">
            <v>498948.74</v>
          </cell>
          <cell r="Z646">
            <v>529411.66</v>
          </cell>
          <cell r="AA646">
            <v>549517.39</v>
          </cell>
          <cell r="AB646">
            <v>638831.46</v>
          </cell>
          <cell r="AC646">
            <v>657310.29</v>
          </cell>
          <cell r="AD646">
            <v>71170.692500000005</v>
          </cell>
          <cell r="AE646">
            <v>101221.07208333333</v>
          </cell>
          <cell r="AF646">
            <v>136045.97041666668</v>
          </cell>
          <cell r="AG646">
            <v>173613.65374999997</v>
          </cell>
          <cell r="AH646">
            <v>212492.89708333332</v>
          </cell>
          <cell r="AI646">
            <v>251996.73499999999</v>
          </cell>
          <cell r="AJ646">
            <v>291425.87583333335</v>
          </cell>
          <cell r="AK646">
            <v>331191.17541666672</v>
          </cell>
          <cell r="AL646">
            <v>372549.67458333331</v>
          </cell>
          <cell r="AM646">
            <v>413939.57375000004</v>
          </cell>
          <cell r="AN646">
            <v>452574.79458333337</v>
          </cell>
          <cell r="AO646">
            <v>484430.47666666674</v>
          </cell>
          <cell r="AR646" t="str">
            <v>62</v>
          </cell>
        </row>
        <row r="647">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R647" t="str">
            <v>41b</v>
          </cell>
        </row>
        <row r="648">
          <cell r="R648">
            <v>-93055.039999999994</v>
          </cell>
          <cell r="S648">
            <v>13862.42</v>
          </cell>
          <cell r="T648">
            <v>16693.18</v>
          </cell>
          <cell r="U648">
            <v>13657.23</v>
          </cell>
          <cell r="V648">
            <v>74764.320000000007</v>
          </cell>
          <cell r="W648">
            <v>83916.32</v>
          </cell>
          <cell r="X648">
            <v>66767.88</v>
          </cell>
          <cell r="Y648">
            <v>1235.43</v>
          </cell>
          <cell r="Z648">
            <v>10850.25</v>
          </cell>
          <cell r="AA648">
            <v>5790.34</v>
          </cell>
          <cell r="AB648">
            <v>249176.16</v>
          </cell>
          <cell r="AC648">
            <v>0</v>
          </cell>
          <cell r="AD648">
            <v>-567513.80791666673</v>
          </cell>
          <cell r="AE648">
            <v>-546843.57999999996</v>
          </cell>
          <cell r="AF648">
            <v>-521114.73541666666</v>
          </cell>
          <cell r="AG648">
            <v>-494598.78416666668</v>
          </cell>
          <cell r="AH648">
            <v>-452635.20208333334</v>
          </cell>
          <cell r="AI648">
            <v>-400636.45874999993</v>
          </cell>
          <cell r="AJ648">
            <v>-330571.71583333338</v>
          </cell>
          <cell r="AK648">
            <v>-243748.02791666667</v>
          </cell>
          <cell r="AL648">
            <v>-154781.06541666665</v>
          </cell>
          <cell r="AM648">
            <v>-70013.426666666652</v>
          </cell>
          <cell r="AN648">
            <v>3697.4512500000033</v>
          </cell>
          <cell r="AO648">
            <v>36971.540833333333</v>
          </cell>
          <cell r="AR648" t="str">
            <v>41b</v>
          </cell>
        </row>
        <row r="649">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R649" t="str">
            <v>41b</v>
          </cell>
        </row>
        <row r="650">
          <cell r="R650">
            <v>177365.79</v>
          </cell>
          <cell r="S650">
            <v>477219.15</v>
          </cell>
          <cell r="T650">
            <v>590676.76</v>
          </cell>
          <cell r="U650">
            <v>596086.55000000005</v>
          </cell>
          <cell r="V650">
            <v>564129.31000000006</v>
          </cell>
          <cell r="W650">
            <v>523153.67</v>
          </cell>
          <cell r="X650">
            <v>479816.35</v>
          </cell>
          <cell r="Y650">
            <v>478128.62</v>
          </cell>
          <cell r="Z650">
            <v>396194.13</v>
          </cell>
          <cell r="AA650">
            <v>258597.44</v>
          </cell>
          <cell r="AB650">
            <v>111192.54</v>
          </cell>
          <cell r="AC650">
            <v>0</v>
          </cell>
          <cell r="AD650">
            <v>343359.59083333338</v>
          </cell>
          <cell r="AE650">
            <v>351791.98875000002</v>
          </cell>
          <cell r="AF650">
            <v>358140.98208333337</v>
          </cell>
          <cell r="AG650">
            <v>366640.0229166667</v>
          </cell>
          <cell r="AH650">
            <v>376244.62333333335</v>
          </cell>
          <cell r="AI650">
            <v>384796.3125</v>
          </cell>
          <cell r="AJ650">
            <v>391530.51374999998</v>
          </cell>
          <cell r="AK650">
            <v>396184.30083333334</v>
          </cell>
          <cell r="AL650">
            <v>397832.00416666665</v>
          </cell>
          <cell r="AM650">
            <v>396758.4908333334</v>
          </cell>
          <cell r="AN650">
            <v>391665.25291666674</v>
          </cell>
          <cell r="AO650">
            <v>387713.35916666681</v>
          </cell>
          <cell r="AR650" t="str">
            <v>41b</v>
          </cell>
        </row>
        <row r="651">
          <cell r="R651">
            <v>-103700.89</v>
          </cell>
          <cell r="S651">
            <v>48979.58</v>
          </cell>
          <cell r="T651">
            <v>159013.16</v>
          </cell>
          <cell r="U651">
            <v>110603.27</v>
          </cell>
          <cell r="V651">
            <v>-17894.28</v>
          </cell>
          <cell r="W651">
            <v>-20894.03</v>
          </cell>
          <cell r="X651">
            <v>162409.68</v>
          </cell>
          <cell r="Y651">
            <v>51938.92</v>
          </cell>
          <cell r="Z651">
            <v>-130308.91</v>
          </cell>
          <cell r="AA651">
            <v>-155212.98000000001</v>
          </cell>
          <cell r="AB651">
            <v>-281865.65000000002</v>
          </cell>
          <cell r="AC651">
            <v>0</v>
          </cell>
          <cell r="AD651">
            <v>-550393.17166666663</v>
          </cell>
          <cell r="AE651">
            <v>-557429.39</v>
          </cell>
          <cell r="AF651">
            <v>-553359.31416666659</v>
          </cell>
          <cell r="AG651">
            <v>-541634.0824999999</v>
          </cell>
          <cell r="AH651">
            <v>-529060.25583333324</v>
          </cell>
          <cell r="AI651">
            <v>-488405.21750000003</v>
          </cell>
          <cell r="AJ651">
            <v>-408069.11208333337</v>
          </cell>
          <cell r="AK651">
            <v>-317249.11249999987</v>
          </cell>
          <cell r="AL651">
            <v>-237872.46541666662</v>
          </cell>
          <cell r="AM651">
            <v>-157356.73124999998</v>
          </cell>
          <cell r="AN651">
            <v>-63489.07958333334</v>
          </cell>
          <cell r="AO651">
            <v>-14744.344166666671</v>
          </cell>
          <cell r="AR651" t="str">
            <v>41b</v>
          </cell>
        </row>
        <row r="652">
          <cell r="R652">
            <v>-1168.17</v>
          </cell>
          <cell r="S652">
            <v>3602.12</v>
          </cell>
          <cell r="T652">
            <v>3602.12</v>
          </cell>
          <cell r="U652">
            <v>3602.12</v>
          </cell>
          <cell r="V652">
            <v>2255.77</v>
          </cell>
          <cell r="W652">
            <v>0</v>
          </cell>
          <cell r="X652">
            <v>0</v>
          </cell>
          <cell r="Y652">
            <v>0</v>
          </cell>
          <cell r="Z652">
            <v>0</v>
          </cell>
          <cell r="AA652">
            <v>0</v>
          </cell>
          <cell r="AB652">
            <v>0</v>
          </cell>
          <cell r="AC652">
            <v>0</v>
          </cell>
          <cell r="AD652">
            <v>6109.6687500000007</v>
          </cell>
          <cell r="AE652">
            <v>3041.1850000000009</v>
          </cell>
          <cell r="AF652">
            <v>1449.8841666666667</v>
          </cell>
          <cell r="AG652">
            <v>1231.5041666666664</v>
          </cell>
          <cell r="AH652">
            <v>957.02625</v>
          </cell>
          <cell r="AI652">
            <v>808.35708333333332</v>
          </cell>
          <cell r="AJ652">
            <v>841.59458333333339</v>
          </cell>
          <cell r="AK652">
            <v>874.83208333333334</v>
          </cell>
          <cell r="AL652">
            <v>908.06958333333341</v>
          </cell>
          <cell r="AM652">
            <v>941.30708333333348</v>
          </cell>
          <cell r="AN652">
            <v>974.54458333333332</v>
          </cell>
          <cell r="AO652">
            <v>991.1633333333333</v>
          </cell>
          <cell r="AR652" t="str">
            <v>41b</v>
          </cell>
        </row>
        <row r="653">
          <cell r="R653">
            <v>4770.29</v>
          </cell>
          <cell r="S653">
            <v>0</v>
          </cell>
          <cell r="T653">
            <v>0</v>
          </cell>
          <cell r="U653">
            <v>0</v>
          </cell>
          <cell r="V653">
            <v>0</v>
          </cell>
          <cell r="W653">
            <v>0</v>
          </cell>
          <cell r="X653">
            <v>0</v>
          </cell>
          <cell r="Y653">
            <v>0</v>
          </cell>
          <cell r="Z653">
            <v>0</v>
          </cell>
          <cell r="AA653">
            <v>0</v>
          </cell>
          <cell r="AB653">
            <v>186</v>
          </cell>
          <cell r="AC653">
            <v>0</v>
          </cell>
          <cell r="AD653">
            <v>8340.685833333333</v>
          </cell>
          <cell r="AE653">
            <v>5510.427083333333</v>
          </cell>
          <cell r="AF653">
            <v>3797.154583333333</v>
          </cell>
          <cell r="AG653">
            <v>3399.6304166666669</v>
          </cell>
          <cell r="AH653">
            <v>3002.1062499999994</v>
          </cell>
          <cell r="AI653">
            <v>2604.5820833333332</v>
          </cell>
          <cell r="AJ653">
            <v>2207.0579166666666</v>
          </cell>
          <cell r="AK653">
            <v>1809.5337500000003</v>
          </cell>
          <cell r="AL653">
            <v>1412.0095833333335</v>
          </cell>
          <cell r="AM653">
            <v>1014.4854166666668</v>
          </cell>
          <cell r="AN653">
            <v>614.37375000000009</v>
          </cell>
          <cell r="AO653">
            <v>413.02416666666664</v>
          </cell>
          <cell r="AR653" t="str">
            <v>41b</v>
          </cell>
        </row>
        <row r="654">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R654" t="str">
            <v>41b</v>
          </cell>
        </row>
        <row r="655">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R655" t="str">
            <v>41b</v>
          </cell>
        </row>
        <row r="656">
          <cell r="R656">
            <v>0</v>
          </cell>
          <cell r="S656">
            <v>0</v>
          </cell>
          <cell r="T656">
            <v>0</v>
          </cell>
          <cell r="U656">
            <v>0</v>
          </cell>
          <cell r="V656">
            <v>0</v>
          </cell>
          <cell r="W656">
            <v>0</v>
          </cell>
          <cell r="X656">
            <v>0</v>
          </cell>
          <cell r="Y656">
            <v>0</v>
          </cell>
          <cell r="Z656">
            <v>0</v>
          </cell>
          <cell r="AA656">
            <v>0</v>
          </cell>
          <cell r="AB656">
            <v>0</v>
          </cell>
          <cell r="AC656">
            <v>0</v>
          </cell>
          <cell r="AD656">
            <v>-676.41666666666663</v>
          </cell>
          <cell r="AE656">
            <v>-676.41666666666663</v>
          </cell>
          <cell r="AF656">
            <v>-676.41666666666663</v>
          </cell>
          <cell r="AG656">
            <v>-676.41666666666663</v>
          </cell>
          <cell r="AH656">
            <v>-676.41666666666663</v>
          </cell>
          <cell r="AI656">
            <v>-676.41666666666663</v>
          </cell>
          <cell r="AJ656">
            <v>-676.41666666666663</v>
          </cell>
          <cell r="AK656">
            <v>-676.41666666666663</v>
          </cell>
          <cell r="AL656">
            <v>-676.41666666666663</v>
          </cell>
          <cell r="AM656">
            <v>-676.41666666666663</v>
          </cell>
          <cell r="AN656">
            <v>-338.20833333333331</v>
          </cell>
          <cell r="AO656">
            <v>0</v>
          </cell>
          <cell r="AR656" t="str">
            <v>41b</v>
          </cell>
        </row>
        <row r="657">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R657" t="str">
            <v>41b</v>
          </cell>
        </row>
        <row r="658">
          <cell r="R658">
            <v>0</v>
          </cell>
          <cell r="S658">
            <v>-3274.02</v>
          </cell>
          <cell r="T658">
            <v>45666.52</v>
          </cell>
          <cell r="U658">
            <v>45666.52</v>
          </cell>
          <cell r="V658">
            <v>45666.52</v>
          </cell>
          <cell r="W658">
            <v>45666.52</v>
          </cell>
          <cell r="X658">
            <v>46034.67</v>
          </cell>
          <cell r="Y658">
            <v>46034.67</v>
          </cell>
          <cell r="Z658">
            <v>-268407.26</v>
          </cell>
          <cell r="AA658">
            <v>-268407.26</v>
          </cell>
          <cell r="AB658">
            <v>-268407.26</v>
          </cell>
          <cell r="AC658">
            <v>0</v>
          </cell>
          <cell r="AD658">
            <v>-80959.555000000008</v>
          </cell>
          <cell r="AE658">
            <v>-89187.417083333348</v>
          </cell>
          <cell r="AF658">
            <v>-101890.425</v>
          </cell>
          <cell r="AG658">
            <v>-110840.71666666667</v>
          </cell>
          <cell r="AH658">
            <v>-119791.00833333335</v>
          </cell>
          <cell r="AI658">
            <v>-128741.29999999997</v>
          </cell>
          <cell r="AJ658">
            <v>-137658.6945833333</v>
          </cell>
          <cell r="AK658">
            <v>-128784.15875000002</v>
          </cell>
          <cell r="AL658">
            <v>-103636.15041666666</v>
          </cell>
          <cell r="AM658">
            <v>-79973.702916666676</v>
          </cell>
          <cell r="AN658">
            <v>-56311.255416666674</v>
          </cell>
          <cell r="AO658">
            <v>-44480.031666666677</v>
          </cell>
          <cell r="AR658" t="str">
            <v>41b</v>
          </cell>
        </row>
        <row r="659">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R659" t="str">
            <v>41b</v>
          </cell>
        </row>
        <row r="660">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R660" t="str">
            <v>41b</v>
          </cell>
        </row>
        <row r="661">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R661" t="str">
            <v>41b</v>
          </cell>
        </row>
        <row r="662">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R662" t="str">
            <v>41b</v>
          </cell>
        </row>
        <row r="663">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R663" t="str">
            <v>41b</v>
          </cell>
        </row>
        <row r="664">
          <cell r="R664">
            <v>0</v>
          </cell>
          <cell r="S664">
            <v>0</v>
          </cell>
          <cell r="T664">
            <v>0</v>
          </cell>
          <cell r="U664">
            <v>0</v>
          </cell>
          <cell r="V664">
            <v>0</v>
          </cell>
          <cell r="W664">
            <v>0</v>
          </cell>
          <cell r="X664">
            <v>0</v>
          </cell>
          <cell r="Y664">
            <v>0</v>
          </cell>
          <cell r="Z664">
            <v>0</v>
          </cell>
          <cell r="AA664">
            <v>0</v>
          </cell>
          <cell r="AB664">
            <v>0</v>
          </cell>
          <cell r="AC664">
            <v>0</v>
          </cell>
          <cell r="AD664">
            <v>433.82625000000002</v>
          </cell>
          <cell r="AE664">
            <v>375.69333333333333</v>
          </cell>
          <cell r="AF664">
            <v>277.25875000000002</v>
          </cell>
          <cell r="AG664">
            <v>146.51708333333332</v>
          </cell>
          <cell r="AH664">
            <v>32.626666666666665</v>
          </cell>
          <cell r="AI664">
            <v>0</v>
          </cell>
          <cell r="AJ664">
            <v>0</v>
          </cell>
          <cell r="AK664">
            <v>0</v>
          </cell>
          <cell r="AL664">
            <v>0</v>
          </cell>
          <cell r="AM664">
            <v>0</v>
          </cell>
          <cell r="AN664">
            <v>0</v>
          </cell>
          <cell r="AO664">
            <v>0</v>
          </cell>
          <cell r="AR664" t="str">
            <v>41b</v>
          </cell>
        </row>
        <row r="665">
          <cell r="R665">
            <v>0</v>
          </cell>
          <cell r="S665">
            <v>0</v>
          </cell>
          <cell r="T665">
            <v>0</v>
          </cell>
          <cell r="U665">
            <v>0</v>
          </cell>
          <cell r="V665">
            <v>0</v>
          </cell>
          <cell r="W665">
            <v>0</v>
          </cell>
          <cell r="X665">
            <v>0</v>
          </cell>
          <cell r="Y665">
            <v>0</v>
          </cell>
          <cell r="Z665">
            <v>0</v>
          </cell>
          <cell r="AA665">
            <v>0</v>
          </cell>
          <cell r="AB665">
            <v>0</v>
          </cell>
          <cell r="AC665">
            <v>0</v>
          </cell>
          <cell r="AD665">
            <v>1358.4279166666665</v>
          </cell>
          <cell r="AE665">
            <v>1183.7250000000001</v>
          </cell>
          <cell r="AF665">
            <v>989.68166666666673</v>
          </cell>
          <cell r="AG665">
            <v>784.29083333333335</v>
          </cell>
          <cell r="AH665">
            <v>337.96083333333337</v>
          </cell>
          <cell r="AI665">
            <v>0</v>
          </cell>
          <cell r="AJ665">
            <v>0</v>
          </cell>
          <cell r="AK665">
            <v>0</v>
          </cell>
          <cell r="AL665">
            <v>0</v>
          </cell>
          <cell r="AM665">
            <v>0</v>
          </cell>
          <cell r="AN665">
            <v>0</v>
          </cell>
          <cell r="AO665">
            <v>0</v>
          </cell>
          <cell r="AR665" t="str">
            <v>41b</v>
          </cell>
        </row>
        <row r="666">
          <cell r="R666">
            <v>0</v>
          </cell>
          <cell r="S666">
            <v>0</v>
          </cell>
          <cell r="T666">
            <v>0</v>
          </cell>
          <cell r="U666">
            <v>0</v>
          </cell>
          <cell r="V666">
            <v>0</v>
          </cell>
          <cell r="W666">
            <v>0</v>
          </cell>
          <cell r="X666">
            <v>0</v>
          </cell>
          <cell r="Y666">
            <v>0</v>
          </cell>
          <cell r="Z666">
            <v>0</v>
          </cell>
          <cell r="AA666">
            <v>0</v>
          </cell>
          <cell r="AB666">
            <v>0</v>
          </cell>
          <cell r="AC666">
            <v>0</v>
          </cell>
          <cell r="AD666">
            <v>11981.306666666665</v>
          </cell>
          <cell r="AE666">
            <v>10070.203333333333</v>
          </cell>
          <cell r="AF666">
            <v>5694.07125</v>
          </cell>
          <cell r="AG666">
            <v>1780.8304166666667</v>
          </cell>
          <cell r="AH666">
            <v>614.72124999999994</v>
          </cell>
          <cell r="AI666">
            <v>0</v>
          </cell>
          <cell r="AJ666">
            <v>0</v>
          </cell>
          <cell r="AK666">
            <v>0</v>
          </cell>
          <cell r="AL666">
            <v>0</v>
          </cell>
          <cell r="AM666">
            <v>0</v>
          </cell>
          <cell r="AN666">
            <v>0</v>
          </cell>
          <cell r="AO666">
            <v>0</v>
          </cell>
          <cell r="AR666" t="str">
            <v>41b</v>
          </cell>
        </row>
        <row r="667">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R667" t="str">
            <v>41b</v>
          </cell>
        </row>
        <row r="668">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R668" t="str">
            <v>41b</v>
          </cell>
        </row>
        <row r="669">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R669" t="str">
            <v>41b</v>
          </cell>
        </row>
        <row r="670">
          <cell r="R670">
            <v>0</v>
          </cell>
          <cell r="S670">
            <v>0</v>
          </cell>
          <cell r="T670">
            <v>0</v>
          </cell>
          <cell r="U670">
            <v>0</v>
          </cell>
          <cell r="V670">
            <v>0</v>
          </cell>
          <cell r="W670">
            <v>0</v>
          </cell>
          <cell r="X670">
            <v>0</v>
          </cell>
          <cell r="Y670">
            <v>0</v>
          </cell>
          <cell r="Z670">
            <v>0</v>
          </cell>
          <cell r="AA670">
            <v>0</v>
          </cell>
          <cell r="AB670">
            <v>0</v>
          </cell>
          <cell r="AC670">
            <v>0</v>
          </cell>
          <cell r="AD670">
            <v>-137.43583333333333</v>
          </cell>
          <cell r="AE670">
            <v>0</v>
          </cell>
          <cell r="AF670">
            <v>0</v>
          </cell>
          <cell r="AG670">
            <v>0</v>
          </cell>
          <cell r="AH670">
            <v>0</v>
          </cell>
          <cell r="AI670">
            <v>0</v>
          </cell>
          <cell r="AJ670">
            <v>0</v>
          </cell>
          <cell r="AK670">
            <v>0</v>
          </cell>
          <cell r="AL670">
            <v>0</v>
          </cell>
          <cell r="AM670">
            <v>0</v>
          </cell>
          <cell r="AN670">
            <v>0</v>
          </cell>
          <cell r="AO670">
            <v>0</v>
          </cell>
          <cell r="AR670" t="str">
            <v>41b</v>
          </cell>
        </row>
        <row r="671">
          <cell r="R671">
            <v>0</v>
          </cell>
          <cell r="S671">
            <v>0</v>
          </cell>
          <cell r="T671">
            <v>0</v>
          </cell>
          <cell r="U671">
            <v>0</v>
          </cell>
          <cell r="V671">
            <v>0</v>
          </cell>
          <cell r="W671">
            <v>0</v>
          </cell>
          <cell r="X671">
            <v>0</v>
          </cell>
          <cell r="Y671">
            <v>0</v>
          </cell>
          <cell r="Z671">
            <v>0</v>
          </cell>
          <cell r="AA671">
            <v>0</v>
          </cell>
          <cell r="AB671">
            <v>0</v>
          </cell>
          <cell r="AC671">
            <v>0</v>
          </cell>
          <cell r="AD671">
            <v>60.588333333333331</v>
          </cell>
          <cell r="AE671">
            <v>45.441249999999997</v>
          </cell>
          <cell r="AF671">
            <v>15.147083333333333</v>
          </cell>
          <cell r="AG671">
            <v>0</v>
          </cell>
          <cell r="AH671">
            <v>0</v>
          </cell>
          <cell r="AI671">
            <v>0</v>
          </cell>
          <cell r="AJ671">
            <v>0</v>
          </cell>
          <cell r="AK671">
            <v>0</v>
          </cell>
          <cell r="AL671">
            <v>0</v>
          </cell>
          <cell r="AM671">
            <v>0</v>
          </cell>
          <cell r="AN671">
            <v>0</v>
          </cell>
          <cell r="AO671">
            <v>0</v>
          </cell>
          <cell r="AR671" t="str">
            <v>41b</v>
          </cell>
        </row>
        <row r="672">
          <cell r="R672">
            <v>791.19</v>
          </cell>
          <cell r="S672">
            <v>0</v>
          </cell>
          <cell r="T672">
            <v>0</v>
          </cell>
          <cell r="U672">
            <v>0</v>
          </cell>
          <cell r="V672">
            <v>0</v>
          </cell>
          <cell r="W672">
            <v>0</v>
          </cell>
          <cell r="X672">
            <v>0</v>
          </cell>
          <cell r="Y672">
            <v>0</v>
          </cell>
          <cell r="Z672">
            <v>0</v>
          </cell>
          <cell r="AA672">
            <v>0</v>
          </cell>
          <cell r="AB672">
            <v>0</v>
          </cell>
          <cell r="AC672">
            <v>0</v>
          </cell>
          <cell r="AD672">
            <v>267.13541666666669</v>
          </cell>
          <cell r="AE672">
            <v>250.08166666666668</v>
          </cell>
          <cell r="AF672">
            <v>217.87333333333333</v>
          </cell>
          <cell r="AG672">
            <v>207.20666666666668</v>
          </cell>
          <cell r="AH672">
            <v>207.20666666666668</v>
          </cell>
          <cell r="AI672">
            <v>207.20666666666668</v>
          </cell>
          <cell r="AJ672">
            <v>187.30500000000004</v>
          </cell>
          <cell r="AK672">
            <v>167.40333333333334</v>
          </cell>
          <cell r="AL672">
            <v>167.40333333333334</v>
          </cell>
          <cell r="AM672">
            <v>117.40333333333335</v>
          </cell>
          <cell r="AN672">
            <v>66.66791666666667</v>
          </cell>
          <cell r="AO672">
            <v>65.932500000000005</v>
          </cell>
          <cell r="AR672" t="str">
            <v>41b</v>
          </cell>
        </row>
        <row r="673">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R673" t="str">
            <v>41b</v>
          </cell>
        </row>
        <row r="674">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R674" t="str">
            <v>41b</v>
          </cell>
        </row>
        <row r="675">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R675" t="str">
            <v>41b</v>
          </cell>
        </row>
        <row r="676">
          <cell r="R676">
            <v>0</v>
          </cell>
          <cell r="S676">
            <v>0</v>
          </cell>
          <cell r="T676">
            <v>0</v>
          </cell>
          <cell r="U676">
            <v>0</v>
          </cell>
          <cell r="V676">
            <v>0</v>
          </cell>
          <cell r="W676">
            <v>0</v>
          </cell>
          <cell r="X676">
            <v>0</v>
          </cell>
          <cell r="Y676">
            <v>0</v>
          </cell>
          <cell r="Z676">
            <v>0</v>
          </cell>
          <cell r="AA676">
            <v>0</v>
          </cell>
          <cell r="AB676">
            <v>0</v>
          </cell>
          <cell r="AC676">
            <v>0</v>
          </cell>
          <cell r="AD676">
            <v>13.296666666666667</v>
          </cell>
          <cell r="AE676">
            <v>13.296666666666667</v>
          </cell>
          <cell r="AF676">
            <v>13.296666666666667</v>
          </cell>
          <cell r="AG676">
            <v>13.296666666666667</v>
          </cell>
          <cell r="AH676">
            <v>13.296666666666667</v>
          </cell>
          <cell r="AI676">
            <v>13.296666666666667</v>
          </cell>
          <cell r="AJ676">
            <v>13.296666666666667</v>
          </cell>
          <cell r="AK676">
            <v>13.296666666666667</v>
          </cell>
          <cell r="AL676">
            <v>13.296666666666667</v>
          </cell>
          <cell r="AM676">
            <v>9.9725000000000001</v>
          </cell>
          <cell r="AN676">
            <v>3.3241666666666667</v>
          </cell>
          <cell r="AO676">
            <v>0</v>
          </cell>
          <cell r="AR676" t="str">
            <v>41b</v>
          </cell>
        </row>
        <row r="677">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R677" t="str">
            <v>41b</v>
          </cell>
        </row>
        <row r="678">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R678" t="str">
            <v>41b</v>
          </cell>
        </row>
        <row r="679">
          <cell r="R679">
            <v>0</v>
          </cell>
          <cell r="S679">
            <v>0</v>
          </cell>
          <cell r="T679">
            <v>0</v>
          </cell>
          <cell r="U679">
            <v>0</v>
          </cell>
          <cell r="V679">
            <v>0</v>
          </cell>
          <cell r="W679">
            <v>0</v>
          </cell>
          <cell r="X679">
            <v>0</v>
          </cell>
          <cell r="Y679">
            <v>0</v>
          </cell>
          <cell r="Z679">
            <v>0</v>
          </cell>
          <cell r="AA679">
            <v>0</v>
          </cell>
          <cell r="AB679">
            <v>0</v>
          </cell>
          <cell r="AC679">
            <v>0</v>
          </cell>
          <cell r="AD679">
            <v>6.708333333333333</v>
          </cell>
          <cell r="AE679">
            <v>0</v>
          </cell>
          <cell r="AF679">
            <v>0</v>
          </cell>
          <cell r="AG679">
            <v>0</v>
          </cell>
          <cell r="AH679">
            <v>0</v>
          </cell>
          <cell r="AI679">
            <v>0</v>
          </cell>
          <cell r="AJ679">
            <v>0</v>
          </cell>
          <cell r="AK679">
            <v>0</v>
          </cell>
          <cell r="AL679">
            <v>0</v>
          </cell>
          <cell r="AM679">
            <v>0</v>
          </cell>
          <cell r="AN679">
            <v>0</v>
          </cell>
          <cell r="AO679">
            <v>0</v>
          </cell>
          <cell r="AR679" t="str">
            <v>41b</v>
          </cell>
        </row>
        <row r="680">
          <cell r="R680">
            <v>-107.23</v>
          </cell>
          <cell r="S680">
            <v>-197.6</v>
          </cell>
          <cell r="T680">
            <v>0</v>
          </cell>
          <cell r="U680">
            <v>0</v>
          </cell>
          <cell r="V680">
            <v>0</v>
          </cell>
          <cell r="W680">
            <v>0</v>
          </cell>
          <cell r="X680">
            <v>0</v>
          </cell>
          <cell r="Y680">
            <v>3391.12</v>
          </cell>
          <cell r="Z680">
            <v>0</v>
          </cell>
          <cell r="AA680">
            <v>0</v>
          </cell>
          <cell r="AB680">
            <v>0</v>
          </cell>
          <cell r="AC680">
            <v>0</v>
          </cell>
          <cell r="AD680">
            <v>-20.932916666666667</v>
          </cell>
          <cell r="AE680">
            <v>-33.634166666666665</v>
          </cell>
          <cell r="AF680">
            <v>-41.8675</v>
          </cell>
          <cell r="AG680">
            <v>-41.8675</v>
          </cell>
          <cell r="AH680">
            <v>-41.8675</v>
          </cell>
          <cell r="AI680">
            <v>-41.8675</v>
          </cell>
          <cell r="AJ680">
            <v>-41.8675</v>
          </cell>
          <cell r="AK680">
            <v>107.66166666666668</v>
          </cell>
          <cell r="AL680">
            <v>257.19083333333333</v>
          </cell>
          <cell r="AM680">
            <v>257.19083333333333</v>
          </cell>
          <cell r="AN680">
            <v>257.19083333333333</v>
          </cell>
          <cell r="AO680">
            <v>257.19083333333333</v>
          </cell>
          <cell r="AR680" t="str">
            <v>41b</v>
          </cell>
        </row>
        <row r="681">
          <cell r="R681">
            <v>0</v>
          </cell>
          <cell r="S681">
            <v>16.05</v>
          </cell>
          <cell r="T681">
            <v>0</v>
          </cell>
          <cell r="U681">
            <v>0</v>
          </cell>
          <cell r="V681">
            <v>0</v>
          </cell>
          <cell r="W681">
            <v>0</v>
          </cell>
          <cell r="X681">
            <v>0</v>
          </cell>
          <cell r="Y681">
            <v>0</v>
          </cell>
          <cell r="Z681">
            <v>0</v>
          </cell>
          <cell r="AA681">
            <v>0</v>
          </cell>
          <cell r="AB681">
            <v>0</v>
          </cell>
          <cell r="AC681">
            <v>0</v>
          </cell>
          <cell r="AD681">
            <v>0</v>
          </cell>
          <cell r="AE681">
            <v>0.66875000000000007</v>
          </cell>
          <cell r="AF681">
            <v>1.3375000000000001</v>
          </cell>
          <cell r="AG681">
            <v>1.3375000000000001</v>
          </cell>
          <cell r="AH681">
            <v>1.3375000000000001</v>
          </cell>
          <cell r="AI681">
            <v>1.3375000000000001</v>
          </cell>
          <cell r="AJ681">
            <v>1.3375000000000001</v>
          </cell>
          <cell r="AK681">
            <v>1.3375000000000001</v>
          </cell>
          <cell r="AL681">
            <v>1.3375000000000001</v>
          </cell>
          <cell r="AM681">
            <v>1.3375000000000001</v>
          </cell>
          <cell r="AN681">
            <v>1.3375000000000001</v>
          </cell>
          <cell r="AO681">
            <v>1.3375000000000001</v>
          </cell>
          <cell r="AR681" t="str">
            <v>41b</v>
          </cell>
        </row>
        <row r="682">
          <cell r="AA682">
            <v>20.85</v>
          </cell>
          <cell r="AB682">
            <v>0</v>
          </cell>
          <cell r="AC682">
            <v>0</v>
          </cell>
          <cell r="AM682">
            <v>0.86875000000000002</v>
          </cell>
          <cell r="AN682">
            <v>1.7375</v>
          </cell>
          <cell r="AO682">
            <v>1.7375</v>
          </cell>
          <cell r="AR682" t="str">
            <v>41b</v>
          </cell>
        </row>
        <row r="683">
          <cell r="R683">
            <v>-218928.53</v>
          </cell>
          <cell r="S683">
            <v>-201353.89</v>
          </cell>
          <cell r="T683">
            <v>-193515.45</v>
          </cell>
          <cell r="U683">
            <v>-195799.42</v>
          </cell>
          <cell r="V683">
            <v>-216453.43</v>
          </cell>
          <cell r="W683">
            <v>-235985.35</v>
          </cell>
          <cell r="X683">
            <v>-247025.71</v>
          </cell>
          <cell r="Y683">
            <v>-281532.48</v>
          </cell>
          <cell r="Z683">
            <v>-269831.71000000002</v>
          </cell>
          <cell r="AA683">
            <v>-290899.3</v>
          </cell>
          <cell r="AB683">
            <v>-239382.28</v>
          </cell>
          <cell r="AC683">
            <v>-257906.83</v>
          </cell>
          <cell r="AD683">
            <v>-135314.32083333333</v>
          </cell>
          <cell r="AE683">
            <v>-145604.53666666668</v>
          </cell>
          <cell r="AF683">
            <v>-158807.16833333333</v>
          </cell>
          <cell r="AG683">
            <v>-170911.49541666667</v>
          </cell>
          <cell r="AH683">
            <v>-180219.83374999999</v>
          </cell>
          <cell r="AI683">
            <v>-188957.44291666665</v>
          </cell>
          <cell r="AJ683">
            <v>-197539.06416666662</v>
          </cell>
          <cell r="AK683">
            <v>-207701.16916666666</v>
          </cell>
          <cell r="AL683">
            <v>-217820.21958333335</v>
          </cell>
          <cell r="AM683">
            <v>-226031.40375000003</v>
          </cell>
          <cell r="AN683">
            <v>-230913.31083333332</v>
          </cell>
          <cell r="AO683">
            <v>-234692.48791666667</v>
          </cell>
          <cell r="AR683" t="str">
            <v>42b/62</v>
          </cell>
        </row>
        <row r="684">
          <cell r="Y684">
            <v>86583.81</v>
          </cell>
          <cell r="Z684">
            <v>-368.06</v>
          </cell>
          <cell r="AA684">
            <v>0</v>
          </cell>
          <cell r="AB684">
            <v>0</v>
          </cell>
          <cell r="AC684">
            <v>0</v>
          </cell>
          <cell r="AI684">
            <v>0</v>
          </cell>
          <cell r="AJ684">
            <v>0</v>
          </cell>
          <cell r="AK684">
            <v>3607.6587500000001</v>
          </cell>
          <cell r="AL684">
            <v>7199.9816666666666</v>
          </cell>
          <cell r="AM684">
            <v>7184.645833333333</v>
          </cell>
          <cell r="AN684">
            <v>7184.645833333333</v>
          </cell>
          <cell r="AO684">
            <v>7184.645833333333</v>
          </cell>
          <cell r="AR684" t="str">
            <v>2</v>
          </cell>
        </row>
        <row r="685">
          <cell r="R685">
            <v>-3295.88</v>
          </cell>
          <cell r="S685">
            <v>-7723.53</v>
          </cell>
          <cell r="T685">
            <v>-12181.81</v>
          </cell>
          <cell r="U685">
            <v>-12181.81</v>
          </cell>
          <cell r="V685">
            <v>-12181.81</v>
          </cell>
          <cell r="W685">
            <v>-14865.79</v>
          </cell>
          <cell r="X685">
            <v>-16646.78</v>
          </cell>
          <cell r="Y685">
            <v>-22545.93</v>
          </cell>
          <cell r="Z685">
            <v>-29758.46</v>
          </cell>
          <cell r="AA685">
            <v>-31371.93</v>
          </cell>
          <cell r="AB685">
            <v>-31496.2</v>
          </cell>
          <cell r="AC685">
            <v>-33464.870000000003</v>
          </cell>
          <cell r="AD685">
            <v>13182.112499999996</v>
          </cell>
          <cell r="AE685">
            <v>11008.505416666665</v>
          </cell>
          <cell r="AF685">
            <v>7111.5804166666667</v>
          </cell>
          <cell r="AG685">
            <v>3290.2187500000005</v>
          </cell>
          <cell r="AH685">
            <v>-522.93208333333348</v>
          </cell>
          <cell r="AI685">
            <v>-4576.1441666666669</v>
          </cell>
          <cell r="AJ685">
            <v>-8338.183750000002</v>
          </cell>
          <cell r="AK685">
            <v>-11147.202083333335</v>
          </cell>
          <cell r="AL685">
            <v>-13850.292083333334</v>
          </cell>
          <cell r="AM685">
            <v>-16120.275</v>
          </cell>
          <cell r="AN685">
            <v>-16841.231250000001</v>
          </cell>
          <cell r="AO685">
            <v>-17888.956249999999</v>
          </cell>
          <cell r="AR685" t="str">
            <v>62</v>
          </cell>
        </row>
        <row r="686">
          <cell r="AC686">
            <v>3625.3</v>
          </cell>
          <cell r="AO686">
            <v>151.05416666666667</v>
          </cell>
          <cell r="AR686" t="str">
            <v>62</v>
          </cell>
        </row>
        <row r="687">
          <cell r="R687">
            <v>584327.82999999996</v>
          </cell>
          <cell r="S687">
            <v>710024.84</v>
          </cell>
          <cell r="T687">
            <v>969605.3</v>
          </cell>
          <cell r="U687">
            <v>813138.74</v>
          </cell>
          <cell r="V687">
            <v>995430.55</v>
          </cell>
          <cell r="W687">
            <v>792702.59</v>
          </cell>
          <cell r="X687">
            <v>534010.41</v>
          </cell>
          <cell r="Y687">
            <v>559968.39</v>
          </cell>
          <cell r="Z687">
            <v>523060.87</v>
          </cell>
          <cell r="AA687">
            <v>621445.06999999995</v>
          </cell>
          <cell r="AB687">
            <v>761179.87</v>
          </cell>
          <cell r="AC687">
            <v>935942.15</v>
          </cell>
          <cell r="AD687">
            <v>797340.01208333333</v>
          </cell>
          <cell r="AE687">
            <v>814821.21583333332</v>
          </cell>
          <cell r="AF687">
            <v>825361.51375000004</v>
          </cell>
          <cell r="AG687">
            <v>834094.82041666657</v>
          </cell>
          <cell r="AH687">
            <v>848442.05583333352</v>
          </cell>
          <cell r="AI687">
            <v>852487.40583333338</v>
          </cell>
          <cell r="AJ687">
            <v>835613.77333333332</v>
          </cell>
          <cell r="AK687">
            <v>814590.03083333327</v>
          </cell>
          <cell r="AL687">
            <v>785543.81666666677</v>
          </cell>
          <cell r="AM687">
            <v>758948.30958333332</v>
          </cell>
          <cell r="AN687">
            <v>738212.96666666667</v>
          </cell>
          <cell r="AO687">
            <v>728605.77</v>
          </cell>
          <cell r="AR687" t="str">
            <v>42b/62</v>
          </cell>
        </row>
        <row r="688">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R688" t="str">
            <v>2</v>
          </cell>
        </row>
        <row r="689">
          <cell r="R689">
            <v>946793.88</v>
          </cell>
          <cell r="S689">
            <v>1022809.38</v>
          </cell>
          <cell r="T689">
            <v>1136278.6599999999</v>
          </cell>
          <cell r="U689">
            <v>982803.25</v>
          </cell>
          <cell r="V689">
            <v>794893.68</v>
          </cell>
          <cell r="W689">
            <v>929372.54</v>
          </cell>
          <cell r="X689">
            <v>1006491.78</v>
          </cell>
          <cell r="Y689">
            <v>836897.37</v>
          </cell>
          <cell r="Z689">
            <v>738032.61</v>
          </cell>
          <cell r="AA689">
            <v>558454.26</v>
          </cell>
          <cell r="AB689">
            <v>594218.44999999995</v>
          </cell>
          <cell r="AC689">
            <v>542460.54</v>
          </cell>
          <cell r="AD689">
            <v>1296931.3508333333</v>
          </cell>
          <cell r="AE689">
            <v>1284830.2904166665</v>
          </cell>
          <cell r="AF689">
            <v>1267782.52</v>
          </cell>
          <cell r="AG689">
            <v>1266826.3020833335</v>
          </cell>
          <cell r="AH689">
            <v>1265260.9187500002</v>
          </cell>
          <cell r="AI689">
            <v>1251758.1825000003</v>
          </cell>
          <cell r="AJ689">
            <v>1231069.4779166665</v>
          </cell>
          <cell r="AK689">
            <v>1196265.9883333333</v>
          </cell>
          <cell r="AL689">
            <v>1133719.6174999999</v>
          </cell>
          <cell r="AM689">
            <v>1049331.9383333332</v>
          </cell>
          <cell r="AN689">
            <v>957009.99999999988</v>
          </cell>
          <cell r="AO689">
            <v>873988.75791666657</v>
          </cell>
          <cell r="AR689" t="str">
            <v>50a</v>
          </cell>
        </row>
        <row r="690">
          <cell r="R690">
            <v>0</v>
          </cell>
          <cell r="S690">
            <v>0</v>
          </cell>
          <cell r="T690">
            <v>0</v>
          </cell>
          <cell r="U690">
            <v>0</v>
          </cell>
          <cell r="V690">
            <v>23.29</v>
          </cell>
          <cell r="W690">
            <v>379.68</v>
          </cell>
          <cell r="X690">
            <v>648.76</v>
          </cell>
          <cell r="Y690">
            <v>726.88</v>
          </cell>
          <cell r="Z690">
            <v>909.92</v>
          </cell>
          <cell r="AA690">
            <v>918.65</v>
          </cell>
          <cell r="AB690">
            <v>922.54</v>
          </cell>
          <cell r="AC690">
            <v>0</v>
          </cell>
          <cell r="AD690">
            <v>614.59249999999997</v>
          </cell>
          <cell r="AE690">
            <v>614.59249999999997</v>
          </cell>
          <cell r="AF690">
            <v>614.59249999999997</v>
          </cell>
          <cell r="AG690">
            <v>614.59249999999997</v>
          </cell>
          <cell r="AH690">
            <v>609.87</v>
          </cell>
          <cell r="AI690">
            <v>599.35749999999996</v>
          </cell>
          <cell r="AJ690">
            <v>580.58416666666665</v>
          </cell>
          <cell r="AK690">
            <v>546.56916666666677</v>
          </cell>
          <cell r="AL690">
            <v>503.50499999999994</v>
          </cell>
          <cell r="AM690">
            <v>455.39249999999998</v>
          </cell>
          <cell r="AN690">
            <v>403.3945833333334</v>
          </cell>
          <cell r="AO690">
            <v>377.47666666666669</v>
          </cell>
          <cell r="AR690" t="str">
            <v>42b/62</v>
          </cell>
        </row>
        <row r="691">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R691" t="str">
            <v>62</v>
          </cell>
        </row>
        <row r="692">
          <cell r="R692">
            <v>9043000</v>
          </cell>
          <cell r="S692">
            <v>9043000</v>
          </cell>
          <cell r="T692">
            <v>9043582</v>
          </cell>
          <cell r="U692">
            <v>9043582</v>
          </cell>
          <cell r="V692">
            <v>9043582</v>
          </cell>
          <cell r="W692">
            <v>9043582</v>
          </cell>
          <cell r="X692">
            <v>9043582</v>
          </cell>
          <cell r="Y692">
            <v>9043582</v>
          </cell>
          <cell r="Z692">
            <v>9043582</v>
          </cell>
          <cell r="AA692">
            <v>9043582</v>
          </cell>
          <cell r="AB692">
            <v>9043582</v>
          </cell>
          <cell r="AC692">
            <v>7351000</v>
          </cell>
          <cell r="AD692">
            <v>10366000</v>
          </cell>
          <cell r="AE692">
            <v>10240000</v>
          </cell>
          <cell r="AF692">
            <v>10114024.25</v>
          </cell>
          <cell r="AG692">
            <v>9988072.75</v>
          </cell>
          <cell r="AH692">
            <v>9862121.25</v>
          </cell>
          <cell r="AI692">
            <v>9736169.75</v>
          </cell>
          <cell r="AJ692">
            <v>9610218.25</v>
          </cell>
          <cell r="AK692">
            <v>9484266.75</v>
          </cell>
          <cell r="AL692">
            <v>9358315.25</v>
          </cell>
          <cell r="AM692">
            <v>9232363.75</v>
          </cell>
          <cell r="AN692">
            <v>9106412.25</v>
          </cell>
          <cell r="AO692">
            <v>8972936.5</v>
          </cell>
          <cell r="AR692" t="str">
            <v>42b/62</v>
          </cell>
        </row>
        <row r="693">
          <cell r="R693">
            <v>113504.05</v>
          </cell>
          <cell r="S693">
            <v>113504.05</v>
          </cell>
          <cell r="T693">
            <v>113504.05</v>
          </cell>
          <cell r="U693">
            <v>113504.05</v>
          </cell>
          <cell r="V693">
            <v>4940.63</v>
          </cell>
          <cell r="W693">
            <v>4940.63</v>
          </cell>
          <cell r="X693">
            <v>4940.63</v>
          </cell>
          <cell r="Y693">
            <v>4940.63</v>
          </cell>
          <cell r="Z693">
            <v>4940.63</v>
          </cell>
          <cell r="AA693">
            <v>4940.63</v>
          </cell>
          <cell r="AB693">
            <v>4940.63</v>
          </cell>
          <cell r="AC693">
            <v>27238.240000000002</v>
          </cell>
          <cell r="AD693">
            <v>24760.18041666667</v>
          </cell>
          <cell r="AE693">
            <v>34218.85125</v>
          </cell>
          <cell r="AF693">
            <v>43677.522083333337</v>
          </cell>
          <cell r="AG693">
            <v>53136.192916666674</v>
          </cell>
          <cell r="AH693">
            <v>58071.387916666667</v>
          </cell>
          <cell r="AI693">
            <v>58483.107083333336</v>
          </cell>
          <cell r="AJ693">
            <v>58894.826250000006</v>
          </cell>
          <cell r="AK693">
            <v>59306.545416666668</v>
          </cell>
          <cell r="AL693">
            <v>59531.912916666675</v>
          </cell>
          <cell r="AM693">
            <v>58269.942916666674</v>
          </cell>
          <cell r="AN693">
            <v>53581.926666666666</v>
          </cell>
          <cell r="AO693">
            <v>46580.979583333334</v>
          </cell>
          <cell r="AR693" t="str">
            <v>62</v>
          </cell>
        </row>
        <row r="694">
          <cell r="R694">
            <v>113453659.67</v>
          </cell>
          <cell r="S694">
            <v>114170326.34</v>
          </cell>
          <cell r="T694">
            <v>114886993.01000001</v>
          </cell>
          <cell r="U694">
            <v>115603659.68000001</v>
          </cell>
          <cell r="V694">
            <v>116320326.34999999</v>
          </cell>
          <cell r="W694">
            <v>117036993.02</v>
          </cell>
          <cell r="X694">
            <v>117410350.5</v>
          </cell>
          <cell r="Y694">
            <v>118077973</v>
          </cell>
          <cell r="Z694">
            <v>118745595.5</v>
          </cell>
          <cell r="AA694">
            <v>119413218</v>
          </cell>
          <cell r="AB694">
            <v>120080840.5</v>
          </cell>
          <cell r="AC694">
            <v>120748463</v>
          </cell>
          <cell r="AD694">
            <v>96549317.632083341</v>
          </cell>
          <cell r="AE694">
            <v>99820251.715833351</v>
          </cell>
          <cell r="AF694">
            <v>103084241.35541666</v>
          </cell>
          <cell r="AG694">
            <v>106341286.55083333</v>
          </cell>
          <cell r="AH694">
            <v>109591387.30208333</v>
          </cell>
          <cell r="AI694">
            <v>111933396.71333332</v>
          </cell>
          <cell r="AJ694">
            <v>113069993.05791666</v>
          </cell>
          <cell r="AK694">
            <v>113888977.46416669</v>
          </cell>
          <cell r="AL694">
            <v>114674325.89125001</v>
          </cell>
          <cell r="AM694">
            <v>115426038.33916669</v>
          </cell>
          <cell r="AN694">
            <v>116144114.80791669</v>
          </cell>
          <cell r="AO694">
            <v>116828555.2975</v>
          </cell>
          <cell r="AR694" t="str">
            <v>42b/62</v>
          </cell>
        </row>
        <row r="695">
          <cell r="R695">
            <v>12071.8</v>
          </cell>
          <cell r="S695">
            <v>8115.17</v>
          </cell>
          <cell r="T695">
            <v>8883.58</v>
          </cell>
          <cell r="U695">
            <v>8605.68</v>
          </cell>
          <cell r="V695">
            <v>8900.98</v>
          </cell>
          <cell r="W695">
            <v>17137.7</v>
          </cell>
          <cell r="X695">
            <v>8625.75</v>
          </cell>
          <cell r="Y695">
            <v>17653.41</v>
          </cell>
          <cell r="Z695">
            <v>23487.1</v>
          </cell>
          <cell r="AA695">
            <v>32309.22</v>
          </cell>
          <cell r="AB695">
            <v>35234.22</v>
          </cell>
          <cell r="AC695">
            <v>9039.9599999999991</v>
          </cell>
          <cell r="AD695">
            <v>5786.4274999999989</v>
          </cell>
          <cell r="AE695">
            <v>6627.5512500000004</v>
          </cell>
          <cell r="AF695">
            <v>7335.8324999999995</v>
          </cell>
          <cell r="AG695">
            <v>8064.5516666666663</v>
          </cell>
          <cell r="AH695">
            <v>8793.9958333333325</v>
          </cell>
          <cell r="AI695">
            <v>9088.4016666666648</v>
          </cell>
          <cell r="AJ695">
            <v>9002.5216666666656</v>
          </cell>
          <cell r="AK695">
            <v>9374.2283333333344</v>
          </cell>
          <cell r="AL695">
            <v>10390.67375</v>
          </cell>
          <cell r="AM695">
            <v>11981.943333333335</v>
          </cell>
          <cell r="AN695">
            <v>14011.635000000002</v>
          </cell>
          <cell r="AO695">
            <v>15462.049166666669</v>
          </cell>
          <cell r="AR695" t="str">
            <v>62</v>
          </cell>
        </row>
        <row r="696">
          <cell r="R696">
            <v>41589.129999999997</v>
          </cell>
          <cell r="S696">
            <v>36437.89</v>
          </cell>
          <cell r="T696">
            <v>31286.65</v>
          </cell>
          <cell r="U696">
            <v>26135.41</v>
          </cell>
          <cell r="V696">
            <v>20984.17</v>
          </cell>
          <cell r="W696">
            <v>15832.93</v>
          </cell>
          <cell r="X696">
            <v>10681.69</v>
          </cell>
          <cell r="Y696">
            <v>5530.45</v>
          </cell>
          <cell r="Z696">
            <v>379.21</v>
          </cell>
          <cell r="AA696">
            <v>357.18</v>
          </cell>
          <cell r="AB696">
            <v>335.15</v>
          </cell>
          <cell r="AC696">
            <v>313.12</v>
          </cell>
          <cell r="AD696">
            <v>89474.356666666645</v>
          </cell>
          <cell r="AE696">
            <v>80343.947916666672</v>
          </cell>
          <cell r="AF696">
            <v>71744.094999999987</v>
          </cell>
          <cell r="AG696">
            <v>63674.797916666663</v>
          </cell>
          <cell r="AH696">
            <v>56136.056666666664</v>
          </cell>
          <cell r="AI696">
            <v>49127.871249999997</v>
          </cell>
          <cell r="AJ696">
            <v>42650.241666666661</v>
          </cell>
          <cell r="AK696">
            <v>36703.167916666665</v>
          </cell>
          <cell r="AL696">
            <v>31286.649999999998</v>
          </cell>
          <cell r="AM696">
            <v>26349.127083333336</v>
          </cell>
          <cell r="AN696">
            <v>21839.038333333334</v>
          </cell>
          <cell r="AO696">
            <v>17756.383749999997</v>
          </cell>
          <cell r="AR696" t="str">
            <v>62</v>
          </cell>
        </row>
        <row r="697">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R697" t="str">
            <v>62</v>
          </cell>
        </row>
        <row r="698">
          <cell r="R698">
            <v>0</v>
          </cell>
          <cell r="S698">
            <v>2035.82</v>
          </cell>
          <cell r="T698">
            <v>5776.98</v>
          </cell>
          <cell r="U698">
            <v>10770.62</v>
          </cell>
          <cell r="V698">
            <v>10770.62</v>
          </cell>
          <cell r="W698">
            <v>13156.72</v>
          </cell>
          <cell r="X698">
            <v>13827.82</v>
          </cell>
          <cell r="Y698">
            <v>14072.26</v>
          </cell>
          <cell r="Z698">
            <v>0</v>
          </cell>
          <cell r="AA698">
            <v>0</v>
          </cell>
          <cell r="AB698">
            <v>0</v>
          </cell>
          <cell r="AC698">
            <v>0</v>
          </cell>
          <cell r="AD698">
            <v>0</v>
          </cell>
          <cell r="AE698">
            <v>84.825833333333335</v>
          </cell>
          <cell r="AF698">
            <v>410.35916666666662</v>
          </cell>
          <cell r="AG698">
            <v>1099.8425</v>
          </cell>
          <cell r="AH698">
            <v>1997.3941666666667</v>
          </cell>
          <cell r="AI698">
            <v>2994.3666666666668</v>
          </cell>
          <cell r="AJ698">
            <v>4118.7224999999999</v>
          </cell>
          <cell r="AK698">
            <v>5281.225833333333</v>
          </cell>
          <cell r="AL698">
            <v>5867.57</v>
          </cell>
          <cell r="AM698">
            <v>5867.57</v>
          </cell>
          <cell r="AN698">
            <v>5867.57</v>
          </cell>
          <cell r="AO698">
            <v>5867.57</v>
          </cell>
          <cell r="AR698" t="str">
            <v>62</v>
          </cell>
        </row>
        <row r="699">
          <cell r="R699">
            <v>0</v>
          </cell>
          <cell r="S699">
            <v>0</v>
          </cell>
          <cell r="T699">
            <v>0</v>
          </cell>
          <cell r="U699">
            <v>0</v>
          </cell>
          <cell r="V699">
            <v>0</v>
          </cell>
          <cell r="W699">
            <v>0</v>
          </cell>
          <cell r="X699">
            <v>0</v>
          </cell>
          <cell r="Y699">
            <v>0</v>
          </cell>
          <cell r="Z699">
            <v>0</v>
          </cell>
          <cell r="AA699">
            <v>0</v>
          </cell>
          <cell r="AB699">
            <v>0</v>
          </cell>
          <cell r="AC699">
            <v>0</v>
          </cell>
          <cell r="AD699">
            <v>-99.884999999999991</v>
          </cell>
          <cell r="AE699">
            <v>-99.884999999999991</v>
          </cell>
          <cell r="AF699">
            <v>-99.884999999999991</v>
          </cell>
          <cell r="AG699">
            <v>-99.884999999999991</v>
          </cell>
          <cell r="AH699">
            <v>-99.884999999999991</v>
          </cell>
          <cell r="AI699">
            <v>-111.56583333333333</v>
          </cell>
          <cell r="AJ699">
            <v>-145.33666666666667</v>
          </cell>
          <cell r="AK699">
            <v>-146.49833333333333</v>
          </cell>
          <cell r="AL699">
            <v>-104.64166666666665</v>
          </cell>
          <cell r="AM699">
            <v>-62.784999999999997</v>
          </cell>
          <cell r="AN699">
            <v>-20.928333333333331</v>
          </cell>
          <cell r="AO699">
            <v>0</v>
          </cell>
          <cell r="AR699" t="str">
            <v>62</v>
          </cell>
        </row>
        <row r="700">
          <cell r="R700">
            <v>245.35</v>
          </cell>
          <cell r="S700">
            <v>269.54000000000002</v>
          </cell>
          <cell r="T700">
            <v>434.03</v>
          </cell>
          <cell r="U700">
            <v>532.70000000000005</v>
          </cell>
          <cell r="V700">
            <v>555.62</v>
          </cell>
          <cell r="W700">
            <v>737.1</v>
          </cell>
          <cell r="X700">
            <v>868.11</v>
          </cell>
          <cell r="Y700">
            <v>1134.68</v>
          </cell>
          <cell r="Z700">
            <v>1151.06</v>
          </cell>
          <cell r="AA700">
            <v>1264.3499999999999</v>
          </cell>
          <cell r="AB700">
            <v>1295.32</v>
          </cell>
          <cell r="AC700">
            <v>0</v>
          </cell>
          <cell r="AD700">
            <v>883.54208333333338</v>
          </cell>
          <cell r="AE700">
            <v>888.56083333333345</v>
          </cell>
          <cell r="AF700">
            <v>895.30666666666684</v>
          </cell>
          <cell r="AG700">
            <v>903.72833333333358</v>
          </cell>
          <cell r="AH700">
            <v>904.04291666666688</v>
          </cell>
          <cell r="AI700">
            <v>889.81333333333384</v>
          </cell>
          <cell r="AJ700">
            <v>861.7258333333333</v>
          </cell>
          <cell r="AK700">
            <v>833.81666666666661</v>
          </cell>
          <cell r="AL700">
            <v>806.90541666666661</v>
          </cell>
          <cell r="AM700">
            <v>770.21666666666658</v>
          </cell>
          <cell r="AN700">
            <v>728.44791666666663</v>
          </cell>
          <cell r="AO700">
            <v>707.32166666666672</v>
          </cell>
          <cell r="AR700" t="str">
            <v>42b/62</v>
          </cell>
        </row>
        <row r="701">
          <cell r="R701">
            <v>0</v>
          </cell>
          <cell r="S701">
            <v>0</v>
          </cell>
          <cell r="T701">
            <v>0</v>
          </cell>
          <cell r="U701">
            <v>124.75</v>
          </cell>
          <cell r="V701">
            <v>688.6</v>
          </cell>
          <cell r="W701">
            <v>1279.3</v>
          </cell>
          <cell r="X701">
            <v>1781.93</v>
          </cell>
          <cell r="Y701">
            <v>1781.93</v>
          </cell>
          <cell r="Z701">
            <v>0</v>
          </cell>
          <cell r="AA701">
            <v>0</v>
          </cell>
          <cell r="AB701">
            <v>0</v>
          </cell>
          <cell r="AC701">
            <v>0</v>
          </cell>
          <cell r="AD701">
            <v>0</v>
          </cell>
          <cell r="AE701">
            <v>0</v>
          </cell>
          <cell r="AF701">
            <v>0</v>
          </cell>
          <cell r="AG701">
            <v>5.197916666666667</v>
          </cell>
          <cell r="AH701">
            <v>39.087499999999999</v>
          </cell>
          <cell r="AI701">
            <v>121.08333333333333</v>
          </cell>
          <cell r="AJ701">
            <v>248.63458333333335</v>
          </cell>
          <cell r="AK701">
            <v>397.12875000000003</v>
          </cell>
          <cell r="AL701">
            <v>471.37583333333333</v>
          </cell>
          <cell r="AM701">
            <v>471.37583333333333</v>
          </cell>
          <cell r="AN701">
            <v>471.37583333333333</v>
          </cell>
          <cell r="AO701">
            <v>471.37583333333333</v>
          </cell>
          <cell r="AR701" t="str">
            <v>62</v>
          </cell>
        </row>
        <row r="702">
          <cell r="R702">
            <v>739157.7</v>
          </cell>
          <cell r="S702">
            <v>830920.62</v>
          </cell>
          <cell r="T702">
            <v>1307507.1399999999</v>
          </cell>
          <cell r="U702">
            <v>1392264.7</v>
          </cell>
          <cell r="V702">
            <v>1499111.17</v>
          </cell>
          <cell r="W702">
            <v>1818814.5</v>
          </cell>
          <cell r="X702">
            <v>1935147.08</v>
          </cell>
          <cell r="Y702">
            <v>1602815.67</v>
          </cell>
          <cell r="Z702">
            <v>1670143.3</v>
          </cell>
          <cell r="AA702">
            <v>1792326.22</v>
          </cell>
          <cell r="AB702">
            <v>2154946.7000000002</v>
          </cell>
          <cell r="AC702">
            <v>2074554.89</v>
          </cell>
          <cell r="AD702">
            <v>672558.43458333344</v>
          </cell>
          <cell r="AE702">
            <v>680133.02458333329</v>
          </cell>
          <cell r="AF702">
            <v>715492.36624999996</v>
          </cell>
          <cell r="AG702">
            <v>794272.68291666673</v>
          </cell>
          <cell r="AH702">
            <v>891759.50916666666</v>
          </cell>
          <cell r="AI702">
            <v>976802.15041666664</v>
          </cell>
          <cell r="AJ702">
            <v>1058351.9079166667</v>
          </cell>
          <cell r="AK702">
            <v>1127545.8341666665</v>
          </cell>
          <cell r="AL702">
            <v>1195987.1533333333</v>
          </cell>
          <cell r="AM702">
            <v>1288069.9841666666</v>
          </cell>
          <cell r="AN702">
            <v>1399047.6766666668</v>
          </cell>
          <cell r="AO702">
            <v>1513624.5595833333</v>
          </cell>
          <cell r="AR702" t="str">
            <v>62</v>
          </cell>
        </row>
        <row r="703">
          <cell r="R703">
            <v>352903.21</v>
          </cell>
          <cell r="S703">
            <v>348651.37</v>
          </cell>
          <cell r="T703">
            <v>344399.53</v>
          </cell>
          <cell r="U703">
            <v>340147.69</v>
          </cell>
          <cell r="V703">
            <v>335895.85</v>
          </cell>
          <cell r="W703">
            <v>331644.01</v>
          </cell>
          <cell r="X703">
            <v>327392.17</v>
          </cell>
          <cell r="Y703">
            <v>323140.33</v>
          </cell>
          <cell r="Z703">
            <v>318888.49</v>
          </cell>
          <cell r="AA703">
            <v>314636.65000000002</v>
          </cell>
          <cell r="AB703">
            <v>310384.81</v>
          </cell>
          <cell r="AC703">
            <v>306132.96999999997</v>
          </cell>
          <cell r="AD703">
            <v>378414.25</v>
          </cell>
          <cell r="AE703">
            <v>374162.41</v>
          </cell>
          <cell r="AF703">
            <v>369910.57</v>
          </cell>
          <cell r="AG703">
            <v>365658.73</v>
          </cell>
          <cell r="AH703">
            <v>361406.88999999996</v>
          </cell>
          <cell r="AI703">
            <v>357155.05</v>
          </cell>
          <cell r="AJ703">
            <v>352903.21</v>
          </cell>
          <cell r="AK703">
            <v>348651.36999999994</v>
          </cell>
          <cell r="AL703">
            <v>344399.53</v>
          </cell>
          <cell r="AM703">
            <v>340147.69000000006</v>
          </cell>
          <cell r="AN703">
            <v>335895.85000000003</v>
          </cell>
          <cell r="AO703">
            <v>331644.01</v>
          </cell>
          <cell r="AR703" t="str">
            <v>62</v>
          </cell>
        </row>
        <row r="704">
          <cell r="R704">
            <v>0</v>
          </cell>
          <cell r="S704">
            <v>0</v>
          </cell>
          <cell r="T704">
            <v>0</v>
          </cell>
          <cell r="U704">
            <v>0</v>
          </cell>
          <cell r="V704">
            <v>0</v>
          </cell>
          <cell r="W704">
            <v>0</v>
          </cell>
          <cell r="X704">
            <v>0</v>
          </cell>
          <cell r="Y704">
            <v>0</v>
          </cell>
          <cell r="Z704">
            <v>0</v>
          </cell>
          <cell r="AA704">
            <v>0</v>
          </cell>
          <cell r="AB704">
            <v>0</v>
          </cell>
          <cell r="AC704">
            <v>0</v>
          </cell>
          <cell r="AD704">
            <v>271.66666666666669</v>
          </cell>
          <cell r="AE704">
            <v>271.66666666666669</v>
          </cell>
          <cell r="AF704">
            <v>271.66666666666669</v>
          </cell>
          <cell r="AG704">
            <v>271.66666666666669</v>
          </cell>
          <cell r="AH704">
            <v>271.66666666666669</v>
          </cell>
          <cell r="AI704">
            <v>271.66666666666669</v>
          </cell>
          <cell r="AJ704">
            <v>237.70833333333334</v>
          </cell>
          <cell r="AK704">
            <v>169.79166666666666</v>
          </cell>
          <cell r="AL704">
            <v>101.875</v>
          </cell>
          <cell r="AM704">
            <v>33.958333333333336</v>
          </cell>
          <cell r="AN704">
            <v>0</v>
          </cell>
          <cell r="AO704">
            <v>0</v>
          </cell>
          <cell r="AR704" t="str">
            <v>2</v>
          </cell>
        </row>
        <row r="705">
          <cell r="R705">
            <v>0</v>
          </cell>
          <cell r="S705">
            <v>0</v>
          </cell>
          <cell r="T705">
            <v>0</v>
          </cell>
          <cell r="U705">
            <v>0</v>
          </cell>
          <cell r="V705">
            <v>0</v>
          </cell>
          <cell r="W705">
            <v>0</v>
          </cell>
          <cell r="X705">
            <v>0</v>
          </cell>
          <cell r="Y705">
            <v>0</v>
          </cell>
          <cell r="Z705">
            <v>0</v>
          </cell>
          <cell r="AA705">
            <v>0</v>
          </cell>
          <cell r="AB705">
            <v>0</v>
          </cell>
          <cell r="AC705">
            <v>0</v>
          </cell>
          <cell r="AD705">
            <v>412787.5</v>
          </cell>
          <cell r="AE705">
            <v>357749.16666666669</v>
          </cell>
          <cell r="AF705">
            <v>302710.83333333331</v>
          </cell>
          <cell r="AG705">
            <v>247672.5</v>
          </cell>
          <cell r="AH705">
            <v>192634.16666666666</v>
          </cell>
          <cell r="AI705">
            <v>137595.83333333334</v>
          </cell>
          <cell r="AJ705">
            <v>82557.5</v>
          </cell>
          <cell r="AK705">
            <v>27519.166666666668</v>
          </cell>
          <cell r="AL705">
            <v>0</v>
          </cell>
          <cell r="AM705">
            <v>0</v>
          </cell>
          <cell r="AN705">
            <v>0</v>
          </cell>
          <cell r="AO705">
            <v>0</v>
          </cell>
          <cell r="AR705" t="str">
            <v>62</v>
          </cell>
        </row>
        <row r="706">
          <cell r="R706">
            <v>0</v>
          </cell>
          <cell r="S706">
            <v>0</v>
          </cell>
          <cell r="T706">
            <v>0</v>
          </cell>
          <cell r="U706">
            <v>216.13</v>
          </cell>
          <cell r="V706">
            <v>1402669.03</v>
          </cell>
          <cell r="W706">
            <v>0</v>
          </cell>
          <cell r="X706">
            <v>0</v>
          </cell>
          <cell r="Y706">
            <v>39733.89</v>
          </cell>
          <cell r="Z706">
            <v>-214.36</v>
          </cell>
          <cell r="AA706">
            <v>45187.32</v>
          </cell>
          <cell r="AB706">
            <v>0</v>
          </cell>
          <cell r="AC706">
            <v>0</v>
          </cell>
          <cell r="AD706">
            <v>0</v>
          </cell>
          <cell r="AE706">
            <v>0</v>
          </cell>
          <cell r="AF706">
            <v>0</v>
          </cell>
          <cell r="AG706">
            <v>9.0054166666666671</v>
          </cell>
          <cell r="AH706">
            <v>58462.553749999999</v>
          </cell>
          <cell r="AI706">
            <v>116907.09666666666</v>
          </cell>
          <cell r="AJ706">
            <v>116907.09666666666</v>
          </cell>
          <cell r="AK706">
            <v>118562.67541666667</v>
          </cell>
          <cell r="AL706">
            <v>120209.32249999999</v>
          </cell>
          <cell r="AM706">
            <v>122083.1958333333</v>
          </cell>
          <cell r="AN706">
            <v>123966.00083333331</v>
          </cell>
          <cell r="AO706">
            <v>123966.00083333331</v>
          </cell>
          <cell r="AR706" t="str">
            <v>2</v>
          </cell>
        </row>
        <row r="707">
          <cell r="R707">
            <v>0</v>
          </cell>
          <cell r="S707">
            <v>0</v>
          </cell>
          <cell r="T707">
            <v>0</v>
          </cell>
          <cell r="U707">
            <v>0</v>
          </cell>
          <cell r="V707">
            <v>0</v>
          </cell>
          <cell r="W707">
            <v>0</v>
          </cell>
          <cell r="X707">
            <v>0</v>
          </cell>
          <cell r="Y707">
            <v>0</v>
          </cell>
          <cell r="Z707">
            <v>0</v>
          </cell>
          <cell r="AA707">
            <v>0</v>
          </cell>
          <cell r="AB707">
            <v>0</v>
          </cell>
          <cell r="AC707">
            <v>74937.789999999994</v>
          </cell>
          <cell r="AD707">
            <v>-5406.7300000000005</v>
          </cell>
          <cell r="AE707">
            <v>-5406.7300000000005</v>
          </cell>
          <cell r="AF707">
            <v>-5406.7300000000005</v>
          </cell>
          <cell r="AG707">
            <v>-5406.7300000000005</v>
          </cell>
          <cell r="AH707">
            <v>-5406.7300000000005</v>
          </cell>
          <cell r="AI707">
            <v>-5406.7300000000005</v>
          </cell>
          <cell r="AJ707">
            <v>-5406.7300000000005</v>
          </cell>
          <cell r="AK707">
            <v>-5406.7300000000005</v>
          </cell>
          <cell r="AL707">
            <v>-5406.7300000000005</v>
          </cell>
          <cell r="AM707">
            <v>-5406.7300000000005</v>
          </cell>
          <cell r="AN707">
            <v>-5406.7300000000005</v>
          </cell>
          <cell r="AO707">
            <v>419.04291666666631</v>
          </cell>
          <cell r="AR707" t="str">
            <v>62</v>
          </cell>
        </row>
        <row r="708">
          <cell r="R708">
            <v>0</v>
          </cell>
          <cell r="S708">
            <v>0</v>
          </cell>
          <cell r="T708">
            <v>0</v>
          </cell>
          <cell r="U708">
            <v>0</v>
          </cell>
          <cell r="V708">
            <v>0</v>
          </cell>
          <cell r="W708">
            <v>0</v>
          </cell>
          <cell r="X708">
            <v>0</v>
          </cell>
          <cell r="Y708">
            <v>0</v>
          </cell>
          <cell r="Z708">
            <v>0</v>
          </cell>
          <cell r="AA708">
            <v>0</v>
          </cell>
          <cell r="AB708">
            <v>0</v>
          </cell>
          <cell r="AC708">
            <v>0</v>
          </cell>
          <cell r="AD708">
            <v>202.3125</v>
          </cell>
          <cell r="AE708">
            <v>0</v>
          </cell>
          <cell r="AF708">
            <v>0</v>
          </cell>
          <cell r="AG708">
            <v>0</v>
          </cell>
          <cell r="AH708">
            <v>0</v>
          </cell>
          <cell r="AI708">
            <v>0</v>
          </cell>
          <cell r="AJ708">
            <v>0</v>
          </cell>
          <cell r="AK708">
            <v>0</v>
          </cell>
          <cell r="AL708">
            <v>0</v>
          </cell>
          <cell r="AM708">
            <v>0</v>
          </cell>
          <cell r="AN708">
            <v>0</v>
          </cell>
          <cell r="AO708">
            <v>0</v>
          </cell>
          <cell r="AR708" t="str">
            <v>62</v>
          </cell>
        </row>
        <row r="709">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R709" t="str">
            <v>62</v>
          </cell>
        </row>
        <row r="710">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R710" t="str">
            <v>62</v>
          </cell>
        </row>
        <row r="711">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R711" t="str">
            <v>62</v>
          </cell>
        </row>
        <row r="712">
          <cell r="R712">
            <v>0</v>
          </cell>
          <cell r="S712">
            <v>0</v>
          </cell>
          <cell r="T712">
            <v>0</v>
          </cell>
          <cell r="U712">
            <v>0</v>
          </cell>
          <cell r="V712">
            <v>0</v>
          </cell>
          <cell r="W712">
            <v>0</v>
          </cell>
          <cell r="X712">
            <v>0</v>
          </cell>
          <cell r="Y712">
            <v>0</v>
          </cell>
          <cell r="Z712">
            <v>0</v>
          </cell>
          <cell r="AA712">
            <v>0</v>
          </cell>
          <cell r="AB712">
            <v>0</v>
          </cell>
          <cell r="AC712">
            <v>0</v>
          </cell>
          <cell r="AD712">
            <v>4528.875</v>
          </cell>
          <cell r="AE712">
            <v>4528.875</v>
          </cell>
          <cell r="AF712">
            <v>4528.875</v>
          </cell>
          <cell r="AG712">
            <v>4528.875</v>
          </cell>
          <cell r="AH712">
            <v>4528.875</v>
          </cell>
          <cell r="AI712">
            <v>4528.875</v>
          </cell>
          <cell r="AJ712">
            <v>4387.3125</v>
          </cell>
          <cell r="AK712">
            <v>3222.3333333333335</v>
          </cell>
          <cell r="AL712">
            <v>1099.4583333333333</v>
          </cell>
          <cell r="AM712">
            <v>0</v>
          </cell>
          <cell r="AN712">
            <v>0</v>
          </cell>
          <cell r="AO712">
            <v>0</v>
          </cell>
          <cell r="AR712" t="str">
            <v>2</v>
          </cell>
        </row>
        <row r="713">
          <cell r="R713">
            <v>0</v>
          </cell>
          <cell r="S713">
            <v>0</v>
          </cell>
          <cell r="T713">
            <v>0</v>
          </cell>
          <cell r="U713">
            <v>0</v>
          </cell>
          <cell r="V713">
            <v>0</v>
          </cell>
          <cell r="W713">
            <v>0</v>
          </cell>
          <cell r="X713">
            <v>0</v>
          </cell>
          <cell r="Y713">
            <v>0</v>
          </cell>
          <cell r="Z713">
            <v>0</v>
          </cell>
          <cell r="AA713">
            <v>0</v>
          </cell>
          <cell r="AB713">
            <v>0</v>
          </cell>
          <cell r="AC713">
            <v>0</v>
          </cell>
          <cell r="AD713">
            <v>11828.791666666666</v>
          </cell>
          <cell r="AE713">
            <v>11828.791666666666</v>
          </cell>
          <cell r="AF713">
            <v>11828.791666666666</v>
          </cell>
          <cell r="AG713">
            <v>11828.791666666666</v>
          </cell>
          <cell r="AH713">
            <v>11828.791666666666</v>
          </cell>
          <cell r="AI713">
            <v>11828.791666666666</v>
          </cell>
          <cell r="AJ713">
            <v>11153.791666666666</v>
          </cell>
          <cell r="AK713">
            <v>8783.0208333333339</v>
          </cell>
          <cell r="AL713">
            <v>5315.4375</v>
          </cell>
          <cell r="AM713">
            <v>1771.8125</v>
          </cell>
          <cell r="AN713">
            <v>0</v>
          </cell>
          <cell r="AO713">
            <v>0</v>
          </cell>
          <cell r="AR713" t="str">
            <v>2</v>
          </cell>
        </row>
        <row r="714">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R714" t="str">
            <v>2</v>
          </cell>
        </row>
        <row r="715">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R715" t="str">
            <v>62</v>
          </cell>
        </row>
        <row r="716">
          <cell r="R716">
            <v>0</v>
          </cell>
          <cell r="S716">
            <v>0</v>
          </cell>
          <cell r="T716">
            <v>0</v>
          </cell>
          <cell r="U716">
            <v>0</v>
          </cell>
          <cell r="V716">
            <v>0</v>
          </cell>
          <cell r="W716">
            <v>0</v>
          </cell>
          <cell r="X716">
            <v>0</v>
          </cell>
          <cell r="Y716">
            <v>0</v>
          </cell>
          <cell r="Z716">
            <v>0</v>
          </cell>
          <cell r="AA716">
            <v>0</v>
          </cell>
          <cell r="AB716">
            <v>0</v>
          </cell>
          <cell r="AC716">
            <v>0</v>
          </cell>
          <cell r="AD716">
            <v>172.70749999999998</v>
          </cell>
          <cell r="AE716">
            <v>172.70749999999998</v>
          </cell>
          <cell r="AF716">
            <v>172.70749999999998</v>
          </cell>
          <cell r="AG716">
            <v>172.70749999999998</v>
          </cell>
          <cell r="AH716">
            <v>86.353749999999991</v>
          </cell>
          <cell r="AI716">
            <v>0</v>
          </cell>
          <cell r="AJ716">
            <v>0</v>
          </cell>
          <cell r="AK716">
            <v>0</v>
          </cell>
          <cell r="AL716">
            <v>0</v>
          </cell>
          <cell r="AM716">
            <v>0</v>
          </cell>
          <cell r="AN716">
            <v>0</v>
          </cell>
          <cell r="AO716">
            <v>0</v>
          </cell>
          <cell r="AR716" t="str">
            <v>2</v>
          </cell>
        </row>
        <row r="717">
          <cell r="R717">
            <v>5285023.66</v>
          </cell>
          <cell r="S717">
            <v>5285023.66</v>
          </cell>
          <cell r="T717">
            <v>9011727.9600000009</v>
          </cell>
          <cell r="U717">
            <v>137391.96</v>
          </cell>
          <cell r="V717">
            <v>7562486.96</v>
          </cell>
          <cell r="W717">
            <v>366928.34</v>
          </cell>
          <cell r="X717">
            <v>0</v>
          </cell>
          <cell r="Y717">
            <v>0</v>
          </cell>
          <cell r="Z717">
            <v>0</v>
          </cell>
          <cell r="AA717">
            <v>0</v>
          </cell>
          <cell r="AB717">
            <v>-1287.79</v>
          </cell>
          <cell r="AC717">
            <v>0</v>
          </cell>
          <cell r="AD717">
            <v>220209.31916666668</v>
          </cell>
          <cell r="AE717">
            <v>660627.95750000002</v>
          </cell>
          <cell r="AF717">
            <v>1256325.9416666667</v>
          </cell>
          <cell r="AG717">
            <v>1637539.2716666667</v>
          </cell>
          <cell r="AH717">
            <v>1958367.5600000003</v>
          </cell>
          <cell r="AI717">
            <v>2288759.8641666672</v>
          </cell>
          <cell r="AJ717">
            <v>2304048.5450000004</v>
          </cell>
          <cell r="AK717">
            <v>2304048.5450000004</v>
          </cell>
          <cell r="AL717">
            <v>2304048.5450000004</v>
          </cell>
          <cell r="AM717">
            <v>2304048.5450000004</v>
          </cell>
          <cell r="AN717">
            <v>2303994.8870833335</v>
          </cell>
          <cell r="AO717">
            <v>2303941.229166667</v>
          </cell>
          <cell r="AR717" t="str">
            <v>62</v>
          </cell>
        </row>
        <row r="718">
          <cell r="R718">
            <v>-576</v>
          </cell>
          <cell r="S718">
            <v>-576</v>
          </cell>
          <cell r="T718">
            <v>0</v>
          </cell>
          <cell r="U718">
            <v>0</v>
          </cell>
          <cell r="V718">
            <v>17.670000000000002</v>
          </cell>
          <cell r="W718">
            <v>0</v>
          </cell>
          <cell r="X718">
            <v>0</v>
          </cell>
          <cell r="Y718">
            <v>0</v>
          </cell>
          <cell r="Z718">
            <v>0</v>
          </cell>
          <cell r="AA718">
            <v>0</v>
          </cell>
          <cell r="AB718">
            <v>0</v>
          </cell>
          <cell r="AC718">
            <v>0</v>
          </cell>
          <cell r="AD718">
            <v>116985.12</v>
          </cell>
          <cell r="AE718">
            <v>102472.55166666664</v>
          </cell>
          <cell r="AF718">
            <v>87963.983333333337</v>
          </cell>
          <cell r="AG718">
            <v>73125.149999999994</v>
          </cell>
          <cell r="AH718">
            <v>61179.53</v>
          </cell>
          <cell r="AI718">
            <v>52460.652083333327</v>
          </cell>
          <cell r="AJ718">
            <v>42228.064999999995</v>
          </cell>
          <cell r="AK718">
            <v>31995.477916666667</v>
          </cell>
          <cell r="AL718">
            <v>23321.999583333334</v>
          </cell>
          <cell r="AM718">
            <v>14672.865416666667</v>
          </cell>
          <cell r="AN718">
            <v>7865.2458333333334</v>
          </cell>
          <cell r="AO718">
            <v>2649.2808333333328</v>
          </cell>
          <cell r="AR718" t="str">
            <v>2</v>
          </cell>
        </row>
        <row r="719">
          <cell r="R719">
            <v>0</v>
          </cell>
          <cell r="S719">
            <v>0</v>
          </cell>
          <cell r="T719">
            <v>0</v>
          </cell>
          <cell r="U719">
            <v>0</v>
          </cell>
          <cell r="V719">
            <v>0</v>
          </cell>
          <cell r="W719">
            <v>0</v>
          </cell>
          <cell r="X719">
            <v>0</v>
          </cell>
          <cell r="Y719">
            <v>0</v>
          </cell>
          <cell r="Z719">
            <v>0</v>
          </cell>
          <cell r="AA719">
            <v>0</v>
          </cell>
          <cell r="AB719">
            <v>0</v>
          </cell>
          <cell r="AC719">
            <v>0</v>
          </cell>
          <cell r="AD719">
            <v>10277.379166666668</v>
          </cell>
          <cell r="AE719">
            <v>10115.679166666667</v>
          </cell>
          <cell r="AF719">
            <v>10015.958333333334</v>
          </cell>
          <cell r="AG719">
            <v>10015.958333333334</v>
          </cell>
          <cell r="AH719">
            <v>10015.958333333334</v>
          </cell>
          <cell r="AI719">
            <v>10015.958333333334</v>
          </cell>
          <cell r="AJ719">
            <v>10008.713750000001</v>
          </cell>
          <cell r="AK719">
            <v>5000.7345833333338</v>
          </cell>
          <cell r="AL719">
            <v>0</v>
          </cell>
          <cell r="AM719">
            <v>0</v>
          </cell>
          <cell r="AN719">
            <v>0</v>
          </cell>
          <cell r="AO719">
            <v>0</v>
          </cell>
          <cell r="AR719" t="str">
            <v>2</v>
          </cell>
        </row>
        <row r="720">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R720" t="str">
            <v>62</v>
          </cell>
        </row>
        <row r="721">
          <cell r="R721">
            <v>9233.49</v>
          </cell>
          <cell r="S721">
            <v>9350.02</v>
          </cell>
          <cell r="T721">
            <v>19105.45</v>
          </cell>
          <cell r="U721">
            <v>19273.88</v>
          </cell>
          <cell r="V721">
            <v>19284.38</v>
          </cell>
          <cell r="W721">
            <v>19284.38</v>
          </cell>
          <cell r="X721">
            <v>19284.38</v>
          </cell>
          <cell r="Y721">
            <v>19211.62</v>
          </cell>
          <cell r="Z721">
            <v>228.95</v>
          </cell>
          <cell r="AA721">
            <v>561.32000000000005</v>
          </cell>
          <cell r="AB721">
            <v>561.32000000000005</v>
          </cell>
          <cell r="AC721">
            <v>0</v>
          </cell>
          <cell r="AD721">
            <v>6264.180833333332</v>
          </cell>
          <cell r="AE721">
            <v>6688.7241666666669</v>
          </cell>
          <cell r="AF721">
            <v>7481.0408333333335</v>
          </cell>
          <cell r="AG721">
            <v>8648.2975000000006</v>
          </cell>
          <cell r="AH721">
            <v>9795.7979166666682</v>
          </cell>
          <cell r="AI721">
            <v>10926.665833333334</v>
          </cell>
          <cell r="AJ721">
            <v>12041.260833333334</v>
          </cell>
          <cell r="AK721">
            <v>13142.415416666665</v>
          </cell>
          <cell r="AL721">
            <v>13442.046666666667</v>
          </cell>
          <cell r="AM721">
            <v>12921.295416666668</v>
          </cell>
          <cell r="AN721">
            <v>12328.326666666668</v>
          </cell>
          <cell r="AO721">
            <v>11644.825833333338</v>
          </cell>
          <cell r="AR721" t="str">
            <v>62</v>
          </cell>
        </row>
        <row r="722">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R722" t="str">
            <v>62</v>
          </cell>
        </row>
        <row r="723">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R723" t="str">
            <v>62</v>
          </cell>
        </row>
        <row r="724">
          <cell r="R724">
            <v>190511</v>
          </cell>
          <cell r="S724">
            <v>190511</v>
          </cell>
          <cell r="T724">
            <v>188923.41</v>
          </cell>
          <cell r="U724">
            <v>187335.82</v>
          </cell>
          <cell r="V724">
            <v>185748.23</v>
          </cell>
          <cell r="W724">
            <v>184160.64000000001</v>
          </cell>
          <cell r="X724">
            <v>182573.05</v>
          </cell>
          <cell r="Y724">
            <v>180985.46</v>
          </cell>
          <cell r="Z724">
            <v>179397.87</v>
          </cell>
          <cell r="AA724">
            <v>177810.28</v>
          </cell>
          <cell r="AB724">
            <v>176222.69</v>
          </cell>
          <cell r="AC724">
            <v>174635.1</v>
          </cell>
          <cell r="AD724">
            <v>7937.958333333333</v>
          </cell>
          <cell r="AE724">
            <v>23813.875</v>
          </cell>
          <cell r="AF724">
            <v>39623.642083333332</v>
          </cell>
          <cell r="AG724">
            <v>55301.110000000008</v>
          </cell>
          <cell r="AH724">
            <v>70846.278749999998</v>
          </cell>
          <cell r="AI724">
            <v>86259.148333333331</v>
          </cell>
          <cell r="AJ724">
            <v>101539.71875</v>
          </cell>
          <cell r="AK724">
            <v>116687.99</v>
          </cell>
          <cell r="AL724">
            <v>131703.96208333335</v>
          </cell>
          <cell r="AM724">
            <v>146587.63499999998</v>
          </cell>
          <cell r="AN724">
            <v>161339.00875000001</v>
          </cell>
          <cell r="AO724">
            <v>175958.08333333334</v>
          </cell>
          <cell r="AR724" t="str">
            <v>62</v>
          </cell>
        </row>
        <row r="725">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R725" t="str">
            <v>2</v>
          </cell>
        </row>
        <row r="726">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R726" t="str">
            <v>62</v>
          </cell>
        </row>
        <row r="727">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R727" t="str">
            <v>62</v>
          </cell>
        </row>
        <row r="728">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R728" t="str">
            <v>62</v>
          </cell>
        </row>
        <row r="729">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R729" t="str">
            <v>62</v>
          </cell>
        </row>
        <row r="730">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R730" t="str">
            <v>62</v>
          </cell>
        </row>
        <row r="731">
          <cell r="R731">
            <v>-24459420</v>
          </cell>
          <cell r="S731">
            <v>-24611484</v>
          </cell>
          <cell r="T731">
            <v>-21852537</v>
          </cell>
          <cell r="U731">
            <v>-21346125</v>
          </cell>
          <cell r="V731">
            <v>-20968013</v>
          </cell>
          <cell r="W731">
            <v>-36540039</v>
          </cell>
          <cell r="X731">
            <v>-36540039</v>
          </cell>
          <cell r="Y731">
            <v>-36540039</v>
          </cell>
          <cell r="Z731">
            <v>-59200663</v>
          </cell>
          <cell r="AA731">
            <v>-49175255</v>
          </cell>
          <cell r="AB731">
            <v>-48129560</v>
          </cell>
          <cell r="AC731">
            <v>-30810129</v>
          </cell>
          <cell r="AD731">
            <v>-3045566.5833333335</v>
          </cell>
          <cell r="AE731">
            <v>-5090187.583333333</v>
          </cell>
          <cell r="AF731">
            <v>-7026188.458333333</v>
          </cell>
          <cell r="AG731">
            <v>-8826132.708333334</v>
          </cell>
          <cell r="AH731">
            <v>-10589221.791666666</v>
          </cell>
          <cell r="AI731">
            <v>-12985390.625</v>
          </cell>
          <cell r="AJ731">
            <v>-16030393.875</v>
          </cell>
          <cell r="AK731">
            <v>-19075397.125</v>
          </cell>
          <cell r="AL731">
            <v>-23064593.041666668</v>
          </cell>
          <cell r="AM731">
            <v>-27580256.291666668</v>
          </cell>
          <cell r="AN731">
            <v>-31634623.583333332</v>
          </cell>
          <cell r="AO731">
            <v>-33910565.25</v>
          </cell>
          <cell r="AR731" t="str">
            <v>62</v>
          </cell>
        </row>
        <row r="732">
          <cell r="R732">
            <v>3250409</v>
          </cell>
          <cell r="S732">
            <v>3250409</v>
          </cell>
          <cell r="T732">
            <v>-7111753</v>
          </cell>
          <cell r="U732">
            <v>-7111753</v>
          </cell>
          <cell r="V732">
            <v>-7111753</v>
          </cell>
          <cell r="W732">
            <v>-4178587</v>
          </cell>
          <cell r="X732">
            <v>-4178587</v>
          </cell>
          <cell r="Y732">
            <v>-4178587</v>
          </cell>
          <cell r="Z732">
            <v>-10363101</v>
          </cell>
          <cell r="AA732">
            <v>-10363101</v>
          </cell>
          <cell r="AB732">
            <v>-10363101</v>
          </cell>
          <cell r="AC732">
            <v>12135814</v>
          </cell>
          <cell r="AD732">
            <v>-2025893</v>
          </cell>
          <cell r="AE732">
            <v>-1451909.3333333333</v>
          </cell>
          <cell r="AF732">
            <v>-1269647.2916666667</v>
          </cell>
          <cell r="AG732">
            <v>-1479106.875</v>
          </cell>
          <cell r="AH732">
            <v>-1688566.4583333333</v>
          </cell>
          <cell r="AI732">
            <v>-1826914.875</v>
          </cell>
          <cell r="AJ732">
            <v>-1894152.125</v>
          </cell>
          <cell r="AK732">
            <v>-1961389.375</v>
          </cell>
          <cell r="AL732">
            <v>-2429299.6666666665</v>
          </cell>
          <cell r="AM732">
            <v>-3297883</v>
          </cell>
          <cell r="AN732">
            <v>-4166466.3333333335</v>
          </cell>
          <cell r="AO732">
            <v>-4230532.791666667</v>
          </cell>
          <cell r="AR732" t="str">
            <v>62</v>
          </cell>
        </row>
        <row r="733">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R733" t="str">
            <v>2</v>
          </cell>
        </row>
        <row r="734">
          <cell r="AC734">
            <v>2599393</v>
          </cell>
          <cell r="AO734">
            <v>108308.04166666667</v>
          </cell>
          <cell r="AR734" t="str">
            <v>62</v>
          </cell>
        </row>
        <row r="735">
          <cell r="R735">
            <v>258.83999999999997</v>
          </cell>
          <cell r="S735">
            <v>258.83999999999997</v>
          </cell>
          <cell r="T735">
            <v>0</v>
          </cell>
          <cell r="U735">
            <v>0</v>
          </cell>
          <cell r="V735">
            <v>0</v>
          </cell>
          <cell r="W735">
            <v>0</v>
          </cell>
          <cell r="X735">
            <v>0</v>
          </cell>
          <cell r="Y735">
            <v>0</v>
          </cell>
          <cell r="Z735">
            <v>0</v>
          </cell>
          <cell r="AA735">
            <v>0</v>
          </cell>
          <cell r="AB735">
            <v>0</v>
          </cell>
          <cell r="AC735">
            <v>0</v>
          </cell>
          <cell r="AD735">
            <v>491.64249999999993</v>
          </cell>
          <cell r="AE735">
            <v>469.4708333333333</v>
          </cell>
          <cell r="AF735">
            <v>436.51416666666665</v>
          </cell>
          <cell r="AG735">
            <v>392.77250000000004</v>
          </cell>
          <cell r="AH735">
            <v>349.03083333333342</v>
          </cell>
          <cell r="AI735">
            <v>305.28916666666669</v>
          </cell>
          <cell r="AJ735">
            <v>261.54750000000001</v>
          </cell>
          <cell r="AK735">
            <v>217.80583333333331</v>
          </cell>
          <cell r="AL735">
            <v>174.06416666666664</v>
          </cell>
          <cell r="AM735">
            <v>130.32249999999999</v>
          </cell>
          <cell r="AN735">
            <v>86.580833333333331</v>
          </cell>
          <cell r="AO735">
            <v>53.92499999999999</v>
          </cell>
          <cell r="AR735" t="str">
            <v>62</v>
          </cell>
        </row>
        <row r="736">
          <cell r="R736">
            <v>36760.44</v>
          </cell>
          <cell r="S736">
            <v>84677.87</v>
          </cell>
          <cell r="T736">
            <v>195229.06</v>
          </cell>
          <cell r="U736">
            <v>293739.88</v>
          </cell>
          <cell r="V736">
            <v>273271.32</v>
          </cell>
          <cell r="W736">
            <v>378428.29</v>
          </cell>
          <cell r="X736">
            <v>417051.43</v>
          </cell>
          <cell r="Y736">
            <v>532931.11</v>
          </cell>
          <cell r="Z736">
            <v>598250.46</v>
          </cell>
          <cell r="AA736">
            <v>692612.46</v>
          </cell>
          <cell r="AB736">
            <v>685476.22</v>
          </cell>
          <cell r="AC736">
            <v>0</v>
          </cell>
          <cell r="AD736">
            <v>1531.6850000000002</v>
          </cell>
          <cell r="AE736">
            <v>6591.614583333333</v>
          </cell>
          <cell r="AF736">
            <v>18254.403333333332</v>
          </cell>
          <cell r="AG736">
            <v>38628.109166666669</v>
          </cell>
          <cell r="AH736">
            <v>62253.575833333336</v>
          </cell>
          <cell r="AI736">
            <v>89407.726250000007</v>
          </cell>
          <cell r="AJ736">
            <v>122552.71458333335</v>
          </cell>
          <cell r="AK736">
            <v>162135.32041666665</v>
          </cell>
          <cell r="AL736">
            <v>209267.88583333333</v>
          </cell>
          <cell r="AM736">
            <v>263053.84083333332</v>
          </cell>
          <cell r="AN736">
            <v>320474.20249999996</v>
          </cell>
          <cell r="AO736">
            <v>349035.71166666667</v>
          </cell>
          <cell r="AR736" t="str">
            <v>62</v>
          </cell>
        </row>
        <row r="737">
          <cell r="R737">
            <v>226287.12</v>
          </cell>
          <cell r="S737">
            <v>222385.62</v>
          </cell>
          <cell r="T737">
            <v>218484.12</v>
          </cell>
          <cell r="U737">
            <v>214582.62</v>
          </cell>
          <cell r="V737">
            <v>210681.12</v>
          </cell>
          <cell r="W737">
            <v>206779.62</v>
          </cell>
          <cell r="X737">
            <v>202878.12</v>
          </cell>
          <cell r="Y737">
            <v>198976.62</v>
          </cell>
          <cell r="Z737">
            <v>195075.12</v>
          </cell>
          <cell r="AA737">
            <v>191173.62</v>
          </cell>
          <cell r="AB737">
            <v>187272.12</v>
          </cell>
          <cell r="AC737">
            <v>183370.62</v>
          </cell>
          <cell r="AD737">
            <v>155455.52000000002</v>
          </cell>
          <cell r="AE737">
            <v>148092.36750000002</v>
          </cell>
          <cell r="AF737">
            <v>143877.21</v>
          </cell>
          <cell r="AG737">
            <v>142810.04749999999</v>
          </cell>
          <cell r="AH737">
            <v>144890.88</v>
          </cell>
          <cell r="AI737">
            <v>150119.70750000002</v>
          </cell>
          <cell r="AJ737">
            <v>157629.03666666671</v>
          </cell>
          <cell r="AK737">
            <v>166551.3741666667</v>
          </cell>
          <cell r="AL737">
            <v>176886.72</v>
          </cell>
          <cell r="AM737">
            <v>188635.07416666672</v>
          </cell>
          <cell r="AN737">
            <v>201796.43666666673</v>
          </cell>
          <cell r="AO737">
            <v>206779.62000000008</v>
          </cell>
          <cell r="AR737" t="str">
            <v>2</v>
          </cell>
        </row>
        <row r="738">
          <cell r="R738">
            <v>0</v>
          </cell>
          <cell r="S738">
            <v>0</v>
          </cell>
          <cell r="T738">
            <v>0</v>
          </cell>
          <cell r="U738">
            <v>0</v>
          </cell>
          <cell r="V738">
            <v>0</v>
          </cell>
          <cell r="W738">
            <v>0</v>
          </cell>
          <cell r="X738">
            <v>0</v>
          </cell>
          <cell r="Y738">
            <v>0</v>
          </cell>
          <cell r="Z738">
            <v>0</v>
          </cell>
          <cell r="AA738">
            <v>0</v>
          </cell>
          <cell r="AB738">
            <v>0</v>
          </cell>
          <cell r="AC738">
            <v>0</v>
          </cell>
          <cell r="AD738">
            <v>12209.5</v>
          </cell>
          <cell r="AE738">
            <v>4069.8333333333335</v>
          </cell>
          <cell r="AF738">
            <v>0</v>
          </cell>
          <cell r="AG738">
            <v>0</v>
          </cell>
          <cell r="AH738">
            <v>0</v>
          </cell>
          <cell r="AI738">
            <v>0</v>
          </cell>
          <cell r="AJ738">
            <v>0</v>
          </cell>
          <cell r="AK738">
            <v>0</v>
          </cell>
          <cell r="AL738">
            <v>0</v>
          </cell>
          <cell r="AM738">
            <v>0</v>
          </cell>
          <cell r="AN738">
            <v>0</v>
          </cell>
          <cell r="AO738">
            <v>0</v>
          </cell>
          <cell r="AR738" t="str">
            <v>2</v>
          </cell>
        </row>
        <row r="739">
          <cell r="R739">
            <v>-630.4</v>
          </cell>
          <cell r="S739">
            <v>0</v>
          </cell>
          <cell r="T739">
            <v>0</v>
          </cell>
          <cell r="U739">
            <v>0</v>
          </cell>
          <cell r="V739">
            <v>0</v>
          </cell>
          <cell r="W739">
            <v>0</v>
          </cell>
          <cell r="X739">
            <v>0</v>
          </cell>
          <cell r="Y739">
            <v>0</v>
          </cell>
          <cell r="Z739">
            <v>0</v>
          </cell>
          <cell r="AA739">
            <v>0</v>
          </cell>
          <cell r="AB739">
            <v>0</v>
          </cell>
          <cell r="AC739">
            <v>0</v>
          </cell>
          <cell r="AD739">
            <v>198583.45541666666</v>
          </cell>
          <cell r="AE739">
            <v>67146.481249999997</v>
          </cell>
          <cell r="AF739">
            <v>1441.1274999999998</v>
          </cell>
          <cell r="AG739">
            <v>1441.1274999999998</v>
          </cell>
          <cell r="AH739">
            <v>1441.1274999999998</v>
          </cell>
          <cell r="AI739">
            <v>1441.1274999999998</v>
          </cell>
          <cell r="AJ739">
            <v>695.13041666666675</v>
          </cell>
          <cell r="AK739">
            <v>-51.699999999999996</v>
          </cell>
          <cell r="AL739">
            <v>-52.533333333333331</v>
          </cell>
          <cell r="AM739">
            <v>-52.533333333333331</v>
          </cell>
          <cell r="AN739">
            <v>-52.533333333333331</v>
          </cell>
          <cell r="AO739">
            <v>-52.533333333333331</v>
          </cell>
          <cell r="AR739" t="str">
            <v>2</v>
          </cell>
        </row>
        <row r="740">
          <cell r="R740">
            <v>148</v>
          </cell>
          <cell r="S740">
            <v>0</v>
          </cell>
          <cell r="T740">
            <v>0</v>
          </cell>
          <cell r="U740">
            <v>0</v>
          </cell>
          <cell r="V740">
            <v>0</v>
          </cell>
          <cell r="W740">
            <v>0</v>
          </cell>
          <cell r="X740">
            <v>0</v>
          </cell>
          <cell r="Y740">
            <v>2872</v>
          </cell>
          <cell r="Z740">
            <v>0</v>
          </cell>
          <cell r="AA740">
            <v>0</v>
          </cell>
          <cell r="AB740">
            <v>0</v>
          </cell>
          <cell r="AC740">
            <v>0</v>
          </cell>
          <cell r="AD740">
            <v>61184.54</v>
          </cell>
          <cell r="AE740">
            <v>30974.964166666668</v>
          </cell>
          <cell r="AF740">
            <v>759.83333333333337</v>
          </cell>
          <cell r="AG740">
            <v>759.83333333333337</v>
          </cell>
          <cell r="AH740">
            <v>759.83333333333337</v>
          </cell>
          <cell r="AI740">
            <v>759.83333333333337</v>
          </cell>
          <cell r="AJ740">
            <v>759.83333333333337</v>
          </cell>
          <cell r="AK740">
            <v>879.5</v>
          </cell>
          <cell r="AL740">
            <v>999.16666666666663</v>
          </cell>
          <cell r="AM740">
            <v>999.16666666666663</v>
          </cell>
          <cell r="AN740">
            <v>625.41666666666663</v>
          </cell>
          <cell r="AO740">
            <v>251.66666666666666</v>
          </cell>
          <cell r="AR740" t="str">
            <v>2</v>
          </cell>
        </row>
        <row r="741">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R741" t="str">
            <v>2</v>
          </cell>
        </row>
        <row r="742">
          <cell r="Y742">
            <v>226.8</v>
          </cell>
          <cell r="Z742">
            <v>0</v>
          </cell>
          <cell r="AA742">
            <v>0</v>
          </cell>
          <cell r="AB742">
            <v>0</v>
          </cell>
          <cell r="AC742">
            <v>0</v>
          </cell>
          <cell r="AI742">
            <v>0</v>
          </cell>
          <cell r="AJ742">
            <v>0</v>
          </cell>
          <cell r="AK742">
            <v>9.4500000000000011</v>
          </cell>
          <cell r="AL742">
            <v>18.900000000000002</v>
          </cell>
          <cell r="AM742">
            <v>18.900000000000002</v>
          </cell>
          <cell r="AN742">
            <v>18.900000000000002</v>
          </cell>
          <cell r="AO742">
            <v>18.900000000000002</v>
          </cell>
          <cell r="AR742" t="str">
            <v>2</v>
          </cell>
        </row>
        <row r="743">
          <cell r="R743">
            <v>28484.9</v>
          </cell>
          <cell r="S743">
            <v>82321.899999999994</v>
          </cell>
          <cell r="T743">
            <v>83467.960000000006</v>
          </cell>
          <cell r="U743">
            <v>86052.160000000003</v>
          </cell>
          <cell r="V743">
            <v>161752.16</v>
          </cell>
          <cell r="W743">
            <v>161726.10999999999</v>
          </cell>
          <cell r="X743">
            <v>166338.01</v>
          </cell>
          <cell r="Y743">
            <v>107840.44</v>
          </cell>
          <cell r="Z743">
            <v>108399.72</v>
          </cell>
          <cell r="AA743">
            <v>108964.66</v>
          </cell>
          <cell r="AB743">
            <v>108964.66</v>
          </cell>
          <cell r="AC743">
            <v>108199.78</v>
          </cell>
          <cell r="AD743">
            <v>1186.8708333333334</v>
          </cell>
          <cell r="AE743">
            <v>5803.8208333333341</v>
          </cell>
          <cell r="AF743">
            <v>12711.731666666667</v>
          </cell>
          <cell r="AG743">
            <v>19775.070000000003</v>
          </cell>
          <cell r="AH743">
            <v>30100.250000000004</v>
          </cell>
          <cell r="AI743">
            <v>43578.511250000003</v>
          </cell>
          <cell r="AJ743">
            <v>57247.849583333336</v>
          </cell>
          <cell r="AK743">
            <v>68671.951666666675</v>
          </cell>
          <cell r="AL743">
            <v>77681.958333333343</v>
          </cell>
          <cell r="AM743">
            <v>86738.80750000001</v>
          </cell>
          <cell r="AN743">
            <v>95819.195833333346</v>
          </cell>
          <cell r="AO743">
            <v>104867.71416666666</v>
          </cell>
          <cell r="AR743" t="str">
            <v>2</v>
          </cell>
        </row>
        <row r="744">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R744" t="str">
            <v>62</v>
          </cell>
        </row>
        <row r="745">
          <cell r="R745">
            <v>31881857.5</v>
          </cell>
          <cell r="S745">
            <v>31881857.5</v>
          </cell>
          <cell r="T745">
            <v>31938944.460000001</v>
          </cell>
          <cell r="U745">
            <v>31938944.460000001</v>
          </cell>
          <cell r="V745">
            <v>31938944.460000001</v>
          </cell>
          <cell r="W745">
            <v>31384086.16</v>
          </cell>
          <cell r="X745">
            <v>31384086.16</v>
          </cell>
          <cell r="Y745">
            <v>31384086.16</v>
          </cell>
          <cell r="Z745">
            <v>31000034.600000001</v>
          </cell>
          <cell r="AA745">
            <v>31000034.600000001</v>
          </cell>
          <cell r="AB745">
            <v>31000034.600000001</v>
          </cell>
          <cell r="AC745">
            <v>30484768.050000001</v>
          </cell>
          <cell r="AD745">
            <v>32308725.966249999</v>
          </cell>
          <cell r="AE745">
            <v>32190016.170416664</v>
          </cell>
          <cell r="AF745">
            <v>32093529.618750002</v>
          </cell>
          <cell r="AG745">
            <v>32019266.311250001</v>
          </cell>
          <cell r="AH745">
            <v>31945003.003749996</v>
          </cell>
          <cell r="AI745">
            <v>31870287.171249997</v>
          </cell>
          <cell r="AJ745">
            <v>31795118.813749999</v>
          </cell>
          <cell r="AK745">
            <v>31719950.456250008</v>
          </cell>
          <cell r="AL745">
            <v>31660510.344583344</v>
          </cell>
          <cell r="AM745">
            <v>31616798.478750005</v>
          </cell>
          <cell r="AN745">
            <v>31573086.612916674</v>
          </cell>
          <cell r="AO745">
            <v>31493018.619583338</v>
          </cell>
          <cell r="AR745" t="str">
            <v>42b</v>
          </cell>
        </row>
        <row r="746">
          <cell r="R746">
            <v>-58177768.280000001</v>
          </cell>
          <cell r="S746">
            <v>-58177768.280000001</v>
          </cell>
          <cell r="T746">
            <v>-58177768.280000001</v>
          </cell>
          <cell r="U746">
            <v>-58177768.280000001</v>
          </cell>
          <cell r="V746">
            <v>-58177768.280000001</v>
          </cell>
          <cell r="W746">
            <v>-58177768.280000001</v>
          </cell>
          <cell r="X746">
            <v>-58177768.280000001</v>
          </cell>
          <cell r="Y746">
            <v>-58177768.280000001</v>
          </cell>
          <cell r="Z746">
            <v>-58177768.280000001</v>
          </cell>
          <cell r="AA746">
            <v>-58177768.280000001</v>
          </cell>
          <cell r="AB746">
            <v>-58177768.280000001</v>
          </cell>
          <cell r="AC746">
            <v>-58177768.280000001</v>
          </cell>
          <cell r="AD746">
            <v>-58187233.507083334</v>
          </cell>
          <cell r="AE746">
            <v>-58130260.671666674</v>
          </cell>
          <cell r="AF746">
            <v>-58106621.713333338</v>
          </cell>
          <cell r="AG746">
            <v>-58126111.058333337</v>
          </cell>
          <cell r="AH746">
            <v>-58141333.11583332</v>
          </cell>
          <cell r="AI746">
            <v>-58148770.980416656</v>
          </cell>
          <cell r="AJ746">
            <v>-58152691.106249988</v>
          </cell>
          <cell r="AK746">
            <v>-58156610.398749985</v>
          </cell>
          <cell r="AL746">
            <v>-58161769.75083331</v>
          </cell>
          <cell r="AM746">
            <v>-58168169.162499987</v>
          </cell>
          <cell r="AN746">
            <v>-58174568.574166656</v>
          </cell>
          <cell r="AO746">
            <v>-58177768.279999979</v>
          </cell>
          <cell r="AR746" t="str">
            <v>44b</v>
          </cell>
        </row>
        <row r="747">
          <cell r="R747">
            <v>36590301.560000002</v>
          </cell>
          <cell r="S747">
            <v>36599854.880000003</v>
          </cell>
          <cell r="T747">
            <v>36638765.049999997</v>
          </cell>
          <cell r="U747">
            <v>36670829.939999998</v>
          </cell>
          <cell r="V747">
            <v>36679808.990000002</v>
          </cell>
          <cell r="W747">
            <v>36703796.850000001</v>
          </cell>
          <cell r="X747">
            <v>36722972.229999997</v>
          </cell>
          <cell r="Y747">
            <v>36730045.479999997</v>
          </cell>
          <cell r="Z747">
            <v>36733929.890000001</v>
          </cell>
          <cell r="AA747">
            <v>36753889.859999999</v>
          </cell>
          <cell r="AB747">
            <v>36775384.340000004</v>
          </cell>
          <cell r="AC747">
            <v>36813477.909999996</v>
          </cell>
          <cell r="AD747">
            <v>36463274.133749999</v>
          </cell>
          <cell r="AE747">
            <v>36490622.334166668</v>
          </cell>
          <cell r="AF747">
            <v>36514407.562499993</v>
          </cell>
          <cell r="AG747">
            <v>36535953.212083332</v>
          </cell>
          <cell r="AH747">
            <v>36556760.461666666</v>
          </cell>
          <cell r="AI747">
            <v>36576982.172083333</v>
          </cell>
          <cell r="AJ747">
            <v>36596727.750000007</v>
          </cell>
          <cell r="AK747">
            <v>36615630.115833335</v>
          </cell>
          <cell r="AL747">
            <v>36634370.151250005</v>
          </cell>
          <cell r="AM747">
            <v>36652902.011250004</v>
          </cell>
          <cell r="AN747">
            <v>36671287.704583332</v>
          </cell>
          <cell r="AO747">
            <v>36690773.963750005</v>
          </cell>
          <cell r="AR747" t="str">
            <v>42b</v>
          </cell>
        </row>
        <row r="748">
          <cell r="R748">
            <v>9350129.5299999993</v>
          </cell>
          <cell r="S748">
            <v>9350129.5299999993</v>
          </cell>
          <cell r="T748">
            <v>9350129.5299999993</v>
          </cell>
          <cell r="U748">
            <v>9350129.5299999993</v>
          </cell>
          <cell r="V748">
            <v>9351936.5800000001</v>
          </cell>
          <cell r="W748">
            <v>9351936.5800000001</v>
          </cell>
          <cell r="X748">
            <v>9351936.5800000001</v>
          </cell>
          <cell r="Y748">
            <v>9351936.5800000001</v>
          </cell>
          <cell r="Z748">
            <v>9351936.5800000001</v>
          </cell>
          <cell r="AA748">
            <v>9351936.5800000001</v>
          </cell>
          <cell r="AB748">
            <v>9351936.5800000001</v>
          </cell>
          <cell r="AC748">
            <v>9351936.5800000001</v>
          </cell>
          <cell r="AD748">
            <v>9350129.5299999993</v>
          </cell>
          <cell r="AE748">
            <v>9350129.5299999993</v>
          </cell>
          <cell r="AF748">
            <v>9350129.5299999993</v>
          </cell>
          <cell r="AG748">
            <v>9350129.5299999993</v>
          </cell>
          <cell r="AH748">
            <v>9350204.8237499986</v>
          </cell>
          <cell r="AI748">
            <v>9350355.4112500008</v>
          </cell>
          <cell r="AJ748">
            <v>9350505.9987499993</v>
          </cell>
          <cell r="AK748">
            <v>9350656.5862499997</v>
          </cell>
          <cell r="AL748">
            <v>9350807.1737500001</v>
          </cell>
          <cell r="AM748">
            <v>9350957.7612499986</v>
          </cell>
          <cell r="AN748">
            <v>9351108.3487500008</v>
          </cell>
          <cell r="AO748">
            <v>9351258.9362499993</v>
          </cell>
          <cell r="AR748" t="str">
            <v>42b</v>
          </cell>
        </row>
        <row r="749">
          <cell r="R749">
            <v>209796.52</v>
          </cell>
          <cell r="S749">
            <v>209796.52</v>
          </cell>
          <cell r="T749">
            <v>209796.52</v>
          </cell>
          <cell r="U749">
            <v>209796.52</v>
          </cell>
          <cell r="V749">
            <v>209796.52</v>
          </cell>
          <cell r="W749">
            <v>209796.52</v>
          </cell>
          <cell r="X749">
            <v>209796.52</v>
          </cell>
          <cell r="Y749">
            <v>209796.52</v>
          </cell>
          <cell r="Z749">
            <v>209796.52</v>
          </cell>
          <cell r="AA749">
            <v>209796.52</v>
          </cell>
          <cell r="AB749">
            <v>209796.52</v>
          </cell>
          <cell r="AC749">
            <v>209796.52</v>
          </cell>
          <cell r="AD749">
            <v>209796.52</v>
          </cell>
          <cell r="AE749">
            <v>209796.52</v>
          </cell>
          <cell r="AF749">
            <v>209796.52</v>
          </cell>
          <cell r="AG749">
            <v>209796.52</v>
          </cell>
          <cell r="AH749">
            <v>209796.52</v>
          </cell>
          <cell r="AI749">
            <v>209796.52</v>
          </cell>
          <cell r="AJ749">
            <v>209796.52</v>
          </cell>
          <cell r="AK749">
            <v>209796.52</v>
          </cell>
          <cell r="AL749">
            <v>209796.52</v>
          </cell>
          <cell r="AM749">
            <v>209796.52</v>
          </cell>
          <cell r="AN749">
            <v>209796.52</v>
          </cell>
          <cell r="AO749">
            <v>209796.52</v>
          </cell>
          <cell r="AR749" t="str">
            <v>42b</v>
          </cell>
        </row>
        <row r="750">
          <cell r="R750">
            <v>1240172.07</v>
          </cell>
          <cell r="S750">
            <v>1240172.07</v>
          </cell>
          <cell r="T750">
            <v>1240172.07</v>
          </cell>
          <cell r="U750">
            <v>1243662.04</v>
          </cell>
          <cell r="V750">
            <v>1242842.5900000001</v>
          </cell>
          <cell r="W750">
            <v>1239833.58</v>
          </cell>
          <cell r="X750">
            <v>1239833.58</v>
          </cell>
          <cell r="Y750">
            <v>1239833.58</v>
          </cell>
          <cell r="Z750">
            <v>1239946.08</v>
          </cell>
          <cell r="AA750">
            <v>1240988.58</v>
          </cell>
          <cell r="AB750">
            <v>1241888.58</v>
          </cell>
          <cell r="AC750">
            <v>1241888.58</v>
          </cell>
          <cell r="AD750">
            <v>1239894.1225000001</v>
          </cell>
          <cell r="AE750">
            <v>1240079.4208333334</v>
          </cell>
          <cell r="AF750">
            <v>1240172.07</v>
          </cell>
          <cell r="AG750">
            <v>1240317.4854166668</v>
          </cell>
          <cell r="AH750">
            <v>1240574.1725000001</v>
          </cell>
          <cell r="AI750">
            <v>1240671.3404166668</v>
          </cell>
          <cell r="AJ750">
            <v>1240643.1329166668</v>
          </cell>
          <cell r="AK750">
            <v>1240614.9254166668</v>
          </cell>
          <cell r="AL750">
            <v>1240591.4054166668</v>
          </cell>
          <cell r="AM750">
            <v>1240616.0104166667</v>
          </cell>
          <cell r="AN750">
            <v>1240721.5529166667</v>
          </cell>
          <cell r="AO750">
            <v>1240864.5954166667</v>
          </cell>
          <cell r="AR750" t="str">
            <v>42b</v>
          </cell>
        </row>
        <row r="751">
          <cell r="R751">
            <v>7601.05</v>
          </cell>
          <cell r="S751">
            <v>7601.05</v>
          </cell>
          <cell r="T751">
            <v>7601.05</v>
          </cell>
          <cell r="U751">
            <v>7601.05</v>
          </cell>
          <cell r="V751">
            <v>8717.5</v>
          </cell>
          <cell r="W751">
            <v>8717.5</v>
          </cell>
          <cell r="X751">
            <v>8717.5</v>
          </cell>
          <cell r="Y751">
            <v>8717.5</v>
          </cell>
          <cell r="Z751">
            <v>8717.5</v>
          </cell>
          <cell r="AA751">
            <v>8717.5</v>
          </cell>
          <cell r="AB751">
            <v>8717.5</v>
          </cell>
          <cell r="AC751">
            <v>8717.5</v>
          </cell>
          <cell r="AD751">
            <v>7601.050000000002</v>
          </cell>
          <cell r="AE751">
            <v>7601.050000000002</v>
          </cell>
          <cell r="AF751">
            <v>7601.050000000002</v>
          </cell>
          <cell r="AG751">
            <v>7601.050000000002</v>
          </cell>
          <cell r="AH751">
            <v>7647.5687500000013</v>
          </cell>
          <cell r="AI751">
            <v>7740.6062500000007</v>
          </cell>
          <cell r="AJ751">
            <v>7833.6437500000002</v>
          </cell>
          <cell r="AK751">
            <v>7926.6812500000005</v>
          </cell>
          <cell r="AL751">
            <v>8019.71875</v>
          </cell>
          <cell r="AM751">
            <v>8112.7562499999995</v>
          </cell>
          <cell r="AN751">
            <v>8205.7937499999989</v>
          </cell>
          <cell r="AO751">
            <v>8298.8312499999993</v>
          </cell>
          <cell r="AR751" t="str">
            <v>42b</v>
          </cell>
        </row>
        <row r="752">
          <cell r="R752">
            <v>1926661.23</v>
          </cell>
          <cell r="S752">
            <v>1926661.23</v>
          </cell>
          <cell r="T752">
            <v>1930211.78</v>
          </cell>
          <cell r="U752">
            <v>1931248.71</v>
          </cell>
          <cell r="V752">
            <v>1953850.18</v>
          </cell>
          <cell r="W752">
            <v>1961210.86</v>
          </cell>
          <cell r="X752">
            <v>1976510.91</v>
          </cell>
          <cell r="Y752">
            <v>2018019.66</v>
          </cell>
          <cell r="Z752">
            <v>2083174.83</v>
          </cell>
          <cell r="AA752">
            <v>2129899.0699999998</v>
          </cell>
          <cell r="AB752">
            <v>2141716.83</v>
          </cell>
          <cell r="AC752">
            <v>2169065.88</v>
          </cell>
          <cell r="AD752">
            <v>1878573.3370833332</v>
          </cell>
          <cell r="AE752">
            <v>1886344.1879166665</v>
          </cell>
          <cell r="AF752">
            <v>1894262.9783333333</v>
          </cell>
          <cell r="AG752">
            <v>1902321.3720833333</v>
          </cell>
          <cell r="AH752">
            <v>1911029.1991666669</v>
          </cell>
          <cell r="AI752">
            <v>1919615.1316666668</v>
          </cell>
          <cell r="AJ752">
            <v>1927016.1604166667</v>
          </cell>
          <cell r="AK752">
            <v>1935504.9395833332</v>
          </cell>
          <cell r="AL752">
            <v>1947808.3995833334</v>
          </cell>
          <cell r="AM752">
            <v>1964330.1333333335</v>
          </cell>
          <cell r="AN752">
            <v>1982845.7508333332</v>
          </cell>
          <cell r="AO752">
            <v>2002252.4037499998</v>
          </cell>
          <cell r="AR752" t="str">
            <v>42b</v>
          </cell>
        </row>
        <row r="753">
          <cell r="R753">
            <v>2576812.0299999998</v>
          </cell>
          <cell r="S753">
            <v>2576812.0299999998</v>
          </cell>
          <cell r="T753">
            <v>2576812.0299999998</v>
          </cell>
          <cell r="U753">
            <v>2576812.0299999998</v>
          </cell>
          <cell r="V753">
            <v>2573828.37</v>
          </cell>
          <cell r="W753">
            <v>2573828.37</v>
          </cell>
          <cell r="X753">
            <v>2573828.37</v>
          </cell>
          <cell r="Y753">
            <v>2573828.37</v>
          </cell>
          <cell r="Z753">
            <v>2573828.37</v>
          </cell>
          <cell r="AA753">
            <v>2573828.37</v>
          </cell>
          <cell r="AB753">
            <v>2573828.37</v>
          </cell>
          <cell r="AC753">
            <v>2573828.37</v>
          </cell>
          <cell r="AD753">
            <v>2577338.3599999994</v>
          </cell>
          <cell r="AE753">
            <v>2577180.7266666666</v>
          </cell>
          <cell r="AF753">
            <v>2577023.0933333333</v>
          </cell>
          <cell r="AG753">
            <v>2576865.4600000004</v>
          </cell>
          <cell r="AH753">
            <v>2576664.1375000007</v>
          </cell>
          <cell r="AI753">
            <v>2576419.1258333339</v>
          </cell>
          <cell r="AJ753">
            <v>2576174.1141666672</v>
          </cell>
          <cell r="AK753">
            <v>2575929.1025000005</v>
          </cell>
          <cell r="AL753">
            <v>2575684.0908333338</v>
          </cell>
          <cell r="AM753">
            <v>2575439.0791666671</v>
          </cell>
          <cell r="AN753">
            <v>2575194.0675000004</v>
          </cell>
          <cell r="AO753">
            <v>2574947.2425000002</v>
          </cell>
          <cell r="AR753" t="str">
            <v>42b</v>
          </cell>
        </row>
        <row r="754">
          <cell r="R754">
            <v>709003.06</v>
          </cell>
          <cell r="S754">
            <v>726516.67</v>
          </cell>
          <cell r="T754">
            <v>739650.74</v>
          </cell>
          <cell r="U754">
            <v>750073.74</v>
          </cell>
          <cell r="V754">
            <v>763422.75</v>
          </cell>
          <cell r="W754">
            <v>776591.54</v>
          </cell>
          <cell r="X754">
            <v>797487</v>
          </cell>
          <cell r="Y754">
            <v>815025.13</v>
          </cell>
          <cell r="Z754">
            <v>829413.36</v>
          </cell>
          <cell r="AA754">
            <v>829413.36</v>
          </cell>
          <cell r="AB754">
            <v>860424.69</v>
          </cell>
          <cell r="AC754">
            <v>881434.75</v>
          </cell>
          <cell r="AD754">
            <v>594568.93166666664</v>
          </cell>
          <cell r="AE754">
            <v>612295.41708333336</v>
          </cell>
          <cell r="AF754">
            <v>630293.59625000006</v>
          </cell>
          <cell r="AG754">
            <v>648033.29125000001</v>
          </cell>
          <cell r="AH754">
            <v>665211.46750000014</v>
          </cell>
          <cell r="AI754">
            <v>681779.10458333336</v>
          </cell>
          <cell r="AJ754">
            <v>698171.79041666677</v>
          </cell>
          <cell r="AK754">
            <v>715430</v>
          </cell>
          <cell r="AL754">
            <v>733173.56083333341</v>
          </cell>
          <cell r="AM754">
            <v>750208.56333333335</v>
          </cell>
          <cell r="AN754">
            <v>766998.2895833333</v>
          </cell>
          <cell r="AO754">
            <v>782686.74541666673</v>
          </cell>
          <cell r="AR754" t="str">
            <v>42b</v>
          </cell>
        </row>
        <row r="755">
          <cell r="R755">
            <v>366.95</v>
          </cell>
          <cell r="S755">
            <v>366.95</v>
          </cell>
          <cell r="T755">
            <v>366.95</v>
          </cell>
          <cell r="U755">
            <v>366.95</v>
          </cell>
          <cell r="V755">
            <v>366.95</v>
          </cell>
          <cell r="W755">
            <v>366.95</v>
          </cell>
          <cell r="X755">
            <v>366.95</v>
          </cell>
          <cell r="Y755">
            <v>366.95</v>
          </cell>
          <cell r="Z755">
            <v>366.95</v>
          </cell>
          <cell r="AA755">
            <v>366.95</v>
          </cell>
          <cell r="AB755">
            <v>366.95</v>
          </cell>
          <cell r="AC755">
            <v>366.95</v>
          </cell>
          <cell r="AD755">
            <v>366.94999999999987</v>
          </cell>
          <cell r="AE755">
            <v>366.94999999999987</v>
          </cell>
          <cell r="AF755">
            <v>366.94999999999987</v>
          </cell>
          <cell r="AG755">
            <v>366.94999999999987</v>
          </cell>
          <cell r="AH755">
            <v>366.94999999999987</v>
          </cell>
          <cell r="AI755">
            <v>366.94999999999987</v>
          </cell>
          <cell r="AJ755">
            <v>366.94999999999987</v>
          </cell>
          <cell r="AK755">
            <v>366.94999999999987</v>
          </cell>
          <cell r="AL755">
            <v>366.94999999999987</v>
          </cell>
          <cell r="AM755">
            <v>366.94999999999987</v>
          </cell>
          <cell r="AN755">
            <v>366.94999999999987</v>
          </cell>
          <cell r="AO755">
            <v>366.94999999999987</v>
          </cell>
          <cell r="AR755" t="str">
            <v>42b</v>
          </cell>
        </row>
        <row r="756">
          <cell r="R756">
            <v>-25835.27</v>
          </cell>
          <cell r="S756">
            <v>-25835.27</v>
          </cell>
          <cell r="T756">
            <v>-25835.27</v>
          </cell>
          <cell r="U756">
            <v>-25835.27</v>
          </cell>
          <cell r="V756">
            <v>0</v>
          </cell>
          <cell r="W756">
            <v>0</v>
          </cell>
          <cell r="X756">
            <v>0</v>
          </cell>
          <cell r="Y756">
            <v>0</v>
          </cell>
          <cell r="Z756">
            <v>0</v>
          </cell>
          <cell r="AA756">
            <v>0</v>
          </cell>
          <cell r="AB756">
            <v>0</v>
          </cell>
          <cell r="AC756">
            <v>0</v>
          </cell>
          <cell r="AD756">
            <v>-25835.27</v>
          </cell>
          <cell r="AE756">
            <v>-25835.27</v>
          </cell>
          <cell r="AF756">
            <v>-25835.27</v>
          </cell>
          <cell r="AG756">
            <v>-25835.27</v>
          </cell>
          <cell r="AH756">
            <v>-24758.800416666665</v>
          </cell>
          <cell r="AI756">
            <v>-22605.861249999998</v>
          </cell>
          <cell r="AJ756">
            <v>-20452.922083333331</v>
          </cell>
          <cell r="AK756">
            <v>-18299.982916666664</v>
          </cell>
          <cell r="AL756">
            <v>-16147.043749999999</v>
          </cell>
          <cell r="AM756">
            <v>-13994.104583333334</v>
          </cell>
          <cell r="AN756">
            <v>-11841.165416666669</v>
          </cell>
          <cell r="AO756">
            <v>-9688.2262499999997</v>
          </cell>
          <cell r="AR756" t="str">
            <v>42b</v>
          </cell>
        </row>
        <row r="757">
          <cell r="R757">
            <v>405426.67</v>
          </cell>
          <cell r="S757">
            <v>405426.67</v>
          </cell>
          <cell r="T757">
            <v>405426.67</v>
          </cell>
          <cell r="U757">
            <v>405426.67</v>
          </cell>
          <cell r="V757">
            <v>379591.4</v>
          </cell>
          <cell r="W757">
            <v>379591.4</v>
          </cell>
          <cell r="X757">
            <v>379591.4</v>
          </cell>
          <cell r="Y757">
            <v>379591.4</v>
          </cell>
          <cell r="Z757">
            <v>379591.4</v>
          </cell>
          <cell r="AA757">
            <v>379591.4</v>
          </cell>
          <cell r="AB757">
            <v>379591.4</v>
          </cell>
          <cell r="AC757">
            <v>379591.4</v>
          </cell>
          <cell r="AD757">
            <v>405426.67</v>
          </cell>
          <cell r="AE757">
            <v>405426.67</v>
          </cell>
          <cell r="AF757">
            <v>405426.67</v>
          </cell>
          <cell r="AG757">
            <v>405426.67</v>
          </cell>
          <cell r="AH757">
            <v>404350.20041666669</v>
          </cell>
          <cell r="AI757">
            <v>402197.26124999998</v>
          </cell>
          <cell r="AJ757">
            <v>400044.32208333333</v>
          </cell>
          <cell r="AK757">
            <v>397891.38291666663</v>
          </cell>
          <cell r="AL757">
            <v>395738.44375000003</v>
          </cell>
          <cell r="AM757">
            <v>393585.50458333333</v>
          </cell>
          <cell r="AN757">
            <v>391432.56541666668</v>
          </cell>
          <cell r="AO757">
            <v>389279.62624999997</v>
          </cell>
          <cell r="AR757" t="str">
            <v>42b</v>
          </cell>
        </row>
        <row r="758">
          <cell r="R758">
            <v>692242.38</v>
          </cell>
          <cell r="S758">
            <v>693923.51</v>
          </cell>
          <cell r="T758">
            <v>694489.81</v>
          </cell>
          <cell r="U758">
            <v>696148.98</v>
          </cell>
          <cell r="V758">
            <v>690872.43</v>
          </cell>
          <cell r="W758">
            <v>694188.08</v>
          </cell>
          <cell r="X758">
            <v>694188.08</v>
          </cell>
          <cell r="Y758">
            <v>696161.63</v>
          </cell>
          <cell r="Z758">
            <v>699738.56</v>
          </cell>
          <cell r="AA758">
            <v>701062.98</v>
          </cell>
          <cell r="AB758">
            <v>700610.52</v>
          </cell>
          <cell r="AC758">
            <v>702821.18</v>
          </cell>
          <cell r="AD758">
            <v>682695.48666666669</v>
          </cell>
          <cell r="AE758">
            <v>684721.00583333336</v>
          </cell>
          <cell r="AF758">
            <v>686621.70333333325</v>
          </cell>
          <cell r="AG758">
            <v>688399.96208333329</v>
          </cell>
          <cell r="AH758">
            <v>689573.74750000006</v>
          </cell>
          <cell r="AI758">
            <v>690227.13166666671</v>
          </cell>
          <cell r="AJ758">
            <v>690768.57208333339</v>
          </cell>
          <cell r="AK758">
            <v>691401.61125000007</v>
          </cell>
          <cell r="AL758">
            <v>692401.67041666666</v>
          </cell>
          <cell r="AM758">
            <v>693637.30624999991</v>
          </cell>
          <cell r="AN758">
            <v>694884.0029166668</v>
          </cell>
          <cell r="AO758">
            <v>695909.46958333335</v>
          </cell>
          <cell r="AR758" t="str">
            <v>42b</v>
          </cell>
        </row>
        <row r="759">
          <cell r="R759">
            <v>9152.75</v>
          </cell>
          <cell r="S759">
            <v>9152.75</v>
          </cell>
          <cell r="T759">
            <v>9152.75</v>
          </cell>
          <cell r="U759">
            <v>9152.75</v>
          </cell>
          <cell r="V759">
            <v>15888.2</v>
          </cell>
          <cell r="W759">
            <v>15888.2</v>
          </cell>
          <cell r="X759">
            <v>15888.2</v>
          </cell>
          <cell r="Y759">
            <v>15888.2</v>
          </cell>
          <cell r="Z759">
            <v>15888.2</v>
          </cell>
          <cell r="AA759">
            <v>15888.2</v>
          </cell>
          <cell r="AB759">
            <v>15888.2</v>
          </cell>
          <cell r="AC759">
            <v>15888.2</v>
          </cell>
          <cell r="AD759">
            <v>9152.75</v>
          </cell>
          <cell r="AE759">
            <v>9152.75</v>
          </cell>
          <cell r="AF759">
            <v>9152.75</v>
          </cell>
          <cell r="AG759">
            <v>9152.75</v>
          </cell>
          <cell r="AH759">
            <v>9433.3937500000011</v>
          </cell>
          <cell r="AI759">
            <v>9994.6812499999996</v>
          </cell>
          <cell r="AJ759">
            <v>10555.96875</v>
          </cell>
          <cell r="AK759">
            <v>11117.256249999999</v>
          </cell>
          <cell r="AL759">
            <v>11678.543749999999</v>
          </cell>
          <cell r="AM759">
            <v>12239.831250000001</v>
          </cell>
          <cell r="AN759">
            <v>12801.11875</v>
          </cell>
          <cell r="AO759">
            <v>13362.40625</v>
          </cell>
          <cell r="AR759" t="str">
            <v>42b</v>
          </cell>
        </row>
        <row r="760">
          <cell r="R760">
            <v>2239171.16</v>
          </cell>
          <cell r="S760">
            <v>2242580.27</v>
          </cell>
          <cell r="T760">
            <v>2261934.04</v>
          </cell>
          <cell r="U760">
            <v>2754346.29</v>
          </cell>
          <cell r="V760">
            <v>2645860.09</v>
          </cell>
          <cell r="W760">
            <v>2645811.66</v>
          </cell>
          <cell r="X760">
            <v>2647153.75</v>
          </cell>
          <cell r="Y760">
            <v>2664761.71</v>
          </cell>
          <cell r="Z760">
            <v>2667148.34</v>
          </cell>
          <cell r="AA760">
            <v>2689396.57</v>
          </cell>
          <cell r="AB760">
            <v>2696427.4</v>
          </cell>
          <cell r="AC760">
            <v>2716635.21</v>
          </cell>
          <cell r="AD760">
            <v>1515501.6933333334</v>
          </cell>
          <cell r="AE760">
            <v>1599070.57</v>
          </cell>
          <cell r="AF760">
            <v>1681420.8008333333</v>
          </cell>
          <cell r="AG760">
            <v>1780977.8066666666</v>
          </cell>
          <cell r="AH760">
            <v>1892128.0862499999</v>
          </cell>
          <cell r="AI760">
            <v>1994934.9804166667</v>
          </cell>
          <cell r="AJ760">
            <v>2095627.1345833333</v>
          </cell>
          <cell r="AK760">
            <v>2196811.2374999998</v>
          </cell>
          <cell r="AL760">
            <v>2298283.9166666665</v>
          </cell>
          <cell r="AM760">
            <v>2400569.2829166665</v>
          </cell>
          <cell r="AN760">
            <v>2492373.1629166664</v>
          </cell>
          <cell r="AO760">
            <v>2552572.2187499995</v>
          </cell>
          <cell r="AR760" t="str">
            <v>42b</v>
          </cell>
        </row>
        <row r="761">
          <cell r="R761">
            <v>2354799.7999999998</v>
          </cell>
          <cell r="S761">
            <v>2377022.5</v>
          </cell>
          <cell r="T761">
            <v>2404815.71</v>
          </cell>
          <cell r="U761">
            <v>2436916.58</v>
          </cell>
          <cell r="V761">
            <v>2560457.6</v>
          </cell>
          <cell r="W761">
            <v>2600956.84</v>
          </cell>
          <cell r="X761">
            <v>2626925.7200000002</v>
          </cell>
          <cell r="Y761">
            <v>2644929.98</v>
          </cell>
          <cell r="Z761">
            <v>2693686.9</v>
          </cell>
          <cell r="AA761">
            <v>2693686.9</v>
          </cell>
          <cell r="AB761">
            <v>2769081.07</v>
          </cell>
          <cell r="AC761">
            <v>2798208.02</v>
          </cell>
          <cell r="AD761">
            <v>2203350.706666667</v>
          </cell>
          <cell r="AE761">
            <v>2231098.3137500002</v>
          </cell>
          <cell r="AF761">
            <v>2258676.5758333337</v>
          </cell>
          <cell r="AG761">
            <v>2285740.4425000004</v>
          </cell>
          <cell r="AH761">
            <v>2316594.3479166664</v>
          </cell>
          <cell r="AI761">
            <v>2351073.5429166672</v>
          </cell>
          <cell r="AJ761">
            <v>2385220.5820833337</v>
          </cell>
          <cell r="AK761">
            <v>2419963.3120833337</v>
          </cell>
          <cell r="AL761">
            <v>2455149.5629166667</v>
          </cell>
          <cell r="AM761">
            <v>2489037.0412499998</v>
          </cell>
          <cell r="AN761">
            <v>2524329.0029166662</v>
          </cell>
          <cell r="AO761">
            <v>2561648.625833333</v>
          </cell>
          <cell r="AR761" t="str">
            <v>42b</v>
          </cell>
        </row>
        <row r="762">
          <cell r="R762">
            <v>995</v>
          </cell>
          <cell r="S762">
            <v>995</v>
          </cell>
          <cell r="T762">
            <v>995</v>
          </cell>
          <cell r="U762">
            <v>995</v>
          </cell>
          <cell r="V762">
            <v>995</v>
          </cell>
          <cell r="W762">
            <v>995</v>
          </cell>
          <cell r="X762">
            <v>995</v>
          </cell>
          <cell r="Y762">
            <v>995</v>
          </cell>
          <cell r="Z762">
            <v>995</v>
          </cell>
          <cell r="AA762">
            <v>995</v>
          </cell>
          <cell r="AB762">
            <v>995</v>
          </cell>
          <cell r="AC762">
            <v>995</v>
          </cell>
          <cell r="AD762">
            <v>995</v>
          </cell>
          <cell r="AE762">
            <v>995</v>
          </cell>
          <cell r="AF762">
            <v>995</v>
          </cell>
          <cell r="AG762">
            <v>995</v>
          </cell>
          <cell r="AH762">
            <v>995</v>
          </cell>
          <cell r="AI762">
            <v>995</v>
          </cell>
          <cell r="AJ762">
            <v>995</v>
          </cell>
          <cell r="AK762">
            <v>995</v>
          </cell>
          <cell r="AL762">
            <v>995</v>
          </cell>
          <cell r="AM762">
            <v>995</v>
          </cell>
          <cell r="AN762">
            <v>995</v>
          </cell>
          <cell r="AO762">
            <v>995</v>
          </cell>
          <cell r="AR762" t="str">
            <v>42b</v>
          </cell>
        </row>
        <row r="763">
          <cell r="R763">
            <v>1519</v>
          </cell>
          <cell r="S763">
            <v>1519</v>
          </cell>
          <cell r="T763">
            <v>1519</v>
          </cell>
          <cell r="U763">
            <v>1519</v>
          </cell>
          <cell r="V763">
            <v>1519</v>
          </cell>
          <cell r="W763">
            <v>1519</v>
          </cell>
          <cell r="X763">
            <v>1519</v>
          </cell>
          <cell r="Y763">
            <v>1519</v>
          </cell>
          <cell r="Z763">
            <v>1519</v>
          </cell>
          <cell r="AA763">
            <v>1519</v>
          </cell>
          <cell r="AB763">
            <v>1519</v>
          </cell>
          <cell r="AC763">
            <v>1519</v>
          </cell>
          <cell r="AD763">
            <v>1519</v>
          </cell>
          <cell r="AE763">
            <v>1519</v>
          </cell>
          <cell r="AF763">
            <v>1519</v>
          </cell>
          <cell r="AG763">
            <v>1519</v>
          </cell>
          <cell r="AH763">
            <v>1519</v>
          </cell>
          <cell r="AI763">
            <v>1519</v>
          </cell>
          <cell r="AJ763">
            <v>1519</v>
          </cell>
          <cell r="AK763">
            <v>1519</v>
          </cell>
          <cell r="AL763">
            <v>1519</v>
          </cell>
          <cell r="AM763">
            <v>1519</v>
          </cell>
          <cell r="AN763">
            <v>1519</v>
          </cell>
          <cell r="AO763">
            <v>1519</v>
          </cell>
          <cell r="AR763" t="str">
            <v>42b</v>
          </cell>
        </row>
        <row r="764">
          <cell r="R764">
            <v>87604.47</v>
          </cell>
          <cell r="S764">
            <v>89700.37</v>
          </cell>
          <cell r="T764">
            <v>90775.12</v>
          </cell>
          <cell r="U764">
            <v>96993.82</v>
          </cell>
          <cell r="V764">
            <v>102138.12</v>
          </cell>
          <cell r="W764">
            <v>108227.99</v>
          </cell>
          <cell r="X764">
            <v>108975.61</v>
          </cell>
          <cell r="Y764">
            <v>108975.61</v>
          </cell>
          <cell r="Z764">
            <v>108975.61</v>
          </cell>
          <cell r="AA764">
            <v>112823.03</v>
          </cell>
          <cell r="AB764">
            <v>112823.03</v>
          </cell>
          <cell r="AC764">
            <v>112823.03</v>
          </cell>
          <cell r="AD764">
            <v>54406.384583333325</v>
          </cell>
          <cell r="AE764">
            <v>61794.086249999993</v>
          </cell>
          <cell r="AF764">
            <v>69313.898333333316</v>
          </cell>
          <cell r="AG764">
            <v>77137.604166666657</v>
          </cell>
          <cell r="AH764">
            <v>83363.576666666646</v>
          </cell>
          <cell r="AI764">
            <v>87702.159583333341</v>
          </cell>
          <cell r="AJ764">
            <v>91094.440416666665</v>
          </cell>
          <cell r="AK764">
            <v>93434.037916666653</v>
          </cell>
          <cell r="AL764">
            <v>95617.567500000005</v>
          </cell>
          <cell r="AM764">
            <v>97869.763333333321</v>
          </cell>
          <cell r="AN764">
            <v>100134.35166666667</v>
          </cell>
          <cell r="AO764">
            <v>102315.96083333333</v>
          </cell>
          <cell r="AR764" t="str">
            <v>42b</v>
          </cell>
        </row>
        <row r="765">
          <cell r="R765">
            <v>1940396.8</v>
          </cell>
          <cell r="S765">
            <v>1965699.03</v>
          </cell>
          <cell r="T765">
            <v>1981760.65</v>
          </cell>
          <cell r="U765">
            <v>2041118.81</v>
          </cell>
          <cell r="V765">
            <v>2225440.39</v>
          </cell>
          <cell r="W765">
            <v>2236777.6800000002</v>
          </cell>
          <cell r="X765">
            <v>2378999.67</v>
          </cell>
          <cell r="Y765">
            <v>2424905.6</v>
          </cell>
          <cell r="Z765">
            <v>2478099.19</v>
          </cell>
          <cell r="AA765">
            <v>2479956.61</v>
          </cell>
          <cell r="AB765">
            <v>2561963.44</v>
          </cell>
          <cell r="AC765">
            <v>2685211.33</v>
          </cell>
          <cell r="AD765">
            <v>1774203.4037499998</v>
          </cell>
          <cell r="AE765">
            <v>1800908.18875</v>
          </cell>
          <cell r="AF765">
            <v>1828125.24</v>
          </cell>
          <cell r="AG765">
            <v>1857052.66</v>
          </cell>
          <cell r="AH765">
            <v>1893659.8774999997</v>
          </cell>
          <cell r="AI765">
            <v>1934961.7866666664</v>
          </cell>
          <cell r="AJ765">
            <v>1980528.1441666668</v>
          </cell>
          <cell r="AK765">
            <v>2033653.1595833332</v>
          </cell>
          <cell r="AL765">
            <v>2088769.7595833337</v>
          </cell>
          <cell r="AM765">
            <v>2141729.4333333336</v>
          </cell>
          <cell r="AN765">
            <v>2194157.0641666669</v>
          </cell>
          <cell r="AO765">
            <v>2252291.7533333339</v>
          </cell>
          <cell r="AR765" t="str">
            <v>42b</v>
          </cell>
        </row>
        <row r="766">
          <cell r="R766">
            <v>3579284.26</v>
          </cell>
          <cell r="S766">
            <v>3579918.26</v>
          </cell>
          <cell r="T766">
            <v>3582146.17</v>
          </cell>
          <cell r="U766">
            <v>3582263.67</v>
          </cell>
          <cell r="V766">
            <v>2382134.44</v>
          </cell>
          <cell r="W766">
            <v>2382134.44</v>
          </cell>
          <cell r="X766">
            <v>2382134.44</v>
          </cell>
          <cell r="Y766">
            <v>2382148.69</v>
          </cell>
          <cell r="Z766">
            <v>2382220.0099999998</v>
          </cell>
          <cell r="AA766">
            <v>2382220.0099999998</v>
          </cell>
          <cell r="AB766">
            <v>2382234.2599999998</v>
          </cell>
          <cell r="AC766">
            <v>2382234.2599999998</v>
          </cell>
          <cell r="AD766">
            <v>3571250.7737499997</v>
          </cell>
          <cell r="AE766">
            <v>3576194.9683333333</v>
          </cell>
          <cell r="AF766">
            <v>3578781.8541666665</v>
          </cell>
          <cell r="AG766">
            <v>3579172.1887500002</v>
          </cell>
          <cell r="AH766">
            <v>3529534.2641666667</v>
          </cell>
          <cell r="AI766">
            <v>3429874.6266666665</v>
          </cell>
          <cell r="AJ766">
            <v>3330206.6820833329</v>
          </cell>
          <cell r="AK766">
            <v>3230536.7533333339</v>
          </cell>
          <cell r="AL766">
            <v>3130858.2754166671</v>
          </cell>
          <cell r="AM766">
            <v>3031170.0270833336</v>
          </cell>
          <cell r="AN766">
            <v>2931477.7108333334</v>
          </cell>
          <cell r="AO766">
            <v>2831692.9541666661</v>
          </cell>
          <cell r="AR766" t="str">
            <v>42b</v>
          </cell>
        </row>
        <row r="767">
          <cell r="R767">
            <v>-1415286.74</v>
          </cell>
          <cell r="S767">
            <v>-1415286.74</v>
          </cell>
          <cell r="T767">
            <v>-1416721.82</v>
          </cell>
          <cell r="U767">
            <v>-1735431.32</v>
          </cell>
          <cell r="V767">
            <v>-1413413.82</v>
          </cell>
          <cell r="W767">
            <v>-1413413.82</v>
          </cell>
          <cell r="X767">
            <v>-1413413.82</v>
          </cell>
          <cell r="Y767">
            <v>-1413413.82</v>
          </cell>
          <cell r="Z767">
            <v>-1413413.82</v>
          </cell>
          <cell r="AA767">
            <v>-1413413.82</v>
          </cell>
          <cell r="AB767">
            <v>-1413413.82</v>
          </cell>
          <cell r="AC767">
            <v>-1413413.82</v>
          </cell>
          <cell r="AD767">
            <v>-1037137.8241666667</v>
          </cell>
          <cell r="AE767">
            <v>-1154802.7191666667</v>
          </cell>
          <cell r="AF767">
            <v>-1227019.1079166669</v>
          </cell>
          <cell r="AG767">
            <v>-1267066.5529166667</v>
          </cell>
          <cell r="AH767">
            <v>-1306976.1645833335</v>
          </cell>
          <cell r="AI767">
            <v>-1333468.3804166669</v>
          </cell>
          <cell r="AJ767">
            <v>-1359960.5962500002</v>
          </cell>
          <cell r="AK767">
            <v>-1385237.9345833336</v>
          </cell>
          <cell r="AL767">
            <v>-1408060.3358333334</v>
          </cell>
          <cell r="AM767">
            <v>-1424386.7570833333</v>
          </cell>
          <cell r="AN767">
            <v>-1435457.2579166668</v>
          </cell>
          <cell r="AO767">
            <v>-1440914.47</v>
          </cell>
          <cell r="AR767" t="str">
            <v>42b</v>
          </cell>
        </row>
        <row r="768">
          <cell r="R768">
            <v>0</v>
          </cell>
          <cell r="S768">
            <v>0</v>
          </cell>
          <cell r="T768">
            <v>0</v>
          </cell>
          <cell r="U768">
            <v>0</v>
          </cell>
          <cell r="V768">
            <v>1196863.98</v>
          </cell>
          <cell r="W768">
            <v>1196863.98</v>
          </cell>
          <cell r="X768">
            <v>1196863.98</v>
          </cell>
          <cell r="Y768">
            <v>1196863.98</v>
          </cell>
          <cell r="Z768">
            <v>1196863.98</v>
          </cell>
          <cell r="AA768">
            <v>1196863.98</v>
          </cell>
          <cell r="AB768">
            <v>1196863.98</v>
          </cell>
          <cell r="AC768">
            <v>1196863.98</v>
          </cell>
          <cell r="AD768">
            <v>0</v>
          </cell>
          <cell r="AE768">
            <v>0</v>
          </cell>
          <cell r="AF768">
            <v>0</v>
          </cell>
          <cell r="AG768">
            <v>0</v>
          </cell>
          <cell r="AH768">
            <v>49869.332499999997</v>
          </cell>
          <cell r="AI768">
            <v>149607.9975</v>
          </cell>
          <cell r="AJ768">
            <v>249346.66250000001</v>
          </cell>
          <cell r="AK768">
            <v>349085.32749999996</v>
          </cell>
          <cell r="AL768">
            <v>448823.99249999999</v>
          </cell>
          <cell r="AM768">
            <v>548562.65750000009</v>
          </cell>
          <cell r="AN768">
            <v>648301.32250000013</v>
          </cell>
          <cell r="AO768">
            <v>748039.98750000016</v>
          </cell>
          <cell r="AR768" t="str">
            <v>42b</v>
          </cell>
        </row>
        <row r="769">
          <cell r="R769">
            <v>0</v>
          </cell>
          <cell r="S769">
            <v>0</v>
          </cell>
          <cell r="T769">
            <v>0</v>
          </cell>
          <cell r="U769">
            <v>0</v>
          </cell>
          <cell r="V769">
            <v>-1075000</v>
          </cell>
          <cell r="W769">
            <v>-1075000</v>
          </cell>
          <cell r="X769">
            <v>-1075000</v>
          </cell>
          <cell r="Y769">
            <v>-1075000</v>
          </cell>
          <cell r="Z769">
            <v>-1075000</v>
          </cell>
          <cell r="AA769">
            <v>-1075000</v>
          </cell>
          <cell r="AB769">
            <v>-1075000</v>
          </cell>
          <cell r="AC769">
            <v>-1075000</v>
          </cell>
          <cell r="AD769">
            <v>0</v>
          </cell>
          <cell r="AE769">
            <v>0</v>
          </cell>
          <cell r="AF769">
            <v>0</v>
          </cell>
          <cell r="AG769">
            <v>0</v>
          </cell>
          <cell r="AH769">
            <v>-44791.666666666664</v>
          </cell>
          <cell r="AI769">
            <v>-134375</v>
          </cell>
          <cell r="AJ769">
            <v>-223958.33333333334</v>
          </cell>
          <cell r="AK769">
            <v>-313541.66666666669</v>
          </cell>
          <cell r="AL769">
            <v>-403125</v>
          </cell>
          <cell r="AM769">
            <v>-492708.33333333331</v>
          </cell>
          <cell r="AN769">
            <v>-582291.66666666663</v>
          </cell>
          <cell r="AO769">
            <v>-671875</v>
          </cell>
          <cell r="AR769" t="str">
            <v>42b</v>
          </cell>
        </row>
        <row r="770">
          <cell r="R770">
            <v>66942.149999999994</v>
          </cell>
          <cell r="S770">
            <v>66942.149999999994</v>
          </cell>
          <cell r="T770">
            <v>66942.149999999994</v>
          </cell>
          <cell r="U770">
            <v>66942.149999999994</v>
          </cell>
          <cell r="V770">
            <v>66942.149999999994</v>
          </cell>
          <cell r="W770">
            <v>66942.149999999994</v>
          </cell>
          <cell r="X770">
            <v>66942.149999999994</v>
          </cell>
          <cell r="Y770">
            <v>66942.149999999994</v>
          </cell>
          <cell r="Z770">
            <v>66942.149999999994</v>
          </cell>
          <cell r="AA770">
            <v>66942.149999999994</v>
          </cell>
          <cell r="AB770">
            <v>66942.149999999994</v>
          </cell>
          <cell r="AC770">
            <v>66942.149999999994</v>
          </cell>
          <cell r="AD770">
            <v>66942.150000000009</v>
          </cell>
          <cell r="AE770">
            <v>66942.150000000009</v>
          </cell>
          <cell r="AF770">
            <v>66942.150000000009</v>
          </cell>
          <cell r="AG770">
            <v>66942.150000000009</v>
          </cell>
          <cell r="AH770">
            <v>66942.150000000009</v>
          </cell>
          <cell r="AI770">
            <v>66942.150000000009</v>
          </cell>
          <cell r="AJ770">
            <v>66942.150000000009</v>
          </cell>
          <cell r="AK770">
            <v>66942.150000000009</v>
          </cell>
          <cell r="AL770">
            <v>66942.150000000009</v>
          </cell>
          <cell r="AM770">
            <v>66942.150000000009</v>
          </cell>
          <cell r="AN770">
            <v>66942.150000000009</v>
          </cell>
          <cell r="AO770">
            <v>66942.150000000009</v>
          </cell>
          <cell r="AR770" t="str">
            <v>42b</v>
          </cell>
        </row>
        <row r="771">
          <cell r="R771">
            <v>1757836.13</v>
          </cell>
          <cell r="S771">
            <v>1801384.73</v>
          </cell>
          <cell r="T771">
            <v>1845616.45</v>
          </cell>
          <cell r="U771">
            <v>1902801.06</v>
          </cell>
          <cell r="V771">
            <v>2056149.45</v>
          </cell>
          <cell r="W771">
            <v>2098177.9900000002</v>
          </cell>
          <cell r="X771">
            <v>2149393.52</v>
          </cell>
          <cell r="Y771">
            <v>2206055.2200000002</v>
          </cell>
          <cell r="Z771">
            <v>2284046.9900000002</v>
          </cell>
          <cell r="AA771">
            <v>2396121.7999999998</v>
          </cell>
          <cell r="AB771">
            <v>2466376.08</v>
          </cell>
          <cell r="AC771">
            <v>2658910.5</v>
          </cell>
          <cell r="AD771">
            <v>1564580.6837500001</v>
          </cell>
          <cell r="AE771">
            <v>1617767.1429166666</v>
          </cell>
          <cell r="AF771">
            <v>1664622.26875</v>
          </cell>
          <cell r="AG771">
            <v>1706347.7095833335</v>
          </cell>
          <cell r="AH771">
            <v>1747943.9849999996</v>
          </cell>
          <cell r="AI771">
            <v>1791960.8224999998</v>
          </cell>
          <cell r="AJ771">
            <v>1835373.3329166668</v>
          </cell>
          <cell r="AK771">
            <v>1877127.7191666663</v>
          </cell>
          <cell r="AL771">
            <v>1920360.5</v>
          </cell>
          <cell r="AM771">
            <v>1971176.770833333</v>
          </cell>
          <cell r="AN771">
            <v>2029517.6004166668</v>
          </cell>
          <cell r="AO771">
            <v>2097694.3945833337</v>
          </cell>
          <cell r="AR771" t="str">
            <v>42b</v>
          </cell>
        </row>
        <row r="772">
          <cell r="R772">
            <v>2331401.12</v>
          </cell>
          <cell r="S772">
            <v>2241841.52</v>
          </cell>
          <cell r="T772">
            <v>2149768.85</v>
          </cell>
          <cell r="U772">
            <v>2057696.18</v>
          </cell>
          <cell r="V772">
            <v>1965623.51</v>
          </cell>
          <cell r="W772">
            <v>1874643.24</v>
          </cell>
          <cell r="X772">
            <v>1782570.57</v>
          </cell>
          <cell r="Y772">
            <v>1690497.9</v>
          </cell>
          <cell r="Z772">
            <v>1598425.23</v>
          </cell>
          <cell r="AA772">
            <v>1506862.76</v>
          </cell>
          <cell r="AB772">
            <v>1414790.09</v>
          </cell>
          <cell r="AC772">
            <v>1323107.31</v>
          </cell>
          <cell r="AD772">
            <v>2879517.2549999994</v>
          </cell>
          <cell r="AE772">
            <v>2787964.6929166666</v>
          </cell>
          <cell r="AF772">
            <v>2696516.8420833331</v>
          </cell>
          <cell r="AG772">
            <v>2605068.99125</v>
          </cell>
          <cell r="AH772">
            <v>2513608.9629166671</v>
          </cell>
          <cell r="AI772">
            <v>2422182.2737500002</v>
          </cell>
          <cell r="AJ772">
            <v>2330801.1012499998</v>
          </cell>
          <cell r="AK772">
            <v>2239419.92875</v>
          </cell>
          <cell r="AL772">
            <v>2148038.7562499996</v>
          </cell>
          <cell r="AM772">
            <v>2056678.8420833331</v>
          </cell>
          <cell r="AN772">
            <v>1965340.18625</v>
          </cell>
          <cell r="AO772">
            <v>1873886.6075000002</v>
          </cell>
          <cell r="AR772" t="str">
            <v>62</v>
          </cell>
        </row>
        <row r="773">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R773" t="str">
            <v>57</v>
          </cell>
        </row>
        <row r="774">
          <cell r="R774">
            <v>234574</v>
          </cell>
          <cell r="S774">
            <v>233046</v>
          </cell>
          <cell r="T774">
            <v>231518</v>
          </cell>
          <cell r="U774">
            <v>229990</v>
          </cell>
          <cell r="V774">
            <v>228462</v>
          </cell>
          <cell r="W774">
            <v>226934</v>
          </cell>
          <cell r="X774">
            <v>225406</v>
          </cell>
          <cell r="Y774">
            <v>223878</v>
          </cell>
          <cell r="Z774">
            <v>222350</v>
          </cell>
          <cell r="AA774">
            <v>220822</v>
          </cell>
          <cell r="AB774">
            <v>219294</v>
          </cell>
          <cell r="AC774">
            <v>217766</v>
          </cell>
          <cell r="AD774">
            <v>243742</v>
          </cell>
          <cell r="AE774">
            <v>242214</v>
          </cell>
          <cell r="AF774">
            <v>240686</v>
          </cell>
          <cell r="AG774">
            <v>239158</v>
          </cell>
          <cell r="AH774">
            <v>237630</v>
          </cell>
          <cell r="AI774">
            <v>236102</v>
          </cell>
          <cell r="AJ774">
            <v>234574</v>
          </cell>
          <cell r="AK774">
            <v>233046</v>
          </cell>
          <cell r="AL774">
            <v>231518</v>
          </cell>
          <cell r="AM774">
            <v>229990</v>
          </cell>
          <cell r="AN774">
            <v>228462</v>
          </cell>
          <cell r="AO774">
            <v>226934</v>
          </cell>
          <cell r="AR774" t="str">
            <v>2</v>
          </cell>
        </row>
        <row r="775">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R775" t="str">
            <v>2</v>
          </cell>
        </row>
        <row r="776">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R776" t="str">
            <v>2</v>
          </cell>
        </row>
        <row r="777">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R777" t="str">
            <v>2</v>
          </cell>
        </row>
        <row r="778">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R778" t="str">
            <v>2</v>
          </cell>
        </row>
        <row r="779">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R779" t="str">
            <v>2</v>
          </cell>
        </row>
        <row r="780">
          <cell r="R780">
            <v>70985.789999999994</v>
          </cell>
          <cell r="S780">
            <v>68450.58</v>
          </cell>
          <cell r="T780">
            <v>65915.37</v>
          </cell>
          <cell r="U780">
            <v>63380.160000000003</v>
          </cell>
          <cell r="V780">
            <v>60844.95</v>
          </cell>
          <cell r="W780">
            <v>58309.74</v>
          </cell>
          <cell r="X780">
            <v>55774.53</v>
          </cell>
          <cell r="Y780">
            <v>53239.32</v>
          </cell>
          <cell r="Z780">
            <v>50704.11</v>
          </cell>
          <cell r="AA780">
            <v>48168.9</v>
          </cell>
          <cell r="AB780">
            <v>45633.69</v>
          </cell>
          <cell r="AC780">
            <v>43098.48</v>
          </cell>
          <cell r="AD780">
            <v>86192.32166666667</v>
          </cell>
          <cell r="AE780">
            <v>83660.657916666678</v>
          </cell>
          <cell r="AF780">
            <v>81126.62999999999</v>
          </cell>
          <cell r="AG780">
            <v>78591.42</v>
          </cell>
          <cell r="AH780">
            <v>76056.210000000006</v>
          </cell>
          <cell r="AI780">
            <v>73521</v>
          </cell>
          <cell r="AJ780">
            <v>70985.789999999994</v>
          </cell>
          <cell r="AK780">
            <v>68450.58</v>
          </cell>
          <cell r="AL780">
            <v>65915.37</v>
          </cell>
          <cell r="AM780">
            <v>63380.160000000003</v>
          </cell>
          <cell r="AN780">
            <v>60844.94999999999</v>
          </cell>
          <cell r="AO780">
            <v>58309.740000000013</v>
          </cell>
          <cell r="AR780" t="str">
            <v>2</v>
          </cell>
        </row>
        <row r="781">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R781" t="str">
            <v>2</v>
          </cell>
        </row>
        <row r="782">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R782" t="str">
            <v>2</v>
          </cell>
        </row>
        <row r="783">
          <cell r="R783">
            <v>327535.71000000002</v>
          </cell>
          <cell r="S783">
            <v>318437.49</v>
          </cell>
          <cell r="T783">
            <v>309339.27</v>
          </cell>
          <cell r="U783">
            <v>300241.05</v>
          </cell>
          <cell r="V783">
            <v>291142.83</v>
          </cell>
          <cell r="W783">
            <v>282044.61</v>
          </cell>
          <cell r="X783">
            <v>272946.39</v>
          </cell>
          <cell r="Y783">
            <v>263848.17</v>
          </cell>
          <cell r="Z783">
            <v>254749.95</v>
          </cell>
          <cell r="AA783">
            <v>245651.73</v>
          </cell>
          <cell r="AB783">
            <v>236553.51</v>
          </cell>
          <cell r="AC783">
            <v>227455.29</v>
          </cell>
          <cell r="AD783">
            <v>382125.0174999999</v>
          </cell>
          <cell r="AE783">
            <v>373026.80041666672</v>
          </cell>
          <cell r="AF783">
            <v>363928.58250000002</v>
          </cell>
          <cell r="AG783">
            <v>354830.3641666667</v>
          </cell>
          <cell r="AH783">
            <v>345732.1454166667</v>
          </cell>
          <cell r="AI783">
            <v>336633.92624999996</v>
          </cell>
          <cell r="AJ783">
            <v>327535.70708333334</v>
          </cell>
          <cell r="AK783">
            <v>318437.48791666661</v>
          </cell>
          <cell r="AL783">
            <v>309339.26874999999</v>
          </cell>
          <cell r="AM783">
            <v>300241.04958333337</v>
          </cell>
          <cell r="AN783">
            <v>291142.83</v>
          </cell>
          <cell r="AO783">
            <v>282044.61</v>
          </cell>
          <cell r="AR783" t="str">
            <v>2</v>
          </cell>
        </row>
        <row r="784">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R784" t="str">
            <v>2</v>
          </cell>
        </row>
        <row r="785">
          <cell r="R785">
            <v>3377602.82</v>
          </cell>
          <cell r="S785">
            <v>3363529.47</v>
          </cell>
          <cell r="T785">
            <v>3349456.12</v>
          </cell>
          <cell r="U785">
            <v>3335382.77</v>
          </cell>
          <cell r="V785">
            <v>3321309.42</v>
          </cell>
          <cell r="W785">
            <v>3307236.07</v>
          </cell>
          <cell r="X785">
            <v>3293162.72</v>
          </cell>
          <cell r="Y785">
            <v>3279089.37</v>
          </cell>
          <cell r="Z785">
            <v>3265016.02</v>
          </cell>
          <cell r="AA785">
            <v>3250942.67</v>
          </cell>
          <cell r="AB785">
            <v>3236869.32</v>
          </cell>
          <cell r="AC785">
            <v>3222795.97</v>
          </cell>
          <cell r="AD785">
            <v>3462042.918333333</v>
          </cell>
          <cell r="AE785">
            <v>3447969.5695833336</v>
          </cell>
          <cell r="AF785">
            <v>3433896.2199999993</v>
          </cell>
          <cell r="AG785">
            <v>3419822.8699999996</v>
          </cell>
          <cell r="AH785">
            <v>3405749.52</v>
          </cell>
          <cell r="AI785">
            <v>3391676.1700000004</v>
          </cell>
          <cell r="AJ785">
            <v>3377602.8200000003</v>
          </cell>
          <cell r="AK785">
            <v>3363529.4699999993</v>
          </cell>
          <cell r="AL785">
            <v>3349456.1199999996</v>
          </cell>
          <cell r="AM785">
            <v>3335382.77</v>
          </cell>
          <cell r="AN785">
            <v>3321309.4200000004</v>
          </cell>
          <cell r="AO785">
            <v>3307236.07</v>
          </cell>
          <cell r="AR785" t="str">
            <v>2</v>
          </cell>
        </row>
        <row r="786">
          <cell r="R786">
            <v>0</v>
          </cell>
          <cell r="S786">
            <v>0</v>
          </cell>
          <cell r="T786">
            <v>0</v>
          </cell>
          <cell r="U786">
            <v>0</v>
          </cell>
          <cell r="V786">
            <v>0</v>
          </cell>
          <cell r="W786">
            <v>0</v>
          </cell>
          <cell r="X786">
            <v>0</v>
          </cell>
          <cell r="Y786">
            <v>0</v>
          </cell>
          <cell r="Z786">
            <v>0</v>
          </cell>
          <cell r="AA786">
            <v>0</v>
          </cell>
          <cell r="AB786">
            <v>0</v>
          </cell>
          <cell r="AC786">
            <v>0</v>
          </cell>
          <cell r="AD786">
            <v>10534.222083333334</v>
          </cell>
          <cell r="AE786">
            <v>3505.7070833333332</v>
          </cell>
          <cell r="AF786">
            <v>0</v>
          </cell>
          <cell r="AG786">
            <v>0</v>
          </cell>
          <cell r="AH786">
            <v>0</v>
          </cell>
          <cell r="AI786">
            <v>0</v>
          </cell>
          <cell r="AJ786">
            <v>0</v>
          </cell>
          <cell r="AK786">
            <v>0</v>
          </cell>
          <cell r="AL786">
            <v>0</v>
          </cell>
          <cell r="AM786">
            <v>0</v>
          </cell>
          <cell r="AN786">
            <v>0</v>
          </cell>
          <cell r="AO786">
            <v>0</v>
          </cell>
          <cell r="AR786" t="str">
            <v>2</v>
          </cell>
        </row>
        <row r="787">
          <cell r="R787">
            <v>0</v>
          </cell>
          <cell r="S787">
            <v>0</v>
          </cell>
          <cell r="T787">
            <v>0</v>
          </cell>
          <cell r="U787">
            <v>0</v>
          </cell>
          <cell r="V787">
            <v>0</v>
          </cell>
          <cell r="W787">
            <v>0</v>
          </cell>
          <cell r="X787">
            <v>0</v>
          </cell>
          <cell r="Y787">
            <v>0</v>
          </cell>
          <cell r="Z787">
            <v>0</v>
          </cell>
          <cell r="AA787">
            <v>0</v>
          </cell>
          <cell r="AB787">
            <v>0</v>
          </cell>
          <cell r="AC787">
            <v>0</v>
          </cell>
          <cell r="AD787">
            <v>100794.75958333333</v>
          </cell>
          <cell r="AE787">
            <v>33513.360833333332</v>
          </cell>
          <cell r="AF787">
            <v>0</v>
          </cell>
          <cell r="AG787">
            <v>0</v>
          </cell>
          <cell r="AH787">
            <v>0</v>
          </cell>
          <cell r="AI787">
            <v>0</v>
          </cell>
          <cell r="AJ787">
            <v>0</v>
          </cell>
          <cell r="AK787">
            <v>0</v>
          </cell>
          <cell r="AL787">
            <v>0</v>
          </cell>
          <cell r="AM787">
            <v>0</v>
          </cell>
          <cell r="AN787">
            <v>0</v>
          </cell>
          <cell r="AO787">
            <v>0</v>
          </cell>
          <cell r="AR787" t="str">
            <v>2</v>
          </cell>
        </row>
        <row r="788">
          <cell r="R788">
            <v>0</v>
          </cell>
          <cell r="S788">
            <v>0</v>
          </cell>
          <cell r="T788">
            <v>0</v>
          </cell>
          <cell r="U788">
            <v>0</v>
          </cell>
          <cell r="V788">
            <v>0</v>
          </cell>
          <cell r="W788">
            <v>0</v>
          </cell>
          <cell r="X788">
            <v>0</v>
          </cell>
          <cell r="Y788">
            <v>0</v>
          </cell>
          <cell r="Z788">
            <v>0</v>
          </cell>
          <cell r="AA788">
            <v>0</v>
          </cell>
          <cell r="AB788">
            <v>0</v>
          </cell>
          <cell r="AC788">
            <v>0</v>
          </cell>
          <cell r="AD788">
            <v>68289.703333333338</v>
          </cell>
          <cell r="AE788">
            <v>22723.590833333335</v>
          </cell>
          <cell r="AF788">
            <v>0</v>
          </cell>
          <cell r="AG788">
            <v>0</v>
          </cell>
          <cell r="AH788">
            <v>0</v>
          </cell>
          <cell r="AI788">
            <v>0</v>
          </cell>
          <cell r="AJ788">
            <v>0</v>
          </cell>
          <cell r="AK788">
            <v>0</v>
          </cell>
          <cell r="AL788">
            <v>0</v>
          </cell>
          <cell r="AM788">
            <v>0</v>
          </cell>
          <cell r="AN788">
            <v>0</v>
          </cell>
          <cell r="AO788">
            <v>0</v>
          </cell>
          <cell r="AR788" t="str">
            <v>2</v>
          </cell>
        </row>
        <row r="789">
          <cell r="R789">
            <v>0</v>
          </cell>
          <cell r="S789">
            <v>0</v>
          </cell>
          <cell r="T789">
            <v>0</v>
          </cell>
          <cell r="U789">
            <v>0</v>
          </cell>
          <cell r="V789">
            <v>0</v>
          </cell>
          <cell r="W789">
            <v>0</v>
          </cell>
          <cell r="X789">
            <v>0</v>
          </cell>
          <cell r="Y789">
            <v>0</v>
          </cell>
          <cell r="Z789">
            <v>0</v>
          </cell>
          <cell r="AA789">
            <v>0</v>
          </cell>
          <cell r="AB789">
            <v>0</v>
          </cell>
          <cell r="AC789">
            <v>0</v>
          </cell>
          <cell r="AD789">
            <v>43521.294166666667</v>
          </cell>
          <cell r="AE789">
            <v>14485.25</v>
          </cell>
          <cell r="AF789">
            <v>0</v>
          </cell>
          <cell r="AG789">
            <v>0</v>
          </cell>
          <cell r="AH789">
            <v>0</v>
          </cell>
          <cell r="AI789">
            <v>0</v>
          </cell>
          <cell r="AJ789">
            <v>0</v>
          </cell>
          <cell r="AK789">
            <v>0</v>
          </cell>
          <cell r="AL789">
            <v>0</v>
          </cell>
          <cell r="AM789">
            <v>0</v>
          </cell>
          <cell r="AN789">
            <v>0</v>
          </cell>
          <cell r="AO789">
            <v>0</v>
          </cell>
          <cell r="AR789" t="str">
            <v>2</v>
          </cell>
        </row>
        <row r="790">
          <cell r="R790">
            <v>40999.71</v>
          </cell>
          <cell r="S790">
            <v>0</v>
          </cell>
          <cell r="T790">
            <v>0</v>
          </cell>
          <cell r="U790">
            <v>0</v>
          </cell>
          <cell r="V790">
            <v>0</v>
          </cell>
          <cell r="W790">
            <v>0</v>
          </cell>
          <cell r="X790">
            <v>0</v>
          </cell>
          <cell r="Y790">
            <v>0</v>
          </cell>
          <cell r="Z790">
            <v>0</v>
          </cell>
          <cell r="AA790">
            <v>0</v>
          </cell>
          <cell r="AB790">
            <v>0</v>
          </cell>
          <cell r="AC790">
            <v>0</v>
          </cell>
          <cell r="AD790">
            <v>286999.93333333329</v>
          </cell>
          <cell r="AE790">
            <v>245998.80958333332</v>
          </cell>
          <cell r="AF790">
            <v>206706.93958333335</v>
          </cell>
          <cell r="AG790">
            <v>170832.17916666667</v>
          </cell>
          <cell r="AH790">
            <v>138374.06291666662</v>
          </cell>
          <cell r="AI790">
            <v>109332.59083333332</v>
          </cell>
          <cell r="AJ790">
            <v>83707.762916666659</v>
          </cell>
          <cell r="AK790">
            <v>61499.57916666667</v>
          </cell>
          <cell r="AL790">
            <v>42708.039583333339</v>
          </cell>
          <cell r="AM790">
            <v>27333.144166666665</v>
          </cell>
          <cell r="AN790">
            <v>15374.892916666664</v>
          </cell>
          <cell r="AO790">
            <v>6833.2854166666657</v>
          </cell>
          <cell r="AR790" t="str">
            <v>2</v>
          </cell>
        </row>
        <row r="791">
          <cell r="R791">
            <v>50441.16</v>
          </cell>
          <cell r="S791">
            <v>50149.59</v>
          </cell>
          <cell r="T791">
            <v>49858.02</v>
          </cell>
          <cell r="U791">
            <v>49566.45</v>
          </cell>
          <cell r="V791">
            <v>49274.879999999997</v>
          </cell>
          <cell r="W791">
            <v>48983.31</v>
          </cell>
          <cell r="X791">
            <v>48691.74</v>
          </cell>
          <cell r="Y791">
            <v>48400.17</v>
          </cell>
          <cell r="Z791">
            <v>48108.6</v>
          </cell>
          <cell r="AA791">
            <v>47817.03</v>
          </cell>
          <cell r="AB791">
            <v>47525.46</v>
          </cell>
          <cell r="AC791">
            <v>47233.89</v>
          </cell>
          <cell r="AD791">
            <v>52190.65</v>
          </cell>
          <cell r="AE791">
            <v>51899.027499999997</v>
          </cell>
          <cell r="AF791">
            <v>51607.44</v>
          </cell>
          <cell r="AG791">
            <v>51315.869999999995</v>
          </cell>
          <cell r="AH791">
            <v>51024.299999999996</v>
          </cell>
          <cell r="AI791">
            <v>50732.729999999989</v>
          </cell>
          <cell r="AJ791">
            <v>50441.16</v>
          </cell>
          <cell r="AK791">
            <v>50149.59</v>
          </cell>
          <cell r="AL791">
            <v>49858.020000000011</v>
          </cell>
          <cell r="AM791">
            <v>49566.44999999999</v>
          </cell>
          <cell r="AN791">
            <v>49274.879999999997</v>
          </cell>
          <cell r="AO791">
            <v>48983.31</v>
          </cell>
          <cell r="AR791" t="str">
            <v>2</v>
          </cell>
        </row>
        <row r="792">
          <cell r="R792">
            <v>1231762.42</v>
          </cell>
          <cell r="S792">
            <v>1227972.3799999999</v>
          </cell>
          <cell r="T792">
            <v>1224182.3400000001</v>
          </cell>
          <cell r="U792">
            <v>1220392.3</v>
          </cell>
          <cell r="V792">
            <v>1216602.26</v>
          </cell>
          <cell r="W792">
            <v>1212812.22</v>
          </cell>
          <cell r="X792">
            <v>1209022.18</v>
          </cell>
          <cell r="Y792">
            <v>1205232.1399999999</v>
          </cell>
          <cell r="Z792">
            <v>1201442.1000000001</v>
          </cell>
          <cell r="AA792">
            <v>1197652.06</v>
          </cell>
          <cell r="AB792">
            <v>1193862.02</v>
          </cell>
          <cell r="AC792">
            <v>1190071.98</v>
          </cell>
          <cell r="AD792">
            <v>1095163.134166667</v>
          </cell>
          <cell r="AE792">
            <v>1197652.0841666667</v>
          </cell>
          <cell r="AF792">
            <v>1246922.5800000003</v>
          </cell>
          <cell r="AG792">
            <v>1243132.54</v>
          </cell>
          <cell r="AH792">
            <v>1239342.5</v>
          </cell>
          <cell r="AI792">
            <v>1235552.46</v>
          </cell>
          <cell r="AJ792">
            <v>1231762.4200000002</v>
          </cell>
          <cell r="AK792">
            <v>1227972.3800000001</v>
          </cell>
          <cell r="AL792">
            <v>1224182.3400000001</v>
          </cell>
          <cell r="AM792">
            <v>1220392.3</v>
          </cell>
          <cell r="AN792">
            <v>1216602.26</v>
          </cell>
          <cell r="AO792">
            <v>1212812.22</v>
          </cell>
          <cell r="AR792" t="str">
            <v>2</v>
          </cell>
        </row>
        <row r="793">
          <cell r="R793">
            <v>936038.09</v>
          </cell>
          <cell r="S793">
            <v>933157.97</v>
          </cell>
          <cell r="T793">
            <v>930277.85</v>
          </cell>
          <cell r="U793">
            <v>927397.73</v>
          </cell>
          <cell r="V793">
            <v>924517.61</v>
          </cell>
          <cell r="W793">
            <v>921637.49</v>
          </cell>
          <cell r="X793">
            <v>918757.37</v>
          </cell>
          <cell r="Y793">
            <v>915877.25</v>
          </cell>
          <cell r="Z793">
            <v>912997.13</v>
          </cell>
          <cell r="AA793">
            <v>910117.01</v>
          </cell>
          <cell r="AB793">
            <v>907236.89</v>
          </cell>
          <cell r="AC793">
            <v>904356.77</v>
          </cell>
          <cell r="AD793">
            <v>832233.87875000003</v>
          </cell>
          <cell r="AE793">
            <v>910117.0479166666</v>
          </cell>
          <cell r="AF793">
            <v>947558.57000000018</v>
          </cell>
          <cell r="AG793">
            <v>944678.45000000007</v>
          </cell>
          <cell r="AH793">
            <v>941798.33000000007</v>
          </cell>
          <cell r="AI793">
            <v>938918.21</v>
          </cell>
          <cell r="AJ793">
            <v>936038.08999999985</v>
          </cell>
          <cell r="AK793">
            <v>933157.96999999986</v>
          </cell>
          <cell r="AL793">
            <v>930277.84999999974</v>
          </cell>
          <cell r="AM793">
            <v>927397.7300000001</v>
          </cell>
          <cell r="AN793">
            <v>924517.61</v>
          </cell>
          <cell r="AO793">
            <v>921637.49000000011</v>
          </cell>
          <cell r="AR793" t="str">
            <v>2</v>
          </cell>
        </row>
        <row r="794">
          <cell r="R794">
            <v>2866105.69</v>
          </cell>
          <cell r="S794">
            <v>2857286.9</v>
          </cell>
          <cell r="T794">
            <v>2848468.11</v>
          </cell>
          <cell r="U794">
            <v>2839649.32</v>
          </cell>
          <cell r="V794">
            <v>2830830.53</v>
          </cell>
          <cell r="W794">
            <v>2822011.74</v>
          </cell>
          <cell r="X794">
            <v>2813192.95</v>
          </cell>
          <cell r="Y794">
            <v>2804374.16</v>
          </cell>
          <cell r="Z794">
            <v>2795555.37</v>
          </cell>
          <cell r="AA794">
            <v>2786736.58</v>
          </cell>
          <cell r="AB794">
            <v>2777917.79</v>
          </cell>
          <cell r="AC794">
            <v>2769099</v>
          </cell>
          <cell r="AD794">
            <v>2548261.9329166664</v>
          </cell>
          <cell r="AE794">
            <v>2786736.6241666665</v>
          </cell>
          <cell r="AF794">
            <v>2901380.8499999996</v>
          </cell>
          <cell r="AG794">
            <v>2892562.06</v>
          </cell>
          <cell r="AH794">
            <v>2883743.27</v>
          </cell>
          <cell r="AI794">
            <v>2874924.4800000004</v>
          </cell>
          <cell r="AJ794">
            <v>2866105.69</v>
          </cell>
          <cell r="AK794">
            <v>2857286.9000000004</v>
          </cell>
          <cell r="AL794">
            <v>2848468.11</v>
          </cell>
          <cell r="AM794">
            <v>2839649.3200000003</v>
          </cell>
          <cell r="AN794">
            <v>2830830.5300000007</v>
          </cell>
          <cell r="AO794">
            <v>2822011.74</v>
          </cell>
          <cell r="AR794" t="str">
            <v>2</v>
          </cell>
        </row>
        <row r="795">
          <cell r="R795">
            <v>874732.25</v>
          </cell>
          <cell r="S795">
            <v>872040.77</v>
          </cell>
          <cell r="T795">
            <v>869349.29</v>
          </cell>
          <cell r="U795">
            <v>866657.81</v>
          </cell>
          <cell r="V795">
            <v>863966.33</v>
          </cell>
          <cell r="W795">
            <v>861274.85</v>
          </cell>
          <cell r="X795">
            <v>858583.37</v>
          </cell>
          <cell r="Y795">
            <v>855891.89</v>
          </cell>
          <cell r="Z795">
            <v>853200.41</v>
          </cell>
          <cell r="AA795">
            <v>850508.93</v>
          </cell>
          <cell r="AB795">
            <v>847817.45</v>
          </cell>
          <cell r="AC795">
            <v>845125.97</v>
          </cell>
          <cell r="AD795">
            <v>738626.66874999984</v>
          </cell>
          <cell r="AE795">
            <v>811408.87791666656</v>
          </cell>
          <cell r="AF795">
            <v>865948.16999999993</v>
          </cell>
          <cell r="AG795">
            <v>882806.69</v>
          </cell>
          <cell r="AH795">
            <v>880115.21</v>
          </cell>
          <cell r="AI795">
            <v>877423.73</v>
          </cell>
          <cell r="AJ795">
            <v>874732.24999999988</v>
          </cell>
          <cell r="AK795">
            <v>872040.7699999999</v>
          </cell>
          <cell r="AL795">
            <v>869349.29</v>
          </cell>
          <cell r="AM795">
            <v>866657.81</v>
          </cell>
          <cell r="AN795">
            <v>863966.33</v>
          </cell>
          <cell r="AO795">
            <v>861274.85</v>
          </cell>
          <cell r="AR795" t="str">
            <v>2</v>
          </cell>
        </row>
        <row r="796">
          <cell r="R796">
            <v>20444.53</v>
          </cell>
          <cell r="S796">
            <v>20349.439999999999</v>
          </cell>
          <cell r="T796">
            <v>20254.349999999999</v>
          </cell>
          <cell r="U796">
            <v>20159.259999999998</v>
          </cell>
          <cell r="V796">
            <v>20064.169999999998</v>
          </cell>
          <cell r="W796">
            <v>19969.080000000002</v>
          </cell>
          <cell r="X796">
            <v>19873.990000000002</v>
          </cell>
          <cell r="Y796">
            <v>19778.900000000001</v>
          </cell>
          <cell r="Z796">
            <v>19683.810000000001</v>
          </cell>
          <cell r="AA796">
            <v>19588.72</v>
          </cell>
          <cell r="AB796">
            <v>19493.63</v>
          </cell>
          <cell r="AC796">
            <v>19398.54</v>
          </cell>
          <cell r="AD796">
            <v>18324.828749999997</v>
          </cell>
          <cell r="AE796">
            <v>20024.577499999996</v>
          </cell>
          <cell r="AF796">
            <v>20824.907916666667</v>
          </cell>
          <cell r="AG796">
            <v>20729.8</v>
          </cell>
          <cell r="AH796">
            <v>20634.71</v>
          </cell>
          <cell r="AI796">
            <v>20539.62</v>
          </cell>
          <cell r="AJ796">
            <v>20444.530000000002</v>
          </cell>
          <cell r="AK796">
            <v>20349.440000000002</v>
          </cell>
          <cell r="AL796">
            <v>20254.350000000002</v>
          </cell>
          <cell r="AM796">
            <v>20159.259999999998</v>
          </cell>
          <cell r="AN796">
            <v>20064.169999999998</v>
          </cell>
          <cell r="AO796">
            <v>19969.080000000002</v>
          </cell>
          <cell r="AR796" t="str">
            <v>2</v>
          </cell>
        </row>
        <row r="797">
          <cell r="R797">
            <v>47703.33</v>
          </cell>
          <cell r="S797">
            <v>47481.45</v>
          </cell>
          <cell r="T797">
            <v>47259.57</v>
          </cell>
          <cell r="U797">
            <v>47037.69</v>
          </cell>
          <cell r="V797">
            <v>46815.81</v>
          </cell>
          <cell r="W797">
            <v>46593.93</v>
          </cell>
          <cell r="X797">
            <v>46372.05</v>
          </cell>
          <cell r="Y797">
            <v>46150.17</v>
          </cell>
          <cell r="Z797">
            <v>45928.29</v>
          </cell>
          <cell r="AA797">
            <v>45706.41</v>
          </cell>
          <cell r="AB797">
            <v>45484.53</v>
          </cell>
          <cell r="AC797">
            <v>45262.65</v>
          </cell>
          <cell r="AD797">
            <v>42757.446249999986</v>
          </cell>
          <cell r="AE797">
            <v>46723.478749999987</v>
          </cell>
          <cell r="AF797">
            <v>48590.891249999993</v>
          </cell>
          <cell r="AG797">
            <v>48368.97</v>
          </cell>
          <cell r="AH797">
            <v>48147.09</v>
          </cell>
          <cell r="AI797">
            <v>47925.21</v>
          </cell>
          <cell r="AJ797">
            <v>47703.329999999994</v>
          </cell>
          <cell r="AK797">
            <v>47481.450000000004</v>
          </cell>
          <cell r="AL797">
            <v>47259.57</v>
          </cell>
          <cell r="AM797">
            <v>47037.69</v>
          </cell>
          <cell r="AN797">
            <v>46815.81</v>
          </cell>
          <cell r="AO797">
            <v>46593.93</v>
          </cell>
          <cell r="AR797" t="str">
            <v>2</v>
          </cell>
        </row>
        <row r="798">
          <cell r="R798">
            <v>19666.150000000001</v>
          </cell>
          <cell r="S798">
            <v>19161.89</v>
          </cell>
          <cell r="T798">
            <v>18657.63</v>
          </cell>
          <cell r="U798">
            <v>18153.37</v>
          </cell>
          <cell r="V798">
            <v>17649.11</v>
          </cell>
          <cell r="W798">
            <v>17144.849999999999</v>
          </cell>
          <cell r="X798">
            <v>16640.59</v>
          </cell>
          <cell r="Y798">
            <v>16136.33</v>
          </cell>
          <cell r="Z798">
            <v>15632.07</v>
          </cell>
          <cell r="AA798">
            <v>15127.81</v>
          </cell>
          <cell r="AB798">
            <v>14623.55</v>
          </cell>
          <cell r="AC798">
            <v>14119.29</v>
          </cell>
          <cell r="AD798">
            <v>19519.072916666668</v>
          </cell>
          <cell r="AE798">
            <v>21136.907916666667</v>
          </cell>
          <cell r="AF798">
            <v>21683.19</v>
          </cell>
          <cell r="AG798">
            <v>21178.930000000004</v>
          </cell>
          <cell r="AH798">
            <v>20674.669999999998</v>
          </cell>
          <cell r="AI798">
            <v>20170.41</v>
          </cell>
          <cell r="AJ798">
            <v>19666.149999999998</v>
          </cell>
          <cell r="AK798">
            <v>19161.89</v>
          </cell>
          <cell r="AL798">
            <v>18657.63</v>
          </cell>
          <cell r="AM798">
            <v>18153.37</v>
          </cell>
          <cell r="AN798">
            <v>17649.11</v>
          </cell>
          <cell r="AO798">
            <v>17144.849999999999</v>
          </cell>
          <cell r="AR798" t="str">
            <v>2</v>
          </cell>
        </row>
        <row r="799">
          <cell r="R799">
            <v>1161192.58</v>
          </cell>
          <cell r="S799">
            <v>1155985.44</v>
          </cell>
          <cell r="T799">
            <v>1150778.3</v>
          </cell>
          <cell r="U799">
            <v>1145571.1599999999</v>
          </cell>
          <cell r="V799">
            <v>1140364.02</v>
          </cell>
          <cell r="W799">
            <v>1135156.8799999999</v>
          </cell>
          <cell r="X799">
            <v>1129949.74</v>
          </cell>
          <cell r="Y799">
            <v>1124742.6000000001</v>
          </cell>
          <cell r="Z799">
            <v>1119535.46</v>
          </cell>
          <cell r="AA799">
            <v>1114328.32</v>
          </cell>
          <cell r="AB799">
            <v>1109121.18</v>
          </cell>
          <cell r="AC799">
            <v>1103914.04</v>
          </cell>
          <cell r="AD799">
            <v>838132.8308333332</v>
          </cell>
          <cell r="AE799">
            <v>934681.91500000004</v>
          </cell>
          <cell r="AF799">
            <v>1030797.0708333333</v>
          </cell>
          <cell r="AG799">
            <v>1126478.2983333333</v>
          </cell>
          <cell r="AH799">
            <v>1171606.8599999999</v>
          </cell>
          <cell r="AI799">
            <v>1166399.72</v>
          </cell>
          <cell r="AJ799">
            <v>1161192.5799999998</v>
          </cell>
          <cell r="AK799">
            <v>1155985.4399999997</v>
          </cell>
          <cell r="AL799">
            <v>1150778.3</v>
          </cell>
          <cell r="AM799">
            <v>1145571.1600000001</v>
          </cell>
          <cell r="AN799">
            <v>1140364.0199999998</v>
          </cell>
          <cell r="AO799">
            <v>1135156.8799999999</v>
          </cell>
          <cell r="AR799" t="str">
            <v>2</v>
          </cell>
        </row>
        <row r="800">
          <cell r="R800">
            <v>881315.65</v>
          </cell>
          <cell r="S800">
            <v>873079.06</v>
          </cell>
          <cell r="T800">
            <v>864842.47</v>
          </cell>
          <cell r="U800">
            <v>856605.88</v>
          </cell>
          <cell r="V800">
            <v>848369.29</v>
          </cell>
          <cell r="W800">
            <v>840132.7</v>
          </cell>
          <cell r="X800">
            <v>831896.11</v>
          </cell>
          <cell r="Y800">
            <v>823659.52000000002</v>
          </cell>
          <cell r="Z800">
            <v>815422.93</v>
          </cell>
          <cell r="AA800">
            <v>807186.34</v>
          </cell>
          <cell r="AB800">
            <v>798949.75</v>
          </cell>
          <cell r="AC800">
            <v>790713.16</v>
          </cell>
          <cell r="AD800">
            <v>648628.38458333339</v>
          </cell>
          <cell r="AE800">
            <v>721728.16416666668</v>
          </cell>
          <cell r="AF800">
            <v>794141.56124999991</v>
          </cell>
          <cell r="AG800">
            <v>865868.57583333331</v>
          </cell>
          <cell r="AH800">
            <v>897615.51125000033</v>
          </cell>
          <cell r="AI800">
            <v>889552.24000000011</v>
          </cell>
          <cell r="AJ800">
            <v>881315.64999999991</v>
          </cell>
          <cell r="AK800">
            <v>873079.06</v>
          </cell>
          <cell r="AL800">
            <v>864842.47000000009</v>
          </cell>
          <cell r="AM800">
            <v>856605.88</v>
          </cell>
          <cell r="AN800">
            <v>848369.29</v>
          </cell>
          <cell r="AO800">
            <v>840132.69999999984</v>
          </cell>
          <cell r="AR800" t="str">
            <v>2</v>
          </cell>
        </row>
        <row r="801">
          <cell r="R801">
            <v>126114.69</v>
          </cell>
          <cell r="S801">
            <v>124827.81</v>
          </cell>
          <cell r="T801">
            <v>123540.93</v>
          </cell>
          <cell r="U801">
            <v>122254.05</v>
          </cell>
          <cell r="V801">
            <v>120967.17</v>
          </cell>
          <cell r="W801">
            <v>119680.29</v>
          </cell>
          <cell r="X801">
            <v>118393.41</v>
          </cell>
          <cell r="Y801">
            <v>117106.53</v>
          </cell>
          <cell r="Z801">
            <v>115819.65</v>
          </cell>
          <cell r="AA801">
            <v>114532.77</v>
          </cell>
          <cell r="AB801">
            <v>113245.89</v>
          </cell>
          <cell r="AC801">
            <v>111959.01</v>
          </cell>
          <cell r="AD801">
            <v>93040.496249999982</v>
          </cell>
          <cell r="AE801">
            <v>103496.43374999998</v>
          </cell>
          <cell r="AF801">
            <v>113845.13124999999</v>
          </cell>
          <cell r="AG801">
            <v>124086.58874999998</v>
          </cell>
          <cell r="AH801">
            <v>128612.75874999999</v>
          </cell>
          <cell r="AI801">
            <v>127401.56999999999</v>
          </cell>
          <cell r="AJ801">
            <v>126114.69</v>
          </cell>
          <cell r="AK801">
            <v>124827.81</v>
          </cell>
          <cell r="AL801">
            <v>123540.93</v>
          </cell>
          <cell r="AM801">
            <v>122254.05</v>
          </cell>
          <cell r="AN801">
            <v>120967.17</v>
          </cell>
          <cell r="AO801">
            <v>119680.29</v>
          </cell>
          <cell r="AR801" t="str">
            <v>2</v>
          </cell>
        </row>
        <row r="802">
          <cell r="R802">
            <v>207791.71</v>
          </cell>
          <cell r="S802">
            <v>206903.72</v>
          </cell>
          <cell r="T802">
            <v>206015.73</v>
          </cell>
          <cell r="U802">
            <v>205127.74</v>
          </cell>
          <cell r="V802">
            <v>204239.75</v>
          </cell>
          <cell r="W802">
            <v>203351.76</v>
          </cell>
          <cell r="X802">
            <v>202463.77</v>
          </cell>
          <cell r="Y802">
            <v>201575.78</v>
          </cell>
          <cell r="Z802">
            <v>200687.79</v>
          </cell>
          <cell r="AA802">
            <v>199799.8</v>
          </cell>
          <cell r="AB802">
            <v>198911.81</v>
          </cell>
          <cell r="AC802">
            <v>198023.82</v>
          </cell>
          <cell r="AD802">
            <v>96347.854583333319</v>
          </cell>
          <cell r="AE802">
            <v>113626.83083333333</v>
          </cell>
          <cell r="AF802">
            <v>130831.80791666666</v>
          </cell>
          <cell r="AG802">
            <v>147962.7858333333</v>
          </cell>
          <cell r="AH802">
            <v>165019.76458333331</v>
          </cell>
          <cell r="AI802">
            <v>182002.74416666664</v>
          </cell>
          <cell r="AJ802">
            <v>198911.72458333327</v>
          </cell>
          <cell r="AK802">
            <v>206903.72</v>
          </cell>
          <cell r="AL802">
            <v>206015.72999999998</v>
          </cell>
          <cell r="AM802">
            <v>205127.74</v>
          </cell>
          <cell r="AN802">
            <v>204239.75</v>
          </cell>
          <cell r="AO802">
            <v>203351.76</v>
          </cell>
          <cell r="AR802" t="str">
            <v>2</v>
          </cell>
        </row>
        <row r="803">
          <cell r="Y803">
            <v>2264759.31</v>
          </cell>
          <cell r="Z803">
            <v>2161815.71</v>
          </cell>
          <cell r="AA803">
            <v>2058872.11</v>
          </cell>
          <cell r="AB803">
            <v>1955928.51</v>
          </cell>
          <cell r="AC803">
            <v>1852984.91</v>
          </cell>
          <cell r="AJ803">
            <v>0</v>
          </cell>
          <cell r="AK803">
            <v>94364.971250000002</v>
          </cell>
          <cell r="AL803">
            <v>278805.59708333336</v>
          </cell>
          <cell r="AM803">
            <v>454667.58958333329</v>
          </cell>
          <cell r="AN803">
            <v>621950.94874999998</v>
          </cell>
          <cell r="AO803">
            <v>780655.67458333343</v>
          </cell>
          <cell r="AR803" t="str">
            <v>2</v>
          </cell>
        </row>
        <row r="804">
          <cell r="R804">
            <v>-1264872.97</v>
          </cell>
          <cell r="S804">
            <v>-4362046.3899999997</v>
          </cell>
          <cell r="T804">
            <v>-5712635.0700000003</v>
          </cell>
          <cell r="U804">
            <v>-3875780.58</v>
          </cell>
          <cell r="V804">
            <v>-522519</v>
          </cell>
          <cell r="W804">
            <v>3766785.04</v>
          </cell>
          <cell r="X804">
            <v>8723362.9900000002</v>
          </cell>
          <cell r="Y804">
            <v>13464257.470000001</v>
          </cell>
          <cell r="Z804">
            <v>17594509.640000001</v>
          </cell>
          <cell r="AA804">
            <v>14864994.720000001</v>
          </cell>
          <cell r="AB804">
            <v>13536491.4</v>
          </cell>
          <cell r="AC804">
            <v>10162336.460000001</v>
          </cell>
          <cell r="AD804">
            <v>4461830.4187500002</v>
          </cell>
          <cell r="AE804">
            <v>4276866.7458333336</v>
          </cell>
          <cell r="AF804">
            <v>4106441.5562500004</v>
          </cell>
          <cell r="AG804">
            <v>4024250.0791666671</v>
          </cell>
          <cell r="AH804">
            <v>4095760.8208333333</v>
          </cell>
          <cell r="AI804">
            <v>4200439.2745833332</v>
          </cell>
          <cell r="AJ804">
            <v>4278888.9104166673</v>
          </cell>
          <cell r="AK804">
            <v>4367535.0904166671</v>
          </cell>
          <cell r="AL804">
            <v>4447986.7954166671</v>
          </cell>
          <cell r="AM804">
            <v>4549159.8104166659</v>
          </cell>
          <cell r="AN804">
            <v>4829179.2725</v>
          </cell>
          <cell r="AO804">
            <v>5283406.0766666671</v>
          </cell>
          <cell r="AR804" t="str">
            <v>44</v>
          </cell>
        </row>
        <row r="805">
          <cell r="R805">
            <v>-2572899.31</v>
          </cell>
          <cell r="S805">
            <v>3961806.21</v>
          </cell>
          <cell r="T805">
            <v>7404319.6699999999</v>
          </cell>
          <cell r="U805">
            <v>7171842.9199999999</v>
          </cell>
          <cell r="V805">
            <v>7537093.7199999997</v>
          </cell>
          <cell r="W805">
            <v>3000815.09</v>
          </cell>
          <cell r="X805">
            <v>3451965.4</v>
          </cell>
          <cell r="Y805">
            <v>1763377.59</v>
          </cell>
          <cell r="Z805">
            <v>251101.93</v>
          </cell>
          <cell r="AA805">
            <v>-10988772.52</v>
          </cell>
          <cell r="AB805">
            <v>-2659079.7999999998</v>
          </cell>
          <cell r="AC805">
            <v>2211914.21</v>
          </cell>
          <cell r="AD805">
            <v>1389425.950833333</v>
          </cell>
          <cell r="AE805">
            <v>594470.3541666664</v>
          </cell>
          <cell r="AF805">
            <v>-1056617.1012500005</v>
          </cell>
          <cell r="AG805">
            <v>-2136287.6845833338</v>
          </cell>
          <cell r="AH805">
            <v>-1738748.87</v>
          </cell>
          <cell r="AI805">
            <v>-1542109.1616666671</v>
          </cell>
          <cell r="AJ805">
            <v>-1425033.3700000003</v>
          </cell>
          <cell r="AK805">
            <v>-945979.55291666661</v>
          </cell>
          <cell r="AL805">
            <v>-258651.9512500003</v>
          </cell>
          <cell r="AM805">
            <v>65826.486249999914</v>
          </cell>
          <cell r="AN805">
            <v>391177.25541666645</v>
          </cell>
          <cell r="AO805">
            <v>1213572.8474999999</v>
          </cell>
          <cell r="AR805" t="str">
            <v>44</v>
          </cell>
        </row>
        <row r="806">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R806" t="str">
            <v>44</v>
          </cell>
        </row>
        <row r="807">
          <cell r="R807">
            <v>0</v>
          </cell>
          <cell r="S807">
            <v>0</v>
          </cell>
          <cell r="T807">
            <v>0</v>
          </cell>
          <cell r="U807">
            <v>0</v>
          </cell>
          <cell r="V807">
            <v>0</v>
          </cell>
          <cell r="W807">
            <v>0</v>
          </cell>
          <cell r="X807">
            <v>0</v>
          </cell>
          <cell r="Y807">
            <v>0</v>
          </cell>
          <cell r="Z807">
            <v>0</v>
          </cell>
          <cell r="AA807">
            <v>0</v>
          </cell>
          <cell r="AB807">
            <v>0</v>
          </cell>
          <cell r="AC807">
            <v>0</v>
          </cell>
          <cell r="AD807">
            <v>-25158116.232083332</v>
          </cell>
          <cell r="AE807">
            <v>-18588298.095416665</v>
          </cell>
          <cell r="AF807">
            <v>-12670561.45875</v>
          </cell>
          <cell r="AG807">
            <v>-8882629.1079166681</v>
          </cell>
          <cell r="AH807">
            <v>-7010535.1887499997</v>
          </cell>
          <cell r="AI807">
            <v>-5279475.4616666669</v>
          </cell>
          <cell r="AJ807">
            <v>-3641417.8649999998</v>
          </cell>
          <cell r="AK807">
            <v>-2106607.875</v>
          </cell>
          <cell r="AL807">
            <v>-685021.81625000003</v>
          </cell>
          <cell r="AM807">
            <v>0</v>
          </cell>
          <cell r="AN807">
            <v>0</v>
          </cell>
          <cell r="AO807">
            <v>0</v>
          </cell>
          <cell r="AR807" t="str">
            <v>44</v>
          </cell>
        </row>
        <row r="808">
          <cell r="R808">
            <v>-57127.09</v>
          </cell>
          <cell r="S808">
            <v>-64587.839999999997</v>
          </cell>
          <cell r="T808">
            <v>-50751.29</v>
          </cell>
          <cell r="U808">
            <v>-26433.79</v>
          </cell>
          <cell r="V808">
            <v>-2029.15</v>
          </cell>
          <cell r="W808">
            <v>22253.21</v>
          </cell>
          <cell r="X808">
            <v>45901.53</v>
          </cell>
          <cell r="Y808">
            <v>57443.71</v>
          </cell>
          <cell r="Z808">
            <v>63075.39</v>
          </cell>
          <cell r="AA808">
            <v>-20692.36</v>
          </cell>
          <cell r="AB808">
            <v>-58304.57</v>
          </cell>
          <cell r="AC808">
            <v>-67271.839999999997</v>
          </cell>
          <cell r="AD808">
            <v>2964.9704166666611</v>
          </cell>
          <cell r="AE808">
            <v>28272.577500000014</v>
          </cell>
          <cell r="AF808">
            <v>50459.491250000014</v>
          </cell>
          <cell r="AG808">
            <v>54243.098333333335</v>
          </cell>
          <cell r="AH808">
            <v>41942.508750000015</v>
          </cell>
          <cell r="AI808">
            <v>30903.953333333335</v>
          </cell>
          <cell r="AJ808">
            <v>21011.787499999999</v>
          </cell>
          <cell r="AK808">
            <v>12086.144583333333</v>
          </cell>
          <cell r="AL808">
            <v>4826.9087499999978</v>
          </cell>
          <cell r="AM808">
            <v>-1037.4437500000004</v>
          </cell>
          <cell r="AN808">
            <v>-6793.2791666666699</v>
          </cell>
          <cell r="AO808">
            <v>-11449.859583333337</v>
          </cell>
          <cell r="AR808" t="str">
            <v>44</v>
          </cell>
        </row>
        <row r="809">
          <cell r="R809">
            <v>140992.14000000001</v>
          </cell>
          <cell r="S809">
            <v>127129.2</v>
          </cell>
          <cell r="T809">
            <v>107721.89</v>
          </cell>
          <cell r="U809">
            <v>94979.6</v>
          </cell>
          <cell r="V809">
            <v>93204.47</v>
          </cell>
          <cell r="W809">
            <v>105588.42</v>
          </cell>
          <cell r="X809">
            <v>135223.96</v>
          </cell>
          <cell r="Y809">
            <v>180965.55</v>
          </cell>
          <cell r="Z809">
            <v>238810.52</v>
          </cell>
          <cell r="AA809">
            <v>211545.51</v>
          </cell>
          <cell r="AB809">
            <v>242331.51999999999</v>
          </cell>
          <cell r="AC809">
            <v>278754.44</v>
          </cell>
          <cell r="AD809">
            <v>58367.830833333333</v>
          </cell>
          <cell r="AE809">
            <v>65410.108750000007</v>
          </cell>
          <cell r="AF809">
            <v>72005.412083333329</v>
          </cell>
          <cell r="AG809">
            <v>79740.68541666666</v>
          </cell>
          <cell r="AH809">
            <v>89078.841666666674</v>
          </cell>
          <cell r="AI809">
            <v>98762.244166666685</v>
          </cell>
          <cell r="AJ809">
            <v>108614.41875</v>
          </cell>
          <cell r="AK809">
            <v>118590.27499999998</v>
          </cell>
          <cell r="AL809">
            <v>128583.565</v>
          </cell>
          <cell r="AM809">
            <v>138117.005</v>
          </cell>
          <cell r="AN809">
            <v>147331.42166666666</v>
          </cell>
          <cell r="AO809">
            <v>157542.88541666666</v>
          </cell>
          <cell r="AR809" t="str">
            <v>44</v>
          </cell>
        </row>
        <row r="810">
          <cell r="R810">
            <v>2364217.3199999998</v>
          </cell>
          <cell r="S810">
            <v>1761877.23</v>
          </cell>
          <cell r="T810">
            <v>1269914.73</v>
          </cell>
          <cell r="U810">
            <v>996069.21</v>
          </cell>
          <cell r="V810">
            <v>773946.05</v>
          </cell>
          <cell r="W810">
            <v>618568.95999999996</v>
          </cell>
          <cell r="X810">
            <v>488557.3</v>
          </cell>
          <cell r="Y810">
            <v>344561.77</v>
          </cell>
          <cell r="Z810">
            <v>155887.6</v>
          </cell>
          <cell r="AA810">
            <v>5173374.72</v>
          </cell>
          <cell r="AB810">
            <v>4551586.37</v>
          </cell>
          <cell r="AC810">
            <v>3782238.7</v>
          </cell>
          <cell r="AD810">
            <v>1045539.3366666666</v>
          </cell>
          <cell r="AE810">
            <v>1217459.9429166666</v>
          </cell>
          <cell r="AF810">
            <v>1343784.6079166667</v>
          </cell>
          <cell r="AG810">
            <v>1438200.6054166667</v>
          </cell>
          <cell r="AH810">
            <v>1511951.24125</v>
          </cell>
          <cell r="AI810">
            <v>1569972.7000000002</v>
          </cell>
          <cell r="AJ810">
            <v>1616102.9608333334</v>
          </cell>
          <cell r="AK810">
            <v>1650816.2554166671</v>
          </cell>
          <cell r="AL810">
            <v>1671668.3125000002</v>
          </cell>
          <cell r="AM810">
            <v>1708304.9762500003</v>
          </cell>
          <cell r="AN810">
            <v>1769645.1033333335</v>
          </cell>
          <cell r="AO810">
            <v>1828788.6066666665</v>
          </cell>
          <cell r="AR810" t="str">
            <v>44</v>
          </cell>
        </row>
        <row r="811">
          <cell r="R811">
            <v>-7379747.9199999999</v>
          </cell>
          <cell r="S811">
            <v>-5498944.75</v>
          </cell>
          <cell r="T811">
            <v>-3919497.08</v>
          </cell>
          <cell r="U811">
            <v>-2994508.02</v>
          </cell>
          <cell r="V811">
            <v>-2252766.73</v>
          </cell>
          <cell r="W811">
            <v>-1712695.28</v>
          </cell>
          <cell r="X811">
            <v>-1264501.17</v>
          </cell>
          <cell r="Y811">
            <v>-762145.56</v>
          </cell>
          <cell r="Z811">
            <v>-131056.25</v>
          </cell>
          <cell r="AA811">
            <v>3670147.74</v>
          </cell>
          <cell r="AB811">
            <v>3247024.92</v>
          </cell>
          <cell r="AC811">
            <v>2720498.24</v>
          </cell>
          <cell r="AD811">
            <v>-3267403.6108333338</v>
          </cell>
          <cell r="AE811">
            <v>-3804015.8054166674</v>
          </cell>
          <cell r="AF811">
            <v>-4196450.8816666668</v>
          </cell>
          <cell r="AG811">
            <v>-4484534.4275000002</v>
          </cell>
          <cell r="AH811">
            <v>-4703170.8754166672</v>
          </cell>
          <cell r="AI811">
            <v>-4868398.4591666674</v>
          </cell>
          <cell r="AJ811">
            <v>-4992448.3112500003</v>
          </cell>
          <cell r="AK811">
            <v>-5076891.9250000007</v>
          </cell>
          <cell r="AL811">
            <v>-5114108.6670833342</v>
          </cell>
          <cell r="AM811">
            <v>-4386755.9637500001</v>
          </cell>
          <cell r="AN811">
            <v>-3022801.9725000001</v>
          </cell>
          <cell r="AO811">
            <v>-1874088.675</v>
          </cell>
          <cell r="AR811" t="str">
            <v>44</v>
          </cell>
        </row>
        <row r="812">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row>
        <row r="813">
          <cell r="R813">
            <v>5269627728.3599968</v>
          </cell>
          <cell r="S813">
            <v>5311623829.9799995</v>
          </cell>
          <cell r="T813">
            <v>5254973849.8399973</v>
          </cell>
          <cell r="U813">
            <v>5202890360.1200018</v>
          </cell>
          <cell r="V813">
            <v>5198796705.8000031</v>
          </cell>
          <cell r="W813">
            <v>5156274329.7900038</v>
          </cell>
          <cell r="X813">
            <v>5347915777.9699965</v>
          </cell>
          <cell r="Y813">
            <v>5313557295.0699997</v>
          </cell>
          <cell r="Z813">
            <v>5275417958.2300043</v>
          </cell>
          <cell r="AA813">
            <v>5385977432.8899965</v>
          </cell>
          <cell r="AB813">
            <v>5385667283.6500034</v>
          </cell>
          <cell r="AC813">
            <v>5393609371.0699997</v>
          </cell>
          <cell r="AD813">
            <v>5230477485.534586</v>
          </cell>
          <cell r="AE813">
            <v>5228146323.8500023</v>
          </cell>
          <cell r="AF813">
            <v>5226912960.5612516</v>
          </cell>
          <cell r="AG813">
            <v>5223976800.5541677</v>
          </cell>
          <cell r="AH813">
            <v>5225522741.9020844</v>
          </cell>
          <cell r="AI813">
            <v>5223548998.5008335</v>
          </cell>
          <cell r="AJ813">
            <v>5221209024.9929171</v>
          </cell>
          <cell r="AK813">
            <v>5227843247.4712505</v>
          </cell>
          <cell r="AL813">
            <v>5236267256.3466673</v>
          </cell>
          <cell r="AM813">
            <v>5252183485.0395842</v>
          </cell>
          <cell r="AN813">
            <v>5269706020.076251</v>
          </cell>
          <cell r="AO813">
            <v>5283400789.2787504</v>
          </cell>
        </row>
        <row r="815">
          <cell r="R815">
            <v>-28001959.109999999</v>
          </cell>
          <cell r="S815">
            <v>-50474762.490000002</v>
          </cell>
          <cell r="T815">
            <v>-66898247.82</v>
          </cell>
          <cell r="U815">
            <v>-73464490.469999999</v>
          </cell>
          <cell r="V815">
            <v>-56917330.5</v>
          </cell>
          <cell r="W815">
            <v>-57358595.450000003</v>
          </cell>
          <cell r="X815">
            <v>-59729955.810000002</v>
          </cell>
          <cell r="Y815">
            <v>-63272306.579999998</v>
          </cell>
          <cell r="Z815">
            <v>-67005730.189999998</v>
          </cell>
          <cell r="AA815">
            <v>-77307902.689999998</v>
          </cell>
          <cell r="AB815">
            <v>-98553496.950000003</v>
          </cell>
          <cell r="AC815">
            <v>-126192237.68000001</v>
          </cell>
          <cell r="AD815">
            <v>-68579413.074583337</v>
          </cell>
          <cell r="AE815">
            <v>-69549546.896249995</v>
          </cell>
          <cell r="AF815">
            <v>-70972168.355833337</v>
          </cell>
          <cell r="AG815">
            <v>-72350151.284166679</v>
          </cell>
          <cell r="AH815">
            <v>-72620128.228333339</v>
          </cell>
          <cell r="AI815">
            <v>-71863878.768333346</v>
          </cell>
          <cell r="AJ815">
            <v>-71073573.924583346</v>
          </cell>
          <cell r="AK815">
            <v>-70434819.430833325</v>
          </cell>
          <cell r="AL815">
            <v>-69730050.900416672</v>
          </cell>
          <cell r="AM815">
            <v>-69152113.549999997</v>
          </cell>
          <cell r="AN815">
            <v>-68784105.231666669</v>
          </cell>
          <cell r="AO815">
            <v>-68666977.160416663</v>
          </cell>
          <cell r="AR815" t="str">
            <v>8b</v>
          </cell>
        </row>
        <row r="816">
          <cell r="Z816">
            <v>13216433.33</v>
          </cell>
          <cell r="AA816">
            <v>13216433.33</v>
          </cell>
          <cell r="AB816">
            <v>13216433.33</v>
          </cell>
          <cell r="AC816">
            <v>13657433.33</v>
          </cell>
          <cell r="AK816">
            <v>0</v>
          </cell>
          <cell r="AL816">
            <v>550684.7220833333</v>
          </cell>
          <cell r="AM816">
            <v>1652054.16625</v>
          </cell>
          <cell r="AN816">
            <v>2753423.6104166666</v>
          </cell>
          <cell r="AO816">
            <v>3873168.0545833334</v>
          </cell>
          <cell r="AR816" t="str">
            <v>50a</v>
          </cell>
        </row>
        <row r="817">
          <cell r="R817">
            <v>0</v>
          </cell>
          <cell r="S817">
            <v>0</v>
          </cell>
          <cell r="T817">
            <v>0</v>
          </cell>
          <cell r="U817">
            <v>0</v>
          </cell>
          <cell r="V817">
            <v>4840000</v>
          </cell>
          <cell r="W817">
            <v>5526000</v>
          </cell>
          <cell r="X817">
            <v>4487000</v>
          </cell>
          <cell r="Y817">
            <v>4804000</v>
          </cell>
          <cell r="Z817">
            <v>4684000</v>
          </cell>
          <cell r="AA817">
            <v>3104000</v>
          </cell>
          <cell r="AB817">
            <v>2494000</v>
          </cell>
          <cell r="AC817">
            <v>1846000</v>
          </cell>
          <cell r="AD817">
            <v>0</v>
          </cell>
          <cell r="AE817">
            <v>0</v>
          </cell>
          <cell r="AF817">
            <v>0</v>
          </cell>
          <cell r="AG817">
            <v>0</v>
          </cell>
          <cell r="AH817">
            <v>201666.66666666666</v>
          </cell>
          <cell r="AI817">
            <v>633583.33333333337</v>
          </cell>
          <cell r="AJ817">
            <v>1050791.6666666667</v>
          </cell>
          <cell r="AK817">
            <v>1437916.6666666667</v>
          </cell>
          <cell r="AL817">
            <v>1833250</v>
          </cell>
          <cell r="AM817">
            <v>2157750</v>
          </cell>
          <cell r="AN817">
            <v>2391000</v>
          </cell>
          <cell r="AO817">
            <v>2571833.3333333335</v>
          </cell>
          <cell r="AQ817" t="str">
            <v>37a</v>
          </cell>
          <cell r="AR817" t="str">
            <v>56</v>
          </cell>
        </row>
        <row r="818">
          <cell r="R818">
            <v>50532715</v>
          </cell>
          <cell r="S818">
            <v>50532715</v>
          </cell>
          <cell r="T818">
            <v>50532715</v>
          </cell>
          <cell r="U818">
            <v>50532715</v>
          </cell>
          <cell r="V818">
            <v>50532715</v>
          </cell>
          <cell r="W818">
            <v>50532715</v>
          </cell>
          <cell r="X818">
            <v>50532715</v>
          </cell>
          <cell r="Y818">
            <v>50532715</v>
          </cell>
          <cell r="Z818">
            <v>61170606</v>
          </cell>
          <cell r="AA818">
            <v>61170606</v>
          </cell>
          <cell r="AB818">
            <v>61170606</v>
          </cell>
          <cell r="AC818">
            <v>61170606</v>
          </cell>
          <cell r="AD818">
            <v>48213215</v>
          </cell>
          <cell r="AE818">
            <v>48529881.666666664</v>
          </cell>
          <cell r="AF818">
            <v>48869048.333333336</v>
          </cell>
          <cell r="AG818">
            <v>49179590</v>
          </cell>
          <cell r="AH818">
            <v>49460548.333333336</v>
          </cell>
          <cell r="AI818">
            <v>49697298.333333336</v>
          </cell>
          <cell r="AJ818">
            <v>49888215</v>
          </cell>
          <cell r="AK818">
            <v>50048298.333333336</v>
          </cell>
          <cell r="AL818">
            <v>50646460.458333336</v>
          </cell>
          <cell r="AM818">
            <v>51686493.041666664</v>
          </cell>
          <cell r="AN818">
            <v>52696900.625</v>
          </cell>
          <cell r="AO818">
            <v>53635433.208333336</v>
          </cell>
          <cell r="AR818" t="str">
            <v>42b</v>
          </cell>
        </row>
        <row r="819">
          <cell r="Z819">
            <v>2876367</v>
          </cell>
          <cell r="AA819">
            <v>2876367</v>
          </cell>
          <cell r="AB819">
            <v>2876367</v>
          </cell>
          <cell r="AC819">
            <v>2967367</v>
          </cell>
          <cell r="AK819">
            <v>0</v>
          </cell>
          <cell r="AL819">
            <v>119848.625</v>
          </cell>
          <cell r="AM819">
            <v>359545.875</v>
          </cell>
          <cell r="AN819">
            <v>599243.125</v>
          </cell>
          <cell r="AO819">
            <v>842732.04166666663</v>
          </cell>
          <cell r="AR819" t="str">
            <v>62</v>
          </cell>
        </row>
        <row r="820">
          <cell r="R820">
            <v>0</v>
          </cell>
          <cell r="S820">
            <v>0</v>
          </cell>
          <cell r="T820">
            <v>0</v>
          </cell>
          <cell r="U820">
            <v>0</v>
          </cell>
          <cell r="V820">
            <v>0</v>
          </cell>
          <cell r="W820">
            <v>1085000</v>
          </cell>
          <cell r="X820">
            <v>1085000</v>
          </cell>
          <cell r="Y820">
            <v>1085000</v>
          </cell>
          <cell r="Z820">
            <v>1205000</v>
          </cell>
          <cell r="AA820">
            <v>1205000</v>
          </cell>
          <cell r="AB820">
            <v>1205000</v>
          </cell>
          <cell r="AC820">
            <v>1407000</v>
          </cell>
          <cell r="AD820">
            <v>0</v>
          </cell>
          <cell r="AE820">
            <v>0</v>
          </cell>
          <cell r="AF820">
            <v>0</v>
          </cell>
          <cell r="AG820">
            <v>0</v>
          </cell>
          <cell r="AH820">
            <v>0</v>
          </cell>
          <cell r="AI820">
            <v>45208.333333333336</v>
          </cell>
          <cell r="AJ820">
            <v>135625</v>
          </cell>
          <cell r="AK820">
            <v>226041.66666666666</v>
          </cell>
          <cell r="AL820">
            <v>321458.33333333331</v>
          </cell>
          <cell r="AM820">
            <v>421875</v>
          </cell>
          <cell r="AN820">
            <v>522291.66666666669</v>
          </cell>
          <cell r="AO820">
            <v>631125</v>
          </cell>
          <cell r="AQ820" t="str">
            <v>37c</v>
          </cell>
          <cell r="AR820" t="str">
            <v>56</v>
          </cell>
        </row>
        <row r="821">
          <cell r="R821">
            <v>-1024751.45</v>
          </cell>
          <cell r="S821">
            <v>-1024751.45</v>
          </cell>
          <cell r="T821">
            <v>-1024751.45</v>
          </cell>
          <cell r="U821">
            <v>-1024751.45</v>
          </cell>
          <cell r="V821">
            <v>-1024751.45</v>
          </cell>
          <cell r="W821">
            <v>-1024751.45</v>
          </cell>
          <cell r="X821">
            <v>-1024751.45</v>
          </cell>
          <cell r="Y821">
            <v>-1024751.45</v>
          </cell>
          <cell r="Z821">
            <v>-1024751.45</v>
          </cell>
          <cell r="AA821">
            <v>-1024751.45</v>
          </cell>
          <cell r="AB821">
            <v>-1024751.45</v>
          </cell>
          <cell r="AC821">
            <v>-1024751.45</v>
          </cell>
          <cell r="AD821">
            <v>-1024751.4499999998</v>
          </cell>
          <cell r="AE821">
            <v>-1024751.4499999998</v>
          </cell>
          <cell r="AF821">
            <v>-1024751.4499999998</v>
          </cell>
          <cell r="AG821">
            <v>-1024751.4499999998</v>
          </cell>
          <cell r="AH821">
            <v>-1024751.4499999998</v>
          </cell>
          <cell r="AI821">
            <v>-1024751.4499999998</v>
          </cell>
          <cell r="AJ821">
            <v>-1024751.4499999998</v>
          </cell>
          <cell r="AK821">
            <v>-1024751.4499999998</v>
          </cell>
          <cell r="AL821">
            <v>-1024751.4499999998</v>
          </cell>
          <cell r="AM821">
            <v>-1024751.4499999998</v>
          </cell>
          <cell r="AN821">
            <v>-1024751.4499999998</v>
          </cell>
          <cell r="AO821">
            <v>-1024751.4499999998</v>
          </cell>
          <cell r="AR821" t="str">
            <v>17/21</v>
          </cell>
          <cell r="AS821" t="str">
            <v>10</v>
          </cell>
        </row>
        <row r="822">
          <cell r="R822">
            <v>-663000</v>
          </cell>
          <cell r="S822">
            <v>-714000</v>
          </cell>
          <cell r="T822">
            <v>-765000</v>
          </cell>
          <cell r="U822">
            <v>-816000</v>
          </cell>
          <cell r="V822">
            <v>-867000</v>
          </cell>
          <cell r="W822">
            <v>-918000</v>
          </cell>
          <cell r="X822">
            <v>-969000</v>
          </cell>
          <cell r="Y822">
            <v>-1020000</v>
          </cell>
          <cell r="Z822">
            <v>4221000</v>
          </cell>
          <cell r="AA822">
            <v>4170000</v>
          </cell>
          <cell r="AB822">
            <v>4119000</v>
          </cell>
          <cell r="AC822">
            <v>4068000</v>
          </cell>
          <cell r="AD822">
            <v>-346375</v>
          </cell>
          <cell r="AE822">
            <v>-403750</v>
          </cell>
          <cell r="AF822">
            <v>-459000</v>
          </cell>
          <cell r="AG822">
            <v>-510000</v>
          </cell>
          <cell r="AH822">
            <v>-561000</v>
          </cell>
          <cell r="AI822">
            <v>-612000</v>
          </cell>
          <cell r="AJ822">
            <v>-663000</v>
          </cell>
          <cell r="AK822">
            <v>-714000</v>
          </cell>
          <cell r="AL822">
            <v>-544500</v>
          </cell>
          <cell r="AM822">
            <v>-154500</v>
          </cell>
          <cell r="AN822">
            <v>235500</v>
          </cell>
          <cell r="AO822">
            <v>625500</v>
          </cell>
          <cell r="AR822" t="str">
            <v>62</v>
          </cell>
        </row>
        <row r="823">
          <cell r="R823">
            <v>28917.58</v>
          </cell>
          <cell r="S823">
            <v>27917.58</v>
          </cell>
          <cell r="T823">
            <v>27917.58</v>
          </cell>
          <cell r="U823">
            <v>26917.58</v>
          </cell>
          <cell r="V823">
            <v>25917.58</v>
          </cell>
          <cell r="W823">
            <v>24917.58</v>
          </cell>
          <cell r="X823">
            <v>23917.58</v>
          </cell>
          <cell r="Y823">
            <v>22917.58</v>
          </cell>
          <cell r="Z823">
            <v>22917.58</v>
          </cell>
          <cell r="AA823">
            <v>21917.58</v>
          </cell>
          <cell r="AB823">
            <v>21917.58</v>
          </cell>
          <cell r="AC823">
            <v>20698.580000000002</v>
          </cell>
          <cell r="AD823">
            <v>36167.580000000009</v>
          </cell>
          <cell r="AE823">
            <v>35000.913333333345</v>
          </cell>
          <cell r="AF823">
            <v>33875.913333333345</v>
          </cell>
          <cell r="AG823">
            <v>32792.580000000009</v>
          </cell>
          <cell r="AH823">
            <v>31709.246666666677</v>
          </cell>
          <cell r="AI823">
            <v>30667.580000000013</v>
          </cell>
          <cell r="AJ823">
            <v>29667.580000000013</v>
          </cell>
          <cell r="AK823">
            <v>28667.580000000013</v>
          </cell>
          <cell r="AL823">
            <v>27709.246666666677</v>
          </cell>
          <cell r="AM823">
            <v>26792.580000000013</v>
          </cell>
          <cell r="AN823">
            <v>25917.580000000013</v>
          </cell>
          <cell r="AO823">
            <v>25116.788333333345</v>
          </cell>
          <cell r="AQ823">
            <v>23</v>
          </cell>
          <cell r="AR823" t="str">
            <v>56</v>
          </cell>
        </row>
        <row r="824">
          <cell r="R824">
            <v>80427</v>
          </cell>
          <cell r="S824">
            <v>77427</v>
          </cell>
          <cell r="T824">
            <v>74427</v>
          </cell>
          <cell r="U824">
            <v>71427</v>
          </cell>
          <cell r="V824">
            <v>68427</v>
          </cell>
          <cell r="W824">
            <v>65427</v>
          </cell>
          <cell r="X824">
            <v>62427</v>
          </cell>
          <cell r="Y824">
            <v>59427</v>
          </cell>
          <cell r="Z824">
            <v>56427</v>
          </cell>
          <cell r="AA824">
            <v>53427</v>
          </cell>
          <cell r="AB824">
            <v>50427</v>
          </cell>
          <cell r="AC824">
            <v>48427</v>
          </cell>
          <cell r="AD824">
            <v>97552</v>
          </cell>
          <cell r="AE824">
            <v>94635.333333333328</v>
          </cell>
          <cell r="AF824">
            <v>91718.666666666672</v>
          </cell>
          <cell r="AG824">
            <v>88802</v>
          </cell>
          <cell r="AH824">
            <v>85885.333333333328</v>
          </cell>
          <cell r="AI824">
            <v>82968.666666666672</v>
          </cell>
          <cell r="AJ824">
            <v>80052</v>
          </cell>
          <cell r="AK824">
            <v>77135.333333333328</v>
          </cell>
          <cell r="AL824">
            <v>74218.666666666672</v>
          </cell>
          <cell r="AM824">
            <v>71302</v>
          </cell>
          <cell r="AN824">
            <v>68385.333333333328</v>
          </cell>
          <cell r="AO824">
            <v>65468.666666666664</v>
          </cell>
          <cell r="AQ824">
            <v>24</v>
          </cell>
          <cell r="AR824" t="str">
            <v>56</v>
          </cell>
        </row>
        <row r="825">
          <cell r="R825">
            <v>39210432</v>
          </cell>
          <cell r="S825">
            <v>39244432</v>
          </cell>
          <cell r="T825">
            <v>39378432</v>
          </cell>
          <cell r="U825">
            <v>39463432</v>
          </cell>
          <cell r="V825">
            <v>39902432</v>
          </cell>
          <cell r="W825">
            <v>39692432</v>
          </cell>
          <cell r="X825">
            <v>40078432</v>
          </cell>
          <cell r="Y825">
            <v>40464432</v>
          </cell>
          <cell r="Z825">
            <v>41045560</v>
          </cell>
          <cell r="AA825">
            <v>41510560</v>
          </cell>
          <cell r="AB825">
            <v>41584560</v>
          </cell>
          <cell r="AC825">
            <v>41144560</v>
          </cell>
          <cell r="AD825">
            <v>38902140.333333336</v>
          </cell>
          <cell r="AE825">
            <v>39006265.333333336</v>
          </cell>
          <cell r="AF825">
            <v>39101640.333333336</v>
          </cell>
          <cell r="AG825">
            <v>39191557</v>
          </cell>
          <cell r="AH825">
            <v>39305390.333333336</v>
          </cell>
          <cell r="AI825">
            <v>39430348.666666664</v>
          </cell>
          <cell r="AJ825">
            <v>39539765.333333336</v>
          </cell>
          <cell r="AK825">
            <v>39643348.666666664</v>
          </cell>
          <cell r="AL825">
            <v>39758062.333333336</v>
          </cell>
          <cell r="AM825">
            <v>39889864.666666664</v>
          </cell>
          <cell r="AN825">
            <v>40017042</v>
          </cell>
          <cell r="AO825">
            <v>40151344.333333336</v>
          </cell>
          <cell r="AQ825">
            <v>25</v>
          </cell>
          <cell r="AR825" t="str">
            <v>56</v>
          </cell>
        </row>
        <row r="826">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R826" t="str">
            <v>8b</v>
          </cell>
        </row>
        <row r="827">
          <cell r="R827">
            <v>-29613000</v>
          </cell>
          <cell r="S827">
            <v>-29774000</v>
          </cell>
          <cell r="T827">
            <v>-29935000</v>
          </cell>
          <cell r="U827">
            <v>-30096000</v>
          </cell>
          <cell r="V827">
            <v>-30257000</v>
          </cell>
          <cell r="W827">
            <v>-30416000</v>
          </cell>
          <cell r="X827">
            <v>-30500000</v>
          </cell>
          <cell r="Y827">
            <v>-30649000</v>
          </cell>
          <cell r="Z827">
            <v>0</v>
          </cell>
          <cell r="AA827">
            <v>0</v>
          </cell>
          <cell r="AB827">
            <v>0</v>
          </cell>
          <cell r="AC827">
            <v>0</v>
          </cell>
          <cell r="AD827">
            <v>-26205708.333333332</v>
          </cell>
          <cell r="AE827">
            <v>-26925791.666666668</v>
          </cell>
          <cell r="AF827">
            <v>-27643208.333333332</v>
          </cell>
          <cell r="AG827">
            <v>-28357958.333333332</v>
          </cell>
          <cell r="AH827">
            <v>-29070041.666666668</v>
          </cell>
          <cell r="AI827">
            <v>-29562375</v>
          </cell>
          <cell r="AJ827">
            <v>-29763583.333333332</v>
          </cell>
          <cell r="AK827">
            <v>-29890250</v>
          </cell>
          <cell r="AL827">
            <v>-28730916.666666668</v>
          </cell>
          <cell r="AM827">
            <v>-26276666.666666668</v>
          </cell>
          <cell r="AN827">
            <v>-23800916.666666668</v>
          </cell>
          <cell r="AO827">
            <v>-21330500</v>
          </cell>
          <cell r="AR827" t="str">
            <v>62</v>
          </cell>
        </row>
        <row r="828">
          <cell r="R828">
            <v>2457000</v>
          </cell>
          <cell r="S828">
            <v>2457000</v>
          </cell>
          <cell r="T828">
            <v>2414000</v>
          </cell>
          <cell r="U828">
            <v>2414000</v>
          </cell>
          <cell r="V828">
            <v>2414000</v>
          </cell>
          <cell r="W828">
            <v>2649000</v>
          </cell>
          <cell r="X828">
            <v>2649000</v>
          </cell>
          <cell r="Y828">
            <v>2649000</v>
          </cell>
          <cell r="Z828">
            <v>2493590</v>
          </cell>
          <cell r="AA828">
            <v>2493590</v>
          </cell>
          <cell r="AB828">
            <v>2493590</v>
          </cell>
          <cell r="AC828">
            <v>2831590</v>
          </cell>
          <cell r="AD828">
            <v>2539375</v>
          </cell>
          <cell r="AE828">
            <v>2533958.3333333335</v>
          </cell>
          <cell r="AF828">
            <v>2528125</v>
          </cell>
          <cell r="AG828">
            <v>2521875</v>
          </cell>
          <cell r="AH828">
            <v>2515625</v>
          </cell>
          <cell r="AI828">
            <v>2527458.3333333335</v>
          </cell>
          <cell r="AJ828">
            <v>2557375</v>
          </cell>
          <cell r="AK828">
            <v>2587291.6666666665</v>
          </cell>
          <cell r="AL828">
            <v>2585774.5833333335</v>
          </cell>
          <cell r="AM828">
            <v>2552823.75</v>
          </cell>
          <cell r="AN828">
            <v>2519872.9166666665</v>
          </cell>
          <cell r="AO828">
            <v>2519005.4166666665</v>
          </cell>
          <cell r="AQ828">
            <v>26</v>
          </cell>
          <cell r="AR828" t="str">
            <v>56</v>
          </cell>
        </row>
        <row r="829">
          <cell r="R829">
            <v>1950018</v>
          </cell>
          <cell r="S829">
            <v>1812018</v>
          </cell>
          <cell r="T829">
            <v>1673018</v>
          </cell>
          <cell r="U829">
            <v>1535018</v>
          </cell>
          <cell r="V829">
            <v>1397018</v>
          </cell>
          <cell r="W829">
            <v>1259018</v>
          </cell>
          <cell r="X829">
            <v>1121018</v>
          </cell>
          <cell r="Y829">
            <v>983018</v>
          </cell>
          <cell r="Z829">
            <v>877892</v>
          </cell>
          <cell r="AA829">
            <v>739892</v>
          </cell>
          <cell r="AB829">
            <v>601892</v>
          </cell>
          <cell r="AC829">
            <v>419892</v>
          </cell>
          <cell r="AD829">
            <v>2327809.6666666665</v>
          </cell>
          <cell r="AE829">
            <v>2234559.6666666665</v>
          </cell>
          <cell r="AF829">
            <v>2141268</v>
          </cell>
          <cell r="AG829">
            <v>2047809.6666666667</v>
          </cell>
          <cell r="AH829">
            <v>1953393</v>
          </cell>
          <cell r="AI829">
            <v>1858143</v>
          </cell>
          <cell r="AJ829">
            <v>1762893</v>
          </cell>
          <cell r="AK829">
            <v>1667226.3333333333</v>
          </cell>
          <cell r="AL829">
            <v>1572512.75</v>
          </cell>
          <cell r="AM829">
            <v>1479002.25</v>
          </cell>
          <cell r="AN829">
            <v>1384366.75</v>
          </cell>
          <cell r="AO829">
            <v>1267022.9166666667</v>
          </cell>
          <cell r="AR829" t="str">
            <v>56</v>
          </cell>
        </row>
        <row r="830">
          <cell r="R830">
            <v>2224000</v>
          </cell>
          <cell r="S830">
            <v>2224000</v>
          </cell>
          <cell r="T830">
            <v>2100000</v>
          </cell>
          <cell r="U830">
            <v>2100000</v>
          </cell>
          <cell r="V830">
            <v>2100000</v>
          </cell>
          <cell r="W830">
            <v>1976000</v>
          </cell>
          <cell r="X830">
            <v>1976000</v>
          </cell>
          <cell r="Y830">
            <v>1976000</v>
          </cell>
          <cell r="Z830">
            <v>1852000</v>
          </cell>
          <cell r="AA830">
            <v>1852000</v>
          </cell>
          <cell r="AB830">
            <v>1852000</v>
          </cell>
          <cell r="AC830">
            <v>1729000</v>
          </cell>
          <cell r="AD830">
            <v>2656250</v>
          </cell>
          <cell r="AE830">
            <v>2615083.3333333335</v>
          </cell>
          <cell r="AF830">
            <v>2568750</v>
          </cell>
          <cell r="AG830">
            <v>2517250</v>
          </cell>
          <cell r="AH830">
            <v>2465750</v>
          </cell>
          <cell r="AI830">
            <v>2409083.3333333335</v>
          </cell>
          <cell r="AJ830">
            <v>2347250</v>
          </cell>
          <cell r="AK830">
            <v>2285416.6666666665</v>
          </cell>
          <cell r="AL830">
            <v>2218416.6666666665</v>
          </cell>
          <cell r="AM830">
            <v>2146250</v>
          </cell>
          <cell r="AN830">
            <v>2074083.3333333333</v>
          </cell>
          <cell r="AO830">
            <v>2017375</v>
          </cell>
          <cell r="AR830" t="str">
            <v>62</v>
          </cell>
        </row>
        <row r="831">
          <cell r="R831">
            <v>699108</v>
          </cell>
          <cell r="S831">
            <v>699108</v>
          </cell>
          <cell r="T831">
            <v>307132</v>
          </cell>
          <cell r="U831">
            <v>307132</v>
          </cell>
          <cell r="V831">
            <v>307132</v>
          </cell>
          <cell r="W831">
            <v>276882</v>
          </cell>
          <cell r="X831">
            <v>276882</v>
          </cell>
          <cell r="Y831">
            <v>276882</v>
          </cell>
          <cell r="Z831">
            <v>252382</v>
          </cell>
          <cell r="AA831">
            <v>252382</v>
          </cell>
          <cell r="AB831">
            <v>252382</v>
          </cell>
          <cell r="AC831">
            <v>263887</v>
          </cell>
          <cell r="AD831">
            <v>531888.25</v>
          </cell>
          <cell r="AE831">
            <v>543900.25</v>
          </cell>
          <cell r="AF831">
            <v>536288.25</v>
          </cell>
          <cell r="AG831">
            <v>509052.25</v>
          </cell>
          <cell r="AH831">
            <v>481816.25</v>
          </cell>
          <cell r="AI831">
            <v>452194.83333333331</v>
          </cell>
          <cell r="AJ831">
            <v>420188</v>
          </cell>
          <cell r="AK831">
            <v>388181.16666666669</v>
          </cell>
          <cell r="AL831">
            <v>374127.45833333331</v>
          </cell>
          <cell r="AM831">
            <v>378026.875</v>
          </cell>
          <cell r="AN831">
            <v>381926.29166666669</v>
          </cell>
          <cell r="AO831">
            <v>365741.79166666669</v>
          </cell>
          <cell r="AR831" t="str">
            <v>62</v>
          </cell>
        </row>
        <row r="832">
          <cell r="R832">
            <v>4618558</v>
          </cell>
          <cell r="S832">
            <v>4618558</v>
          </cell>
          <cell r="T832">
            <v>4618558</v>
          </cell>
          <cell r="U832">
            <v>4618558</v>
          </cell>
          <cell r="V832">
            <v>4618558</v>
          </cell>
          <cell r="W832">
            <v>2997558</v>
          </cell>
          <cell r="X832">
            <v>2997558</v>
          </cell>
          <cell r="Y832">
            <v>2997558</v>
          </cell>
          <cell r="Z832">
            <v>5369169</v>
          </cell>
          <cell r="AA832">
            <v>5369169</v>
          </cell>
          <cell r="AB832">
            <v>5369169</v>
          </cell>
          <cell r="AC832">
            <v>5828169</v>
          </cell>
          <cell r="AD832">
            <v>4159636.125</v>
          </cell>
          <cell r="AE832">
            <v>4247104.875</v>
          </cell>
          <cell r="AF832">
            <v>4325948.625</v>
          </cell>
          <cell r="AG832">
            <v>4396167.375</v>
          </cell>
          <cell r="AH832">
            <v>4466386.125</v>
          </cell>
          <cell r="AI832">
            <v>4461979.875</v>
          </cell>
          <cell r="AJ832">
            <v>4382948.625</v>
          </cell>
          <cell r="AK832">
            <v>4303917.375</v>
          </cell>
          <cell r="AL832">
            <v>4287161.583333333</v>
          </cell>
          <cell r="AM832">
            <v>4332681.25</v>
          </cell>
          <cell r="AN832">
            <v>4378200.916666667</v>
          </cell>
          <cell r="AO832">
            <v>4451361.208333333</v>
          </cell>
          <cell r="AR832" t="str">
            <v>62</v>
          </cell>
        </row>
        <row r="833">
          <cell r="R833">
            <v>2537</v>
          </cell>
          <cell r="S833">
            <v>2537</v>
          </cell>
          <cell r="T833">
            <v>0</v>
          </cell>
          <cell r="U833">
            <v>0</v>
          </cell>
          <cell r="V833">
            <v>0</v>
          </cell>
          <cell r="W833">
            <v>0</v>
          </cell>
          <cell r="X833">
            <v>0</v>
          </cell>
          <cell r="Y833">
            <v>0</v>
          </cell>
          <cell r="Z833">
            <v>0</v>
          </cell>
          <cell r="AA833">
            <v>0</v>
          </cell>
          <cell r="AB833">
            <v>0</v>
          </cell>
          <cell r="AC833">
            <v>0</v>
          </cell>
          <cell r="AD833">
            <v>6726.125</v>
          </cell>
          <cell r="AE833">
            <v>6573.541666666667</v>
          </cell>
          <cell r="AF833">
            <v>6393.666666666667</v>
          </cell>
          <cell r="AG833">
            <v>6186.5</v>
          </cell>
          <cell r="AH833">
            <v>5979.333333333333</v>
          </cell>
          <cell r="AI833">
            <v>5438.958333333333</v>
          </cell>
          <cell r="AJ833">
            <v>4565.375</v>
          </cell>
          <cell r="AK833">
            <v>3691.7916666666665</v>
          </cell>
          <cell r="AL833">
            <v>2818.2083333333335</v>
          </cell>
          <cell r="AM833">
            <v>1944.625</v>
          </cell>
          <cell r="AN833">
            <v>1071.0416666666667</v>
          </cell>
          <cell r="AO833">
            <v>528.54166666666663</v>
          </cell>
          <cell r="AR833" t="str">
            <v>62</v>
          </cell>
        </row>
        <row r="834">
          <cell r="R834">
            <v>49000</v>
          </cell>
          <cell r="S834">
            <v>49000</v>
          </cell>
          <cell r="T834">
            <v>49000</v>
          </cell>
          <cell r="U834">
            <v>49000</v>
          </cell>
          <cell r="V834">
            <v>49000</v>
          </cell>
          <cell r="W834">
            <v>49000</v>
          </cell>
          <cell r="X834">
            <v>49000</v>
          </cell>
          <cell r="Y834">
            <v>49000</v>
          </cell>
          <cell r="Z834">
            <v>49000</v>
          </cell>
          <cell r="AA834">
            <v>49000</v>
          </cell>
          <cell r="AB834">
            <v>49000</v>
          </cell>
          <cell r="AC834">
            <v>0</v>
          </cell>
          <cell r="AD834">
            <v>49000</v>
          </cell>
          <cell r="AE834">
            <v>49000</v>
          </cell>
          <cell r="AF834">
            <v>49000</v>
          </cell>
          <cell r="AG834">
            <v>49000</v>
          </cell>
          <cell r="AH834">
            <v>49000</v>
          </cell>
          <cell r="AI834">
            <v>49000</v>
          </cell>
          <cell r="AJ834">
            <v>49000</v>
          </cell>
          <cell r="AK834">
            <v>49000</v>
          </cell>
          <cell r="AL834">
            <v>49000</v>
          </cell>
          <cell r="AM834">
            <v>49000</v>
          </cell>
          <cell r="AN834">
            <v>49000</v>
          </cell>
          <cell r="AO834">
            <v>46958.333333333336</v>
          </cell>
          <cell r="AR834" t="str">
            <v>62</v>
          </cell>
        </row>
        <row r="835">
          <cell r="R835">
            <v>530000</v>
          </cell>
          <cell r="S835">
            <v>530000</v>
          </cell>
          <cell r="T835">
            <v>530000</v>
          </cell>
          <cell r="U835">
            <v>530000</v>
          </cell>
          <cell r="V835">
            <v>530000</v>
          </cell>
          <cell r="W835">
            <v>516000</v>
          </cell>
          <cell r="X835">
            <v>516000</v>
          </cell>
          <cell r="Y835">
            <v>516000</v>
          </cell>
          <cell r="Z835">
            <v>516000</v>
          </cell>
          <cell r="AA835">
            <v>516000</v>
          </cell>
          <cell r="AB835">
            <v>516000</v>
          </cell>
          <cell r="AC835">
            <v>-533000</v>
          </cell>
          <cell r="AD835">
            <v>-155000</v>
          </cell>
          <cell r="AE835">
            <v>-87500</v>
          </cell>
          <cell r="AF835">
            <v>-20000</v>
          </cell>
          <cell r="AG835">
            <v>47500</v>
          </cell>
          <cell r="AH835">
            <v>115000</v>
          </cell>
          <cell r="AI835">
            <v>179791.66666666666</v>
          </cell>
          <cell r="AJ835">
            <v>241875</v>
          </cell>
          <cell r="AK835">
            <v>303958.33333333331</v>
          </cell>
          <cell r="AL835">
            <v>366333.33333333331</v>
          </cell>
          <cell r="AM835">
            <v>429000</v>
          </cell>
          <cell r="AN835">
            <v>491666.66666666669</v>
          </cell>
          <cell r="AO835">
            <v>478708.33333333331</v>
          </cell>
          <cell r="AR835" t="str">
            <v>62</v>
          </cell>
        </row>
        <row r="836">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Q836">
            <v>27</v>
          </cell>
          <cell r="AR836" t="str">
            <v>56</v>
          </cell>
        </row>
        <row r="837">
          <cell r="R837">
            <v>2167000</v>
          </cell>
          <cell r="S837">
            <v>2167000</v>
          </cell>
          <cell r="T837">
            <v>2171000</v>
          </cell>
          <cell r="U837">
            <v>2171000</v>
          </cell>
          <cell r="V837">
            <v>2171000</v>
          </cell>
          <cell r="W837">
            <v>2173000</v>
          </cell>
          <cell r="X837">
            <v>2173000</v>
          </cell>
          <cell r="Y837">
            <v>2173000</v>
          </cell>
          <cell r="Z837">
            <v>0</v>
          </cell>
          <cell r="AA837">
            <v>0</v>
          </cell>
          <cell r="AB837">
            <v>0</v>
          </cell>
          <cell r="AC837">
            <v>0</v>
          </cell>
          <cell r="AD837">
            <v>2110500</v>
          </cell>
          <cell r="AE837">
            <v>2113500</v>
          </cell>
          <cell r="AF837">
            <v>2116666.6666666665</v>
          </cell>
          <cell r="AG837">
            <v>2120000</v>
          </cell>
          <cell r="AH837">
            <v>2123333.3333333335</v>
          </cell>
          <cell r="AI837">
            <v>2128375</v>
          </cell>
          <cell r="AJ837">
            <v>2135125</v>
          </cell>
          <cell r="AK837">
            <v>2141875</v>
          </cell>
          <cell r="AL837">
            <v>2059000</v>
          </cell>
          <cell r="AM837">
            <v>1886500</v>
          </cell>
          <cell r="AN837">
            <v>1714000</v>
          </cell>
          <cell r="AO837">
            <v>1537458.3333333333</v>
          </cell>
          <cell r="AR837" t="str">
            <v>62</v>
          </cell>
        </row>
        <row r="838">
          <cell r="R838">
            <v>365575</v>
          </cell>
          <cell r="S838">
            <v>365575</v>
          </cell>
          <cell r="T838">
            <v>365575</v>
          </cell>
          <cell r="U838">
            <v>365575</v>
          </cell>
          <cell r="V838">
            <v>365575</v>
          </cell>
          <cell r="W838">
            <v>365575</v>
          </cell>
          <cell r="X838">
            <v>365575</v>
          </cell>
          <cell r="Y838">
            <v>365575</v>
          </cell>
          <cell r="Z838">
            <v>0</v>
          </cell>
          <cell r="AA838">
            <v>0</v>
          </cell>
          <cell r="AB838">
            <v>0</v>
          </cell>
          <cell r="AC838">
            <v>0</v>
          </cell>
          <cell r="AD838">
            <v>352515.625</v>
          </cell>
          <cell r="AE838">
            <v>355417.70833333331</v>
          </cell>
          <cell r="AF838">
            <v>358319.79166666669</v>
          </cell>
          <cell r="AG838">
            <v>361221.875</v>
          </cell>
          <cell r="AH838">
            <v>364123.95833333331</v>
          </cell>
          <cell r="AI838">
            <v>365575</v>
          </cell>
          <cell r="AJ838">
            <v>365575</v>
          </cell>
          <cell r="AK838">
            <v>365575</v>
          </cell>
          <cell r="AL838">
            <v>350342.70833333331</v>
          </cell>
          <cell r="AM838">
            <v>319878.125</v>
          </cell>
          <cell r="AN838">
            <v>289413.54166666669</v>
          </cell>
          <cell r="AO838">
            <v>258948.95833333334</v>
          </cell>
          <cell r="AR838" t="str">
            <v>62</v>
          </cell>
        </row>
        <row r="839">
          <cell r="R839">
            <v>455000</v>
          </cell>
          <cell r="S839">
            <v>455000</v>
          </cell>
          <cell r="T839">
            <v>455000</v>
          </cell>
          <cell r="U839">
            <v>455000</v>
          </cell>
          <cell r="V839">
            <v>455000</v>
          </cell>
          <cell r="W839">
            <v>455000</v>
          </cell>
          <cell r="X839">
            <v>455000</v>
          </cell>
          <cell r="Y839">
            <v>455000</v>
          </cell>
          <cell r="Z839">
            <v>0</v>
          </cell>
          <cell r="AA839">
            <v>0</v>
          </cell>
          <cell r="AB839">
            <v>0</v>
          </cell>
          <cell r="AC839">
            <v>0</v>
          </cell>
          <cell r="AD839">
            <v>455000</v>
          </cell>
          <cell r="AE839">
            <v>455000</v>
          </cell>
          <cell r="AF839">
            <v>455000</v>
          </cell>
          <cell r="AG839">
            <v>455000</v>
          </cell>
          <cell r="AH839">
            <v>455000</v>
          </cell>
          <cell r="AI839">
            <v>455000</v>
          </cell>
          <cell r="AJ839">
            <v>455000</v>
          </cell>
          <cell r="AK839">
            <v>455000</v>
          </cell>
          <cell r="AL839">
            <v>436041.66666666669</v>
          </cell>
          <cell r="AM839">
            <v>398125</v>
          </cell>
          <cell r="AN839">
            <v>360208.33333333331</v>
          </cell>
          <cell r="AO839">
            <v>322291.66666666669</v>
          </cell>
          <cell r="AR839" t="str">
            <v>62</v>
          </cell>
        </row>
        <row r="840">
          <cell r="R840">
            <v>926000</v>
          </cell>
          <cell r="S840">
            <v>926000</v>
          </cell>
          <cell r="T840">
            <v>892000</v>
          </cell>
          <cell r="U840">
            <v>892000</v>
          </cell>
          <cell r="V840">
            <v>892000</v>
          </cell>
          <cell r="W840">
            <v>877000</v>
          </cell>
          <cell r="X840">
            <v>877000</v>
          </cell>
          <cell r="Y840">
            <v>877000</v>
          </cell>
          <cell r="Z840">
            <v>843000</v>
          </cell>
          <cell r="AA840">
            <v>843000</v>
          </cell>
          <cell r="AB840">
            <v>843000</v>
          </cell>
          <cell r="AC840">
            <v>808000</v>
          </cell>
          <cell r="AD840">
            <v>990375</v>
          </cell>
          <cell r="AE840">
            <v>979791.66666666663</v>
          </cell>
          <cell r="AF840">
            <v>968916.66666666663</v>
          </cell>
          <cell r="AG840">
            <v>957750</v>
          </cell>
          <cell r="AH840">
            <v>946583.33333333337</v>
          </cell>
          <cell r="AI840">
            <v>936458.33333333337</v>
          </cell>
          <cell r="AJ840">
            <v>927375</v>
          </cell>
          <cell r="AK840">
            <v>918291.66666666663</v>
          </cell>
          <cell r="AL840">
            <v>908875</v>
          </cell>
          <cell r="AM840">
            <v>899125</v>
          </cell>
          <cell r="AN840">
            <v>889375</v>
          </cell>
          <cell r="AO840">
            <v>879583.33333333337</v>
          </cell>
          <cell r="AR840" t="str">
            <v>62</v>
          </cell>
        </row>
        <row r="841">
          <cell r="R841">
            <v>1259000</v>
          </cell>
          <cell r="S841">
            <v>1259000</v>
          </cell>
          <cell r="T841">
            <v>1259000</v>
          </cell>
          <cell r="U841">
            <v>1259000</v>
          </cell>
          <cell r="V841">
            <v>1259000</v>
          </cell>
          <cell r="W841">
            <v>1259000</v>
          </cell>
          <cell r="X841">
            <v>1259000</v>
          </cell>
          <cell r="Y841">
            <v>1259000</v>
          </cell>
          <cell r="Z841">
            <v>0</v>
          </cell>
          <cell r="AA841">
            <v>0</v>
          </cell>
          <cell r="AB841">
            <v>0</v>
          </cell>
          <cell r="AC841">
            <v>0</v>
          </cell>
          <cell r="AD841">
            <v>1259000</v>
          </cell>
          <cell r="AE841">
            <v>1259000</v>
          </cell>
          <cell r="AF841">
            <v>1259000</v>
          </cell>
          <cell r="AG841">
            <v>1259000</v>
          </cell>
          <cell r="AH841">
            <v>1259000</v>
          </cell>
          <cell r="AI841">
            <v>1259000</v>
          </cell>
          <cell r="AJ841">
            <v>1259000</v>
          </cell>
          <cell r="AK841">
            <v>1259000</v>
          </cell>
          <cell r="AL841">
            <v>1206541.6666666667</v>
          </cell>
          <cell r="AM841">
            <v>1101625</v>
          </cell>
          <cell r="AN841">
            <v>996708.33333333337</v>
          </cell>
          <cell r="AO841">
            <v>891791.66666666663</v>
          </cell>
          <cell r="AR841" t="str">
            <v>62</v>
          </cell>
        </row>
        <row r="842">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R842" t="str">
            <v>62</v>
          </cell>
        </row>
        <row r="843">
          <cell r="R843">
            <v>7044734.3300000001</v>
          </cell>
          <cell r="S843">
            <v>7044734.3300000001</v>
          </cell>
          <cell r="T843">
            <v>9561734.3300000001</v>
          </cell>
          <cell r="U843">
            <v>9561734.3300000001</v>
          </cell>
          <cell r="V843">
            <v>9561734.3300000001</v>
          </cell>
          <cell r="W843">
            <v>9409734.3300000001</v>
          </cell>
          <cell r="X843">
            <v>9409734.3300000001</v>
          </cell>
          <cell r="Y843">
            <v>9409734.3300000001</v>
          </cell>
          <cell r="Z843">
            <v>0</v>
          </cell>
          <cell r="AA843">
            <v>0</v>
          </cell>
          <cell r="AB843">
            <v>0</v>
          </cell>
          <cell r="AC843">
            <v>0</v>
          </cell>
          <cell r="AD843">
            <v>6668147.0412500007</v>
          </cell>
          <cell r="AE843">
            <v>6768941.0687500006</v>
          </cell>
          <cell r="AF843">
            <v>6948901.7629166665</v>
          </cell>
          <cell r="AG843">
            <v>7208029.1237500003</v>
          </cell>
          <cell r="AH843">
            <v>7467156.4845833331</v>
          </cell>
          <cell r="AI843">
            <v>7702825.512083333</v>
          </cell>
          <cell r="AJ843">
            <v>7915036.2062499998</v>
          </cell>
          <cell r="AK843">
            <v>8127246.9004166657</v>
          </cell>
          <cell r="AL843">
            <v>7945135.3308333317</v>
          </cell>
          <cell r="AM843">
            <v>7368701.4974999996</v>
          </cell>
          <cell r="AN843">
            <v>6792267.6641666666</v>
          </cell>
          <cell r="AO843">
            <v>6210520.1504166676</v>
          </cell>
          <cell r="AR843" t="str">
            <v>62</v>
          </cell>
        </row>
        <row r="844">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R844" t="str">
            <v>62</v>
          </cell>
        </row>
        <row r="845">
          <cell r="R845">
            <v>0</v>
          </cell>
          <cell r="S845">
            <v>0</v>
          </cell>
          <cell r="T845">
            <v>1280000</v>
          </cell>
          <cell r="U845">
            <v>1280000</v>
          </cell>
          <cell r="V845">
            <v>1280000</v>
          </cell>
          <cell r="W845">
            <v>1331000</v>
          </cell>
          <cell r="X845">
            <v>1331000</v>
          </cell>
          <cell r="Y845">
            <v>1331000</v>
          </cell>
          <cell r="Z845">
            <v>0</v>
          </cell>
          <cell r="AA845">
            <v>0</v>
          </cell>
          <cell r="AB845">
            <v>0</v>
          </cell>
          <cell r="AC845">
            <v>0</v>
          </cell>
          <cell r="AD845">
            <v>0</v>
          </cell>
          <cell r="AE845">
            <v>0</v>
          </cell>
          <cell r="AF845">
            <v>53333.333333333336</v>
          </cell>
          <cell r="AG845">
            <v>160000</v>
          </cell>
          <cell r="AH845">
            <v>266666.66666666669</v>
          </cell>
          <cell r="AI845">
            <v>375458.33333333331</v>
          </cell>
          <cell r="AJ845">
            <v>486375</v>
          </cell>
          <cell r="AK845">
            <v>597291.66666666663</v>
          </cell>
          <cell r="AL845">
            <v>652750</v>
          </cell>
          <cell r="AM845">
            <v>652750</v>
          </cell>
          <cell r="AN845">
            <v>652750</v>
          </cell>
          <cell r="AO845">
            <v>652750</v>
          </cell>
          <cell r="AR845" t="str">
            <v>17</v>
          </cell>
        </row>
        <row r="846">
          <cell r="R846">
            <v>3020901</v>
          </cell>
          <cell r="S846">
            <v>3020901</v>
          </cell>
          <cell r="T846">
            <v>1069682</v>
          </cell>
          <cell r="U846">
            <v>1069682</v>
          </cell>
          <cell r="V846">
            <v>1069682</v>
          </cell>
          <cell r="W846">
            <v>1142320</v>
          </cell>
          <cell r="X846">
            <v>1142320</v>
          </cell>
          <cell r="Y846">
            <v>1142320</v>
          </cell>
          <cell r="Z846">
            <v>1142320</v>
          </cell>
          <cell r="AA846">
            <v>1142320</v>
          </cell>
          <cell r="AB846">
            <v>1142320</v>
          </cell>
          <cell r="AC846">
            <v>1112042</v>
          </cell>
          <cell r="AD846">
            <v>2523960</v>
          </cell>
          <cell r="AE846">
            <v>2583645</v>
          </cell>
          <cell r="AF846">
            <v>2581312.5416666665</v>
          </cell>
          <cell r="AG846">
            <v>2516962.625</v>
          </cell>
          <cell r="AH846">
            <v>2452612.7083333335</v>
          </cell>
          <cell r="AI846">
            <v>2353995.25</v>
          </cell>
          <cell r="AJ846">
            <v>2221110.25</v>
          </cell>
          <cell r="AK846">
            <v>2088225.25</v>
          </cell>
          <cell r="AL846">
            <v>1950453.25</v>
          </cell>
          <cell r="AM846">
            <v>1807794.25</v>
          </cell>
          <cell r="AN846">
            <v>1665135.25</v>
          </cell>
          <cell r="AO846">
            <v>1514269.9583333333</v>
          </cell>
          <cell r="AR846" t="str">
            <v>62</v>
          </cell>
        </row>
        <row r="847">
          <cell r="R847">
            <v>2458000</v>
          </cell>
          <cell r="S847">
            <v>2458000</v>
          </cell>
          <cell r="T847">
            <v>2458000</v>
          </cell>
          <cell r="U847">
            <v>2458000</v>
          </cell>
          <cell r="V847">
            <v>2458000</v>
          </cell>
          <cell r="W847">
            <v>2458000</v>
          </cell>
          <cell r="X847">
            <v>0</v>
          </cell>
          <cell r="Y847">
            <v>0</v>
          </cell>
          <cell r="Z847">
            <v>0</v>
          </cell>
          <cell r="AA847">
            <v>0</v>
          </cell>
          <cell r="AB847">
            <v>0</v>
          </cell>
          <cell r="AC847">
            <v>0</v>
          </cell>
          <cell r="AD847">
            <v>2458000</v>
          </cell>
          <cell r="AE847">
            <v>2458000</v>
          </cell>
          <cell r="AF847">
            <v>2458000</v>
          </cell>
          <cell r="AG847">
            <v>2458000</v>
          </cell>
          <cell r="AH847">
            <v>2458000</v>
          </cell>
          <cell r="AI847">
            <v>2458000</v>
          </cell>
          <cell r="AJ847">
            <v>2355583.3333333335</v>
          </cell>
          <cell r="AK847">
            <v>2150750</v>
          </cell>
          <cell r="AL847">
            <v>1945916.6666666667</v>
          </cell>
          <cell r="AM847">
            <v>1741083.3333333333</v>
          </cell>
          <cell r="AN847">
            <v>1536250</v>
          </cell>
          <cell r="AO847">
            <v>1331416.6666666667</v>
          </cell>
          <cell r="AR847" t="str">
            <v>50a</v>
          </cell>
        </row>
        <row r="848">
          <cell r="R848">
            <v>1553352</v>
          </cell>
          <cell r="S848">
            <v>1553352</v>
          </cell>
          <cell r="T848">
            <v>1553352</v>
          </cell>
          <cell r="U848">
            <v>1553352</v>
          </cell>
          <cell r="V848">
            <v>1553352</v>
          </cell>
          <cell r="W848">
            <v>1553352</v>
          </cell>
          <cell r="X848">
            <v>1553352</v>
          </cell>
          <cell r="Y848">
            <v>1553352</v>
          </cell>
          <cell r="Z848">
            <v>537046</v>
          </cell>
          <cell r="AA848">
            <v>537046</v>
          </cell>
          <cell r="AB848">
            <v>537046</v>
          </cell>
          <cell r="AC848">
            <v>537046</v>
          </cell>
          <cell r="AD848">
            <v>1702102</v>
          </cell>
          <cell r="AE848">
            <v>1682268.6666666667</v>
          </cell>
          <cell r="AF848">
            <v>1662435.3333333333</v>
          </cell>
          <cell r="AG848">
            <v>1642602</v>
          </cell>
          <cell r="AH848">
            <v>1622768.6666666667</v>
          </cell>
          <cell r="AI848">
            <v>1602935.3333333333</v>
          </cell>
          <cell r="AJ848">
            <v>1583102</v>
          </cell>
          <cell r="AK848">
            <v>1563268.6666666667</v>
          </cell>
          <cell r="AL848">
            <v>1511005.9166666667</v>
          </cell>
          <cell r="AM848">
            <v>1426313.75</v>
          </cell>
          <cell r="AN848">
            <v>1341621.5833333333</v>
          </cell>
          <cell r="AO848">
            <v>1256929.4166666667</v>
          </cell>
          <cell r="AR848" t="str">
            <v>62</v>
          </cell>
        </row>
        <row r="849">
          <cell r="R849">
            <v>340757</v>
          </cell>
          <cell r="S849">
            <v>340757</v>
          </cell>
          <cell r="T849">
            <v>380583</v>
          </cell>
          <cell r="U849">
            <v>380583</v>
          </cell>
          <cell r="V849">
            <v>380583</v>
          </cell>
          <cell r="W849">
            <v>616371</v>
          </cell>
          <cell r="X849">
            <v>616371</v>
          </cell>
          <cell r="Y849">
            <v>616371</v>
          </cell>
          <cell r="Z849">
            <v>614370</v>
          </cell>
          <cell r="AA849">
            <v>614370</v>
          </cell>
          <cell r="AB849">
            <v>614370</v>
          </cell>
          <cell r="AC849">
            <v>962562</v>
          </cell>
          <cell r="AD849">
            <v>42594.625</v>
          </cell>
          <cell r="AE849">
            <v>70991.041666666672</v>
          </cell>
          <cell r="AF849">
            <v>101046.875</v>
          </cell>
          <cell r="AG849">
            <v>132762.125</v>
          </cell>
          <cell r="AH849">
            <v>164477.375</v>
          </cell>
          <cell r="AI849">
            <v>206017.125</v>
          </cell>
          <cell r="AJ849">
            <v>257381.375</v>
          </cell>
          <cell r="AK849">
            <v>308745.625</v>
          </cell>
          <cell r="AL849">
            <v>360026.5</v>
          </cell>
          <cell r="AM849">
            <v>411224</v>
          </cell>
          <cell r="AN849">
            <v>462421.5</v>
          </cell>
          <cell r="AO849">
            <v>513928.79166666669</v>
          </cell>
          <cell r="AR849" t="str">
            <v>62</v>
          </cell>
        </row>
        <row r="850">
          <cell r="R850">
            <v>16000</v>
          </cell>
          <cell r="S850">
            <v>16000</v>
          </cell>
          <cell r="T850">
            <v>0</v>
          </cell>
          <cell r="U850">
            <v>0</v>
          </cell>
          <cell r="V850">
            <v>0</v>
          </cell>
          <cell r="W850">
            <v>0</v>
          </cell>
          <cell r="X850">
            <v>0</v>
          </cell>
          <cell r="Y850">
            <v>0</v>
          </cell>
          <cell r="Z850">
            <v>0</v>
          </cell>
          <cell r="AA850">
            <v>0</v>
          </cell>
          <cell r="AB850">
            <v>0</v>
          </cell>
          <cell r="AC850">
            <v>0</v>
          </cell>
          <cell r="AD850">
            <v>2000</v>
          </cell>
          <cell r="AE850">
            <v>3333.3333333333335</v>
          </cell>
          <cell r="AF850">
            <v>4000</v>
          </cell>
          <cell r="AG850">
            <v>4000</v>
          </cell>
          <cell r="AH850">
            <v>4000</v>
          </cell>
          <cell r="AI850">
            <v>4000</v>
          </cell>
          <cell r="AJ850">
            <v>4000</v>
          </cell>
          <cell r="AK850">
            <v>4000</v>
          </cell>
          <cell r="AL850">
            <v>4000</v>
          </cell>
          <cell r="AM850">
            <v>4000</v>
          </cell>
          <cell r="AN850">
            <v>4000</v>
          </cell>
          <cell r="AO850">
            <v>3333.3333333333335</v>
          </cell>
          <cell r="AR850" t="str">
            <v>62</v>
          </cell>
        </row>
        <row r="851">
          <cell r="R851">
            <v>863861</v>
          </cell>
          <cell r="S851">
            <v>863861</v>
          </cell>
          <cell r="T851">
            <v>863861</v>
          </cell>
          <cell r="U851">
            <v>863861</v>
          </cell>
          <cell r="V851">
            <v>863861</v>
          </cell>
          <cell r="W851">
            <v>863861</v>
          </cell>
          <cell r="X851">
            <v>863861</v>
          </cell>
          <cell r="Y851">
            <v>863861</v>
          </cell>
          <cell r="Z851">
            <v>863861</v>
          </cell>
          <cell r="AA851">
            <v>863861</v>
          </cell>
          <cell r="AB851">
            <v>863861</v>
          </cell>
          <cell r="AC851">
            <v>0</v>
          </cell>
          <cell r="AD851">
            <v>863861</v>
          </cell>
          <cell r="AE851">
            <v>863861</v>
          </cell>
          <cell r="AF851">
            <v>863861</v>
          </cell>
          <cell r="AG851">
            <v>863861</v>
          </cell>
          <cell r="AH851">
            <v>863861</v>
          </cell>
          <cell r="AI851">
            <v>863861</v>
          </cell>
          <cell r="AJ851">
            <v>863861</v>
          </cell>
          <cell r="AK851">
            <v>863861</v>
          </cell>
          <cell r="AL851">
            <v>863861</v>
          </cell>
          <cell r="AM851">
            <v>863861</v>
          </cell>
          <cell r="AN851">
            <v>863861</v>
          </cell>
          <cell r="AO851">
            <v>827866.79166666663</v>
          </cell>
          <cell r="AR851" t="str">
            <v>62</v>
          </cell>
        </row>
        <row r="852">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R852" t="str">
            <v>62</v>
          </cell>
        </row>
        <row r="853">
          <cell r="R853">
            <v>14000</v>
          </cell>
          <cell r="S853">
            <v>14000</v>
          </cell>
          <cell r="T853">
            <v>0</v>
          </cell>
          <cell r="U853">
            <v>0</v>
          </cell>
          <cell r="V853">
            <v>0</v>
          </cell>
          <cell r="W853">
            <v>0</v>
          </cell>
          <cell r="X853">
            <v>0</v>
          </cell>
          <cell r="Y853">
            <v>0</v>
          </cell>
          <cell r="Z853">
            <v>0</v>
          </cell>
          <cell r="AA853">
            <v>0</v>
          </cell>
          <cell r="AB853">
            <v>0</v>
          </cell>
          <cell r="AC853">
            <v>3000</v>
          </cell>
          <cell r="AD853">
            <v>20625</v>
          </cell>
          <cell r="AE853">
            <v>20208.333333333332</v>
          </cell>
          <cell r="AF853">
            <v>19333.333333333332</v>
          </cell>
          <cell r="AG853">
            <v>18000</v>
          </cell>
          <cell r="AH853">
            <v>16666.666666666668</v>
          </cell>
          <cell r="AI853">
            <v>14791.666666666666</v>
          </cell>
          <cell r="AJ853">
            <v>12375</v>
          </cell>
          <cell r="AK853">
            <v>9958.3333333333339</v>
          </cell>
          <cell r="AL853">
            <v>7875</v>
          </cell>
          <cell r="AM853">
            <v>6125</v>
          </cell>
          <cell r="AN853">
            <v>4375</v>
          </cell>
          <cell r="AO853">
            <v>3041.6666666666665</v>
          </cell>
        </row>
        <row r="854">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R854" t="str">
            <v>62</v>
          </cell>
        </row>
        <row r="855">
          <cell r="R855">
            <v>159437</v>
          </cell>
          <cell r="S855">
            <v>159437</v>
          </cell>
          <cell r="T855">
            <v>159437</v>
          </cell>
          <cell r="U855">
            <v>159437</v>
          </cell>
          <cell r="V855">
            <v>159437</v>
          </cell>
          <cell r="W855">
            <v>159437</v>
          </cell>
          <cell r="X855">
            <v>159437</v>
          </cell>
          <cell r="Y855">
            <v>159437</v>
          </cell>
          <cell r="Z855">
            <v>159437</v>
          </cell>
          <cell r="AA855">
            <v>159437</v>
          </cell>
          <cell r="AB855">
            <v>159437</v>
          </cell>
          <cell r="AC855">
            <v>159437</v>
          </cell>
          <cell r="AD855">
            <v>159437</v>
          </cell>
          <cell r="AE855">
            <v>159437</v>
          </cell>
          <cell r="AF855">
            <v>159437</v>
          </cell>
          <cell r="AG855">
            <v>159437</v>
          </cell>
          <cell r="AH855">
            <v>159437</v>
          </cell>
          <cell r="AI855">
            <v>159437</v>
          </cell>
          <cell r="AJ855">
            <v>159437</v>
          </cell>
          <cell r="AK855">
            <v>159437</v>
          </cell>
          <cell r="AL855">
            <v>159437</v>
          </cell>
          <cell r="AM855">
            <v>159437</v>
          </cell>
          <cell r="AN855">
            <v>159437</v>
          </cell>
          <cell r="AO855">
            <v>159437</v>
          </cell>
          <cell r="AR855" t="str">
            <v>56</v>
          </cell>
        </row>
        <row r="856">
          <cell r="R856">
            <v>156000</v>
          </cell>
          <cell r="S856">
            <v>156000</v>
          </cell>
          <cell r="T856">
            <v>1000</v>
          </cell>
          <cell r="U856">
            <v>1000</v>
          </cell>
          <cell r="V856">
            <v>1000</v>
          </cell>
          <cell r="W856">
            <v>394000</v>
          </cell>
          <cell r="X856">
            <v>394000</v>
          </cell>
          <cell r="Y856">
            <v>394000</v>
          </cell>
          <cell r="Z856">
            <v>396586</v>
          </cell>
          <cell r="AA856">
            <v>396586</v>
          </cell>
          <cell r="AB856">
            <v>396586</v>
          </cell>
          <cell r="AC856">
            <v>427586</v>
          </cell>
          <cell r="AD856">
            <v>880875</v>
          </cell>
          <cell r="AE856">
            <v>823958.33333333337</v>
          </cell>
          <cell r="AF856">
            <v>755625</v>
          </cell>
          <cell r="AG856">
            <v>675875</v>
          </cell>
          <cell r="AH856">
            <v>596125</v>
          </cell>
          <cell r="AI856">
            <v>531500</v>
          </cell>
          <cell r="AJ856">
            <v>482000</v>
          </cell>
          <cell r="AK856">
            <v>432500</v>
          </cell>
          <cell r="AL856">
            <v>379274.41666666669</v>
          </cell>
          <cell r="AM856">
            <v>322323.25</v>
          </cell>
          <cell r="AN856">
            <v>265372.08333333331</v>
          </cell>
          <cell r="AO856">
            <v>248212.58333333334</v>
          </cell>
          <cell r="AR856" t="str">
            <v>62</v>
          </cell>
        </row>
        <row r="857">
          <cell r="R857">
            <v>-7000</v>
          </cell>
          <cell r="S857">
            <v>-7000</v>
          </cell>
          <cell r="T857">
            <v>-7000</v>
          </cell>
          <cell r="U857">
            <v>-7000</v>
          </cell>
          <cell r="V857">
            <v>-7000</v>
          </cell>
          <cell r="W857">
            <v>-7000</v>
          </cell>
          <cell r="X857">
            <v>-7000</v>
          </cell>
          <cell r="Y857">
            <v>-7000</v>
          </cell>
          <cell r="Z857">
            <v>-7000</v>
          </cell>
          <cell r="AA857">
            <v>-7000</v>
          </cell>
          <cell r="AB857">
            <v>-7000</v>
          </cell>
          <cell r="AC857">
            <v>0</v>
          </cell>
          <cell r="AD857">
            <v>-7000</v>
          </cell>
          <cell r="AE857">
            <v>-7000</v>
          </cell>
          <cell r="AF857">
            <v>-7000</v>
          </cell>
          <cell r="AG857">
            <v>-7000</v>
          </cell>
          <cell r="AH857">
            <v>-7000</v>
          </cell>
          <cell r="AI857">
            <v>-7000</v>
          </cell>
          <cell r="AJ857">
            <v>-7000</v>
          </cell>
          <cell r="AK857">
            <v>-7000</v>
          </cell>
          <cell r="AL857">
            <v>-7000</v>
          </cell>
          <cell r="AM857">
            <v>-7000</v>
          </cell>
          <cell r="AN857">
            <v>-7000</v>
          </cell>
          <cell r="AO857">
            <v>-6708.333333333333</v>
          </cell>
          <cell r="AR857" t="str">
            <v>62</v>
          </cell>
        </row>
        <row r="858">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R858" t="str">
            <v>62</v>
          </cell>
        </row>
        <row r="859">
          <cell r="R859">
            <v>12777000</v>
          </cell>
          <cell r="S859">
            <v>12777000</v>
          </cell>
          <cell r="T859">
            <v>12777000</v>
          </cell>
          <cell r="U859">
            <v>12777000</v>
          </cell>
          <cell r="V859">
            <v>12777000</v>
          </cell>
          <cell r="W859">
            <v>12777000</v>
          </cell>
          <cell r="X859">
            <v>12777000</v>
          </cell>
          <cell r="Y859">
            <v>12777000</v>
          </cell>
          <cell r="Z859">
            <v>-699695</v>
          </cell>
          <cell r="AA859">
            <v>-699695</v>
          </cell>
          <cell r="AB859">
            <v>-699695</v>
          </cell>
          <cell r="AC859">
            <v>-699695</v>
          </cell>
          <cell r="AD859">
            <v>12777000</v>
          </cell>
          <cell r="AE859">
            <v>12777000</v>
          </cell>
          <cell r="AF859">
            <v>12777000</v>
          </cell>
          <cell r="AG859">
            <v>12777000</v>
          </cell>
          <cell r="AH859">
            <v>12777000</v>
          </cell>
          <cell r="AI859">
            <v>12777000</v>
          </cell>
          <cell r="AJ859">
            <v>12777000</v>
          </cell>
          <cell r="AK859">
            <v>12777000</v>
          </cell>
          <cell r="AL859">
            <v>12215471.041666666</v>
          </cell>
          <cell r="AM859">
            <v>11092413.125</v>
          </cell>
          <cell r="AN859">
            <v>9969355.208333334</v>
          </cell>
          <cell r="AO859">
            <v>8846297.291666666</v>
          </cell>
          <cell r="AR859" t="str">
            <v>62</v>
          </cell>
        </row>
        <row r="860">
          <cell r="R860">
            <v>1044000</v>
          </cell>
          <cell r="S860">
            <v>1044000</v>
          </cell>
          <cell r="T860">
            <v>1044000</v>
          </cell>
          <cell r="U860">
            <v>1044000</v>
          </cell>
          <cell r="V860">
            <v>1044000</v>
          </cell>
          <cell r="W860">
            <v>1044000</v>
          </cell>
          <cell r="X860">
            <v>1044000</v>
          </cell>
          <cell r="Y860">
            <v>1044000</v>
          </cell>
          <cell r="Z860">
            <v>0</v>
          </cell>
          <cell r="AA860">
            <v>0</v>
          </cell>
          <cell r="AB860">
            <v>0</v>
          </cell>
          <cell r="AC860">
            <v>0</v>
          </cell>
          <cell r="AD860">
            <v>1044000</v>
          </cell>
          <cell r="AE860">
            <v>1044000</v>
          </cell>
          <cell r="AF860">
            <v>1044000</v>
          </cell>
          <cell r="AG860">
            <v>1044000</v>
          </cell>
          <cell r="AH860">
            <v>1044000</v>
          </cell>
          <cell r="AI860">
            <v>1044000</v>
          </cell>
          <cell r="AJ860">
            <v>1044000</v>
          </cell>
          <cell r="AK860">
            <v>1044000</v>
          </cell>
          <cell r="AL860">
            <v>1000500</v>
          </cell>
          <cell r="AM860">
            <v>913500</v>
          </cell>
          <cell r="AN860">
            <v>826500</v>
          </cell>
          <cell r="AO860">
            <v>739500</v>
          </cell>
          <cell r="AR860" t="str">
            <v>62</v>
          </cell>
        </row>
        <row r="861">
          <cell r="R861">
            <v>5292000</v>
          </cell>
          <cell r="S861">
            <v>5292000</v>
          </cell>
          <cell r="T861">
            <v>5292000</v>
          </cell>
          <cell r="U861">
            <v>5292000</v>
          </cell>
          <cell r="V861">
            <v>5292000</v>
          </cell>
          <cell r="W861">
            <v>5292000</v>
          </cell>
          <cell r="X861">
            <v>5292000</v>
          </cell>
          <cell r="Y861">
            <v>5292000</v>
          </cell>
          <cell r="Z861">
            <v>0</v>
          </cell>
          <cell r="AA861">
            <v>0</v>
          </cell>
          <cell r="AB861">
            <v>0</v>
          </cell>
          <cell r="AC861">
            <v>0</v>
          </cell>
          <cell r="AD861">
            <v>5281375</v>
          </cell>
          <cell r="AE861">
            <v>5287750</v>
          </cell>
          <cell r="AF861">
            <v>5292000</v>
          </cell>
          <cell r="AG861">
            <v>5292000</v>
          </cell>
          <cell r="AH861">
            <v>5292000</v>
          </cell>
          <cell r="AI861">
            <v>5292000</v>
          </cell>
          <cell r="AJ861">
            <v>5292000</v>
          </cell>
          <cell r="AK861">
            <v>5292000</v>
          </cell>
          <cell r="AL861">
            <v>5071500</v>
          </cell>
          <cell r="AM861">
            <v>4630500</v>
          </cell>
          <cell r="AN861">
            <v>4189500</v>
          </cell>
          <cell r="AO861">
            <v>3748500</v>
          </cell>
          <cell r="AR861" t="str">
            <v>62</v>
          </cell>
        </row>
        <row r="862">
          <cell r="R862">
            <v>863211</v>
          </cell>
          <cell r="S862">
            <v>863211</v>
          </cell>
          <cell r="T862">
            <v>863211</v>
          </cell>
          <cell r="U862">
            <v>863211</v>
          </cell>
          <cell r="V862">
            <v>863211</v>
          </cell>
          <cell r="W862">
            <v>863211</v>
          </cell>
          <cell r="X862">
            <v>863211</v>
          </cell>
          <cell r="Y862">
            <v>863211</v>
          </cell>
          <cell r="Z862">
            <v>863211</v>
          </cell>
          <cell r="AA862">
            <v>863211</v>
          </cell>
          <cell r="AB862">
            <v>3270608</v>
          </cell>
          <cell r="AC862">
            <v>3270608</v>
          </cell>
          <cell r="AD862">
            <v>1048451.125</v>
          </cell>
          <cell r="AE862">
            <v>1030809.2083333334</v>
          </cell>
          <cell r="AF862">
            <v>1013167.2916666666</v>
          </cell>
          <cell r="AG862">
            <v>995525.375</v>
          </cell>
          <cell r="AH862">
            <v>977883.45833333337</v>
          </cell>
          <cell r="AI862">
            <v>960241.54166666663</v>
          </cell>
          <cell r="AJ862">
            <v>942599.625</v>
          </cell>
          <cell r="AK862">
            <v>924957.70833333337</v>
          </cell>
          <cell r="AL862">
            <v>907315.79166666663</v>
          </cell>
          <cell r="AM862">
            <v>889673.875</v>
          </cell>
          <cell r="AN862">
            <v>972340.16666666663</v>
          </cell>
          <cell r="AO862">
            <v>1164135.625</v>
          </cell>
          <cell r="AR862" t="str">
            <v>62</v>
          </cell>
        </row>
        <row r="863">
          <cell r="R863">
            <v>30097</v>
          </cell>
          <cell r="S863">
            <v>30097</v>
          </cell>
          <cell r="T863">
            <v>35097</v>
          </cell>
          <cell r="U863">
            <v>35097</v>
          </cell>
          <cell r="V863">
            <v>35097</v>
          </cell>
          <cell r="W863">
            <v>42097</v>
          </cell>
          <cell r="X863">
            <v>42097</v>
          </cell>
          <cell r="Y863">
            <v>42097</v>
          </cell>
          <cell r="Z863">
            <v>72918</v>
          </cell>
          <cell r="AA863">
            <v>72918</v>
          </cell>
          <cell r="AB863">
            <v>72918</v>
          </cell>
          <cell r="AC863">
            <v>82918</v>
          </cell>
          <cell r="AD863">
            <v>91834.875</v>
          </cell>
          <cell r="AE863">
            <v>94342.958333333328</v>
          </cell>
          <cell r="AF863">
            <v>93263.666666666672</v>
          </cell>
          <cell r="AG863">
            <v>88597</v>
          </cell>
          <cell r="AH863">
            <v>83930.333333333328</v>
          </cell>
          <cell r="AI863">
            <v>78222</v>
          </cell>
          <cell r="AJ863">
            <v>71472</v>
          </cell>
          <cell r="AK863">
            <v>64722</v>
          </cell>
          <cell r="AL863">
            <v>58631.208333333336</v>
          </cell>
          <cell r="AM863">
            <v>53199.625</v>
          </cell>
          <cell r="AN863">
            <v>47768.041666666664</v>
          </cell>
          <cell r="AO863">
            <v>47253.125</v>
          </cell>
          <cell r="AR863" t="str">
            <v>62</v>
          </cell>
        </row>
        <row r="864">
          <cell r="AC864">
            <v>526000</v>
          </cell>
          <cell r="AO864">
            <v>21916.666666666668</v>
          </cell>
          <cell r="AQ864" t="str">
            <v>37d</v>
          </cell>
          <cell r="AR864" t="str">
            <v>56</v>
          </cell>
        </row>
        <row r="865">
          <cell r="R865">
            <v>448000</v>
          </cell>
          <cell r="S865">
            <v>448000</v>
          </cell>
          <cell r="T865">
            <v>448000</v>
          </cell>
          <cell r="U865">
            <v>448000</v>
          </cell>
          <cell r="V865">
            <v>448000</v>
          </cell>
          <cell r="W865">
            <v>448000</v>
          </cell>
          <cell r="X865">
            <v>448000</v>
          </cell>
          <cell r="Y865">
            <v>448000</v>
          </cell>
          <cell r="Z865">
            <v>-726946</v>
          </cell>
          <cell r="AA865">
            <v>-726946</v>
          </cell>
          <cell r="AB865">
            <v>-726946</v>
          </cell>
          <cell r="AC865">
            <v>-726946</v>
          </cell>
          <cell r="AD865">
            <v>629875</v>
          </cell>
          <cell r="AE865">
            <v>605625</v>
          </cell>
          <cell r="AF865">
            <v>581375</v>
          </cell>
          <cell r="AG865">
            <v>557125</v>
          </cell>
          <cell r="AH865">
            <v>532875</v>
          </cell>
          <cell r="AI865">
            <v>508625</v>
          </cell>
          <cell r="AJ865">
            <v>484375</v>
          </cell>
          <cell r="AK865">
            <v>460125</v>
          </cell>
          <cell r="AL865">
            <v>399043.91666666669</v>
          </cell>
          <cell r="AM865">
            <v>301131.75</v>
          </cell>
          <cell r="AN865">
            <v>203219.58333333334</v>
          </cell>
          <cell r="AO865">
            <v>105307.41666666667</v>
          </cell>
          <cell r="AR865" t="str">
            <v>62</v>
          </cell>
        </row>
        <row r="866">
          <cell r="R866">
            <v>601000</v>
          </cell>
          <cell r="S866">
            <v>601000</v>
          </cell>
          <cell r="T866">
            <v>601000</v>
          </cell>
          <cell r="U866">
            <v>601000</v>
          </cell>
          <cell r="V866">
            <v>601000</v>
          </cell>
          <cell r="W866">
            <v>601000</v>
          </cell>
          <cell r="X866">
            <v>601000</v>
          </cell>
          <cell r="Y866">
            <v>601000</v>
          </cell>
          <cell r="Z866">
            <v>601000</v>
          </cell>
          <cell r="AA866">
            <v>601000</v>
          </cell>
          <cell r="AB866">
            <v>601000</v>
          </cell>
          <cell r="AC866">
            <v>0</v>
          </cell>
          <cell r="AD866">
            <v>209208.33333333334</v>
          </cell>
          <cell r="AE866">
            <v>259291.66666666666</v>
          </cell>
          <cell r="AF866">
            <v>309375</v>
          </cell>
          <cell r="AG866">
            <v>359458.33333333331</v>
          </cell>
          <cell r="AH866">
            <v>409541.66666666669</v>
          </cell>
          <cell r="AI866">
            <v>459625</v>
          </cell>
          <cell r="AJ866">
            <v>509708.33333333331</v>
          </cell>
          <cell r="AK866">
            <v>559791.66666666663</v>
          </cell>
          <cell r="AL866">
            <v>586958.33333333337</v>
          </cell>
          <cell r="AM866">
            <v>591208.33333333337</v>
          </cell>
          <cell r="AN866">
            <v>595458.33333333337</v>
          </cell>
          <cell r="AO866">
            <v>574250</v>
          </cell>
          <cell r="AR866" t="str">
            <v>62</v>
          </cell>
        </row>
        <row r="867">
          <cell r="R867">
            <v>0</v>
          </cell>
          <cell r="S867">
            <v>0</v>
          </cell>
          <cell r="T867">
            <v>0</v>
          </cell>
          <cell r="U867">
            <v>0</v>
          </cell>
          <cell r="V867">
            <v>0</v>
          </cell>
          <cell r="W867">
            <v>0</v>
          </cell>
          <cell r="X867">
            <v>0</v>
          </cell>
          <cell r="Y867">
            <v>0</v>
          </cell>
          <cell r="Z867">
            <v>245000</v>
          </cell>
          <cell r="AA867">
            <v>245000</v>
          </cell>
          <cell r="AB867">
            <v>245000</v>
          </cell>
          <cell r="AC867">
            <v>245000</v>
          </cell>
          <cell r="AD867">
            <v>175000</v>
          </cell>
          <cell r="AE867">
            <v>175000</v>
          </cell>
          <cell r="AF867">
            <v>175000</v>
          </cell>
          <cell r="AG867">
            <v>175000</v>
          </cell>
          <cell r="AH867">
            <v>175000</v>
          </cell>
          <cell r="AI867">
            <v>175000</v>
          </cell>
          <cell r="AJ867">
            <v>175000</v>
          </cell>
          <cell r="AK867">
            <v>175000</v>
          </cell>
          <cell r="AL867">
            <v>156041.66666666666</v>
          </cell>
          <cell r="AM867">
            <v>118125</v>
          </cell>
          <cell r="AN867">
            <v>80208.333333333328</v>
          </cell>
          <cell r="AO867">
            <v>71458.333333333328</v>
          </cell>
          <cell r="AR867" t="str">
            <v>62</v>
          </cell>
        </row>
        <row r="868">
          <cell r="R868">
            <v>22000</v>
          </cell>
          <cell r="S868">
            <v>9000</v>
          </cell>
          <cell r="T868">
            <v>-24000</v>
          </cell>
          <cell r="U868">
            <v>-93000</v>
          </cell>
          <cell r="V868">
            <v>-81000</v>
          </cell>
          <cell r="W868">
            <v>-105000</v>
          </cell>
          <cell r="X868">
            <v>-132000</v>
          </cell>
          <cell r="Y868">
            <v>-159000</v>
          </cell>
          <cell r="Z868">
            <v>62967</v>
          </cell>
          <cell r="AA868">
            <v>33967</v>
          </cell>
          <cell r="AB868">
            <v>118967</v>
          </cell>
          <cell r="AC868">
            <v>148967</v>
          </cell>
          <cell r="AD868">
            <v>916.66666666666663</v>
          </cell>
          <cell r="AE868">
            <v>2208.3333333333335</v>
          </cell>
          <cell r="AF868">
            <v>1583.3333333333333</v>
          </cell>
          <cell r="AG868">
            <v>-3291.6666666666665</v>
          </cell>
          <cell r="AH868">
            <v>-10541.666666666666</v>
          </cell>
          <cell r="AI868">
            <v>-18291.666666666668</v>
          </cell>
          <cell r="AJ868">
            <v>-28166.666666666668</v>
          </cell>
          <cell r="AK868">
            <v>-40291.666666666664</v>
          </cell>
          <cell r="AL868">
            <v>-44293.041666666664</v>
          </cell>
          <cell r="AM868">
            <v>-40254.125</v>
          </cell>
          <cell r="AN868">
            <v>-33881.875</v>
          </cell>
          <cell r="AO868">
            <v>-22717.958333333332</v>
          </cell>
          <cell r="AR868" t="str">
            <v>17</v>
          </cell>
        </row>
        <row r="869">
          <cell r="Z869">
            <v>805234</v>
          </cell>
          <cell r="AA869">
            <v>805234</v>
          </cell>
          <cell r="AB869">
            <v>805234</v>
          </cell>
          <cell r="AC869">
            <v>893234</v>
          </cell>
          <cell r="AK869">
            <v>0</v>
          </cell>
          <cell r="AL869">
            <v>33551.416666666664</v>
          </cell>
          <cell r="AM869">
            <v>100654.25</v>
          </cell>
          <cell r="AN869">
            <v>167757.08333333334</v>
          </cell>
          <cell r="AO869">
            <v>238526.58333333334</v>
          </cell>
        </row>
        <row r="870">
          <cell r="Z870">
            <v>117818</v>
          </cell>
          <cell r="AA870">
            <v>117818</v>
          </cell>
          <cell r="AB870">
            <v>117818</v>
          </cell>
          <cell r="AC870">
            <v>227818</v>
          </cell>
          <cell r="AK870">
            <v>0</v>
          </cell>
          <cell r="AL870">
            <v>4909.083333333333</v>
          </cell>
          <cell r="AM870">
            <v>14727.25</v>
          </cell>
          <cell r="AN870">
            <v>24545.416666666668</v>
          </cell>
          <cell r="AO870">
            <v>38946.916666666664</v>
          </cell>
        </row>
        <row r="871">
          <cell r="R871">
            <v>49000</v>
          </cell>
          <cell r="S871">
            <v>98000</v>
          </cell>
          <cell r="T871">
            <v>147000</v>
          </cell>
          <cell r="U871">
            <v>196000</v>
          </cell>
          <cell r="V871">
            <v>245000</v>
          </cell>
          <cell r="W871">
            <v>-910000</v>
          </cell>
          <cell r="X871">
            <v>-910000</v>
          </cell>
          <cell r="Y871">
            <v>-910000</v>
          </cell>
          <cell r="Z871">
            <v>0</v>
          </cell>
          <cell r="AA871">
            <v>0</v>
          </cell>
          <cell r="AB871">
            <v>0</v>
          </cell>
          <cell r="AC871">
            <v>0</v>
          </cell>
          <cell r="AD871">
            <v>2041.6666666666667</v>
          </cell>
          <cell r="AE871">
            <v>8166.666666666667</v>
          </cell>
          <cell r="AF871">
            <v>18375</v>
          </cell>
          <cell r="AG871">
            <v>32666.666666666668</v>
          </cell>
          <cell r="AH871">
            <v>51041.666666666664</v>
          </cell>
          <cell r="AI871">
            <v>23333.333333333332</v>
          </cell>
          <cell r="AJ871">
            <v>-52500</v>
          </cell>
          <cell r="AK871">
            <v>-128333.33333333333</v>
          </cell>
          <cell r="AL871">
            <v>-166250</v>
          </cell>
          <cell r="AM871">
            <v>-166250</v>
          </cell>
          <cell r="AN871">
            <v>-166250</v>
          </cell>
          <cell r="AO871">
            <v>-166250</v>
          </cell>
          <cell r="AR871" t="str">
            <v>17</v>
          </cell>
        </row>
        <row r="872">
          <cell r="R872">
            <v>0</v>
          </cell>
          <cell r="S872">
            <v>0</v>
          </cell>
          <cell r="T872">
            <v>2000</v>
          </cell>
          <cell r="U872">
            <v>2000</v>
          </cell>
          <cell r="V872">
            <v>2000</v>
          </cell>
          <cell r="W872">
            <v>4000</v>
          </cell>
          <cell r="X872">
            <v>4000</v>
          </cell>
          <cell r="Y872">
            <v>4000</v>
          </cell>
          <cell r="Z872">
            <v>447324</v>
          </cell>
          <cell r="AA872">
            <v>447324</v>
          </cell>
          <cell r="AB872">
            <v>447324</v>
          </cell>
          <cell r="AC872">
            <v>452324</v>
          </cell>
          <cell r="AD872">
            <v>0</v>
          </cell>
          <cell r="AE872">
            <v>0</v>
          </cell>
          <cell r="AF872">
            <v>83.333333333333329</v>
          </cell>
          <cell r="AG872">
            <v>250</v>
          </cell>
          <cell r="AH872">
            <v>416.66666666666669</v>
          </cell>
          <cell r="AI872">
            <v>666.66666666666663</v>
          </cell>
          <cell r="AJ872">
            <v>1000</v>
          </cell>
          <cell r="AK872">
            <v>1333.3333333333333</v>
          </cell>
          <cell r="AL872">
            <v>20138.5</v>
          </cell>
          <cell r="AM872">
            <v>57415.5</v>
          </cell>
          <cell r="AN872">
            <v>94692.5</v>
          </cell>
          <cell r="AO872">
            <v>132177.83333333334</v>
          </cell>
          <cell r="AR872" t="str">
            <v>17</v>
          </cell>
        </row>
        <row r="873">
          <cell r="R873">
            <v>0</v>
          </cell>
          <cell r="S873">
            <v>0</v>
          </cell>
          <cell r="T873">
            <v>-24000</v>
          </cell>
          <cell r="U873">
            <v>-24000</v>
          </cell>
          <cell r="V873">
            <v>-24000</v>
          </cell>
          <cell r="W873">
            <v>108000</v>
          </cell>
          <cell r="X873">
            <v>108000</v>
          </cell>
          <cell r="Y873">
            <v>108000</v>
          </cell>
          <cell r="Z873">
            <v>0</v>
          </cell>
          <cell r="AA873">
            <v>0</v>
          </cell>
          <cell r="AB873">
            <v>0</v>
          </cell>
          <cell r="AC873">
            <v>0</v>
          </cell>
          <cell r="AD873">
            <v>0</v>
          </cell>
          <cell r="AE873">
            <v>0</v>
          </cell>
          <cell r="AF873">
            <v>-1000</v>
          </cell>
          <cell r="AG873">
            <v>-3000</v>
          </cell>
          <cell r="AH873">
            <v>-5000</v>
          </cell>
          <cell r="AI873">
            <v>-1500</v>
          </cell>
          <cell r="AJ873">
            <v>7500</v>
          </cell>
          <cell r="AK873">
            <v>16500</v>
          </cell>
          <cell r="AL873">
            <v>21000</v>
          </cell>
          <cell r="AM873">
            <v>21000</v>
          </cell>
          <cell r="AN873">
            <v>21000</v>
          </cell>
          <cell r="AO873">
            <v>21000</v>
          </cell>
          <cell r="AR873" t="str">
            <v>17</v>
          </cell>
        </row>
        <row r="874">
          <cell r="R874">
            <v>0</v>
          </cell>
          <cell r="S874">
            <v>0</v>
          </cell>
          <cell r="T874">
            <v>2000</v>
          </cell>
          <cell r="U874">
            <v>2000</v>
          </cell>
          <cell r="V874">
            <v>2000</v>
          </cell>
          <cell r="W874">
            <v>3000</v>
          </cell>
          <cell r="X874">
            <v>3000</v>
          </cell>
          <cell r="Y874">
            <v>3000</v>
          </cell>
          <cell r="Z874">
            <v>0</v>
          </cell>
          <cell r="AA874">
            <v>0</v>
          </cell>
          <cell r="AB874">
            <v>0</v>
          </cell>
          <cell r="AC874">
            <v>0</v>
          </cell>
          <cell r="AD874">
            <v>0</v>
          </cell>
          <cell r="AE874">
            <v>0</v>
          </cell>
          <cell r="AF874">
            <v>83.333333333333329</v>
          </cell>
          <cell r="AG874">
            <v>250</v>
          </cell>
          <cell r="AH874">
            <v>416.66666666666669</v>
          </cell>
          <cell r="AI874">
            <v>625</v>
          </cell>
          <cell r="AJ874">
            <v>875</v>
          </cell>
          <cell r="AK874">
            <v>1125</v>
          </cell>
          <cell r="AL874">
            <v>1250</v>
          </cell>
          <cell r="AM874">
            <v>1250</v>
          </cell>
          <cell r="AN874">
            <v>1250</v>
          </cell>
          <cell r="AO874">
            <v>1250</v>
          </cell>
          <cell r="AR874" t="str">
            <v>17</v>
          </cell>
        </row>
        <row r="875">
          <cell r="R875">
            <v>52000</v>
          </cell>
          <cell r="S875">
            <v>57000</v>
          </cell>
          <cell r="T875">
            <v>98000</v>
          </cell>
          <cell r="U875">
            <v>121000</v>
          </cell>
          <cell r="V875">
            <v>367000</v>
          </cell>
          <cell r="W875">
            <v>369000</v>
          </cell>
          <cell r="X875">
            <v>374000</v>
          </cell>
          <cell r="Y875">
            <v>379000</v>
          </cell>
          <cell r="Z875">
            <v>509000</v>
          </cell>
          <cell r="AA875">
            <v>543000</v>
          </cell>
          <cell r="AB875">
            <v>643000</v>
          </cell>
          <cell r="AC875">
            <v>690000</v>
          </cell>
          <cell r="AD875">
            <v>2166.6666666666665</v>
          </cell>
          <cell r="AE875">
            <v>6708.333333333333</v>
          </cell>
          <cell r="AF875">
            <v>13166.666666666666</v>
          </cell>
          <cell r="AG875">
            <v>22291.666666666668</v>
          </cell>
          <cell r="AH875">
            <v>42625</v>
          </cell>
          <cell r="AI875">
            <v>73291.666666666672</v>
          </cell>
          <cell r="AJ875">
            <v>104250</v>
          </cell>
          <cell r="AK875">
            <v>135625</v>
          </cell>
          <cell r="AL875">
            <v>172625</v>
          </cell>
          <cell r="AM875">
            <v>216458.33333333334</v>
          </cell>
          <cell r="AN875">
            <v>265875</v>
          </cell>
          <cell r="AO875">
            <v>321416.66666666669</v>
          </cell>
          <cell r="AR875" t="str">
            <v>17</v>
          </cell>
        </row>
        <row r="876">
          <cell r="R876">
            <v>-90000</v>
          </cell>
          <cell r="S876">
            <v>-180000</v>
          </cell>
          <cell r="T876">
            <v>-270000</v>
          </cell>
          <cell r="U876">
            <v>-360000</v>
          </cell>
          <cell r="V876">
            <v>-450000</v>
          </cell>
          <cell r="W876">
            <v>-542000</v>
          </cell>
          <cell r="X876">
            <v>-589000</v>
          </cell>
          <cell r="Y876">
            <v>-673000</v>
          </cell>
          <cell r="Z876">
            <v>0</v>
          </cell>
          <cell r="AA876">
            <v>0</v>
          </cell>
          <cell r="AB876">
            <v>0</v>
          </cell>
          <cell r="AC876">
            <v>0</v>
          </cell>
          <cell r="AD876">
            <v>-3750</v>
          </cell>
          <cell r="AE876">
            <v>-15000</v>
          </cell>
          <cell r="AF876">
            <v>-33750</v>
          </cell>
          <cell r="AG876">
            <v>-60000</v>
          </cell>
          <cell r="AH876">
            <v>-93750</v>
          </cell>
          <cell r="AI876">
            <v>-135083.33333333334</v>
          </cell>
          <cell r="AJ876">
            <v>-182208.33333333334</v>
          </cell>
          <cell r="AK876">
            <v>-234791.66666666666</v>
          </cell>
          <cell r="AL876">
            <v>-262833.33333333331</v>
          </cell>
          <cell r="AM876">
            <v>-262833.33333333331</v>
          </cell>
          <cell r="AN876">
            <v>-262833.33333333331</v>
          </cell>
          <cell r="AO876">
            <v>-262833.33333333331</v>
          </cell>
          <cell r="AR876" t="str">
            <v>17</v>
          </cell>
        </row>
        <row r="877">
          <cell r="R877">
            <v>0</v>
          </cell>
          <cell r="S877">
            <v>0</v>
          </cell>
          <cell r="T877">
            <v>-114000</v>
          </cell>
          <cell r="U877">
            <v>-114000</v>
          </cell>
          <cell r="V877">
            <v>-114000</v>
          </cell>
          <cell r="W877">
            <v>-232000</v>
          </cell>
          <cell r="X877">
            <v>-232000</v>
          </cell>
          <cell r="Y877">
            <v>-232000</v>
          </cell>
          <cell r="Z877">
            <v>-2606240</v>
          </cell>
          <cell r="AA877">
            <v>-2606240</v>
          </cell>
          <cell r="AB877">
            <v>-2606240</v>
          </cell>
          <cell r="AC877">
            <v>-3121240</v>
          </cell>
          <cell r="AD877">
            <v>0</v>
          </cell>
          <cell r="AE877">
            <v>0</v>
          </cell>
          <cell r="AF877">
            <v>-4750</v>
          </cell>
          <cell r="AG877">
            <v>-14250</v>
          </cell>
          <cell r="AH877">
            <v>-23750</v>
          </cell>
          <cell r="AI877">
            <v>-38166.666666666664</v>
          </cell>
          <cell r="AJ877">
            <v>-57500</v>
          </cell>
          <cell r="AK877">
            <v>-76833.333333333328</v>
          </cell>
          <cell r="AL877">
            <v>-195093.33333333334</v>
          </cell>
          <cell r="AM877">
            <v>-412280</v>
          </cell>
          <cell r="AN877">
            <v>-629466.66666666663</v>
          </cell>
          <cell r="AO877">
            <v>-868111.66666666663</v>
          </cell>
          <cell r="AR877" t="str">
            <v>17</v>
          </cell>
        </row>
        <row r="878">
          <cell r="R878">
            <v>8000</v>
          </cell>
          <cell r="S878">
            <v>15000</v>
          </cell>
          <cell r="T878">
            <v>-180000</v>
          </cell>
          <cell r="U878">
            <v>-242000</v>
          </cell>
          <cell r="V878">
            <v>-296000</v>
          </cell>
          <cell r="W878">
            <v>-350000</v>
          </cell>
          <cell r="X878">
            <v>-405000</v>
          </cell>
          <cell r="Y878">
            <v>-462000</v>
          </cell>
          <cell r="Z878">
            <v>-2039616</v>
          </cell>
          <cell r="AA878">
            <v>-2096616</v>
          </cell>
          <cell r="AB878">
            <v>-1908616</v>
          </cell>
          <cell r="AC878">
            <v>-1973616</v>
          </cell>
          <cell r="AD878">
            <v>333.33333333333331</v>
          </cell>
          <cell r="AE878">
            <v>1291.6666666666667</v>
          </cell>
          <cell r="AF878">
            <v>-5583.333333333333</v>
          </cell>
          <cell r="AG878">
            <v>-23166.666666666668</v>
          </cell>
          <cell r="AH878">
            <v>-45583.333333333336</v>
          </cell>
          <cell r="AI878">
            <v>-72500</v>
          </cell>
          <cell r="AJ878">
            <v>-103958.33333333333</v>
          </cell>
          <cell r="AK878">
            <v>-140083.33333333334</v>
          </cell>
          <cell r="AL878">
            <v>-244317.33333333334</v>
          </cell>
          <cell r="AM878">
            <v>-416660.33333333331</v>
          </cell>
          <cell r="AN878">
            <v>-583545</v>
          </cell>
          <cell r="AO878">
            <v>-745304.66666666663</v>
          </cell>
          <cell r="AR878" t="str">
            <v>17</v>
          </cell>
        </row>
        <row r="879">
          <cell r="R879">
            <v>50000</v>
          </cell>
          <cell r="S879">
            <v>100000</v>
          </cell>
          <cell r="T879">
            <v>150000</v>
          </cell>
          <cell r="U879">
            <v>200000</v>
          </cell>
          <cell r="V879">
            <v>250000</v>
          </cell>
          <cell r="W879">
            <v>300000</v>
          </cell>
          <cell r="X879">
            <v>350000</v>
          </cell>
          <cell r="Y879">
            <v>400000</v>
          </cell>
          <cell r="Z879">
            <v>-1464596</v>
          </cell>
          <cell r="AA879">
            <v>-1414596</v>
          </cell>
          <cell r="AB879">
            <v>-1364596</v>
          </cell>
          <cell r="AC879">
            <v>-1349596</v>
          </cell>
          <cell r="AD879">
            <v>2083.3333333333335</v>
          </cell>
          <cell r="AE879">
            <v>8333.3333333333339</v>
          </cell>
          <cell r="AF879">
            <v>18750</v>
          </cell>
          <cell r="AG879">
            <v>33333.333333333336</v>
          </cell>
          <cell r="AH879">
            <v>52083.333333333336</v>
          </cell>
          <cell r="AI879">
            <v>75000</v>
          </cell>
          <cell r="AJ879">
            <v>102083.33333333333</v>
          </cell>
          <cell r="AK879">
            <v>133333.33333333334</v>
          </cell>
          <cell r="AL879">
            <v>88975.166666666672</v>
          </cell>
          <cell r="AM879">
            <v>-30991.166666666668</v>
          </cell>
          <cell r="AN879">
            <v>-146790.83333333334</v>
          </cell>
          <cell r="AO879">
            <v>-259882.16666666666</v>
          </cell>
          <cell r="AR879" t="str">
            <v>17</v>
          </cell>
        </row>
        <row r="880">
          <cell r="R880">
            <v>15000</v>
          </cell>
          <cell r="S880">
            <v>13000</v>
          </cell>
          <cell r="T880">
            <v>21000</v>
          </cell>
          <cell r="U880">
            <v>28000</v>
          </cell>
          <cell r="V880">
            <v>-262000</v>
          </cell>
          <cell r="W880">
            <v>-21000</v>
          </cell>
          <cell r="X880">
            <v>-33000</v>
          </cell>
          <cell r="Y880">
            <v>-21000</v>
          </cell>
          <cell r="Z880">
            <v>-577173</v>
          </cell>
          <cell r="AA880">
            <v>-651173</v>
          </cell>
          <cell r="AB880">
            <v>-693173</v>
          </cell>
          <cell r="AC880">
            <v>-783173</v>
          </cell>
          <cell r="AD880">
            <v>625</v>
          </cell>
          <cell r="AE880">
            <v>1791.6666666666667</v>
          </cell>
          <cell r="AF880">
            <v>3208.3333333333335</v>
          </cell>
          <cell r="AG880">
            <v>5250</v>
          </cell>
          <cell r="AH880">
            <v>-4500</v>
          </cell>
          <cell r="AI880">
            <v>-16291.666666666666</v>
          </cell>
          <cell r="AJ880">
            <v>-18541.666666666668</v>
          </cell>
          <cell r="AK880">
            <v>-20791.666666666668</v>
          </cell>
          <cell r="AL880">
            <v>-45715.541666666664</v>
          </cell>
          <cell r="AM880">
            <v>-96896.625</v>
          </cell>
          <cell r="AN880">
            <v>-152911.04166666666</v>
          </cell>
          <cell r="AO880">
            <v>-214425.45833333334</v>
          </cell>
          <cell r="AR880" t="str">
            <v>17</v>
          </cell>
        </row>
        <row r="881">
          <cell r="R881">
            <v>-4000</v>
          </cell>
          <cell r="S881">
            <v>-8000</v>
          </cell>
          <cell r="T881">
            <v>-12000</v>
          </cell>
          <cell r="U881">
            <v>-16000</v>
          </cell>
          <cell r="V881">
            <v>-20000</v>
          </cell>
          <cell r="W881">
            <v>-24000</v>
          </cell>
          <cell r="X881">
            <v>-28000</v>
          </cell>
          <cell r="Y881">
            <v>-32000</v>
          </cell>
          <cell r="Z881">
            <v>0</v>
          </cell>
          <cell r="AA881">
            <v>0</v>
          </cell>
          <cell r="AB881">
            <v>0</v>
          </cell>
          <cell r="AC881">
            <v>0</v>
          </cell>
          <cell r="AD881">
            <v>-166.66666666666666</v>
          </cell>
          <cell r="AE881">
            <v>-666.66666666666663</v>
          </cell>
          <cell r="AF881">
            <v>-1500</v>
          </cell>
          <cell r="AG881">
            <v>-2666.6666666666665</v>
          </cell>
          <cell r="AH881">
            <v>-4166.666666666667</v>
          </cell>
          <cell r="AI881">
            <v>-6000</v>
          </cell>
          <cell r="AJ881">
            <v>-8166.666666666667</v>
          </cell>
          <cell r="AK881">
            <v>-10666.666666666666</v>
          </cell>
          <cell r="AL881">
            <v>-12000</v>
          </cell>
          <cell r="AM881">
            <v>-12000</v>
          </cell>
          <cell r="AN881">
            <v>-12000</v>
          </cell>
          <cell r="AO881">
            <v>-12000</v>
          </cell>
          <cell r="AR881" t="str">
            <v>17</v>
          </cell>
        </row>
        <row r="882">
          <cell r="R882">
            <v>-859037900</v>
          </cell>
          <cell r="S882">
            <v>-859037900</v>
          </cell>
          <cell r="T882">
            <v>-859037900</v>
          </cell>
          <cell r="U882">
            <v>-859037900</v>
          </cell>
          <cell r="V882">
            <v>-859037900</v>
          </cell>
          <cell r="W882">
            <v>-859037900</v>
          </cell>
          <cell r="X882">
            <v>-859037900</v>
          </cell>
          <cell r="Y882">
            <v>-859037900</v>
          </cell>
          <cell r="Z882">
            <v>-859037900</v>
          </cell>
          <cell r="AA882">
            <v>-859037900</v>
          </cell>
          <cell r="AB882">
            <v>-859037900</v>
          </cell>
          <cell r="AC882">
            <v>-859037900</v>
          </cell>
          <cell r="AD882">
            <v>-859037900</v>
          </cell>
          <cell r="AE882">
            <v>-859037900</v>
          </cell>
          <cell r="AF882">
            <v>-859037900</v>
          </cell>
          <cell r="AG882">
            <v>-859037900</v>
          </cell>
          <cell r="AH882">
            <v>-859037900</v>
          </cell>
          <cell r="AI882">
            <v>-859037900</v>
          </cell>
          <cell r="AJ882">
            <v>-859037900</v>
          </cell>
          <cell r="AK882">
            <v>-859037900</v>
          </cell>
          <cell r="AL882">
            <v>-859037900</v>
          </cell>
          <cell r="AM882">
            <v>-859037900</v>
          </cell>
          <cell r="AN882">
            <v>-859037900</v>
          </cell>
          <cell r="AO882">
            <v>-859037900</v>
          </cell>
          <cell r="AR882" t="str">
            <v>6b</v>
          </cell>
        </row>
        <row r="883">
          <cell r="R883">
            <v>0</v>
          </cell>
          <cell r="S883">
            <v>0</v>
          </cell>
          <cell r="T883">
            <v>0</v>
          </cell>
          <cell r="U883">
            <v>0</v>
          </cell>
          <cell r="V883">
            <v>0</v>
          </cell>
          <cell r="W883">
            <v>0</v>
          </cell>
          <cell r="X883">
            <v>0</v>
          </cell>
          <cell r="Y883">
            <v>0</v>
          </cell>
          <cell r="Z883">
            <v>0</v>
          </cell>
          <cell r="AA883">
            <v>0</v>
          </cell>
          <cell r="AB883">
            <v>0</v>
          </cell>
          <cell r="AC883">
            <v>0</v>
          </cell>
          <cell r="AD883">
            <v>-42500000</v>
          </cell>
          <cell r="AE883">
            <v>-37500000</v>
          </cell>
          <cell r="AF883">
            <v>-32500000</v>
          </cell>
          <cell r="AG883">
            <v>-27500000</v>
          </cell>
          <cell r="AH883">
            <v>-22500000</v>
          </cell>
          <cell r="AI883">
            <v>-17500000</v>
          </cell>
          <cell r="AJ883">
            <v>-12500000</v>
          </cell>
          <cell r="AK883">
            <v>-7500000</v>
          </cell>
          <cell r="AL883">
            <v>-2500000</v>
          </cell>
          <cell r="AM883">
            <v>0</v>
          </cell>
          <cell r="AN883">
            <v>0</v>
          </cell>
          <cell r="AO883">
            <v>0</v>
          </cell>
          <cell r="AR883" t="str">
            <v>5</v>
          </cell>
        </row>
        <row r="884">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R884" t="str">
            <v>5</v>
          </cell>
        </row>
        <row r="885">
          <cell r="R885">
            <v>0</v>
          </cell>
          <cell r="S885">
            <v>0</v>
          </cell>
          <cell r="T885">
            <v>0</v>
          </cell>
          <cell r="U885">
            <v>0</v>
          </cell>
          <cell r="V885">
            <v>0</v>
          </cell>
          <cell r="W885">
            <v>0</v>
          </cell>
          <cell r="X885">
            <v>0</v>
          </cell>
          <cell r="Y885">
            <v>0</v>
          </cell>
          <cell r="Z885">
            <v>0</v>
          </cell>
          <cell r="AA885">
            <v>0</v>
          </cell>
          <cell r="AB885">
            <v>0</v>
          </cell>
          <cell r="AC885">
            <v>0</v>
          </cell>
          <cell r="AD885">
            <v>-377212.5</v>
          </cell>
          <cell r="AE885">
            <v>-341287.5</v>
          </cell>
          <cell r="AF885">
            <v>-305362.5</v>
          </cell>
          <cell r="AG885">
            <v>-269437.5</v>
          </cell>
          <cell r="AH885">
            <v>-233512.5</v>
          </cell>
          <cell r="AI885">
            <v>-197587.5</v>
          </cell>
          <cell r="AJ885">
            <v>-161662.5</v>
          </cell>
          <cell r="AK885">
            <v>-125737.5</v>
          </cell>
          <cell r="AL885">
            <v>-89812.5</v>
          </cell>
          <cell r="AM885">
            <v>-53887.5</v>
          </cell>
          <cell r="AN885">
            <v>-17962.5</v>
          </cell>
          <cell r="AO885">
            <v>0</v>
          </cell>
          <cell r="AR885" t="str">
            <v>5</v>
          </cell>
        </row>
        <row r="886">
          <cell r="R886">
            <v>0</v>
          </cell>
          <cell r="S886">
            <v>0</v>
          </cell>
          <cell r="T886">
            <v>0</v>
          </cell>
          <cell r="U886">
            <v>0</v>
          </cell>
          <cell r="V886">
            <v>0</v>
          </cell>
          <cell r="W886">
            <v>0</v>
          </cell>
          <cell r="X886">
            <v>0</v>
          </cell>
          <cell r="Y886">
            <v>0</v>
          </cell>
          <cell r="Z886">
            <v>0</v>
          </cell>
          <cell r="AA886">
            <v>0</v>
          </cell>
          <cell r="AB886">
            <v>0</v>
          </cell>
          <cell r="AC886">
            <v>0</v>
          </cell>
          <cell r="AD886">
            <v>-1280700</v>
          </cell>
          <cell r="AE886">
            <v>-1157300</v>
          </cell>
          <cell r="AF886">
            <v>-1033900</v>
          </cell>
          <cell r="AG886">
            <v>-911437.5</v>
          </cell>
          <cell r="AH886">
            <v>-789912.5</v>
          </cell>
          <cell r="AI886">
            <v>-668387.5</v>
          </cell>
          <cell r="AJ886">
            <v>-546862.5</v>
          </cell>
          <cell r="AK886">
            <v>-425337.5</v>
          </cell>
          <cell r="AL886">
            <v>-303812.5</v>
          </cell>
          <cell r="AM886">
            <v>-182287.5</v>
          </cell>
          <cell r="AN886">
            <v>-60762.5</v>
          </cell>
          <cell r="AO886">
            <v>0</v>
          </cell>
          <cell r="AR886" t="str">
            <v>5</v>
          </cell>
        </row>
        <row r="887">
          <cell r="R887">
            <v>0</v>
          </cell>
          <cell r="S887">
            <v>0</v>
          </cell>
          <cell r="T887">
            <v>0</v>
          </cell>
          <cell r="U887">
            <v>0</v>
          </cell>
          <cell r="V887">
            <v>0</v>
          </cell>
          <cell r="W887">
            <v>0</v>
          </cell>
          <cell r="X887">
            <v>0</v>
          </cell>
          <cell r="Y887">
            <v>0</v>
          </cell>
          <cell r="Z887">
            <v>0</v>
          </cell>
          <cell r="AA887">
            <v>0</v>
          </cell>
          <cell r="AB887">
            <v>0</v>
          </cell>
          <cell r="AC887">
            <v>0</v>
          </cell>
          <cell r="AD887">
            <v>-18593750</v>
          </cell>
          <cell r="AE887">
            <v>-15468750</v>
          </cell>
          <cell r="AF887">
            <v>-12656250</v>
          </cell>
          <cell r="AG887">
            <v>-9843750</v>
          </cell>
          <cell r="AH887">
            <v>-7031250</v>
          </cell>
          <cell r="AI887">
            <v>-4218750</v>
          </cell>
          <cell r="AJ887">
            <v>-1406250</v>
          </cell>
          <cell r="AK887">
            <v>0</v>
          </cell>
          <cell r="AL887">
            <v>0</v>
          </cell>
          <cell r="AM887">
            <v>0</v>
          </cell>
          <cell r="AN887">
            <v>0</v>
          </cell>
          <cell r="AO887">
            <v>0</v>
          </cell>
          <cell r="AR887" t="str">
            <v>5</v>
          </cell>
        </row>
        <row r="888">
          <cell r="R888">
            <v>0</v>
          </cell>
          <cell r="S888">
            <v>0</v>
          </cell>
          <cell r="T888">
            <v>0</v>
          </cell>
          <cell r="U888">
            <v>0</v>
          </cell>
          <cell r="V888">
            <v>0</v>
          </cell>
          <cell r="W888">
            <v>0</v>
          </cell>
          <cell r="X888">
            <v>0</v>
          </cell>
          <cell r="Y888">
            <v>0</v>
          </cell>
          <cell r="Z888">
            <v>0</v>
          </cell>
          <cell r="AA888">
            <v>0</v>
          </cell>
          <cell r="AB888">
            <v>0</v>
          </cell>
          <cell r="AC888">
            <v>0</v>
          </cell>
          <cell r="AD888">
            <v>-71041666.666666672</v>
          </cell>
          <cell r="AE888">
            <v>-63531250</v>
          </cell>
          <cell r="AF888">
            <v>-56843750</v>
          </cell>
          <cell r="AG888">
            <v>-50156250</v>
          </cell>
          <cell r="AH888">
            <v>-43468750</v>
          </cell>
          <cell r="AI888">
            <v>-36781250</v>
          </cell>
          <cell r="AJ888">
            <v>-30093750</v>
          </cell>
          <cell r="AK888">
            <v>-23406250</v>
          </cell>
          <cell r="AL888">
            <v>-16718750</v>
          </cell>
          <cell r="AM888">
            <v>-10031250</v>
          </cell>
          <cell r="AN888">
            <v>-3343750</v>
          </cell>
          <cell r="AO888">
            <v>0</v>
          </cell>
          <cell r="AR888" t="str">
            <v>5</v>
          </cell>
        </row>
        <row r="889">
          <cell r="R889">
            <v>0</v>
          </cell>
          <cell r="S889">
            <v>0</v>
          </cell>
          <cell r="T889">
            <v>0</v>
          </cell>
          <cell r="U889">
            <v>0</v>
          </cell>
          <cell r="V889">
            <v>0</v>
          </cell>
          <cell r="W889">
            <v>0</v>
          </cell>
          <cell r="X889">
            <v>0</v>
          </cell>
          <cell r="Y889">
            <v>0</v>
          </cell>
          <cell r="Z889">
            <v>0</v>
          </cell>
          <cell r="AA889">
            <v>0</v>
          </cell>
          <cell r="AB889">
            <v>0</v>
          </cell>
          <cell r="AC889">
            <v>0</v>
          </cell>
          <cell r="AD889">
            <v>-175000000</v>
          </cell>
          <cell r="AE889">
            <v>-158333333.33333334</v>
          </cell>
          <cell r="AF889">
            <v>-141666666.66666666</v>
          </cell>
          <cell r="AG889">
            <v>-125000000</v>
          </cell>
          <cell r="AH889">
            <v>-108333333.33333333</v>
          </cell>
          <cell r="AI889">
            <v>-91666666.666666672</v>
          </cell>
          <cell r="AJ889">
            <v>-75000000</v>
          </cell>
          <cell r="AK889">
            <v>-58333333.333333336</v>
          </cell>
          <cell r="AL889">
            <v>-41666666.666666664</v>
          </cell>
          <cell r="AM889">
            <v>-25000000</v>
          </cell>
          <cell r="AN889">
            <v>-8333333.333333333</v>
          </cell>
          <cell r="AO889">
            <v>0</v>
          </cell>
          <cell r="AR889" t="str">
            <v>5</v>
          </cell>
        </row>
        <row r="890">
          <cell r="R890">
            <v>-122847945.22</v>
          </cell>
          <cell r="S890">
            <v>-122847945.22</v>
          </cell>
          <cell r="T890">
            <v>-122847945.22</v>
          </cell>
          <cell r="U890">
            <v>-122847945.22</v>
          </cell>
          <cell r="V890">
            <v>-122847945.22</v>
          </cell>
          <cell r="W890">
            <v>-122847945.22</v>
          </cell>
          <cell r="X890">
            <v>-122847945.22</v>
          </cell>
          <cell r="Y890">
            <v>-122847945.22</v>
          </cell>
          <cell r="Z890">
            <v>-122847945.22</v>
          </cell>
          <cell r="AA890">
            <v>-122847945.22</v>
          </cell>
          <cell r="AB890">
            <v>-122847945.22</v>
          </cell>
          <cell r="AC890">
            <v>-122847945.22</v>
          </cell>
          <cell r="AD890">
            <v>-122847945.22000001</v>
          </cell>
          <cell r="AE890">
            <v>-122847945.22000001</v>
          </cell>
          <cell r="AF890">
            <v>-122847945.22000001</v>
          </cell>
          <cell r="AG890">
            <v>-122847945.22000001</v>
          </cell>
          <cell r="AH890">
            <v>-122847945.22000001</v>
          </cell>
          <cell r="AI890">
            <v>-122847945.22000001</v>
          </cell>
          <cell r="AJ890">
            <v>-122847945.22000001</v>
          </cell>
          <cell r="AK890">
            <v>-122847945.22000001</v>
          </cell>
          <cell r="AL890">
            <v>-122847945.22000001</v>
          </cell>
          <cell r="AM890">
            <v>-122847945.22000001</v>
          </cell>
          <cell r="AN890">
            <v>-122847945.22000001</v>
          </cell>
          <cell r="AO890">
            <v>-122847945.22000001</v>
          </cell>
          <cell r="AR890" t="str">
            <v>7b</v>
          </cell>
        </row>
        <row r="891">
          <cell r="R891">
            <v>-338395484.31</v>
          </cell>
          <cell r="S891">
            <v>-338395484.31</v>
          </cell>
          <cell r="T891">
            <v>-338395484.31</v>
          </cell>
          <cell r="U891">
            <v>-338395484.31</v>
          </cell>
          <cell r="V891">
            <v>-338395484.31</v>
          </cell>
          <cell r="W891">
            <v>-338395484.31</v>
          </cell>
          <cell r="X891">
            <v>-338395484.31</v>
          </cell>
          <cell r="Y891">
            <v>-338395484.31</v>
          </cell>
          <cell r="Z891">
            <v>-338395484.31</v>
          </cell>
          <cell r="AA891">
            <v>-338395484.31</v>
          </cell>
          <cell r="AB891">
            <v>-338395484.31</v>
          </cell>
          <cell r="AC891">
            <v>-338395484.31</v>
          </cell>
          <cell r="AD891">
            <v>-338395484.31</v>
          </cell>
          <cell r="AE891">
            <v>-338395484.31</v>
          </cell>
          <cell r="AF891">
            <v>-338395484.31</v>
          </cell>
          <cell r="AG891">
            <v>-338395484.31</v>
          </cell>
          <cell r="AH891">
            <v>-338395484.31</v>
          </cell>
          <cell r="AI891">
            <v>-338395484.31</v>
          </cell>
          <cell r="AJ891">
            <v>-338395484.31</v>
          </cell>
          <cell r="AK891">
            <v>-338395484.31</v>
          </cell>
          <cell r="AL891">
            <v>-338395484.31</v>
          </cell>
          <cell r="AM891">
            <v>-338395484.31</v>
          </cell>
          <cell r="AN891">
            <v>-338395484.31</v>
          </cell>
          <cell r="AO891">
            <v>-338395484.31</v>
          </cell>
          <cell r="AR891" t="str">
            <v>7b</v>
          </cell>
        </row>
        <row r="892">
          <cell r="R892">
            <v>-16901820.34</v>
          </cell>
          <cell r="S892">
            <v>-16901820.34</v>
          </cell>
          <cell r="T892">
            <v>-16901820.34</v>
          </cell>
          <cell r="U892">
            <v>-16901820.34</v>
          </cell>
          <cell r="V892">
            <v>-16901820.34</v>
          </cell>
          <cell r="W892">
            <v>-16901820.34</v>
          </cell>
          <cell r="X892">
            <v>-16901820.34</v>
          </cell>
          <cell r="Y892">
            <v>-16901820.34</v>
          </cell>
          <cell r="Z892">
            <v>-16901820.34</v>
          </cell>
          <cell r="AA892">
            <v>-16901820.34</v>
          </cell>
          <cell r="AB892">
            <v>-16901820.34</v>
          </cell>
          <cell r="AC892">
            <v>-16901820.34</v>
          </cell>
          <cell r="AD892">
            <v>-16901820.34</v>
          </cell>
          <cell r="AE892">
            <v>-16901820.34</v>
          </cell>
          <cell r="AF892">
            <v>-16901820.34</v>
          </cell>
          <cell r="AG892">
            <v>-16901820.34</v>
          </cell>
          <cell r="AH892">
            <v>-16901820.34</v>
          </cell>
          <cell r="AI892">
            <v>-16901820.34</v>
          </cell>
          <cell r="AJ892">
            <v>-16901820.34</v>
          </cell>
          <cell r="AK892">
            <v>-16901820.34</v>
          </cell>
          <cell r="AL892">
            <v>-16901820.34</v>
          </cell>
          <cell r="AM892">
            <v>-16901820.34</v>
          </cell>
          <cell r="AN892">
            <v>-16901820.34</v>
          </cell>
          <cell r="AO892">
            <v>-16901820.34</v>
          </cell>
          <cell r="AR892" t="str">
            <v>7b</v>
          </cell>
        </row>
        <row r="893">
          <cell r="R893">
            <v>-337.5</v>
          </cell>
          <cell r="S893">
            <v>-337.5</v>
          </cell>
          <cell r="T893">
            <v>-337.5</v>
          </cell>
          <cell r="U893">
            <v>-337.5</v>
          </cell>
          <cell r="V893">
            <v>-337.5</v>
          </cell>
          <cell r="W893">
            <v>-337.5</v>
          </cell>
          <cell r="X893">
            <v>-337.5</v>
          </cell>
          <cell r="Y893">
            <v>-337.5</v>
          </cell>
          <cell r="Z893">
            <v>-337.5</v>
          </cell>
          <cell r="AA893">
            <v>-337.5</v>
          </cell>
          <cell r="AB893">
            <v>-337.5</v>
          </cell>
          <cell r="AC893">
            <v>-337.5</v>
          </cell>
          <cell r="AD893">
            <v>-267.1875</v>
          </cell>
          <cell r="AE893">
            <v>-295.3125</v>
          </cell>
          <cell r="AF893">
            <v>-323.4375</v>
          </cell>
          <cell r="AG893">
            <v>-337.5</v>
          </cell>
          <cell r="AH893">
            <v>-337.5</v>
          </cell>
          <cell r="AI893">
            <v>-337.5</v>
          </cell>
          <cell r="AJ893">
            <v>-337.5</v>
          </cell>
          <cell r="AK893">
            <v>-337.5</v>
          </cell>
          <cell r="AL893">
            <v>-337.5</v>
          </cell>
          <cell r="AM893">
            <v>-337.5</v>
          </cell>
          <cell r="AN893">
            <v>-337.5</v>
          </cell>
          <cell r="AO893">
            <v>-337.5</v>
          </cell>
          <cell r="AR893" t="str">
            <v>7b</v>
          </cell>
        </row>
        <row r="894">
          <cell r="R894">
            <v>-136260519.41</v>
          </cell>
          <cell r="S894">
            <v>-136577010.22</v>
          </cell>
          <cell r="T894">
            <v>-136924719.47999999</v>
          </cell>
          <cell r="U894">
            <v>-137283911.02000001</v>
          </cell>
          <cell r="V894">
            <v>-137601920.41</v>
          </cell>
          <cell r="W894">
            <v>-138486889.63</v>
          </cell>
          <cell r="X894">
            <v>-138804946.22</v>
          </cell>
          <cell r="Y894">
            <v>-139063395.75999999</v>
          </cell>
          <cell r="Z894">
            <v>-139476265.50999999</v>
          </cell>
          <cell r="AA894">
            <v>-139746289.34</v>
          </cell>
          <cell r="AB894">
            <v>-139977639.15000001</v>
          </cell>
          <cell r="AC894">
            <v>-140901148.61000001</v>
          </cell>
          <cell r="AD894">
            <v>-53121103.004583329</v>
          </cell>
          <cell r="AE894">
            <v>-61984959.866666675</v>
          </cell>
          <cell r="AF894">
            <v>-70863556.560000002</v>
          </cell>
          <cell r="AG894">
            <v>-79758000.538333341</v>
          </cell>
          <cell r="AH894">
            <v>-88663587.380416676</v>
          </cell>
          <cell r="AI894">
            <v>-97584190.236666679</v>
          </cell>
          <cell r="AJ894">
            <v>-106520461.3775</v>
          </cell>
          <cell r="AK894">
            <v>-115459134.71083336</v>
          </cell>
          <cell r="AL894">
            <v>-124397963.06833333</v>
          </cell>
          <cell r="AM894">
            <v>-133237454.51124997</v>
          </cell>
          <cell r="AN894">
            <v>-137807074.54416665</v>
          </cell>
          <cell r="AO894">
            <v>-138216395.43125001</v>
          </cell>
          <cell r="AR894" t="str">
            <v>7b</v>
          </cell>
        </row>
        <row r="895">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R895" t="str">
            <v>62</v>
          </cell>
        </row>
        <row r="896">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R896" t="str">
            <v>62</v>
          </cell>
        </row>
        <row r="897">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R897" t="str">
            <v>62</v>
          </cell>
        </row>
        <row r="898">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R898" t="str">
            <v>62</v>
          </cell>
        </row>
        <row r="899">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R899" t="str">
            <v>62</v>
          </cell>
        </row>
        <row r="900">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R900" t="str">
            <v>62</v>
          </cell>
        </row>
        <row r="901">
          <cell r="R901">
            <v>2148854.7200000002</v>
          </cell>
          <cell r="S901">
            <v>2148854.7200000002</v>
          </cell>
          <cell r="T901">
            <v>2148854.7200000002</v>
          </cell>
          <cell r="U901">
            <v>2148854.7200000002</v>
          </cell>
          <cell r="V901">
            <v>2148854.7200000002</v>
          </cell>
          <cell r="W901">
            <v>2148854.7200000002</v>
          </cell>
          <cell r="X901">
            <v>2148854.7200000002</v>
          </cell>
          <cell r="Y901">
            <v>2148854.7200000002</v>
          </cell>
          <cell r="Z901">
            <v>2148854.7200000002</v>
          </cell>
          <cell r="AA901">
            <v>2148854.7200000002</v>
          </cell>
          <cell r="AB901">
            <v>2148854.7200000002</v>
          </cell>
          <cell r="AC901">
            <v>2148854.7200000002</v>
          </cell>
          <cell r="AD901">
            <v>2148854.7199999997</v>
          </cell>
          <cell r="AE901">
            <v>2148854.7199999997</v>
          </cell>
          <cell r="AF901">
            <v>2148854.7199999997</v>
          </cell>
          <cell r="AG901">
            <v>2148854.7199999997</v>
          </cell>
          <cell r="AH901">
            <v>2148854.7199999997</v>
          </cell>
          <cell r="AI901">
            <v>2148854.7199999997</v>
          </cell>
          <cell r="AJ901">
            <v>2148854.7199999997</v>
          </cell>
          <cell r="AK901">
            <v>2148854.7199999997</v>
          </cell>
          <cell r="AL901">
            <v>2148854.7199999997</v>
          </cell>
          <cell r="AM901">
            <v>2148854.7199999997</v>
          </cell>
          <cell r="AN901">
            <v>2148854.7199999997</v>
          </cell>
          <cell r="AO901">
            <v>2148854.7199999997</v>
          </cell>
          <cell r="AR901" t="str">
            <v>7b</v>
          </cell>
        </row>
        <row r="902">
          <cell r="R902">
            <v>1658853.74</v>
          </cell>
          <cell r="S902">
            <v>1658853.74</v>
          </cell>
          <cell r="T902">
            <v>1658853.74</v>
          </cell>
          <cell r="U902">
            <v>1658853.74</v>
          </cell>
          <cell r="V902">
            <v>1658853.74</v>
          </cell>
          <cell r="W902">
            <v>1658853.74</v>
          </cell>
          <cell r="X902">
            <v>1658853.74</v>
          </cell>
          <cell r="Y902">
            <v>1658853.74</v>
          </cell>
          <cell r="Z902">
            <v>1658853.74</v>
          </cell>
          <cell r="AA902">
            <v>1658853.74</v>
          </cell>
          <cell r="AB902">
            <v>1658853.74</v>
          </cell>
          <cell r="AC902">
            <v>1658853.74</v>
          </cell>
          <cell r="AD902">
            <v>1651849.365</v>
          </cell>
          <cell r="AE902">
            <v>1652516.4483333332</v>
          </cell>
          <cell r="AF902">
            <v>1653183.5316666665</v>
          </cell>
          <cell r="AG902">
            <v>1653850.615</v>
          </cell>
          <cell r="AH902">
            <v>1654517.6983333332</v>
          </cell>
          <cell r="AI902">
            <v>1655184.7816666665</v>
          </cell>
          <cell r="AJ902">
            <v>1655851.865</v>
          </cell>
          <cell r="AK902">
            <v>1656518.9483333332</v>
          </cell>
          <cell r="AL902">
            <v>1657186.0316666665</v>
          </cell>
          <cell r="AM902">
            <v>1657853.115</v>
          </cell>
          <cell r="AN902">
            <v>1658520.1983333332</v>
          </cell>
          <cell r="AO902">
            <v>1658853.74</v>
          </cell>
          <cell r="AR902" t="str">
            <v>7b</v>
          </cell>
        </row>
        <row r="903">
          <cell r="R903">
            <v>4985024.68</v>
          </cell>
          <cell r="S903">
            <v>4985024.68</v>
          </cell>
          <cell r="T903">
            <v>4985024.68</v>
          </cell>
          <cell r="U903">
            <v>4985024.68</v>
          </cell>
          <cell r="V903">
            <v>4985024.68</v>
          </cell>
          <cell r="W903">
            <v>4985024.68</v>
          </cell>
          <cell r="X903">
            <v>4985024.68</v>
          </cell>
          <cell r="Y903">
            <v>4985024.68</v>
          </cell>
          <cell r="Z903">
            <v>4985024.68</v>
          </cell>
          <cell r="AA903">
            <v>4985024.68</v>
          </cell>
          <cell r="AB903">
            <v>4985024.68</v>
          </cell>
          <cell r="AC903">
            <v>4985024.68</v>
          </cell>
          <cell r="AD903">
            <v>4985024.68</v>
          </cell>
          <cell r="AE903">
            <v>4985024.68</v>
          </cell>
          <cell r="AF903">
            <v>4985024.68</v>
          </cell>
          <cell r="AG903">
            <v>4985024.68</v>
          </cell>
          <cell r="AH903">
            <v>4985024.68</v>
          </cell>
          <cell r="AI903">
            <v>4985024.68</v>
          </cell>
          <cell r="AJ903">
            <v>4985024.68</v>
          </cell>
          <cell r="AK903">
            <v>4985024.68</v>
          </cell>
          <cell r="AL903">
            <v>4985024.68</v>
          </cell>
          <cell r="AM903">
            <v>4985024.68</v>
          </cell>
          <cell r="AN903">
            <v>4985024.68</v>
          </cell>
          <cell r="AO903">
            <v>4985024.68</v>
          </cell>
          <cell r="AR903" t="str">
            <v>7b</v>
          </cell>
        </row>
        <row r="904">
          <cell r="R904">
            <v>786587.56</v>
          </cell>
          <cell r="S904">
            <v>786587.56</v>
          </cell>
          <cell r="T904">
            <v>786587.56</v>
          </cell>
          <cell r="U904">
            <v>786587.56</v>
          </cell>
          <cell r="V904">
            <v>786587.56</v>
          </cell>
          <cell r="W904">
            <v>786587.56</v>
          </cell>
          <cell r="X904">
            <v>786587.56</v>
          </cell>
          <cell r="Y904">
            <v>786587.56</v>
          </cell>
          <cell r="Z904">
            <v>786587.56</v>
          </cell>
          <cell r="AA904">
            <v>786587.56</v>
          </cell>
          <cell r="AB904">
            <v>786587.56</v>
          </cell>
          <cell r="AC904">
            <v>786587.56</v>
          </cell>
          <cell r="AD904">
            <v>786587.56000000017</v>
          </cell>
          <cell r="AE904">
            <v>786587.56000000017</v>
          </cell>
          <cell r="AF904">
            <v>786587.56000000017</v>
          </cell>
          <cell r="AG904">
            <v>786587.56000000017</v>
          </cell>
          <cell r="AH904">
            <v>786587.56000000017</v>
          </cell>
          <cell r="AI904">
            <v>786587.56000000017</v>
          </cell>
          <cell r="AJ904">
            <v>786587.56000000017</v>
          </cell>
          <cell r="AK904">
            <v>786587.56000000017</v>
          </cell>
          <cell r="AL904">
            <v>786587.56000000017</v>
          </cell>
          <cell r="AM904">
            <v>786587.56000000017</v>
          </cell>
          <cell r="AN904">
            <v>786587.56000000017</v>
          </cell>
          <cell r="AO904">
            <v>786587.56000000017</v>
          </cell>
          <cell r="AR904" t="str">
            <v>7b</v>
          </cell>
        </row>
        <row r="905">
          <cell r="R905">
            <v>-5700440</v>
          </cell>
          <cell r="S905">
            <v>-5700440</v>
          </cell>
          <cell r="T905">
            <v>-5700440</v>
          </cell>
          <cell r="U905">
            <v>-5700440</v>
          </cell>
          <cell r="V905">
            <v>-5700440</v>
          </cell>
          <cell r="W905">
            <v>-5700440</v>
          </cell>
          <cell r="X905">
            <v>-5700440</v>
          </cell>
          <cell r="Y905">
            <v>-5700440</v>
          </cell>
          <cell r="Z905">
            <v>-5700440</v>
          </cell>
          <cell r="AA905">
            <v>-5700440</v>
          </cell>
          <cell r="AB905">
            <v>-5700440</v>
          </cell>
          <cell r="AC905">
            <v>-6083160</v>
          </cell>
          <cell r="AD905">
            <v>-5411807.25</v>
          </cell>
          <cell r="AE905">
            <v>-5439296.083333333</v>
          </cell>
          <cell r="AF905">
            <v>-5466784.916666667</v>
          </cell>
          <cell r="AG905">
            <v>-5494273.75</v>
          </cell>
          <cell r="AH905">
            <v>-5521762.583333333</v>
          </cell>
          <cell r="AI905">
            <v>-5549251.416666667</v>
          </cell>
          <cell r="AJ905">
            <v>-5576740.25</v>
          </cell>
          <cell r="AK905">
            <v>-5604229.083333333</v>
          </cell>
          <cell r="AL905">
            <v>-5631717.916666667</v>
          </cell>
          <cell r="AM905">
            <v>-5659206.75</v>
          </cell>
          <cell r="AN905">
            <v>-5686695.583333333</v>
          </cell>
          <cell r="AO905">
            <v>-5716386.666666667</v>
          </cell>
          <cell r="AR905" t="str">
            <v>8b</v>
          </cell>
        </row>
        <row r="906">
          <cell r="R906">
            <v>-849343</v>
          </cell>
          <cell r="S906">
            <v>-849343</v>
          </cell>
          <cell r="T906">
            <v>-849343</v>
          </cell>
          <cell r="U906">
            <v>-849343</v>
          </cell>
          <cell r="V906">
            <v>-849343</v>
          </cell>
          <cell r="W906">
            <v>-849343</v>
          </cell>
          <cell r="X906">
            <v>-849343</v>
          </cell>
          <cell r="Y906">
            <v>-849343</v>
          </cell>
          <cell r="Z906">
            <v>-849343</v>
          </cell>
          <cell r="AA906">
            <v>-849343</v>
          </cell>
          <cell r="AB906">
            <v>-849343</v>
          </cell>
          <cell r="AC906">
            <v>-935903</v>
          </cell>
          <cell r="AD906">
            <v>-797582.375</v>
          </cell>
          <cell r="AE906">
            <v>-802511.95833333337</v>
          </cell>
          <cell r="AF906">
            <v>-807441.54166666663</v>
          </cell>
          <cell r="AG906">
            <v>-812371.125</v>
          </cell>
          <cell r="AH906">
            <v>-817300.70833333337</v>
          </cell>
          <cell r="AI906">
            <v>-822230.29166666663</v>
          </cell>
          <cell r="AJ906">
            <v>-827159.875</v>
          </cell>
          <cell r="AK906">
            <v>-832089.45833333337</v>
          </cell>
          <cell r="AL906">
            <v>-837019.04166666663</v>
          </cell>
          <cell r="AM906">
            <v>-841948.625</v>
          </cell>
          <cell r="AN906">
            <v>-846878.20833333337</v>
          </cell>
          <cell r="AO906">
            <v>-852949.66666666663</v>
          </cell>
          <cell r="AR906" t="str">
            <v>8b</v>
          </cell>
        </row>
        <row r="907">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R907" t="str">
            <v>8b</v>
          </cell>
        </row>
        <row r="908">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R908" t="str">
            <v>62</v>
          </cell>
        </row>
        <row r="909">
          <cell r="R909">
            <v>-134359274.02000001</v>
          </cell>
          <cell r="S909">
            <v>-134359274.02000001</v>
          </cell>
          <cell r="T909">
            <v>-138275467.09</v>
          </cell>
          <cell r="U909">
            <v>-138275467.09</v>
          </cell>
          <cell r="V909">
            <v>-138275467.09</v>
          </cell>
          <cell r="W909">
            <v>-138180807.34999999</v>
          </cell>
          <cell r="X909">
            <v>-138180807.34999999</v>
          </cell>
          <cell r="Y909">
            <v>-138180807.34999999</v>
          </cell>
          <cell r="Z909">
            <v>-136660225.62</v>
          </cell>
          <cell r="AA909">
            <v>-136660225.62</v>
          </cell>
          <cell r="AB909">
            <v>-136660225.62</v>
          </cell>
          <cell r="AC909">
            <v>-213078948.22</v>
          </cell>
          <cell r="AD909">
            <v>-108991133.44374998</v>
          </cell>
          <cell r="AE909">
            <v>-110967540.84458332</v>
          </cell>
          <cell r="AF909">
            <v>-113139149.24833332</v>
          </cell>
          <cell r="AG909">
            <v>-115505958.65499999</v>
          </cell>
          <cell r="AH909">
            <v>-117872768.06166665</v>
          </cell>
          <cell r="AI909">
            <v>-120235633.3125</v>
          </cell>
          <cell r="AJ909">
            <v>-122594554.40749998</v>
          </cell>
          <cell r="AK909">
            <v>-124953475.50249998</v>
          </cell>
          <cell r="AL909">
            <v>-127494852.92749999</v>
          </cell>
          <cell r="AM909">
            <v>-130218686.68249999</v>
          </cell>
          <cell r="AN909">
            <v>-132942520.43749999</v>
          </cell>
          <cell r="AO909">
            <v>-138866676.84249997</v>
          </cell>
          <cell r="AR909" t="str">
            <v>8b</v>
          </cell>
        </row>
        <row r="910">
          <cell r="R910">
            <v>77562549.519999996</v>
          </cell>
          <cell r="S910">
            <v>77562549.519999996</v>
          </cell>
          <cell r="T910">
            <v>77562549.519999996</v>
          </cell>
          <cell r="U910">
            <v>77562549.519999996</v>
          </cell>
          <cell r="V910">
            <v>77562549.519999996</v>
          </cell>
          <cell r="W910">
            <v>77562549.519999996</v>
          </cell>
          <cell r="X910">
            <v>77562549.519999996</v>
          </cell>
          <cell r="Y910">
            <v>77562549.519999996</v>
          </cell>
          <cell r="Z910">
            <v>77562549.519999996</v>
          </cell>
          <cell r="AA910">
            <v>77562549.519999996</v>
          </cell>
          <cell r="AB910">
            <v>77562549.519999996</v>
          </cell>
          <cell r="AC910">
            <v>77562549.519999996</v>
          </cell>
          <cell r="AD910">
            <v>77562549.519999996</v>
          </cell>
          <cell r="AE910">
            <v>77562549.519999996</v>
          </cell>
          <cell r="AF910">
            <v>77562549.519999996</v>
          </cell>
          <cell r="AG910">
            <v>77562549.519999996</v>
          </cell>
          <cell r="AH910">
            <v>77562549.519999996</v>
          </cell>
          <cell r="AI910">
            <v>77562549.519999996</v>
          </cell>
          <cell r="AJ910">
            <v>77562549.519999996</v>
          </cell>
          <cell r="AK910">
            <v>77562549.519999996</v>
          </cell>
          <cell r="AL910">
            <v>77562549.519999996</v>
          </cell>
          <cell r="AM910">
            <v>77562549.519999996</v>
          </cell>
          <cell r="AN910">
            <v>77562549.519999996</v>
          </cell>
          <cell r="AO910">
            <v>77562549.519999996</v>
          </cell>
          <cell r="AR910" t="str">
            <v>8b</v>
          </cell>
        </row>
        <row r="911">
          <cell r="R911">
            <v>1755001.25</v>
          </cell>
          <cell r="S911">
            <v>1755001.25</v>
          </cell>
          <cell r="T911">
            <v>1755001.25</v>
          </cell>
          <cell r="U911">
            <v>1755001.25</v>
          </cell>
          <cell r="V911">
            <v>1755001.25</v>
          </cell>
          <cell r="W911">
            <v>1755001.25</v>
          </cell>
          <cell r="X911">
            <v>1755001.25</v>
          </cell>
          <cell r="Y911">
            <v>1755001.25</v>
          </cell>
          <cell r="Z911">
            <v>1755001.25</v>
          </cell>
          <cell r="AA911">
            <v>1755001.25</v>
          </cell>
          <cell r="AB911">
            <v>1755001.25</v>
          </cell>
          <cell r="AC911">
            <v>1755001.25</v>
          </cell>
          <cell r="AD911">
            <v>1755001.25</v>
          </cell>
          <cell r="AE911">
            <v>1755001.25</v>
          </cell>
          <cell r="AF911">
            <v>1755001.25</v>
          </cell>
          <cell r="AG911">
            <v>1755001.25</v>
          </cell>
          <cell r="AH911">
            <v>1755001.25</v>
          </cell>
          <cell r="AI911">
            <v>1755001.25</v>
          </cell>
          <cell r="AJ911">
            <v>1755001.25</v>
          </cell>
          <cell r="AK911">
            <v>1755001.25</v>
          </cell>
          <cell r="AL911">
            <v>1755001.25</v>
          </cell>
          <cell r="AM911">
            <v>1755001.25</v>
          </cell>
          <cell r="AN911">
            <v>1755001.25</v>
          </cell>
          <cell r="AO911">
            <v>1755001.25</v>
          </cell>
          <cell r="AR911" t="str">
            <v>8b</v>
          </cell>
        </row>
        <row r="912">
          <cell r="R912">
            <v>1471103.62</v>
          </cell>
          <cell r="S912">
            <v>1471103.62</v>
          </cell>
          <cell r="T912">
            <v>1471103.62</v>
          </cell>
          <cell r="U912">
            <v>1471103.62</v>
          </cell>
          <cell r="V912">
            <v>1471103.62</v>
          </cell>
          <cell r="W912">
            <v>1471103.62</v>
          </cell>
          <cell r="X912">
            <v>1471103.62</v>
          </cell>
          <cell r="Y912">
            <v>1471103.62</v>
          </cell>
          <cell r="Z912">
            <v>1471103.62</v>
          </cell>
          <cell r="AA912">
            <v>1471103.62</v>
          </cell>
          <cell r="AB912">
            <v>1471103.62</v>
          </cell>
          <cell r="AC912">
            <v>1471103.62</v>
          </cell>
          <cell r="AD912">
            <v>1471103.6200000003</v>
          </cell>
          <cell r="AE912">
            <v>1471103.6200000003</v>
          </cell>
          <cell r="AF912">
            <v>1471103.6200000003</v>
          </cell>
          <cell r="AG912">
            <v>1471103.6200000003</v>
          </cell>
          <cell r="AH912">
            <v>1471103.6200000003</v>
          </cell>
          <cell r="AI912">
            <v>1471103.6200000003</v>
          </cell>
          <cell r="AJ912">
            <v>1471103.6200000003</v>
          </cell>
          <cell r="AK912">
            <v>1471103.6200000003</v>
          </cell>
          <cell r="AL912">
            <v>1471103.6200000003</v>
          </cell>
          <cell r="AM912">
            <v>1471103.6200000003</v>
          </cell>
          <cell r="AN912">
            <v>1471103.6200000003</v>
          </cell>
          <cell r="AO912">
            <v>1471103.6200000003</v>
          </cell>
          <cell r="AR912" t="str">
            <v>8b</v>
          </cell>
        </row>
        <row r="913">
          <cell r="R913">
            <v>16359946.109999999</v>
          </cell>
          <cell r="S913">
            <v>16359946.109999999</v>
          </cell>
          <cell r="T913">
            <v>16359946.109999999</v>
          </cell>
          <cell r="U913">
            <v>16359946.109999999</v>
          </cell>
          <cell r="V913">
            <v>16359946.109999999</v>
          </cell>
          <cell r="W913">
            <v>16359946.109999999</v>
          </cell>
          <cell r="X913">
            <v>16359946.109999999</v>
          </cell>
          <cell r="Y913">
            <v>16359946.109999999</v>
          </cell>
          <cell r="Z913">
            <v>16359946.109999999</v>
          </cell>
          <cell r="AA913">
            <v>16359946.109999999</v>
          </cell>
          <cell r="AB913">
            <v>16359946.109999999</v>
          </cell>
          <cell r="AC913">
            <v>16359946.109999999</v>
          </cell>
          <cell r="AD913">
            <v>16359946.110000005</v>
          </cell>
          <cell r="AE913">
            <v>16359946.110000005</v>
          </cell>
          <cell r="AF913">
            <v>16359946.110000005</v>
          </cell>
          <cell r="AG913">
            <v>16359946.110000005</v>
          </cell>
          <cell r="AH913">
            <v>16359946.110000005</v>
          </cell>
          <cell r="AI913">
            <v>16359946.110000005</v>
          </cell>
          <cell r="AJ913">
            <v>16359946.110000005</v>
          </cell>
          <cell r="AK913">
            <v>16359946.110000005</v>
          </cell>
          <cell r="AL913">
            <v>16359946.110000005</v>
          </cell>
          <cell r="AM913">
            <v>16359946.110000005</v>
          </cell>
          <cell r="AN913">
            <v>16359946.110000005</v>
          </cell>
          <cell r="AO913">
            <v>16359946.110000005</v>
          </cell>
          <cell r="AR913" t="str">
            <v>8b</v>
          </cell>
        </row>
        <row r="914">
          <cell r="R914">
            <v>-1676293.6</v>
          </cell>
          <cell r="S914">
            <v>-1676293.6</v>
          </cell>
          <cell r="T914">
            <v>-1676293.6</v>
          </cell>
          <cell r="U914">
            <v>-1676293.6</v>
          </cell>
          <cell r="V914">
            <v>-1676293.6</v>
          </cell>
          <cell r="W914">
            <v>-1676293.6</v>
          </cell>
          <cell r="X914">
            <v>-1676293.6</v>
          </cell>
          <cell r="Y914">
            <v>-1676293.6</v>
          </cell>
          <cell r="Z914">
            <v>-1676293.6</v>
          </cell>
          <cell r="AA914">
            <v>-1676293.6</v>
          </cell>
          <cell r="AB914">
            <v>-1676293.6</v>
          </cell>
          <cell r="AC914">
            <v>-1676293.6</v>
          </cell>
          <cell r="AD914">
            <v>-1676293.5999999999</v>
          </cell>
          <cell r="AE914">
            <v>-1676293.5999999999</v>
          </cell>
          <cell r="AF914">
            <v>-1676293.5999999999</v>
          </cell>
          <cell r="AG914">
            <v>-1676293.5999999999</v>
          </cell>
          <cell r="AH914">
            <v>-1676293.5999999999</v>
          </cell>
          <cell r="AI914">
            <v>-1676293.5999999999</v>
          </cell>
          <cell r="AJ914">
            <v>-1676293.5999999999</v>
          </cell>
          <cell r="AK914">
            <v>-1676293.5999999999</v>
          </cell>
          <cell r="AL914">
            <v>-1676293.5999999999</v>
          </cell>
          <cell r="AM914">
            <v>-1676293.5999999999</v>
          </cell>
          <cell r="AN914">
            <v>-1676293.5999999999</v>
          </cell>
          <cell r="AO914">
            <v>-1676293.5999999999</v>
          </cell>
          <cell r="AR914" t="str">
            <v>8b</v>
          </cell>
        </row>
        <row r="915">
          <cell r="R915">
            <v>-81772035.810000002</v>
          </cell>
          <cell r="S915">
            <v>-81772035.810000002</v>
          </cell>
          <cell r="T915">
            <v>-77932090.810000002</v>
          </cell>
          <cell r="U915">
            <v>-77932090.810000002</v>
          </cell>
          <cell r="V915">
            <v>-77932090.810000002</v>
          </cell>
          <cell r="W915">
            <v>-78103792.810000002</v>
          </cell>
          <cell r="X915">
            <v>-78103792.810000002</v>
          </cell>
          <cell r="Y915">
            <v>-78103792.810000002</v>
          </cell>
          <cell r="Z915">
            <v>-79565728.810000002</v>
          </cell>
          <cell r="AA915">
            <v>-79565728.810000002</v>
          </cell>
          <cell r="AB915">
            <v>-79565728.810000002</v>
          </cell>
          <cell r="AC915">
            <v>-2993271.33</v>
          </cell>
          <cell r="AD915">
            <v>-77889301.559999987</v>
          </cell>
          <cell r="AE915">
            <v>-78298500.393333316</v>
          </cell>
          <cell r="AF915">
            <v>-78547701.518333316</v>
          </cell>
          <cell r="AG915">
            <v>-78636904.934999987</v>
          </cell>
          <cell r="AH915">
            <v>-78726108.351666644</v>
          </cell>
          <cell r="AI915">
            <v>-78822466.018333316</v>
          </cell>
          <cell r="AJ915">
            <v>-78925977.934999987</v>
          </cell>
          <cell r="AK915">
            <v>-79029489.851666644</v>
          </cell>
          <cell r="AL915">
            <v>-79091034.226666644</v>
          </cell>
          <cell r="AM915">
            <v>-79110611.059999987</v>
          </cell>
          <cell r="AN915">
            <v>-79130187.893333316</v>
          </cell>
          <cell r="AO915">
            <v>-75959245.664999992</v>
          </cell>
          <cell r="AR915" t="str">
            <v>8b</v>
          </cell>
        </row>
        <row r="916">
          <cell r="R916">
            <v>27023392.420000002</v>
          </cell>
          <cell r="S916">
            <v>27023392.420000002</v>
          </cell>
          <cell r="T916">
            <v>27099640.489999998</v>
          </cell>
          <cell r="U916">
            <v>27099640.489999998</v>
          </cell>
          <cell r="V916">
            <v>27099640.489999998</v>
          </cell>
          <cell r="W916">
            <v>27176682.75</v>
          </cell>
          <cell r="X916">
            <v>27176682.75</v>
          </cell>
          <cell r="Y916">
            <v>27176682.75</v>
          </cell>
          <cell r="Z916">
            <v>27118037.02</v>
          </cell>
          <cell r="AA916">
            <v>27118037.02</v>
          </cell>
          <cell r="AB916">
            <v>27118037.02</v>
          </cell>
          <cell r="AC916">
            <v>27433582.140000001</v>
          </cell>
          <cell r="AD916">
            <v>26835063.750833336</v>
          </cell>
          <cell r="AE916">
            <v>26860134.979166672</v>
          </cell>
          <cell r="AF916">
            <v>26888383.210416671</v>
          </cell>
          <cell r="AG916">
            <v>26919808.444583338</v>
          </cell>
          <cell r="AH916">
            <v>26951233.678750005</v>
          </cell>
          <cell r="AI916">
            <v>26985869.007083338</v>
          </cell>
          <cell r="AJ916">
            <v>27023714.429583337</v>
          </cell>
          <cell r="AK916">
            <v>27061559.852083337</v>
          </cell>
          <cell r="AL916">
            <v>27084462.895416673</v>
          </cell>
          <cell r="AM916">
            <v>27092423.559583336</v>
          </cell>
          <cell r="AN916">
            <v>27100384.223749999</v>
          </cell>
          <cell r="AO916">
            <v>27121492.601250004</v>
          </cell>
          <cell r="AR916" t="str">
            <v>8b</v>
          </cell>
        </row>
        <row r="917">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R917" t="str">
            <v>8b</v>
          </cell>
        </row>
        <row r="918">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R918" t="str">
            <v>8b</v>
          </cell>
        </row>
        <row r="919">
          <cell r="R919">
            <v>0</v>
          </cell>
          <cell r="S919">
            <v>0</v>
          </cell>
          <cell r="T919">
            <v>0</v>
          </cell>
          <cell r="U919">
            <v>0</v>
          </cell>
          <cell r="V919">
            <v>0</v>
          </cell>
          <cell r="W919">
            <v>0</v>
          </cell>
          <cell r="X919">
            <v>0</v>
          </cell>
          <cell r="Y919">
            <v>0</v>
          </cell>
          <cell r="Z919">
            <v>0</v>
          </cell>
          <cell r="AA919">
            <v>0</v>
          </cell>
          <cell r="AB919">
            <v>0</v>
          </cell>
          <cell r="AC919">
            <v>0</v>
          </cell>
          <cell r="AD919">
            <v>828489.375</v>
          </cell>
          <cell r="AE919">
            <v>718024.125</v>
          </cell>
          <cell r="AF919">
            <v>607558.875</v>
          </cell>
          <cell r="AG919">
            <v>497093.625</v>
          </cell>
          <cell r="AH919">
            <v>386628.375</v>
          </cell>
          <cell r="AI919">
            <v>276163.125</v>
          </cell>
          <cell r="AJ919">
            <v>165697.875</v>
          </cell>
          <cell r="AK919">
            <v>55232.625</v>
          </cell>
          <cell r="AL919">
            <v>0</v>
          </cell>
          <cell r="AM919">
            <v>0</v>
          </cell>
          <cell r="AN919">
            <v>0</v>
          </cell>
          <cell r="AO919">
            <v>0</v>
          </cell>
          <cell r="AR919" t="str">
            <v>8b</v>
          </cell>
        </row>
        <row r="920">
          <cell r="R920">
            <v>0</v>
          </cell>
          <cell r="S920">
            <v>0</v>
          </cell>
          <cell r="T920">
            <v>0</v>
          </cell>
          <cell r="U920">
            <v>0</v>
          </cell>
          <cell r="V920">
            <v>0</v>
          </cell>
          <cell r="W920">
            <v>0</v>
          </cell>
          <cell r="X920">
            <v>0</v>
          </cell>
          <cell r="Y920">
            <v>0</v>
          </cell>
          <cell r="Z920">
            <v>0</v>
          </cell>
          <cell r="AA920">
            <v>0</v>
          </cell>
          <cell r="AB920">
            <v>0</v>
          </cell>
          <cell r="AC920">
            <v>0</v>
          </cell>
          <cell r="AD920">
            <v>96078.875</v>
          </cell>
          <cell r="AE920">
            <v>32026.291666666668</v>
          </cell>
          <cell r="AF920">
            <v>0</v>
          </cell>
          <cell r="AG920">
            <v>0</v>
          </cell>
          <cell r="AH920">
            <v>0</v>
          </cell>
          <cell r="AI920">
            <v>0</v>
          </cell>
          <cell r="AJ920">
            <v>0</v>
          </cell>
          <cell r="AK920">
            <v>0</v>
          </cell>
          <cell r="AL920">
            <v>0</v>
          </cell>
          <cell r="AM920">
            <v>0</v>
          </cell>
          <cell r="AN920">
            <v>0</v>
          </cell>
          <cell r="AO920">
            <v>0</v>
          </cell>
          <cell r="AR920" t="str">
            <v>8b</v>
          </cell>
        </row>
        <row r="921">
          <cell r="R921">
            <v>0</v>
          </cell>
          <cell r="S921">
            <v>0</v>
          </cell>
          <cell r="T921">
            <v>0</v>
          </cell>
          <cell r="U921">
            <v>0</v>
          </cell>
          <cell r="V921">
            <v>0</v>
          </cell>
          <cell r="W921">
            <v>0</v>
          </cell>
          <cell r="X921">
            <v>0</v>
          </cell>
          <cell r="Y921">
            <v>0</v>
          </cell>
          <cell r="Z921">
            <v>0</v>
          </cell>
          <cell r="AA921">
            <v>0</v>
          </cell>
          <cell r="AB921">
            <v>0</v>
          </cell>
          <cell r="AC921">
            <v>0</v>
          </cell>
          <cell r="AD921">
            <v>1502978.1375000002</v>
          </cell>
          <cell r="AE921">
            <v>1302581.0525</v>
          </cell>
          <cell r="AF921">
            <v>1102183.9675</v>
          </cell>
          <cell r="AG921">
            <v>901786.88249999995</v>
          </cell>
          <cell r="AH921">
            <v>701389.79749999999</v>
          </cell>
          <cell r="AI921">
            <v>500992.71249999997</v>
          </cell>
          <cell r="AJ921">
            <v>300595.6275</v>
          </cell>
          <cell r="AK921">
            <v>100198.5425</v>
          </cell>
          <cell r="AL921">
            <v>0</v>
          </cell>
          <cell r="AM921">
            <v>0</v>
          </cell>
          <cell r="AN921">
            <v>0</v>
          </cell>
          <cell r="AO921">
            <v>0</v>
          </cell>
          <cell r="AR921" t="str">
            <v>8b</v>
          </cell>
        </row>
        <row r="922">
          <cell r="R922">
            <v>-20782555</v>
          </cell>
          <cell r="S922">
            <v>-20782555</v>
          </cell>
          <cell r="T922">
            <v>-20782555</v>
          </cell>
          <cell r="U922">
            <v>-20782555</v>
          </cell>
          <cell r="V922">
            <v>-20782555</v>
          </cell>
          <cell r="W922">
            <v>-20782555</v>
          </cell>
          <cell r="X922">
            <v>-20782555</v>
          </cell>
          <cell r="Y922">
            <v>-20782555</v>
          </cell>
          <cell r="Z922">
            <v>-20782555</v>
          </cell>
          <cell r="AA922">
            <v>-20782555</v>
          </cell>
          <cell r="AB922">
            <v>-20782555</v>
          </cell>
          <cell r="AC922">
            <v>-20782555</v>
          </cell>
          <cell r="AD922">
            <v>-20782555</v>
          </cell>
          <cell r="AE922">
            <v>-20782555</v>
          </cell>
          <cell r="AF922">
            <v>-20782555</v>
          </cell>
          <cell r="AG922">
            <v>-20782555</v>
          </cell>
          <cell r="AH922">
            <v>-20782555</v>
          </cell>
          <cell r="AI922">
            <v>-20782555</v>
          </cell>
          <cell r="AJ922">
            <v>-20782555</v>
          </cell>
          <cell r="AK922">
            <v>-20782555</v>
          </cell>
          <cell r="AL922">
            <v>-20782555</v>
          </cell>
          <cell r="AM922">
            <v>-20782555</v>
          </cell>
          <cell r="AN922">
            <v>-20782555</v>
          </cell>
          <cell r="AO922">
            <v>-20782555</v>
          </cell>
          <cell r="AR922" t="str">
            <v>62</v>
          </cell>
        </row>
        <row r="923">
          <cell r="R923">
            <v>20782555</v>
          </cell>
          <cell r="S923">
            <v>20782555</v>
          </cell>
          <cell r="T923">
            <v>20782555</v>
          </cell>
          <cell r="U923">
            <v>20782555</v>
          </cell>
          <cell r="V923">
            <v>20782555</v>
          </cell>
          <cell r="W923">
            <v>20782555</v>
          </cell>
          <cell r="X923">
            <v>20782555</v>
          </cell>
          <cell r="Y923">
            <v>20782555</v>
          </cell>
          <cell r="Z923">
            <v>20782555</v>
          </cell>
          <cell r="AA923">
            <v>20782555</v>
          </cell>
          <cell r="AB923">
            <v>20782555</v>
          </cell>
          <cell r="AC923">
            <v>20782555</v>
          </cell>
          <cell r="AD923">
            <v>22322896.125</v>
          </cell>
          <cell r="AE923">
            <v>21778385.708333332</v>
          </cell>
          <cell r="AF923">
            <v>21377301.708333332</v>
          </cell>
          <cell r="AG923">
            <v>21119644.125</v>
          </cell>
          <cell r="AH923">
            <v>20861986.541666668</v>
          </cell>
          <cell r="AI923">
            <v>20732319</v>
          </cell>
          <cell r="AJ923">
            <v>20730641.5</v>
          </cell>
          <cell r="AK923">
            <v>20728964</v>
          </cell>
          <cell r="AL923">
            <v>20737196.875</v>
          </cell>
          <cell r="AM923">
            <v>20755340.125</v>
          </cell>
          <cell r="AN923">
            <v>20773483.375</v>
          </cell>
          <cell r="AO923">
            <v>20782555</v>
          </cell>
          <cell r="AR923" t="str">
            <v>62</v>
          </cell>
        </row>
        <row r="924">
          <cell r="R924">
            <v>58338233</v>
          </cell>
          <cell r="S924">
            <v>58338233</v>
          </cell>
          <cell r="T924">
            <v>34978514</v>
          </cell>
          <cell r="U924">
            <v>34978514</v>
          </cell>
          <cell r="V924">
            <v>34978514</v>
          </cell>
          <cell r="W924">
            <v>30723419</v>
          </cell>
          <cell r="X924">
            <v>30723419</v>
          </cell>
          <cell r="Y924">
            <v>30723419</v>
          </cell>
          <cell r="Z924">
            <v>26436261</v>
          </cell>
          <cell r="AA924">
            <v>26436261</v>
          </cell>
          <cell r="AB924">
            <v>26436261</v>
          </cell>
          <cell r="AC924">
            <v>28088406</v>
          </cell>
          <cell r="AD924">
            <v>49469174.625</v>
          </cell>
          <cell r="AE924">
            <v>50092405.708333336</v>
          </cell>
          <cell r="AF924">
            <v>49785209.875</v>
          </cell>
          <cell r="AG924">
            <v>48547587.125</v>
          </cell>
          <cell r="AH924">
            <v>47309964.375</v>
          </cell>
          <cell r="AI924">
            <v>46021265</v>
          </cell>
          <cell r="AJ924">
            <v>44681489</v>
          </cell>
          <cell r="AK924">
            <v>43341713</v>
          </cell>
          <cell r="AL924">
            <v>41829705.291666664</v>
          </cell>
          <cell r="AM924">
            <v>40145465.875</v>
          </cell>
          <cell r="AN924">
            <v>38461226.458333336</v>
          </cell>
          <cell r="AO924">
            <v>36358697.291666664</v>
          </cell>
          <cell r="AR924" t="str">
            <v>62</v>
          </cell>
        </row>
        <row r="925">
          <cell r="R925">
            <v>-58500404</v>
          </cell>
          <cell r="S925">
            <v>-58500404</v>
          </cell>
          <cell r="T925">
            <v>-55930372</v>
          </cell>
          <cell r="U925">
            <v>-55930372</v>
          </cell>
          <cell r="V925">
            <v>-55930372</v>
          </cell>
          <cell r="W925">
            <v>-54418959</v>
          </cell>
          <cell r="X925">
            <v>-54418959</v>
          </cell>
          <cell r="Y925">
            <v>-54418959</v>
          </cell>
          <cell r="Z925">
            <v>-51589846</v>
          </cell>
          <cell r="AA925">
            <v>-51589846</v>
          </cell>
          <cell r="AB925">
            <v>-51589846</v>
          </cell>
          <cell r="AC925">
            <v>-48082044</v>
          </cell>
          <cell r="AD925">
            <v>-61925075.875</v>
          </cell>
          <cell r="AE925">
            <v>-61395660.958333336</v>
          </cell>
          <cell r="AF925">
            <v>-60806062.708333336</v>
          </cell>
          <cell r="AG925">
            <v>-60156281.125</v>
          </cell>
          <cell r="AH925">
            <v>-59506499.541666664</v>
          </cell>
          <cell r="AI925">
            <v>-58838273.75</v>
          </cell>
          <cell r="AJ925">
            <v>-58151603.75</v>
          </cell>
          <cell r="AK925">
            <v>-57464933.75</v>
          </cell>
          <cell r="AL925">
            <v>-56786314.833333336</v>
          </cell>
          <cell r="AM925">
            <v>-56115747</v>
          </cell>
          <cell r="AN925">
            <v>-55445179.166666664</v>
          </cell>
          <cell r="AO925">
            <v>-54675796.916666664</v>
          </cell>
          <cell r="AR925" t="str">
            <v>62</v>
          </cell>
        </row>
        <row r="926">
          <cell r="R926">
            <v>0</v>
          </cell>
          <cell r="S926">
            <v>0</v>
          </cell>
          <cell r="T926">
            <v>0</v>
          </cell>
          <cell r="U926">
            <v>0</v>
          </cell>
          <cell r="V926">
            <v>0</v>
          </cell>
          <cell r="W926">
            <v>0</v>
          </cell>
          <cell r="X926">
            <v>0</v>
          </cell>
          <cell r="Y926">
            <v>0</v>
          </cell>
          <cell r="Z926">
            <v>0</v>
          </cell>
          <cell r="AA926">
            <v>0</v>
          </cell>
          <cell r="AB926">
            <v>0</v>
          </cell>
          <cell r="AC926">
            <v>0</v>
          </cell>
          <cell r="AD926">
            <v>-574939.125</v>
          </cell>
          <cell r="AE926">
            <v>-444656.20833333331</v>
          </cell>
          <cell r="AF926">
            <v>-315006.41666666669</v>
          </cell>
          <cell r="AG926">
            <v>-185989.75</v>
          </cell>
          <cell r="AH926">
            <v>-56973.083333333336</v>
          </cell>
          <cell r="AI926">
            <v>6279.375</v>
          </cell>
          <cell r="AJ926">
            <v>3767.625</v>
          </cell>
          <cell r="AK926">
            <v>1255.875</v>
          </cell>
          <cell r="AL926">
            <v>0</v>
          </cell>
          <cell r="AM926">
            <v>0</v>
          </cell>
          <cell r="AN926">
            <v>0</v>
          </cell>
          <cell r="AO926">
            <v>0</v>
          </cell>
          <cell r="AR926" t="str">
            <v>62</v>
          </cell>
        </row>
        <row r="927">
          <cell r="R927">
            <v>8368000</v>
          </cell>
          <cell r="S927">
            <v>8368000</v>
          </cell>
          <cell r="T927">
            <v>8368346</v>
          </cell>
          <cell r="U927">
            <v>8367654</v>
          </cell>
          <cell r="V927">
            <v>8367654</v>
          </cell>
          <cell r="W927">
            <v>8367654</v>
          </cell>
          <cell r="X927">
            <v>8367654</v>
          </cell>
          <cell r="Y927">
            <v>8367654</v>
          </cell>
          <cell r="Z927">
            <v>8367654</v>
          </cell>
          <cell r="AA927">
            <v>8367654</v>
          </cell>
          <cell r="AB927">
            <v>8367654</v>
          </cell>
          <cell r="AC927">
            <v>8211000</v>
          </cell>
          <cell r="AD927">
            <v>7386250</v>
          </cell>
          <cell r="AE927">
            <v>7479750</v>
          </cell>
          <cell r="AF927">
            <v>7573264.416666667</v>
          </cell>
          <cell r="AG927">
            <v>7666764.416666667</v>
          </cell>
          <cell r="AH927">
            <v>7760235.583333333</v>
          </cell>
          <cell r="AI927">
            <v>7853706.75</v>
          </cell>
          <cell r="AJ927">
            <v>7947177.916666667</v>
          </cell>
          <cell r="AK927">
            <v>8040649.083333333</v>
          </cell>
          <cell r="AL927">
            <v>8134120.25</v>
          </cell>
          <cell r="AM927">
            <v>8227591.416666667</v>
          </cell>
          <cell r="AN927">
            <v>8321062.583333333</v>
          </cell>
          <cell r="AO927">
            <v>8361256.5</v>
          </cell>
          <cell r="AR927" t="str">
            <v>62</v>
          </cell>
        </row>
        <row r="928">
          <cell r="R928">
            <v>0</v>
          </cell>
          <cell r="S928">
            <v>0</v>
          </cell>
          <cell r="T928">
            <v>20742339</v>
          </cell>
          <cell r="U928">
            <v>20742339</v>
          </cell>
          <cell r="V928">
            <v>20742339</v>
          </cell>
          <cell r="W928">
            <v>18740450</v>
          </cell>
          <cell r="X928">
            <v>18740450</v>
          </cell>
          <cell r="Y928">
            <v>18740450</v>
          </cell>
          <cell r="Z928">
            <v>24241267</v>
          </cell>
          <cell r="AA928">
            <v>24241267</v>
          </cell>
          <cell r="AB928">
            <v>24241267</v>
          </cell>
          <cell r="AC928">
            <v>19158375</v>
          </cell>
          <cell r="AD928">
            <v>0</v>
          </cell>
          <cell r="AE928">
            <v>0</v>
          </cell>
          <cell r="AF928">
            <v>864264.125</v>
          </cell>
          <cell r="AG928">
            <v>2592792.375</v>
          </cell>
          <cell r="AH928">
            <v>4321320.625</v>
          </cell>
          <cell r="AI928">
            <v>5966436.833333333</v>
          </cell>
          <cell r="AJ928">
            <v>7528141</v>
          </cell>
          <cell r="AK928">
            <v>9089845.166666666</v>
          </cell>
          <cell r="AL928">
            <v>10880750.041666666</v>
          </cell>
          <cell r="AM928">
            <v>12900855.625</v>
          </cell>
          <cell r="AN928">
            <v>14920961.208333334</v>
          </cell>
          <cell r="AO928">
            <v>16729279.625</v>
          </cell>
          <cell r="AR928" t="str">
            <v>62</v>
          </cell>
        </row>
        <row r="929">
          <cell r="Z929">
            <v>4270080</v>
          </cell>
          <cell r="AA929">
            <v>4270080</v>
          </cell>
          <cell r="AB929">
            <v>4270080</v>
          </cell>
          <cell r="AC929">
            <v>7374556</v>
          </cell>
          <cell r="AK929">
            <v>0</v>
          </cell>
          <cell r="AL929">
            <v>177920</v>
          </cell>
          <cell r="AM929">
            <v>533760</v>
          </cell>
          <cell r="AN929">
            <v>889600</v>
          </cell>
          <cell r="AO929">
            <v>1374793.1666666667</v>
          </cell>
          <cell r="AR929" t="str">
            <v>62</v>
          </cell>
        </row>
        <row r="930">
          <cell r="X930">
            <v>-200000000</v>
          </cell>
          <cell r="Y930">
            <v>-200000000</v>
          </cell>
          <cell r="Z930">
            <v>-200000000</v>
          </cell>
          <cell r="AA930">
            <v>-200000000</v>
          </cell>
          <cell r="AB930">
            <v>-200000000</v>
          </cell>
          <cell r="AC930">
            <v>-200000000</v>
          </cell>
          <cell r="AI930">
            <v>0</v>
          </cell>
          <cell r="AJ930">
            <v>-8333333.333333333</v>
          </cell>
          <cell r="AK930">
            <v>-25000000</v>
          </cell>
          <cell r="AL930">
            <v>-41666666.666666664</v>
          </cell>
          <cell r="AM930">
            <v>-58333333.333333336</v>
          </cell>
          <cell r="AN930">
            <v>-75000000</v>
          </cell>
          <cell r="AO930">
            <v>-91666666.666666672</v>
          </cell>
          <cell r="AR930" t="str">
            <v>1b</v>
          </cell>
        </row>
        <row r="931">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R931" t="str">
            <v>1b</v>
          </cell>
        </row>
        <row r="932">
          <cell r="R932">
            <v>-25000000</v>
          </cell>
          <cell r="S932">
            <v>-25000000</v>
          </cell>
          <cell r="T932">
            <v>-25000000</v>
          </cell>
          <cell r="U932">
            <v>-25000000</v>
          </cell>
          <cell r="V932">
            <v>-25000000</v>
          </cell>
          <cell r="W932">
            <v>-25000000</v>
          </cell>
          <cell r="X932">
            <v>-25000000</v>
          </cell>
          <cell r="Y932">
            <v>-25000000</v>
          </cell>
          <cell r="Z932">
            <v>-25000000</v>
          </cell>
          <cell r="AA932">
            <v>-25000000</v>
          </cell>
          <cell r="AB932">
            <v>-25000000</v>
          </cell>
          <cell r="AC932">
            <v>-25000000</v>
          </cell>
          <cell r="AD932">
            <v>-25000000</v>
          </cell>
          <cell r="AE932">
            <v>-25000000</v>
          </cell>
          <cell r="AF932">
            <v>-25000000</v>
          </cell>
          <cell r="AG932">
            <v>-25000000</v>
          </cell>
          <cell r="AH932">
            <v>-25000000</v>
          </cell>
          <cell r="AI932">
            <v>-25000000</v>
          </cell>
          <cell r="AJ932">
            <v>-25000000</v>
          </cell>
          <cell r="AK932">
            <v>-25000000</v>
          </cell>
          <cell r="AL932">
            <v>-25000000</v>
          </cell>
          <cell r="AM932">
            <v>-25000000</v>
          </cell>
          <cell r="AN932">
            <v>-25000000</v>
          </cell>
          <cell r="AO932">
            <v>-25000000</v>
          </cell>
          <cell r="AR932" t="str">
            <v>1b</v>
          </cell>
        </row>
        <row r="933">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R933" t="str">
            <v>1b</v>
          </cell>
        </row>
        <row r="934">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R934" t="str">
            <v>1b</v>
          </cell>
        </row>
        <row r="935">
          <cell r="R935">
            <v>0</v>
          </cell>
          <cell r="S935">
            <v>0</v>
          </cell>
          <cell r="T935">
            <v>0</v>
          </cell>
          <cell r="U935">
            <v>0</v>
          </cell>
          <cell r="V935">
            <v>0</v>
          </cell>
          <cell r="W935">
            <v>0</v>
          </cell>
          <cell r="X935">
            <v>0</v>
          </cell>
          <cell r="Y935">
            <v>0</v>
          </cell>
          <cell r="Z935">
            <v>0</v>
          </cell>
          <cell r="AA935">
            <v>0</v>
          </cell>
          <cell r="AB935">
            <v>0</v>
          </cell>
          <cell r="AC935">
            <v>0</v>
          </cell>
          <cell r="AD935">
            <v>-3437500</v>
          </cell>
          <cell r="AE935">
            <v>-1145833.3333333333</v>
          </cell>
          <cell r="AF935">
            <v>0</v>
          </cell>
          <cell r="AG935">
            <v>0</v>
          </cell>
          <cell r="AH935">
            <v>0</v>
          </cell>
          <cell r="AI935">
            <v>0</v>
          </cell>
          <cell r="AJ935">
            <v>0</v>
          </cell>
          <cell r="AK935">
            <v>0</v>
          </cell>
          <cell r="AL935">
            <v>0</v>
          </cell>
          <cell r="AM935">
            <v>0</v>
          </cell>
          <cell r="AN935">
            <v>0</v>
          </cell>
          <cell r="AO935">
            <v>0</v>
          </cell>
          <cell r="AR935" t="str">
            <v>1b</v>
          </cell>
        </row>
        <row r="936">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R936" t="str">
            <v>1b</v>
          </cell>
        </row>
        <row r="937">
          <cell r="R937">
            <v>0</v>
          </cell>
          <cell r="S937">
            <v>0</v>
          </cell>
          <cell r="T937">
            <v>0</v>
          </cell>
          <cell r="U937">
            <v>0</v>
          </cell>
          <cell r="V937">
            <v>0</v>
          </cell>
          <cell r="W937">
            <v>0</v>
          </cell>
          <cell r="X937">
            <v>0</v>
          </cell>
          <cell r="Y937">
            <v>0</v>
          </cell>
          <cell r="Z937">
            <v>0</v>
          </cell>
          <cell r="AA937">
            <v>0</v>
          </cell>
          <cell r="AB937">
            <v>0</v>
          </cell>
          <cell r="AC937">
            <v>0</v>
          </cell>
          <cell r="AD937">
            <v>-2925000</v>
          </cell>
          <cell r="AE937">
            <v>-975000</v>
          </cell>
          <cell r="AF937">
            <v>0</v>
          </cell>
          <cell r="AG937">
            <v>0</v>
          </cell>
          <cell r="AH937">
            <v>0</v>
          </cell>
          <cell r="AI937">
            <v>0</v>
          </cell>
          <cell r="AJ937">
            <v>0</v>
          </cell>
          <cell r="AK937">
            <v>0</v>
          </cell>
          <cell r="AL937">
            <v>0</v>
          </cell>
          <cell r="AM937">
            <v>0</v>
          </cell>
          <cell r="AN937">
            <v>0</v>
          </cell>
          <cell r="AO937">
            <v>0</v>
          </cell>
          <cell r="AR937" t="str">
            <v>1b</v>
          </cell>
        </row>
        <row r="938">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R938" t="str">
            <v>1b</v>
          </cell>
        </row>
        <row r="939">
          <cell r="R939">
            <v>0</v>
          </cell>
          <cell r="S939">
            <v>0</v>
          </cell>
          <cell r="T939">
            <v>0</v>
          </cell>
          <cell r="U939">
            <v>0</v>
          </cell>
          <cell r="V939">
            <v>0</v>
          </cell>
          <cell r="W939">
            <v>0</v>
          </cell>
          <cell r="X939">
            <v>0</v>
          </cell>
          <cell r="Y939">
            <v>0</v>
          </cell>
          <cell r="Z939">
            <v>0</v>
          </cell>
          <cell r="AA939">
            <v>0</v>
          </cell>
          <cell r="AB939">
            <v>0</v>
          </cell>
          <cell r="AC939">
            <v>0</v>
          </cell>
          <cell r="AD939">
            <v>-10937500</v>
          </cell>
          <cell r="AE939">
            <v>-3645833.3333333335</v>
          </cell>
          <cell r="AF939">
            <v>0</v>
          </cell>
          <cell r="AG939">
            <v>0</v>
          </cell>
          <cell r="AH939">
            <v>0</v>
          </cell>
          <cell r="AI939">
            <v>0</v>
          </cell>
          <cell r="AJ939">
            <v>0</v>
          </cell>
          <cell r="AK939">
            <v>0</v>
          </cell>
          <cell r="AL939">
            <v>0</v>
          </cell>
          <cell r="AM939">
            <v>0</v>
          </cell>
          <cell r="AN939">
            <v>0</v>
          </cell>
          <cell r="AO939">
            <v>0</v>
          </cell>
          <cell r="AR939" t="str">
            <v>1b</v>
          </cell>
        </row>
        <row r="940">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R940" t="str">
            <v>1b</v>
          </cell>
        </row>
        <row r="941">
          <cell r="R941">
            <v>0</v>
          </cell>
          <cell r="S941">
            <v>0</v>
          </cell>
          <cell r="T941">
            <v>0</v>
          </cell>
          <cell r="U941">
            <v>0</v>
          </cell>
          <cell r="V941">
            <v>0</v>
          </cell>
          <cell r="W941">
            <v>0</v>
          </cell>
          <cell r="X941">
            <v>0</v>
          </cell>
          <cell r="Y941">
            <v>0</v>
          </cell>
          <cell r="Z941">
            <v>0</v>
          </cell>
          <cell r="AA941">
            <v>0</v>
          </cell>
          <cell r="AB941">
            <v>0</v>
          </cell>
          <cell r="AC941">
            <v>0</v>
          </cell>
          <cell r="AD941">
            <v>-4887500</v>
          </cell>
          <cell r="AE941">
            <v>-2932500</v>
          </cell>
          <cell r="AF941">
            <v>-977500</v>
          </cell>
          <cell r="AG941">
            <v>0</v>
          </cell>
          <cell r="AH941">
            <v>0</v>
          </cell>
          <cell r="AI941">
            <v>0</v>
          </cell>
          <cell r="AJ941">
            <v>0</v>
          </cell>
          <cell r="AK941">
            <v>0</v>
          </cell>
          <cell r="AL941">
            <v>0</v>
          </cell>
          <cell r="AM941">
            <v>0</v>
          </cell>
          <cell r="AN941">
            <v>0</v>
          </cell>
          <cell r="AO941">
            <v>0</v>
          </cell>
          <cell r="AR941" t="str">
            <v>1b</v>
          </cell>
        </row>
        <row r="942">
          <cell r="R942">
            <v>0</v>
          </cell>
          <cell r="S942">
            <v>0</v>
          </cell>
          <cell r="T942">
            <v>0</v>
          </cell>
          <cell r="U942">
            <v>0</v>
          </cell>
          <cell r="V942">
            <v>0</v>
          </cell>
          <cell r="W942">
            <v>0</v>
          </cell>
          <cell r="X942">
            <v>0</v>
          </cell>
          <cell r="Y942">
            <v>0</v>
          </cell>
          <cell r="Z942">
            <v>0</v>
          </cell>
          <cell r="AA942">
            <v>0</v>
          </cell>
          <cell r="AB942">
            <v>0</v>
          </cell>
          <cell r="AC942">
            <v>0</v>
          </cell>
          <cell r="AD942">
            <v>-375000</v>
          </cell>
          <cell r="AE942">
            <v>-125000</v>
          </cell>
          <cell r="AF942">
            <v>0</v>
          </cell>
          <cell r="AG942">
            <v>0</v>
          </cell>
          <cell r="AH942">
            <v>0</v>
          </cell>
          <cell r="AI942">
            <v>0</v>
          </cell>
          <cell r="AJ942">
            <v>0</v>
          </cell>
          <cell r="AK942">
            <v>0</v>
          </cell>
          <cell r="AL942">
            <v>0</v>
          </cell>
          <cell r="AM942">
            <v>0</v>
          </cell>
          <cell r="AN942">
            <v>0</v>
          </cell>
          <cell r="AO942">
            <v>0</v>
          </cell>
          <cell r="AR942" t="str">
            <v>1b</v>
          </cell>
        </row>
        <row r="943">
          <cell r="R943">
            <v>0</v>
          </cell>
          <cell r="S943">
            <v>0</v>
          </cell>
          <cell r="T943">
            <v>0</v>
          </cell>
          <cell r="U943">
            <v>0</v>
          </cell>
          <cell r="V943">
            <v>0</v>
          </cell>
          <cell r="W943">
            <v>0</v>
          </cell>
          <cell r="X943">
            <v>0</v>
          </cell>
          <cell r="Y943">
            <v>0</v>
          </cell>
          <cell r="Z943">
            <v>0</v>
          </cell>
          <cell r="AA943">
            <v>0</v>
          </cell>
          <cell r="AB943">
            <v>0</v>
          </cell>
          <cell r="AC943">
            <v>0</v>
          </cell>
          <cell r="AD943">
            <v>-875000</v>
          </cell>
          <cell r="AE943">
            <v>-291666.66666666669</v>
          </cell>
          <cell r="AF943">
            <v>0</v>
          </cell>
          <cell r="AG943">
            <v>0</v>
          </cell>
          <cell r="AH943">
            <v>0</v>
          </cell>
          <cell r="AI943">
            <v>0</v>
          </cell>
          <cell r="AJ943">
            <v>0</v>
          </cell>
          <cell r="AK943">
            <v>0</v>
          </cell>
          <cell r="AL943">
            <v>0</v>
          </cell>
          <cell r="AM943">
            <v>0</v>
          </cell>
          <cell r="AN943">
            <v>0</v>
          </cell>
          <cell r="AO943">
            <v>0</v>
          </cell>
          <cell r="AR943" t="str">
            <v>1b</v>
          </cell>
        </row>
        <row r="944">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R944" t="str">
            <v>1b</v>
          </cell>
        </row>
        <row r="945">
          <cell r="R945">
            <v>0</v>
          </cell>
          <cell r="S945">
            <v>0</v>
          </cell>
          <cell r="T945">
            <v>0</v>
          </cell>
          <cell r="U945">
            <v>0</v>
          </cell>
          <cell r="V945">
            <v>0</v>
          </cell>
          <cell r="W945">
            <v>0</v>
          </cell>
          <cell r="X945">
            <v>0</v>
          </cell>
          <cell r="Y945">
            <v>0</v>
          </cell>
          <cell r="Z945">
            <v>0</v>
          </cell>
          <cell r="AA945">
            <v>0</v>
          </cell>
          <cell r="AB945">
            <v>0</v>
          </cell>
          <cell r="AC945">
            <v>0</v>
          </cell>
          <cell r="AD945">
            <v>-7291666.666666667</v>
          </cell>
          <cell r="AE945">
            <v>-5208333.333333333</v>
          </cell>
          <cell r="AF945">
            <v>-3125000</v>
          </cell>
          <cell r="AG945">
            <v>-1041666.6666666666</v>
          </cell>
          <cell r="AH945">
            <v>0</v>
          </cell>
          <cell r="AI945">
            <v>0</v>
          </cell>
          <cell r="AJ945">
            <v>0</v>
          </cell>
          <cell r="AK945">
            <v>0</v>
          </cell>
          <cell r="AL945">
            <v>0</v>
          </cell>
          <cell r="AM945">
            <v>0</v>
          </cell>
          <cell r="AN945">
            <v>0</v>
          </cell>
          <cell r="AO945">
            <v>0</v>
          </cell>
          <cell r="AR945" t="str">
            <v>1b</v>
          </cell>
        </row>
        <row r="946">
          <cell r="R946">
            <v>0</v>
          </cell>
          <cell r="S946">
            <v>0</v>
          </cell>
          <cell r="T946">
            <v>0</v>
          </cell>
          <cell r="U946">
            <v>0</v>
          </cell>
          <cell r="V946">
            <v>0</v>
          </cell>
          <cell r="W946">
            <v>0</v>
          </cell>
          <cell r="X946">
            <v>0</v>
          </cell>
          <cell r="Y946">
            <v>0</v>
          </cell>
          <cell r="Z946">
            <v>0</v>
          </cell>
          <cell r="AA946">
            <v>0</v>
          </cell>
          <cell r="AB946">
            <v>0</v>
          </cell>
          <cell r="AC946">
            <v>0</v>
          </cell>
          <cell r="AD946">
            <v>-812500</v>
          </cell>
          <cell r="AE946">
            <v>-687500</v>
          </cell>
          <cell r="AF946">
            <v>-562500</v>
          </cell>
          <cell r="AG946">
            <v>-437500</v>
          </cell>
          <cell r="AH946">
            <v>-312500</v>
          </cell>
          <cell r="AI946">
            <v>-187500</v>
          </cell>
          <cell r="AJ946">
            <v>-62500</v>
          </cell>
          <cell r="AK946">
            <v>0</v>
          </cell>
          <cell r="AL946">
            <v>0</v>
          </cell>
          <cell r="AM946">
            <v>0</v>
          </cell>
          <cell r="AN946">
            <v>0</v>
          </cell>
          <cell r="AO946">
            <v>0</v>
          </cell>
          <cell r="AR946" t="str">
            <v>1b</v>
          </cell>
        </row>
        <row r="947">
          <cell r="R947">
            <v>-3500000</v>
          </cell>
          <cell r="S947">
            <v>-3500000</v>
          </cell>
          <cell r="T947">
            <v>-3500000</v>
          </cell>
          <cell r="U947">
            <v>-3500000</v>
          </cell>
          <cell r="V947">
            <v>-3500000</v>
          </cell>
          <cell r="W947">
            <v>-3500000</v>
          </cell>
          <cell r="X947">
            <v>-3500000</v>
          </cell>
          <cell r="Y947">
            <v>-3500000</v>
          </cell>
          <cell r="Z947">
            <v>-3500000</v>
          </cell>
          <cell r="AA947">
            <v>-3500000</v>
          </cell>
          <cell r="AB947">
            <v>-3500000</v>
          </cell>
          <cell r="AC947">
            <v>-3500000</v>
          </cell>
          <cell r="AD947">
            <v>-3500000</v>
          </cell>
          <cell r="AE947">
            <v>-3500000</v>
          </cell>
          <cell r="AF947">
            <v>-3500000</v>
          </cell>
          <cell r="AG947">
            <v>-3500000</v>
          </cell>
          <cell r="AH947">
            <v>-3500000</v>
          </cell>
          <cell r="AI947">
            <v>-3500000</v>
          </cell>
          <cell r="AJ947">
            <v>-3500000</v>
          </cell>
          <cell r="AK947">
            <v>-3500000</v>
          </cell>
          <cell r="AL947">
            <v>-3500000</v>
          </cell>
          <cell r="AM947">
            <v>-3500000</v>
          </cell>
          <cell r="AN947">
            <v>-3500000</v>
          </cell>
          <cell r="AO947">
            <v>-3500000</v>
          </cell>
          <cell r="AR947" t="str">
            <v>1b</v>
          </cell>
        </row>
        <row r="948">
          <cell r="R948">
            <v>0</v>
          </cell>
          <cell r="S948">
            <v>0</v>
          </cell>
          <cell r="T948">
            <v>0</v>
          </cell>
          <cell r="U948">
            <v>0</v>
          </cell>
          <cell r="V948">
            <v>0</v>
          </cell>
          <cell r="W948">
            <v>0</v>
          </cell>
          <cell r="X948">
            <v>0</v>
          </cell>
          <cell r="Y948">
            <v>0</v>
          </cell>
          <cell r="Z948">
            <v>0</v>
          </cell>
          <cell r="AA948">
            <v>0</v>
          </cell>
          <cell r="AB948">
            <v>0</v>
          </cell>
          <cell r="AC948">
            <v>0</v>
          </cell>
          <cell r="AD948">
            <v>-2708333.3333333335</v>
          </cell>
          <cell r="AE948">
            <v>-2291666.6666666665</v>
          </cell>
          <cell r="AF948">
            <v>-1875000</v>
          </cell>
          <cell r="AG948">
            <v>-1458333.3333333333</v>
          </cell>
          <cell r="AH948">
            <v>-1041666.6666666666</v>
          </cell>
          <cell r="AI948">
            <v>-625000</v>
          </cell>
          <cell r="AJ948">
            <v>-208333.33333333334</v>
          </cell>
          <cell r="AK948">
            <v>0</v>
          </cell>
          <cell r="AL948">
            <v>0</v>
          </cell>
          <cell r="AM948">
            <v>0</v>
          </cell>
          <cell r="AN948">
            <v>0</v>
          </cell>
          <cell r="AO948">
            <v>0</v>
          </cell>
          <cell r="AR948" t="str">
            <v>1b</v>
          </cell>
        </row>
        <row r="949">
          <cell r="R949">
            <v>0</v>
          </cell>
          <cell r="S949">
            <v>0</v>
          </cell>
          <cell r="T949">
            <v>0</v>
          </cell>
          <cell r="U949">
            <v>0</v>
          </cell>
          <cell r="V949">
            <v>0</v>
          </cell>
          <cell r="W949">
            <v>0</v>
          </cell>
          <cell r="X949">
            <v>0</v>
          </cell>
          <cell r="Y949">
            <v>0</v>
          </cell>
          <cell r="Z949">
            <v>0</v>
          </cell>
          <cell r="AA949">
            <v>0</v>
          </cell>
          <cell r="AB949">
            <v>0</v>
          </cell>
          <cell r="AC949">
            <v>0</v>
          </cell>
          <cell r="AD949">
            <v>-812500</v>
          </cell>
          <cell r="AE949">
            <v>-687500</v>
          </cell>
          <cell r="AF949">
            <v>-562500</v>
          </cell>
          <cell r="AG949">
            <v>-437500</v>
          </cell>
          <cell r="AH949">
            <v>-312500</v>
          </cell>
          <cell r="AI949">
            <v>-187500</v>
          </cell>
          <cell r="AJ949">
            <v>-62500</v>
          </cell>
          <cell r="AK949">
            <v>0</v>
          </cell>
          <cell r="AL949">
            <v>0</v>
          </cell>
          <cell r="AM949">
            <v>0</v>
          </cell>
          <cell r="AN949">
            <v>0</v>
          </cell>
          <cell r="AO949">
            <v>0</v>
          </cell>
          <cell r="AR949" t="str">
            <v>1b</v>
          </cell>
        </row>
        <row r="950">
          <cell r="R950">
            <v>-3000000</v>
          </cell>
          <cell r="S950">
            <v>-3000000</v>
          </cell>
          <cell r="T950">
            <v>-3000000</v>
          </cell>
          <cell r="U950">
            <v>-3000000</v>
          </cell>
          <cell r="V950">
            <v>-3000000</v>
          </cell>
          <cell r="W950">
            <v>-3000000</v>
          </cell>
          <cell r="X950">
            <v>-3000000</v>
          </cell>
          <cell r="Y950">
            <v>-3000000</v>
          </cell>
          <cell r="Z950">
            <v>-3000000</v>
          </cell>
          <cell r="AA950">
            <v>-3000000</v>
          </cell>
          <cell r="AB950">
            <v>-3000000</v>
          </cell>
          <cell r="AC950">
            <v>-3000000</v>
          </cell>
          <cell r="AD950">
            <v>-3000000</v>
          </cell>
          <cell r="AE950">
            <v>-3000000</v>
          </cell>
          <cell r="AF950">
            <v>-3000000</v>
          </cell>
          <cell r="AG950">
            <v>-3000000</v>
          </cell>
          <cell r="AH950">
            <v>-3000000</v>
          </cell>
          <cell r="AI950">
            <v>-3000000</v>
          </cell>
          <cell r="AJ950">
            <v>-3000000</v>
          </cell>
          <cell r="AK950">
            <v>-3000000</v>
          </cell>
          <cell r="AL950">
            <v>-3000000</v>
          </cell>
          <cell r="AM950">
            <v>-3000000</v>
          </cell>
          <cell r="AN950">
            <v>-3000000</v>
          </cell>
          <cell r="AO950">
            <v>-3000000</v>
          </cell>
          <cell r="AR950" t="str">
            <v>1b</v>
          </cell>
        </row>
        <row r="951">
          <cell r="R951">
            <v>0</v>
          </cell>
          <cell r="S951">
            <v>0</v>
          </cell>
          <cell r="T951">
            <v>0</v>
          </cell>
          <cell r="U951">
            <v>0</v>
          </cell>
          <cell r="V951">
            <v>0</v>
          </cell>
          <cell r="W951">
            <v>0</v>
          </cell>
          <cell r="X951">
            <v>0</v>
          </cell>
          <cell r="Y951">
            <v>0</v>
          </cell>
          <cell r="Z951">
            <v>0</v>
          </cell>
          <cell r="AA951">
            <v>0</v>
          </cell>
          <cell r="AB951">
            <v>0</v>
          </cell>
          <cell r="AC951">
            <v>0</v>
          </cell>
          <cell r="AD951">
            <v>-10833333.333333334</v>
          </cell>
          <cell r="AE951">
            <v>-9166666.666666666</v>
          </cell>
          <cell r="AF951">
            <v>-7500000</v>
          </cell>
          <cell r="AG951">
            <v>-5833333.333333333</v>
          </cell>
          <cell r="AH951">
            <v>-4166666.6666666665</v>
          </cell>
          <cell r="AI951">
            <v>-2500000</v>
          </cell>
          <cell r="AJ951">
            <v>-833333.33333333337</v>
          </cell>
          <cell r="AK951">
            <v>0</v>
          </cell>
          <cell r="AL951">
            <v>0</v>
          </cell>
          <cell r="AM951">
            <v>0</v>
          </cell>
          <cell r="AN951">
            <v>0</v>
          </cell>
          <cell r="AO951">
            <v>0</v>
          </cell>
          <cell r="AR951" t="str">
            <v>1b</v>
          </cell>
        </row>
        <row r="952">
          <cell r="R952">
            <v>-1000000</v>
          </cell>
          <cell r="S952">
            <v>-1000000</v>
          </cell>
          <cell r="T952">
            <v>-1000000</v>
          </cell>
          <cell r="U952">
            <v>-1000000</v>
          </cell>
          <cell r="V952">
            <v>-1000000</v>
          </cell>
          <cell r="W952">
            <v>-1000000</v>
          </cell>
          <cell r="X952">
            <v>-1000000</v>
          </cell>
          <cell r="Y952">
            <v>-1000000</v>
          </cell>
          <cell r="Z952">
            <v>-1000000</v>
          </cell>
          <cell r="AA952">
            <v>-1000000</v>
          </cell>
          <cell r="AB952">
            <v>-1000000</v>
          </cell>
          <cell r="AC952">
            <v>-1000000</v>
          </cell>
          <cell r="AD952">
            <v>-1000000</v>
          </cell>
          <cell r="AE952">
            <v>-1000000</v>
          </cell>
          <cell r="AF952">
            <v>-1000000</v>
          </cell>
          <cell r="AG952">
            <v>-1000000</v>
          </cell>
          <cell r="AH952">
            <v>-1000000</v>
          </cell>
          <cell r="AI952">
            <v>-1000000</v>
          </cell>
          <cell r="AJ952">
            <v>-1000000</v>
          </cell>
          <cell r="AK952">
            <v>-1000000</v>
          </cell>
          <cell r="AL952">
            <v>-1000000</v>
          </cell>
          <cell r="AM952">
            <v>-1000000</v>
          </cell>
          <cell r="AN952">
            <v>-1000000</v>
          </cell>
          <cell r="AO952">
            <v>-1000000</v>
          </cell>
          <cell r="AR952" t="str">
            <v>1b</v>
          </cell>
        </row>
        <row r="953">
          <cell r="R953">
            <v>0</v>
          </cell>
          <cell r="S953">
            <v>0</v>
          </cell>
          <cell r="T953">
            <v>0</v>
          </cell>
          <cell r="U953">
            <v>0</v>
          </cell>
          <cell r="V953">
            <v>0</v>
          </cell>
          <cell r="W953">
            <v>0</v>
          </cell>
          <cell r="X953">
            <v>0</v>
          </cell>
          <cell r="Y953">
            <v>0</v>
          </cell>
          <cell r="Z953">
            <v>0</v>
          </cell>
          <cell r="AA953">
            <v>0</v>
          </cell>
          <cell r="AB953">
            <v>0</v>
          </cell>
          <cell r="AC953">
            <v>0</v>
          </cell>
          <cell r="AD953">
            <v>-1625000</v>
          </cell>
          <cell r="AE953">
            <v>-1375000</v>
          </cell>
          <cell r="AF953">
            <v>-1125000</v>
          </cell>
          <cell r="AG953">
            <v>-875000</v>
          </cell>
          <cell r="AH953">
            <v>-625000</v>
          </cell>
          <cell r="AI953">
            <v>-375000</v>
          </cell>
          <cell r="AJ953">
            <v>-125000</v>
          </cell>
          <cell r="AK953">
            <v>0</v>
          </cell>
          <cell r="AL953">
            <v>0</v>
          </cell>
          <cell r="AM953">
            <v>0</v>
          </cell>
          <cell r="AN953">
            <v>0</v>
          </cell>
          <cell r="AO953">
            <v>0</v>
          </cell>
          <cell r="AR953" t="str">
            <v>1b</v>
          </cell>
        </row>
        <row r="954">
          <cell r="R954">
            <v>0</v>
          </cell>
          <cell r="S954">
            <v>0</v>
          </cell>
          <cell r="T954">
            <v>0</v>
          </cell>
          <cell r="U954">
            <v>0</v>
          </cell>
          <cell r="V954">
            <v>0</v>
          </cell>
          <cell r="W954">
            <v>0</v>
          </cell>
          <cell r="X954">
            <v>0</v>
          </cell>
          <cell r="Y954">
            <v>0</v>
          </cell>
          <cell r="Z954">
            <v>0</v>
          </cell>
          <cell r="AA954">
            <v>0</v>
          </cell>
          <cell r="AB954">
            <v>0</v>
          </cell>
          <cell r="AC954">
            <v>0</v>
          </cell>
          <cell r="AD954">
            <v>-8145833.333333333</v>
          </cell>
          <cell r="AE954">
            <v>-7437500</v>
          </cell>
          <cell r="AF954">
            <v>-6729166.666666667</v>
          </cell>
          <cell r="AG954">
            <v>-6020833.333333333</v>
          </cell>
          <cell r="AH954">
            <v>-5312500</v>
          </cell>
          <cell r="AI954">
            <v>-4604166.666666667</v>
          </cell>
          <cell r="AJ954">
            <v>-3895833.3333333335</v>
          </cell>
          <cell r="AK954">
            <v>-3187500</v>
          </cell>
          <cell r="AL954">
            <v>-2479166.6666666665</v>
          </cell>
          <cell r="AM954">
            <v>-1770833.3333333333</v>
          </cell>
          <cell r="AN954">
            <v>-1062500</v>
          </cell>
          <cell r="AO954">
            <v>-354166.66666666669</v>
          </cell>
          <cell r="AR954" t="str">
            <v>1b</v>
          </cell>
        </row>
        <row r="955">
          <cell r="R955">
            <v>0</v>
          </cell>
          <cell r="S955">
            <v>0</v>
          </cell>
          <cell r="T955">
            <v>0</v>
          </cell>
          <cell r="U955">
            <v>0</v>
          </cell>
          <cell r="V955">
            <v>0</v>
          </cell>
          <cell r="W955">
            <v>0</v>
          </cell>
          <cell r="X955">
            <v>0</v>
          </cell>
          <cell r="Y955">
            <v>0</v>
          </cell>
          <cell r="Z955">
            <v>0</v>
          </cell>
          <cell r="AA955">
            <v>0</v>
          </cell>
          <cell r="AB955">
            <v>0</v>
          </cell>
          <cell r="AC955">
            <v>0</v>
          </cell>
          <cell r="AD955">
            <v>-9583333.333333334</v>
          </cell>
          <cell r="AE955">
            <v>-8750000</v>
          </cell>
          <cell r="AF955">
            <v>-7916666.666666667</v>
          </cell>
          <cell r="AG955">
            <v>-7083333.333333333</v>
          </cell>
          <cell r="AH955">
            <v>-6250000</v>
          </cell>
          <cell r="AI955">
            <v>-5416666.666666667</v>
          </cell>
          <cell r="AJ955">
            <v>-4583333.333333333</v>
          </cell>
          <cell r="AK955">
            <v>-3750000</v>
          </cell>
          <cell r="AL955">
            <v>-2916666.6666666665</v>
          </cell>
          <cell r="AM955">
            <v>-2083333.3333333333</v>
          </cell>
          <cell r="AN955">
            <v>-1250000</v>
          </cell>
          <cell r="AO955">
            <v>-416666.66666666669</v>
          </cell>
          <cell r="AR955" t="str">
            <v>1b</v>
          </cell>
        </row>
        <row r="956">
          <cell r="R956">
            <v>-10000000</v>
          </cell>
          <cell r="S956">
            <v>-10000000</v>
          </cell>
          <cell r="T956">
            <v>-10000000</v>
          </cell>
          <cell r="U956">
            <v>-10000000</v>
          </cell>
          <cell r="V956">
            <v>-10000000</v>
          </cell>
          <cell r="W956">
            <v>-10000000</v>
          </cell>
          <cell r="X956">
            <v>-10000000</v>
          </cell>
          <cell r="Y956">
            <v>-10000000</v>
          </cell>
          <cell r="Z956">
            <v>-10000000</v>
          </cell>
          <cell r="AA956">
            <v>-10000000</v>
          </cell>
          <cell r="AB956">
            <v>-10000000</v>
          </cell>
          <cell r="AC956">
            <v>-10000000</v>
          </cell>
          <cell r="AD956">
            <v>-10000000</v>
          </cell>
          <cell r="AE956">
            <v>-10000000</v>
          </cell>
          <cell r="AF956">
            <v>-10000000</v>
          </cell>
          <cell r="AG956">
            <v>-10000000</v>
          </cell>
          <cell r="AH956">
            <v>-10000000</v>
          </cell>
          <cell r="AI956">
            <v>-10000000</v>
          </cell>
          <cell r="AJ956">
            <v>-10000000</v>
          </cell>
          <cell r="AK956">
            <v>-10000000</v>
          </cell>
          <cell r="AL956">
            <v>-10000000</v>
          </cell>
          <cell r="AM956">
            <v>-10000000</v>
          </cell>
          <cell r="AN956">
            <v>-10000000</v>
          </cell>
          <cell r="AO956">
            <v>-10000000</v>
          </cell>
          <cell r="AR956" t="str">
            <v>1b</v>
          </cell>
        </row>
        <row r="957">
          <cell r="R957">
            <v>-8000000</v>
          </cell>
          <cell r="S957">
            <v>-8000000</v>
          </cell>
          <cell r="T957">
            <v>-8000000</v>
          </cell>
          <cell r="U957">
            <v>-8000000</v>
          </cell>
          <cell r="V957">
            <v>-8000000</v>
          </cell>
          <cell r="W957">
            <v>-8000000</v>
          </cell>
          <cell r="X957">
            <v>-8000000</v>
          </cell>
          <cell r="Y957">
            <v>-8000000</v>
          </cell>
          <cell r="Z957">
            <v>-8000000</v>
          </cell>
          <cell r="AA957">
            <v>-8000000</v>
          </cell>
          <cell r="AB957">
            <v>-8000000</v>
          </cell>
          <cell r="AC957">
            <v>-8000000</v>
          </cell>
          <cell r="AD957">
            <v>-8000000</v>
          </cell>
          <cell r="AE957">
            <v>-8000000</v>
          </cell>
          <cell r="AF957">
            <v>-8000000</v>
          </cell>
          <cell r="AG957">
            <v>-8000000</v>
          </cell>
          <cell r="AH957">
            <v>-8000000</v>
          </cell>
          <cell r="AI957">
            <v>-8000000</v>
          </cell>
          <cell r="AJ957">
            <v>-8000000</v>
          </cell>
          <cell r="AK957">
            <v>-8000000</v>
          </cell>
          <cell r="AL957">
            <v>-8000000</v>
          </cell>
          <cell r="AM957">
            <v>-8000000</v>
          </cell>
          <cell r="AN957">
            <v>-8000000</v>
          </cell>
          <cell r="AO957">
            <v>-8000000</v>
          </cell>
          <cell r="AR957" t="str">
            <v>1b</v>
          </cell>
        </row>
        <row r="958">
          <cell r="R958">
            <v>-3000000</v>
          </cell>
          <cell r="S958">
            <v>-3000000</v>
          </cell>
          <cell r="T958">
            <v>-3000000</v>
          </cell>
          <cell r="U958">
            <v>-3000000</v>
          </cell>
          <cell r="V958">
            <v>-3000000</v>
          </cell>
          <cell r="W958">
            <v>-3000000</v>
          </cell>
          <cell r="X958">
            <v>-3000000</v>
          </cell>
          <cell r="Y958">
            <v>-3000000</v>
          </cell>
          <cell r="Z958">
            <v>-3000000</v>
          </cell>
          <cell r="AA958">
            <v>-3000000</v>
          </cell>
          <cell r="AB958">
            <v>-3000000</v>
          </cell>
          <cell r="AC958">
            <v>-3000000</v>
          </cell>
          <cell r="AD958">
            <v>-3000000</v>
          </cell>
          <cell r="AE958">
            <v>-3000000</v>
          </cell>
          <cell r="AF958">
            <v>-3000000</v>
          </cell>
          <cell r="AG958">
            <v>-3000000</v>
          </cell>
          <cell r="AH958">
            <v>-3000000</v>
          </cell>
          <cell r="AI958">
            <v>-3000000</v>
          </cell>
          <cell r="AJ958">
            <v>-3000000</v>
          </cell>
          <cell r="AK958">
            <v>-3000000</v>
          </cell>
          <cell r="AL958">
            <v>-3000000</v>
          </cell>
          <cell r="AM958">
            <v>-3000000</v>
          </cell>
          <cell r="AN958">
            <v>-3000000</v>
          </cell>
          <cell r="AO958">
            <v>-3000000</v>
          </cell>
          <cell r="AR958" t="str">
            <v>1b</v>
          </cell>
        </row>
        <row r="959">
          <cell r="R959">
            <v>-20000000</v>
          </cell>
          <cell r="S959">
            <v>-20000000</v>
          </cell>
          <cell r="T959">
            <v>-20000000</v>
          </cell>
          <cell r="U959">
            <v>-20000000</v>
          </cell>
          <cell r="V959">
            <v>-20000000</v>
          </cell>
          <cell r="W959">
            <v>-20000000</v>
          </cell>
          <cell r="X959">
            <v>-20000000</v>
          </cell>
          <cell r="Y959">
            <v>-20000000</v>
          </cell>
          <cell r="Z959">
            <v>-20000000</v>
          </cell>
          <cell r="AA959">
            <v>-20000000</v>
          </cell>
          <cell r="AB959">
            <v>-20000000</v>
          </cell>
          <cell r="AC959">
            <v>-20000000</v>
          </cell>
          <cell r="AD959">
            <v>-20000000</v>
          </cell>
          <cell r="AE959">
            <v>-20000000</v>
          </cell>
          <cell r="AF959">
            <v>-20000000</v>
          </cell>
          <cell r="AG959">
            <v>-20000000</v>
          </cell>
          <cell r="AH959">
            <v>-20000000</v>
          </cell>
          <cell r="AI959">
            <v>-20000000</v>
          </cell>
          <cell r="AJ959">
            <v>-20000000</v>
          </cell>
          <cell r="AK959">
            <v>-20000000</v>
          </cell>
          <cell r="AL959">
            <v>-20000000</v>
          </cell>
          <cell r="AM959">
            <v>-20000000</v>
          </cell>
          <cell r="AN959">
            <v>-20000000</v>
          </cell>
          <cell r="AO959">
            <v>-20000000</v>
          </cell>
          <cell r="AR959" t="str">
            <v>1b</v>
          </cell>
        </row>
        <row r="960">
          <cell r="R960">
            <v>-20000000</v>
          </cell>
          <cell r="S960">
            <v>-20000000</v>
          </cell>
          <cell r="T960">
            <v>-20000000</v>
          </cell>
          <cell r="U960">
            <v>-20000000</v>
          </cell>
          <cell r="V960">
            <v>-20000000</v>
          </cell>
          <cell r="W960">
            <v>-20000000</v>
          </cell>
          <cell r="X960">
            <v>-20000000</v>
          </cell>
          <cell r="Y960">
            <v>-20000000</v>
          </cell>
          <cell r="Z960">
            <v>-20000000</v>
          </cell>
          <cell r="AA960">
            <v>-20000000</v>
          </cell>
          <cell r="AB960">
            <v>-20000000</v>
          </cell>
          <cell r="AC960">
            <v>-20000000</v>
          </cell>
          <cell r="AD960">
            <v>-20000000</v>
          </cell>
          <cell r="AE960">
            <v>-20000000</v>
          </cell>
          <cell r="AF960">
            <v>-20000000</v>
          </cell>
          <cell r="AG960">
            <v>-20000000</v>
          </cell>
          <cell r="AH960">
            <v>-20000000</v>
          </cell>
          <cell r="AI960">
            <v>-20000000</v>
          </cell>
          <cell r="AJ960">
            <v>-20000000</v>
          </cell>
          <cell r="AK960">
            <v>-20000000</v>
          </cell>
          <cell r="AL960">
            <v>-20000000</v>
          </cell>
          <cell r="AM960">
            <v>-20000000</v>
          </cell>
          <cell r="AN960">
            <v>-20000000</v>
          </cell>
          <cell r="AO960">
            <v>-20000000</v>
          </cell>
          <cell r="AR960" t="str">
            <v>1b</v>
          </cell>
        </row>
        <row r="961">
          <cell r="R961">
            <v>-5000000</v>
          </cell>
          <cell r="S961">
            <v>-5000000</v>
          </cell>
          <cell r="T961">
            <v>-5000000</v>
          </cell>
          <cell r="U961">
            <v>-5000000</v>
          </cell>
          <cell r="V961">
            <v>-5000000</v>
          </cell>
          <cell r="W961">
            <v>-5000000</v>
          </cell>
          <cell r="X961">
            <v>-5000000</v>
          </cell>
          <cell r="Y961">
            <v>-5000000</v>
          </cell>
          <cell r="Z961">
            <v>-5000000</v>
          </cell>
          <cell r="AA961">
            <v>-5000000</v>
          </cell>
          <cell r="AB961">
            <v>-5000000</v>
          </cell>
          <cell r="AC961">
            <v>-5000000</v>
          </cell>
          <cell r="AD961">
            <v>-5000000</v>
          </cell>
          <cell r="AE961">
            <v>-5000000</v>
          </cell>
          <cell r="AF961">
            <v>-5000000</v>
          </cell>
          <cell r="AG961">
            <v>-5000000</v>
          </cell>
          <cell r="AH961">
            <v>-5000000</v>
          </cell>
          <cell r="AI961">
            <v>-5000000</v>
          </cell>
          <cell r="AJ961">
            <v>-5000000</v>
          </cell>
          <cell r="AK961">
            <v>-5000000</v>
          </cell>
          <cell r="AL961">
            <v>-5000000</v>
          </cell>
          <cell r="AM961">
            <v>-5000000</v>
          </cell>
          <cell r="AN961">
            <v>-5000000</v>
          </cell>
          <cell r="AO961">
            <v>-5000000</v>
          </cell>
          <cell r="AR961" t="str">
            <v>1b</v>
          </cell>
        </row>
        <row r="962">
          <cell r="R962">
            <v>-7000000</v>
          </cell>
          <cell r="S962">
            <v>-7000000</v>
          </cell>
          <cell r="T962">
            <v>-7000000</v>
          </cell>
          <cell r="U962">
            <v>-7000000</v>
          </cell>
          <cell r="V962">
            <v>-7000000</v>
          </cell>
          <cell r="W962">
            <v>-7000000</v>
          </cell>
          <cell r="X962">
            <v>-7000000</v>
          </cell>
          <cell r="Y962">
            <v>-7000000</v>
          </cell>
          <cell r="Z962">
            <v>-7000000</v>
          </cell>
          <cell r="AA962">
            <v>-7000000</v>
          </cell>
          <cell r="AB962">
            <v>-7000000</v>
          </cell>
          <cell r="AC962">
            <v>-7000000</v>
          </cell>
          <cell r="AD962">
            <v>-7000000</v>
          </cell>
          <cell r="AE962">
            <v>-7000000</v>
          </cell>
          <cell r="AF962">
            <v>-7000000</v>
          </cell>
          <cell r="AG962">
            <v>-7000000</v>
          </cell>
          <cell r="AH962">
            <v>-7000000</v>
          </cell>
          <cell r="AI962">
            <v>-7000000</v>
          </cell>
          <cell r="AJ962">
            <v>-7000000</v>
          </cell>
          <cell r="AK962">
            <v>-7000000</v>
          </cell>
          <cell r="AL962">
            <v>-7000000</v>
          </cell>
          <cell r="AM962">
            <v>-7000000</v>
          </cell>
          <cell r="AN962">
            <v>-7000000</v>
          </cell>
          <cell r="AO962">
            <v>-7000000</v>
          </cell>
          <cell r="AR962" t="str">
            <v>1b</v>
          </cell>
        </row>
        <row r="963">
          <cell r="R963">
            <v>-10000000</v>
          </cell>
          <cell r="S963">
            <v>-10000000</v>
          </cell>
          <cell r="T963">
            <v>-10000000</v>
          </cell>
          <cell r="U963">
            <v>-10000000</v>
          </cell>
          <cell r="V963">
            <v>-10000000</v>
          </cell>
          <cell r="W963">
            <v>-10000000</v>
          </cell>
          <cell r="X963">
            <v>-10000000</v>
          </cell>
          <cell r="Y963">
            <v>-10000000</v>
          </cell>
          <cell r="Z963">
            <v>-10000000</v>
          </cell>
          <cell r="AA963">
            <v>-10000000</v>
          </cell>
          <cell r="AB963">
            <v>-10000000</v>
          </cell>
          <cell r="AC963">
            <v>-10000000</v>
          </cell>
          <cell r="AD963">
            <v>-10000000</v>
          </cell>
          <cell r="AE963">
            <v>-10000000</v>
          </cell>
          <cell r="AF963">
            <v>-10000000</v>
          </cell>
          <cell r="AG963">
            <v>-10000000</v>
          </cell>
          <cell r="AH963">
            <v>-10000000</v>
          </cell>
          <cell r="AI963">
            <v>-10000000</v>
          </cell>
          <cell r="AJ963">
            <v>-10000000</v>
          </cell>
          <cell r="AK963">
            <v>-10000000</v>
          </cell>
          <cell r="AL963">
            <v>-10000000</v>
          </cell>
          <cell r="AM963">
            <v>-10000000</v>
          </cell>
          <cell r="AN963">
            <v>-10000000</v>
          </cell>
          <cell r="AO963">
            <v>-10000000</v>
          </cell>
          <cell r="AR963" t="str">
            <v>1b</v>
          </cell>
        </row>
        <row r="964">
          <cell r="R964">
            <v>-2000000</v>
          </cell>
          <cell r="S964">
            <v>-2000000</v>
          </cell>
          <cell r="T964">
            <v>-2000000</v>
          </cell>
          <cell r="U964">
            <v>-2000000</v>
          </cell>
          <cell r="V964">
            <v>-2000000</v>
          </cell>
          <cell r="W964">
            <v>-2000000</v>
          </cell>
          <cell r="X964">
            <v>-2000000</v>
          </cell>
          <cell r="Y964">
            <v>-2000000</v>
          </cell>
          <cell r="Z964">
            <v>-2000000</v>
          </cell>
          <cell r="AA964">
            <v>-2000000</v>
          </cell>
          <cell r="AB964">
            <v>-2000000</v>
          </cell>
          <cell r="AC964">
            <v>-2000000</v>
          </cell>
          <cell r="AD964">
            <v>-2000000</v>
          </cell>
          <cell r="AE964">
            <v>-2000000</v>
          </cell>
          <cell r="AF964">
            <v>-2000000</v>
          </cell>
          <cell r="AG964">
            <v>-2000000</v>
          </cell>
          <cell r="AH964">
            <v>-2000000</v>
          </cell>
          <cell r="AI964">
            <v>-2000000</v>
          </cell>
          <cell r="AJ964">
            <v>-2000000</v>
          </cell>
          <cell r="AK964">
            <v>-2000000</v>
          </cell>
          <cell r="AL964">
            <v>-2000000</v>
          </cell>
          <cell r="AM964">
            <v>-2000000</v>
          </cell>
          <cell r="AN964">
            <v>-2000000</v>
          </cell>
          <cell r="AO964">
            <v>-2000000</v>
          </cell>
          <cell r="AR964" t="str">
            <v>1b</v>
          </cell>
        </row>
        <row r="965">
          <cell r="R965">
            <v>-3000000</v>
          </cell>
          <cell r="S965">
            <v>-3000000</v>
          </cell>
          <cell r="T965">
            <v>-3000000</v>
          </cell>
          <cell r="U965">
            <v>-3000000</v>
          </cell>
          <cell r="V965">
            <v>-3000000</v>
          </cell>
          <cell r="W965">
            <v>-3000000</v>
          </cell>
          <cell r="X965">
            <v>-3000000</v>
          </cell>
          <cell r="Y965">
            <v>-3000000</v>
          </cell>
          <cell r="Z965">
            <v>-3000000</v>
          </cell>
          <cell r="AA965">
            <v>-3000000</v>
          </cell>
          <cell r="AB965">
            <v>-3000000</v>
          </cell>
          <cell r="AC965">
            <v>-3000000</v>
          </cell>
          <cell r="AD965">
            <v>-3000000</v>
          </cell>
          <cell r="AE965">
            <v>-3000000</v>
          </cell>
          <cell r="AF965">
            <v>-3000000</v>
          </cell>
          <cell r="AG965">
            <v>-3000000</v>
          </cell>
          <cell r="AH965">
            <v>-3000000</v>
          </cell>
          <cell r="AI965">
            <v>-3000000</v>
          </cell>
          <cell r="AJ965">
            <v>-3000000</v>
          </cell>
          <cell r="AK965">
            <v>-3000000</v>
          </cell>
          <cell r="AL965">
            <v>-3000000</v>
          </cell>
          <cell r="AM965">
            <v>-3000000</v>
          </cell>
          <cell r="AN965">
            <v>-3000000</v>
          </cell>
          <cell r="AO965">
            <v>-3000000</v>
          </cell>
          <cell r="AR965" t="str">
            <v>1b</v>
          </cell>
        </row>
        <row r="966">
          <cell r="R966">
            <v>-5000000</v>
          </cell>
          <cell r="S966">
            <v>-5000000</v>
          </cell>
          <cell r="T966">
            <v>-5000000</v>
          </cell>
          <cell r="U966">
            <v>-5000000</v>
          </cell>
          <cell r="V966">
            <v>-5000000</v>
          </cell>
          <cell r="W966">
            <v>-5000000</v>
          </cell>
          <cell r="X966">
            <v>-5000000</v>
          </cell>
          <cell r="Y966">
            <v>-5000000</v>
          </cell>
          <cell r="Z966">
            <v>-5000000</v>
          </cell>
          <cell r="AA966">
            <v>-5000000</v>
          </cell>
          <cell r="AB966">
            <v>-5000000</v>
          </cell>
          <cell r="AC966">
            <v>-5000000</v>
          </cell>
          <cell r="AD966">
            <v>-5000000</v>
          </cell>
          <cell r="AE966">
            <v>-5000000</v>
          </cell>
          <cell r="AF966">
            <v>-5000000</v>
          </cell>
          <cell r="AG966">
            <v>-5000000</v>
          </cell>
          <cell r="AH966">
            <v>-5000000</v>
          </cell>
          <cell r="AI966">
            <v>-5000000</v>
          </cell>
          <cell r="AJ966">
            <v>-5000000</v>
          </cell>
          <cell r="AK966">
            <v>-5000000</v>
          </cell>
          <cell r="AL966">
            <v>-5000000</v>
          </cell>
          <cell r="AM966">
            <v>-5000000</v>
          </cell>
          <cell r="AN966">
            <v>-5000000</v>
          </cell>
          <cell r="AO966">
            <v>-5000000</v>
          </cell>
          <cell r="AR966" t="str">
            <v>1b</v>
          </cell>
        </row>
        <row r="967">
          <cell r="R967">
            <v>-15000000</v>
          </cell>
          <cell r="S967">
            <v>-15000000</v>
          </cell>
          <cell r="T967">
            <v>-15000000</v>
          </cell>
          <cell r="U967">
            <v>-15000000</v>
          </cell>
          <cell r="V967">
            <v>-15000000</v>
          </cell>
          <cell r="W967">
            <v>-15000000</v>
          </cell>
          <cell r="X967">
            <v>-15000000</v>
          </cell>
          <cell r="Y967">
            <v>-15000000</v>
          </cell>
          <cell r="Z967">
            <v>-15000000</v>
          </cell>
          <cell r="AA967">
            <v>-15000000</v>
          </cell>
          <cell r="AB967">
            <v>-15000000</v>
          </cell>
          <cell r="AC967">
            <v>-15000000</v>
          </cell>
          <cell r="AD967">
            <v>-15000000</v>
          </cell>
          <cell r="AE967">
            <v>-15000000</v>
          </cell>
          <cell r="AF967">
            <v>-15000000</v>
          </cell>
          <cell r="AG967">
            <v>-15000000</v>
          </cell>
          <cell r="AH967">
            <v>-15000000</v>
          </cell>
          <cell r="AI967">
            <v>-15000000</v>
          </cell>
          <cell r="AJ967">
            <v>-15000000</v>
          </cell>
          <cell r="AK967">
            <v>-15000000</v>
          </cell>
          <cell r="AL967">
            <v>-15000000</v>
          </cell>
          <cell r="AM967">
            <v>-15000000</v>
          </cell>
          <cell r="AN967">
            <v>-15000000</v>
          </cell>
          <cell r="AO967">
            <v>-15000000</v>
          </cell>
          <cell r="AR967" t="str">
            <v>1b</v>
          </cell>
        </row>
        <row r="968">
          <cell r="R968">
            <v>-10000000</v>
          </cell>
          <cell r="S968">
            <v>-10000000</v>
          </cell>
          <cell r="T968">
            <v>-10000000</v>
          </cell>
          <cell r="U968">
            <v>-10000000</v>
          </cell>
          <cell r="V968">
            <v>-10000000</v>
          </cell>
          <cell r="W968">
            <v>-10000000</v>
          </cell>
          <cell r="X968">
            <v>-10000000</v>
          </cell>
          <cell r="Y968">
            <v>-10000000</v>
          </cell>
          <cell r="Z968">
            <v>-10000000</v>
          </cell>
          <cell r="AA968">
            <v>-10000000</v>
          </cell>
          <cell r="AB968">
            <v>-10000000</v>
          </cell>
          <cell r="AC968">
            <v>-10000000</v>
          </cell>
          <cell r="AD968">
            <v>-10000000</v>
          </cell>
          <cell r="AE968">
            <v>-10000000</v>
          </cell>
          <cell r="AF968">
            <v>-10000000</v>
          </cell>
          <cell r="AG968">
            <v>-10000000</v>
          </cell>
          <cell r="AH968">
            <v>-10000000</v>
          </cell>
          <cell r="AI968">
            <v>-10000000</v>
          </cell>
          <cell r="AJ968">
            <v>-10000000</v>
          </cell>
          <cell r="AK968">
            <v>-10000000</v>
          </cell>
          <cell r="AL968">
            <v>-10000000</v>
          </cell>
          <cell r="AM968">
            <v>-10000000</v>
          </cell>
          <cell r="AN968">
            <v>-10000000</v>
          </cell>
          <cell r="AO968">
            <v>-10000000</v>
          </cell>
          <cell r="AR968" t="str">
            <v>1b</v>
          </cell>
        </row>
        <row r="969">
          <cell r="R969">
            <v>-2000000</v>
          </cell>
          <cell r="S969">
            <v>-2000000</v>
          </cell>
          <cell r="T969">
            <v>-2000000</v>
          </cell>
          <cell r="U969">
            <v>-2000000</v>
          </cell>
          <cell r="V969">
            <v>-2000000</v>
          </cell>
          <cell r="W969">
            <v>-2000000</v>
          </cell>
          <cell r="X969">
            <v>-2000000</v>
          </cell>
          <cell r="Y969">
            <v>-2000000</v>
          </cell>
          <cell r="Z969">
            <v>-2000000</v>
          </cell>
          <cell r="AA969">
            <v>-2000000</v>
          </cell>
          <cell r="AB969">
            <v>-2000000</v>
          </cell>
          <cell r="AC969">
            <v>-2000000</v>
          </cell>
          <cell r="AD969">
            <v>-2000000</v>
          </cell>
          <cell r="AE969">
            <v>-2000000</v>
          </cell>
          <cell r="AF969">
            <v>-2000000</v>
          </cell>
          <cell r="AG969">
            <v>-2000000</v>
          </cell>
          <cell r="AH969">
            <v>-2000000</v>
          </cell>
          <cell r="AI969">
            <v>-2000000</v>
          </cell>
          <cell r="AJ969">
            <v>-2000000</v>
          </cell>
          <cell r="AK969">
            <v>-2000000</v>
          </cell>
          <cell r="AL969">
            <v>-2000000</v>
          </cell>
          <cell r="AM969">
            <v>-2000000</v>
          </cell>
          <cell r="AN969">
            <v>-2000000</v>
          </cell>
          <cell r="AO969">
            <v>-2000000</v>
          </cell>
          <cell r="AR969" t="str">
            <v>1b</v>
          </cell>
        </row>
        <row r="970">
          <cell r="R970">
            <v>-25000000</v>
          </cell>
          <cell r="S970">
            <v>-25000000</v>
          </cell>
          <cell r="T970">
            <v>-25000000</v>
          </cell>
          <cell r="U970">
            <v>-25000000</v>
          </cell>
          <cell r="V970">
            <v>-25000000</v>
          </cell>
          <cell r="W970">
            <v>-25000000</v>
          </cell>
          <cell r="X970">
            <v>-25000000</v>
          </cell>
          <cell r="Y970">
            <v>-25000000</v>
          </cell>
          <cell r="Z970">
            <v>-25000000</v>
          </cell>
          <cell r="AA970">
            <v>-25000000</v>
          </cell>
          <cell r="AB970">
            <v>-25000000</v>
          </cell>
          <cell r="AC970">
            <v>-25000000</v>
          </cell>
          <cell r="AD970">
            <v>-25000000</v>
          </cell>
          <cell r="AE970">
            <v>-25000000</v>
          </cell>
          <cell r="AF970">
            <v>-25000000</v>
          </cell>
          <cell r="AG970">
            <v>-25000000</v>
          </cell>
          <cell r="AH970">
            <v>-25000000</v>
          </cell>
          <cell r="AI970">
            <v>-25000000</v>
          </cell>
          <cell r="AJ970">
            <v>-25000000</v>
          </cell>
          <cell r="AK970">
            <v>-25000000</v>
          </cell>
          <cell r="AL970">
            <v>-25000000</v>
          </cell>
          <cell r="AM970">
            <v>-25000000</v>
          </cell>
          <cell r="AN970">
            <v>-25000000</v>
          </cell>
          <cell r="AO970">
            <v>-25000000</v>
          </cell>
          <cell r="AR970" t="str">
            <v>1b</v>
          </cell>
        </row>
        <row r="971">
          <cell r="R971">
            <v>-100000000</v>
          </cell>
          <cell r="S971">
            <v>-100000000</v>
          </cell>
          <cell r="T971">
            <v>-100000000</v>
          </cell>
          <cell r="U971">
            <v>-100000000</v>
          </cell>
          <cell r="V971">
            <v>-100000000</v>
          </cell>
          <cell r="W971">
            <v>-100000000</v>
          </cell>
          <cell r="X971">
            <v>-100000000</v>
          </cell>
          <cell r="Y971">
            <v>-100000000</v>
          </cell>
          <cell r="Z971">
            <v>-100000000</v>
          </cell>
          <cell r="AA971">
            <v>-100000000</v>
          </cell>
          <cell r="AB971">
            <v>-100000000</v>
          </cell>
          <cell r="AC971">
            <v>-100000000</v>
          </cell>
          <cell r="AD971">
            <v>-100000000</v>
          </cell>
          <cell r="AE971">
            <v>-100000000</v>
          </cell>
          <cell r="AF971">
            <v>-100000000</v>
          </cell>
          <cell r="AG971">
            <v>-100000000</v>
          </cell>
          <cell r="AH971">
            <v>-100000000</v>
          </cell>
          <cell r="AI971">
            <v>-100000000</v>
          </cell>
          <cell r="AJ971">
            <v>-100000000</v>
          </cell>
          <cell r="AK971">
            <v>-100000000</v>
          </cell>
          <cell r="AL971">
            <v>-100000000</v>
          </cell>
          <cell r="AM971">
            <v>-100000000</v>
          </cell>
          <cell r="AN971">
            <v>-100000000</v>
          </cell>
          <cell r="AO971">
            <v>-100000000</v>
          </cell>
          <cell r="AR971" t="str">
            <v>1b</v>
          </cell>
        </row>
        <row r="972">
          <cell r="R972">
            <v>0</v>
          </cell>
          <cell r="S972">
            <v>0</v>
          </cell>
          <cell r="T972">
            <v>0</v>
          </cell>
          <cell r="U972">
            <v>0</v>
          </cell>
          <cell r="V972">
            <v>0</v>
          </cell>
          <cell r="W972">
            <v>0</v>
          </cell>
          <cell r="X972">
            <v>0</v>
          </cell>
          <cell r="Y972">
            <v>0</v>
          </cell>
          <cell r="Z972">
            <v>0</v>
          </cell>
          <cell r="AA972">
            <v>0</v>
          </cell>
          <cell r="AB972">
            <v>0</v>
          </cell>
          <cell r="AC972">
            <v>0</v>
          </cell>
          <cell r="AD972">
            <v>-1458333.3333333333</v>
          </cell>
          <cell r="AE972">
            <v>-1041666.6666666666</v>
          </cell>
          <cell r="AF972">
            <v>-625000</v>
          </cell>
          <cell r="AG972">
            <v>-208333.33333333334</v>
          </cell>
          <cell r="AH972">
            <v>0</v>
          </cell>
          <cell r="AI972">
            <v>0</v>
          </cell>
          <cell r="AJ972">
            <v>0</v>
          </cell>
          <cell r="AK972">
            <v>0</v>
          </cell>
          <cell r="AL972">
            <v>0</v>
          </cell>
          <cell r="AM972">
            <v>0</v>
          </cell>
          <cell r="AN972">
            <v>0</v>
          </cell>
          <cell r="AO972">
            <v>0</v>
          </cell>
          <cell r="AR972" t="str">
            <v>1b</v>
          </cell>
        </row>
        <row r="973">
          <cell r="R973">
            <v>0</v>
          </cell>
          <cell r="S973">
            <v>0</v>
          </cell>
          <cell r="T973">
            <v>0</v>
          </cell>
          <cell r="U973">
            <v>0</v>
          </cell>
          <cell r="V973">
            <v>0</v>
          </cell>
          <cell r="W973">
            <v>0</v>
          </cell>
          <cell r="X973">
            <v>0</v>
          </cell>
          <cell r="Y973">
            <v>0</v>
          </cell>
          <cell r="Z973">
            <v>0</v>
          </cell>
          <cell r="AA973">
            <v>0</v>
          </cell>
          <cell r="AB973">
            <v>0</v>
          </cell>
          <cell r="AC973">
            <v>0</v>
          </cell>
          <cell r="AD973">
            <v>-1250000</v>
          </cell>
          <cell r="AE973">
            <v>-416666.66666666669</v>
          </cell>
          <cell r="AF973">
            <v>0</v>
          </cell>
          <cell r="AG973">
            <v>0</v>
          </cell>
          <cell r="AH973">
            <v>0</v>
          </cell>
          <cell r="AI973">
            <v>0</v>
          </cell>
          <cell r="AJ973">
            <v>0</v>
          </cell>
          <cell r="AK973">
            <v>0</v>
          </cell>
          <cell r="AL973">
            <v>0</v>
          </cell>
          <cell r="AM973">
            <v>0</v>
          </cell>
          <cell r="AN973">
            <v>0</v>
          </cell>
          <cell r="AO973">
            <v>0</v>
          </cell>
          <cell r="AR973" t="str">
            <v>1b</v>
          </cell>
        </row>
        <row r="974">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R974" t="str">
            <v>1b</v>
          </cell>
        </row>
        <row r="975">
          <cell r="R975">
            <v>-46000000</v>
          </cell>
          <cell r="S975">
            <v>-46000000</v>
          </cell>
          <cell r="T975">
            <v>-46000000</v>
          </cell>
          <cell r="U975">
            <v>-46000000</v>
          </cell>
          <cell r="V975">
            <v>-46000000</v>
          </cell>
          <cell r="W975">
            <v>-46000000</v>
          </cell>
          <cell r="X975">
            <v>-46000000</v>
          </cell>
          <cell r="Y975">
            <v>-46000000</v>
          </cell>
          <cell r="Z975">
            <v>-46000000</v>
          </cell>
          <cell r="AA975">
            <v>-46000000</v>
          </cell>
          <cell r="AB975">
            <v>-46000000</v>
          </cell>
          <cell r="AC975">
            <v>-46000000</v>
          </cell>
          <cell r="AD975">
            <v>-46000000</v>
          </cell>
          <cell r="AE975">
            <v>-46000000</v>
          </cell>
          <cell r="AF975">
            <v>-46000000</v>
          </cell>
          <cell r="AG975">
            <v>-46000000</v>
          </cell>
          <cell r="AH975">
            <v>-46000000</v>
          </cell>
          <cell r="AI975">
            <v>-46000000</v>
          </cell>
          <cell r="AJ975">
            <v>-46000000</v>
          </cell>
          <cell r="AK975">
            <v>-46000000</v>
          </cell>
          <cell r="AL975">
            <v>-46000000</v>
          </cell>
          <cell r="AM975">
            <v>-46000000</v>
          </cell>
          <cell r="AN975">
            <v>-46000000</v>
          </cell>
          <cell r="AO975">
            <v>-46000000</v>
          </cell>
          <cell r="AR975" t="str">
            <v>1b</v>
          </cell>
        </row>
        <row r="976">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R976" t="str">
            <v>1b</v>
          </cell>
        </row>
        <row r="977">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R977" t="str">
            <v>1b</v>
          </cell>
        </row>
        <row r="978">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R978" t="str">
            <v>1b</v>
          </cell>
        </row>
        <row r="979">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R979" t="str">
            <v>1b</v>
          </cell>
        </row>
        <row r="980">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R980" t="str">
            <v>1b</v>
          </cell>
        </row>
        <row r="981">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R981" t="str">
            <v>1b</v>
          </cell>
        </row>
        <row r="982">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R982" t="str">
            <v>1b</v>
          </cell>
        </row>
        <row r="983">
          <cell r="R983">
            <v>-50000000</v>
          </cell>
          <cell r="S983">
            <v>-50000000</v>
          </cell>
          <cell r="T983">
            <v>-50000000</v>
          </cell>
          <cell r="U983">
            <v>-50000000</v>
          </cell>
          <cell r="V983">
            <v>-50000000</v>
          </cell>
          <cell r="W983">
            <v>-50000000</v>
          </cell>
          <cell r="X983">
            <v>-50000000</v>
          </cell>
          <cell r="Y983">
            <v>-50000000</v>
          </cell>
          <cell r="Z983">
            <v>-50000000</v>
          </cell>
          <cell r="AA983">
            <v>-50000000</v>
          </cell>
          <cell r="AB983">
            <v>-50000000</v>
          </cell>
          <cell r="AC983">
            <v>0</v>
          </cell>
          <cell r="AD983">
            <v>-50000000</v>
          </cell>
          <cell r="AE983">
            <v>-50000000</v>
          </cell>
          <cell r="AF983">
            <v>-50000000</v>
          </cell>
          <cell r="AG983">
            <v>-50000000</v>
          </cell>
          <cell r="AH983">
            <v>-50000000</v>
          </cell>
          <cell r="AI983">
            <v>-50000000</v>
          </cell>
          <cell r="AJ983">
            <v>-50000000</v>
          </cell>
          <cell r="AK983">
            <v>-50000000</v>
          </cell>
          <cell r="AL983">
            <v>-50000000</v>
          </cell>
          <cell r="AM983">
            <v>-50000000</v>
          </cell>
          <cell r="AN983">
            <v>-50000000</v>
          </cell>
          <cell r="AO983">
            <v>-47916666.666666664</v>
          </cell>
          <cell r="AR983" t="str">
            <v>1b</v>
          </cell>
        </row>
        <row r="984">
          <cell r="R984">
            <v>0</v>
          </cell>
          <cell r="S984">
            <v>0</v>
          </cell>
          <cell r="T984">
            <v>0</v>
          </cell>
          <cell r="U984">
            <v>0</v>
          </cell>
          <cell r="V984">
            <v>0</v>
          </cell>
          <cell r="W984">
            <v>0</v>
          </cell>
          <cell r="X984">
            <v>0</v>
          </cell>
          <cell r="Y984">
            <v>0</v>
          </cell>
          <cell r="Z984">
            <v>0</v>
          </cell>
          <cell r="AA984">
            <v>0</v>
          </cell>
          <cell r="AB984">
            <v>0</v>
          </cell>
          <cell r="AC984">
            <v>0</v>
          </cell>
          <cell r="AD984">
            <v>-8750000</v>
          </cell>
          <cell r="AE984">
            <v>-6250000</v>
          </cell>
          <cell r="AF984">
            <v>-3750000</v>
          </cell>
          <cell r="AG984">
            <v>-1250000</v>
          </cell>
          <cell r="AH984">
            <v>0</v>
          </cell>
          <cell r="AI984">
            <v>0</v>
          </cell>
          <cell r="AJ984">
            <v>0</v>
          </cell>
          <cell r="AK984">
            <v>0</v>
          </cell>
          <cell r="AL984">
            <v>0</v>
          </cell>
          <cell r="AM984">
            <v>0</v>
          </cell>
          <cell r="AN984">
            <v>0</v>
          </cell>
          <cell r="AO984">
            <v>0</v>
          </cell>
          <cell r="AR984" t="str">
            <v>1b</v>
          </cell>
        </row>
        <row r="985">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R985" t="str">
            <v>1b</v>
          </cell>
        </row>
        <row r="986">
          <cell r="R986">
            <v>0</v>
          </cell>
          <cell r="S986">
            <v>0</v>
          </cell>
          <cell r="T986">
            <v>0</v>
          </cell>
          <cell r="U986">
            <v>0</v>
          </cell>
          <cell r="V986">
            <v>0</v>
          </cell>
          <cell r="W986">
            <v>0</v>
          </cell>
          <cell r="X986">
            <v>0</v>
          </cell>
          <cell r="Y986">
            <v>0</v>
          </cell>
          <cell r="Z986">
            <v>0</v>
          </cell>
          <cell r="AA986">
            <v>0</v>
          </cell>
          <cell r="AB986">
            <v>0</v>
          </cell>
          <cell r="AC986">
            <v>0</v>
          </cell>
          <cell r="AD986">
            <v>-1250000</v>
          </cell>
          <cell r="AE986">
            <v>0</v>
          </cell>
          <cell r="AF986">
            <v>0</v>
          </cell>
          <cell r="AG986">
            <v>0</v>
          </cell>
          <cell r="AH986">
            <v>0</v>
          </cell>
          <cell r="AI986">
            <v>0</v>
          </cell>
          <cell r="AJ986">
            <v>0</v>
          </cell>
          <cell r="AK986">
            <v>0</v>
          </cell>
          <cell r="AL986">
            <v>0</v>
          </cell>
          <cell r="AM986">
            <v>0</v>
          </cell>
          <cell r="AN986">
            <v>0</v>
          </cell>
          <cell r="AO986">
            <v>0</v>
          </cell>
          <cell r="AR986" t="str">
            <v>1b</v>
          </cell>
        </row>
        <row r="987">
          <cell r="R987">
            <v>0</v>
          </cell>
          <cell r="S987">
            <v>0</v>
          </cell>
          <cell r="T987">
            <v>0</v>
          </cell>
          <cell r="U987">
            <v>0</v>
          </cell>
          <cell r="V987">
            <v>0</v>
          </cell>
          <cell r="W987">
            <v>0</v>
          </cell>
          <cell r="X987">
            <v>0</v>
          </cell>
          <cell r="Y987">
            <v>0</v>
          </cell>
          <cell r="Z987">
            <v>0</v>
          </cell>
          <cell r="AA987">
            <v>0</v>
          </cell>
          <cell r="AB987">
            <v>0</v>
          </cell>
          <cell r="AC987">
            <v>0</v>
          </cell>
          <cell r="AD987">
            <v>-2625000</v>
          </cell>
          <cell r="AE987">
            <v>-2375000</v>
          </cell>
          <cell r="AF987">
            <v>-2125000</v>
          </cell>
          <cell r="AG987">
            <v>-1875000</v>
          </cell>
          <cell r="AH987">
            <v>-1625000</v>
          </cell>
          <cell r="AI987">
            <v>-1375000</v>
          </cell>
          <cell r="AJ987">
            <v>-1125000</v>
          </cell>
          <cell r="AK987">
            <v>-875000</v>
          </cell>
          <cell r="AL987">
            <v>-625000</v>
          </cell>
          <cell r="AM987">
            <v>-375000</v>
          </cell>
          <cell r="AN987">
            <v>-125000</v>
          </cell>
          <cell r="AO987">
            <v>0</v>
          </cell>
          <cell r="AR987" t="str">
            <v>1b</v>
          </cell>
        </row>
        <row r="988">
          <cell r="R988">
            <v>0</v>
          </cell>
          <cell r="S988">
            <v>0</v>
          </cell>
          <cell r="T988">
            <v>0</v>
          </cell>
          <cell r="U988">
            <v>0</v>
          </cell>
          <cell r="V988">
            <v>0</v>
          </cell>
          <cell r="W988">
            <v>0</v>
          </cell>
          <cell r="X988">
            <v>0</v>
          </cell>
          <cell r="Y988">
            <v>0</v>
          </cell>
          <cell r="Z988">
            <v>0</v>
          </cell>
          <cell r="AA988">
            <v>0</v>
          </cell>
          <cell r="AB988">
            <v>0</v>
          </cell>
          <cell r="AC988">
            <v>0</v>
          </cell>
          <cell r="AD988">
            <v>-9625000</v>
          </cell>
          <cell r="AE988">
            <v>-8708333.333333334</v>
          </cell>
          <cell r="AF988">
            <v>-7791666.666666667</v>
          </cell>
          <cell r="AG988">
            <v>-6875000</v>
          </cell>
          <cell r="AH988">
            <v>-5958333.333333333</v>
          </cell>
          <cell r="AI988">
            <v>-5041666.666666667</v>
          </cell>
          <cell r="AJ988">
            <v>-4125000</v>
          </cell>
          <cell r="AK988">
            <v>-3208333.3333333335</v>
          </cell>
          <cell r="AL988">
            <v>-2291666.6666666665</v>
          </cell>
          <cell r="AM988">
            <v>-1375000</v>
          </cell>
          <cell r="AN988">
            <v>-458333.33333333331</v>
          </cell>
          <cell r="AO988">
            <v>0</v>
          </cell>
          <cell r="AR988" t="str">
            <v>1b</v>
          </cell>
        </row>
        <row r="989">
          <cell r="R989">
            <v>-2513509.5</v>
          </cell>
          <cell r="S989">
            <v>-2513509.5</v>
          </cell>
          <cell r="T989">
            <v>-2513509.5</v>
          </cell>
          <cell r="U989">
            <v>-2460919.7400000002</v>
          </cell>
          <cell r="V989">
            <v>-2460919.7400000002</v>
          </cell>
          <cell r="W989">
            <v>-2460919.7400000002</v>
          </cell>
          <cell r="X989">
            <v>-2460919.7400000002</v>
          </cell>
          <cell r="Y989">
            <v>-1211122.3899999999</v>
          </cell>
          <cell r="Z989">
            <v>-1211122.3899999999</v>
          </cell>
          <cell r="AA989">
            <v>384889.2</v>
          </cell>
          <cell r="AB989">
            <v>0</v>
          </cell>
          <cell r="AC989">
            <v>0</v>
          </cell>
          <cell r="AD989">
            <v>-3136255.0375000001</v>
          </cell>
          <cell r="AE989">
            <v>-3345714.1625000001</v>
          </cell>
          <cell r="AF989">
            <v>-3555173.2875000001</v>
          </cell>
          <cell r="AG989">
            <v>-3762441.1724999999</v>
          </cell>
          <cell r="AH989">
            <v>-3967517.8175000004</v>
          </cell>
          <cell r="AI989">
            <v>-4172594.4625000004</v>
          </cell>
          <cell r="AJ989">
            <v>-4045679.7516666669</v>
          </cell>
          <cell r="AK989">
            <v>-3534698.7954166667</v>
          </cell>
          <cell r="AL989">
            <v>-2971642.9495833344</v>
          </cell>
          <cell r="AM989">
            <v>-2500815.0866666674</v>
          </cell>
          <cell r="AN989">
            <v>-2138252.2566666668</v>
          </cell>
          <cell r="AO989">
            <v>-1791726.4766666668</v>
          </cell>
        </row>
        <row r="990">
          <cell r="R990">
            <v>-55000000</v>
          </cell>
          <cell r="S990">
            <v>-55000000</v>
          </cell>
          <cell r="T990">
            <v>-55000000</v>
          </cell>
          <cell r="U990">
            <v>-55000000</v>
          </cell>
          <cell r="V990">
            <v>-55000000</v>
          </cell>
          <cell r="W990">
            <v>-55000000</v>
          </cell>
          <cell r="X990">
            <v>-55000000</v>
          </cell>
          <cell r="Y990">
            <v>0</v>
          </cell>
          <cell r="Z990">
            <v>0</v>
          </cell>
          <cell r="AA990">
            <v>0</v>
          </cell>
          <cell r="AB990">
            <v>0</v>
          </cell>
          <cell r="AC990">
            <v>0</v>
          </cell>
          <cell r="AD990">
            <v>-55000000</v>
          </cell>
          <cell r="AE990">
            <v>-55000000</v>
          </cell>
          <cell r="AF990">
            <v>-55000000</v>
          </cell>
          <cell r="AG990">
            <v>-55000000</v>
          </cell>
          <cell r="AH990">
            <v>-55000000</v>
          </cell>
          <cell r="AI990">
            <v>-55000000</v>
          </cell>
          <cell r="AJ990">
            <v>-55000000</v>
          </cell>
          <cell r="AK990">
            <v>-52708333.333333336</v>
          </cell>
          <cell r="AL990">
            <v>-48125000</v>
          </cell>
          <cell r="AM990">
            <v>-43541666.666666664</v>
          </cell>
          <cell r="AN990">
            <v>-38958333.333333336</v>
          </cell>
          <cell r="AO990">
            <v>-34375000</v>
          </cell>
          <cell r="AR990" t="str">
            <v>1b</v>
          </cell>
        </row>
        <row r="991">
          <cell r="R991">
            <v>-30000000</v>
          </cell>
          <cell r="S991">
            <v>-30000000</v>
          </cell>
          <cell r="T991">
            <v>-30000000</v>
          </cell>
          <cell r="U991">
            <v>-30000000</v>
          </cell>
          <cell r="V991">
            <v>0</v>
          </cell>
          <cell r="W991">
            <v>0</v>
          </cell>
          <cell r="X991">
            <v>0</v>
          </cell>
          <cell r="Y991">
            <v>0</v>
          </cell>
          <cell r="Z991">
            <v>0</v>
          </cell>
          <cell r="AA991">
            <v>0</v>
          </cell>
          <cell r="AB991">
            <v>0</v>
          </cell>
          <cell r="AC991">
            <v>0</v>
          </cell>
          <cell r="AD991">
            <v>-30000000</v>
          </cell>
          <cell r="AE991">
            <v>-30000000</v>
          </cell>
          <cell r="AF991">
            <v>-30000000</v>
          </cell>
          <cell r="AG991">
            <v>-30000000</v>
          </cell>
          <cell r="AH991">
            <v>-28750000</v>
          </cell>
          <cell r="AI991">
            <v>-26250000</v>
          </cell>
          <cell r="AJ991">
            <v>-23750000</v>
          </cell>
          <cell r="AK991">
            <v>-21250000</v>
          </cell>
          <cell r="AL991">
            <v>-18750000</v>
          </cell>
          <cell r="AM991">
            <v>-16250000</v>
          </cell>
          <cell r="AN991">
            <v>-13750000</v>
          </cell>
          <cell r="AO991">
            <v>-11250000</v>
          </cell>
          <cell r="AR991" t="str">
            <v>1b</v>
          </cell>
        </row>
        <row r="992">
          <cell r="R992">
            <v>-300000000</v>
          </cell>
          <cell r="S992">
            <v>-300000000</v>
          </cell>
          <cell r="T992">
            <v>-300000000</v>
          </cell>
          <cell r="U992">
            <v>-300000000</v>
          </cell>
          <cell r="V992">
            <v>-300000000</v>
          </cell>
          <cell r="W992">
            <v>-300000000</v>
          </cell>
          <cell r="X992">
            <v>-300000000</v>
          </cell>
          <cell r="Y992">
            <v>-300000000</v>
          </cell>
          <cell r="Z992">
            <v>-300000000</v>
          </cell>
          <cell r="AA992">
            <v>-300000000</v>
          </cell>
          <cell r="AB992">
            <v>-300000000</v>
          </cell>
          <cell r="AC992">
            <v>-300000000</v>
          </cell>
          <cell r="AD992">
            <v>-300000000</v>
          </cell>
          <cell r="AE992">
            <v>-300000000</v>
          </cell>
          <cell r="AF992">
            <v>-300000000</v>
          </cell>
          <cell r="AG992">
            <v>-300000000</v>
          </cell>
          <cell r="AH992">
            <v>-300000000</v>
          </cell>
          <cell r="AI992">
            <v>-300000000</v>
          </cell>
          <cell r="AJ992">
            <v>-300000000</v>
          </cell>
          <cell r="AK992">
            <v>-300000000</v>
          </cell>
          <cell r="AL992">
            <v>-300000000</v>
          </cell>
          <cell r="AM992">
            <v>-300000000</v>
          </cell>
          <cell r="AN992">
            <v>-300000000</v>
          </cell>
          <cell r="AO992">
            <v>-300000000</v>
          </cell>
          <cell r="AR992" t="str">
            <v>1b</v>
          </cell>
        </row>
        <row r="993">
          <cell r="R993">
            <v>-200000000</v>
          </cell>
          <cell r="S993">
            <v>-200000000</v>
          </cell>
          <cell r="T993">
            <v>-200000000</v>
          </cell>
          <cell r="U993">
            <v>-200000000</v>
          </cell>
          <cell r="V993">
            <v>-200000000</v>
          </cell>
          <cell r="W993">
            <v>-200000000</v>
          </cell>
          <cell r="X993">
            <v>-200000000</v>
          </cell>
          <cell r="Y993">
            <v>-200000000</v>
          </cell>
          <cell r="Z993">
            <v>-200000000</v>
          </cell>
          <cell r="AA993">
            <v>-200000000</v>
          </cell>
          <cell r="AB993">
            <v>-200000000</v>
          </cell>
          <cell r="AC993">
            <v>-200000000</v>
          </cell>
          <cell r="AD993">
            <v>-200000000</v>
          </cell>
          <cell r="AE993">
            <v>-200000000</v>
          </cell>
          <cell r="AF993">
            <v>-200000000</v>
          </cell>
          <cell r="AG993">
            <v>-200000000</v>
          </cell>
          <cell r="AH993">
            <v>-200000000</v>
          </cell>
          <cell r="AI993">
            <v>-200000000</v>
          </cell>
          <cell r="AJ993">
            <v>-200000000</v>
          </cell>
          <cell r="AK993">
            <v>-200000000</v>
          </cell>
          <cell r="AL993">
            <v>-200000000</v>
          </cell>
          <cell r="AM993">
            <v>-200000000</v>
          </cell>
          <cell r="AN993">
            <v>-200000000</v>
          </cell>
          <cell r="AO993">
            <v>-200000000</v>
          </cell>
          <cell r="AR993" t="str">
            <v>1b</v>
          </cell>
        </row>
        <row r="994">
          <cell r="R994">
            <v>-150000000</v>
          </cell>
          <cell r="S994">
            <v>-150000000</v>
          </cell>
          <cell r="T994">
            <v>-150000000</v>
          </cell>
          <cell r="U994">
            <v>-150000000</v>
          </cell>
          <cell r="V994">
            <v>-150000000</v>
          </cell>
          <cell r="W994">
            <v>-150000000</v>
          </cell>
          <cell r="X994">
            <v>-150000000</v>
          </cell>
          <cell r="Y994">
            <v>-150000000</v>
          </cell>
          <cell r="Z994">
            <v>-150000000</v>
          </cell>
          <cell r="AA994">
            <v>-150000000</v>
          </cell>
          <cell r="AB994">
            <v>-150000000</v>
          </cell>
          <cell r="AC994">
            <v>-150000000</v>
          </cell>
          <cell r="AD994">
            <v>-150000000</v>
          </cell>
          <cell r="AE994">
            <v>-150000000</v>
          </cell>
          <cell r="AF994">
            <v>-150000000</v>
          </cell>
          <cell r="AG994">
            <v>-150000000</v>
          </cell>
          <cell r="AH994">
            <v>-150000000</v>
          </cell>
          <cell r="AI994">
            <v>-150000000</v>
          </cell>
          <cell r="AJ994">
            <v>-150000000</v>
          </cell>
          <cell r="AK994">
            <v>-150000000</v>
          </cell>
          <cell r="AL994">
            <v>-150000000</v>
          </cell>
          <cell r="AM994">
            <v>-150000000</v>
          </cell>
          <cell r="AN994">
            <v>-150000000</v>
          </cell>
          <cell r="AO994">
            <v>-150000000</v>
          </cell>
          <cell r="AR994" t="str">
            <v>1b</v>
          </cell>
        </row>
        <row r="995">
          <cell r="R995">
            <v>-100000000</v>
          </cell>
          <cell r="S995">
            <v>-100000000</v>
          </cell>
          <cell r="T995">
            <v>-100000000</v>
          </cell>
          <cell r="U995">
            <v>-100000000</v>
          </cell>
          <cell r="V995">
            <v>-100000000</v>
          </cell>
          <cell r="W995">
            <v>-100000000</v>
          </cell>
          <cell r="X995">
            <v>-100000000</v>
          </cell>
          <cell r="Y995">
            <v>-100000000</v>
          </cell>
          <cell r="Z995">
            <v>-100000000</v>
          </cell>
          <cell r="AA995">
            <v>-100000000</v>
          </cell>
          <cell r="AB995">
            <v>-100000000</v>
          </cell>
          <cell r="AC995">
            <v>-100000000</v>
          </cell>
          <cell r="AD995">
            <v>-100000000</v>
          </cell>
          <cell r="AE995">
            <v>-100000000</v>
          </cell>
          <cell r="AF995">
            <v>-100000000</v>
          </cell>
          <cell r="AG995">
            <v>-100000000</v>
          </cell>
          <cell r="AH995">
            <v>-100000000</v>
          </cell>
          <cell r="AI995">
            <v>-100000000</v>
          </cell>
          <cell r="AJ995">
            <v>-100000000</v>
          </cell>
          <cell r="AK995">
            <v>-100000000</v>
          </cell>
          <cell r="AL995">
            <v>-100000000</v>
          </cell>
          <cell r="AM995">
            <v>-100000000</v>
          </cell>
          <cell r="AN995">
            <v>-100000000</v>
          </cell>
          <cell r="AO995">
            <v>-100000000</v>
          </cell>
          <cell r="AR995" t="str">
            <v>1b</v>
          </cell>
        </row>
        <row r="996">
          <cell r="R996">
            <v>-225000000</v>
          </cell>
          <cell r="S996">
            <v>-225000000</v>
          </cell>
          <cell r="T996">
            <v>-225000000</v>
          </cell>
          <cell r="U996">
            <v>-225000000</v>
          </cell>
          <cell r="V996">
            <v>-225000000</v>
          </cell>
          <cell r="W996">
            <v>-225000000</v>
          </cell>
          <cell r="X996">
            <v>-225000000</v>
          </cell>
          <cell r="Y996">
            <v>-225000000</v>
          </cell>
          <cell r="Z996">
            <v>-225000000</v>
          </cell>
          <cell r="AA996">
            <v>-225000000</v>
          </cell>
          <cell r="AB996">
            <v>-225000000</v>
          </cell>
          <cell r="AC996">
            <v>-225000000</v>
          </cell>
          <cell r="AD996">
            <v>-225000000</v>
          </cell>
          <cell r="AE996">
            <v>-225000000</v>
          </cell>
          <cell r="AF996">
            <v>-225000000</v>
          </cell>
          <cell r="AG996">
            <v>-225000000</v>
          </cell>
          <cell r="AH996">
            <v>-225000000</v>
          </cell>
          <cell r="AI996">
            <v>-225000000</v>
          </cell>
          <cell r="AJ996">
            <v>-225000000</v>
          </cell>
          <cell r="AK996">
            <v>-225000000</v>
          </cell>
          <cell r="AL996">
            <v>-225000000</v>
          </cell>
          <cell r="AM996">
            <v>-225000000</v>
          </cell>
          <cell r="AN996">
            <v>-225000000</v>
          </cell>
          <cell r="AO996">
            <v>-225000000</v>
          </cell>
          <cell r="AR996" t="str">
            <v>1b</v>
          </cell>
        </row>
        <row r="997">
          <cell r="R997">
            <v>-25000000</v>
          </cell>
          <cell r="S997">
            <v>-25000000</v>
          </cell>
          <cell r="T997">
            <v>-25000000</v>
          </cell>
          <cell r="U997">
            <v>-25000000</v>
          </cell>
          <cell r="V997">
            <v>-25000000</v>
          </cell>
          <cell r="W997">
            <v>-25000000</v>
          </cell>
          <cell r="X997">
            <v>-25000000</v>
          </cell>
          <cell r="Y997">
            <v>-25000000</v>
          </cell>
          <cell r="Z997">
            <v>-25000000</v>
          </cell>
          <cell r="AA997">
            <v>-25000000</v>
          </cell>
          <cell r="AB997">
            <v>-25000000</v>
          </cell>
          <cell r="AC997">
            <v>-25000000</v>
          </cell>
          <cell r="AD997">
            <v>-25000000</v>
          </cell>
          <cell r="AE997">
            <v>-25000000</v>
          </cell>
          <cell r="AF997">
            <v>-25000000</v>
          </cell>
          <cell r="AG997">
            <v>-25000000</v>
          </cell>
          <cell r="AH997">
            <v>-25000000</v>
          </cell>
          <cell r="AI997">
            <v>-25000000</v>
          </cell>
          <cell r="AJ997">
            <v>-25000000</v>
          </cell>
          <cell r="AK997">
            <v>-25000000</v>
          </cell>
          <cell r="AL997">
            <v>-25000000</v>
          </cell>
          <cell r="AM997">
            <v>-25000000</v>
          </cell>
          <cell r="AN997">
            <v>-25000000</v>
          </cell>
          <cell r="AO997">
            <v>-25000000</v>
          </cell>
          <cell r="AR997" t="str">
            <v>1b</v>
          </cell>
        </row>
        <row r="998">
          <cell r="R998">
            <v>-260000000</v>
          </cell>
          <cell r="S998">
            <v>-260000000</v>
          </cell>
          <cell r="T998">
            <v>-260000000</v>
          </cell>
          <cell r="U998">
            <v>-260000000</v>
          </cell>
          <cell r="V998">
            <v>-260000000</v>
          </cell>
          <cell r="W998">
            <v>-260000000</v>
          </cell>
          <cell r="X998">
            <v>-260000000</v>
          </cell>
          <cell r="Y998">
            <v>-260000000</v>
          </cell>
          <cell r="Z998">
            <v>-260000000</v>
          </cell>
          <cell r="AA998">
            <v>-260000000</v>
          </cell>
          <cell r="AB998">
            <v>-260000000</v>
          </cell>
          <cell r="AC998">
            <v>-260000000</v>
          </cell>
          <cell r="AD998">
            <v>-260000000</v>
          </cell>
          <cell r="AE998">
            <v>-260000000</v>
          </cell>
          <cell r="AF998">
            <v>-260000000</v>
          </cell>
          <cell r="AG998">
            <v>-260000000</v>
          </cell>
          <cell r="AH998">
            <v>-260000000</v>
          </cell>
          <cell r="AI998">
            <v>-260000000</v>
          </cell>
          <cell r="AJ998">
            <v>-260000000</v>
          </cell>
          <cell r="AK998">
            <v>-260000000</v>
          </cell>
          <cell r="AL998">
            <v>-260000000</v>
          </cell>
          <cell r="AM998">
            <v>-260000000</v>
          </cell>
          <cell r="AN998">
            <v>-260000000</v>
          </cell>
          <cell r="AO998">
            <v>-260000000</v>
          </cell>
          <cell r="AR998" t="str">
            <v>1b</v>
          </cell>
        </row>
        <row r="999">
          <cell r="R999">
            <v>0</v>
          </cell>
          <cell r="S999">
            <v>0</v>
          </cell>
          <cell r="T999">
            <v>0</v>
          </cell>
          <cell r="U999">
            <v>0</v>
          </cell>
          <cell r="V999">
            <v>0</v>
          </cell>
          <cell r="W999">
            <v>0</v>
          </cell>
          <cell r="X999">
            <v>0</v>
          </cell>
          <cell r="Y999">
            <v>0</v>
          </cell>
          <cell r="Z999">
            <v>0</v>
          </cell>
          <cell r="AA999">
            <v>0</v>
          </cell>
          <cell r="AB999">
            <v>0</v>
          </cell>
          <cell r="AC999">
            <v>0</v>
          </cell>
          <cell r="AD999">
            <v>-35000000</v>
          </cell>
          <cell r="AE999">
            <v>-31666666.666666668</v>
          </cell>
          <cell r="AF999">
            <v>-28333333.333333332</v>
          </cell>
          <cell r="AG999">
            <v>-25000000</v>
          </cell>
          <cell r="AH999">
            <v>-21666666.666666668</v>
          </cell>
          <cell r="AI999">
            <v>-18333333.333333332</v>
          </cell>
          <cell r="AJ999">
            <v>-15000000</v>
          </cell>
          <cell r="AK999">
            <v>-11666666.666666666</v>
          </cell>
          <cell r="AL999">
            <v>-8333333.333333333</v>
          </cell>
          <cell r="AM999">
            <v>-5000000</v>
          </cell>
          <cell r="AN999">
            <v>-1666666.6666666667</v>
          </cell>
          <cell r="AO999">
            <v>0</v>
          </cell>
          <cell r="AR999" t="str">
            <v>1b</v>
          </cell>
        </row>
        <row r="1000">
          <cell r="R1000">
            <v>-138460000</v>
          </cell>
          <cell r="S1000">
            <v>-138460000</v>
          </cell>
          <cell r="T1000">
            <v>-138460000</v>
          </cell>
          <cell r="U1000">
            <v>-138460000</v>
          </cell>
          <cell r="V1000">
            <v>-138460000</v>
          </cell>
          <cell r="W1000">
            <v>-138460000</v>
          </cell>
          <cell r="X1000">
            <v>-138460000</v>
          </cell>
          <cell r="Y1000">
            <v>-138460000</v>
          </cell>
          <cell r="Z1000">
            <v>-138460000</v>
          </cell>
          <cell r="AA1000">
            <v>-138460000</v>
          </cell>
          <cell r="AB1000">
            <v>-138460000</v>
          </cell>
          <cell r="AC1000">
            <v>-138460000</v>
          </cell>
          <cell r="AD1000">
            <v>-121152500</v>
          </cell>
          <cell r="AE1000">
            <v>-132690833.33333333</v>
          </cell>
          <cell r="AF1000">
            <v>-138460000</v>
          </cell>
          <cell r="AG1000">
            <v>-138460000</v>
          </cell>
          <cell r="AH1000">
            <v>-138460000</v>
          </cell>
          <cell r="AI1000">
            <v>-138460000</v>
          </cell>
          <cell r="AJ1000">
            <v>-138460000</v>
          </cell>
          <cell r="AK1000">
            <v>-138460000</v>
          </cell>
          <cell r="AL1000">
            <v>-138460000</v>
          </cell>
          <cell r="AM1000">
            <v>-138460000</v>
          </cell>
          <cell r="AN1000">
            <v>-138460000</v>
          </cell>
          <cell r="AO1000">
            <v>-138460000</v>
          </cell>
          <cell r="AR1000" t="str">
            <v>1b</v>
          </cell>
        </row>
        <row r="1001">
          <cell r="R1001">
            <v>-23400000</v>
          </cell>
          <cell r="S1001">
            <v>-23400000</v>
          </cell>
          <cell r="T1001">
            <v>-23400000</v>
          </cell>
          <cell r="U1001">
            <v>-23400000</v>
          </cell>
          <cell r="V1001">
            <v>-23400000</v>
          </cell>
          <cell r="W1001">
            <v>-23400000</v>
          </cell>
          <cell r="X1001">
            <v>-23400000</v>
          </cell>
          <cell r="Y1001">
            <v>-23400000</v>
          </cell>
          <cell r="Z1001">
            <v>-23400000</v>
          </cell>
          <cell r="AA1001">
            <v>-23400000</v>
          </cell>
          <cell r="AB1001">
            <v>-23400000</v>
          </cell>
          <cell r="AC1001">
            <v>-23400000</v>
          </cell>
          <cell r="AD1001">
            <v>-20475000</v>
          </cell>
          <cell r="AE1001">
            <v>-22425000</v>
          </cell>
          <cell r="AF1001">
            <v>-23400000</v>
          </cell>
          <cell r="AG1001">
            <v>-23400000</v>
          </cell>
          <cell r="AH1001">
            <v>-23400000</v>
          </cell>
          <cell r="AI1001">
            <v>-23400000</v>
          </cell>
          <cell r="AJ1001">
            <v>-23400000</v>
          </cell>
          <cell r="AK1001">
            <v>-23400000</v>
          </cell>
          <cell r="AL1001">
            <v>-23400000</v>
          </cell>
          <cell r="AM1001">
            <v>-23400000</v>
          </cell>
          <cell r="AN1001">
            <v>-23400000</v>
          </cell>
          <cell r="AO1001">
            <v>-23400000</v>
          </cell>
          <cell r="AR1001" t="str">
            <v>1b</v>
          </cell>
        </row>
        <row r="1002">
          <cell r="R1002">
            <v>-150000000</v>
          </cell>
          <cell r="S1002">
            <v>-150000000</v>
          </cell>
          <cell r="T1002">
            <v>-150000000</v>
          </cell>
          <cell r="U1002">
            <v>-150000000</v>
          </cell>
          <cell r="V1002">
            <v>-150000000</v>
          </cell>
          <cell r="W1002">
            <v>-150000000</v>
          </cell>
          <cell r="X1002">
            <v>-150000000</v>
          </cell>
          <cell r="Y1002">
            <v>-150000000</v>
          </cell>
          <cell r="Z1002">
            <v>-150000000</v>
          </cell>
          <cell r="AA1002">
            <v>-150000000</v>
          </cell>
          <cell r="AB1002">
            <v>-150000000</v>
          </cell>
          <cell r="AC1002">
            <v>-150000000</v>
          </cell>
          <cell r="AD1002">
            <v>-93750000</v>
          </cell>
          <cell r="AE1002">
            <v>-106250000</v>
          </cell>
          <cell r="AF1002">
            <v>-118750000</v>
          </cell>
          <cell r="AG1002">
            <v>-131250000</v>
          </cell>
          <cell r="AH1002">
            <v>-143750000</v>
          </cell>
          <cell r="AI1002">
            <v>-150000000</v>
          </cell>
          <cell r="AJ1002">
            <v>-150000000</v>
          </cell>
          <cell r="AK1002">
            <v>-150000000</v>
          </cell>
          <cell r="AL1002">
            <v>-150000000</v>
          </cell>
          <cell r="AM1002">
            <v>-150000000</v>
          </cell>
          <cell r="AN1002">
            <v>-150000000</v>
          </cell>
          <cell r="AO1002">
            <v>-150000000</v>
          </cell>
          <cell r="AR1002" t="str">
            <v>1b</v>
          </cell>
        </row>
        <row r="1003">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R1003" t="str">
            <v>3b</v>
          </cell>
        </row>
        <row r="1004">
          <cell r="R1004">
            <v>-80250000</v>
          </cell>
          <cell r="S1004">
            <v>-80250000</v>
          </cell>
          <cell r="T1004">
            <v>-80250000</v>
          </cell>
          <cell r="U1004">
            <v>-80250000</v>
          </cell>
          <cell r="V1004">
            <v>-80250000</v>
          </cell>
          <cell r="W1004">
            <v>-80250000</v>
          </cell>
          <cell r="X1004">
            <v>-80250000</v>
          </cell>
          <cell r="Y1004">
            <v>-80250000</v>
          </cell>
          <cell r="Z1004">
            <v>-80250000</v>
          </cell>
          <cell r="AA1004">
            <v>-80250000</v>
          </cell>
          <cell r="AB1004">
            <v>-80250000</v>
          </cell>
          <cell r="AC1004">
            <v>-80250000</v>
          </cell>
          <cell r="AD1004">
            <v>-10031250</v>
          </cell>
          <cell r="AE1004">
            <v>-16718750</v>
          </cell>
          <cell r="AF1004">
            <v>-23406250</v>
          </cell>
          <cell r="AG1004">
            <v>-30093750</v>
          </cell>
          <cell r="AH1004">
            <v>-36781250</v>
          </cell>
          <cell r="AI1004">
            <v>-43468750</v>
          </cell>
          <cell r="AJ1004">
            <v>-50156250</v>
          </cell>
          <cell r="AK1004">
            <v>-56843750</v>
          </cell>
          <cell r="AL1004">
            <v>-63531250</v>
          </cell>
          <cell r="AM1004">
            <v>-70218750</v>
          </cell>
          <cell r="AN1004">
            <v>-76906250</v>
          </cell>
          <cell r="AO1004">
            <v>-80250000</v>
          </cell>
          <cell r="AR1004" t="str">
            <v>1b</v>
          </cell>
        </row>
        <row r="1005">
          <cell r="R1005">
            <v>-200000000</v>
          </cell>
          <cell r="S1005">
            <v>-200000000</v>
          </cell>
          <cell r="T1005">
            <v>-200000000</v>
          </cell>
          <cell r="U1005">
            <v>-200000000</v>
          </cell>
          <cell r="V1005">
            <v>-200000000</v>
          </cell>
          <cell r="W1005">
            <v>-200000000</v>
          </cell>
          <cell r="X1005">
            <v>-200000000</v>
          </cell>
          <cell r="Y1005">
            <v>-200000000</v>
          </cell>
          <cell r="Z1005">
            <v>-200000000</v>
          </cell>
          <cell r="AA1005">
            <v>-200000000</v>
          </cell>
          <cell r="AB1005">
            <v>-200000000</v>
          </cell>
          <cell r="AC1005">
            <v>-200000000</v>
          </cell>
          <cell r="AD1005">
            <v>-25000000</v>
          </cell>
          <cell r="AE1005">
            <v>-41666666.666666664</v>
          </cell>
          <cell r="AF1005">
            <v>-58333333.333333336</v>
          </cell>
          <cell r="AG1005">
            <v>-75000000</v>
          </cell>
          <cell r="AH1005">
            <v>-91666666.666666672</v>
          </cell>
          <cell r="AI1005">
            <v>-108333333.33333333</v>
          </cell>
          <cell r="AJ1005">
            <v>-125000000</v>
          </cell>
          <cell r="AK1005">
            <v>-141666666.66666666</v>
          </cell>
          <cell r="AL1005">
            <v>-158333333.33333334</v>
          </cell>
          <cell r="AM1005">
            <v>-175000000</v>
          </cell>
          <cell r="AN1005">
            <v>-191666666.66666666</v>
          </cell>
          <cell r="AO1005">
            <v>-200000000</v>
          </cell>
          <cell r="AR1005" t="str">
            <v>1b</v>
          </cell>
        </row>
        <row r="1006">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R1006" t="str">
            <v>1b</v>
          </cell>
        </row>
        <row r="1007">
          <cell r="R1007">
            <v>-431100</v>
          </cell>
          <cell r="S1007">
            <v>-431100</v>
          </cell>
          <cell r="T1007">
            <v>-431100</v>
          </cell>
          <cell r="U1007">
            <v>-431100</v>
          </cell>
          <cell r="V1007">
            <v>-431100</v>
          </cell>
          <cell r="W1007">
            <v>-431100</v>
          </cell>
          <cell r="X1007">
            <v>-431100</v>
          </cell>
          <cell r="Y1007">
            <v>-431100</v>
          </cell>
          <cell r="Z1007">
            <v>-431100</v>
          </cell>
          <cell r="AA1007">
            <v>-431100</v>
          </cell>
          <cell r="AB1007">
            <v>-431100</v>
          </cell>
          <cell r="AC1007">
            <v>-431100</v>
          </cell>
          <cell r="AD1007">
            <v>-53887.5</v>
          </cell>
          <cell r="AE1007">
            <v>-89812.5</v>
          </cell>
          <cell r="AF1007">
            <v>-125737.5</v>
          </cell>
          <cell r="AG1007">
            <v>-161662.5</v>
          </cell>
          <cell r="AH1007">
            <v>-197587.5</v>
          </cell>
          <cell r="AI1007">
            <v>-233512.5</v>
          </cell>
          <cell r="AJ1007">
            <v>-269437.5</v>
          </cell>
          <cell r="AK1007">
            <v>-305362.5</v>
          </cell>
          <cell r="AL1007">
            <v>-341287.5</v>
          </cell>
          <cell r="AM1007">
            <v>-377212.5</v>
          </cell>
          <cell r="AN1007">
            <v>-413137.5</v>
          </cell>
          <cell r="AO1007">
            <v>-431100</v>
          </cell>
          <cell r="AR1007" t="str">
            <v>1b</v>
          </cell>
        </row>
        <row r="1008">
          <cell r="R1008">
            <v>-1458300</v>
          </cell>
          <cell r="S1008">
            <v>-1458300</v>
          </cell>
          <cell r="T1008">
            <v>-1458300</v>
          </cell>
          <cell r="U1008">
            <v>-1458300</v>
          </cell>
          <cell r="V1008">
            <v>-1458300</v>
          </cell>
          <cell r="W1008">
            <v>-1458300</v>
          </cell>
          <cell r="X1008">
            <v>-1458300</v>
          </cell>
          <cell r="Y1008">
            <v>-1458300</v>
          </cell>
          <cell r="Z1008">
            <v>-1458300</v>
          </cell>
          <cell r="AA1008">
            <v>-1458300</v>
          </cell>
          <cell r="AB1008">
            <v>-1458300</v>
          </cell>
          <cell r="AC1008">
            <v>-1458300</v>
          </cell>
          <cell r="AD1008">
            <v>-182287.5</v>
          </cell>
          <cell r="AE1008">
            <v>-303812.5</v>
          </cell>
          <cell r="AF1008">
            <v>-425337.5</v>
          </cell>
          <cell r="AG1008">
            <v>-546862.5</v>
          </cell>
          <cell r="AH1008">
            <v>-668387.5</v>
          </cell>
          <cell r="AI1008">
            <v>-789912.5</v>
          </cell>
          <cell r="AJ1008">
            <v>-911437.5</v>
          </cell>
          <cell r="AK1008">
            <v>-1032962.5</v>
          </cell>
          <cell r="AL1008">
            <v>-1154487.5</v>
          </cell>
          <cell r="AM1008">
            <v>-1276012.5</v>
          </cell>
          <cell r="AN1008">
            <v>-1397537.5</v>
          </cell>
          <cell r="AO1008">
            <v>-1458300</v>
          </cell>
          <cell r="AR1008" t="str">
            <v>1b</v>
          </cell>
        </row>
        <row r="1009">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R1009" t="str">
            <v>1b</v>
          </cell>
        </row>
        <row r="1010">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R1010" t="str">
            <v>1b</v>
          </cell>
        </row>
        <row r="1011">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R1011" t="str">
            <v>1b</v>
          </cell>
        </row>
        <row r="1012">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R1012" t="str">
            <v>1b</v>
          </cell>
        </row>
        <row r="1013">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R1013" t="str">
            <v>1b</v>
          </cell>
        </row>
        <row r="1014">
          <cell r="R1014">
            <v>12076.65</v>
          </cell>
          <cell r="S1014">
            <v>10868.98</v>
          </cell>
          <cell r="T1014">
            <v>9661.31</v>
          </cell>
          <cell r="U1014">
            <v>8453.64</v>
          </cell>
          <cell r="V1014">
            <v>7245.97</v>
          </cell>
          <cell r="W1014">
            <v>6038.3</v>
          </cell>
          <cell r="X1014">
            <v>4830.63</v>
          </cell>
          <cell r="Y1014">
            <v>3622.96</v>
          </cell>
          <cell r="Z1014">
            <v>2415.29</v>
          </cell>
          <cell r="AA1014">
            <v>1207.6199999999999</v>
          </cell>
          <cell r="AB1014">
            <v>-0.05</v>
          </cell>
          <cell r="AC1014">
            <v>0</v>
          </cell>
          <cell r="AD1014">
            <v>19322.669999999998</v>
          </cell>
          <cell r="AE1014">
            <v>18115</v>
          </cell>
          <cell r="AF1014">
            <v>16907.329999999998</v>
          </cell>
          <cell r="AG1014">
            <v>15699.660000000002</v>
          </cell>
          <cell r="AH1014">
            <v>14491.99</v>
          </cell>
          <cell r="AI1014">
            <v>13284.32</v>
          </cell>
          <cell r="AJ1014">
            <v>12076.65</v>
          </cell>
          <cell r="AK1014">
            <v>10868.98</v>
          </cell>
          <cell r="AL1014">
            <v>9661.3100000000013</v>
          </cell>
          <cell r="AM1014">
            <v>8453.6400000000012</v>
          </cell>
          <cell r="AN1014">
            <v>7245.97</v>
          </cell>
          <cell r="AO1014">
            <v>6088.621666666666</v>
          </cell>
          <cell r="AR1014" t="str">
            <v>1b</v>
          </cell>
        </row>
        <row r="1015">
          <cell r="R1015">
            <v>-1475000</v>
          </cell>
          <cell r="S1015">
            <v>-1475000</v>
          </cell>
          <cell r="T1015">
            <v>-2375000</v>
          </cell>
          <cell r="U1015">
            <v>-2375000</v>
          </cell>
          <cell r="V1015">
            <v>-375000</v>
          </cell>
          <cell r="W1015">
            <v>-575000</v>
          </cell>
          <cell r="X1015">
            <v>-575000</v>
          </cell>
          <cell r="Y1015">
            <v>-575000</v>
          </cell>
          <cell r="Z1015">
            <v>-925000</v>
          </cell>
          <cell r="AA1015">
            <v>-925000</v>
          </cell>
          <cell r="AB1015">
            <v>-925000</v>
          </cell>
          <cell r="AC1015">
            <v>-1300000</v>
          </cell>
          <cell r="AD1015">
            <v>-926041.66666666663</v>
          </cell>
          <cell r="AE1015">
            <v>-1001041.6666666666</v>
          </cell>
          <cell r="AF1015">
            <v>-1103125</v>
          </cell>
          <cell r="AG1015">
            <v>-1230208.3333333333</v>
          </cell>
          <cell r="AH1015">
            <v>-1273958.3333333333</v>
          </cell>
          <cell r="AI1015">
            <v>-1242708.3333333333</v>
          </cell>
          <cell r="AJ1015">
            <v>-1219791.6666666667</v>
          </cell>
          <cell r="AK1015">
            <v>-1196875</v>
          </cell>
          <cell r="AL1015">
            <v>-1177083.3333333333</v>
          </cell>
          <cell r="AM1015">
            <v>-1169270.8333333333</v>
          </cell>
          <cell r="AN1015">
            <v>-1170312.5</v>
          </cell>
          <cell r="AO1015">
            <v>-1163541.6666666667</v>
          </cell>
          <cell r="AR1015" t="str">
            <v>50b</v>
          </cell>
        </row>
        <row r="1016">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R1016" t="str">
            <v>50b</v>
          </cell>
        </row>
        <row r="1017">
          <cell r="R1017">
            <v>-32315807.579999998</v>
          </cell>
          <cell r="S1017">
            <v>-32315807.579999998</v>
          </cell>
          <cell r="T1017">
            <v>-32621793.93</v>
          </cell>
          <cell r="U1017">
            <v>-32621793.93</v>
          </cell>
          <cell r="V1017">
            <v>-32621793.93</v>
          </cell>
          <cell r="W1017">
            <v>-31615260.379999999</v>
          </cell>
          <cell r="X1017">
            <v>-31615260.379999999</v>
          </cell>
          <cell r="Y1017">
            <v>-31615260.379999999</v>
          </cell>
          <cell r="Z1017">
            <v>-31186363.84</v>
          </cell>
          <cell r="AA1017">
            <v>-31186363.84</v>
          </cell>
          <cell r="AB1017">
            <v>-31186363.84</v>
          </cell>
          <cell r="AC1017">
            <v>-30567858.050000001</v>
          </cell>
          <cell r="AD1017">
            <v>-32668440.382499997</v>
          </cell>
          <cell r="AE1017">
            <v>-32556723.46083333</v>
          </cell>
          <cell r="AF1017">
            <v>-32477603.403749999</v>
          </cell>
          <cell r="AG1017">
            <v>-32431080.211249996</v>
          </cell>
          <cell r="AH1017">
            <v>-32384557.018749997</v>
          </cell>
          <cell r="AI1017">
            <v>-32318824.820833337</v>
          </cell>
          <cell r="AJ1017">
            <v>-32233883.617500003</v>
          </cell>
          <cell r="AK1017">
            <v>-32148942.41416667</v>
          </cell>
          <cell r="AL1017">
            <v>-32077860.915833335</v>
          </cell>
          <cell r="AM1017">
            <v>-32020639.122500002</v>
          </cell>
          <cell r="AN1017">
            <v>-31963417.329166666</v>
          </cell>
          <cell r="AO1017">
            <v>-31861975.202083331</v>
          </cell>
          <cell r="AR1017" t="str">
            <v>42b</v>
          </cell>
        </row>
        <row r="1018">
          <cell r="R1018">
            <v>-75000</v>
          </cell>
          <cell r="S1018">
            <v>-75000</v>
          </cell>
          <cell r="T1018">
            <v>-75000</v>
          </cell>
          <cell r="U1018">
            <v>-75000</v>
          </cell>
          <cell r="V1018">
            <v>-75000</v>
          </cell>
          <cell r="W1018">
            <v>-75000</v>
          </cell>
          <cell r="X1018">
            <v>-75000</v>
          </cell>
          <cell r="Y1018">
            <v>-75000</v>
          </cell>
          <cell r="Z1018">
            <v>-75000</v>
          </cell>
          <cell r="AA1018">
            <v>-75000</v>
          </cell>
          <cell r="AB1018">
            <v>-75000</v>
          </cell>
          <cell r="AC1018">
            <v>-75000</v>
          </cell>
          <cell r="AD1018">
            <v>-79996.649999999994</v>
          </cell>
          <cell r="AE1018">
            <v>-76665.55</v>
          </cell>
          <cell r="AF1018">
            <v>-75000</v>
          </cell>
          <cell r="AG1018">
            <v>-75000</v>
          </cell>
          <cell r="AH1018">
            <v>-75000</v>
          </cell>
          <cell r="AI1018">
            <v>-75000</v>
          </cell>
          <cell r="AJ1018">
            <v>-75000</v>
          </cell>
          <cell r="AK1018">
            <v>-75000</v>
          </cell>
          <cell r="AL1018">
            <v>-75000</v>
          </cell>
          <cell r="AM1018">
            <v>-75000</v>
          </cell>
          <cell r="AN1018">
            <v>-75000</v>
          </cell>
          <cell r="AO1018">
            <v>-75000</v>
          </cell>
          <cell r="AR1018" t="str">
            <v>62</v>
          </cell>
        </row>
        <row r="1019">
          <cell r="R1019">
            <v>-1499216.5</v>
          </cell>
          <cell r="S1019">
            <v>-1499216.5</v>
          </cell>
          <cell r="T1019">
            <v>-1495678.39</v>
          </cell>
          <cell r="U1019">
            <v>-1495678.39</v>
          </cell>
          <cell r="V1019">
            <v>-1495678.39</v>
          </cell>
          <cell r="W1019">
            <v>-1485186.09</v>
          </cell>
          <cell r="X1019">
            <v>-1485186.09</v>
          </cell>
          <cell r="Y1019">
            <v>-1485186.09</v>
          </cell>
          <cell r="Z1019">
            <v>-1453594.55</v>
          </cell>
          <cell r="AA1019">
            <v>-1453594.55</v>
          </cell>
          <cell r="AB1019">
            <v>-1453594.55</v>
          </cell>
          <cell r="AC1019">
            <v>-1447086.75</v>
          </cell>
          <cell r="AD1019">
            <v>-1496895.0112499997</v>
          </cell>
          <cell r="AE1019">
            <v>-1491573.7054166666</v>
          </cell>
          <cell r="AF1019">
            <v>-1488185.2691666668</v>
          </cell>
          <cell r="AG1019">
            <v>-1486729.7024999999</v>
          </cell>
          <cell r="AH1019">
            <v>-1485274.1358333335</v>
          </cell>
          <cell r="AI1019">
            <v>-1485110.5537500002</v>
          </cell>
          <cell r="AJ1019">
            <v>-1486238.95625</v>
          </cell>
          <cell r="AK1019">
            <v>-1487367.3587500004</v>
          </cell>
          <cell r="AL1019">
            <v>-1487179.4470833335</v>
          </cell>
          <cell r="AM1019">
            <v>-1485675.2212500002</v>
          </cell>
          <cell r="AN1019">
            <v>-1484170.9954166666</v>
          </cell>
          <cell r="AO1019">
            <v>-1481246.8095833336</v>
          </cell>
          <cell r="AR1019" t="str">
            <v>62</v>
          </cell>
        </row>
        <row r="1020">
          <cell r="R1020">
            <v>-129471.05</v>
          </cell>
          <cell r="S1020">
            <v>-129471.05</v>
          </cell>
          <cell r="T1020">
            <v>-129471.05</v>
          </cell>
          <cell r="U1020">
            <v>-129471.05</v>
          </cell>
          <cell r="V1020">
            <v>-129471.05</v>
          </cell>
          <cell r="W1020">
            <v>-129471.05</v>
          </cell>
          <cell r="X1020">
            <v>-129471.05</v>
          </cell>
          <cell r="Y1020">
            <v>-129471.05</v>
          </cell>
          <cell r="Z1020">
            <v>-129471.05</v>
          </cell>
          <cell r="AA1020">
            <v>-129471.05</v>
          </cell>
          <cell r="AB1020">
            <v>-129471.05</v>
          </cell>
          <cell r="AC1020">
            <v>-129471.05</v>
          </cell>
          <cell r="AD1020">
            <v>-132251.3125</v>
          </cell>
          <cell r="AE1020">
            <v>-131531.00416666668</v>
          </cell>
          <cell r="AF1020">
            <v>-131064.6125</v>
          </cell>
          <cell r="AG1020">
            <v>-130852.13750000001</v>
          </cell>
          <cell r="AH1020">
            <v>-130639.66250000002</v>
          </cell>
          <cell r="AI1020">
            <v>-130427.18750000001</v>
          </cell>
          <cell r="AJ1020">
            <v>-130214.71250000002</v>
          </cell>
          <cell r="AK1020">
            <v>-130002.2375</v>
          </cell>
          <cell r="AL1020">
            <v>-129789.76250000001</v>
          </cell>
          <cell r="AM1020">
            <v>-129577.28750000002</v>
          </cell>
          <cell r="AN1020">
            <v>-129471.05000000003</v>
          </cell>
          <cell r="AO1020">
            <v>-129471.05000000003</v>
          </cell>
          <cell r="AR1020" t="str">
            <v>62</v>
          </cell>
        </row>
        <row r="1021">
          <cell r="R1021">
            <v>-8761.4500000000007</v>
          </cell>
          <cell r="S1021">
            <v>-7940.64</v>
          </cell>
          <cell r="T1021">
            <v>-6486.76</v>
          </cell>
          <cell r="U1021">
            <v>-6486.76</v>
          </cell>
          <cell r="V1021">
            <v>-6486.76</v>
          </cell>
          <cell r="W1021">
            <v>-6486.76</v>
          </cell>
          <cell r="X1021">
            <v>-6486.76</v>
          </cell>
          <cell r="Y1021">
            <v>-6486.76</v>
          </cell>
          <cell r="Z1021">
            <v>-5998.51</v>
          </cell>
          <cell r="AA1021">
            <v>-5681.26</v>
          </cell>
          <cell r="AB1021">
            <v>-3450.06</v>
          </cell>
          <cell r="AC1021">
            <v>-3273.81</v>
          </cell>
          <cell r="AD1021">
            <v>-9312.618333333332</v>
          </cell>
          <cell r="AE1021">
            <v>-9068.4091666666664</v>
          </cell>
          <cell r="AF1021">
            <v>-8813.5504166666669</v>
          </cell>
          <cell r="AG1021">
            <v>-8560.3245833333331</v>
          </cell>
          <cell r="AH1021">
            <v>-8334.5987499999992</v>
          </cell>
          <cell r="AI1021">
            <v>-8108.8729166666644</v>
          </cell>
          <cell r="AJ1021">
            <v>-7883.1470833333324</v>
          </cell>
          <cell r="AK1021">
            <v>-7662.9941666666664</v>
          </cell>
          <cell r="AL1021">
            <v>-7440.581666666666</v>
          </cell>
          <cell r="AM1021">
            <v>-7197.1179166666661</v>
          </cell>
          <cell r="AN1021">
            <v>-6847.4687500000009</v>
          </cell>
          <cell r="AO1021">
            <v>-6397.5091666666676</v>
          </cell>
          <cell r="AR1021" t="str">
            <v>62</v>
          </cell>
        </row>
        <row r="1022">
          <cell r="R1022">
            <v>-15000</v>
          </cell>
          <cell r="S1022">
            <v>-15000</v>
          </cell>
          <cell r="T1022">
            <v>-15000</v>
          </cell>
          <cell r="U1022">
            <v>-15000</v>
          </cell>
          <cell r="V1022">
            <v>-15000</v>
          </cell>
          <cell r="W1022">
            <v>-15000</v>
          </cell>
          <cell r="X1022">
            <v>-15000</v>
          </cell>
          <cell r="Y1022">
            <v>-15000</v>
          </cell>
          <cell r="Z1022">
            <v>-15000</v>
          </cell>
          <cell r="AA1022">
            <v>-15000</v>
          </cell>
          <cell r="AB1022">
            <v>-15000</v>
          </cell>
          <cell r="AC1022">
            <v>-15000</v>
          </cell>
          <cell r="AD1022">
            <v>-15000</v>
          </cell>
          <cell r="AE1022">
            <v>-15000</v>
          </cell>
          <cell r="AF1022">
            <v>-15000</v>
          </cell>
          <cell r="AG1022">
            <v>-15000</v>
          </cell>
          <cell r="AH1022">
            <v>-15000</v>
          </cell>
          <cell r="AI1022">
            <v>-15000</v>
          </cell>
          <cell r="AJ1022">
            <v>-15000</v>
          </cell>
          <cell r="AK1022">
            <v>-15000</v>
          </cell>
          <cell r="AL1022">
            <v>-15000</v>
          </cell>
          <cell r="AM1022">
            <v>-15000</v>
          </cell>
          <cell r="AN1022">
            <v>-15000</v>
          </cell>
          <cell r="AO1022">
            <v>-15000</v>
          </cell>
          <cell r="AR1022" t="str">
            <v>62</v>
          </cell>
        </row>
        <row r="1023">
          <cell r="R1023">
            <v>-58056.38</v>
          </cell>
          <cell r="S1023">
            <v>-58056.38</v>
          </cell>
          <cell r="T1023">
            <v>-57901.38</v>
          </cell>
          <cell r="U1023">
            <v>-57901.38</v>
          </cell>
          <cell r="V1023">
            <v>-56948.480000000003</v>
          </cell>
          <cell r="W1023">
            <v>-56948.480000000003</v>
          </cell>
          <cell r="X1023">
            <v>-56948.480000000003</v>
          </cell>
          <cell r="Y1023">
            <v>-55767.11</v>
          </cell>
          <cell r="Z1023">
            <v>-55767.11</v>
          </cell>
          <cell r="AA1023">
            <v>-55767.11</v>
          </cell>
          <cell r="AB1023">
            <v>-54906.61</v>
          </cell>
          <cell r="AC1023">
            <v>-53065.29</v>
          </cell>
          <cell r="AD1023">
            <v>-60445.541666666664</v>
          </cell>
          <cell r="AE1023">
            <v>-60174.234999999993</v>
          </cell>
          <cell r="AF1023">
            <v>-59900.251250000001</v>
          </cell>
          <cell r="AG1023">
            <v>-59628.63208333333</v>
          </cell>
          <cell r="AH1023">
            <v>-59322.350416666675</v>
          </cell>
          <cell r="AI1023">
            <v>-58976.364583333336</v>
          </cell>
          <cell r="AJ1023">
            <v>-58630.378749999996</v>
          </cell>
          <cell r="AK1023">
            <v>-58279.879583333328</v>
          </cell>
          <cell r="AL1023">
            <v>-57924.867083333338</v>
          </cell>
          <cell r="AM1023">
            <v>-57569.854583333326</v>
          </cell>
          <cell r="AN1023">
            <v>-57178.987916666665</v>
          </cell>
          <cell r="AO1023">
            <v>-56734.23833333332</v>
          </cell>
          <cell r="AR1023" t="str">
            <v>62</v>
          </cell>
        </row>
        <row r="1024">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R1024" t="str">
            <v>62</v>
          </cell>
        </row>
        <row r="1025">
          <cell r="R1025">
            <v>-341045.91</v>
          </cell>
          <cell r="S1025">
            <v>-341045.91</v>
          </cell>
          <cell r="T1025">
            <v>-341045.91</v>
          </cell>
          <cell r="U1025">
            <v>-341045.91</v>
          </cell>
          <cell r="V1025">
            <v>-341045.91</v>
          </cell>
          <cell r="W1025">
            <v>-341045.91</v>
          </cell>
          <cell r="X1025">
            <v>-339067.82</v>
          </cell>
          <cell r="Y1025">
            <v>-338647.57</v>
          </cell>
          <cell r="Z1025">
            <v>-337999.82</v>
          </cell>
          <cell r="AA1025">
            <v>-337697.52</v>
          </cell>
          <cell r="AB1025">
            <v>-337502.77</v>
          </cell>
          <cell r="AC1025">
            <v>-337653.92</v>
          </cell>
          <cell r="AD1025">
            <v>-342403.92958333337</v>
          </cell>
          <cell r="AE1025">
            <v>-342178.69875000004</v>
          </cell>
          <cell r="AF1025">
            <v>-341959.77</v>
          </cell>
          <cell r="AG1025">
            <v>-341747.14333333337</v>
          </cell>
          <cell r="AH1025">
            <v>-341534.51666666666</v>
          </cell>
          <cell r="AI1025">
            <v>-341321.89</v>
          </cell>
          <cell r="AJ1025">
            <v>-341083.48958333331</v>
          </cell>
          <cell r="AK1025">
            <v>-340827.64874999999</v>
          </cell>
          <cell r="AL1025">
            <v>-340573.1933333333</v>
          </cell>
          <cell r="AM1025">
            <v>-340299.1941666666</v>
          </cell>
          <cell r="AN1025">
            <v>-340004.48458333325</v>
          </cell>
          <cell r="AO1025">
            <v>-339711.73958333331</v>
          </cell>
          <cell r="AR1025" t="str">
            <v>62</v>
          </cell>
        </row>
        <row r="1026">
          <cell r="R1026">
            <v>-141634.19</v>
          </cell>
          <cell r="S1026">
            <v>-141634.19</v>
          </cell>
          <cell r="T1026">
            <v>-141634.19</v>
          </cell>
          <cell r="U1026">
            <v>-141634.19</v>
          </cell>
          <cell r="V1026">
            <v>-141634.19</v>
          </cell>
          <cell r="W1026">
            <v>-141634.19</v>
          </cell>
          <cell r="X1026">
            <v>-141634.19</v>
          </cell>
          <cell r="Y1026">
            <v>-141634.19</v>
          </cell>
          <cell r="Z1026">
            <v>-141634.19</v>
          </cell>
          <cell r="AA1026">
            <v>-141634.19</v>
          </cell>
          <cell r="AB1026">
            <v>-141634.19</v>
          </cell>
          <cell r="AC1026">
            <v>-141634.19</v>
          </cell>
          <cell r="AD1026">
            <v>-141634.18999999997</v>
          </cell>
          <cell r="AE1026">
            <v>-141634.18999999997</v>
          </cell>
          <cell r="AF1026">
            <v>-141634.18999999997</v>
          </cell>
          <cell r="AG1026">
            <v>-141634.18999999997</v>
          </cell>
          <cell r="AH1026">
            <v>-141634.18999999997</v>
          </cell>
          <cell r="AI1026">
            <v>-141634.18999999997</v>
          </cell>
          <cell r="AJ1026">
            <v>-141634.18999999997</v>
          </cell>
          <cell r="AK1026">
            <v>-141634.18999999997</v>
          </cell>
          <cell r="AL1026">
            <v>-141634.18999999997</v>
          </cell>
          <cell r="AM1026">
            <v>-141634.18999999997</v>
          </cell>
          <cell r="AN1026">
            <v>-141634.18999999997</v>
          </cell>
          <cell r="AO1026">
            <v>-141634.18999999997</v>
          </cell>
          <cell r="AR1026" t="str">
            <v>62</v>
          </cell>
        </row>
        <row r="1027">
          <cell r="R1027">
            <v>-140000</v>
          </cell>
          <cell r="S1027">
            <v>-140000</v>
          </cell>
          <cell r="T1027">
            <v>-140000</v>
          </cell>
          <cell r="U1027">
            <v>-140000</v>
          </cell>
          <cell r="V1027">
            <v>-140000</v>
          </cell>
          <cell r="W1027">
            <v>-140000</v>
          </cell>
          <cell r="X1027">
            <v>-140000</v>
          </cell>
          <cell r="Y1027">
            <v>-140000</v>
          </cell>
          <cell r="Z1027">
            <v>-140000</v>
          </cell>
          <cell r="AA1027">
            <v>-140000</v>
          </cell>
          <cell r="AB1027">
            <v>-140000</v>
          </cell>
          <cell r="AC1027">
            <v>-140000</v>
          </cell>
          <cell r="AD1027">
            <v>-140000</v>
          </cell>
          <cell r="AE1027">
            <v>-140000</v>
          </cell>
          <cell r="AF1027">
            <v>-140000</v>
          </cell>
          <cell r="AG1027">
            <v>-140000</v>
          </cell>
          <cell r="AH1027">
            <v>-140000</v>
          </cell>
          <cell r="AI1027">
            <v>-140000</v>
          </cell>
          <cell r="AJ1027">
            <v>-140000</v>
          </cell>
          <cell r="AK1027">
            <v>-140000</v>
          </cell>
          <cell r="AL1027">
            <v>-140000</v>
          </cell>
          <cell r="AM1027">
            <v>-140000</v>
          </cell>
          <cell r="AN1027">
            <v>-140000</v>
          </cell>
          <cell r="AO1027">
            <v>-140000</v>
          </cell>
          <cell r="AR1027" t="str">
            <v>62</v>
          </cell>
        </row>
        <row r="1028">
          <cell r="R1028">
            <v>-20000</v>
          </cell>
          <cell r="S1028">
            <v>-20000</v>
          </cell>
          <cell r="T1028">
            <v>-10000</v>
          </cell>
          <cell r="U1028">
            <v>-10000</v>
          </cell>
          <cell r="V1028">
            <v>-10000</v>
          </cell>
          <cell r="W1028">
            <v>-10000</v>
          </cell>
          <cell r="X1028">
            <v>-10000</v>
          </cell>
          <cell r="Y1028">
            <v>-10000</v>
          </cell>
          <cell r="Z1028">
            <v>-10000</v>
          </cell>
          <cell r="AA1028">
            <v>-10000</v>
          </cell>
          <cell r="AB1028">
            <v>-10000</v>
          </cell>
          <cell r="AC1028">
            <v>-10000</v>
          </cell>
          <cell r="AD1028">
            <v>-20000</v>
          </cell>
          <cell r="AE1028">
            <v>-20000</v>
          </cell>
          <cell r="AF1028">
            <v>-19583.333333333332</v>
          </cell>
          <cell r="AG1028">
            <v>-18750</v>
          </cell>
          <cell r="AH1028">
            <v>-17916.666666666668</v>
          </cell>
          <cell r="AI1028">
            <v>-17083.333333333332</v>
          </cell>
          <cell r="AJ1028">
            <v>-16250</v>
          </cell>
          <cell r="AK1028">
            <v>-15416.666666666666</v>
          </cell>
          <cell r="AL1028">
            <v>-14583.333333333334</v>
          </cell>
          <cell r="AM1028">
            <v>-13750</v>
          </cell>
          <cell r="AN1028">
            <v>-12916.666666666666</v>
          </cell>
          <cell r="AO1028">
            <v>-12083.333333333334</v>
          </cell>
          <cell r="AR1028" t="str">
            <v>62</v>
          </cell>
        </row>
        <row r="1029">
          <cell r="R1029">
            <v>0</v>
          </cell>
          <cell r="S1029">
            <v>0</v>
          </cell>
          <cell r="T1029">
            <v>0</v>
          </cell>
          <cell r="U1029">
            <v>0</v>
          </cell>
          <cell r="V1029">
            <v>0</v>
          </cell>
          <cell r="W1029">
            <v>-216063.14</v>
          </cell>
          <cell r="X1029">
            <v>-216063.14</v>
          </cell>
          <cell r="Y1029">
            <v>-216063.14</v>
          </cell>
          <cell r="Z1029">
            <v>-50000</v>
          </cell>
          <cell r="AA1029">
            <v>-50000</v>
          </cell>
          <cell r="AB1029">
            <v>-50000</v>
          </cell>
          <cell r="AC1029">
            <v>-27713.599999999999</v>
          </cell>
          <cell r="AD1029">
            <v>0</v>
          </cell>
          <cell r="AE1029">
            <v>0</v>
          </cell>
          <cell r="AF1029">
            <v>0</v>
          </cell>
          <cell r="AG1029">
            <v>0</v>
          </cell>
          <cell r="AH1029">
            <v>0</v>
          </cell>
          <cell r="AI1029">
            <v>-9002.6308333333345</v>
          </cell>
          <cell r="AJ1029">
            <v>-27007.892500000002</v>
          </cell>
          <cell r="AK1029">
            <v>-45013.154166666674</v>
          </cell>
          <cell r="AL1029">
            <v>-56099.118333333339</v>
          </cell>
          <cell r="AM1029">
            <v>-60265.785000000003</v>
          </cell>
          <cell r="AN1029">
            <v>-64432.451666666668</v>
          </cell>
          <cell r="AO1029">
            <v>-67670.518333333341</v>
          </cell>
          <cell r="AR1029" t="str">
            <v>62</v>
          </cell>
        </row>
        <row r="1030">
          <cell r="R1030">
            <v>-1451218.87</v>
          </cell>
          <cell r="S1030">
            <v>-1481763.38</v>
          </cell>
          <cell r="T1030">
            <v>-1481763.38</v>
          </cell>
          <cell r="U1030">
            <v>-1481763.38</v>
          </cell>
          <cell r="V1030">
            <v>-1481763.38</v>
          </cell>
          <cell r="W1030">
            <v>-1481763.38</v>
          </cell>
          <cell r="X1030">
            <v>-1481763.38</v>
          </cell>
          <cell r="Y1030">
            <v>-1481763.38</v>
          </cell>
          <cell r="Z1030">
            <v>-1481763.38</v>
          </cell>
          <cell r="AA1030">
            <v>-1481763.38</v>
          </cell>
          <cell r="AB1030">
            <v>-1481763.38</v>
          </cell>
          <cell r="AC1030">
            <v>-1481763.38</v>
          </cell>
          <cell r="AD1030">
            <v>-1459021.0433333337</v>
          </cell>
          <cell r="AE1030">
            <v>-1463624.83125</v>
          </cell>
          <cell r="AF1030">
            <v>-1467835.7570833333</v>
          </cell>
          <cell r="AG1030">
            <v>-1470381.1329166666</v>
          </cell>
          <cell r="AH1030">
            <v>-1472926.50875</v>
          </cell>
          <cell r="AI1030">
            <v>-1475471.8845833333</v>
          </cell>
          <cell r="AJ1030">
            <v>-1478017.2604166663</v>
          </cell>
          <cell r="AK1030">
            <v>-1480562.6362499995</v>
          </cell>
          <cell r="AL1030">
            <v>-1483108.012083333</v>
          </cell>
          <cell r="AM1030">
            <v>-1482453.6820833329</v>
          </cell>
          <cell r="AN1030">
            <v>-1478599.6462499995</v>
          </cell>
          <cell r="AO1030">
            <v>-1477945.3162499995</v>
          </cell>
          <cell r="AR1030" t="str">
            <v>62</v>
          </cell>
        </row>
        <row r="1031">
          <cell r="R1031">
            <v>-530050</v>
          </cell>
          <cell r="S1031">
            <v>-530050</v>
          </cell>
          <cell r="T1031">
            <v>-530050</v>
          </cell>
          <cell r="U1031">
            <v>-530050</v>
          </cell>
          <cell r="V1031">
            <v>-530050</v>
          </cell>
          <cell r="W1031">
            <v>-530050</v>
          </cell>
          <cell r="X1031">
            <v>-530050</v>
          </cell>
          <cell r="Y1031">
            <v>-530050</v>
          </cell>
          <cell r="Z1031">
            <v>-530050</v>
          </cell>
          <cell r="AA1031">
            <v>-530050</v>
          </cell>
          <cell r="AB1031">
            <v>-530050</v>
          </cell>
          <cell r="AC1031">
            <v>-530050</v>
          </cell>
          <cell r="AD1031">
            <v>-463793.75</v>
          </cell>
          <cell r="AE1031">
            <v>-507964.58333333331</v>
          </cell>
          <cell r="AF1031">
            <v>-530050</v>
          </cell>
          <cell r="AG1031">
            <v>-530050</v>
          </cell>
          <cell r="AH1031">
            <v>-530050</v>
          </cell>
          <cell r="AI1031">
            <v>-530050</v>
          </cell>
          <cell r="AJ1031">
            <v>-530050</v>
          </cell>
          <cell r="AK1031">
            <v>-530050</v>
          </cell>
          <cell r="AL1031">
            <v>-530050</v>
          </cell>
          <cell r="AM1031">
            <v>-530050</v>
          </cell>
          <cell r="AN1031">
            <v>-530050</v>
          </cell>
          <cell r="AO1031">
            <v>-530050</v>
          </cell>
          <cell r="AR1031" t="str">
            <v>62</v>
          </cell>
        </row>
        <row r="1032">
          <cell r="R1032">
            <v>-307636</v>
          </cell>
          <cell r="S1032">
            <v>-307636</v>
          </cell>
          <cell r="T1032">
            <v>-310025.75</v>
          </cell>
          <cell r="U1032">
            <v>-310025.75</v>
          </cell>
          <cell r="V1032">
            <v>-310025.75</v>
          </cell>
          <cell r="W1032">
            <v>-313256.52</v>
          </cell>
          <cell r="X1032">
            <v>-313256.52</v>
          </cell>
          <cell r="Y1032">
            <v>-313256.52</v>
          </cell>
          <cell r="Z1032">
            <v>-316066.78000000003</v>
          </cell>
          <cell r="AA1032">
            <v>-316066.78000000003</v>
          </cell>
          <cell r="AB1032">
            <v>-316066.78000000003</v>
          </cell>
          <cell r="AC1032">
            <v>-318877.03999999998</v>
          </cell>
          <cell r="AD1032">
            <v>-265995.16666666669</v>
          </cell>
          <cell r="AE1032">
            <v>-291631.5</v>
          </cell>
          <cell r="AF1032">
            <v>-304847.95833333331</v>
          </cell>
          <cell r="AG1032">
            <v>-305644.54166666669</v>
          </cell>
          <cell r="AH1032">
            <v>-306441.125</v>
          </cell>
          <cell r="AI1032">
            <v>-307272.7508333333</v>
          </cell>
          <cell r="AJ1032">
            <v>-308139.41916666669</v>
          </cell>
          <cell r="AK1032">
            <v>-309006.08749999997</v>
          </cell>
          <cell r="AL1032">
            <v>-309890.27708333335</v>
          </cell>
          <cell r="AM1032">
            <v>-310692.41499999998</v>
          </cell>
          <cell r="AN1032">
            <v>-311394.98000000004</v>
          </cell>
          <cell r="AO1032">
            <v>-312214.63916666672</v>
          </cell>
          <cell r="AR1032" t="str">
            <v>62</v>
          </cell>
        </row>
        <row r="1033">
          <cell r="R1033">
            <v>-1030343</v>
          </cell>
          <cell r="S1033">
            <v>-1030343</v>
          </cell>
          <cell r="T1033">
            <v>-1038347</v>
          </cell>
          <cell r="U1033">
            <v>-1038347</v>
          </cell>
          <cell r="V1033">
            <v>-1038347</v>
          </cell>
          <cell r="W1033">
            <v>-1049167.5</v>
          </cell>
          <cell r="X1033">
            <v>-1049167.5</v>
          </cell>
          <cell r="Y1033">
            <v>-1049167.5</v>
          </cell>
          <cell r="Z1033">
            <v>-1064400</v>
          </cell>
          <cell r="AA1033">
            <v>-1064400</v>
          </cell>
          <cell r="AB1033">
            <v>-1064400</v>
          </cell>
          <cell r="AC1033">
            <v>-1079632.5</v>
          </cell>
          <cell r="AD1033">
            <v>-890878.125</v>
          </cell>
          <cell r="AE1033">
            <v>-976740.04166666663</v>
          </cell>
          <cell r="AF1033">
            <v>-1021005</v>
          </cell>
          <cell r="AG1033">
            <v>-1023673</v>
          </cell>
          <cell r="AH1033">
            <v>-1026341</v>
          </cell>
          <cell r="AI1033">
            <v>-1029126.3541666666</v>
          </cell>
          <cell r="AJ1033">
            <v>-1032029.0625</v>
          </cell>
          <cell r="AK1033">
            <v>-1034931.7708333334</v>
          </cell>
          <cell r="AL1033">
            <v>-1038135.6666666666</v>
          </cell>
          <cell r="AM1033">
            <v>-1041307.25</v>
          </cell>
          <cell r="AN1033">
            <v>-1044145.3333333334</v>
          </cell>
          <cell r="AO1033">
            <v>-1047618.1041666666</v>
          </cell>
          <cell r="AR1033" t="str">
            <v>62</v>
          </cell>
        </row>
        <row r="1034">
          <cell r="R1034">
            <v>-637130</v>
          </cell>
          <cell r="S1034">
            <v>-637130</v>
          </cell>
          <cell r="T1034">
            <v>-642079.5</v>
          </cell>
          <cell r="U1034">
            <v>-642079.5</v>
          </cell>
          <cell r="V1034">
            <v>-642079.5</v>
          </cell>
          <cell r="W1034">
            <v>-648776.5</v>
          </cell>
          <cell r="X1034">
            <v>-648776.5</v>
          </cell>
          <cell r="Y1034">
            <v>-648776.5</v>
          </cell>
          <cell r="Z1034">
            <v>-648776.5</v>
          </cell>
          <cell r="AA1034">
            <v>-648776.5</v>
          </cell>
          <cell r="AB1034">
            <v>-648776.5</v>
          </cell>
          <cell r="AC1034">
            <v>-648776.5</v>
          </cell>
          <cell r="AD1034">
            <v>-550889.41666666663</v>
          </cell>
          <cell r="AE1034">
            <v>-603983.58333333337</v>
          </cell>
          <cell r="AF1034">
            <v>-631355.58333333337</v>
          </cell>
          <cell r="AG1034">
            <v>-633005.41666666663</v>
          </cell>
          <cell r="AH1034">
            <v>-634655.25</v>
          </cell>
          <cell r="AI1034">
            <v>-636377.89583333337</v>
          </cell>
          <cell r="AJ1034">
            <v>-638173.35416666663</v>
          </cell>
          <cell r="AK1034">
            <v>-639968.8125</v>
          </cell>
          <cell r="AL1034">
            <v>-641558.04166666663</v>
          </cell>
          <cell r="AM1034">
            <v>-642734.8125</v>
          </cell>
          <cell r="AN1034">
            <v>-643705.35416666663</v>
          </cell>
          <cell r="AO1034">
            <v>-644675.89583333337</v>
          </cell>
          <cell r="AR1034" t="str">
            <v>62</v>
          </cell>
        </row>
        <row r="1035">
          <cell r="R1035">
            <v>-915481.96</v>
          </cell>
          <cell r="S1035">
            <v>-915481.96</v>
          </cell>
          <cell r="T1035">
            <v>-922535.96</v>
          </cell>
          <cell r="U1035">
            <v>-922535.96</v>
          </cell>
          <cell r="V1035">
            <v>-922535.96</v>
          </cell>
          <cell r="W1035">
            <v>-928304.78</v>
          </cell>
          <cell r="X1035">
            <v>-928304.78</v>
          </cell>
          <cell r="Y1035">
            <v>-928304.78</v>
          </cell>
          <cell r="Z1035">
            <v>-932789.42</v>
          </cell>
          <cell r="AA1035">
            <v>-932789.42</v>
          </cell>
          <cell r="AB1035">
            <v>-932789.42</v>
          </cell>
          <cell r="AC1035">
            <v>-938558.24</v>
          </cell>
          <cell r="AD1035">
            <v>-923190.18583333341</v>
          </cell>
          <cell r="AE1035">
            <v>-999480.34916666674</v>
          </cell>
          <cell r="AF1035">
            <v>-1027915.8041666668</v>
          </cell>
          <cell r="AG1035">
            <v>-1008496.5508333333</v>
          </cell>
          <cell r="AH1035">
            <v>-989077.29749999999</v>
          </cell>
          <cell r="AI1035">
            <v>-969604.49500000011</v>
          </cell>
          <cell r="AJ1035">
            <v>-950078.14333333343</v>
          </cell>
          <cell r="AK1035">
            <v>-930551.79166666663</v>
          </cell>
          <cell r="AL1035">
            <v>-921551.49041666661</v>
          </cell>
          <cell r="AM1035">
            <v>-923077.23958333337</v>
          </cell>
          <cell r="AN1035">
            <v>-924309.07208333351</v>
          </cell>
          <cell r="AO1035">
            <v>-925739.54166666663</v>
          </cell>
        </row>
        <row r="1036">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R1036" t="str">
            <v>2b</v>
          </cell>
        </row>
        <row r="1037">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R1037" t="str">
            <v>2b</v>
          </cell>
        </row>
        <row r="1038">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R1038" t="str">
            <v>2b</v>
          </cell>
        </row>
        <row r="1039">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R1039" t="str">
            <v>2b</v>
          </cell>
        </row>
        <row r="1040">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R1040" t="str">
            <v>2b</v>
          </cell>
        </row>
        <row r="1041">
          <cell r="R1041">
            <v>-9890000</v>
          </cell>
          <cell r="S1041">
            <v>-10290000</v>
          </cell>
          <cell r="T1041">
            <v>0</v>
          </cell>
          <cell r="U1041">
            <v>0</v>
          </cell>
          <cell r="V1041">
            <v>0</v>
          </cell>
          <cell r="W1041">
            <v>0</v>
          </cell>
          <cell r="X1041">
            <v>0</v>
          </cell>
          <cell r="Y1041">
            <v>0</v>
          </cell>
          <cell r="Z1041">
            <v>0</v>
          </cell>
          <cell r="AA1041">
            <v>0</v>
          </cell>
          <cell r="AB1041">
            <v>0</v>
          </cell>
          <cell r="AC1041">
            <v>0</v>
          </cell>
          <cell r="AD1041">
            <v>-11341916.666666666</v>
          </cell>
          <cell r="AE1041">
            <v>-10019416.666666666</v>
          </cell>
          <cell r="AF1041">
            <v>-8844833.333333334</v>
          </cell>
          <cell r="AG1041">
            <v>-7134916.666666667</v>
          </cell>
          <cell r="AH1041">
            <v>-5496250</v>
          </cell>
          <cell r="AI1041">
            <v>-4325416.666666667</v>
          </cell>
          <cell r="AJ1041">
            <v>-3246250</v>
          </cell>
          <cell r="AK1041">
            <v>-2217083.3333333335</v>
          </cell>
          <cell r="AL1041">
            <v>-1702500</v>
          </cell>
          <cell r="AM1041">
            <v>-1692083.3333333333</v>
          </cell>
          <cell r="AN1041">
            <v>-1681666.6666666667</v>
          </cell>
          <cell r="AO1041">
            <v>-1681666.6666666667</v>
          </cell>
          <cell r="AR1041" t="str">
            <v>2b</v>
          </cell>
        </row>
        <row r="1042">
          <cell r="R1042">
            <v>-25806000</v>
          </cell>
          <cell r="S1042">
            <v>-28650000</v>
          </cell>
          <cell r="T1042">
            <v>0</v>
          </cell>
          <cell r="U1042">
            <v>0</v>
          </cell>
          <cell r="V1042">
            <v>-25000000</v>
          </cell>
          <cell r="W1042">
            <v>-5000000</v>
          </cell>
          <cell r="X1042">
            <v>0</v>
          </cell>
          <cell r="Y1042">
            <v>-5000000</v>
          </cell>
          <cell r="Z1042">
            <v>0</v>
          </cell>
          <cell r="AA1042">
            <v>-7754000</v>
          </cell>
          <cell r="AB1042">
            <v>0</v>
          </cell>
          <cell r="AC1042">
            <v>0</v>
          </cell>
          <cell r="AD1042">
            <v>-17927500</v>
          </cell>
          <cell r="AE1042">
            <v>-17075541.666666668</v>
          </cell>
          <cell r="AF1042">
            <v>-15779708.333333334</v>
          </cell>
          <cell r="AG1042">
            <v>-13778916.666666666</v>
          </cell>
          <cell r="AH1042">
            <v>-12508583.333333334</v>
          </cell>
          <cell r="AI1042">
            <v>-11886041.666666666</v>
          </cell>
          <cell r="AJ1042">
            <v>-10408000</v>
          </cell>
          <cell r="AK1042">
            <v>-8965708.333333334</v>
          </cell>
          <cell r="AL1042">
            <v>-8010083.333333333</v>
          </cell>
          <cell r="AM1042">
            <v>-7861083.333333333</v>
          </cell>
          <cell r="AN1042">
            <v>-8100833.333333333</v>
          </cell>
          <cell r="AO1042">
            <v>-8100833.333333333</v>
          </cell>
          <cell r="AR1042" t="str">
            <v>2b</v>
          </cell>
        </row>
        <row r="1043">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R1043" t="str">
            <v>2b</v>
          </cell>
        </row>
        <row r="1044">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R1044" t="str">
            <v>2b</v>
          </cell>
        </row>
        <row r="1045">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R1045" t="str">
            <v>2b</v>
          </cell>
        </row>
        <row r="1046">
          <cell r="R1046">
            <v>0</v>
          </cell>
          <cell r="S1046">
            <v>-40000000</v>
          </cell>
          <cell r="T1046">
            <v>0</v>
          </cell>
          <cell r="U1046">
            <v>0</v>
          </cell>
          <cell r="V1046">
            <v>-20000000</v>
          </cell>
          <cell r="W1046">
            <v>-23100000</v>
          </cell>
          <cell r="X1046">
            <v>0</v>
          </cell>
          <cell r="Y1046">
            <v>-17600000</v>
          </cell>
          <cell r="Z1046">
            <v>0</v>
          </cell>
          <cell r="AA1046">
            <v>-53700000</v>
          </cell>
          <cell r="AB1046">
            <v>-12100000</v>
          </cell>
          <cell r="AC1046">
            <v>0</v>
          </cell>
          <cell r="AD1046">
            <v>0</v>
          </cell>
          <cell r="AE1046">
            <v>-1666666.6666666667</v>
          </cell>
          <cell r="AF1046">
            <v>-3333333.3333333335</v>
          </cell>
          <cell r="AG1046">
            <v>-3333333.3333333335</v>
          </cell>
          <cell r="AH1046">
            <v>-4166666.6666666665</v>
          </cell>
          <cell r="AI1046">
            <v>-5962500</v>
          </cell>
          <cell r="AJ1046">
            <v>-6925000</v>
          </cell>
          <cell r="AK1046">
            <v>-7658333.333333333</v>
          </cell>
          <cell r="AL1046">
            <v>-8391666.666666666</v>
          </cell>
          <cell r="AM1046">
            <v>-10629166.666666666</v>
          </cell>
          <cell r="AN1046">
            <v>-13370833.333333334</v>
          </cell>
          <cell r="AO1046">
            <v>-13875000</v>
          </cell>
          <cell r="AR1046" t="str">
            <v>2b</v>
          </cell>
        </row>
        <row r="1047">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R1047" t="str">
            <v>2b</v>
          </cell>
        </row>
        <row r="1048">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R1048" t="str">
            <v>2b</v>
          </cell>
        </row>
        <row r="1049">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R1049" t="str">
            <v>2b</v>
          </cell>
        </row>
        <row r="1050">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R1050" t="str">
            <v>2b</v>
          </cell>
        </row>
        <row r="1051">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R1051" t="str">
            <v>2b</v>
          </cell>
        </row>
        <row r="1052">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R1052" t="str">
            <v>2b</v>
          </cell>
        </row>
        <row r="1053">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R1053" t="str">
            <v>2b</v>
          </cell>
        </row>
        <row r="1054">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R1054" t="str">
            <v>2b</v>
          </cell>
        </row>
        <row r="1055">
          <cell r="R1055">
            <v>-3159040.81</v>
          </cell>
          <cell r="S1055">
            <v>-3479990.86</v>
          </cell>
          <cell r="T1055">
            <v>-3747425.13</v>
          </cell>
          <cell r="U1055">
            <v>-2666105.0699999998</v>
          </cell>
          <cell r="V1055">
            <v>-2653173.46</v>
          </cell>
          <cell r="W1055">
            <v>-3335157.95</v>
          </cell>
          <cell r="X1055">
            <v>-3584248.01</v>
          </cell>
          <cell r="Y1055">
            <v>-4864062.66</v>
          </cell>
          <cell r="Z1055">
            <v>-4046811.36</v>
          </cell>
          <cell r="AA1055">
            <v>-3143113.5</v>
          </cell>
          <cell r="AB1055">
            <v>-3410251.7</v>
          </cell>
          <cell r="AC1055">
            <v>-3824153.86</v>
          </cell>
          <cell r="AD1055">
            <v>-2879534.0233333339</v>
          </cell>
          <cell r="AE1055">
            <v>-2943534.34</v>
          </cell>
          <cell r="AF1055">
            <v>-3007168.6091666664</v>
          </cell>
          <cell r="AG1055">
            <v>-3053659.98875</v>
          </cell>
          <cell r="AH1055">
            <v>-3087703.1108333333</v>
          </cell>
          <cell r="AI1055">
            <v>-3138135.9241666663</v>
          </cell>
          <cell r="AJ1055">
            <v>-3197924.2095833328</v>
          </cell>
          <cell r="AK1055">
            <v>-3298137.4275000002</v>
          </cell>
          <cell r="AL1055">
            <v>-3397294.0829166672</v>
          </cell>
          <cell r="AM1055">
            <v>-3432292.2395833326</v>
          </cell>
          <cell r="AN1055">
            <v>-3445849.4024999999</v>
          </cell>
          <cell r="AO1055">
            <v>-3471512.4970833338</v>
          </cell>
          <cell r="AR1055" t="str">
            <v>50b</v>
          </cell>
        </row>
        <row r="1056">
          <cell r="R1056">
            <v>-7862407.7699999996</v>
          </cell>
          <cell r="S1056">
            <v>-4137880.7</v>
          </cell>
          <cell r="T1056">
            <v>-5038963.1399999997</v>
          </cell>
          <cell r="U1056">
            <v>-5821998.9000000004</v>
          </cell>
          <cell r="V1056">
            <v>-15688503.84</v>
          </cell>
          <cell r="W1056">
            <v>-15145541.130000001</v>
          </cell>
          <cell r="X1056">
            <v>-7152401.8399999999</v>
          </cell>
          <cell r="Y1056">
            <v>-6735119.75</v>
          </cell>
          <cell r="Z1056">
            <v>-1315227.45</v>
          </cell>
          <cell r="AA1056">
            <v>-5398174.2599999998</v>
          </cell>
          <cell r="AB1056">
            <v>-8487966.0500000007</v>
          </cell>
          <cell r="AC1056">
            <v>-9038439.7200000007</v>
          </cell>
          <cell r="AD1056">
            <v>-5303868.5554166669</v>
          </cell>
          <cell r="AE1056">
            <v>-5449491.4933333332</v>
          </cell>
          <cell r="AF1056">
            <v>-5430588.2416666672</v>
          </cell>
          <cell r="AG1056">
            <v>-5488336.9820833346</v>
          </cell>
          <cell r="AH1056">
            <v>-6009348.2283333344</v>
          </cell>
          <cell r="AI1056">
            <v>-6902881.0350000011</v>
          </cell>
          <cell r="AJ1056">
            <v>-7273234.793333333</v>
          </cell>
          <cell r="AK1056">
            <v>-7288957.8779166667</v>
          </cell>
          <cell r="AL1056">
            <v>-7133387.5049999999</v>
          </cell>
          <cell r="AM1056">
            <v>-6963472.5137500009</v>
          </cell>
          <cell r="AN1056">
            <v>-7201149.0612500003</v>
          </cell>
          <cell r="AO1056">
            <v>-7512468.7683333335</v>
          </cell>
          <cell r="AR1056" t="str">
            <v>50b</v>
          </cell>
        </row>
        <row r="1057">
          <cell r="R1057">
            <v>-549231.62</v>
          </cell>
          <cell r="S1057">
            <v>-1007242.16</v>
          </cell>
          <cell r="T1057">
            <v>-804692.95</v>
          </cell>
          <cell r="U1057">
            <v>-877227.04</v>
          </cell>
          <cell r="V1057">
            <v>-852315.41</v>
          </cell>
          <cell r="W1057">
            <v>-704771.38</v>
          </cell>
          <cell r="X1057">
            <v>-861405.96</v>
          </cell>
          <cell r="Y1057">
            <v>-799610.28</v>
          </cell>
          <cell r="Z1057">
            <v>-843691.79</v>
          </cell>
          <cell r="AA1057">
            <v>-845690.3</v>
          </cell>
          <cell r="AB1057">
            <v>-831159.62</v>
          </cell>
          <cell r="AC1057">
            <v>-363225.01</v>
          </cell>
          <cell r="AD1057">
            <v>-861366.10541666672</v>
          </cell>
          <cell r="AE1057">
            <v>-857423.30000000016</v>
          </cell>
          <cell r="AF1057">
            <v>-860968.17541666667</v>
          </cell>
          <cell r="AG1057">
            <v>-859895.01624999999</v>
          </cell>
          <cell r="AH1057">
            <v>-866375.35333333351</v>
          </cell>
          <cell r="AI1057">
            <v>-867538.25166666659</v>
          </cell>
          <cell r="AJ1057">
            <v>-850602.93083333352</v>
          </cell>
          <cell r="AK1057">
            <v>-842305.92249999999</v>
          </cell>
          <cell r="AL1057">
            <v>-852030.91500000004</v>
          </cell>
          <cell r="AM1057">
            <v>-845162.44666666677</v>
          </cell>
          <cell r="AN1057">
            <v>-806042.57916666672</v>
          </cell>
          <cell r="AO1057">
            <v>-778355.38499999989</v>
          </cell>
          <cell r="AR1057" t="str">
            <v>50a</v>
          </cell>
        </row>
        <row r="1058">
          <cell r="R1058">
            <v>-3530724</v>
          </cell>
          <cell r="S1058">
            <v>-3436233</v>
          </cell>
          <cell r="T1058">
            <v>-3419879</v>
          </cell>
          <cell r="U1058">
            <v>-3468655</v>
          </cell>
          <cell r="V1058">
            <v>-3012415</v>
          </cell>
          <cell r="W1058">
            <v>-3529195</v>
          </cell>
          <cell r="X1058">
            <v>-3521495</v>
          </cell>
          <cell r="Y1058">
            <v>-3546162</v>
          </cell>
          <cell r="Z1058">
            <v>-3502512</v>
          </cell>
          <cell r="AA1058">
            <v>-3541073</v>
          </cell>
          <cell r="AB1058">
            <v>-3540379</v>
          </cell>
          <cell r="AC1058">
            <v>-3782412</v>
          </cell>
          <cell r="AD1058">
            <v>-3426580.875</v>
          </cell>
          <cell r="AE1058">
            <v>-3432660.875</v>
          </cell>
          <cell r="AF1058">
            <v>-3429010.4166666665</v>
          </cell>
          <cell r="AG1058">
            <v>-3422687.1666666665</v>
          </cell>
          <cell r="AH1058">
            <v>-3408604.4166666665</v>
          </cell>
          <cell r="AI1058">
            <v>-3399057.6666666665</v>
          </cell>
          <cell r="AJ1058">
            <v>-3411692.25</v>
          </cell>
          <cell r="AK1058">
            <v>-3413807.8333333335</v>
          </cell>
          <cell r="AL1058">
            <v>-3418143</v>
          </cell>
          <cell r="AM1058">
            <v>-3433771.9583333335</v>
          </cell>
          <cell r="AN1058">
            <v>-3445513.9583333335</v>
          </cell>
          <cell r="AO1058">
            <v>-3467845.0416666665</v>
          </cell>
          <cell r="AR1058" t="str">
            <v>50b</v>
          </cell>
        </row>
        <row r="1059">
          <cell r="R1059">
            <v>-4861948.4000000004</v>
          </cell>
          <cell r="S1059">
            <v>-5503514.3899999997</v>
          </cell>
          <cell r="T1059">
            <v>-5847232.4000000004</v>
          </cell>
          <cell r="U1059">
            <v>-7432497.5099999998</v>
          </cell>
          <cell r="V1059">
            <v>-5453128.1699999999</v>
          </cell>
          <cell r="W1059">
            <v>-6113703.5899999999</v>
          </cell>
          <cell r="X1059">
            <v>-6658465.9299999997</v>
          </cell>
          <cell r="Y1059">
            <v>-5757644.2000000002</v>
          </cell>
          <cell r="Z1059">
            <v>-6376982.5</v>
          </cell>
          <cell r="AA1059">
            <v>-7380168.0099999998</v>
          </cell>
          <cell r="AB1059">
            <v>-6013509.0899999999</v>
          </cell>
          <cell r="AC1059">
            <v>-6234120.7999999998</v>
          </cell>
          <cell r="AD1059">
            <v>-9601945.8012500014</v>
          </cell>
          <cell r="AE1059">
            <v>-9225108.5200000014</v>
          </cell>
          <cell r="AF1059">
            <v>-8856197.1245833356</v>
          </cell>
          <cell r="AG1059">
            <v>-8534718.2125000004</v>
          </cell>
          <cell r="AH1059">
            <v>-8193561.4929166688</v>
          </cell>
          <cell r="AI1059">
            <v>-7791620.6904166667</v>
          </cell>
          <cell r="AJ1059">
            <v>-7419494.8266666671</v>
          </cell>
          <cell r="AK1059">
            <v>-7040737.0300000003</v>
          </cell>
          <cell r="AL1059">
            <v>-6647728.0066666668</v>
          </cell>
          <cell r="AM1059">
            <v>-6282681.205000001</v>
          </cell>
          <cell r="AN1059">
            <v>-6093924.1604166664</v>
          </cell>
          <cell r="AO1059">
            <v>-6104650.2787499996</v>
          </cell>
          <cell r="AR1059" t="str">
            <v>50b</v>
          </cell>
        </row>
        <row r="1060">
          <cell r="R1060">
            <v>-27711257.57</v>
          </cell>
          <cell r="S1060">
            <v>-27698354.420000002</v>
          </cell>
          <cell r="T1060">
            <v>-26420338.140000001</v>
          </cell>
          <cell r="U1060">
            <v>-17444278.98</v>
          </cell>
          <cell r="V1060">
            <v>-11775162.41</v>
          </cell>
          <cell r="W1060">
            <v>-12447673.52</v>
          </cell>
          <cell r="X1060">
            <v>-16418574.02</v>
          </cell>
          <cell r="Y1060">
            <v>-13876406.68</v>
          </cell>
          <cell r="Z1060">
            <v>-16388298.68</v>
          </cell>
          <cell r="AA1060">
            <v>-18441294.41</v>
          </cell>
          <cell r="AB1060">
            <v>-22452301.280000001</v>
          </cell>
          <cell r="AC1060">
            <v>-28589962.93</v>
          </cell>
          <cell r="AD1060">
            <v>-15607256.573750002</v>
          </cell>
          <cell r="AE1060">
            <v>-16515173.89875</v>
          </cell>
          <cell r="AF1060">
            <v>-17355491.180416666</v>
          </cell>
          <cell r="AG1060">
            <v>-17675011.995416667</v>
          </cell>
          <cell r="AH1060">
            <v>-17457495.10083333</v>
          </cell>
          <cell r="AI1060">
            <v>-17266464.069999997</v>
          </cell>
          <cell r="AJ1060">
            <v>-17530420.90625</v>
          </cell>
          <cell r="AK1060">
            <v>-17942989.766666666</v>
          </cell>
          <cell r="AL1060">
            <v>-18241102.773333333</v>
          </cell>
          <cell r="AM1060">
            <v>-18754919.859583337</v>
          </cell>
          <cell r="AN1060">
            <v>-19374160.795833338</v>
          </cell>
          <cell r="AO1060">
            <v>-19802056.689583335</v>
          </cell>
          <cell r="AR1060" t="str">
            <v>50b</v>
          </cell>
        </row>
        <row r="1061">
          <cell r="R1061">
            <v>-31089.86</v>
          </cell>
          <cell r="S1061">
            <v>-1841785.87</v>
          </cell>
          <cell r="T1061">
            <v>-1668023.96</v>
          </cell>
          <cell r="U1061">
            <v>256495.28</v>
          </cell>
          <cell r="V1061">
            <v>-18388.25</v>
          </cell>
          <cell r="W1061">
            <v>-13489.72</v>
          </cell>
          <cell r="X1061">
            <v>279226.64</v>
          </cell>
          <cell r="Y1061">
            <v>1984271.05</v>
          </cell>
          <cell r="Z1061">
            <v>-1736932.53</v>
          </cell>
          <cell r="AA1061">
            <v>271344.27</v>
          </cell>
          <cell r="AB1061">
            <v>31211.38</v>
          </cell>
          <cell r="AC1061">
            <v>-14355.75</v>
          </cell>
          <cell r="AD1061">
            <v>-608165.25583333336</v>
          </cell>
          <cell r="AE1061">
            <v>-683833.37750000006</v>
          </cell>
          <cell r="AF1061">
            <v>-754495.41458333342</v>
          </cell>
          <cell r="AG1061">
            <v>-670897.7845833333</v>
          </cell>
          <cell r="AH1061">
            <v>-588789.07958333322</v>
          </cell>
          <cell r="AI1061">
            <v>-583057.05791666661</v>
          </cell>
          <cell r="AJ1061">
            <v>-564910.7304166666</v>
          </cell>
          <cell r="AK1061">
            <v>-391047.31166666659</v>
          </cell>
          <cell r="AL1061">
            <v>-234392.89125000002</v>
          </cell>
          <cell r="AM1061">
            <v>-224573.5275</v>
          </cell>
          <cell r="AN1061">
            <v>-211092.9245833334</v>
          </cell>
          <cell r="AO1061">
            <v>-208903.62583333338</v>
          </cell>
          <cell r="AR1061" t="str">
            <v>50a</v>
          </cell>
        </row>
        <row r="1062">
          <cell r="R1062">
            <v>-26087978.879999999</v>
          </cell>
          <cell r="S1062">
            <v>-21611129.890000001</v>
          </cell>
          <cell r="T1062">
            <v>-21767062.359999999</v>
          </cell>
          <cell r="U1062">
            <v>-17397380.879999999</v>
          </cell>
          <cell r="V1062">
            <v>-11663936.41</v>
          </cell>
          <cell r="W1062">
            <v>-16228115.32</v>
          </cell>
          <cell r="X1062">
            <v>-22532512.989999998</v>
          </cell>
          <cell r="Y1062">
            <v>-23439027.940000001</v>
          </cell>
          <cell r="Z1062">
            <v>-25385157.449999999</v>
          </cell>
          <cell r="AA1062">
            <v>-24149024.370000001</v>
          </cell>
          <cell r="AB1062">
            <v>-24266951.73</v>
          </cell>
          <cell r="AC1062">
            <v>-24932243.449999999</v>
          </cell>
          <cell r="AD1062">
            <v>-23487269.564999998</v>
          </cell>
          <cell r="AE1062">
            <v>-23161780.980416667</v>
          </cell>
          <cell r="AF1062">
            <v>-22537147.411666665</v>
          </cell>
          <cell r="AG1062">
            <v>-22127131.548333332</v>
          </cell>
          <cell r="AH1062">
            <v>-22174112.429166667</v>
          </cell>
          <cell r="AI1062">
            <v>-22328207.273750003</v>
          </cell>
          <cell r="AJ1062">
            <v>-22373779.569999997</v>
          </cell>
          <cell r="AK1062">
            <v>-22362846.515000001</v>
          </cell>
          <cell r="AL1062">
            <v>-22316376.086666666</v>
          </cell>
          <cell r="AM1062">
            <v>-22129802.533333331</v>
          </cell>
          <cell r="AN1062">
            <v>-21828595.451666668</v>
          </cell>
          <cell r="AO1062">
            <v>-21643524.125833329</v>
          </cell>
          <cell r="AR1062" t="str">
            <v>50b</v>
          </cell>
        </row>
        <row r="1063">
          <cell r="R1063">
            <v>-162592.31</v>
          </cell>
          <cell r="S1063">
            <v>-162166.17000000001</v>
          </cell>
          <cell r="T1063">
            <v>-157879.29</v>
          </cell>
          <cell r="U1063">
            <v>-147808.34</v>
          </cell>
          <cell r="V1063">
            <v>-632360.88</v>
          </cell>
          <cell r="W1063">
            <v>-585843.56000000006</v>
          </cell>
          <cell r="X1063">
            <v>-490275.06</v>
          </cell>
          <cell r="Y1063">
            <v>-748542.4</v>
          </cell>
          <cell r="Z1063">
            <v>-812292.08</v>
          </cell>
          <cell r="AA1063">
            <v>-524983.04000000004</v>
          </cell>
          <cell r="AB1063">
            <v>-577383.93999999994</v>
          </cell>
          <cell r="AC1063">
            <v>-620198.94999999995</v>
          </cell>
          <cell r="AD1063">
            <v>-155207.82416666669</v>
          </cell>
          <cell r="AE1063">
            <v>-155975.45583333331</v>
          </cell>
          <cell r="AF1063">
            <v>-156392.60250000001</v>
          </cell>
          <cell r="AG1063">
            <v>-156442.23958333334</v>
          </cell>
          <cell r="AH1063">
            <v>-176560.67041666666</v>
          </cell>
          <cell r="AI1063">
            <v>-214820.43208333338</v>
          </cell>
          <cell r="AJ1063">
            <v>-246478.04250000001</v>
          </cell>
          <cell r="AK1063">
            <v>-283947.24875000003</v>
          </cell>
          <cell r="AL1063">
            <v>-334605.22833333333</v>
          </cell>
          <cell r="AM1063">
            <v>-377115.44791666669</v>
          </cell>
          <cell r="AN1063">
            <v>-411232.09583333338</v>
          </cell>
          <cell r="AO1063">
            <v>-449042.90750000003</v>
          </cell>
          <cell r="AR1063" t="str">
            <v>50b</v>
          </cell>
        </row>
        <row r="1064">
          <cell r="AC1064">
            <v>-500000</v>
          </cell>
          <cell r="AO1064">
            <v>-20833.333333333332</v>
          </cell>
          <cell r="AR1064" t="str">
            <v>50a</v>
          </cell>
        </row>
        <row r="1065">
          <cell r="R1065">
            <v>-174755.16</v>
          </cell>
          <cell r="S1065">
            <v>-174402.25</v>
          </cell>
          <cell r="T1065">
            <v>-172461.69</v>
          </cell>
          <cell r="U1065">
            <v>-133164.22</v>
          </cell>
          <cell r="V1065">
            <v>-133164.22</v>
          </cell>
          <cell r="W1065">
            <v>-133164.22</v>
          </cell>
          <cell r="X1065">
            <v>-133164.22</v>
          </cell>
          <cell r="Y1065">
            <v>-133164.22</v>
          </cell>
          <cell r="Z1065">
            <v>-133164.22</v>
          </cell>
          <cell r="AA1065">
            <v>-102076.53</v>
          </cell>
          <cell r="AB1065">
            <v>-176901.95</v>
          </cell>
          <cell r="AC1065">
            <v>-99959.89</v>
          </cell>
          <cell r="AD1065">
            <v>-195981.02708333332</v>
          </cell>
          <cell r="AE1065">
            <v>-192446.19833333333</v>
          </cell>
          <cell r="AF1065">
            <v>-188869.9329166667</v>
          </cell>
          <cell r="AG1065">
            <v>-186846.38916666666</v>
          </cell>
          <cell r="AH1065">
            <v>-179976.64916666667</v>
          </cell>
          <cell r="AI1065">
            <v>-173106.90916666665</v>
          </cell>
          <cell r="AJ1065">
            <v>-169445.97083333333</v>
          </cell>
          <cell r="AK1065">
            <v>-165829.85416666666</v>
          </cell>
          <cell r="AL1065">
            <v>-162258.55916666667</v>
          </cell>
          <cell r="AM1065">
            <v>-157391.94375000001</v>
          </cell>
          <cell r="AN1065">
            <v>-151138.93208333335</v>
          </cell>
          <cell r="AO1065">
            <v>-144797.72708333333</v>
          </cell>
          <cell r="AR1065" t="str">
            <v>50b</v>
          </cell>
        </row>
        <row r="1066">
          <cell r="R1066">
            <v>-65462.38</v>
          </cell>
          <cell r="S1066">
            <v>-51386.28</v>
          </cell>
          <cell r="T1066">
            <v>-50762.13</v>
          </cell>
          <cell r="U1066">
            <v>-37249.29</v>
          </cell>
          <cell r="V1066">
            <v>-33737.599999999999</v>
          </cell>
          <cell r="W1066">
            <v>-32250.65</v>
          </cell>
          <cell r="X1066">
            <v>-37277.67</v>
          </cell>
          <cell r="Y1066">
            <v>-41163.93</v>
          </cell>
          <cell r="Z1066">
            <v>-46154.15</v>
          </cell>
          <cell r="AA1066">
            <v>-47272.9</v>
          </cell>
          <cell r="AB1066">
            <v>-53639.71</v>
          </cell>
          <cell r="AC1066">
            <v>-72406.600000000006</v>
          </cell>
          <cell r="AD1066">
            <v>-64493.045833333337</v>
          </cell>
          <cell r="AE1066">
            <v>-64168.416250000002</v>
          </cell>
          <cell r="AF1066">
            <v>-61434.01875000001</v>
          </cell>
          <cell r="AG1066">
            <v>-55963.724999999999</v>
          </cell>
          <cell r="AH1066">
            <v>-52554.011666666665</v>
          </cell>
          <cell r="AI1066">
            <v>-51676.076666666668</v>
          </cell>
          <cell r="AJ1066">
            <v>-50906.798750000009</v>
          </cell>
          <cell r="AK1066">
            <v>-50378.02874999999</v>
          </cell>
          <cell r="AL1066">
            <v>-50056.570833333331</v>
          </cell>
          <cell r="AM1066">
            <v>-49493.361249999994</v>
          </cell>
          <cell r="AN1066">
            <v>-48715.324166666665</v>
          </cell>
          <cell r="AO1066">
            <v>-47880.896666666667</v>
          </cell>
          <cell r="AR1066" t="str">
            <v>50a</v>
          </cell>
        </row>
        <row r="1067">
          <cell r="R1067">
            <v>-21925.06</v>
          </cell>
          <cell r="S1067">
            <v>-6738.58</v>
          </cell>
          <cell r="T1067">
            <v>-2514.06</v>
          </cell>
          <cell r="U1067">
            <v>-351286.06</v>
          </cell>
          <cell r="V1067">
            <v>-11016.65</v>
          </cell>
          <cell r="W1067">
            <v>-10635.02</v>
          </cell>
          <cell r="X1067">
            <v>-13618.96</v>
          </cell>
          <cell r="Y1067">
            <v>-136239.1</v>
          </cell>
          <cell r="Z1067">
            <v>-85210.96</v>
          </cell>
          <cell r="AA1067">
            <v>-17832.919999999998</v>
          </cell>
          <cell r="AB1067">
            <v>-3418.27</v>
          </cell>
          <cell r="AC1067">
            <v>-19442.48</v>
          </cell>
          <cell r="AD1067">
            <v>-33866.82166666667</v>
          </cell>
          <cell r="AE1067">
            <v>-33370.28875</v>
          </cell>
          <cell r="AF1067">
            <v>-31941.02791666667</v>
          </cell>
          <cell r="AG1067">
            <v>-42477.972916666673</v>
          </cell>
          <cell r="AH1067">
            <v>-48298.189583333333</v>
          </cell>
          <cell r="AI1067">
            <v>-41391.842083333337</v>
          </cell>
          <cell r="AJ1067">
            <v>-39497.14375000001</v>
          </cell>
          <cell r="AK1067">
            <v>-44399.080000000009</v>
          </cell>
          <cell r="AL1067">
            <v>-53125.42500000001</v>
          </cell>
          <cell r="AM1067">
            <v>-56405.407500000001</v>
          </cell>
          <cell r="AN1067">
            <v>-55993.021250000013</v>
          </cell>
          <cell r="AO1067">
            <v>-56009.342500000006</v>
          </cell>
          <cell r="AR1067" t="str">
            <v>50b</v>
          </cell>
        </row>
        <row r="1068">
          <cell r="R1068">
            <v>-396.92</v>
          </cell>
          <cell r="S1068">
            <v>-374.92</v>
          </cell>
          <cell r="T1068">
            <v>-374.92</v>
          </cell>
          <cell r="U1068">
            <v>-369.92</v>
          </cell>
          <cell r="V1068">
            <v>-369.92</v>
          </cell>
          <cell r="W1068">
            <v>-364.92</v>
          </cell>
          <cell r="X1068">
            <v>-729.84</v>
          </cell>
          <cell r="Y1068">
            <v>-354.92</v>
          </cell>
          <cell r="Z1068">
            <v>-354.92</v>
          </cell>
          <cell r="AA1068">
            <v>-354.92</v>
          </cell>
          <cell r="AB1068">
            <v>-344.92</v>
          </cell>
          <cell r="AC1068">
            <v>-344.92</v>
          </cell>
          <cell r="AD1068">
            <v>-179.83833333333334</v>
          </cell>
          <cell r="AE1068">
            <v>-211.99833333333333</v>
          </cell>
          <cell r="AF1068">
            <v>-243.24166666666667</v>
          </cell>
          <cell r="AG1068">
            <v>-274.06833333333333</v>
          </cell>
          <cell r="AH1068">
            <v>-304.47833333333335</v>
          </cell>
          <cell r="AI1068">
            <v>-334.68</v>
          </cell>
          <cell r="AJ1068">
            <v>-380.08666666666664</v>
          </cell>
          <cell r="AK1068">
            <v>-408.74666666666667</v>
          </cell>
          <cell r="AL1068">
            <v>-405.66333333333336</v>
          </cell>
          <cell r="AM1068">
            <v>-402.99666666666667</v>
          </cell>
          <cell r="AN1068">
            <v>-399.91333333333336</v>
          </cell>
          <cell r="AO1068">
            <v>-396.41333333333336</v>
          </cell>
          <cell r="AR1068" t="str">
            <v>50a</v>
          </cell>
        </row>
        <row r="1069">
          <cell r="R1069">
            <v>0</v>
          </cell>
          <cell r="S1069">
            <v>0</v>
          </cell>
          <cell r="T1069">
            <v>0</v>
          </cell>
          <cell r="U1069">
            <v>0</v>
          </cell>
          <cell r="V1069">
            <v>-157823.70000000001</v>
          </cell>
          <cell r="W1069">
            <v>-512709.5</v>
          </cell>
          <cell r="X1069">
            <v>-677870.51</v>
          </cell>
          <cell r="Y1069">
            <v>-872109.04</v>
          </cell>
          <cell r="Z1069">
            <v>-979213.42</v>
          </cell>
          <cell r="AA1069">
            <v>-736545.43</v>
          </cell>
          <cell r="AB1069">
            <v>-805243.74</v>
          </cell>
          <cell r="AC1069">
            <v>-877812.44</v>
          </cell>
          <cell r="AD1069">
            <v>0</v>
          </cell>
          <cell r="AE1069">
            <v>0</v>
          </cell>
          <cell r="AF1069">
            <v>0</v>
          </cell>
          <cell r="AG1069">
            <v>0</v>
          </cell>
          <cell r="AH1069">
            <v>-6575.9875000000002</v>
          </cell>
          <cell r="AI1069">
            <v>-34514.870833333334</v>
          </cell>
          <cell r="AJ1069">
            <v>-84122.371249999997</v>
          </cell>
          <cell r="AK1069">
            <v>-148704.85250000001</v>
          </cell>
          <cell r="AL1069">
            <v>-225843.28833333333</v>
          </cell>
          <cell r="AM1069">
            <v>-297333.24041666667</v>
          </cell>
          <cell r="AN1069">
            <v>-361574.45583333331</v>
          </cell>
          <cell r="AO1069">
            <v>-431701.79666666663</v>
          </cell>
          <cell r="AR1069" t="str">
            <v>50b</v>
          </cell>
        </row>
        <row r="1070">
          <cell r="R1070">
            <v>275639.38</v>
          </cell>
          <cell r="S1070">
            <v>-39082.65</v>
          </cell>
          <cell r="T1070">
            <v>-188145.37</v>
          </cell>
          <cell r="U1070">
            <v>-20693.03</v>
          </cell>
          <cell r="V1070">
            <v>-21968.09</v>
          </cell>
          <cell r="W1070">
            <v>-24456.560000000001</v>
          </cell>
          <cell r="X1070">
            <v>-26123.37</v>
          </cell>
          <cell r="Y1070">
            <v>45715.22</v>
          </cell>
          <cell r="Z1070">
            <v>67349.09</v>
          </cell>
          <cell r="AA1070">
            <v>-8696.31</v>
          </cell>
          <cell r="AB1070">
            <v>-23033.65</v>
          </cell>
          <cell r="AC1070">
            <v>-4821.75</v>
          </cell>
          <cell r="AD1070">
            <v>-8666.6241666666665</v>
          </cell>
          <cell r="AE1070">
            <v>2586.3537500000043</v>
          </cell>
          <cell r="AF1070">
            <v>-4984.9216666666625</v>
          </cell>
          <cell r="AG1070">
            <v>-5171.8433333333332</v>
          </cell>
          <cell r="AH1070">
            <v>1135.9170833333355</v>
          </cell>
          <cell r="AI1070">
            <v>638.17708333333485</v>
          </cell>
          <cell r="AJ1070">
            <v>-111.36249999999654</v>
          </cell>
          <cell r="AK1070">
            <v>2646.9341666666683</v>
          </cell>
          <cell r="AL1070">
            <v>16216.009166666669</v>
          </cell>
          <cell r="AM1070">
            <v>26993.871666666655</v>
          </cell>
          <cell r="AN1070">
            <v>20794.315416666668</v>
          </cell>
          <cell r="AO1070">
            <v>8440.6187500000015</v>
          </cell>
          <cell r="AR1070" t="str">
            <v>50a</v>
          </cell>
        </row>
        <row r="1071">
          <cell r="R1071">
            <v>2116269.87</v>
          </cell>
          <cell r="S1071">
            <v>1784885.4</v>
          </cell>
          <cell r="T1071">
            <v>0</v>
          </cell>
          <cell r="U1071">
            <v>1133854.8400000001</v>
          </cell>
          <cell r="V1071">
            <v>1194394.8999999999</v>
          </cell>
          <cell r="W1071">
            <v>0</v>
          </cell>
          <cell r="X1071">
            <v>0</v>
          </cell>
          <cell r="Y1071">
            <v>-424.6</v>
          </cell>
          <cell r="Z1071">
            <v>-771.49</v>
          </cell>
          <cell r="AA1071">
            <v>-1245.49</v>
          </cell>
          <cell r="AB1071">
            <v>-1251.49</v>
          </cell>
          <cell r="AC1071">
            <v>-1257.49</v>
          </cell>
          <cell r="AD1071">
            <v>802312.22708333342</v>
          </cell>
          <cell r="AE1071">
            <v>822507.74833333318</v>
          </cell>
          <cell r="AF1071">
            <v>843855.09291666665</v>
          </cell>
          <cell r="AG1071">
            <v>854418.1595833333</v>
          </cell>
          <cell r="AH1071">
            <v>824842.98999999987</v>
          </cell>
          <cell r="AI1071">
            <v>795703.59916666662</v>
          </cell>
          <cell r="AJ1071">
            <v>757964.72666666668</v>
          </cell>
          <cell r="AK1071">
            <v>697400.9029166667</v>
          </cell>
          <cell r="AL1071">
            <v>674543.80625000002</v>
          </cell>
          <cell r="AM1071">
            <v>643907.43958333333</v>
          </cell>
          <cell r="AN1071">
            <v>566056.27333333332</v>
          </cell>
          <cell r="AO1071">
            <v>518756.93291666661</v>
          </cell>
          <cell r="AR1071" t="str">
            <v>50a</v>
          </cell>
        </row>
        <row r="1072">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R1072" t="str">
            <v>50a</v>
          </cell>
        </row>
        <row r="1073">
          <cell r="R1073">
            <v>-1435730.49</v>
          </cell>
          <cell r="S1073">
            <v>-1672459.8</v>
          </cell>
          <cell r="T1073">
            <v>-1291457.82</v>
          </cell>
          <cell r="U1073">
            <v>-887083.95</v>
          </cell>
          <cell r="V1073">
            <v>-509361.99</v>
          </cell>
          <cell r="W1073">
            <v>-359846.38</v>
          </cell>
          <cell r="X1073">
            <v>-605368.32999999996</v>
          </cell>
          <cell r="Y1073">
            <v>-608965.46</v>
          </cell>
          <cell r="Z1073">
            <v>-571083.36</v>
          </cell>
          <cell r="AA1073">
            <v>-700079.06</v>
          </cell>
          <cell r="AB1073">
            <v>-876876.2</v>
          </cell>
          <cell r="AC1073">
            <v>-920264.53</v>
          </cell>
          <cell r="AD1073">
            <v>-939045.60708333331</v>
          </cell>
          <cell r="AE1073">
            <v>-987333.19874999998</v>
          </cell>
          <cell r="AF1073">
            <v>-1009788.74125</v>
          </cell>
          <cell r="AG1073">
            <v>-1013340.8783333335</v>
          </cell>
          <cell r="AH1073">
            <v>-991577.34833333327</v>
          </cell>
          <cell r="AI1073">
            <v>-937987.92666666664</v>
          </cell>
          <cell r="AJ1073">
            <v>-874679.06458333333</v>
          </cell>
          <cell r="AK1073">
            <v>-832849.36541666684</v>
          </cell>
          <cell r="AL1073">
            <v>-817109.2041666666</v>
          </cell>
          <cell r="AM1073">
            <v>-817691.79708333325</v>
          </cell>
          <cell r="AN1073">
            <v>-838132.25000000012</v>
          </cell>
          <cell r="AO1073">
            <v>-862518.76416666666</v>
          </cell>
        </row>
        <row r="1074">
          <cell r="R1074">
            <v>-4279343.3499999996</v>
          </cell>
          <cell r="S1074">
            <v>-3998190.29</v>
          </cell>
          <cell r="T1074">
            <v>-4225375.99</v>
          </cell>
          <cell r="U1074">
            <v>-4276780.83</v>
          </cell>
          <cell r="V1074">
            <v>-4037441.12</v>
          </cell>
          <cell r="W1074">
            <v>-3850969.8</v>
          </cell>
          <cell r="X1074">
            <v>-3919279.17</v>
          </cell>
          <cell r="Y1074">
            <v>-3943782.12</v>
          </cell>
          <cell r="Z1074">
            <v>-3852657.08</v>
          </cell>
          <cell r="AA1074">
            <v>-3982256.84</v>
          </cell>
          <cell r="AB1074">
            <v>-5435082.6900000004</v>
          </cell>
          <cell r="AC1074">
            <v>-5740702.8899999997</v>
          </cell>
          <cell r="AD1074">
            <v>-3617693.9658333338</v>
          </cell>
          <cell r="AE1074">
            <v>-3652279.4187500007</v>
          </cell>
          <cell r="AF1074">
            <v>-3699921.5466666669</v>
          </cell>
          <cell r="AG1074">
            <v>-3755635.0245833327</v>
          </cell>
          <cell r="AH1074">
            <v>-3809279.9170833328</v>
          </cell>
          <cell r="AI1074">
            <v>-3853420.3241666663</v>
          </cell>
          <cell r="AJ1074">
            <v>-3896672.055416666</v>
          </cell>
          <cell r="AK1074">
            <v>-3938647.8537499993</v>
          </cell>
          <cell r="AL1074">
            <v>-3980691.2091666665</v>
          </cell>
          <cell r="AM1074">
            <v>-4009898.3249999997</v>
          </cell>
          <cell r="AN1074">
            <v>-4091787.2483333331</v>
          </cell>
          <cell r="AO1074">
            <v>-4230176.28</v>
          </cell>
        </row>
        <row r="1075">
          <cell r="R1075">
            <v>-70526359.299999997</v>
          </cell>
          <cell r="S1075">
            <v>-62731319.039999999</v>
          </cell>
          <cell r="T1075">
            <v>-63038924.369999997</v>
          </cell>
          <cell r="U1075">
            <v>-51159207.18</v>
          </cell>
          <cell r="V1075">
            <v>-49299982.57</v>
          </cell>
          <cell r="W1075">
            <v>-41703855.119999997</v>
          </cell>
          <cell r="X1075">
            <v>-39599290.469999999</v>
          </cell>
          <cell r="Y1075">
            <v>-43154557.549999997</v>
          </cell>
          <cell r="Z1075">
            <v>-41322780.880000003</v>
          </cell>
          <cell r="AA1075">
            <v>-41674454.840000004</v>
          </cell>
          <cell r="AB1075">
            <v>-75452213.969999999</v>
          </cell>
          <cell r="AC1075">
            <v>-76865424.670000002</v>
          </cell>
          <cell r="AD1075">
            <v>-49154713.626249999</v>
          </cell>
          <cell r="AE1075">
            <v>-50859605.459583335</v>
          </cell>
          <cell r="AF1075">
            <v>-50778542.652083337</v>
          </cell>
          <cell r="AG1075">
            <v>-50393027.136249997</v>
          </cell>
          <cell r="AH1075">
            <v>-50940486.361666672</v>
          </cell>
          <cell r="AI1075">
            <v>-51299907.356666677</v>
          </cell>
          <cell r="AJ1075">
            <v>-51388538.806666672</v>
          </cell>
          <cell r="AK1075">
            <v>-51653160.256666668</v>
          </cell>
          <cell r="AL1075">
            <v>-52138975.280833334</v>
          </cell>
          <cell r="AM1075">
            <v>-52402764.175416656</v>
          </cell>
          <cell r="AN1075">
            <v>-53225413.591250002</v>
          </cell>
          <cell r="AO1075">
            <v>-54337606.362500012</v>
          </cell>
        </row>
        <row r="1076">
          <cell r="R1076">
            <v>-1745.95</v>
          </cell>
          <cell r="S1076">
            <v>-2096.66</v>
          </cell>
          <cell r="T1076">
            <v>-1652.41</v>
          </cell>
          <cell r="U1076">
            <v>-1354.82</v>
          </cell>
          <cell r="V1076">
            <v>-1354.82</v>
          </cell>
          <cell r="W1076">
            <v>-1343.17</v>
          </cell>
          <cell r="X1076">
            <v>-1342.64</v>
          </cell>
          <cell r="Y1076">
            <v>-1342.64</v>
          </cell>
          <cell r="Z1076">
            <v>-1554.22</v>
          </cell>
          <cell r="AA1076">
            <v>-1353.82</v>
          </cell>
          <cell r="AB1076">
            <v>-1628.91</v>
          </cell>
          <cell r="AC1076">
            <v>0</v>
          </cell>
          <cell r="AD1076">
            <v>-1654.0245833333336</v>
          </cell>
          <cell r="AE1076">
            <v>-1697.2766666666666</v>
          </cell>
          <cell r="AF1076">
            <v>-1720.2529166666666</v>
          </cell>
          <cell r="AG1076">
            <v>-1696.1487500000001</v>
          </cell>
          <cell r="AH1076">
            <v>-1656.41875</v>
          </cell>
          <cell r="AI1076">
            <v>-1612.7691666666667</v>
          </cell>
          <cell r="AJ1076">
            <v>-1572.1970833333332</v>
          </cell>
          <cell r="AK1076">
            <v>-1539.4112499999999</v>
          </cell>
          <cell r="AL1076">
            <v>-1519.6799999999996</v>
          </cell>
          <cell r="AM1076">
            <v>-1514.2299999999998</v>
          </cell>
          <cell r="AN1076">
            <v>-1512.2766666666664</v>
          </cell>
          <cell r="AO1076">
            <v>-1453.9141666666665</v>
          </cell>
          <cell r="AR1076" t="str">
            <v>50b</v>
          </cell>
        </row>
        <row r="1077">
          <cell r="R1077">
            <v>-3497.41</v>
          </cell>
          <cell r="S1077">
            <v>-6826.81</v>
          </cell>
          <cell r="T1077">
            <v>-3278.79</v>
          </cell>
          <cell r="U1077">
            <v>0</v>
          </cell>
          <cell r="V1077">
            <v>0</v>
          </cell>
          <cell r="W1077">
            <v>0</v>
          </cell>
          <cell r="X1077">
            <v>0</v>
          </cell>
          <cell r="Y1077">
            <v>0</v>
          </cell>
          <cell r="Z1077">
            <v>-3181.23</v>
          </cell>
          <cell r="AA1077">
            <v>0</v>
          </cell>
          <cell r="AB1077">
            <v>-3160.24</v>
          </cell>
          <cell r="AC1077">
            <v>0</v>
          </cell>
          <cell r="AD1077">
            <v>-1039.8491666666666</v>
          </cell>
          <cell r="AE1077">
            <v>-1456.1074999999998</v>
          </cell>
          <cell r="AF1077">
            <v>-1731.8625000000002</v>
          </cell>
          <cell r="AG1077">
            <v>-1723.1670833333335</v>
          </cell>
          <cell r="AH1077">
            <v>-1709.8779166666666</v>
          </cell>
          <cell r="AI1077">
            <v>-1697.2170833333332</v>
          </cell>
          <cell r="AJ1077">
            <v>-1684.5562500000003</v>
          </cell>
          <cell r="AK1077">
            <v>-1541.5975000000001</v>
          </cell>
          <cell r="AL1077">
            <v>-1401.8279166666669</v>
          </cell>
          <cell r="AM1077">
            <v>-1398.6866666666667</v>
          </cell>
          <cell r="AN1077">
            <v>-1530.3633333333335</v>
          </cell>
          <cell r="AO1077">
            <v>-1662.0400000000002</v>
          </cell>
        </row>
        <row r="1078">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R1078" t="str">
            <v>50a</v>
          </cell>
        </row>
        <row r="1079">
          <cell r="R1079">
            <v>-153440</v>
          </cell>
          <cell r="S1079">
            <v>-222340</v>
          </cell>
          <cell r="T1079">
            <v>-281750</v>
          </cell>
          <cell r="U1079">
            <v>-341310</v>
          </cell>
          <cell r="V1079">
            <v>-398940</v>
          </cell>
          <cell r="W1079">
            <v>-138950</v>
          </cell>
          <cell r="X1079">
            <v>-203680</v>
          </cell>
          <cell r="Y1079">
            <v>-270820</v>
          </cell>
          <cell r="Z1079">
            <v>-334730</v>
          </cell>
          <cell r="AA1079">
            <v>-396840</v>
          </cell>
          <cell r="AB1079">
            <v>-458470</v>
          </cell>
          <cell r="AC1079">
            <v>-56845</v>
          </cell>
          <cell r="AD1079">
            <v>-208617.70833333334</v>
          </cell>
          <cell r="AE1079">
            <v>-210764.79166666666</v>
          </cell>
          <cell r="AF1079">
            <v>-213903.125</v>
          </cell>
          <cell r="AG1079">
            <v>-218580.20833333334</v>
          </cell>
          <cell r="AH1079">
            <v>-225148.95833333334</v>
          </cell>
          <cell r="AI1079">
            <v>-231890.20833333334</v>
          </cell>
          <cell r="AJ1079">
            <v>-238718.95833333334</v>
          </cell>
          <cell r="AK1079">
            <v>-246039.375</v>
          </cell>
          <cell r="AL1079">
            <v>-253819.375</v>
          </cell>
          <cell r="AM1079">
            <v>-262284.375</v>
          </cell>
          <cell r="AN1079">
            <v>-270581.45833333331</v>
          </cell>
          <cell r="AO1079">
            <v>-272998.125</v>
          </cell>
          <cell r="AR1079" t="str">
            <v>50a</v>
          </cell>
        </row>
        <row r="1080">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R1080" t="str">
            <v>50a</v>
          </cell>
        </row>
        <row r="1081">
          <cell r="R1081">
            <v>0</v>
          </cell>
          <cell r="S1081">
            <v>0</v>
          </cell>
          <cell r="T1081">
            <v>0</v>
          </cell>
          <cell r="U1081">
            <v>0</v>
          </cell>
          <cell r="V1081">
            <v>0</v>
          </cell>
          <cell r="W1081">
            <v>0</v>
          </cell>
          <cell r="X1081">
            <v>0</v>
          </cell>
          <cell r="Y1081">
            <v>0</v>
          </cell>
          <cell r="Z1081">
            <v>0</v>
          </cell>
          <cell r="AA1081">
            <v>0</v>
          </cell>
          <cell r="AB1081">
            <v>0</v>
          </cell>
          <cell r="AC1081">
            <v>0</v>
          </cell>
          <cell r="AD1081">
            <v>4.166666666666667</v>
          </cell>
          <cell r="AE1081">
            <v>4.166666666666667</v>
          </cell>
          <cell r="AF1081">
            <v>4.166666666666667</v>
          </cell>
          <cell r="AG1081">
            <v>4.166666666666667</v>
          </cell>
          <cell r="AH1081">
            <v>4.166666666666667</v>
          </cell>
          <cell r="AI1081">
            <v>4.166666666666667</v>
          </cell>
          <cell r="AJ1081">
            <v>4.166666666666667</v>
          </cell>
          <cell r="AK1081">
            <v>4.166666666666667</v>
          </cell>
          <cell r="AL1081">
            <v>2.0833333333333335</v>
          </cell>
          <cell r="AM1081">
            <v>0</v>
          </cell>
          <cell r="AN1081">
            <v>0</v>
          </cell>
          <cell r="AO1081">
            <v>0</v>
          </cell>
          <cell r="AR1081" t="str">
            <v>50a</v>
          </cell>
        </row>
        <row r="1082">
          <cell r="R1082">
            <v>0</v>
          </cell>
          <cell r="S1082">
            <v>0</v>
          </cell>
          <cell r="T1082">
            <v>0</v>
          </cell>
          <cell r="U1082">
            <v>0</v>
          </cell>
          <cell r="V1082">
            <v>0</v>
          </cell>
          <cell r="W1082">
            <v>0</v>
          </cell>
          <cell r="X1082">
            <v>0</v>
          </cell>
          <cell r="Y1082">
            <v>0</v>
          </cell>
          <cell r="Z1082">
            <v>0</v>
          </cell>
          <cell r="AA1082">
            <v>0</v>
          </cell>
          <cell r="AB1082">
            <v>0</v>
          </cell>
          <cell r="AC1082">
            <v>0</v>
          </cell>
          <cell r="AD1082">
            <v>-1128.4758333333334</v>
          </cell>
          <cell r="AE1082">
            <v>-1128.4966666666667</v>
          </cell>
          <cell r="AF1082">
            <v>-1119.8258333333333</v>
          </cell>
          <cell r="AG1082">
            <v>-588.40666666666664</v>
          </cell>
          <cell r="AH1082">
            <v>-65.67916666666666</v>
          </cell>
          <cell r="AI1082">
            <v>-50.264583333333327</v>
          </cell>
          <cell r="AJ1082">
            <v>-17.425000000000001</v>
          </cell>
          <cell r="AK1082">
            <v>0</v>
          </cell>
          <cell r="AL1082">
            <v>0</v>
          </cell>
          <cell r="AM1082">
            <v>0</v>
          </cell>
          <cell r="AN1082">
            <v>0</v>
          </cell>
          <cell r="AO1082">
            <v>0</v>
          </cell>
          <cell r="AR1082" t="str">
            <v>50a</v>
          </cell>
        </row>
        <row r="1083">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R1083" t="str">
            <v>50b</v>
          </cell>
        </row>
        <row r="1084">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R1084" t="str">
            <v>50b</v>
          </cell>
        </row>
        <row r="1085">
          <cell r="R1085">
            <v>-6606796.4199999999</v>
          </cell>
          <cell r="S1085">
            <v>-6996850.1799999997</v>
          </cell>
          <cell r="T1085">
            <v>-7553966.1600000001</v>
          </cell>
          <cell r="U1085">
            <v>-8148653.9100000001</v>
          </cell>
          <cell r="V1085">
            <v>-8809890.6300000008</v>
          </cell>
          <cell r="W1085">
            <v>-8600146.2300000004</v>
          </cell>
          <cell r="X1085">
            <v>-7650127.8099999996</v>
          </cell>
          <cell r="Y1085">
            <v>-7615753.0800000001</v>
          </cell>
          <cell r="Z1085">
            <v>-7315348.3899999997</v>
          </cell>
          <cell r="AA1085">
            <v>-8138623.3799999999</v>
          </cell>
          <cell r="AB1085">
            <v>-8938071.7899999991</v>
          </cell>
          <cell r="AC1085">
            <v>-8201084.3300000001</v>
          </cell>
          <cell r="AD1085">
            <v>-7695843.4325000001</v>
          </cell>
          <cell r="AE1085">
            <v>-7695961.9549999991</v>
          </cell>
          <cell r="AF1085">
            <v>-7707991.1308333324</v>
          </cell>
          <cell r="AG1085">
            <v>-7736705.0758333318</v>
          </cell>
          <cell r="AH1085">
            <v>-7764565.5354166664</v>
          </cell>
          <cell r="AI1085">
            <v>-7794585.501666666</v>
          </cell>
          <cell r="AJ1085">
            <v>-7805286.7229166664</v>
          </cell>
          <cell r="AK1085">
            <v>-7804872.7262500003</v>
          </cell>
          <cell r="AL1085">
            <v>-7814610.4837500006</v>
          </cell>
          <cell r="AM1085">
            <v>-7823931.8108333321</v>
          </cell>
          <cell r="AN1085">
            <v>-7834899.9129166668</v>
          </cell>
          <cell r="AO1085">
            <v>-7862242.387083333</v>
          </cell>
          <cell r="AR1085" t="str">
            <v>50a</v>
          </cell>
        </row>
        <row r="1086">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R1086" t="str">
            <v>50b</v>
          </cell>
        </row>
        <row r="1087">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R1087" t="str">
            <v>50a</v>
          </cell>
        </row>
        <row r="1088">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R1088" t="str">
            <v>50a</v>
          </cell>
        </row>
        <row r="1089">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R1089" t="str">
            <v>50b</v>
          </cell>
        </row>
        <row r="1090">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R1090" t="str">
            <v>50b</v>
          </cell>
        </row>
        <row r="1091">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R1091" t="str">
            <v>50b</v>
          </cell>
        </row>
        <row r="1092">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R1092" t="str">
            <v>50b</v>
          </cell>
        </row>
        <row r="1093">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R1093" t="str">
            <v>50a</v>
          </cell>
        </row>
        <row r="1094">
          <cell r="R1094">
            <v>-3322979.02</v>
          </cell>
          <cell r="S1094">
            <v>-486910.32</v>
          </cell>
          <cell r="T1094">
            <v>-1011019.63</v>
          </cell>
          <cell r="U1094">
            <v>-1379282.52</v>
          </cell>
          <cell r="V1094">
            <v>-1747675.36</v>
          </cell>
          <cell r="W1094">
            <v>-2090962.26</v>
          </cell>
          <cell r="X1094">
            <v>-2420066.89</v>
          </cell>
          <cell r="Y1094">
            <v>-2774936.6</v>
          </cell>
          <cell r="Z1094">
            <v>-2252644</v>
          </cell>
          <cell r="AA1094">
            <v>-2628887.0699999998</v>
          </cell>
          <cell r="AB1094">
            <v>-3008726.26</v>
          </cell>
          <cell r="AC1094">
            <v>-7366334</v>
          </cell>
          <cell r="AD1094">
            <v>-2631742.3041666667</v>
          </cell>
          <cell r="AE1094">
            <v>-2323482.0183333331</v>
          </cell>
          <cell r="AF1094">
            <v>-2297999.3599999999</v>
          </cell>
          <cell r="AG1094">
            <v>-2271588.2845833334</v>
          </cell>
          <cell r="AH1094">
            <v>-2235815.0862500002</v>
          </cell>
          <cell r="AI1094">
            <v>-2191296.8333333335</v>
          </cell>
          <cell r="AJ1094">
            <v>-2138218.2041666671</v>
          </cell>
          <cell r="AK1094">
            <v>-2125157.06</v>
          </cell>
          <cell r="AL1094">
            <v>-2153236.2516666669</v>
          </cell>
          <cell r="AM1094">
            <v>-2172030.6750000003</v>
          </cell>
          <cell r="AN1094">
            <v>-2181615.9212500001</v>
          </cell>
          <cell r="AO1094">
            <v>-2362758.4108333332</v>
          </cell>
          <cell r="AR1094" t="str">
            <v>50a</v>
          </cell>
        </row>
        <row r="1095">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R1095" t="str">
            <v>50a</v>
          </cell>
        </row>
        <row r="1096">
          <cell r="R1096">
            <v>-26708267.52</v>
          </cell>
          <cell r="S1096">
            <v>-20107836.239999998</v>
          </cell>
          <cell r="T1096">
            <v>-19892990.690000001</v>
          </cell>
          <cell r="U1096">
            <v>-18075642.48</v>
          </cell>
          <cell r="V1096">
            <v>-21067681.780000001</v>
          </cell>
          <cell r="W1096">
            <v>-21292583.370000001</v>
          </cell>
          <cell r="X1096">
            <v>-21788965.32</v>
          </cell>
          <cell r="Y1096">
            <v>-20784054.43</v>
          </cell>
          <cell r="Z1096">
            <v>-23309225.239999998</v>
          </cell>
          <cell r="AA1096">
            <v>-23106512.699999999</v>
          </cell>
          <cell r="AB1096">
            <v>-23465192.510000002</v>
          </cell>
          <cell r="AC1096">
            <v>-32748640.969999999</v>
          </cell>
          <cell r="AD1096">
            <v>-21980084.947083335</v>
          </cell>
          <cell r="AE1096">
            <v>-21851749.890833337</v>
          </cell>
          <cell r="AF1096">
            <v>-21763260.498750005</v>
          </cell>
          <cell r="AG1096">
            <v>-21604055.141250003</v>
          </cell>
          <cell r="AH1096">
            <v>-21562649.460000001</v>
          </cell>
          <cell r="AI1096">
            <v>-21781543.493750002</v>
          </cell>
          <cell r="AJ1096">
            <v>-22110645.173333336</v>
          </cell>
          <cell r="AK1096">
            <v>-22423857.478750002</v>
          </cell>
          <cell r="AL1096">
            <v>-22743742.017916668</v>
          </cell>
          <cell r="AM1096">
            <v>-23078668.724999998</v>
          </cell>
          <cell r="AN1096">
            <v>-23092937.28916667</v>
          </cell>
          <cell r="AO1096">
            <v>-22832561.671666667</v>
          </cell>
          <cell r="AR1096" t="str">
            <v>50a</v>
          </cell>
        </row>
        <row r="1097">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R1097" t="str">
            <v>50a</v>
          </cell>
        </row>
        <row r="1098">
          <cell r="X1098">
            <v>-6858.95</v>
          </cell>
          <cell r="Y1098">
            <v>-9.67</v>
          </cell>
          <cell r="Z1098">
            <v>1691.25</v>
          </cell>
          <cell r="AA1098">
            <v>-641.53</v>
          </cell>
          <cell r="AB1098">
            <v>913284.54</v>
          </cell>
          <cell r="AC1098">
            <v>0</v>
          </cell>
          <cell r="AI1098">
            <v>0</v>
          </cell>
          <cell r="AJ1098">
            <v>-285.78958333333333</v>
          </cell>
          <cell r="AK1098">
            <v>-571.98208333333332</v>
          </cell>
          <cell r="AL1098">
            <v>-501.91624999999999</v>
          </cell>
          <cell r="AM1098">
            <v>-458.1779166666667</v>
          </cell>
          <cell r="AN1098">
            <v>37568.614166666666</v>
          </cell>
          <cell r="AO1098">
            <v>75622.136666666673</v>
          </cell>
          <cell r="AR1098" t="str">
            <v>50a</v>
          </cell>
        </row>
        <row r="1099">
          <cell r="X1099">
            <v>-3393.29</v>
          </cell>
          <cell r="Y1099">
            <v>-2091.87</v>
          </cell>
          <cell r="Z1099">
            <v>966.82</v>
          </cell>
          <cell r="AA1099">
            <v>853.45</v>
          </cell>
          <cell r="AB1099">
            <v>834.63</v>
          </cell>
          <cell r="AC1099">
            <v>0</v>
          </cell>
          <cell r="AI1099">
            <v>0</v>
          </cell>
          <cell r="AJ1099">
            <v>-141.38708333333332</v>
          </cell>
          <cell r="AK1099">
            <v>-369.9354166666667</v>
          </cell>
          <cell r="AL1099">
            <v>-416.8125</v>
          </cell>
          <cell r="AM1099">
            <v>-340.96791666666667</v>
          </cell>
          <cell r="AN1099">
            <v>-270.63125000000002</v>
          </cell>
          <cell r="AO1099">
            <v>-235.85500000000002</v>
          </cell>
          <cell r="AR1099" t="str">
            <v>50a</v>
          </cell>
        </row>
        <row r="1100">
          <cell r="X1100">
            <v>-1462.45</v>
          </cell>
          <cell r="Y1100">
            <v>49.23</v>
          </cell>
          <cell r="Z1100">
            <v>305.77</v>
          </cell>
          <cell r="AA1100">
            <v>884.95</v>
          </cell>
          <cell r="AB1100">
            <v>3019.53</v>
          </cell>
          <cell r="AC1100">
            <v>0</v>
          </cell>
          <cell r="AI1100">
            <v>0</v>
          </cell>
          <cell r="AJ1100">
            <v>-60.935416666666669</v>
          </cell>
          <cell r="AK1100">
            <v>-119.81958333333334</v>
          </cell>
          <cell r="AL1100">
            <v>-105.02791666666667</v>
          </cell>
          <cell r="AM1100">
            <v>-55.414583333333333</v>
          </cell>
          <cell r="AN1100">
            <v>107.27208333333334</v>
          </cell>
          <cell r="AO1100">
            <v>233.08583333333334</v>
          </cell>
          <cell r="AR1100" t="str">
            <v>50a</v>
          </cell>
        </row>
        <row r="1101">
          <cell r="X1101">
            <v>-401.04</v>
          </cell>
          <cell r="Y1101">
            <v>-1106.19</v>
          </cell>
          <cell r="Z1101">
            <v>-1521.02</v>
          </cell>
          <cell r="AA1101">
            <v>-1276.82</v>
          </cell>
          <cell r="AB1101">
            <v>-731.3</v>
          </cell>
          <cell r="AC1101">
            <v>-306.77999999999997</v>
          </cell>
          <cell r="AI1101">
            <v>0</v>
          </cell>
          <cell r="AJ1101">
            <v>-16.71</v>
          </cell>
          <cell r="AK1101">
            <v>-79.511250000000004</v>
          </cell>
          <cell r="AL1101">
            <v>-188.97833333333332</v>
          </cell>
          <cell r="AM1101">
            <v>-305.55500000000001</v>
          </cell>
          <cell r="AN1101">
            <v>-389.22666666666663</v>
          </cell>
          <cell r="AO1101">
            <v>-432.48</v>
          </cell>
          <cell r="AR1101" t="str">
            <v>50a</v>
          </cell>
        </row>
        <row r="1102">
          <cell r="X1102">
            <v>-19.53</v>
          </cell>
          <cell r="Y1102">
            <v>-85.23</v>
          </cell>
          <cell r="Z1102">
            <v>-217.26</v>
          </cell>
          <cell r="AA1102">
            <v>-218.96</v>
          </cell>
          <cell r="AB1102">
            <v>-178.26</v>
          </cell>
          <cell r="AC1102">
            <v>-147.41</v>
          </cell>
          <cell r="AI1102">
            <v>0</v>
          </cell>
          <cell r="AJ1102">
            <v>-0.81375000000000008</v>
          </cell>
          <cell r="AK1102">
            <v>-5.17875</v>
          </cell>
          <cell r="AL1102">
            <v>-17.782499999999999</v>
          </cell>
          <cell r="AM1102">
            <v>-35.958333333333336</v>
          </cell>
          <cell r="AN1102">
            <v>-52.509166666666665</v>
          </cell>
          <cell r="AO1102">
            <v>-66.078749999999999</v>
          </cell>
          <cell r="AR1102" t="str">
            <v>50a</v>
          </cell>
        </row>
        <row r="1103">
          <cell r="X1103">
            <v>50395.33</v>
          </cell>
          <cell r="Y1103">
            <v>48692.38</v>
          </cell>
          <cell r="Z1103">
            <v>-4874.79</v>
          </cell>
          <cell r="AA1103">
            <v>-1372.42</v>
          </cell>
          <cell r="AB1103">
            <v>-1218.5999999999999</v>
          </cell>
          <cell r="AC1103">
            <v>-1124.6400000000001</v>
          </cell>
          <cell r="AI1103">
            <v>0</v>
          </cell>
          <cell r="AJ1103">
            <v>2099.8054166666666</v>
          </cell>
          <cell r="AK1103">
            <v>6228.46</v>
          </cell>
          <cell r="AL1103">
            <v>8054.192916666666</v>
          </cell>
          <cell r="AM1103">
            <v>7793.892499999999</v>
          </cell>
          <cell r="AN1103">
            <v>7685.9333333333334</v>
          </cell>
          <cell r="AO1103">
            <v>7588.2983333333323</v>
          </cell>
          <cell r="AR1103" t="str">
            <v>50a</v>
          </cell>
        </row>
        <row r="1104">
          <cell r="X1104">
            <v>42.52</v>
          </cell>
          <cell r="Y1104">
            <v>59.37</v>
          </cell>
          <cell r="Z1104">
            <v>200.69</v>
          </cell>
          <cell r="AA1104">
            <v>1045.81</v>
          </cell>
          <cell r="AB1104">
            <v>1139.42</v>
          </cell>
          <cell r="AC1104">
            <v>0</v>
          </cell>
          <cell r="AI1104">
            <v>0</v>
          </cell>
          <cell r="AJ1104">
            <v>1.7716666666666667</v>
          </cell>
          <cell r="AK1104">
            <v>6.0170833333333329</v>
          </cell>
          <cell r="AL1104">
            <v>16.852916666666669</v>
          </cell>
          <cell r="AM1104">
            <v>68.790416666666658</v>
          </cell>
          <cell r="AN1104">
            <v>159.84166666666667</v>
          </cell>
          <cell r="AO1104">
            <v>207.3175</v>
          </cell>
          <cell r="AR1104" t="str">
            <v>50a</v>
          </cell>
        </row>
        <row r="1105">
          <cell r="X1105">
            <v>16</v>
          </cell>
          <cell r="Y1105">
            <v>32</v>
          </cell>
          <cell r="Z1105">
            <v>32</v>
          </cell>
          <cell r="AA1105">
            <v>32</v>
          </cell>
          <cell r="AB1105">
            <v>32</v>
          </cell>
          <cell r="AC1105">
            <v>0</v>
          </cell>
          <cell r="AI1105">
            <v>0</v>
          </cell>
          <cell r="AJ1105">
            <v>0.66666666666666663</v>
          </cell>
          <cell r="AK1105">
            <v>2.6666666666666665</v>
          </cell>
          <cell r="AL1105">
            <v>5.333333333333333</v>
          </cell>
          <cell r="AM1105">
            <v>8</v>
          </cell>
          <cell r="AN1105">
            <v>10.666666666666666</v>
          </cell>
          <cell r="AO1105">
            <v>12</v>
          </cell>
          <cell r="AR1105" t="str">
            <v>50a</v>
          </cell>
        </row>
        <row r="1106">
          <cell r="R1106">
            <v>-3614166.82</v>
          </cell>
          <cell r="S1106">
            <v>-2401367.46</v>
          </cell>
          <cell r="T1106">
            <v>-2953156.07</v>
          </cell>
          <cell r="U1106">
            <v>-3133856.12</v>
          </cell>
          <cell r="V1106">
            <v>-3234217.16</v>
          </cell>
          <cell r="W1106">
            <v>-3394092.67</v>
          </cell>
          <cell r="X1106">
            <v>-3762270.17</v>
          </cell>
          <cell r="Y1106">
            <v>-2949599.57</v>
          </cell>
          <cell r="Z1106">
            <v>-3007745.9</v>
          </cell>
          <cell r="AA1106">
            <v>-3099915.23</v>
          </cell>
          <cell r="AB1106">
            <v>-3358156.68</v>
          </cell>
          <cell r="AC1106">
            <v>-4043083</v>
          </cell>
          <cell r="AD1106">
            <v>-2989931.8170833327</v>
          </cell>
          <cell r="AE1106">
            <v>-2968022.2079166663</v>
          </cell>
          <cell r="AF1106">
            <v>-2958944.8066666666</v>
          </cell>
          <cell r="AG1106">
            <v>-3004808.7670833338</v>
          </cell>
          <cell r="AH1106">
            <v>-3038897.2225000001</v>
          </cell>
          <cell r="AI1106">
            <v>-3064306.3595833331</v>
          </cell>
          <cell r="AJ1106">
            <v>-3094796.7058333331</v>
          </cell>
          <cell r="AK1106">
            <v>-3135087.5241666674</v>
          </cell>
          <cell r="AL1106">
            <v>-3175125.3900000006</v>
          </cell>
          <cell r="AM1106">
            <v>-3187535.8145833337</v>
          </cell>
          <cell r="AN1106">
            <v>-3201344.9029166666</v>
          </cell>
          <cell r="AO1106">
            <v>-3231917.4191666669</v>
          </cell>
          <cell r="AR1106" t="str">
            <v>50a</v>
          </cell>
        </row>
        <row r="1107">
          <cell r="R1107">
            <v>-1891705.11</v>
          </cell>
          <cell r="S1107">
            <v>1293.82</v>
          </cell>
          <cell r="T1107">
            <v>-373406.12</v>
          </cell>
          <cell r="U1107">
            <v>-626464.07999999996</v>
          </cell>
          <cell r="V1107">
            <v>-972149.42</v>
          </cell>
          <cell r="W1107">
            <v>-1308596.76</v>
          </cell>
          <cell r="X1107">
            <v>-1643506.55</v>
          </cell>
          <cell r="Y1107">
            <v>-281432.27</v>
          </cell>
          <cell r="Z1107">
            <v>-534210.71</v>
          </cell>
          <cell r="AA1107">
            <v>-844836.24</v>
          </cell>
          <cell r="AB1107">
            <v>-1113041.02</v>
          </cell>
          <cell r="AC1107">
            <v>-1570361.03</v>
          </cell>
          <cell r="AD1107">
            <v>-794110.26291666657</v>
          </cell>
          <cell r="AE1107">
            <v>-761833.34583333333</v>
          </cell>
          <cell r="AF1107">
            <v>-716769.9191666668</v>
          </cell>
          <cell r="AG1107">
            <v>-738703.0341666668</v>
          </cell>
          <cell r="AH1107">
            <v>-761514.42291666672</v>
          </cell>
          <cell r="AI1107">
            <v>-788243.61833333329</v>
          </cell>
          <cell r="AJ1107">
            <v>-816002.66166666662</v>
          </cell>
          <cell r="AK1107">
            <v>-840325.67125000001</v>
          </cell>
          <cell r="AL1107">
            <v>-863528.8308333332</v>
          </cell>
          <cell r="AM1107">
            <v>-879043.18958333321</v>
          </cell>
          <cell r="AN1107">
            <v>-892619.25624999998</v>
          </cell>
          <cell r="AO1107">
            <v>-915985.91374999995</v>
          </cell>
          <cell r="AR1107" t="str">
            <v>50a</v>
          </cell>
        </row>
        <row r="1108">
          <cell r="X1108">
            <v>-3569.89</v>
          </cell>
          <cell r="Y1108">
            <v>-82490.210000000006</v>
          </cell>
          <cell r="Z1108">
            <v>-491992.32000000001</v>
          </cell>
          <cell r="AA1108">
            <v>-11275.28</v>
          </cell>
          <cell r="AB1108">
            <v>0</v>
          </cell>
          <cell r="AC1108">
            <v>0</v>
          </cell>
          <cell r="AI1108">
            <v>0</v>
          </cell>
          <cell r="AJ1108">
            <v>-148.74541666666667</v>
          </cell>
          <cell r="AK1108">
            <v>-3734.5829166666667</v>
          </cell>
          <cell r="AL1108">
            <v>-27671.355</v>
          </cell>
          <cell r="AM1108">
            <v>-48640.83833333334</v>
          </cell>
          <cell r="AN1108">
            <v>-49110.64166666667</v>
          </cell>
          <cell r="AO1108">
            <v>-49110.64166666667</v>
          </cell>
          <cell r="AR1108" t="str">
            <v>50a</v>
          </cell>
        </row>
        <row r="1109">
          <cell r="Y1109">
            <v>-3038.5</v>
          </cell>
          <cell r="Z1109">
            <v>-5482</v>
          </cell>
          <cell r="AA1109">
            <v>-800</v>
          </cell>
          <cell r="AB1109">
            <v>0</v>
          </cell>
          <cell r="AC1109">
            <v>-183</v>
          </cell>
          <cell r="AI1109">
            <v>0</v>
          </cell>
          <cell r="AJ1109">
            <v>0</v>
          </cell>
          <cell r="AK1109">
            <v>-126.60416666666667</v>
          </cell>
          <cell r="AL1109">
            <v>-481.625</v>
          </cell>
          <cell r="AM1109">
            <v>-743.375</v>
          </cell>
          <cell r="AN1109">
            <v>-776.70833333333337</v>
          </cell>
          <cell r="AO1109">
            <v>-784.33333333333337</v>
          </cell>
          <cell r="AR1109" t="str">
            <v>50a</v>
          </cell>
        </row>
        <row r="1110">
          <cell r="Z1110">
            <v>248983.5</v>
          </cell>
          <cell r="AA1110">
            <v>0</v>
          </cell>
          <cell r="AB1110">
            <v>-41.58</v>
          </cell>
          <cell r="AC1110">
            <v>-17.28</v>
          </cell>
          <cell r="AK1110">
            <v>0</v>
          </cell>
          <cell r="AL1110">
            <v>10374.3125</v>
          </cell>
          <cell r="AM1110">
            <v>20748.625</v>
          </cell>
          <cell r="AN1110">
            <v>20746.892499999998</v>
          </cell>
          <cell r="AO1110">
            <v>20744.439999999999</v>
          </cell>
          <cell r="AR1110" t="str">
            <v>50a</v>
          </cell>
        </row>
        <row r="1111">
          <cell r="R1111">
            <v>-59.6</v>
          </cell>
          <cell r="S1111">
            <v>166.61</v>
          </cell>
          <cell r="T1111">
            <v>0</v>
          </cell>
          <cell r="U1111">
            <v>119.47</v>
          </cell>
          <cell r="V1111">
            <v>0</v>
          </cell>
          <cell r="W1111">
            <v>0</v>
          </cell>
          <cell r="X1111">
            <v>3683.36</v>
          </cell>
          <cell r="Y1111">
            <v>2584.4899999999998</v>
          </cell>
          <cell r="Z1111">
            <v>0</v>
          </cell>
          <cell r="AA1111">
            <v>0</v>
          </cell>
          <cell r="AB1111">
            <v>0</v>
          </cell>
          <cell r="AC1111">
            <v>0</v>
          </cell>
          <cell r="AD1111">
            <v>310.84750000000003</v>
          </cell>
          <cell r="AE1111">
            <v>291.89208333333335</v>
          </cell>
          <cell r="AF1111">
            <v>302.97291666666672</v>
          </cell>
          <cell r="AG1111">
            <v>275.62666666666672</v>
          </cell>
          <cell r="AH1111">
            <v>199.7179166666667</v>
          </cell>
          <cell r="AI1111">
            <v>119.45041666666664</v>
          </cell>
          <cell r="AJ1111">
            <v>226.45375000000001</v>
          </cell>
          <cell r="AK1111">
            <v>466.98708333333326</v>
          </cell>
          <cell r="AL1111">
            <v>554.98541666666665</v>
          </cell>
          <cell r="AM1111">
            <v>549.67416666666657</v>
          </cell>
          <cell r="AN1111">
            <v>544.1925</v>
          </cell>
          <cell r="AO1111">
            <v>538.71083333333331</v>
          </cell>
          <cell r="AR1111" t="str">
            <v>50a</v>
          </cell>
        </row>
        <row r="1112">
          <cell r="R1112">
            <v>-200000</v>
          </cell>
          <cell r="S1112">
            <v>-200000</v>
          </cell>
          <cell r="T1112">
            <v>-200000</v>
          </cell>
          <cell r="U1112">
            <v>-200000</v>
          </cell>
          <cell r="V1112">
            <v>-200000</v>
          </cell>
          <cell r="W1112">
            <v>-200000</v>
          </cell>
          <cell r="X1112">
            <v>-200000</v>
          </cell>
          <cell r="Y1112">
            <v>-200000</v>
          </cell>
          <cell r="Z1112">
            <v>-200000</v>
          </cell>
          <cell r="AA1112">
            <v>-200000</v>
          </cell>
          <cell r="AB1112">
            <v>-200000</v>
          </cell>
          <cell r="AC1112">
            <v>-200000</v>
          </cell>
          <cell r="AD1112">
            <v>-367080.41666666669</v>
          </cell>
          <cell r="AE1112">
            <v>-333728.33333333331</v>
          </cell>
          <cell r="AF1112">
            <v>-300376.25</v>
          </cell>
          <cell r="AG1112">
            <v>-267024.16666666669</v>
          </cell>
          <cell r="AH1112">
            <v>-233672.08333333334</v>
          </cell>
          <cell r="AI1112">
            <v>-212820</v>
          </cell>
          <cell r="AJ1112">
            <v>-204477.29166666666</v>
          </cell>
          <cell r="AK1112">
            <v>-200310.625</v>
          </cell>
          <cell r="AL1112">
            <v>-200258.85416666666</v>
          </cell>
          <cell r="AM1112">
            <v>-200155.3125</v>
          </cell>
          <cell r="AN1112">
            <v>-200051.77083333334</v>
          </cell>
          <cell r="AO1112">
            <v>-200000</v>
          </cell>
          <cell r="AR1112" t="str">
            <v>50a</v>
          </cell>
        </row>
        <row r="1113">
          <cell r="R1113">
            <v>-374136.08</v>
          </cell>
          <cell r="S1113">
            <v>-201360.39</v>
          </cell>
          <cell r="T1113">
            <v>-196623.92</v>
          </cell>
          <cell r="U1113">
            <v>-195946.22</v>
          </cell>
          <cell r="V1113">
            <v>-197692.3</v>
          </cell>
          <cell r="W1113">
            <v>-202734.13</v>
          </cell>
          <cell r="X1113">
            <v>-289709.78999999998</v>
          </cell>
          <cell r="Y1113">
            <v>-207756.46</v>
          </cell>
          <cell r="Z1113">
            <v>-201260.41</v>
          </cell>
          <cell r="AA1113">
            <v>-195811.72</v>
          </cell>
          <cell r="AB1113">
            <v>-217636.52</v>
          </cell>
          <cell r="AC1113">
            <v>-1261542.44</v>
          </cell>
          <cell r="AD1113">
            <v>-271578.32791666669</v>
          </cell>
          <cell r="AE1113">
            <v>-265058.40875</v>
          </cell>
          <cell r="AF1113">
            <v>-252768.00666666668</v>
          </cell>
          <cell r="AG1113">
            <v>-239994.91500000001</v>
          </cell>
          <cell r="AH1113">
            <v>-233602.24333333332</v>
          </cell>
          <cell r="AI1113">
            <v>-232604.67333333334</v>
          </cell>
          <cell r="AJ1113">
            <v>-231586.69125</v>
          </cell>
          <cell r="AK1113">
            <v>-229924.44749999998</v>
          </cell>
          <cell r="AL1113">
            <v>-228091.91041666665</v>
          </cell>
          <cell r="AM1113">
            <v>-227638.31625</v>
          </cell>
          <cell r="AN1113">
            <v>-227626.32750000004</v>
          </cell>
          <cell r="AO1113">
            <v>-269882.59041666664</v>
          </cell>
          <cell r="AR1113" t="str">
            <v>50b</v>
          </cell>
        </row>
        <row r="1114">
          <cell r="R1114">
            <v>-16684218.34</v>
          </cell>
          <cell r="S1114">
            <v>-14639634.939999999</v>
          </cell>
          <cell r="T1114">
            <v>-13310020.82</v>
          </cell>
          <cell r="U1114">
            <v>-16642856.48</v>
          </cell>
          <cell r="V1114">
            <v>-15495975.789999999</v>
          </cell>
          <cell r="W1114">
            <v>-12621536.77</v>
          </cell>
          <cell r="X1114">
            <v>-17182970.620000001</v>
          </cell>
          <cell r="Y1114">
            <v>-16175571.369999999</v>
          </cell>
          <cell r="Z1114">
            <v>-14970180.77</v>
          </cell>
          <cell r="AA1114">
            <v>-18870504.359999999</v>
          </cell>
          <cell r="AB1114">
            <v>-17016021.48</v>
          </cell>
          <cell r="AC1114">
            <v>-17555854.09</v>
          </cell>
          <cell r="AD1114">
            <v>-13036484.977500001</v>
          </cell>
          <cell r="AE1114">
            <v>-13358964.156666664</v>
          </cell>
          <cell r="AF1114">
            <v>-13491931.775</v>
          </cell>
          <cell r="AG1114">
            <v>-13830354.012083335</v>
          </cell>
          <cell r="AH1114">
            <v>-14383619.45125</v>
          </cell>
          <cell r="AI1114">
            <v>-14725298.434583331</v>
          </cell>
          <cell r="AJ1114">
            <v>-14896728.8825</v>
          </cell>
          <cell r="AK1114">
            <v>-15194788.088750003</v>
          </cell>
          <cell r="AL1114">
            <v>-15330367.30291667</v>
          </cell>
          <cell r="AM1114">
            <v>-15471327.686250001</v>
          </cell>
          <cell r="AN1114">
            <v>-15836885.86875</v>
          </cell>
          <cell r="AO1114">
            <v>-15958613.765416665</v>
          </cell>
          <cell r="AR1114" t="str">
            <v>50a</v>
          </cell>
        </row>
        <row r="1115">
          <cell r="R1115">
            <v>-1682071.74</v>
          </cell>
          <cell r="S1115">
            <v>-1599468.78</v>
          </cell>
          <cell r="T1115">
            <v>-1666466.81</v>
          </cell>
          <cell r="U1115">
            <v>-1710786.89</v>
          </cell>
          <cell r="V1115">
            <v>-1689692.63</v>
          </cell>
          <cell r="W1115">
            <v>-1881402.74</v>
          </cell>
          <cell r="X1115">
            <v>-1762950.01</v>
          </cell>
          <cell r="Y1115">
            <v>-4007509.79</v>
          </cell>
          <cell r="Z1115">
            <v>-3617605.09</v>
          </cell>
          <cell r="AA1115">
            <v>-657600.23</v>
          </cell>
          <cell r="AB1115">
            <v>-600609.91</v>
          </cell>
          <cell r="AC1115">
            <v>-726357.67</v>
          </cell>
          <cell r="AD1115">
            <v>-1697008.9562499998</v>
          </cell>
          <cell r="AE1115">
            <v>-1700893.0174999998</v>
          </cell>
          <cell r="AF1115">
            <v>-1705053.625416667</v>
          </cell>
          <cell r="AG1115">
            <v>-1711215.0583333333</v>
          </cell>
          <cell r="AH1115">
            <v>-1715520.4733333336</v>
          </cell>
          <cell r="AI1115">
            <v>-1724784.5004166665</v>
          </cell>
          <cell r="AJ1115">
            <v>-1731364.8566666665</v>
          </cell>
          <cell r="AK1115">
            <v>-1819061.8429166665</v>
          </cell>
          <cell r="AL1115">
            <v>-1985041.8408333336</v>
          </cell>
          <cell r="AM1115">
            <v>-2015266.4475</v>
          </cell>
          <cell r="AN1115">
            <v>-1924010.6637500001</v>
          </cell>
          <cell r="AO1115">
            <v>-1839110.6520833336</v>
          </cell>
          <cell r="AR1115" t="str">
            <v>50b</v>
          </cell>
        </row>
        <row r="1116">
          <cell r="R1116">
            <v>-5255921.18</v>
          </cell>
          <cell r="S1116">
            <v>-1672482.67</v>
          </cell>
          <cell r="T1116">
            <v>-1545838.29</v>
          </cell>
          <cell r="U1116">
            <v>-4015982.49</v>
          </cell>
          <cell r="V1116">
            <v>-3520248.24</v>
          </cell>
          <cell r="W1116">
            <v>44913.83</v>
          </cell>
          <cell r="X1116">
            <v>-919768.77</v>
          </cell>
          <cell r="Y1116">
            <v>-496830.23</v>
          </cell>
          <cell r="Z1116">
            <v>-630556.75</v>
          </cell>
          <cell r="AA1116">
            <v>-1470625.02</v>
          </cell>
          <cell r="AB1116">
            <v>-698611.73</v>
          </cell>
          <cell r="AC1116">
            <v>-2371036.96</v>
          </cell>
          <cell r="AD1116">
            <v>-2731240.3320833333</v>
          </cell>
          <cell r="AE1116">
            <v>-2767505.7729166667</v>
          </cell>
          <cell r="AF1116">
            <v>-2662172.3937500003</v>
          </cell>
          <cell r="AG1116">
            <v>-2758948.9904166665</v>
          </cell>
          <cell r="AH1116">
            <v>-2974589.1083333329</v>
          </cell>
          <cell r="AI1116">
            <v>-2894811.250833333</v>
          </cell>
          <cell r="AJ1116">
            <v>-2640156.9258333337</v>
          </cell>
          <cell r="AK1116">
            <v>-2383705.4608333339</v>
          </cell>
          <cell r="AL1116">
            <v>-2216991.1604166669</v>
          </cell>
          <cell r="AM1116">
            <v>-2233936.7108333339</v>
          </cell>
          <cell r="AN1116">
            <v>-2133438.6370833335</v>
          </cell>
          <cell r="AO1116">
            <v>-1959000.2262500003</v>
          </cell>
          <cell r="AR1116" t="str">
            <v>50a</v>
          </cell>
        </row>
        <row r="1117">
          <cell r="Y1117">
            <v>-233</v>
          </cell>
          <cell r="Z1117">
            <v>-233</v>
          </cell>
          <cell r="AA1117">
            <v>-233</v>
          </cell>
          <cell r="AB1117">
            <v>-233</v>
          </cell>
          <cell r="AC1117">
            <v>-233</v>
          </cell>
          <cell r="AI1117">
            <v>0</v>
          </cell>
          <cell r="AJ1117">
            <v>0</v>
          </cell>
          <cell r="AK1117">
            <v>-9.7083333333333339</v>
          </cell>
          <cell r="AL1117">
            <v>-29.125</v>
          </cell>
          <cell r="AM1117">
            <v>-48.541666666666664</v>
          </cell>
          <cell r="AN1117">
            <v>-67.958333333333329</v>
          </cell>
          <cell r="AO1117">
            <v>-87.375</v>
          </cell>
          <cell r="AR1117" t="str">
            <v>50a</v>
          </cell>
        </row>
        <row r="1118">
          <cell r="R1118">
            <v>-28396.47</v>
          </cell>
          <cell r="S1118">
            <v>6555.2</v>
          </cell>
          <cell r="T1118">
            <v>-18374.36</v>
          </cell>
          <cell r="U1118">
            <v>-42465.51</v>
          </cell>
          <cell r="V1118">
            <v>3135.77</v>
          </cell>
          <cell r="W1118">
            <v>-20827.150000000001</v>
          </cell>
          <cell r="X1118">
            <v>-44442.86</v>
          </cell>
          <cell r="Y1118">
            <v>4715.1000000000004</v>
          </cell>
          <cell r="Z1118">
            <v>-19027.12</v>
          </cell>
          <cell r="AA1118">
            <v>-43439.48</v>
          </cell>
          <cell r="AB1118">
            <v>3137.21</v>
          </cell>
          <cell r="AC1118">
            <v>-20110.47</v>
          </cell>
          <cell r="AD1118">
            <v>-14948.799583333333</v>
          </cell>
          <cell r="AE1118">
            <v>-15132.590000000002</v>
          </cell>
          <cell r="AF1118">
            <v>-15558.255833333335</v>
          </cell>
          <cell r="AG1118">
            <v>-15806.188749999996</v>
          </cell>
          <cell r="AH1118">
            <v>-16021.372083333334</v>
          </cell>
          <cell r="AI1118">
            <v>-16205.784999999998</v>
          </cell>
          <cell r="AJ1118">
            <v>-16455.844583333335</v>
          </cell>
          <cell r="AK1118">
            <v>-16662.707083333338</v>
          </cell>
          <cell r="AL1118">
            <v>-16817.364999999998</v>
          </cell>
          <cell r="AM1118">
            <v>-16998.975000000002</v>
          </cell>
          <cell r="AN1118">
            <v>-17094.784166666668</v>
          </cell>
          <cell r="AO1118">
            <v>-17696.615000000002</v>
          </cell>
          <cell r="AR1118" t="str">
            <v>50a</v>
          </cell>
        </row>
        <row r="1119">
          <cell r="R1119">
            <v>-42016.160000000003</v>
          </cell>
          <cell r="S1119">
            <v>-40819.199999999997</v>
          </cell>
          <cell r="T1119">
            <v>-86445.7</v>
          </cell>
          <cell r="U1119">
            <v>-95050.54</v>
          </cell>
          <cell r="V1119">
            <v>-86915.48</v>
          </cell>
          <cell r="W1119">
            <v>-80942.59</v>
          </cell>
          <cell r="X1119">
            <v>-50864.45</v>
          </cell>
          <cell r="Y1119">
            <v>-69569.070000000007</v>
          </cell>
          <cell r="Z1119">
            <v>-88525.33</v>
          </cell>
          <cell r="AA1119">
            <v>-108843.35</v>
          </cell>
          <cell r="AB1119">
            <v>-106587.85</v>
          </cell>
          <cell r="AC1119">
            <v>-90967.98</v>
          </cell>
          <cell r="AD1119">
            <v>-39595.715416666666</v>
          </cell>
          <cell r="AE1119">
            <v>-41564.418333333328</v>
          </cell>
          <cell r="AF1119">
            <v>-44665.417500000003</v>
          </cell>
          <cell r="AG1119">
            <v>-49314.741249999999</v>
          </cell>
          <cell r="AH1119">
            <v>-53353.689166666678</v>
          </cell>
          <cell r="AI1119">
            <v>-56121.562083333331</v>
          </cell>
          <cell r="AJ1119">
            <v>-57420.282499999994</v>
          </cell>
          <cell r="AK1119">
            <v>-58733.761249999989</v>
          </cell>
          <cell r="AL1119">
            <v>-61987.810833333322</v>
          </cell>
          <cell r="AM1119">
            <v>-66649.248749999984</v>
          </cell>
          <cell r="AN1119">
            <v>-71942.056666666656</v>
          </cell>
          <cell r="AO1119">
            <v>-76815.137499999997</v>
          </cell>
          <cell r="AR1119" t="str">
            <v>50a</v>
          </cell>
        </row>
        <row r="1120">
          <cell r="R1120">
            <v>-22968.82</v>
          </cell>
          <cell r="S1120">
            <v>-22968.82</v>
          </cell>
          <cell r="T1120">
            <v>0</v>
          </cell>
          <cell r="U1120">
            <v>0</v>
          </cell>
          <cell r="V1120">
            <v>0</v>
          </cell>
          <cell r="W1120">
            <v>0</v>
          </cell>
          <cell r="X1120">
            <v>-46859.91</v>
          </cell>
          <cell r="Y1120">
            <v>-38326.620000000003</v>
          </cell>
          <cell r="Z1120">
            <v>-18095.189999999999</v>
          </cell>
          <cell r="AA1120">
            <v>-6018.13</v>
          </cell>
          <cell r="AB1120">
            <v>-12036.26</v>
          </cell>
          <cell r="AC1120">
            <v>0</v>
          </cell>
          <cell r="AD1120">
            <v>-22968.820000000003</v>
          </cell>
          <cell r="AE1120">
            <v>-22968.820000000003</v>
          </cell>
          <cell r="AF1120">
            <v>-22011.785833333339</v>
          </cell>
          <cell r="AG1120">
            <v>-20097.717500000002</v>
          </cell>
          <cell r="AH1120">
            <v>-18183.64916666667</v>
          </cell>
          <cell r="AI1120">
            <v>-16269.580833333335</v>
          </cell>
          <cell r="AJ1120">
            <v>-16308.008750000003</v>
          </cell>
          <cell r="AK1120">
            <v>-17943.379166666669</v>
          </cell>
          <cell r="AL1120">
            <v>-18380.219583333335</v>
          </cell>
          <cell r="AM1120">
            <v>-17470.872916666667</v>
          </cell>
          <cell r="AN1120">
            <v>-16309.070833333333</v>
          </cell>
          <cell r="AO1120">
            <v>-14896.513333333336</v>
          </cell>
          <cell r="AR1120" t="str">
            <v>50a</v>
          </cell>
        </row>
        <row r="1121">
          <cell r="R1121">
            <v>-17952.349999999999</v>
          </cell>
          <cell r="S1121">
            <v>-33988.800000000003</v>
          </cell>
          <cell r="T1121">
            <v>-19962.41</v>
          </cell>
          <cell r="U1121">
            <v>-17905.79</v>
          </cell>
          <cell r="V1121">
            <v>-17893.79</v>
          </cell>
          <cell r="W1121">
            <v>-17874.48</v>
          </cell>
          <cell r="X1121">
            <v>-35667.03</v>
          </cell>
          <cell r="Y1121">
            <v>-17521.650000000001</v>
          </cell>
          <cell r="Z1121">
            <v>-19449.52</v>
          </cell>
          <cell r="AA1121">
            <v>-19424.52</v>
          </cell>
          <cell r="AB1121">
            <v>-17351.330000000002</v>
          </cell>
          <cell r="AC1121">
            <v>-17161.330000000002</v>
          </cell>
          <cell r="AD1121">
            <v>-8221.0279166666678</v>
          </cell>
          <cell r="AE1121">
            <v>-10389.805833333334</v>
          </cell>
          <cell r="AF1121">
            <v>-12563.160416666666</v>
          </cell>
          <cell r="AG1121">
            <v>-13986.692916666669</v>
          </cell>
          <cell r="AH1121">
            <v>-15323.699583333335</v>
          </cell>
          <cell r="AI1121">
            <v>-16660.118750000001</v>
          </cell>
          <cell r="AJ1121">
            <v>-18737.619166666671</v>
          </cell>
          <cell r="AK1121">
            <v>-20157.68416666667</v>
          </cell>
          <cell r="AL1121">
            <v>-20261.968333333334</v>
          </cell>
          <cell r="AM1121">
            <v>-20522.171250000003</v>
          </cell>
          <cell r="AN1121">
            <v>-20773.774166666666</v>
          </cell>
          <cell r="AO1121">
            <v>-20935.785833333332</v>
          </cell>
          <cell r="AR1121" t="str">
            <v>50a</v>
          </cell>
        </row>
        <row r="1122">
          <cell r="R1122">
            <v>-96474.73</v>
          </cell>
          <cell r="S1122">
            <v>-780882.68</v>
          </cell>
          <cell r="T1122">
            <v>-346724.8</v>
          </cell>
          <cell r="U1122">
            <v>-59701.31</v>
          </cell>
          <cell r="V1122">
            <v>-61158.879999999997</v>
          </cell>
          <cell r="W1122">
            <v>-51289.25</v>
          </cell>
          <cell r="X1122">
            <v>-60859.32</v>
          </cell>
          <cell r="Y1122">
            <v>-63381.22</v>
          </cell>
          <cell r="Z1122">
            <v>-261939.4</v>
          </cell>
          <cell r="AA1122">
            <v>32668.45</v>
          </cell>
          <cell r="AB1122">
            <v>32596.49</v>
          </cell>
          <cell r="AC1122">
            <v>0</v>
          </cell>
          <cell r="AD1122">
            <v>-92102.907499999987</v>
          </cell>
          <cell r="AE1122">
            <v>-147169.91041666665</v>
          </cell>
          <cell r="AF1122">
            <v>-195536.86916666667</v>
          </cell>
          <cell r="AG1122">
            <v>-196725.26208333333</v>
          </cell>
          <cell r="AH1122">
            <v>-190489.70666666667</v>
          </cell>
          <cell r="AI1122">
            <v>-191747.36916666667</v>
          </cell>
          <cell r="AJ1122">
            <v>-193019.60416666663</v>
          </cell>
          <cell r="AK1122">
            <v>-182403.7175</v>
          </cell>
          <cell r="AL1122">
            <v>-167720.34291666668</v>
          </cell>
          <cell r="AM1122">
            <v>-160507.42624999999</v>
          </cell>
          <cell r="AN1122">
            <v>-152521.20375000002</v>
          </cell>
          <cell r="AO1122">
            <v>-145800.65666666665</v>
          </cell>
          <cell r="AR1122" t="str">
            <v>50a</v>
          </cell>
        </row>
        <row r="1123">
          <cell r="R1123">
            <v>-3981.26</v>
          </cell>
          <cell r="S1123">
            <v>-14775.56</v>
          </cell>
          <cell r="T1123">
            <v>-15179.85</v>
          </cell>
          <cell r="U1123">
            <v>-4466.26</v>
          </cell>
          <cell r="V1123">
            <v>-3268.23</v>
          </cell>
          <cell r="W1123">
            <v>-3399.94</v>
          </cell>
          <cell r="X1123">
            <v>-3462.33</v>
          </cell>
          <cell r="Y1123">
            <v>-3337.55</v>
          </cell>
          <cell r="Z1123">
            <v>-15229.97</v>
          </cell>
          <cell r="AA1123">
            <v>-3337.44</v>
          </cell>
          <cell r="AB1123">
            <v>-3675.86</v>
          </cell>
          <cell r="AC1123">
            <v>-3564.45</v>
          </cell>
          <cell r="AD1123">
            <v>-7979.3929166666667</v>
          </cell>
          <cell r="AE1123">
            <v>-8447.8062499999996</v>
          </cell>
          <cell r="AF1123">
            <v>-8858.9304166666643</v>
          </cell>
          <cell r="AG1123">
            <v>-8291.6358333333337</v>
          </cell>
          <cell r="AH1123">
            <v>-7758.6575000000003</v>
          </cell>
          <cell r="AI1123">
            <v>-7730.1137499999995</v>
          </cell>
          <cell r="AJ1123">
            <v>-7702.7266666666665</v>
          </cell>
          <cell r="AK1123">
            <v>-7146.86625</v>
          </cell>
          <cell r="AL1123">
            <v>-6575.5545833333344</v>
          </cell>
          <cell r="AM1123">
            <v>-6530.1120833333334</v>
          </cell>
          <cell r="AN1123">
            <v>-6504.682083333334</v>
          </cell>
          <cell r="AO1123">
            <v>-6483.3045833333344</v>
          </cell>
          <cell r="AR1123" t="str">
            <v>50a</v>
          </cell>
        </row>
        <row r="1124">
          <cell r="R1124">
            <v>15.07</v>
          </cell>
          <cell r="S1124">
            <v>9.43</v>
          </cell>
          <cell r="T1124">
            <v>4.95</v>
          </cell>
          <cell r="U1124">
            <v>9.94</v>
          </cell>
          <cell r="V1124">
            <v>17.61</v>
          </cell>
          <cell r="W1124">
            <v>21.54</v>
          </cell>
          <cell r="X1124">
            <v>16.98</v>
          </cell>
          <cell r="Y1124">
            <v>15.05</v>
          </cell>
          <cell r="Z1124">
            <v>8.33</v>
          </cell>
          <cell r="AA1124">
            <v>7.71</v>
          </cell>
          <cell r="AB1124">
            <v>14.95</v>
          </cell>
          <cell r="AC1124">
            <v>-0.46</v>
          </cell>
          <cell r="AD1124">
            <v>2.4529166666666664</v>
          </cell>
          <cell r="AE1124">
            <v>3.4737500000000003</v>
          </cell>
          <cell r="AF1124">
            <v>4.072916666666667</v>
          </cell>
          <cell r="AG1124">
            <v>4.6933333333333334</v>
          </cell>
          <cell r="AH1124">
            <v>5.8412499999999996</v>
          </cell>
          <cell r="AI1124">
            <v>7.4725000000000001</v>
          </cell>
          <cell r="AJ1124">
            <v>9.0774999999999988</v>
          </cell>
          <cell r="AK1124">
            <v>10.412083333333333</v>
          </cell>
          <cell r="AL1124">
            <v>11.386249999999999</v>
          </cell>
          <cell r="AM1124">
            <v>12.005000000000001</v>
          </cell>
          <cell r="AN1124">
            <v>12.651666666666666</v>
          </cell>
          <cell r="AO1124">
            <v>12.392499999999998</v>
          </cell>
          <cell r="AR1124" t="str">
            <v>50a</v>
          </cell>
        </row>
        <row r="1125">
          <cell r="R1125">
            <v>3852.52</v>
          </cell>
          <cell r="S1125">
            <v>3298.72</v>
          </cell>
          <cell r="T1125">
            <v>2876.42</v>
          </cell>
          <cell r="U1125">
            <v>3183.44</v>
          </cell>
          <cell r="V1125">
            <v>1900.63</v>
          </cell>
          <cell r="W1125">
            <v>2670.23</v>
          </cell>
          <cell r="X1125">
            <v>2957.58</v>
          </cell>
          <cell r="Y1125">
            <v>4026.66</v>
          </cell>
          <cell r="Z1125">
            <v>2732.42</v>
          </cell>
          <cell r="AA1125">
            <v>4520.1899999999996</v>
          </cell>
          <cell r="AB1125">
            <v>2875.64</v>
          </cell>
          <cell r="AC1125">
            <v>2834.79</v>
          </cell>
          <cell r="AD1125">
            <v>2870.1329166666669</v>
          </cell>
          <cell r="AE1125">
            <v>2964.8062499999996</v>
          </cell>
          <cell r="AF1125">
            <v>3063.1025000000004</v>
          </cell>
          <cell r="AG1125">
            <v>3110.6525000000001</v>
          </cell>
          <cell r="AH1125">
            <v>3110.5604166666672</v>
          </cell>
          <cell r="AI1125">
            <v>3056.7824999999998</v>
          </cell>
          <cell r="AJ1125">
            <v>3100.5237500000003</v>
          </cell>
          <cell r="AK1125">
            <v>3271.6437500000006</v>
          </cell>
          <cell r="AL1125">
            <v>3326.1741666666662</v>
          </cell>
          <cell r="AM1125">
            <v>3252.9479166666665</v>
          </cell>
          <cell r="AN1125">
            <v>3204.9533333333334</v>
          </cell>
          <cell r="AO1125">
            <v>3163.0387500000002</v>
          </cell>
          <cell r="AR1125" t="str">
            <v>50a</v>
          </cell>
        </row>
        <row r="1126">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R1126" t="str">
            <v>50a</v>
          </cell>
        </row>
        <row r="1127">
          <cell r="R1127">
            <v>0</v>
          </cell>
          <cell r="S1127">
            <v>0</v>
          </cell>
          <cell r="T1127">
            <v>0</v>
          </cell>
          <cell r="U1127">
            <v>0</v>
          </cell>
          <cell r="V1127">
            <v>0</v>
          </cell>
          <cell r="W1127">
            <v>0</v>
          </cell>
          <cell r="X1127">
            <v>0</v>
          </cell>
          <cell r="Y1127">
            <v>0</v>
          </cell>
          <cell r="Z1127">
            <v>0</v>
          </cell>
          <cell r="AA1127">
            <v>0</v>
          </cell>
          <cell r="AB1127">
            <v>0</v>
          </cell>
          <cell r="AC1127">
            <v>0</v>
          </cell>
          <cell r="AD1127">
            <v>-14607.057083333333</v>
          </cell>
          <cell r="AE1127">
            <v>-11360.075416666667</v>
          </cell>
          <cell r="AF1127">
            <v>-8114.3395833333343</v>
          </cell>
          <cell r="AG1127">
            <v>-4868.6037500000002</v>
          </cell>
          <cell r="AH1127">
            <v>-1622.8679166666668</v>
          </cell>
          <cell r="AI1127">
            <v>0</v>
          </cell>
          <cell r="AJ1127">
            <v>0</v>
          </cell>
          <cell r="AK1127">
            <v>0</v>
          </cell>
          <cell r="AL1127">
            <v>0</v>
          </cell>
          <cell r="AM1127">
            <v>0</v>
          </cell>
          <cell r="AN1127">
            <v>0</v>
          </cell>
          <cell r="AO1127">
            <v>0</v>
          </cell>
          <cell r="AR1127" t="str">
            <v>50a</v>
          </cell>
        </row>
        <row r="1128">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R1128" t="str">
            <v>50b</v>
          </cell>
        </row>
        <row r="1129">
          <cell r="R1129">
            <v>0</v>
          </cell>
          <cell r="S1129">
            <v>0</v>
          </cell>
          <cell r="T1129">
            <v>0</v>
          </cell>
          <cell r="U1129">
            <v>0</v>
          </cell>
          <cell r="V1129">
            <v>0</v>
          </cell>
          <cell r="W1129">
            <v>0</v>
          </cell>
          <cell r="X1129">
            <v>0</v>
          </cell>
          <cell r="Y1129">
            <v>0</v>
          </cell>
          <cell r="Z1129">
            <v>0</v>
          </cell>
          <cell r="AA1129">
            <v>0</v>
          </cell>
          <cell r="AB1129">
            <v>0</v>
          </cell>
          <cell r="AC1129">
            <v>0</v>
          </cell>
          <cell r="AD1129">
            <v>-1114.53</v>
          </cell>
          <cell r="AE1129">
            <v>-866.85666666666657</v>
          </cell>
          <cell r="AF1129">
            <v>-619.18333333333328</v>
          </cell>
          <cell r="AG1129">
            <v>-371.51</v>
          </cell>
          <cell r="AH1129">
            <v>-123.83666666666666</v>
          </cell>
          <cell r="AI1129">
            <v>0</v>
          </cell>
          <cell r="AJ1129">
            <v>0</v>
          </cell>
          <cell r="AK1129">
            <v>0</v>
          </cell>
          <cell r="AL1129">
            <v>0</v>
          </cell>
          <cell r="AM1129">
            <v>0</v>
          </cell>
          <cell r="AN1129">
            <v>0</v>
          </cell>
          <cell r="AO1129">
            <v>0</v>
          </cell>
          <cell r="AR1129" t="str">
            <v>50a</v>
          </cell>
        </row>
        <row r="1130">
          <cell r="R1130">
            <v>0</v>
          </cell>
          <cell r="S1130">
            <v>0</v>
          </cell>
          <cell r="T1130">
            <v>0</v>
          </cell>
          <cell r="U1130">
            <v>0</v>
          </cell>
          <cell r="V1130">
            <v>0</v>
          </cell>
          <cell r="W1130">
            <v>0</v>
          </cell>
          <cell r="X1130">
            <v>0</v>
          </cell>
          <cell r="Y1130">
            <v>0</v>
          </cell>
          <cell r="Z1130">
            <v>0</v>
          </cell>
          <cell r="AA1130">
            <v>0</v>
          </cell>
          <cell r="AB1130">
            <v>0</v>
          </cell>
          <cell r="AC1130">
            <v>0</v>
          </cell>
          <cell r="AD1130">
            <v>-1479631.18625</v>
          </cell>
          <cell r="AE1130">
            <v>-493210.3954166667</v>
          </cell>
          <cell r="AF1130">
            <v>0</v>
          </cell>
          <cell r="AG1130">
            <v>0</v>
          </cell>
          <cell r="AH1130">
            <v>0</v>
          </cell>
          <cell r="AI1130">
            <v>0</v>
          </cell>
          <cell r="AJ1130">
            <v>0</v>
          </cell>
          <cell r="AK1130">
            <v>0</v>
          </cell>
          <cell r="AL1130">
            <v>0</v>
          </cell>
          <cell r="AM1130">
            <v>0</v>
          </cell>
          <cell r="AN1130">
            <v>0</v>
          </cell>
          <cell r="AO1130">
            <v>0</v>
          </cell>
          <cell r="AR1130" t="str">
            <v>50b</v>
          </cell>
        </row>
        <row r="1131">
          <cell r="R1131">
            <v>0</v>
          </cell>
          <cell r="S1131">
            <v>0</v>
          </cell>
          <cell r="T1131">
            <v>0</v>
          </cell>
          <cell r="U1131">
            <v>0</v>
          </cell>
          <cell r="V1131">
            <v>0</v>
          </cell>
          <cell r="W1131">
            <v>0</v>
          </cell>
          <cell r="X1131">
            <v>0</v>
          </cell>
          <cell r="Y1131">
            <v>0</v>
          </cell>
          <cell r="Z1131">
            <v>0</v>
          </cell>
          <cell r="AA1131">
            <v>0</v>
          </cell>
          <cell r="AB1131">
            <v>0</v>
          </cell>
          <cell r="AC1131">
            <v>0</v>
          </cell>
          <cell r="AD1131">
            <v>-60536.873749999992</v>
          </cell>
          <cell r="AE1131">
            <v>-20382.935833333333</v>
          </cell>
          <cell r="AF1131">
            <v>-281.15875</v>
          </cell>
          <cell r="AG1131">
            <v>-248.08124999999998</v>
          </cell>
          <cell r="AH1131">
            <v>-215.00375</v>
          </cell>
          <cell r="AI1131">
            <v>-181.92625000000001</v>
          </cell>
          <cell r="AJ1131">
            <v>-148.84875</v>
          </cell>
          <cell r="AK1131">
            <v>-115.77124999999999</v>
          </cell>
          <cell r="AL1131">
            <v>-82.693750000000009</v>
          </cell>
          <cell r="AM1131">
            <v>-49.616250000000001</v>
          </cell>
          <cell r="AN1131">
            <v>-16.53875</v>
          </cell>
          <cell r="AO1131">
            <v>0</v>
          </cell>
        </row>
        <row r="1132">
          <cell r="R1132">
            <v>12953.36</v>
          </cell>
          <cell r="S1132">
            <v>1420.64</v>
          </cell>
          <cell r="T1132">
            <v>13406.63</v>
          </cell>
          <cell r="U1132">
            <v>9724.5</v>
          </cell>
          <cell r="V1132">
            <v>-36.840000000000003</v>
          </cell>
          <cell r="W1132">
            <v>-220.51</v>
          </cell>
          <cell r="X1132">
            <v>518.16999999999996</v>
          </cell>
          <cell r="Y1132">
            <v>-1850.56</v>
          </cell>
          <cell r="Z1132">
            <v>-1233.9100000000001</v>
          </cell>
          <cell r="AA1132">
            <v>-1280.1099999999999</v>
          </cell>
          <cell r="AB1132">
            <v>-2087.06</v>
          </cell>
          <cell r="AC1132">
            <v>0</v>
          </cell>
          <cell r="AD1132">
            <v>-89869.441249999989</v>
          </cell>
          <cell r="AE1132">
            <v>-69489.984166666662</v>
          </cell>
          <cell r="AF1132">
            <v>-48825.106666666667</v>
          </cell>
          <cell r="AG1132">
            <v>-28023.406666666662</v>
          </cell>
          <cell r="AH1132">
            <v>-7545.8058333333329</v>
          </cell>
          <cell r="AI1132">
            <v>2592.5554166666666</v>
          </cell>
          <cell r="AJ1132">
            <v>2613.4187500000003</v>
          </cell>
          <cell r="AK1132">
            <v>2750.8691666666668</v>
          </cell>
          <cell r="AL1132">
            <v>2806.8554166666668</v>
          </cell>
          <cell r="AM1132">
            <v>2740.9570833333332</v>
          </cell>
          <cell r="AN1132">
            <v>2667.9987499999997</v>
          </cell>
          <cell r="AO1132">
            <v>2609.5258333333327</v>
          </cell>
          <cell r="AR1132" t="str">
            <v>50a</v>
          </cell>
        </row>
        <row r="1133">
          <cell r="R1133">
            <v>-11048.45</v>
          </cell>
          <cell r="S1133">
            <v>-12662.73</v>
          </cell>
          <cell r="T1133">
            <v>-10867.12</v>
          </cell>
          <cell r="U1133">
            <v>-13885.64</v>
          </cell>
          <cell r="V1133">
            <v>3724.84</v>
          </cell>
          <cell r="W1133">
            <v>24427.88</v>
          </cell>
          <cell r="X1133">
            <v>14874.27</v>
          </cell>
          <cell r="Y1133">
            <v>-273.95999999999998</v>
          </cell>
          <cell r="Z1133">
            <v>5523.42</v>
          </cell>
          <cell r="AA1133">
            <v>-2329.19</v>
          </cell>
          <cell r="AB1133">
            <v>-0.75</v>
          </cell>
          <cell r="AC1133">
            <v>-1316.99</v>
          </cell>
          <cell r="AD1133">
            <v>107186.41624999997</v>
          </cell>
          <cell r="AE1133">
            <v>85322.111666666679</v>
          </cell>
          <cell r="AF1133">
            <v>60863.007500000007</v>
          </cell>
          <cell r="AG1133">
            <v>35677.459583333322</v>
          </cell>
          <cell r="AH1133">
            <v>11399.29166666667</v>
          </cell>
          <cell r="AI1133">
            <v>180.55208333333334</v>
          </cell>
          <cell r="AJ1133">
            <v>1343.0650000000001</v>
          </cell>
          <cell r="AK1133">
            <v>2345.8600000000006</v>
          </cell>
          <cell r="AL1133">
            <v>2700.1695833333338</v>
          </cell>
          <cell r="AM1133">
            <v>2187.2995833333334</v>
          </cell>
          <cell r="AN1133">
            <v>1304.5491666666665</v>
          </cell>
          <cell r="AO1133">
            <v>188.73749999999961</v>
          </cell>
          <cell r="AR1133" t="str">
            <v>50a</v>
          </cell>
        </row>
        <row r="1134">
          <cell r="R1134">
            <v>-18827.71</v>
          </cell>
          <cell r="S1134">
            <v>-18038.169999999998</v>
          </cell>
          <cell r="T1134">
            <v>0</v>
          </cell>
          <cell r="U1134">
            <v>-16632.57</v>
          </cell>
          <cell r="V1134">
            <v>-18120.55</v>
          </cell>
          <cell r="W1134">
            <v>-16439.68</v>
          </cell>
          <cell r="X1134">
            <v>274939.82</v>
          </cell>
          <cell r="Y1134">
            <v>273143.84000000003</v>
          </cell>
          <cell r="Z1134">
            <v>-15688.13</v>
          </cell>
          <cell r="AA1134">
            <v>550543.14</v>
          </cell>
          <cell r="AB1134">
            <v>262975.40999999997</v>
          </cell>
          <cell r="AC1134">
            <v>-1367.64</v>
          </cell>
          <cell r="AD1134">
            <v>-25257.910416666666</v>
          </cell>
          <cell r="AE1134">
            <v>-26793.988750000004</v>
          </cell>
          <cell r="AF1134">
            <v>-27545.579166666666</v>
          </cell>
          <cell r="AG1134">
            <v>-28238.602916666667</v>
          </cell>
          <cell r="AH1134">
            <v>-29686.649583333336</v>
          </cell>
          <cell r="AI1134">
            <v>-30821.530416666672</v>
          </cell>
          <cell r="AJ1134">
            <v>-15786.699999999997</v>
          </cell>
          <cell r="AK1134">
            <v>15000.887083333337</v>
          </cell>
          <cell r="AL1134">
            <v>30188.044166666674</v>
          </cell>
          <cell r="AM1134">
            <v>53352.625416666677</v>
          </cell>
          <cell r="AN1134">
            <v>90691.177083333328</v>
          </cell>
          <cell r="AO1134">
            <v>104693.35958333332</v>
          </cell>
          <cell r="AR1134" t="str">
            <v>50a</v>
          </cell>
        </row>
        <row r="1135">
          <cell r="R1135">
            <v>0</v>
          </cell>
          <cell r="S1135">
            <v>0</v>
          </cell>
          <cell r="T1135">
            <v>0</v>
          </cell>
          <cell r="U1135">
            <v>0</v>
          </cell>
          <cell r="V1135">
            <v>-3115.81</v>
          </cell>
          <cell r="W1135">
            <v>-56.24</v>
          </cell>
          <cell r="X1135">
            <v>-387.05</v>
          </cell>
          <cell r="Y1135">
            <v>-764.86</v>
          </cell>
          <cell r="Z1135">
            <v>-391.67</v>
          </cell>
          <cell r="AA1135">
            <v>-387.05</v>
          </cell>
          <cell r="AB1135">
            <v>-330.81</v>
          </cell>
          <cell r="AC1135">
            <v>-330.81</v>
          </cell>
          <cell r="AD1135">
            <v>0</v>
          </cell>
          <cell r="AE1135">
            <v>0</v>
          </cell>
          <cell r="AF1135">
            <v>0</v>
          </cell>
          <cell r="AG1135">
            <v>0</v>
          </cell>
          <cell r="AH1135">
            <v>-129.82541666666665</v>
          </cell>
          <cell r="AI1135">
            <v>-261.99416666666667</v>
          </cell>
          <cell r="AJ1135">
            <v>-280.46458333333334</v>
          </cell>
          <cell r="AK1135">
            <v>-328.46083333333331</v>
          </cell>
          <cell r="AL1135">
            <v>-376.64958333333334</v>
          </cell>
          <cell r="AM1135">
            <v>-409.09625</v>
          </cell>
          <cell r="AN1135">
            <v>-439.00708333333336</v>
          </cell>
          <cell r="AO1135">
            <v>-466.57458333333335</v>
          </cell>
          <cell r="AR1135" t="str">
            <v>50a</v>
          </cell>
        </row>
        <row r="1136">
          <cell r="R1136">
            <v>-7660.74</v>
          </cell>
          <cell r="S1136">
            <v>-7660.74</v>
          </cell>
          <cell r="T1136">
            <v>-7655.79</v>
          </cell>
          <cell r="U1136">
            <v>-7647.34</v>
          </cell>
          <cell r="V1136">
            <v>-7660.74</v>
          </cell>
          <cell r="W1136">
            <v>-7660.74</v>
          </cell>
          <cell r="X1136">
            <v>-7660.74</v>
          </cell>
          <cell r="Y1136">
            <v>-7651.62</v>
          </cell>
          <cell r="Z1136">
            <v>-7640.06</v>
          </cell>
          <cell r="AA1136">
            <v>-7626.66</v>
          </cell>
          <cell r="AB1136">
            <v>-7626.66</v>
          </cell>
          <cell r="AC1136">
            <v>-7626.66</v>
          </cell>
          <cell r="AD1136">
            <v>-2593.5783333333334</v>
          </cell>
          <cell r="AE1136">
            <v>-3231.9733333333334</v>
          </cell>
          <cell r="AF1136">
            <v>-3870.1620833333327</v>
          </cell>
          <cell r="AG1136">
            <v>-4507.7924999999996</v>
          </cell>
          <cell r="AH1136">
            <v>-5145.6291666666666</v>
          </cell>
          <cell r="AI1136">
            <v>-5741.7849999999999</v>
          </cell>
          <cell r="AJ1136">
            <v>-6254.9912499999991</v>
          </cell>
          <cell r="AK1136">
            <v>-6686.7566666666671</v>
          </cell>
          <cell r="AL1136">
            <v>-7037.1658333333326</v>
          </cell>
          <cell r="AM1136">
            <v>-7306.8049999999994</v>
          </cell>
          <cell r="AN1136">
            <v>-7497.5774999999994</v>
          </cell>
          <cell r="AO1136">
            <v>-7610.9049999999997</v>
          </cell>
          <cell r="AR1136" t="str">
            <v>50a</v>
          </cell>
        </row>
        <row r="1137">
          <cell r="R1137">
            <v>-10712.01</v>
          </cell>
          <cell r="S1137">
            <v>-13640.8</v>
          </cell>
          <cell r="T1137">
            <v>-139.55000000000001</v>
          </cell>
          <cell r="U1137">
            <v>-403.26</v>
          </cell>
          <cell r="V1137">
            <v>-15782.69</v>
          </cell>
          <cell r="W1137">
            <v>0</v>
          </cell>
          <cell r="X1137">
            <v>-20575.099999999999</v>
          </cell>
          <cell r="Y1137">
            <v>-211.69</v>
          </cell>
          <cell r="Z1137">
            <v>-833.96</v>
          </cell>
          <cell r="AA1137">
            <v>-14128.03</v>
          </cell>
          <cell r="AB1137">
            <v>-1162.82</v>
          </cell>
          <cell r="AC1137">
            <v>-8336.41</v>
          </cell>
          <cell r="AD1137">
            <v>-3161.6312499999999</v>
          </cell>
          <cell r="AE1137">
            <v>-4176.3316666666669</v>
          </cell>
          <cell r="AF1137">
            <v>-4750.5129166666675</v>
          </cell>
          <cell r="AG1137">
            <v>-4773.13</v>
          </cell>
          <cell r="AH1137">
            <v>-5447.5445833333342</v>
          </cell>
          <cell r="AI1137">
            <v>-6105.1566666666668</v>
          </cell>
          <cell r="AJ1137">
            <v>-6962.4525000000003</v>
          </cell>
          <cell r="AK1137">
            <v>-6944.638750000001</v>
          </cell>
          <cell r="AL1137">
            <v>-6104.2775000000001</v>
          </cell>
          <cell r="AM1137">
            <v>-6727.6937500000013</v>
          </cell>
          <cell r="AN1137">
            <v>-6893.1937500000013</v>
          </cell>
          <cell r="AO1137">
            <v>-6815.2762499999999</v>
          </cell>
          <cell r="AR1137" t="str">
            <v>50a</v>
          </cell>
        </row>
        <row r="1138">
          <cell r="R1138">
            <v>-2000</v>
          </cell>
          <cell r="S1138">
            <v>-2000</v>
          </cell>
          <cell r="T1138">
            <v>-2000</v>
          </cell>
          <cell r="U1138">
            <v>-2000</v>
          </cell>
          <cell r="V1138">
            <v>-2000</v>
          </cell>
          <cell r="W1138">
            <v>-2000</v>
          </cell>
          <cell r="X1138">
            <v>-2000</v>
          </cell>
          <cell r="Y1138">
            <v>-2000</v>
          </cell>
          <cell r="Z1138">
            <v>-2000</v>
          </cell>
          <cell r="AA1138">
            <v>-2000</v>
          </cell>
          <cell r="AB1138">
            <v>-2000</v>
          </cell>
          <cell r="AC1138">
            <v>-2000</v>
          </cell>
          <cell r="AD1138">
            <v>-2000</v>
          </cell>
          <cell r="AE1138">
            <v>-2000</v>
          </cell>
          <cell r="AF1138">
            <v>-2000</v>
          </cell>
          <cell r="AG1138">
            <v>-2000</v>
          </cell>
          <cell r="AH1138">
            <v>-2000</v>
          </cell>
          <cell r="AI1138">
            <v>-2000</v>
          </cell>
          <cell r="AJ1138">
            <v>-2000</v>
          </cell>
          <cell r="AK1138">
            <v>-2000</v>
          </cell>
          <cell r="AL1138">
            <v>-2000</v>
          </cell>
          <cell r="AM1138">
            <v>-2000</v>
          </cell>
          <cell r="AN1138">
            <v>-2000</v>
          </cell>
          <cell r="AO1138">
            <v>-2000</v>
          </cell>
          <cell r="AR1138" t="str">
            <v>62</v>
          </cell>
        </row>
        <row r="1139">
          <cell r="R1139">
            <v>-995006.97</v>
          </cell>
          <cell r="S1139">
            <v>-842799.01</v>
          </cell>
          <cell r="T1139">
            <v>-857497.25</v>
          </cell>
          <cell r="U1139">
            <v>-855680.96</v>
          </cell>
          <cell r="V1139">
            <v>-990122.55</v>
          </cell>
          <cell r="W1139">
            <v>-963915.73</v>
          </cell>
          <cell r="X1139">
            <v>-919797.77</v>
          </cell>
          <cell r="Y1139">
            <v>-854449.44</v>
          </cell>
          <cell r="Z1139">
            <v>-827808.88</v>
          </cell>
          <cell r="AA1139">
            <v>-863449.45</v>
          </cell>
          <cell r="AB1139">
            <v>-3911059.19</v>
          </cell>
          <cell r="AC1139">
            <v>-3705004.43</v>
          </cell>
          <cell r="AD1139">
            <v>-851928.03958333342</v>
          </cell>
          <cell r="AE1139">
            <v>-864674.70291666675</v>
          </cell>
          <cell r="AF1139">
            <v>-869711.3125</v>
          </cell>
          <cell r="AG1139">
            <v>-872183.68333333323</v>
          </cell>
          <cell r="AH1139">
            <v>-878406.68666666688</v>
          </cell>
          <cell r="AI1139">
            <v>-888800.26874999993</v>
          </cell>
          <cell r="AJ1139">
            <v>-897126.32249999989</v>
          </cell>
          <cell r="AK1139">
            <v>-900088.3241666666</v>
          </cell>
          <cell r="AL1139">
            <v>-900284.34166666644</v>
          </cell>
          <cell r="AM1139">
            <v>-900802.40208333323</v>
          </cell>
          <cell r="AN1139">
            <v>-1028125.2233333333</v>
          </cell>
          <cell r="AO1139">
            <v>-1268594.26875</v>
          </cell>
          <cell r="AR1139" t="str">
            <v>62</v>
          </cell>
        </row>
        <row r="1140">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Q1140">
            <v>28</v>
          </cell>
          <cell r="AR1140" t="str">
            <v>55</v>
          </cell>
        </row>
        <row r="1141">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row>
        <row r="1142">
          <cell r="R1142">
            <v>-1149635.01</v>
          </cell>
          <cell r="S1142">
            <v>-1149635.01</v>
          </cell>
          <cell r="T1142">
            <v>-1328195.01</v>
          </cell>
          <cell r="U1142">
            <v>-1328195.01</v>
          </cell>
          <cell r="V1142">
            <v>-1328195.01</v>
          </cell>
          <cell r="W1142">
            <v>-993395.01</v>
          </cell>
          <cell r="X1142">
            <v>-1100721.01</v>
          </cell>
          <cell r="Y1142">
            <v>-1100721.01</v>
          </cell>
          <cell r="Z1142">
            <v>-1100721.01</v>
          </cell>
          <cell r="AA1142">
            <v>-1100721.01</v>
          </cell>
          <cell r="AB1142">
            <v>-1100721.01</v>
          </cell>
          <cell r="AC1142">
            <v>-976808.01</v>
          </cell>
          <cell r="AD1142">
            <v>-1007965.5308333333</v>
          </cell>
          <cell r="AE1142">
            <v>-1055547.4058333333</v>
          </cell>
          <cell r="AF1142">
            <v>-1096228.51</v>
          </cell>
          <cell r="AG1142">
            <v>-1130010.9266666665</v>
          </cell>
          <cell r="AH1142">
            <v>-1160896.9683333333</v>
          </cell>
          <cell r="AI1142">
            <v>-1172669.8016666665</v>
          </cell>
          <cell r="AJ1142">
            <v>-1172699.8016666665</v>
          </cell>
          <cell r="AK1142">
            <v>-1170451.7183333333</v>
          </cell>
          <cell r="AL1142">
            <v>-1164352.0933333333</v>
          </cell>
          <cell r="AM1142">
            <v>-1161150.9266666665</v>
          </cell>
          <cell r="AN1142">
            <v>-1160212.26</v>
          </cell>
          <cell r="AO1142">
            <v>-1153673.0516666665</v>
          </cell>
          <cell r="AQ1142" t="str">
            <v>28</v>
          </cell>
          <cell r="AR1142" t="str">
            <v>55</v>
          </cell>
        </row>
        <row r="1143">
          <cell r="R1143">
            <v>0</v>
          </cell>
          <cell r="S1143">
            <v>0</v>
          </cell>
          <cell r="T1143">
            <v>0</v>
          </cell>
          <cell r="U1143">
            <v>0</v>
          </cell>
          <cell r="V1143">
            <v>0</v>
          </cell>
          <cell r="W1143">
            <v>0</v>
          </cell>
          <cell r="X1143">
            <v>0</v>
          </cell>
          <cell r="Y1143">
            <v>0</v>
          </cell>
          <cell r="Z1143">
            <v>0</v>
          </cell>
          <cell r="AA1143">
            <v>0</v>
          </cell>
          <cell r="AB1143">
            <v>0</v>
          </cell>
          <cell r="AC1143">
            <v>0</v>
          </cell>
          <cell r="AD1143">
            <v>-2723412.5933333342</v>
          </cell>
          <cell r="AE1143">
            <v>-2497315.0162500008</v>
          </cell>
          <cell r="AF1143">
            <v>-2263001.5137500004</v>
          </cell>
          <cell r="AG1143">
            <v>-2024883.0970833336</v>
          </cell>
          <cell r="AH1143">
            <v>-1786661.5562500001</v>
          </cell>
          <cell r="AI1143">
            <v>-1548440.0154166669</v>
          </cell>
          <cell r="AJ1143">
            <v>-1310218.4745833334</v>
          </cell>
          <cell r="AK1143">
            <v>-1071996.9337500001</v>
          </cell>
          <cell r="AL1143">
            <v>-833775.39291666669</v>
          </cell>
          <cell r="AM1143">
            <v>-595553.85208333342</v>
          </cell>
          <cell r="AN1143">
            <v>-357332.31125000003</v>
          </cell>
          <cell r="AO1143">
            <v>-119110.77041666668</v>
          </cell>
        </row>
        <row r="1144">
          <cell r="R1144">
            <v>0</v>
          </cell>
          <cell r="S1144">
            <v>0</v>
          </cell>
          <cell r="T1144">
            <v>0</v>
          </cell>
          <cell r="U1144">
            <v>0</v>
          </cell>
          <cell r="V1144">
            <v>0</v>
          </cell>
          <cell r="W1144">
            <v>0</v>
          </cell>
          <cell r="X1144">
            <v>0</v>
          </cell>
          <cell r="Y1144">
            <v>0</v>
          </cell>
          <cell r="Z1144">
            <v>0</v>
          </cell>
          <cell r="AA1144">
            <v>0</v>
          </cell>
          <cell r="AB1144">
            <v>0</v>
          </cell>
          <cell r="AC1144">
            <v>0</v>
          </cell>
          <cell r="AD1144">
            <v>-7628196.2095833318</v>
          </cell>
          <cell r="AE1144">
            <v>-6983629.5408333326</v>
          </cell>
          <cell r="AF1144">
            <v>-6324206.2845833339</v>
          </cell>
          <cell r="AG1144">
            <v>-5658265.748333334</v>
          </cell>
          <cell r="AH1144">
            <v>-4992587.4249999998</v>
          </cell>
          <cell r="AI1144">
            <v>-4326909.1016666666</v>
          </cell>
          <cell r="AJ1144">
            <v>-3661230.7783333329</v>
          </cell>
          <cell r="AK1144">
            <v>-2995552.4550000001</v>
          </cell>
          <cell r="AL1144">
            <v>-2329874.1316666668</v>
          </cell>
          <cell r="AM1144">
            <v>-1664195.8083333333</v>
          </cell>
          <cell r="AN1144">
            <v>-998517.48499999999</v>
          </cell>
          <cell r="AO1144">
            <v>-332839.16166666668</v>
          </cell>
          <cell r="AQ1144" t="str">
            <v>28</v>
          </cell>
          <cell r="AR1144" t="str">
            <v>55</v>
          </cell>
        </row>
        <row r="1145">
          <cell r="R1145">
            <v>0</v>
          </cell>
          <cell r="S1145">
            <v>0</v>
          </cell>
          <cell r="T1145">
            <v>0</v>
          </cell>
          <cell r="U1145">
            <v>0</v>
          </cell>
          <cell r="V1145">
            <v>0</v>
          </cell>
          <cell r="W1145">
            <v>0</v>
          </cell>
          <cell r="X1145">
            <v>0</v>
          </cell>
          <cell r="Y1145">
            <v>0</v>
          </cell>
          <cell r="Z1145">
            <v>0</v>
          </cell>
          <cell r="AA1145">
            <v>0</v>
          </cell>
          <cell r="AB1145">
            <v>0</v>
          </cell>
          <cell r="AC1145">
            <v>0</v>
          </cell>
          <cell r="AD1145">
            <v>-63333.333333333336</v>
          </cell>
          <cell r="AE1145">
            <v>-56666.666666666664</v>
          </cell>
          <cell r="AF1145">
            <v>-50000</v>
          </cell>
          <cell r="AG1145">
            <v>-43333.333333333336</v>
          </cell>
          <cell r="AH1145">
            <v>-36666.666666666664</v>
          </cell>
          <cell r="AI1145">
            <v>-30000</v>
          </cell>
          <cell r="AJ1145">
            <v>-23333.333333333332</v>
          </cell>
          <cell r="AK1145">
            <v>-16666.666666666668</v>
          </cell>
          <cell r="AL1145">
            <v>-10000</v>
          </cell>
          <cell r="AM1145">
            <v>-3333.3333333333335</v>
          </cell>
          <cell r="AN1145">
            <v>0</v>
          </cell>
          <cell r="AO1145">
            <v>0</v>
          </cell>
        </row>
        <row r="1146">
          <cell r="R1146">
            <v>-3372223.15</v>
          </cell>
          <cell r="S1146">
            <v>-3114326.25</v>
          </cell>
          <cell r="T1146">
            <v>-3152386.4</v>
          </cell>
          <cell r="U1146">
            <v>-3168885.78</v>
          </cell>
          <cell r="V1146">
            <v>-3192494.43</v>
          </cell>
          <cell r="W1146">
            <v>-3216896.34</v>
          </cell>
          <cell r="X1146">
            <v>-3255276.69</v>
          </cell>
          <cell r="Y1146">
            <v>-3367928.11</v>
          </cell>
          <cell r="Z1146">
            <v>-3424593.76</v>
          </cell>
          <cell r="AA1146">
            <v>-3532028.35</v>
          </cell>
          <cell r="AB1146">
            <v>-3691024.18</v>
          </cell>
          <cell r="AC1146">
            <v>-3840033.88</v>
          </cell>
          <cell r="AD1146">
            <v>-318641.32208333333</v>
          </cell>
          <cell r="AE1146">
            <v>-588914.21375</v>
          </cell>
          <cell r="AF1146">
            <v>-850027.24083333323</v>
          </cell>
          <cell r="AG1146">
            <v>-1112388.4433333334</v>
          </cell>
          <cell r="AH1146">
            <v>-1374900.9974999998</v>
          </cell>
          <cell r="AI1146">
            <v>-1638274.50125</v>
          </cell>
          <cell r="AJ1146">
            <v>-1900511.6275000002</v>
          </cell>
          <cell r="AK1146">
            <v>-2162797.7008333337</v>
          </cell>
          <cell r="AL1146">
            <v>-2425368.0029166667</v>
          </cell>
          <cell r="AM1146">
            <v>-2686131.6512499996</v>
          </cell>
          <cell r="AN1146">
            <v>-2951148.2158333329</v>
          </cell>
          <cell r="AO1146">
            <v>-3223362.2725000004</v>
          </cell>
        </row>
        <row r="1147">
          <cell r="R1147">
            <v>-9279877.9800000004</v>
          </cell>
          <cell r="S1147">
            <v>-8522232.8900000006</v>
          </cell>
          <cell r="T1147">
            <v>-8556499.5899999999</v>
          </cell>
          <cell r="U1147">
            <v>-8568163.8300000001</v>
          </cell>
          <cell r="V1147">
            <v>-8482715.5299999993</v>
          </cell>
          <cell r="W1147">
            <v>-8440633.2200000007</v>
          </cell>
          <cell r="X1147">
            <v>-8440489.6899999995</v>
          </cell>
          <cell r="Y1147">
            <v>-8518632.7899999991</v>
          </cell>
          <cell r="Z1147">
            <v>-8570204.1600000001</v>
          </cell>
          <cell r="AA1147">
            <v>-8669929</v>
          </cell>
          <cell r="AB1147">
            <v>-8848768.0500000007</v>
          </cell>
          <cell r="AC1147">
            <v>-8987402.7799999993</v>
          </cell>
          <cell r="AD1147">
            <v>-959734.53166666662</v>
          </cell>
          <cell r="AE1147">
            <v>-1701489.1512499999</v>
          </cell>
          <cell r="AF1147">
            <v>-2413103.0045833332</v>
          </cell>
          <cell r="AG1147">
            <v>-3120377.0375000001</v>
          </cell>
          <cell r="AH1147">
            <v>-3806868.362916667</v>
          </cell>
          <cell r="AI1147">
            <v>-4477889.3745833328</v>
          </cell>
          <cell r="AJ1147">
            <v>-5143504.7370833335</v>
          </cell>
          <cell r="AK1147">
            <v>-5798765.4570833333</v>
          </cell>
          <cell r="AL1147">
            <v>-6442890.4379166672</v>
          </cell>
          <cell r="AM1147">
            <v>-7076497.2533333329</v>
          </cell>
          <cell r="AN1147">
            <v>-7705570.1670833332</v>
          </cell>
          <cell r="AO1147">
            <v>-8338681.0558333322</v>
          </cell>
          <cell r="AQ1147" t="str">
            <v>28</v>
          </cell>
          <cell r="AR1147" t="str">
            <v>55</v>
          </cell>
        </row>
        <row r="1148">
          <cell r="R1148">
            <v>0</v>
          </cell>
          <cell r="S1148">
            <v>0</v>
          </cell>
          <cell r="T1148">
            <v>0</v>
          </cell>
          <cell r="U1148">
            <v>0</v>
          </cell>
          <cell r="V1148">
            <v>-369585</v>
          </cell>
          <cell r="W1148">
            <v>-444973</v>
          </cell>
          <cell r="X1148">
            <v>-520361</v>
          </cell>
          <cell r="Y1148">
            <v>-595749</v>
          </cell>
          <cell r="Z1148">
            <v>-671137</v>
          </cell>
          <cell r="AA1148">
            <v>-746525</v>
          </cell>
          <cell r="AB1148">
            <v>-821913</v>
          </cell>
          <cell r="AC1148">
            <v>-897300</v>
          </cell>
          <cell r="AD1148">
            <v>0</v>
          </cell>
          <cell r="AE1148">
            <v>0</v>
          </cell>
          <cell r="AF1148">
            <v>0</v>
          </cell>
          <cell r="AG1148">
            <v>0</v>
          </cell>
          <cell r="AH1148">
            <v>-15399.375</v>
          </cell>
          <cell r="AI1148">
            <v>-49339.291666666664</v>
          </cell>
          <cell r="AJ1148">
            <v>-89561.541666666672</v>
          </cell>
          <cell r="AK1148">
            <v>-136066.125</v>
          </cell>
          <cell r="AL1148">
            <v>-188853.04166666666</v>
          </cell>
          <cell r="AM1148">
            <v>-247922.29166666666</v>
          </cell>
          <cell r="AN1148">
            <v>-313273.875</v>
          </cell>
          <cell r="AO1148">
            <v>-384907.75</v>
          </cell>
          <cell r="AR1148" t="str">
            <v>50b</v>
          </cell>
        </row>
        <row r="1149">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R1149" t="str">
            <v>50a</v>
          </cell>
        </row>
        <row r="1150">
          <cell r="R1150">
            <v>0</v>
          </cell>
          <cell r="S1150">
            <v>0</v>
          </cell>
          <cell r="T1150">
            <v>0</v>
          </cell>
          <cell r="U1150">
            <v>0</v>
          </cell>
          <cell r="V1150">
            <v>0</v>
          </cell>
          <cell r="W1150">
            <v>0</v>
          </cell>
          <cell r="X1150">
            <v>0</v>
          </cell>
          <cell r="Y1150">
            <v>0</v>
          </cell>
          <cell r="Z1150">
            <v>0</v>
          </cell>
          <cell r="AA1150">
            <v>-900</v>
          </cell>
          <cell r="AB1150">
            <v>-900</v>
          </cell>
          <cell r="AC1150">
            <v>-900</v>
          </cell>
          <cell r="AD1150">
            <v>0</v>
          </cell>
          <cell r="AE1150">
            <v>0</v>
          </cell>
          <cell r="AF1150">
            <v>0</v>
          </cell>
          <cell r="AG1150">
            <v>0</v>
          </cell>
          <cell r="AH1150">
            <v>0</v>
          </cell>
          <cell r="AI1150">
            <v>0</v>
          </cell>
          <cell r="AJ1150">
            <v>0</v>
          </cell>
          <cell r="AK1150">
            <v>0</v>
          </cell>
          <cell r="AL1150">
            <v>0</v>
          </cell>
          <cell r="AM1150">
            <v>-37.5</v>
          </cell>
          <cell r="AN1150">
            <v>-112.5</v>
          </cell>
          <cell r="AO1150">
            <v>-187.5</v>
          </cell>
          <cell r="AR1150" t="str">
            <v>50a1</v>
          </cell>
        </row>
        <row r="1151">
          <cell r="R1151">
            <v>-34075799.549999997</v>
          </cell>
          <cell r="S1151">
            <v>-40430164.350000001</v>
          </cell>
          <cell r="T1151">
            <v>-26215824.350000001</v>
          </cell>
          <cell r="U1151">
            <v>-24292959.350000001</v>
          </cell>
          <cell r="V1151">
            <v>-22472616.350000001</v>
          </cell>
          <cell r="W1151">
            <v>-14413110.35</v>
          </cell>
          <cell r="X1151">
            <v>-10864304.35</v>
          </cell>
          <cell r="Y1151">
            <v>-7632146.3499999996</v>
          </cell>
          <cell r="Z1151">
            <v>17988656.649999999</v>
          </cell>
          <cell r="AA1151">
            <v>813603.65</v>
          </cell>
          <cell r="AB1151">
            <v>-11091614.35</v>
          </cell>
          <cell r="AC1151">
            <v>-19714810</v>
          </cell>
          <cell r="AD1151">
            <v>-16754837.747916671</v>
          </cell>
          <cell r="AE1151">
            <v>-17448497.02708333</v>
          </cell>
          <cell r="AF1151">
            <v>-17788278.941666666</v>
          </cell>
          <cell r="AG1151">
            <v>-17493840.124999996</v>
          </cell>
          <cell r="AH1151">
            <v>-16897995.808333334</v>
          </cell>
          <cell r="AI1151">
            <v>-16725025.18333333</v>
          </cell>
          <cell r="AJ1151">
            <v>-17096043.124999996</v>
          </cell>
          <cell r="AK1151">
            <v>-17470922.399999995</v>
          </cell>
          <cell r="AL1151">
            <v>-16892554.716666665</v>
          </cell>
          <cell r="AM1151">
            <v>-16173749.533333329</v>
          </cell>
          <cell r="AN1151">
            <v>-16154629.474999994</v>
          </cell>
          <cell r="AO1151">
            <v>-16072832.52708333</v>
          </cell>
          <cell r="AR1151" t="str">
            <v>50a1</v>
          </cell>
        </row>
        <row r="1152">
          <cell r="R1152">
            <v>63661.09</v>
          </cell>
          <cell r="S1152">
            <v>0</v>
          </cell>
          <cell r="T1152">
            <v>0</v>
          </cell>
          <cell r="U1152">
            <v>0</v>
          </cell>
          <cell r="V1152">
            <v>0</v>
          </cell>
          <cell r="W1152">
            <v>0</v>
          </cell>
          <cell r="X1152">
            <v>0</v>
          </cell>
          <cell r="Y1152">
            <v>0</v>
          </cell>
          <cell r="Z1152">
            <v>0</v>
          </cell>
          <cell r="AA1152">
            <v>0</v>
          </cell>
          <cell r="AB1152">
            <v>0</v>
          </cell>
          <cell r="AC1152">
            <v>0</v>
          </cell>
          <cell r="AD1152">
            <v>2652.5454166666664</v>
          </cell>
          <cell r="AE1152">
            <v>5305.0908333333327</v>
          </cell>
          <cell r="AF1152">
            <v>5305.0908333333327</v>
          </cell>
          <cell r="AG1152">
            <v>5305.0908333333327</v>
          </cell>
          <cell r="AH1152">
            <v>5305.0908333333327</v>
          </cell>
          <cell r="AI1152">
            <v>5305.0908333333327</v>
          </cell>
          <cell r="AJ1152">
            <v>5305.0908333333327</v>
          </cell>
          <cell r="AK1152">
            <v>5305.0908333333327</v>
          </cell>
          <cell r="AL1152">
            <v>5305.0908333333327</v>
          </cell>
          <cell r="AM1152">
            <v>5305.0908333333327</v>
          </cell>
          <cell r="AN1152">
            <v>5305.0908333333327</v>
          </cell>
          <cell r="AO1152">
            <v>5305.0908333333327</v>
          </cell>
          <cell r="AR1152" t="str">
            <v>50a1</v>
          </cell>
        </row>
        <row r="1153">
          <cell r="R1153">
            <v>-418</v>
          </cell>
          <cell r="S1153">
            <v>-418</v>
          </cell>
          <cell r="T1153">
            <v>-418</v>
          </cell>
          <cell r="U1153">
            <v>-86.79</v>
          </cell>
          <cell r="V1153">
            <v>-86.79</v>
          </cell>
          <cell r="W1153">
            <v>-86.79</v>
          </cell>
          <cell r="X1153">
            <v>-86.79</v>
          </cell>
          <cell r="Y1153">
            <v>-86.79</v>
          </cell>
          <cell r="Z1153">
            <v>-86.79</v>
          </cell>
          <cell r="AA1153">
            <v>-480.79</v>
          </cell>
          <cell r="AB1153">
            <v>-874.79</v>
          </cell>
          <cell r="AC1153">
            <v>-1268.79</v>
          </cell>
          <cell r="AD1153">
            <v>-132.91666666666666</v>
          </cell>
          <cell r="AE1153">
            <v>-167.75</v>
          </cell>
          <cell r="AF1153">
            <v>-225.5</v>
          </cell>
          <cell r="AG1153">
            <v>-269.44958333333335</v>
          </cell>
          <cell r="AH1153">
            <v>-276.68208333333331</v>
          </cell>
          <cell r="AI1153">
            <v>-283.91458333333333</v>
          </cell>
          <cell r="AJ1153">
            <v>-279.68874999999997</v>
          </cell>
          <cell r="AK1153">
            <v>-286.92124999999999</v>
          </cell>
          <cell r="AL1153">
            <v>-294.15375</v>
          </cell>
          <cell r="AM1153">
            <v>-294.88624999999996</v>
          </cell>
          <cell r="AN1153">
            <v>-311.03541666666666</v>
          </cell>
          <cell r="AO1153">
            <v>-342.60124999999999</v>
          </cell>
          <cell r="AR1153" t="str">
            <v>50a</v>
          </cell>
        </row>
        <row r="1154">
          <cell r="R1154">
            <v>-65341.72</v>
          </cell>
          <cell r="S1154">
            <v>-243110.1</v>
          </cell>
          <cell r="T1154">
            <v>-248418.44</v>
          </cell>
          <cell r="U1154">
            <v>-237346.76</v>
          </cell>
          <cell r="V1154">
            <v>-249212.94</v>
          </cell>
          <cell r="W1154">
            <v>-48373.45</v>
          </cell>
          <cell r="X1154">
            <v>-49617.83</v>
          </cell>
          <cell r="Y1154">
            <v>-48075.51</v>
          </cell>
          <cell r="Z1154">
            <v>-248300.2</v>
          </cell>
          <cell r="AA1154">
            <v>-244533.61</v>
          </cell>
          <cell r="AB1154">
            <v>-44925.85</v>
          </cell>
          <cell r="AC1154">
            <v>-152943.46</v>
          </cell>
          <cell r="AD1154">
            <v>-108833.10625000001</v>
          </cell>
          <cell r="AE1154">
            <v>-123523.70875000003</v>
          </cell>
          <cell r="AF1154">
            <v>-137626.91250000003</v>
          </cell>
          <cell r="AG1154">
            <v>-143394.96458333335</v>
          </cell>
          <cell r="AH1154">
            <v>-148901.88208333333</v>
          </cell>
          <cell r="AI1154">
            <v>-154441.22666666665</v>
          </cell>
          <cell r="AJ1154">
            <v>-159663.22375</v>
          </cell>
          <cell r="AK1154">
            <v>-157072.95083333334</v>
          </cell>
          <cell r="AL1154">
            <v>-141529.29083333333</v>
          </cell>
          <cell r="AM1154">
            <v>-133610.45375000002</v>
          </cell>
          <cell r="AN1154">
            <v>-138973.75666666668</v>
          </cell>
          <cell r="AO1154">
            <v>-149303.58708333335</v>
          </cell>
          <cell r="AR1154" t="str">
            <v>50a</v>
          </cell>
        </row>
        <row r="1155">
          <cell r="R1155">
            <v>-343.67</v>
          </cell>
          <cell r="S1155">
            <v>-343.67</v>
          </cell>
          <cell r="T1155">
            <v>-343.67</v>
          </cell>
          <cell r="U1155">
            <v>-343.67</v>
          </cell>
          <cell r="V1155">
            <v>-343.67</v>
          </cell>
          <cell r="W1155">
            <v>-343.67</v>
          </cell>
          <cell r="X1155">
            <v>-343.67</v>
          </cell>
          <cell r="Y1155">
            <v>-343.67</v>
          </cell>
          <cell r="Z1155">
            <v>-343.67</v>
          </cell>
          <cell r="AA1155">
            <v>-343.67</v>
          </cell>
          <cell r="AB1155">
            <v>-343.67</v>
          </cell>
          <cell r="AC1155">
            <v>0</v>
          </cell>
          <cell r="AD1155">
            <v>-343.67</v>
          </cell>
          <cell r="AE1155">
            <v>-343.67</v>
          </cell>
          <cell r="AF1155">
            <v>-343.67</v>
          </cell>
          <cell r="AG1155">
            <v>-343.67</v>
          </cell>
          <cell r="AH1155">
            <v>-343.67</v>
          </cell>
          <cell r="AI1155">
            <v>-343.67</v>
          </cell>
          <cell r="AJ1155">
            <v>-343.67</v>
          </cell>
          <cell r="AK1155">
            <v>-343.67</v>
          </cell>
          <cell r="AL1155">
            <v>-343.67</v>
          </cell>
          <cell r="AM1155">
            <v>-343.67</v>
          </cell>
          <cell r="AN1155">
            <v>-343.67</v>
          </cell>
          <cell r="AO1155">
            <v>-329.35041666666672</v>
          </cell>
          <cell r="AR1155" t="str">
            <v>50a</v>
          </cell>
        </row>
        <row r="1156">
          <cell r="R1156">
            <v>-398487.25</v>
          </cell>
          <cell r="S1156">
            <v>-1132844.01</v>
          </cell>
          <cell r="T1156">
            <v>-1505411.87</v>
          </cell>
          <cell r="U1156">
            <v>-418675.17</v>
          </cell>
          <cell r="V1156">
            <v>-640367.79</v>
          </cell>
          <cell r="W1156">
            <v>-782809.06</v>
          </cell>
          <cell r="X1156">
            <v>-103740.73</v>
          </cell>
          <cell r="Y1156">
            <v>-184283.39</v>
          </cell>
          <cell r="Z1156">
            <v>-218923.93</v>
          </cell>
          <cell r="AA1156">
            <v>-44399.03</v>
          </cell>
          <cell r="AB1156">
            <v>-61421.39</v>
          </cell>
          <cell r="AC1156">
            <v>-78567.09</v>
          </cell>
          <cell r="AD1156">
            <v>-295997.26458333334</v>
          </cell>
          <cell r="AE1156">
            <v>-322671.57749999996</v>
          </cell>
          <cell r="AF1156">
            <v>-362162.11458333331</v>
          </cell>
          <cell r="AG1156">
            <v>-393290.4891666667</v>
          </cell>
          <cell r="AH1156">
            <v>-414545.20208333334</v>
          </cell>
          <cell r="AI1156">
            <v>-440617.88291666674</v>
          </cell>
          <cell r="AJ1156">
            <v>-456053.55541666667</v>
          </cell>
          <cell r="AK1156">
            <v>-459401.29458333342</v>
          </cell>
          <cell r="AL1156">
            <v>-462334.9283333334</v>
          </cell>
          <cell r="AM1156">
            <v>-464223.86916666664</v>
          </cell>
          <cell r="AN1156">
            <v>-464877.06375000003</v>
          </cell>
          <cell r="AO1156">
            <v>-464544.74625000003</v>
          </cell>
          <cell r="AR1156" t="str">
            <v>50a</v>
          </cell>
        </row>
        <row r="1157">
          <cell r="R1157">
            <v>-8678.4599999999991</v>
          </cell>
          <cell r="S1157">
            <v>-8678.4599999999991</v>
          </cell>
          <cell r="T1157">
            <v>-8678.4599999999991</v>
          </cell>
          <cell r="U1157">
            <v>-8678.4599999999991</v>
          </cell>
          <cell r="V1157">
            <v>-8678.4599999999991</v>
          </cell>
          <cell r="W1157">
            <v>-8678.4599999999991</v>
          </cell>
          <cell r="X1157">
            <v>-8678.4599999999991</v>
          </cell>
          <cell r="Y1157">
            <v>-8678.4599999999991</v>
          </cell>
          <cell r="Z1157">
            <v>-8678.4599999999991</v>
          </cell>
          <cell r="AA1157">
            <v>-8678.4599999999991</v>
          </cell>
          <cell r="AB1157">
            <v>-8678.4599999999991</v>
          </cell>
          <cell r="AC1157">
            <v>0</v>
          </cell>
          <cell r="AD1157">
            <v>-8678.4599999999973</v>
          </cell>
          <cell r="AE1157">
            <v>-8678.4599999999973</v>
          </cell>
          <cell r="AF1157">
            <v>-8678.4599999999973</v>
          </cell>
          <cell r="AG1157">
            <v>-8678.4599999999973</v>
          </cell>
          <cell r="AH1157">
            <v>-8678.4599999999973</v>
          </cell>
          <cell r="AI1157">
            <v>-8678.4599999999973</v>
          </cell>
          <cell r="AJ1157">
            <v>-8678.4599999999973</v>
          </cell>
          <cell r="AK1157">
            <v>-8678.4599999999973</v>
          </cell>
          <cell r="AL1157">
            <v>-8678.4599999999973</v>
          </cell>
          <cell r="AM1157">
            <v>-8678.4599999999973</v>
          </cell>
          <cell r="AN1157">
            <v>-8678.4599999999973</v>
          </cell>
          <cell r="AO1157">
            <v>-8316.8574999999964</v>
          </cell>
          <cell r="AR1157" t="str">
            <v>50a</v>
          </cell>
        </row>
        <row r="1158">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R1158" t="str">
            <v>50a</v>
          </cell>
        </row>
        <row r="1159">
          <cell r="R1159">
            <v>-26771775.870000001</v>
          </cell>
          <cell r="S1159">
            <v>-28706335.199999999</v>
          </cell>
          <cell r="T1159">
            <v>-30640808.949999999</v>
          </cell>
          <cell r="U1159">
            <v>-20644676.460000001</v>
          </cell>
          <cell r="V1159">
            <v>-20363527.969999999</v>
          </cell>
          <cell r="W1159">
            <v>-22296536.809999999</v>
          </cell>
          <cell r="X1159">
            <v>-24149808.780000001</v>
          </cell>
          <cell r="Y1159">
            <v>-25905547.52</v>
          </cell>
          <cell r="Z1159">
            <v>-16996646.02</v>
          </cell>
          <cell r="AA1159">
            <v>-18722247.010000002</v>
          </cell>
          <cell r="AB1159">
            <v>-20478740.960000001</v>
          </cell>
          <cell r="AC1159">
            <v>-22017015</v>
          </cell>
          <cell r="AD1159">
            <v>-23713405.872083332</v>
          </cell>
          <cell r="AE1159">
            <v>-23878556.9575</v>
          </cell>
          <cell r="AF1159">
            <v>-24041735.166250002</v>
          </cell>
          <cell r="AG1159">
            <v>-24181995.713333327</v>
          </cell>
          <cell r="AH1159">
            <v>-24207022.049166664</v>
          </cell>
          <cell r="AI1159">
            <v>-24137223.063333333</v>
          </cell>
          <cell r="AJ1159">
            <v>-24061530.668749999</v>
          </cell>
          <cell r="AK1159">
            <v>-23972475.171250001</v>
          </cell>
          <cell r="AL1159">
            <v>-23842075.240833338</v>
          </cell>
          <cell r="AM1159">
            <v>-23669069.624583334</v>
          </cell>
          <cell r="AN1159">
            <v>-23477314.322500002</v>
          </cell>
          <cell r="AO1159">
            <v>-23259104.890833333</v>
          </cell>
          <cell r="AR1159" t="str">
            <v>50b</v>
          </cell>
        </row>
        <row r="1160">
          <cell r="R1160">
            <v>-5255828.2</v>
          </cell>
          <cell r="S1160">
            <v>-6023112.2000000002</v>
          </cell>
          <cell r="T1160">
            <v>-6790396.2000000002</v>
          </cell>
          <cell r="U1160">
            <v>-7556434.2000000002</v>
          </cell>
          <cell r="V1160">
            <v>-3835859.85</v>
          </cell>
          <cell r="W1160">
            <v>-4832000.8499999996</v>
          </cell>
          <cell r="X1160">
            <v>-5636890.8499999996</v>
          </cell>
          <cell r="Y1160">
            <v>-6442076.8499999996</v>
          </cell>
          <cell r="Z1160">
            <v>-7247364.8499999996</v>
          </cell>
          <cell r="AA1160">
            <v>-8052650.8499999996</v>
          </cell>
          <cell r="AB1160">
            <v>-4022719.65</v>
          </cell>
          <cell r="AC1160">
            <v>-4522893.41</v>
          </cell>
          <cell r="AD1160">
            <v>-5697296.8754166691</v>
          </cell>
          <cell r="AE1160">
            <v>-5696309.6979166679</v>
          </cell>
          <cell r="AF1160">
            <v>-5695422.6037500007</v>
          </cell>
          <cell r="AG1160">
            <v>-5694583.6345833344</v>
          </cell>
          <cell r="AH1160">
            <v>-5694250.3583333343</v>
          </cell>
          <cell r="AI1160">
            <v>-5704010.4000000013</v>
          </cell>
          <cell r="AJ1160">
            <v>-5724973.2333333343</v>
          </cell>
          <cell r="AK1160">
            <v>-5749182.4000000013</v>
          </cell>
          <cell r="AL1160">
            <v>-5776654.3166666673</v>
          </cell>
          <cell r="AM1160">
            <v>-5807393.1500000013</v>
          </cell>
          <cell r="AN1160">
            <v>-5836089.3354166672</v>
          </cell>
          <cell r="AO1160">
            <v>-5850059.19625</v>
          </cell>
          <cell r="AR1160" t="str">
            <v>50b</v>
          </cell>
        </row>
        <row r="1161">
          <cell r="R1161">
            <v>411807.15</v>
          </cell>
          <cell r="S1161">
            <v>324217.15000000002</v>
          </cell>
          <cell r="T1161">
            <v>236627.15</v>
          </cell>
          <cell r="U1161">
            <v>153140.15</v>
          </cell>
          <cell r="V1161">
            <v>76570</v>
          </cell>
          <cell r="W1161">
            <v>0</v>
          </cell>
          <cell r="X1161">
            <v>-80000</v>
          </cell>
          <cell r="Y1161">
            <v>-160000</v>
          </cell>
          <cell r="Z1161">
            <v>-240000</v>
          </cell>
          <cell r="AA1161">
            <v>-320000</v>
          </cell>
          <cell r="AB1161">
            <v>389224.67</v>
          </cell>
          <cell r="AC1161">
            <v>333621.15000000002</v>
          </cell>
          <cell r="AD1161">
            <v>-2161558.9104166669</v>
          </cell>
          <cell r="AE1161">
            <v>-1650097.9395833339</v>
          </cell>
          <cell r="AF1161">
            <v>-1140013.052083333</v>
          </cell>
          <cell r="AG1161">
            <v>-631133.28958333319</v>
          </cell>
          <cell r="AH1161">
            <v>-122999.49166666668</v>
          </cell>
          <cell r="AI1161">
            <v>130952.96666666666</v>
          </cell>
          <cell r="AJ1161">
            <v>130581.17499999999</v>
          </cell>
          <cell r="AK1161">
            <v>129478.38791666667</v>
          </cell>
          <cell r="AL1161">
            <v>127682.82458333329</v>
          </cell>
          <cell r="AM1161">
            <v>125181.8970833333</v>
          </cell>
          <cell r="AN1161">
            <v>115663.74458333333</v>
          </cell>
          <cell r="AO1161">
            <v>100674.61833333333</v>
          </cell>
          <cell r="AR1161" t="str">
            <v>50b</v>
          </cell>
        </row>
        <row r="1162">
          <cell r="R1162">
            <v>-13252955.060000001</v>
          </cell>
          <cell r="S1162">
            <v>-14309570.060000001</v>
          </cell>
          <cell r="T1162">
            <v>-15366185.060000001</v>
          </cell>
          <cell r="U1162">
            <v>-10549809.33</v>
          </cell>
          <cell r="V1162">
            <v>-11073884.33</v>
          </cell>
          <cell r="W1162">
            <v>-12130499.33</v>
          </cell>
          <cell r="X1162">
            <v>-13258499.33</v>
          </cell>
          <cell r="Y1162">
            <v>-14480499.33</v>
          </cell>
          <cell r="Z1162">
            <v>-9871409.3100000005</v>
          </cell>
          <cell r="AA1162">
            <v>-11092963.359999999</v>
          </cell>
          <cell r="AB1162">
            <v>-12313963.359999999</v>
          </cell>
          <cell r="AC1162">
            <v>-13389523.539999999</v>
          </cell>
          <cell r="AD1162">
            <v>-12134204.707500001</v>
          </cell>
          <cell r="AE1162">
            <v>-12186191.678750001</v>
          </cell>
          <cell r="AF1162">
            <v>-12241531.024583334</v>
          </cell>
          <cell r="AG1162">
            <v>-12280770.395416668</v>
          </cell>
          <cell r="AH1162">
            <v>-12281722.424583336</v>
          </cell>
          <cell r="AI1162">
            <v>-12263842.037083335</v>
          </cell>
          <cell r="AJ1162">
            <v>-12252292.774583334</v>
          </cell>
          <cell r="AK1162">
            <v>-12253965.678749999</v>
          </cell>
          <cell r="AL1162">
            <v>-12289259.474583333</v>
          </cell>
          <cell r="AM1162">
            <v>-12358155.580833333</v>
          </cell>
          <cell r="AN1162">
            <v>-12444130.272500001</v>
          </cell>
          <cell r="AO1162">
            <v>-12541097.471666669</v>
          </cell>
        </row>
        <row r="1163">
          <cell r="R1163">
            <v>0</v>
          </cell>
          <cell r="S1163">
            <v>0</v>
          </cell>
          <cell r="T1163">
            <v>0</v>
          </cell>
          <cell r="U1163">
            <v>0</v>
          </cell>
          <cell r="V1163">
            <v>0</v>
          </cell>
          <cell r="W1163">
            <v>0</v>
          </cell>
          <cell r="X1163">
            <v>0</v>
          </cell>
          <cell r="Y1163">
            <v>-628.34</v>
          </cell>
          <cell r="Z1163">
            <v>0</v>
          </cell>
          <cell r="AA1163">
            <v>0</v>
          </cell>
          <cell r="AB1163">
            <v>0</v>
          </cell>
          <cell r="AC1163">
            <v>0</v>
          </cell>
          <cell r="AD1163">
            <v>-279.78000000000003</v>
          </cell>
          <cell r="AE1163">
            <v>-279.78000000000003</v>
          </cell>
          <cell r="AF1163">
            <v>-279.78000000000003</v>
          </cell>
          <cell r="AG1163">
            <v>-279.78000000000003</v>
          </cell>
          <cell r="AH1163">
            <v>-279.78000000000003</v>
          </cell>
          <cell r="AI1163">
            <v>-279.78000000000003</v>
          </cell>
          <cell r="AJ1163">
            <v>-279.78000000000003</v>
          </cell>
          <cell r="AK1163">
            <v>-305.96083333333337</v>
          </cell>
          <cell r="AL1163">
            <v>-237.21166666666667</v>
          </cell>
          <cell r="AM1163">
            <v>-119.80166666666668</v>
          </cell>
          <cell r="AN1163">
            <v>-74.841666666666669</v>
          </cell>
          <cell r="AO1163">
            <v>-52.361666666666672</v>
          </cell>
          <cell r="AR1163" t="str">
            <v>50b</v>
          </cell>
        </row>
        <row r="1164">
          <cell r="R1164">
            <v>-4300427</v>
          </cell>
          <cell r="S1164">
            <v>-5002568.2</v>
          </cell>
          <cell r="T1164">
            <v>-4988947.2300000004</v>
          </cell>
          <cell r="U1164">
            <v>-3049626.86</v>
          </cell>
          <cell r="V1164">
            <v>-3323494.34</v>
          </cell>
          <cell r="W1164">
            <v>-4634418.96</v>
          </cell>
          <cell r="X1164">
            <v>-3171098</v>
          </cell>
          <cell r="Y1164">
            <v>-4058800.17</v>
          </cell>
          <cell r="Z1164">
            <v>-4531572.0999999996</v>
          </cell>
          <cell r="AA1164">
            <v>-3484846.44</v>
          </cell>
          <cell r="AB1164">
            <v>-4519794.16</v>
          </cell>
          <cell r="AC1164">
            <v>-5925560.5999999996</v>
          </cell>
          <cell r="AD1164">
            <v>-4170673.9750000001</v>
          </cell>
          <cell r="AE1164">
            <v>-4209434.5945833335</v>
          </cell>
          <cell r="AF1164">
            <v>-4212959.8654166674</v>
          </cell>
          <cell r="AG1164">
            <v>-4180954.0637500007</v>
          </cell>
          <cell r="AH1164">
            <v>-4145026.9704166674</v>
          </cell>
          <cell r="AI1164">
            <v>-4138140.6962500005</v>
          </cell>
          <cell r="AJ1164">
            <v>-4156995.436666667</v>
          </cell>
          <cell r="AK1164">
            <v>-4180732.4520833339</v>
          </cell>
          <cell r="AL1164">
            <v>-4203575.7416666662</v>
          </cell>
          <cell r="AM1164">
            <v>-4216527.7491666665</v>
          </cell>
          <cell r="AN1164">
            <v>-4224612.1545833331</v>
          </cell>
          <cell r="AO1164">
            <v>-4238959.6241666665</v>
          </cell>
          <cell r="AR1164" t="str">
            <v>50b</v>
          </cell>
        </row>
        <row r="1165">
          <cell r="R1165">
            <v>-476089</v>
          </cell>
          <cell r="S1165">
            <v>-470550.06</v>
          </cell>
          <cell r="T1165">
            <v>0</v>
          </cell>
          <cell r="U1165">
            <v>0</v>
          </cell>
          <cell r="V1165">
            <v>0</v>
          </cell>
          <cell r="W1165">
            <v>0</v>
          </cell>
          <cell r="X1165">
            <v>0</v>
          </cell>
          <cell r="Y1165">
            <v>0</v>
          </cell>
          <cell r="Z1165">
            <v>0</v>
          </cell>
          <cell r="AA1165">
            <v>0</v>
          </cell>
          <cell r="AB1165">
            <v>0</v>
          </cell>
          <cell r="AC1165">
            <v>0</v>
          </cell>
          <cell r="AD1165">
            <v>-476089</v>
          </cell>
          <cell r="AE1165">
            <v>-475858.21083333337</v>
          </cell>
          <cell r="AF1165">
            <v>-455790.37999999995</v>
          </cell>
          <cell r="AG1165">
            <v>-416116.29666666663</v>
          </cell>
          <cell r="AH1165">
            <v>-376442.21333333332</v>
          </cell>
          <cell r="AI1165">
            <v>-336768.13</v>
          </cell>
          <cell r="AJ1165">
            <v>-297094.04666666669</v>
          </cell>
          <cell r="AK1165">
            <v>-257419.96333333335</v>
          </cell>
          <cell r="AL1165">
            <v>-217745.88</v>
          </cell>
          <cell r="AM1165">
            <v>-178071.79666666666</v>
          </cell>
          <cell r="AN1165">
            <v>-138397.71333333335</v>
          </cell>
          <cell r="AO1165">
            <v>-98723.63</v>
          </cell>
          <cell r="AR1165" t="str">
            <v>50b</v>
          </cell>
        </row>
        <row r="1166">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R1166" t="str">
            <v>50a</v>
          </cell>
        </row>
        <row r="1167">
          <cell r="R1167">
            <v>-134373.6</v>
          </cell>
          <cell r="S1167">
            <v>-274373.59999999998</v>
          </cell>
          <cell r="T1167">
            <v>-414373.6</v>
          </cell>
          <cell r="U1167">
            <v>-138091.04</v>
          </cell>
          <cell r="V1167">
            <v>-298091.03999999998</v>
          </cell>
          <cell r="W1167">
            <v>-438091.04</v>
          </cell>
          <cell r="X1167">
            <v>-214245.41</v>
          </cell>
          <cell r="Y1167">
            <v>-354245.41</v>
          </cell>
          <cell r="Z1167">
            <v>-494245.41</v>
          </cell>
          <cell r="AA1167">
            <v>-150187.65</v>
          </cell>
          <cell r="AB1167">
            <v>-290187.65000000002</v>
          </cell>
          <cell r="AC1167">
            <v>-430187.65</v>
          </cell>
          <cell r="AD1167">
            <v>-243420.89333333331</v>
          </cell>
          <cell r="AE1167">
            <v>-244202.02666666664</v>
          </cell>
          <cell r="AF1167">
            <v>-245816.49333333332</v>
          </cell>
          <cell r="AG1167">
            <v>-248398.8079166667</v>
          </cell>
          <cell r="AH1167">
            <v>-252782.30374999999</v>
          </cell>
          <cell r="AI1167">
            <v>-258207.46625000003</v>
          </cell>
          <cell r="AJ1167">
            <v>-263959.92708333337</v>
          </cell>
          <cell r="AK1167">
            <v>-270664.68625000003</v>
          </cell>
          <cell r="AL1167">
            <v>-278202.77875</v>
          </cell>
          <cell r="AM1167">
            <v>-285576.42500000005</v>
          </cell>
          <cell r="AN1167">
            <v>-292368.95833333337</v>
          </cell>
          <cell r="AO1167">
            <v>-299161.49166666664</v>
          </cell>
          <cell r="AR1167" t="str">
            <v>50b</v>
          </cell>
        </row>
        <row r="1168">
          <cell r="R1168">
            <v>903494</v>
          </cell>
          <cell r="S1168">
            <v>902494</v>
          </cell>
          <cell r="T1168">
            <v>144105</v>
          </cell>
          <cell r="U1168">
            <v>149105</v>
          </cell>
          <cell r="V1168">
            <v>51105</v>
          </cell>
          <cell r="W1168">
            <v>101105</v>
          </cell>
          <cell r="X1168">
            <v>102105</v>
          </cell>
          <cell r="Y1168">
            <v>90105</v>
          </cell>
          <cell r="Z1168">
            <v>90105</v>
          </cell>
          <cell r="AA1168">
            <v>81105</v>
          </cell>
          <cell r="AB1168">
            <v>-73895</v>
          </cell>
          <cell r="AC1168">
            <v>-66000</v>
          </cell>
          <cell r="AD1168">
            <v>-118400.16666666667</v>
          </cell>
          <cell r="AE1168">
            <v>4520.166666666667</v>
          </cell>
          <cell r="AF1168">
            <v>107984.95833333333</v>
          </cell>
          <cell r="AG1168">
            <v>178077.54166666666</v>
          </cell>
          <cell r="AH1168">
            <v>239461.79166666666</v>
          </cell>
          <cell r="AI1168">
            <v>303512.70833333331</v>
          </cell>
          <cell r="AJ1168">
            <v>352730.29166666669</v>
          </cell>
          <cell r="AK1168">
            <v>385489.54166666669</v>
          </cell>
          <cell r="AL1168">
            <v>403629.54166666669</v>
          </cell>
          <cell r="AM1168">
            <v>406650.29166666669</v>
          </cell>
          <cell r="AN1168">
            <v>349754.375</v>
          </cell>
          <cell r="AO1168">
            <v>248806.66666666666</v>
          </cell>
          <cell r="AR1168" t="str">
            <v>50b</v>
          </cell>
        </row>
        <row r="1169">
          <cell r="R1169">
            <v>-5290514.01</v>
          </cell>
          <cell r="S1169">
            <v>-4654844</v>
          </cell>
          <cell r="T1169">
            <v>-4567851</v>
          </cell>
          <cell r="U1169">
            <v>-3787682.52</v>
          </cell>
          <cell r="V1169">
            <v>-3708459.62</v>
          </cell>
          <cell r="W1169">
            <v>-3634915</v>
          </cell>
          <cell r="X1169">
            <v>-3905327</v>
          </cell>
          <cell r="Y1169">
            <v>-3914951.89</v>
          </cell>
          <cell r="Z1169">
            <v>-3803509.67</v>
          </cell>
          <cell r="AA1169">
            <v>-4325252</v>
          </cell>
          <cell r="AB1169">
            <v>-4871722</v>
          </cell>
          <cell r="AC1169">
            <v>-5422577</v>
          </cell>
          <cell r="AD1169">
            <v>-4215685.0629166672</v>
          </cell>
          <cell r="AE1169">
            <v>-4249736.2316666665</v>
          </cell>
          <cell r="AF1169">
            <v>-4257415.6916666664</v>
          </cell>
          <cell r="AG1169">
            <v>-4244761.5466666659</v>
          </cell>
          <cell r="AH1169">
            <v>-4235239.7858333336</v>
          </cell>
          <cell r="AI1169">
            <v>-4238797.67</v>
          </cell>
          <cell r="AJ1169">
            <v>-4250420.3187500006</v>
          </cell>
          <cell r="AK1169">
            <v>-4271667.6712499997</v>
          </cell>
          <cell r="AL1169">
            <v>-4287092.9862500001</v>
          </cell>
          <cell r="AM1169">
            <v>-4297108.9258333342</v>
          </cell>
          <cell r="AN1169">
            <v>-4303997.0341666667</v>
          </cell>
          <cell r="AO1169">
            <v>-4314047.8116666665</v>
          </cell>
          <cell r="AR1169" t="str">
            <v>50b</v>
          </cell>
        </row>
        <row r="1170">
          <cell r="R1170">
            <v>-4251496.1900000004</v>
          </cell>
          <cell r="S1170">
            <v>-3441156.9</v>
          </cell>
          <cell r="T1170">
            <v>-2900473</v>
          </cell>
          <cell r="U1170">
            <v>-1898471.83</v>
          </cell>
          <cell r="V1170">
            <v>-1503682.83</v>
          </cell>
          <cell r="W1170">
            <v>-1130661</v>
          </cell>
          <cell r="X1170">
            <v>-984229.83</v>
          </cell>
          <cell r="Y1170">
            <v>-1081876.97</v>
          </cell>
          <cell r="Z1170">
            <v>-1307202</v>
          </cell>
          <cell r="AA1170">
            <v>-2425889.38</v>
          </cell>
          <cell r="AB1170">
            <v>-3886249</v>
          </cell>
          <cell r="AC1170">
            <v>-4613562</v>
          </cell>
          <cell r="AD1170">
            <v>-2110823.0045833332</v>
          </cell>
          <cell r="AE1170">
            <v>-2223721.2587500005</v>
          </cell>
          <cell r="AF1170">
            <v>-2288262.3204166666</v>
          </cell>
          <cell r="AG1170">
            <v>-2310977.6845833333</v>
          </cell>
          <cell r="AH1170">
            <v>-2305203.0762499999</v>
          </cell>
          <cell r="AI1170">
            <v>-2309936.0183333331</v>
          </cell>
          <cell r="AJ1170">
            <v>-2323041.5837500002</v>
          </cell>
          <cell r="AK1170">
            <v>-2325208.9724999997</v>
          </cell>
          <cell r="AL1170">
            <v>-2334439.9599999995</v>
          </cell>
          <cell r="AM1170">
            <v>-2370297.3137499997</v>
          </cell>
          <cell r="AN1170">
            <v>-2397396.1566666663</v>
          </cell>
          <cell r="AO1170">
            <v>-2426769.4020833331</v>
          </cell>
        </row>
        <row r="1171">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R1171" t="str">
            <v>50b</v>
          </cell>
        </row>
        <row r="1172">
          <cell r="R1172">
            <v>-4513806</v>
          </cell>
          <cell r="S1172">
            <v>-4408208.82</v>
          </cell>
          <cell r="T1172">
            <v>-4145397.72</v>
          </cell>
          <cell r="U1172">
            <v>-2523522.85</v>
          </cell>
          <cell r="V1172">
            <v>-1959020.48</v>
          </cell>
          <cell r="W1172">
            <v>-2033920.27</v>
          </cell>
          <cell r="X1172">
            <v>-1123986</v>
          </cell>
          <cell r="Y1172">
            <v>-1203625.71</v>
          </cell>
          <cell r="Z1172">
            <v>-1520516.2</v>
          </cell>
          <cell r="AA1172">
            <v>-1854161.25</v>
          </cell>
          <cell r="AB1172">
            <v>-3620338.99</v>
          </cell>
          <cell r="AC1172">
            <v>-5126895.82</v>
          </cell>
          <cell r="AD1172">
            <v>-2286403.7249999996</v>
          </cell>
          <cell r="AE1172">
            <v>-2428292.7916666665</v>
          </cell>
          <cell r="AF1172">
            <v>-2538413.2058333331</v>
          </cell>
          <cell r="AG1172">
            <v>-2601957.8062499999</v>
          </cell>
          <cell r="AH1172">
            <v>-2619297.4691666667</v>
          </cell>
          <cell r="AI1172">
            <v>-2630539.6170833334</v>
          </cell>
          <cell r="AJ1172">
            <v>-2647628.0699999998</v>
          </cell>
          <cell r="AK1172">
            <v>-2662322.6895833332</v>
          </cell>
          <cell r="AL1172">
            <v>-2684827.570416667</v>
          </cell>
          <cell r="AM1172">
            <v>-2717671.8429166665</v>
          </cell>
          <cell r="AN1172">
            <v>-2759799.7974999999</v>
          </cell>
          <cell r="AO1172">
            <v>-2809607.0625</v>
          </cell>
        </row>
        <row r="1173">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row>
        <row r="1174">
          <cell r="R1174">
            <v>-132132.84</v>
          </cell>
          <cell r="S1174">
            <v>-132132.84</v>
          </cell>
          <cell r="T1174">
            <v>0</v>
          </cell>
          <cell r="U1174">
            <v>0</v>
          </cell>
          <cell r="V1174">
            <v>0</v>
          </cell>
          <cell r="W1174">
            <v>0</v>
          </cell>
          <cell r="X1174">
            <v>0</v>
          </cell>
          <cell r="Y1174">
            <v>0</v>
          </cell>
          <cell r="Z1174">
            <v>0</v>
          </cell>
          <cell r="AA1174">
            <v>0</v>
          </cell>
          <cell r="AB1174">
            <v>0</v>
          </cell>
          <cell r="AC1174">
            <v>0</v>
          </cell>
          <cell r="AD1174">
            <v>-429317.35999999993</v>
          </cell>
          <cell r="AE1174">
            <v>-338264.59666666662</v>
          </cell>
          <cell r="AF1174">
            <v>-241706.29833333334</v>
          </cell>
          <cell r="AG1174">
            <v>-139642.465</v>
          </cell>
          <cell r="AH1174">
            <v>-88480.051250000004</v>
          </cell>
          <cell r="AI1174">
            <v>-88219.057083333333</v>
          </cell>
          <cell r="AJ1174">
            <v>-82583.024999999994</v>
          </cell>
          <cell r="AK1174">
            <v>-71571.955000000002</v>
          </cell>
          <cell r="AL1174">
            <v>-60560.885000000002</v>
          </cell>
          <cell r="AM1174">
            <v>-49549.815000000002</v>
          </cell>
          <cell r="AN1174">
            <v>-38538.745000000003</v>
          </cell>
          <cell r="AO1174">
            <v>-27527.674999999999</v>
          </cell>
        </row>
        <row r="1175">
          <cell r="R1175">
            <v>-1492.46</v>
          </cell>
          <cell r="S1175">
            <v>-1329.64</v>
          </cell>
          <cell r="T1175">
            <v>-1309.48</v>
          </cell>
          <cell r="U1175">
            <v>-1233</v>
          </cell>
          <cell r="V1175">
            <v>-1211.8800000000001</v>
          </cell>
          <cell r="W1175">
            <v>-842.33</v>
          </cell>
          <cell r="X1175">
            <v>-944.67</v>
          </cell>
          <cell r="Y1175">
            <v>-1212.97</v>
          </cell>
          <cell r="Z1175">
            <v>-1162.04</v>
          </cell>
          <cell r="AA1175">
            <v>-651.94000000000005</v>
          </cell>
          <cell r="AB1175">
            <v>-1281.55</v>
          </cell>
          <cell r="AC1175">
            <v>-1234.3399999999999</v>
          </cell>
          <cell r="AD1175">
            <v>-1718.3583333333336</v>
          </cell>
          <cell r="AE1175">
            <v>-1628.1800000000003</v>
          </cell>
          <cell r="AF1175">
            <v>-1514.5487499999999</v>
          </cell>
          <cell r="AG1175">
            <v>-1414.0049999999999</v>
          </cell>
          <cell r="AH1175">
            <v>-1337.4558333333332</v>
          </cell>
          <cell r="AI1175">
            <v>-1269.2833333333331</v>
          </cell>
          <cell r="AJ1175">
            <v>-1209.0845833333333</v>
          </cell>
          <cell r="AK1175">
            <v>-1195.2829166666668</v>
          </cell>
          <cell r="AL1175">
            <v>-1202.4379166666668</v>
          </cell>
          <cell r="AM1175">
            <v>-1182.0737499999998</v>
          </cell>
          <cell r="AN1175">
            <v>-1163.0854166666668</v>
          </cell>
          <cell r="AO1175">
            <v>-1162.9758333333332</v>
          </cell>
          <cell r="AR1175" t="str">
            <v>50b</v>
          </cell>
        </row>
        <row r="1176">
          <cell r="R1176">
            <v>-136833.76999999999</v>
          </cell>
          <cell r="S1176">
            <v>-263723.94</v>
          </cell>
          <cell r="T1176">
            <v>-110556.08</v>
          </cell>
          <cell r="U1176">
            <v>-161438.74</v>
          </cell>
          <cell r="V1176">
            <v>-84632.44</v>
          </cell>
          <cell r="W1176">
            <v>-133773.01</v>
          </cell>
          <cell r="X1176">
            <v>-148093.18</v>
          </cell>
          <cell r="Y1176">
            <v>-346598.09</v>
          </cell>
          <cell r="Z1176">
            <v>-136783.47</v>
          </cell>
          <cell r="AA1176">
            <v>-153625.60000000001</v>
          </cell>
          <cell r="AB1176">
            <v>-182950.38</v>
          </cell>
          <cell r="AC1176">
            <v>-162731.20000000001</v>
          </cell>
          <cell r="AD1176">
            <v>-135363.60916666666</v>
          </cell>
          <cell r="AE1176">
            <v>-133046.59916666665</v>
          </cell>
          <cell r="AF1176">
            <v>-134213.34958333333</v>
          </cell>
          <cell r="AG1176">
            <v>-138186.935</v>
          </cell>
          <cell r="AH1176">
            <v>-142300.58458333334</v>
          </cell>
          <cell r="AI1176">
            <v>-146007.86624999999</v>
          </cell>
          <cell r="AJ1176">
            <v>-152033.76041666666</v>
          </cell>
          <cell r="AK1176">
            <v>-153429.47041666665</v>
          </cell>
          <cell r="AL1176">
            <v>-153429.15916666668</v>
          </cell>
          <cell r="AM1176">
            <v>-156265.79791666666</v>
          </cell>
          <cell r="AN1176">
            <v>-163999.02666666667</v>
          </cell>
          <cell r="AO1176">
            <v>-168927.53833333336</v>
          </cell>
          <cell r="AR1176" t="str">
            <v>50a</v>
          </cell>
        </row>
        <row r="1177">
          <cell r="R1177">
            <v>-97542.48</v>
          </cell>
          <cell r="S1177">
            <v>-147831.59</v>
          </cell>
          <cell r="T1177">
            <v>-223961.13</v>
          </cell>
          <cell r="U1177">
            <v>-78274.600000000006</v>
          </cell>
          <cell r="V1177">
            <v>-153402.20000000001</v>
          </cell>
          <cell r="W1177">
            <v>-212562.28</v>
          </cell>
          <cell r="X1177">
            <v>-152283.24</v>
          </cell>
          <cell r="Y1177">
            <v>-291966.03999999998</v>
          </cell>
          <cell r="Z1177">
            <v>-385283.32</v>
          </cell>
          <cell r="AA1177">
            <v>-82689.990000000005</v>
          </cell>
          <cell r="AB1177">
            <v>-215872.67</v>
          </cell>
          <cell r="AC1177">
            <v>-328707.31</v>
          </cell>
          <cell r="AD1177">
            <v>-282267.88874999998</v>
          </cell>
          <cell r="AE1177">
            <v>-278711.62041666667</v>
          </cell>
          <cell r="AF1177">
            <v>-269311.5204166667</v>
          </cell>
          <cell r="AG1177">
            <v>-263355.48874999996</v>
          </cell>
          <cell r="AH1177">
            <v>-262245.38791666663</v>
          </cell>
          <cell r="AI1177">
            <v>-260183.76541666672</v>
          </cell>
          <cell r="AJ1177">
            <v>-256299.88416666666</v>
          </cell>
          <cell r="AK1177">
            <v>-247512.78833333333</v>
          </cell>
          <cell r="AL1177">
            <v>-231187.53791666668</v>
          </cell>
          <cell r="AM1177">
            <v>-216317.39499999999</v>
          </cell>
          <cell r="AN1177">
            <v>-208276.94750000001</v>
          </cell>
          <cell r="AO1177">
            <v>-201095.44750000001</v>
          </cell>
          <cell r="AR1177" t="str">
            <v>50b</v>
          </cell>
        </row>
        <row r="1178">
          <cell r="R1178">
            <v>-54322.16</v>
          </cell>
          <cell r="S1178">
            <v>-65251</v>
          </cell>
          <cell r="T1178">
            <v>-86993</v>
          </cell>
          <cell r="U1178">
            <v>-72756.22</v>
          </cell>
          <cell r="V1178">
            <v>-97463.29</v>
          </cell>
          <cell r="W1178">
            <v>-116946.65</v>
          </cell>
          <cell r="X1178">
            <v>-94761</v>
          </cell>
          <cell r="Y1178">
            <v>-98328</v>
          </cell>
          <cell r="Z1178">
            <v>-98621.88</v>
          </cell>
          <cell r="AA1178">
            <v>-103003</v>
          </cell>
          <cell r="AB1178">
            <v>-79499</v>
          </cell>
          <cell r="AC1178">
            <v>-170301</v>
          </cell>
          <cell r="AD1178">
            <v>-64727.724999999999</v>
          </cell>
          <cell r="AE1178">
            <v>-66520.827083333337</v>
          </cell>
          <cell r="AF1178">
            <v>-69540.111250000002</v>
          </cell>
          <cell r="AG1178">
            <v>-71937.559166666673</v>
          </cell>
          <cell r="AH1178">
            <v>-75068.163750000007</v>
          </cell>
          <cell r="AI1178">
            <v>-79926.28624999999</v>
          </cell>
          <cell r="AJ1178">
            <v>-83187.252500000002</v>
          </cell>
          <cell r="AK1178">
            <v>-85055.483333333337</v>
          </cell>
          <cell r="AL1178">
            <v>-86382.500416666677</v>
          </cell>
          <cell r="AM1178">
            <v>-87742.423750000002</v>
          </cell>
          <cell r="AN1178">
            <v>-89081.732499999998</v>
          </cell>
          <cell r="AO1178">
            <v>-92090.659166666665</v>
          </cell>
          <cell r="AR1178" t="str">
            <v>50a</v>
          </cell>
        </row>
        <row r="1179">
          <cell r="R1179">
            <v>-1472874</v>
          </cell>
          <cell r="S1179">
            <v>-1590744</v>
          </cell>
          <cell r="T1179">
            <v>-1708614</v>
          </cell>
          <cell r="U1179">
            <v>-1821531</v>
          </cell>
          <cell r="V1179">
            <v>-1231707</v>
          </cell>
          <cell r="W1179">
            <v>-1349577</v>
          </cell>
          <cell r="X1179">
            <v>-1459718</v>
          </cell>
          <cell r="Y1179">
            <v>-1560718</v>
          </cell>
          <cell r="Z1179">
            <v>-1019361</v>
          </cell>
          <cell r="AA1179">
            <v>-1120361</v>
          </cell>
          <cell r="AB1179">
            <v>-1221361</v>
          </cell>
          <cell r="AC1179">
            <v>-1253507</v>
          </cell>
          <cell r="AD1179">
            <v>-1626314.75</v>
          </cell>
          <cell r="AE1179">
            <v>-1628425.625</v>
          </cell>
          <cell r="AF1179">
            <v>-1630949.25</v>
          </cell>
          <cell r="AG1179">
            <v>-1633679.25</v>
          </cell>
          <cell r="AH1179">
            <v>-1607128.375</v>
          </cell>
          <cell r="AI1179">
            <v>-1551503</v>
          </cell>
          <cell r="AJ1179">
            <v>-1495968.3333333333</v>
          </cell>
          <cell r="AK1179">
            <v>-1439821.4583333333</v>
          </cell>
          <cell r="AL1179">
            <v>-1411629.25</v>
          </cell>
          <cell r="AM1179">
            <v>-1411391.7083333333</v>
          </cell>
          <cell r="AN1179">
            <v>-1410161.0833333333</v>
          </cell>
          <cell r="AO1179">
            <v>-1405068.4583333333</v>
          </cell>
          <cell r="AR1179" t="str">
            <v>50b</v>
          </cell>
        </row>
        <row r="1180">
          <cell r="R1180">
            <v>-624.44000000000005</v>
          </cell>
          <cell r="S1180">
            <v>-1747.44</v>
          </cell>
          <cell r="T1180">
            <v>-2825.44</v>
          </cell>
          <cell r="U1180">
            <v>396.84</v>
          </cell>
          <cell r="V1180">
            <v>-793.16</v>
          </cell>
          <cell r="W1180">
            <v>-1923.16</v>
          </cell>
          <cell r="X1180">
            <v>-306.33999999999997</v>
          </cell>
          <cell r="Y1180">
            <v>-1432.34</v>
          </cell>
          <cell r="Z1180">
            <v>-6432.34</v>
          </cell>
          <cell r="AA1180">
            <v>-214.17</v>
          </cell>
          <cell r="AB1180">
            <v>-1464.17</v>
          </cell>
          <cell r="AC1180">
            <v>-20248.169999999998</v>
          </cell>
          <cell r="AD1180">
            <v>-3420.3508333333334</v>
          </cell>
          <cell r="AE1180">
            <v>-3302.1108333333336</v>
          </cell>
          <cell r="AF1180">
            <v>-3187.7458333333338</v>
          </cell>
          <cell r="AG1180">
            <v>-3005.4495833333331</v>
          </cell>
          <cell r="AH1180">
            <v>-2762.8887499999996</v>
          </cell>
          <cell r="AI1180">
            <v>-2522.9945833333327</v>
          </cell>
          <cell r="AJ1180">
            <v>-2388.6941666666662</v>
          </cell>
          <cell r="AK1180">
            <v>-2367.0841666666661</v>
          </cell>
          <cell r="AL1180">
            <v>-2507.7791666666667</v>
          </cell>
          <cell r="AM1180">
            <v>-2652.2004166666661</v>
          </cell>
          <cell r="AN1180">
            <v>-2644.0979166666662</v>
          </cell>
          <cell r="AO1180">
            <v>-2887.2870833333332</v>
          </cell>
          <cell r="AR1180" t="str">
            <v>50a</v>
          </cell>
        </row>
        <row r="1181">
          <cell r="R1181">
            <v>-437.79</v>
          </cell>
          <cell r="S1181">
            <v>-390.03</v>
          </cell>
          <cell r="T1181">
            <v>-384.11</v>
          </cell>
          <cell r="U1181">
            <v>-361.68</v>
          </cell>
          <cell r="V1181">
            <v>-355.48</v>
          </cell>
          <cell r="W1181">
            <v>-247.08</v>
          </cell>
          <cell r="X1181">
            <v>-277.10000000000002</v>
          </cell>
          <cell r="Y1181">
            <v>-355.8</v>
          </cell>
          <cell r="Z1181">
            <v>-340.87</v>
          </cell>
          <cell r="AA1181">
            <v>-191.24</v>
          </cell>
          <cell r="AB1181">
            <v>-375.92</v>
          </cell>
          <cell r="AC1181">
            <v>-362.07</v>
          </cell>
          <cell r="AD1181">
            <v>-504.05291666666676</v>
          </cell>
          <cell r="AE1181">
            <v>-477.60083333333341</v>
          </cell>
          <cell r="AF1181">
            <v>-444.26875000000001</v>
          </cell>
          <cell r="AG1181">
            <v>-414.77541666666667</v>
          </cell>
          <cell r="AH1181">
            <v>-392.32083333333338</v>
          </cell>
          <cell r="AI1181">
            <v>-372.32333333333332</v>
          </cell>
          <cell r="AJ1181">
            <v>-354.66458333333327</v>
          </cell>
          <cell r="AK1181">
            <v>-350.61583333333328</v>
          </cell>
          <cell r="AL1181">
            <v>-352.71458333333334</v>
          </cell>
          <cell r="AM1181">
            <v>-346.74124999999998</v>
          </cell>
          <cell r="AN1181">
            <v>-341.17125000000004</v>
          </cell>
          <cell r="AO1181">
            <v>-341.13875000000002</v>
          </cell>
          <cell r="AR1181" t="str">
            <v>50b</v>
          </cell>
        </row>
        <row r="1182">
          <cell r="R1182">
            <v>0</v>
          </cell>
          <cell r="S1182">
            <v>0</v>
          </cell>
          <cell r="T1182">
            <v>-732682.9</v>
          </cell>
          <cell r="U1182">
            <v>-692832.05</v>
          </cell>
          <cell r="V1182">
            <v>-686870.35</v>
          </cell>
          <cell r="W1182">
            <v>-743100.35</v>
          </cell>
          <cell r="X1182">
            <v>-239996.1</v>
          </cell>
          <cell r="Y1182">
            <v>-239996.1</v>
          </cell>
          <cell r="Z1182">
            <v>-239996.1</v>
          </cell>
          <cell r="AA1182">
            <v>-236291.82</v>
          </cell>
          <cell r="AB1182">
            <v>-6331.46</v>
          </cell>
          <cell r="AC1182">
            <v>-6331.46</v>
          </cell>
          <cell r="AD1182">
            <v>0</v>
          </cell>
          <cell r="AE1182">
            <v>0</v>
          </cell>
          <cell r="AF1182">
            <v>-30528.454166666666</v>
          </cell>
          <cell r="AG1182">
            <v>-89924.910416666666</v>
          </cell>
          <cell r="AH1182">
            <v>-147412.51041666669</v>
          </cell>
          <cell r="AI1182">
            <v>-206994.62291666667</v>
          </cell>
          <cell r="AJ1182">
            <v>-247956.97500000001</v>
          </cell>
          <cell r="AK1182">
            <v>-267956.65000000002</v>
          </cell>
          <cell r="AL1182">
            <v>-287956.32500000001</v>
          </cell>
          <cell r="AM1182">
            <v>-307801.65500000009</v>
          </cell>
          <cell r="AN1182">
            <v>-317910.95833333337</v>
          </cell>
          <cell r="AO1182">
            <v>-318438.58</v>
          </cell>
          <cell r="AR1182" t="str">
            <v>50a</v>
          </cell>
        </row>
        <row r="1183">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R1183" t="str">
            <v>50b</v>
          </cell>
        </row>
        <row r="1184">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R1184" t="str">
            <v>50b</v>
          </cell>
        </row>
        <row r="1185">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R1185" t="str">
            <v>50b</v>
          </cell>
        </row>
        <row r="1186">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R1186" t="str">
            <v>50a</v>
          </cell>
        </row>
        <row r="1187">
          <cell r="R1187">
            <v>-996875</v>
          </cell>
          <cell r="S1187">
            <v>-1196250</v>
          </cell>
          <cell r="T1187">
            <v>-199375</v>
          </cell>
          <cell r="U1187">
            <v>-398750</v>
          </cell>
          <cell r="V1187">
            <v>-598125</v>
          </cell>
          <cell r="W1187">
            <v>-797500</v>
          </cell>
          <cell r="X1187">
            <v>-996875</v>
          </cell>
          <cell r="Y1187">
            <v>-1196250</v>
          </cell>
          <cell r="Z1187">
            <v>-199375</v>
          </cell>
          <cell r="AA1187">
            <v>-398750</v>
          </cell>
          <cell r="AB1187">
            <v>-598125</v>
          </cell>
          <cell r="AC1187">
            <v>-797500</v>
          </cell>
          <cell r="AD1187">
            <v>-697812.5</v>
          </cell>
          <cell r="AE1187">
            <v>-697812.5</v>
          </cell>
          <cell r="AF1187">
            <v>-697812.5</v>
          </cell>
          <cell r="AG1187">
            <v>-697812.5</v>
          </cell>
          <cell r="AH1187">
            <v>-697812.5</v>
          </cell>
          <cell r="AI1187">
            <v>-697812.5</v>
          </cell>
          <cell r="AJ1187">
            <v>-697812.5</v>
          </cell>
          <cell r="AK1187">
            <v>-697812.5</v>
          </cell>
          <cell r="AL1187">
            <v>-697812.5</v>
          </cell>
          <cell r="AM1187">
            <v>-697812.5</v>
          </cell>
          <cell r="AN1187">
            <v>-697812.5</v>
          </cell>
          <cell r="AO1187">
            <v>-697812.5</v>
          </cell>
          <cell r="AR1187" t="str">
            <v>50a</v>
          </cell>
        </row>
        <row r="1188">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R1188" t="str">
            <v>50a</v>
          </cell>
        </row>
        <row r="1189">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R1189" t="str">
            <v>50a</v>
          </cell>
        </row>
        <row r="1190">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R1190" t="str">
            <v>50a</v>
          </cell>
        </row>
        <row r="1191">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R1191" t="str">
            <v>50a</v>
          </cell>
        </row>
        <row r="1192">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R1192" t="str">
            <v>50b</v>
          </cell>
        </row>
        <row r="1193">
          <cell r="R1193">
            <v>0</v>
          </cell>
          <cell r="S1193">
            <v>0</v>
          </cell>
          <cell r="T1193">
            <v>0</v>
          </cell>
          <cell r="U1193">
            <v>0</v>
          </cell>
          <cell r="V1193">
            <v>0</v>
          </cell>
          <cell r="W1193">
            <v>0</v>
          </cell>
          <cell r="X1193">
            <v>0</v>
          </cell>
          <cell r="Y1193">
            <v>0</v>
          </cell>
          <cell r="Z1193">
            <v>0</v>
          </cell>
          <cell r="AA1193">
            <v>0</v>
          </cell>
          <cell r="AB1193">
            <v>0</v>
          </cell>
          <cell r="AC1193">
            <v>0</v>
          </cell>
          <cell r="AD1193">
            <v>-53854.166666666664</v>
          </cell>
          <cell r="AE1193">
            <v>-6731.770833333333</v>
          </cell>
          <cell r="AF1193">
            <v>0</v>
          </cell>
          <cell r="AG1193">
            <v>0</v>
          </cell>
          <cell r="AH1193">
            <v>0</v>
          </cell>
          <cell r="AI1193">
            <v>0</v>
          </cell>
          <cell r="AJ1193">
            <v>0</v>
          </cell>
          <cell r="AK1193">
            <v>0</v>
          </cell>
          <cell r="AL1193">
            <v>0</v>
          </cell>
          <cell r="AM1193">
            <v>0</v>
          </cell>
          <cell r="AN1193">
            <v>0</v>
          </cell>
          <cell r="AO1193">
            <v>0</v>
          </cell>
          <cell r="AR1193" t="str">
            <v>50b</v>
          </cell>
        </row>
        <row r="1194">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R1194" t="str">
            <v>50a</v>
          </cell>
        </row>
        <row r="1195">
          <cell r="R1195">
            <v>0</v>
          </cell>
          <cell r="S1195">
            <v>0</v>
          </cell>
          <cell r="T1195">
            <v>0</v>
          </cell>
          <cell r="U1195">
            <v>0</v>
          </cell>
          <cell r="V1195">
            <v>0</v>
          </cell>
          <cell r="W1195">
            <v>0</v>
          </cell>
          <cell r="X1195">
            <v>0</v>
          </cell>
          <cell r="Y1195">
            <v>0</v>
          </cell>
          <cell r="Z1195">
            <v>0</v>
          </cell>
          <cell r="AA1195">
            <v>0</v>
          </cell>
          <cell r="AB1195">
            <v>0</v>
          </cell>
          <cell r="AC1195">
            <v>0</v>
          </cell>
          <cell r="AD1195">
            <v>-47125</v>
          </cell>
          <cell r="AE1195">
            <v>-5890.625</v>
          </cell>
          <cell r="AF1195">
            <v>0</v>
          </cell>
          <cell r="AG1195">
            <v>0</v>
          </cell>
          <cell r="AH1195">
            <v>0</v>
          </cell>
          <cell r="AI1195">
            <v>0</v>
          </cell>
          <cell r="AJ1195">
            <v>0</v>
          </cell>
          <cell r="AK1195">
            <v>0</v>
          </cell>
          <cell r="AL1195">
            <v>0</v>
          </cell>
          <cell r="AM1195">
            <v>0</v>
          </cell>
          <cell r="AN1195">
            <v>0</v>
          </cell>
          <cell r="AO1195">
            <v>0</v>
          </cell>
          <cell r="AR1195" t="str">
            <v>50b</v>
          </cell>
        </row>
        <row r="1196">
          <cell r="R1196">
            <v>0</v>
          </cell>
          <cell r="S1196">
            <v>0</v>
          </cell>
          <cell r="T1196">
            <v>0</v>
          </cell>
          <cell r="U1196">
            <v>0</v>
          </cell>
          <cell r="V1196">
            <v>0</v>
          </cell>
          <cell r="W1196">
            <v>0</v>
          </cell>
          <cell r="X1196">
            <v>0</v>
          </cell>
          <cell r="Y1196">
            <v>0</v>
          </cell>
          <cell r="Z1196">
            <v>0</v>
          </cell>
          <cell r="AA1196">
            <v>0</v>
          </cell>
          <cell r="AB1196">
            <v>0</v>
          </cell>
          <cell r="AC1196">
            <v>0</v>
          </cell>
          <cell r="AD1196">
            <v>-5687.5</v>
          </cell>
          <cell r="AE1196">
            <v>-437.5</v>
          </cell>
          <cell r="AF1196">
            <v>0</v>
          </cell>
          <cell r="AG1196">
            <v>0</v>
          </cell>
          <cell r="AH1196">
            <v>0</v>
          </cell>
          <cell r="AI1196">
            <v>0</v>
          </cell>
          <cell r="AJ1196">
            <v>0</v>
          </cell>
          <cell r="AK1196">
            <v>0</v>
          </cell>
          <cell r="AL1196">
            <v>0</v>
          </cell>
          <cell r="AM1196">
            <v>0</v>
          </cell>
          <cell r="AN1196">
            <v>0</v>
          </cell>
          <cell r="AO1196">
            <v>0</v>
          </cell>
          <cell r="AR1196" t="str">
            <v>50a</v>
          </cell>
        </row>
        <row r="1197">
          <cell r="R1197">
            <v>0</v>
          </cell>
          <cell r="S1197">
            <v>0</v>
          </cell>
          <cell r="T1197">
            <v>0</v>
          </cell>
          <cell r="U1197">
            <v>0</v>
          </cell>
          <cell r="V1197">
            <v>0</v>
          </cell>
          <cell r="W1197">
            <v>0</v>
          </cell>
          <cell r="X1197">
            <v>0</v>
          </cell>
          <cell r="Y1197">
            <v>0</v>
          </cell>
          <cell r="Z1197">
            <v>0</v>
          </cell>
          <cell r="AA1197">
            <v>0</v>
          </cell>
          <cell r="AB1197">
            <v>0</v>
          </cell>
          <cell r="AC1197">
            <v>0</v>
          </cell>
          <cell r="AD1197">
            <v>-351215.3520833333</v>
          </cell>
          <cell r="AE1197">
            <v>-123958.35833333334</v>
          </cell>
          <cell r="AF1197">
            <v>0</v>
          </cell>
          <cell r="AG1197">
            <v>0</v>
          </cell>
          <cell r="AH1197">
            <v>0</v>
          </cell>
          <cell r="AI1197">
            <v>0</v>
          </cell>
          <cell r="AJ1197">
            <v>0</v>
          </cell>
          <cell r="AK1197">
            <v>0</v>
          </cell>
          <cell r="AL1197">
            <v>0</v>
          </cell>
          <cell r="AM1197">
            <v>0</v>
          </cell>
          <cell r="AN1197">
            <v>0</v>
          </cell>
          <cell r="AO1197">
            <v>0</v>
          </cell>
          <cell r="AR1197" t="str">
            <v>50b</v>
          </cell>
        </row>
        <row r="1198">
          <cell r="R1198">
            <v>0</v>
          </cell>
          <cell r="S1198">
            <v>0</v>
          </cell>
          <cell r="T1198">
            <v>0</v>
          </cell>
          <cell r="U1198">
            <v>0</v>
          </cell>
          <cell r="V1198">
            <v>0</v>
          </cell>
          <cell r="W1198">
            <v>0</v>
          </cell>
          <cell r="X1198">
            <v>0</v>
          </cell>
          <cell r="Y1198">
            <v>0</v>
          </cell>
          <cell r="Z1198">
            <v>0</v>
          </cell>
          <cell r="AA1198">
            <v>0</v>
          </cell>
          <cell r="AB1198">
            <v>0</v>
          </cell>
          <cell r="AC1198">
            <v>0</v>
          </cell>
          <cell r="AD1198">
            <v>-13255.060416666667</v>
          </cell>
          <cell r="AE1198">
            <v>-1019.6266666666667</v>
          </cell>
          <cell r="AF1198">
            <v>0</v>
          </cell>
          <cell r="AG1198">
            <v>0</v>
          </cell>
          <cell r="AH1198">
            <v>0</v>
          </cell>
          <cell r="AI1198">
            <v>0</v>
          </cell>
          <cell r="AJ1198">
            <v>0</v>
          </cell>
          <cell r="AK1198">
            <v>0</v>
          </cell>
          <cell r="AL1198">
            <v>0</v>
          </cell>
          <cell r="AM1198">
            <v>0</v>
          </cell>
          <cell r="AN1198">
            <v>0</v>
          </cell>
          <cell r="AO1198">
            <v>0</v>
          </cell>
          <cell r="AR1198" t="str">
            <v>50a</v>
          </cell>
        </row>
        <row r="1199">
          <cell r="R1199">
            <v>0</v>
          </cell>
          <cell r="S1199">
            <v>0</v>
          </cell>
          <cell r="T1199">
            <v>0</v>
          </cell>
          <cell r="U1199">
            <v>0</v>
          </cell>
          <cell r="V1199">
            <v>0</v>
          </cell>
          <cell r="W1199">
            <v>0</v>
          </cell>
          <cell r="X1199">
            <v>0</v>
          </cell>
          <cell r="Y1199">
            <v>0</v>
          </cell>
          <cell r="Z1199">
            <v>0</v>
          </cell>
          <cell r="AA1199">
            <v>0</v>
          </cell>
          <cell r="AB1199">
            <v>0</v>
          </cell>
          <cell r="AC1199">
            <v>0</v>
          </cell>
          <cell r="AD1199">
            <v>-124427.64583333333</v>
          </cell>
          <cell r="AE1199">
            <v>-81356.552083333328</v>
          </cell>
          <cell r="AF1199">
            <v>-28714.083333333332</v>
          </cell>
          <cell r="AG1199">
            <v>0</v>
          </cell>
          <cell r="AH1199">
            <v>0</v>
          </cell>
          <cell r="AI1199">
            <v>0</v>
          </cell>
          <cell r="AJ1199">
            <v>0</v>
          </cell>
          <cell r="AK1199">
            <v>0</v>
          </cell>
          <cell r="AL1199">
            <v>0</v>
          </cell>
          <cell r="AM1199">
            <v>0</v>
          </cell>
          <cell r="AN1199">
            <v>0</v>
          </cell>
          <cell r="AO1199">
            <v>0</v>
          </cell>
          <cell r="AR1199" t="str">
            <v>50b</v>
          </cell>
        </row>
        <row r="1200">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R1200" t="str">
            <v>50a</v>
          </cell>
        </row>
        <row r="1201">
          <cell r="R1201">
            <v>0</v>
          </cell>
          <cell r="S1201">
            <v>0</v>
          </cell>
          <cell r="T1201">
            <v>0</v>
          </cell>
          <cell r="U1201">
            <v>0</v>
          </cell>
          <cell r="V1201">
            <v>0</v>
          </cell>
          <cell r="W1201">
            <v>0</v>
          </cell>
          <cell r="X1201">
            <v>0</v>
          </cell>
          <cell r="Y1201">
            <v>0</v>
          </cell>
          <cell r="Z1201">
            <v>0</v>
          </cell>
          <cell r="AA1201">
            <v>0</v>
          </cell>
          <cell r="AB1201">
            <v>0</v>
          </cell>
          <cell r="AC1201">
            <v>0</v>
          </cell>
          <cell r="AD1201">
            <v>-103841.14583333333</v>
          </cell>
          <cell r="AE1201">
            <v>-60872.395833333336</v>
          </cell>
          <cell r="AF1201">
            <v>-46549.479166666664</v>
          </cell>
          <cell r="AG1201">
            <v>-17903.645833333332</v>
          </cell>
          <cell r="AH1201">
            <v>0</v>
          </cell>
          <cell r="AI1201">
            <v>0</v>
          </cell>
          <cell r="AJ1201">
            <v>0</v>
          </cell>
          <cell r="AK1201">
            <v>0</v>
          </cell>
          <cell r="AL1201">
            <v>0</v>
          </cell>
          <cell r="AM1201">
            <v>0</v>
          </cell>
          <cell r="AN1201">
            <v>0</v>
          </cell>
          <cell r="AO1201">
            <v>0</v>
          </cell>
          <cell r="AR1201" t="str">
            <v>50a</v>
          </cell>
        </row>
        <row r="1202">
          <cell r="R1202">
            <v>0</v>
          </cell>
          <cell r="S1202">
            <v>0</v>
          </cell>
          <cell r="T1202">
            <v>0</v>
          </cell>
          <cell r="U1202">
            <v>0</v>
          </cell>
          <cell r="V1202">
            <v>0</v>
          </cell>
          <cell r="W1202">
            <v>0</v>
          </cell>
          <cell r="X1202">
            <v>0</v>
          </cell>
          <cell r="Y1202">
            <v>0</v>
          </cell>
          <cell r="Z1202">
            <v>0</v>
          </cell>
          <cell r="AA1202">
            <v>0</v>
          </cell>
          <cell r="AB1202">
            <v>0</v>
          </cell>
          <cell r="AC1202">
            <v>0</v>
          </cell>
          <cell r="AD1202">
            <v>-12187.5</v>
          </cell>
          <cell r="AE1202">
            <v>-10887.5</v>
          </cell>
          <cell r="AF1202">
            <v>-8937.5</v>
          </cell>
          <cell r="AG1202">
            <v>-6337.5</v>
          </cell>
          <cell r="AH1202">
            <v>-3087.5</v>
          </cell>
          <cell r="AI1202">
            <v>-1137.5</v>
          </cell>
          <cell r="AJ1202">
            <v>-487.5</v>
          </cell>
          <cell r="AK1202">
            <v>0</v>
          </cell>
          <cell r="AL1202">
            <v>0</v>
          </cell>
          <cell r="AM1202">
            <v>0</v>
          </cell>
          <cell r="AN1202">
            <v>0</v>
          </cell>
          <cell r="AO1202">
            <v>0</v>
          </cell>
          <cell r="AR1202" t="str">
            <v>50a</v>
          </cell>
        </row>
        <row r="1203">
          <cell r="R1203">
            <v>-28568.52</v>
          </cell>
          <cell r="S1203">
            <v>-47614.35</v>
          </cell>
          <cell r="T1203">
            <v>-66660.179999999993</v>
          </cell>
          <cell r="U1203">
            <v>-85706.01</v>
          </cell>
          <cell r="V1203">
            <v>-104751.84</v>
          </cell>
          <cell r="W1203">
            <v>-9522.67</v>
          </cell>
          <cell r="X1203">
            <v>-28568.5</v>
          </cell>
          <cell r="Y1203">
            <v>-47614.33</v>
          </cell>
          <cell r="Z1203">
            <v>-66660.160000000003</v>
          </cell>
          <cell r="AA1203">
            <v>-85705.99</v>
          </cell>
          <cell r="AB1203">
            <v>-104751.82</v>
          </cell>
          <cell r="AC1203">
            <v>-9522.65</v>
          </cell>
          <cell r="AD1203">
            <v>-57137.29</v>
          </cell>
          <cell r="AE1203">
            <v>-57137.28666666666</v>
          </cell>
          <cell r="AF1203">
            <v>-57137.283333333326</v>
          </cell>
          <cell r="AG1203">
            <v>-57137.280000000006</v>
          </cell>
          <cell r="AH1203">
            <v>-57137.276666666665</v>
          </cell>
          <cell r="AI1203">
            <v>-57137.273333333324</v>
          </cell>
          <cell r="AJ1203">
            <v>-57137.27</v>
          </cell>
          <cell r="AK1203">
            <v>-57137.266666666663</v>
          </cell>
          <cell r="AL1203">
            <v>-57137.263333333329</v>
          </cell>
          <cell r="AM1203">
            <v>-57137.26</v>
          </cell>
          <cell r="AN1203">
            <v>-57137.256666666661</v>
          </cell>
          <cell r="AO1203">
            <v>-57137.253333333349</v>
          </cell>
          <cell r="AR1203" t="str">
            <v>50a</v>
          </cell>
        </row>
        <row r="1204">
          <cell r="R1204">
            <v>0</v>
          </cell>
          <cell r="S1204">
            <v>0</v>
          </cell>
          <cell r="T1204">
            <v>0</v>
          </cell>
          <cell r="U1204">
            <v>0</v>
          </cell>
          <cell r="V1204">
            <v>0</v>
          </cell>
          <cell r="W1204">
            <v>0</v>
          </cell>
          <cell r="X1204">
            <v>0</v>
          </cell>
          <cell r="Y1204">
            <v>0</v>
          </cell>
          <cell r="Z1204">
            <v>0</v>
          </cell>
          <cell r="AA1204">
            <v>0</v>
          </cell>
          <cell r="AB1204">
            <v>0</v>
          </cell>
          <cell r="AC1204">
            <v>0</v>
          </cell>
          <cell r="AD1204">
            <v>-41080.837916666671</v>
          </cell>
          <cell r="AE1204">
            <v>-36698.877499999995</v>
          </cell>
          <cell r="AF1204">
            <v>-30125.944583333334</v>
          </cell>
          <cell r="AG1204">
            <v>-21362.039166666666</v>
          </cell>
          <cell r="AH1204">
            <v>-10407.161249999999</v>
          </cell>
          <cell r="AI1204">
            <v>-3834.2274999999995</v>
          </cell>
          <cell r="AJ1204">
            <v>-1643.2379166666667</v>
          </cell>
          <cell r="AK1204">
            <v>0</v>
          </cell>
          <cell r="AL1204">
            <v>0</v>
          </cell>
          <cell r="AM1204">
            <v>0</v>
          </cell>
          <cell r="AN1204">
            <v>0</v>
          </cell>
          <cell r="AO1204">
            <v>0</v>
          </cell>
          <cell r="AR1204" t="str">
            <v>50a</v>
          </cell>
        </row>
        <row r="1205">
          <cell r="R1205">
            <v>0</v>
          </cell>
          <cell r="S1205">
            <v>0</v>
          </cell>
          <cell r="T1205">
            <v>0</v>
          </cell>
          <cell r="U1205">
            <v>0</v>
          </cell>
          <cell r="V1205">
            <v>0</v>
          </cell>
          <cell r="W1205">
            <v>0</v>
          </cell>
          <cell r="X1205">
            <v>0</v>
          </cell>
          <cell r="Y1205">
            <v>0</v>
          </cell>
          <cell r="Z1205">
            <v>0</v>
          </cell>
          <cell r="AA1205">
            <v>0</v>
          </cell>
          <cell r="AB1205">
            <v>0</v>
          </cell>
          <cell r="AC1205">
            <v>0</v>
          </cell>
          <cell r="AD1205">
            <v>-12167.96875</v>
          </cell>
          <cell r="AE1205">
            <v>-10870.052083333334</v>
          </cell>
          <cell r="AF1205">
            <v>-8923.1770833333339</v>
          </cell>
          <cell r="AG1205">
            <v>-6327.34375</v>
          </cell>
          <cell r="AH1205">
            <v>-3082.5520833333335</v>
          </cell>
          <cell r="AI1205">
            <v>-1135.6770833333333</v>
          </cell>
          <cell r="AJ1205">
            <v>-486.71875</v>
          </cell>
          <cell r="AK1205">
            <v>0</v>
          </cell>
          <cell r="AL1205">
            <v>0</v>
          </cell>
          <cell r="AM1205">
            <v>0</v>
          </cell>
          <cell r="AN1205">
            <v>0</v>
          </cell>
          <cell r="AO1205">
            <v>0</v>
          </cell>
          <cell r="AR1205" t="str">
            <v>50a</v>
          </cell>
        </row>
        <row r="1206">
          <cell r="R1206">
            <v>-25612.5</v>
          </cell>
          <cell r="S1206">
            <v>-42687.5</v>
          </cell>
          <cell r="T1206">
            <v>-59762.5</v>
          </cell>
          <cell r="U1206">
            <v>-76837.5</v>
          </cell>
          <cell r="V1206">
            <v>-93912.5</v>
          </cell>
          <cell r="W1206">
            <v>-8537.5</v>
          </cell>
          <cell r="X1206">
            <v>-25612.5</v>
          </cell>
          <cell r="Y1206">
            <v>-42687.5</v>
          </cell>
          <cell r="Z1206">
            <v>-59762.5</v>
          </cell>
          <cell r="AA1206">
            <v>-76837.5</v>
          </cell>
          <cell r="AB1206">
            <v>-93912.5</v>
          </cell>
          <cell r="AC1206">
            <v>-8537.5</v>
          </cell>
          <cell r="AD1206">
            <v>-51225</v>
          </cell>
          <cell r="AE1206">
            <v>-51225</v>
          </cell>
          <cell r="AF1206">
            <v>-51225</v>
          </cell>
          <cell r="AG1206">
            <v>-51225</v>
          </cell>
          <cell r="AH1206">
            <v>-51225</v>
          </cell>
          <cell r="AI1206">
            <v>-51225</v>
          </cell>
          <cell r="AJ1206">
            <v>-51225</v>
          </cell>
          <cell r="AK1206">
            <v>-51225</v>
          </cell>
          <cell r="AL1206">
            <v>-51225</v>
          </cell>
          <cell r="AM1206">
            <v>-51225</v>
          </cell>
          <cell r="AN1206">
            <v>-51225</v>
          </cell>
          <cell r="AO1206">
            <v>-51225</v>
          </cell>
          <cell r="AR1206" t="str">
            <v>50a</v>
          </cell>
        </row>
        <row r="1207">
          <cell r="R1207">
            <v>0</v>
          </cell>
          <cell r="S1207">
            <v>0</v>
          </cell>
          <cell r="T1207">
            <v>0</v>
          </cell>
          <cell r="U1207">
            <v>0</v>
          </cell>
          <cell r="V1207">
            <v>0</v>
          </cell>
          <cell r="W1207">
            <v>0</v>
          </cell>
          <cell r="X1207">
            <v>0</v>
          </cell>
          <cell r="Y1207">
            <v>0</v>
          </cell>
          <cell r="Z1207">
            <v>0</v>
          </cell>
          <cell r="AA1207">
            <v>0</v>
          </cell>
          <cell r="AB1207">
            <v>0</v>
          </cell>
          <cell r="AC1207">
            <v>0</v>
          </cell>
          <cell r="AD1207">
            <v>-164062.5</v>
          </cell>
          <cell r="AE1207">
            <v>-146562.5</v>
          </cell>
          <cell r="AF1207">
            <v>-120312.5</v>
          </cell>
          <cell r="AG1207">
            <v>-85312.5</v>
          </cell>
          <cell r="AH1207">
            <v>-41562.5</v>
          </cell>
          <cell r="AI1207">
            <v>-15312.5</v>
          </cell>
          <cell r="AJ1207">
            <v>-6562.5</v>
          </cell>
          <cell r="AK1207">
            <v>0</v>
          </cell>
          <cell r="AL1207">
            <v>0</v>
          </cell>
          <cell r="AM1207">
            <v>0</v>
          </cell>
          <cell r="AN1207">
            <v>0</v>
          </cell>
          <cell r="AO1207">
            <v>0</v>
          </cell>
          <cell r="AR1207" t="str">
            <v>50a</v>
          </cell>
        </row>
        <row r="1208">
          <cell r="R1208">
            <v>-8137.5</v>
          </cell>
          <cell r="S1208">
            <v>-13562.5</v>
          </cell>
          <cell r="T1208">
            <v>-18987.5</v>
          </cell>
          <cell r="U1208">
            <v>-24412.5</v>
          </cell>
          <cell r="V1208">
            <v>-29837.5</v>
          </cell>
          <cell r="W1208">
            <v>-2712.5</v>
          </cell>
          <cell r="X1208">
            <v>-8137.5</v>
          </cell>
          <cell r="Y1208">
            <v>-13562.5</v>
          </cell>
          <cell r="Z1208">
            <v>-18987.5</v>
          </cell>
          <cell r="AA1208">
            <v>-24412.5</v>
          </cell>
          <cell r="AB1208">
            <v>-29837.5</v>
          </cell>
          <cell r="AC1208">
            <v>-2712.5</v>
          </cell>
          <cell r="AD1208">
            <v>-16275</v>
          </cell>
          <cell r="AE1208">
            <v>-16275</v>
          </cell>
          <cell r="AF1208">
            <v>-16275</v>
          </cell>
          <cell r="AG1208">
            <v>-16275</v>
          </cell>
          <cell r="AH1208">
            <v>-16275</v>
          </cell>
          <cell r="AI1208">
            <v>-16275</v>
          </cell>
          <cell r="AJ1208">
            <v>-16275</v>
          </cell>
          <cell r="AK1208">
            <v>-16275</v>
          </cell>
          <cell r="AL1208">
            <v>-16275</v>
          </cell>
          <cell r="AM1208">
            <v>-16275</v>
          </cell>
          <cell r="AN1208">
            <v>-16275</v>
          </cell>
          <cell r="AO1208">
            <v>-16275</v>
          </cell>
          <cell r="AR1208" t="str">
            <v>50a</v>
          </cell>
        </row>
        <row r="1209">
          <cell r="R1209">
            <v>0</v>
          </cell>
          <cell r="S1209">
            <v>0</v>
          </cell>
          <cell r="T1209">
            <v>0</v>
          </cell>
          <cell r="U1209">
            <v>0</v>
          </cell>
          <cell r="V1209">
            <v>0</v>
          </cell>
          <cell r="W1209">
            <v>0</v>
          </cell>
          <cell r="X1209">
            <v>0</v>
          </cell>
          <cell r="Y1209">
            <v>0</v>
          </cell>
          <cell r="Z1209">
            <v>0</v>
          </cell>
          <cell r="AA1209">
            <v>0</v>
          </cell>
          <cell r="AB1209">
            <v>0</v>
          </cell>
          <cell r="AC1209">
            <v>0</v>
          </cell>
          <cell r="AD1209">
            <v>-27004.164166666669</v>
          </cell>
          <cell r="AE1209">
            <v>-24174.757500000003</v>
          </cell>
          <cell r="AF1209">
            <v>-19847.43416666667</v>
          </cell>
          <cell r="AG1209">
            <v>-14022.194166666668</v>
          </cell>
          <cell r="AH1209">
            <v>-6699.0375000000013</v>
          </cell>
          <cell r="AI1209">
            <v>-2371.7141666666666</v>
          </cell>
          <cell r="AJ1209">
            <v>-1040.2241666666666</v>
          </cell>
          <cell r="AK1209">
            <v>0</v>
          </cell>
          <cell r="AL1209">
            <v>0</v>
          </cell>
          <cell r="AM1209">
            <v>0</v>
          </cell>
          <cell r="AN1209">
            <v>0</v>
          </cell>
          <cell r="AO1209">
            <v>0</v>
          </cell>
          <cell r="AR1209" t="str">
            <v>50a</v>
          </cell>
        </row>
        <row r="1210">
          <cell r="R1210">
            <v>0</v>
          </cell>
          <cell r="S1210">
            <v>0</v>
          </cell>
          <cell r="T1210">
            <v>0</v>
          </cell>
          <cell r="U1210">
            <v>0</v>
          </cell>
          <cell r="V1210">
            <v>0</v>
          </cell>
          <cell r="W1210">
            <v>0</v>
          </cell>
          <cell r="X1210">
            <v>0</v>
          </cell>
          <cell r="Y1210">
            <v>0</v>
          </cell>
          <cell r="Z1210">
            <v>0</v>
          </cell>
          <cell r="AA1210">
            <v>0</v>
          </cell>
          <cell r="AB1210">
            <v>0</v>
          </cell>
          <cell r="AC1210">
            <v>0</v>
          </cell>
          <cell r="AD1210">
            <v>-126924.27875</v>
          </cell>
          <cell r="AE1210">
            <v>-119722.90583333332</v>
          </cell>
          <cell r="AF1210">
            <v>-108920.83875000001</v>
          </cell>
          <cell r="AG1210">
            <v>-94518.077499999999</v>
          </cell>
          <cell r="AH1210">
            <v>-76514.622083333321</v>
          </cell>
          <cell r="AI1210">
            <v>-65712.555833333332</v>
          </cell>
          <cell r="AJ1210">
            <v>-62111.878749999996</v>
          </cell>
          <cell r="AK1210">
            <v>-54910.507499999985</v>
          </cell>
          <cell r="AL1210">
            <v>-44108.442083333335</v>
          </cell>
          <cell r="AM1210">
            <v>-29705.682499999999</v>
          </cell>
          <cell r="AN1210">
            <v>-11702.22875</v>
          </cell>
          <cell r="AO1210">
            <v>-900.16416666666657</v>
          </cell>
          <cell r="AR1210" t="str">
            <v>50a</v>
          </cell>
        </row>
        <row r="1211">
          <cell r="R1211">
            <v>0</v>
          </cell>
          <cell r="S1211">
            <v>0</v>
          </cell>
          <cell r="T1211">
            <v>0</v>
          </cell>
          <cell r="U1211">
            <v>0</v>
          </cell>
          <cell r="V1211">
            <v>0</v>
          </cell>
          <cell r="W1211">
            <v>0</v>
          </cell>
          <cell r="X1211">
            <v>0</v>
          </cell>
          <cell r="Y1211">
            <v>0</v>
          </cell>
          <cell r="Z1211">
            <v>0</v>
          </cell>
          <cell r="AA1211">
            <v>0</v>
          </cell>
          <cell r="AB1211">
            <v>0</v>
          </cell>
          <cell r="AC1211">
            <v>0</v>
          </cell>
          <cell r="AD1211">
            <v>-148588.34125</v>
          </cell>
          <cell r="AE1211">
            <v>-140157.80166666667</v>
          </cell>
          <cell r="AF1211">
            <v>-127511.98458333335</v>
          </cell>
          <cell r="AG1211">
            <v>-110650.88999999997</v>
          </cell>
          <cell r="AH1211">
            <v>-89574.517916666649</v>
          </cell>
          <cell r="AI1211">
            <v>-76928.70166666666</v>
          </cell>
          <cell r="AJ1211">
            <v>-72713.441249999989</v>
          </cell>
          <cell r="AK1211">
            <v>-64282.903333333321</v>
          </cell>
          <cell r="AL1211">
            <v>-51637.087916666664</v>
          </cell>
          <cell r="AM1211">
            <v>-34775.995000000003</v>
          </cell>
          <cell r="AN1211">
            <v>-13699.624583333332</v>
          </cell>
          <cell r="AO1211">
            <v>-1053.81</v>
          </cell>
          <cell r="AR1211" t="str">
            <v>50a</v>
          </cell>
        </row>
        <row r="1212">
          <cell r="R1212">
            <v>-86250</v>
          </cell>
          <cell r="S1212">
            <v>-143750</v>
          </cell>
          <cell r="T1212">
            <v>-201250</v>
          </cell>
          <cell r="U1212">
            <v>-258750</v>
          </cell>
          <cell r="V1212">
            <v>-316250</v>
          </cell>
          <cell r="W1212">
            <v>-28750</v>
          </cell>
          <cell r="X1212">
            <v>-86250</v>
          </cell>
          <cell r="Y1212">
            <v>-143750</v>
          </cell>
          <cell r="Z1212">
            <v>-201250</v>
          </cell>
          <cell r="AA1212">
            <v>-258750</v>
          </cell>
          <cell r="AB1212">
            <v>-316250</v>
          </cell>
          <cell r="AC1212">
            <v>-28750</v>
          </cell>
          <cell r="AD1212">
            <v>-172500</v>
          </cell>
          <cell r="AE1212">
            <v>-172500</v>
          </cell>
          <cell r="AF1212">
            <v>-172500</v>
          </cell>
          <cell r="AG1212">
            <v>-172500</v>
          </cell>
          <cell r="AH1212">
            <v>-172500</v>
          </cell>
          <cell r="AI1212">
            <v>-172500</v>
          </cell>
          <cell r="AJ1212">
            <v>-172500</v>
          </cell>
          <cell r="AK1212">
            <v>-172500</v>
          </cell>
          <cell r="AL1212">
            <v>-172500</v>
          </cell>
          <cell r="AM1212">
            <v>-172500</v>
          </cell>
          <cell r="AN1212">
            <v>-172500</v>
          </cell>
          <cell r="AO1212">
            <v>-172500</v>
          </cell>
          <cell r="AR1212" t="str">
            <v>50a</v>
          </cell>
        </row>
        <row r="1213">
          <cell r="R1213">
            <v>-69199.77</v>
          </cell>
          <cell r="S1213">
            <v>-115333.1</v>
          </cell>
          <cell r="T1213">
            <v>-161466.43</v>
          </cell>
          <cell r="U1213">
            <v>-207599.76</v>
          </cell>
          <cell r="V1213">
            <v>-253733.09</v>
          </cell>
          <cell r="W1213">
            <v>-23066.42</v>
          </cell>
          <cell r="X1213">
            <v>-69199.75</v>
          </cell>
          <cell r="Y1213">
            <v>-115333.08</v>
          </cell>
          <cell r="Z1213">
            <v>-161466.41</v>
          </cell>
          <cell r="AA1213">
            <v>-207599.74</v>
          </cell>
          <cell r="AB1213">
            <v>-253733.07</v>
          </cell>
          <cell r="AC1213">
            <v>-23066.400000000001</v>
          </cell>
          <cell r="AD1213">
            <v>-138399.79</v>
          </cell>
          <cell r="AE1213">
            <v>-138399.78666666665</v>
          </cell>
          <cell r="AF1213">
            <v>-138399.78333333335</v>
          </cell>
          <cell r="AG1213">
            <v>-138399.78</v>
          </cell>
          <cell r="AH1213">
            <v>-138399.77666666664</v>
          </cell>
          <cell r="AI1213">
            <v>-138399.77333333335</v>
          </cell>
          <cell r="AJ1213">
            <v>-138399.76999999999</v>
          </cell>
          <cell r="AK1213">
            <v>-138399.76666666666</v>
          </cell>
          <cell r="AL1213">
            <v>-138399.76333333334</v>
          </cell>
          <cell r="AM1213">
            <v>-138399.76</v>
          </cell>
          <cell r="AN1213">
            <v>-138399.75666666668</v>
          </cell>
          <cell r="AO1213">
            <v>-138399.75333333333</v>
          </cell>
          <cell r="AR1213" t="str">
            <v>50a</v>
          </cell>
        </row>
        <row r="1214">
          <cell r="R1214">
            <v>-25950</v>
          </cell>
          <cell r="S1214">
            <v>-43250</v>
          </cell>
          <cell r="T1214">
            <v>-60550</v>
          </cell>
          <cell r="U1214">
            <v>-77850</v>
          </cell>
          <cell r="V1214">
            <v>-95150</v>
          </cell>
          <cell r="W1214">
            <v>-8650</v>
          </cell>
          <cell r="X1214">
            <v>-25950</v>
          </cell>
          <cell r="Y1214">
            <v>-43250</v>
          </cell>
          <cell r="Z1214">
            <v>-60550</v>
          </cell>
          <cell r="AA1214">
            <v>-77850</v>
          </cell>
          <cell r="AB1214">
            <v>-95150</v>
          </cell>
          <cell r="AC1214">
            <v>-8650</v>
          </cell>
          <cell r="AD1214">
            <v>-51900</v>
          </cell>
          <cell r="AE1214">
            <v>-51900</v>
          </cell>
          <cell r="AF1214">
            <v>-51900</v>
          </cell>
          <cell r="AG1214">
            <v>-51900</v>
          </cell>
          <cell r="AH1214">
            <v>-51900</v>
          </cell>
          <cell r="AI1214">
            <v>-51900</v>
          </cell>
          <cell r="AJ1214">
            <v>-51900</v>
          </cell>
          <cell r="AK1214">
            <v>-51900</v>
          </cell>
          <cell r="AL1214">
            <v>-51900</v>
          </cell>
          <cell r="AM1214">
            <v>-51900</v>
          </cell>
          <cell r="AN1214">
            <v>-51900</v>
          </cell>
          <cell r="AO1214">
            <v>-51900</v>
          </cell>
          <cell r="AR1214" t="str">
            <v>50a</v>
          </cell>
        </row>
        <row r="1215">
          <cell r="R1215">
            <v>-173250</v>
          </cell>
          <cell r="S1215">
            <v>-288750</v>
          </cell>
          <cell r="T1215">
            <v>-404250</v>
          </cell>
          <cell r="U1215">
            <v>-519750</v>
          </cell>
          <cell r="V1215">
            <v>-635250</v>
          </cell>
          <cell r="W1215">
            <v>-57750</v>
          </cell>
          <cell r="X1215">
            <v>-173250</v>
          </cell>
          <cell r="Y1215">
            <v>-288750</v>
          </cell>
          <cell r="Z1215">
            <v>-404250</v>
          </cell>
          <cell r="AA1215">
            <v>-519750</v>
          </cell>
          <cell r="AB1215">
            <v>-635250</v>
          </cell>
          <cell r="AC1215">
            <v>-57750</v>
          </cell>
          <cell r="AD1215">
            <v>-346500</v>
          </cell>
          <cell r="AE1215">
            <v>-346500</v>
          </cell>
          <cell r="AF1215">
            <v>-346500</v>
          </cell>
          <cell r="AG1215">
            <v>-346500</v>
          </cell>
          <cell r="AH1215">
            <v>-346500</v>
          </cell>
          <cell r="AI1215">
            <v>-346500</v>
          </cell>
          <cell r="AJ1215">
            <v>-346500</v>
          </cell>
          <cell r="AK1215">
            <v>-346500</v>
          </cell>
          <cell r="AL1215">
            <v>-346500</v>
          </cell>
          <cell r="AM1215">
            <v>-346500</v>
          </cell>
          <cell r="AN1215">
            <v>-346500</v>
          </cell>
          <cell r="AO1215">
            <v>-346500</v>
          </cell>
          <cell r="AR1215" t="str">
            <v>50a</v>
          </cell>
        </row>
        <row r="1216">
          <cell r="R1216">
            <v>-175500</v>
          </cell>
          <cell r="S1216">
            <v>-292500</v>
          </cell>
          <cell r="T1216">
            <v>-409500</v>
          </cell>
          <cell r="U1216">
            <v>-526500</v>
          </cell>
          <cell r="V1216">
            <v>-643500</v>
          </cell>
          <cell r="W1216">
            <v>-58500</v>
          </cell>
          <cell r="X1216">
            <v>-175500</v>
          </cell>
          <cell r="Y1216">
            <v>-292500</v>
          </cell>
          <cell r="Z1216">
            <v>-409500</v>
          </cell>
          <cell r="AA1216">
            <v>-526500</v>
          </cell>
          <cell r="AB1216">
            <v>-643500</v>
          </cell>
          <cell r="AC1216">
            <v>-58500</v>
          </cell>
          <cell r="AD1216">
            <v>-351000</v>
          </cell>
          <cell r="AE1216">
            <v>-351000</v>
          </cell>
          <cell r="AF1216">
            <v>-351000</v>
          </cell>
          <cell r="AG1216">
            <v>-351000</v>
          </cell>
          <cell r="AH1216">
            <v>-351000</v>
          </cell>
          <cell r="AI1216">
            <v>-351000</v>
          </cell>
          <cell r="AJ1216">
            <v>-351000</v>
          </cell>
          <cell r="AK1216">
            <v>-351000</v>
          </cell>
          <cell r="AL1216">
            <v>-351000</v>
          </cell>
          <cell r="AM1216">
            <v>-351000</v>
          </cell>
          <cell r="AN1216">
            <v>-351000</v>
          </cell>
          <cell r="AO1216">
            <v>-351000</v>
          </cell>
          <cell r="AR1216" t="str">
            <v>50a</v>
          </cell>
        </row>
        <row r="1217">
          <cell r="R1217">
            <v>-43999.77</v>
          </cell>
          <cell r="S1217">
            <v>-73333.100000000006</v>
          </cell>
          <cell r="T1217">
            <v>-102666.43</v>
          </cell>
          <cell r="U1217">
            <v>-131999.76</v>
          </cell>
          <cell r="V1217">
            <v>-161333.09</v>
          </cell>
          <cell r="W1217">
            <v>-14666.42</v>
          </cell>
          <cell r="X1217">
            <v>-43999.75</v>
          </cell>
          <cell r="Y1217">
            <v>-73333.08</v>
          </cell>
          <cell r="Z1217">
            <v>-102666.41</v>
          </cell>
          <cell r="AA1217">
            <v>-131999.74</v>
          </cell>
          <cell r="AB1217">
            <v>-161333.07</v>
          </cell>
          <cell r="AC1217">
            <v>-14666.4</v>
          </cell>
          <cell r="AD1217">
            <v>-87999.79</v>
          </cell>
          <cell r="AE1217">
            <v>-87999.786666666667</v>
          </cell>
          <cell r="AF1217">
            <v>-87999.783333333326</v>
          </cell>
          <cell r="AG1217">
            <v>-87999.779999999984</v>
          </cell>
          <cell r="AH1217">
            <v>-87999.776666666658</v>
          </cell>
          <cell r="AI1217">
            <v>-87999.773333333331</v>
          </cell>
          <cell r="AJ1217">
            <v>-87999.77</v>
          </cell>
          <cell r="AK1217">
            <v>-87999.766666666677</v>
          </cell>
          <cell r="AL1217">
            <v>-87999.763333333351</v>
          </cell>
          <cell r="AM1217">
            <v>-87999.760000000009</v>
          </cell>
          <cell r="AN1217">
            <v>-87999.756666666668</v>
          </cell>
          <cell r="AO1217">
            <v>-87999.753333333341</v>
          </cell>
          <cell r="AR1217" t="str">
            <v>50a</v>
          </cell>
        </row>
        <row r="1218">
          <cell r="R1218">
            <v>-62299.77</v>
          </cell>
          <cell r="S1218">
            <v>-103833.1</v>
          </cell>
          <cell r="T1218">
            <v>-145366.43</v>
          </cell>
          <cell r="U1218">
            <v>-186899.76</v>
          </cell>
          <cell r="V1218">
            <v>-228433.09</v>
          </cell>
          <cell r="W1218">
            <v>-20766.419999999998</v>
          </cell>
          <cell r="X1218">
            <v>-62299.75</v>
          </cell>
          <cell r="Y1218">
            <v>-103833.08</v>
          </cell>
          <cell r="Z1218">
            <v>-145366.41</v>
          </cell>
          <cell r="AA1218">
            <v>-186899.74</v>
          </cell>
          <cell r="AB1218">
            <v>-228433.07</v>
          </cell>
          <cell r="AC1218">
            <v>-20766.400000000001</v>
          </cell>
          <cell r="AD1218">
            <v>-124599.79</v>
          </cell>
          <cell r="AE1218">
            <v>-124599.78666666667</v>
          </cell>
          <cell r="AF1218">
            <v>-124599.78333333334</v>
          </cell>
          <cell r="AG1218">
            <v>-124599.77999999998</v>
          </cell>
          <cell r="AH1218">
            <v>-124599.77666666666</v>
          </cell>
          <cell r="AI1218">
            <v>-124599.77333333333</v>
          </cell>
          <cell r="AJ1218">
            <v>-124599.77</v>
          </cell>
          <cell r="AK1218">
            <v>-124599.76666666666</v>
          </cell>
          <cell r="AL1218">
            <v>-124599.76333333335</v>
          </cell>
          <cell r="AM1218">
            <v>-124599.76000000001</v>
          </cell>
          <cell r="AN1218">
            <v>-124599.75666666667</v>
          </cell>
          <cell r="AO1218">
            <v>-124599.75333333334</v>
          </cell>
          <cell r="AR1218" t="str">
            <v>50a</v>
          </cell>
        </row>
        <row r="1219">
          <cell r="R1219">
            <v>-91875</v>
          </cell>
          <cell r="S1219">
            <v>-153125</v>
          </cell>
          <cell r="T1219">
            <v>-214375</v>
          </cell>
          <cell r="U1219">
            <v>-275625</v>
          </cell>
          <cell r="V1219">
            <v>-336875</v>
          </cell>
          <cell r="W1219">
            <v>-30625</v>
          </cell>
          <cell r="X1219">
            <v>-91875</v>
          </cell>
          <cell r="Y1219">
            <v>-153125</v>
          </cell>
          <cell r="Z1219">
            <v>-214375</v>
          </cell>
          <cell r="AA1219">
            <v>-275625</v>
          </cell>
          <cell r="AB1219">
            <v>-336875</v>
          </cell>
          <cell r="AC1219">
            <v>-30625</v>
          </cell>
          <cell r="AD1219">
            <v>-183750</v>
          </cell>
          <cell r="AE1219">
            <v>-183750</v>
          </cell>
          <cell r="AF1219">
            <v>-183750</v>
          </cell>
          <cell r="AG1219">
            <v>-183750</v>
          </cell>
          <cell r="AH1219">
            <v>-183750</v>
          </cell>
          <cell r="AI1219">
            <v>-183750</v>
          </cell>
          <cell r="AJ1219">
            <v>-183750</v>
          </cell>
          <cell r="AK1219">
            <v>-183750</v>
          </cell>
          <cell r="AL1219">
            <v>-183750</v>
          </cell>
          <cell r="AM1219">
            <v>-183750</v>
          </cell>
          <cell r="AN1219">
            <v>-183750</v>
          </cell>
          <cell r="AO1219">
            <v>-183750</v>
          </cell>
          <cell r="AR1219" t="str">
            <v>50a</v>
          </cell>
        </row>
        <row r="1220">
          <cell r="R1220">
            <v>-18400.23</v>
          </cell>
          <cell r="S1220">
            <v>-30666.9</v>
          </cell>
          <cell r="T1220">
            <v>-42933.57</v>
          </cell>
          <cell r="U1220">
            <v>-55200.24</v>
          </cell>
          <cell r="V1220">
            <v>-67466.91</v>
          </cell>
          <cell r="W1220">
            <v>-6133.58</v>
          </cell>
          <cell r="X1220">
            <v>-18400.25</v>
          </cell>
          <cell r="Y1220">
            <v>-30666.92</v>
          </cell>
          <cell r="Z1220">
            <v>-42933.59</v>
          </cell>
          <cell r="AA1220">
            <v>-55200.26</v>
          </cell>
          <cell r="AB1220">
            <v>-67466.929999999993</v>
          </cell>
          <cell r="AC1220">
            <v>-6133.6</v>
          </cell>
          <cell r="AD1220">
            <v>-36800.21</v>
          </cell>
          <cell r="AE1220">
            <v>-36800.213333333333</v>
          </cell>
          <cell r="AF1220">
            <v>-36800.216666666667</v>
          </cell>
          <cell r="AG1220">
            <v>-36800.22</v>
          </cell>
          <cell r="AH1220">
            <v>-36800.223333333335</v>
          </cell>
          <cell r="AI1220">
            <v>-36800.226666666669</v>
          </cell>
          <cell r="AJ1220">
            <v>-36800.229999999996</v>
          </cell>
          <cell r="AK1220">
            <v>-36800.23333333333</v>
          </cell>
          <cell r="AL1220">
            <v>-36800.236666666671</v>
          </cell>
          <cell r="AM1220">
            <v>-36800.239999999998</v>
          </cell>
          <cell r="AN1220">
            <v>-36800.243333333339</v>
          </cell>
          <cell r="AO1220">
            <v>-36800.246666666666</v>
          </cell>
          <cell r="AR1220" t="str">
            <v>50a</v>
          </cell>
        </row>
        <row r="1221">
          <cell r="R1221">
            <v>-24787.5</v>
          </cell>
          <cell r="S1221">
            <v>-41312.5</v>
          </cell>
          <cell r="T1221">
            <v>-57837.5</v>
          </cell>
          <cell r="U1221">
            <v>-74362.5</v>
          </cell>
          <cell r="V1221">
            <v>-90887.5</v>
          </cell>
          <cell r="W1221">
            <v>-8262.5</v>
          </cell>
          <cell r="X1221">
            <v>-24787.5</v>
          </cell>
          <cell r="Y1221">
            <v>-41312.5</v>
          </cell>
          <cell r="Z1221">
            <v>-57837.5</v>
          </cell>
          <cell r="AA1221">
            <v>-74362.5</v>
          </cell>
          <cell r="AB1221">
            <v>-90887.5</v>
          </cell>
          <cell r="AC1221">
            <v>-8262.5</v>
          </cell>
          <cell r="AD1221">
            <v>-49575</v>
          </cell>
          <cell r="AE1221">
            <v>-49575</v>
          </cell>
          <cell r="AF1221">
            <v>-49575</v>
          </cell>
          <cell r="AG1221">
            <v>-49575</v>
          </cell>
          <cell r="AH1221">
            <v>-49575</v>
          </cell>
          <cell r="AI1221">
            <v>-49575</v>
          </cell>
          <cell r="AJ1221">
            <v>-49575</v>
          </cell>
          <cell r="AK1221">
            <v>-49575</v>
          </cell>
          <cell r="AL1221">
            <v>-49575</v>
          </cell>
          <cell r="AM1221">
            <v>-49575</v>
          </cell>
          <cell r="AN1221">
            <v>-49575</v>
          </cell>
          <cell r="AO1221">
            <v>-49575</v>
          </cell>
          <cell r="AR1221" t="str">
            <v>50a</v>
          </cell>
        </row>
        <row r="1222">
          <cell r="R1222">
            <v>-41374.769999999997</v>
          </cell>
          <cell r="S1222">
            <v>-68958.100000000006</v>
          </cell>
          <cell r="T1222">
            <v>-96541.43</v>
          </cell>
          <cell r="U1222">
            <v>-124124.76</v>
          </cell>
          <cell r="V1222">
            <v>-151708.09</v>
          </cell>
          <cell r="W1222">
            <v>-13791.42</v>
          </cell>
          <cell r="X1222">
            <v>-41374.75</v>
          </cell>
          <cell r="Y1222">
            <v>-68958.080000000002</v>
          </cell>
          <cell r="Z1222">
            <v>-96541.41</v>
          </cell>
          <cell r="AA1222">
            <v>-124124.74</v>
          </cell>
          <cell r="AB1222">
            <v>-151708.07</v>
          </cell>
          <cell r="AC1222">
            <v>-13791.4</v>
          </cell>
          <cell r="AD1222">
            <v>-82749.789999999994</v>
          </cell>
          <cell r="AE1222">
            <v>-82749.786666666667</v>
          </cell>
          <cell r="AF1222">
            <v>-82749.783333333326</v>
          </cell>
          <cell r="AG1222">
            <v>-82749.779999999984</v>
          </cell>
          <cell r="AH1222">
            <v>-82749.776666666658</v>
          </cell>
          <cell r="AI1222">
            <v>-82749.773333333331</v>
          </cell>
          <cell r="AJ1222">
            <v>-82749.77</v>
          </cell>
          <cell r="AK1222">
            <v>-82749.766666666677</v>
          </cell>
          <cell r="AL1222">
            <v>-82749.763333333321</v>
          </cell>
          <cell r="AM1222">
            <v>-82749.759999999995</v>
          </cell>
          <cell r="AN1222">
            <v>-82749.756666666668</v>
          </cell>
          <cell r="AO1222">
            <v>-82749.753333333341</v>
          </cell>
          <cell r="AR1222" t="str">
            <v>50a</v>
          </cell>
        </row>
        <row r="1223">
          <cell r="R1223">
            <v>-134062.5</v>
          </cell>
          <cell r="S1223">
            <v>-223437.5</v>
          </cell>
          <cell r="T1223">
            <v>-312812.5</v>
          </cell>
          <cell r="U1223">
            <v>-402187.5</v>
          </cell>
          <cell r="V1223">
            <v>-491562.5</v>
          </cell>
          <cell r="W1223">
            <v>-44687.5</v>
          </cell>
          <cell r="X1223">
            <v>-134062.5</v>
          </cell>
          <cell r="Y1223">
            <v>-223437.5</v>
          </cell>
          <cell r="Z1223">
            <v>-312812.5</v>
          </cell>
          <cell r="AA1223">
            <v>-402187.5</v>
          </cell>
          <cell r="AB1223">
            <v>-491562.5</v>
          </cell>
          <cell r="AC1223">
            <v>-44687.5</v>
          </cell>
          <cell r="AD1223">
            <v>-268125</v>
          </cell>
          <cell r="AE1223">
            <v>-268125</v>
          </cell>
          <cell r="AF1223">
            <v>-268125</v>
          </cell>
          <cell r="AG1223">
            <v>-268125</v>
          </cell>
          <cell r="AH1223">
            <v>-268125</v>
          </cell>
          <cell r="AI1223">
            <v>-268125</v>
          </cell>
          <cell r="AJ1223">
            <v>-268125</v>
          </cell>
          <cell r="AK1223">
            <v>-268125</v>
          </cell>
          <cell r="AL1223">
            <v>-268125</v>
          </cell>
          <cell r="AM1223">
            <v>-268125</v>
          </cell>
          <cell r="AN1223">
            <v>-268125</v>
          </cell>
          <cell r="AO1223">
            <v>-268125</v>
          </cell>
          <cell r="AR1223" t="str">
            <v>50a</v>
          </cell>
        </row>
        <row r="1224">
          <cell r="R1224">
            <v>-82249.77</v>
          </cell>
          <cell r="S1224">
            <v>-137083.1</v>
          </cell>
          <cell r="T1224">
            <v>-191916.43</v>
          </cell>
          <cell r="U1224">
            <v>-246749.76</v>
          </cell>
          <cell r="V1224">
            <v>-301583.09000000003</v>
          </cell>
          <cell r="W1224">
            <v>-27416.42</v>
          </cell>
          <cell r="X1224">
            <v>-82249.75</v>
          </cell>
          <cell r="Y1224">
            <v>-137083.07999999999</v>
          </cell>
          <cell r="Z1224">
            <v>-191916.41</v>
          </cell>
          <cell r="AA1224">
            <v>-246749.74</v>
          </cell>
          <cell r="AB1224">
            <v>-301583.07</v>
          </cell>
          <cell r="AC1224">
            <v>-27416.400000000001</v>
          </cell>
          <cell r="AD1224">
            <v>-164499.79</v>
          </cell>
          <cell r="AE1224">
            <v>-164499.78666666665</v>
          </cell>
          <cell r="AF1224">
            <v>-164499.78333333335</v>
          </cell>
          <cell r="AG1224">
            <v>-164499.78</v>
          </cell>
          <cell r="AH1224">
            <v>-164499.77666666664</v>
          </cell>
          <cell r="AI1224">
            <v>-164499.77333333335</v>
          </cell>
          <cell r="AJ1224">
            <v>-164499.76999999999</v>
          </cell>
          <cell r="AK1224">
            <v>-164499.76666666663</v>
          </cell>
          <cell r="AL1224">
            <v>-164499.76333333334</v>
          </cell>
          <cell r="AM1224">
            <v>-164499.76</v>
          </cell>
          <cell r="AN1224">
            <v>-164499.75666666668</v>
          </cell>
          <cell r="AO1224">
            <v>-164499.75333333336</v>
          </cell>
          <cell r="AR1224" t="str">
            <v>50a</v>
          </cell>
        </row>
        <row r="1225">
          <cell r="R1225">
            <v>-18000</v>
          </cell>
          <cell r="S1225">
            <v>-30000</v>
          </cell>
          <cell r="T1225">
            <v>-42000</v>
          </cell>
          <cell r="U1225">
            <v>-54000</v>
          </cell>
          <cell r="V1225">
            <v>-66000</v>
          </cell>
          <cell r="W1225">
            <v>-6000</v>
          </cell>
          <cell r="X1225">
            <v>-18000</v>
          </cell>
          <cell r="Y1225">
            <v>-30000</v>
          </cell>
          <cell r="Z1225">
            <v>-42000</v>
          </cell>
          <cell r="AA1225">
            <v>-54000</v>
          </cell>
          <cell r="AB1225">
            <v>-66000</v>
          </cell>
          <cell r="AC1225">
            <v>-6000</v>
          </cell>
          <cell r="AD1225">
            <v>-36000</v>
          </cell>
          <cell r="AE1225">
            <v>-36000</v>
          </cell>
          <cell r="AF1225">
            <v>-36000</v>
          </cell>
          <cell r="AG1225">
            <v>-36000</v>
          </cell>
          <cell r="AH1225">
            <v>-36000</v>
          </cell>
          <cell r="AI1225">
            <v>-36000</v>
          </cell>
          <cell r="AJ1225">
            <v>-36000</v>
          </cell>
          <cell r="AK1225">
            <v>-36000</v>
          </cell>
          <cell r="AL1225">
            <v>-36000</v>
          </cell>
          <cell r="AM1225">
            <v>-36000</v>
          </cell>
          <cell r="AN1225">
            <v>-36000</v>
          </cell>
          <cell r="AO1225">
            <v>-36000</v>
          </cell>
          <cell r="AR1225" t="str">
            <v>50a</v>
          </cell>
        </row>
        <row r="1226">
          <cell r="R1226">
            <v>-593540.81000000006</v>
          </cell>
          <cell r="S1226">
            <v>-763124.14</v>
          </cell>
          <cell r="T1226">
            <v>-932707.47</v>
          </cell>
          <cell r="U1226">
            <v>-84790.8</v>
          </cell>
          <cell r="V1226">
            <v>-254374.13</v>
          </cell>
          <cell r="W1226">
            <v>-423957.46</v>
          </cell>
          <cell r="X1226">
            <v>-593540.79</v>
          </cell>
          <cell r="Y1226">
            <v>-763124.12</v>
          </cell>
          <cell r="Z1226">
            <v>-932707.45</v>
          </cell>
          <cell r="AA1226">
            <v>-84790.78</v>
          </cell>
          <cell r="AB1226">
            <v>-254374.11</v>
          </cell>
          <cell r="AC1226">
            <v>-423957.44</v>
          </cell>
          <cell r="AD1226">
            <v>-508749.16333333339</v>
          </cell>
          <cell r="AE1226">
            <v>-508749.16</v>
          </cell>
          <cell r="AF1226">
            <v>-508749.15666666668</v>
          </cell>
          <cell r="AG1226">
            <v>-508749.15333333332</v>
          </cell>
          <cell r="AH1226">
            <v>-508749.14999999997</v>
          </cell>
          <cell r="AI1226">
            <v>-508749.14666666667</v>
          </cell>
          <cell r="AJ1226">
            <v>-508749.14333333325</v>
          </cell>
          <cell r="AK1226">
            <v>-508749.13999999996</v>
          </cell>
          <cell r="AL1226">
            <v>-508749.13666666666</v>
          </cell>
          <cell r="AM1226">
            <v>-508749.1333333333</v>
          </cell>
          <cell r="AN1226">
            <v>-508749.13000000006</v>
          </cell>
          <cell r="AO1226">
            <v>-508749.12666666671</v>
          </cell>
          <cell r="AR1226" t="str">
            <v>50a</v>
          </cell>
        </row>
        <row r="1227">
          <cell r="R1227">
            <v>-2260415.85</v>
          </cell>
          <cell r="S1227">
            <v>-2906249.18</v>
          </cell>
          <cell r="T1227">
            <v>-3552082.51</v>
          </cell>
          <cell r="U1227">
            <v>-322915.84000000003</v>
          </cell>
          <cell r="V1227">
            <v>-968749.17</v>
          </cell>
          <cell r="W1227">
            <v>-1614582.5</v>
          </cell>
          <cell r="X1227">
            <v>-2260415.83</v>
          </cell>
          <cell r="Y1227">
            <v>-2906249.16</v>
          </cell>
          <cell r="Z1227">
            <v>-3552082.49</v>
          </cell>
          <cell r="AA1227">
            <v>-322915.82</v>
          </cell>
          <cell r="AB1227">
            <v>-968749.15</v>
          </cell>
          <cell r="AC1227">
            <v>-1614582.48</v>
          </cell>
          <cell r="AD1227">
            <v>-1937499.2033333334</v>
          </cell>
          <cell r="AE1227">
            <v>-1937499.2</v>
          </cell>
          <cell r="AF1227">
            <v>-1937499.1966666665</v>
          </cell>
          <cell r="AG1227">
            <v>-1937499.1933333334</v>
          </cell>
          <cell r="AH1227">
            <v>-1937499.1900000002</v>
          </cell>
          <cell r="AI1227">
            <v>-1937499.1866666668</v>
          </cell>
          <cell r="AJ1227">
            <v>-1937499.1833333336</v>
          </cell>
          <cell r="AK1227">
            <v>-1937499.1799999997</v>
          </cell>
          <cell r="AL1227">
            <v>-1937499.1766666665</v>
          </cell>
          <cell r="AM1227">
            <v>-1937499.1733333336</v>
          </cell>
          <cell r="AN1227">
            <v>-1937499.1700000006</v>
          </cell>
          <cell r="AO1227">
            <v>-1937499.1666666667</v>
          </cell>
          <cell r="AR1227" t="str">
            <v>50a</v>
          </cell>
        </row>
        <row r="1228">
          <cell r="R1228">
            <v>0</v>
          </cell>
          <cell r="S1228">
            <v>0</v>
          </cell>
          <cell r="T1228">
            <v>0</v>
          </cell>
          <cell r="U1228">
            <v>0</v>
          </cell>
          <cell r="V1228">
            <v>0</v>
          </cell>
          <cell r="W1228">
            <v>0</v>
          </cell>
          <cell r="X1228">
            <v>0</v>
          </cell>
          <cell r="Y1228">
            <v>0</v>
          </cell>
          <cell r="Z1228">
            <v>0</v>
          </cell>
          <cell r="AA1228">
            <v>0</v>
          </cell>
          <cell r="AB1228">
            <v>0</v>
          </cell>
          <cell r="AC1228">
            <v>0</v>
          </cell>
          <cell r="AD1228">
            <v>-36536.884583333333</v>
          </cell>
          <cell r="AE1228">
            <v>-24606.454583333329</v>
          </cell>
          <cell r="AF1228">
            <v>-9693.3862499999996</v>
          </cell>
          <cell r="AG1228">
            <v>-745.59625000000005</v>
          </cell>
          <cell r="AH1228">
            <v>0</v>
          </cell>
          <cell r="AI1228">
            <v>0</v>
          </cell>
          <cell r="AJ1228">
            <v>0</v>
          </cell>
          <cell r="AK1228">
            <v>0</v>
          </cell>
          <cell r="AL1228">
            <v>0</v>
          </cell>
          <cell r="AM1228">
            <v>0</v>
          </cell>
          <cell r="AN1228">
            <v>0</v>
          </cell>
          <cell r="AO1228">
            <v>0</v>
          </cell>
          <cell r="AR1228" t="str">
            <v>50a</v>
          </cell>
        </row>
        <row r="1229">
          <cell r="R1229">
            <v>0</v>
          </cell>
          <cell r="S1229">
            <v>0</v>
          </cell>
          <cell r="T1229">
            <v>0</v>
          </cell>
          <cell r="U1229">
            <v>0</v>
          </cell>
          <cell r="V1229">
            <v>0</v>
          </cell>
          <cell r="W1229">
            <v>0</v>
          </cell>
          <cell r="X1229">
            <v>0</v>
          </cell>
          <cell r="Y1229">
            <v>0</v>
          </cell>
          <cell r="Z1229">
            <v>0</v>
          </cell>
          <cell r="AA1229">
            <v>0</v>
          </cell>
          <cell r="AB1229">
            <v>0</v>
          </cell>
          <cell r="AC1229">
            <v>0</v>
          </cell>
          <cell r="AD1229">
            <v>-36458.333333333336</v>
          </cell>
          <cell r="AE1229">
            <v>-13125</v>
          </cell>
          <cell r="AF1229">
            <v>0</v>
          </cell>
          <cell r="AG1229">
            <v>0</v>
          </cell>
          <cell r="AH1229">
            <v>0</v>
          </cell>
          <cell r="AI1229">
            <v>0</v>
          </cell>
          <cell r="AJ1229">
            <v>0</v>
          </cell>
          <cell r="AK1229">
            <v>0</v>
          </cell>
          <cell r="AL1229">
            <v>0</v>
          </cell>
          <cell r="AM1229">
            <v>0</v>
          </cell>
          <cell r="AN1229">
            <v>0</v>
          </cell>
          <cell r="AO1229">
            <v>0</v>
          </cell>
          <cell r="AR1229" t="str">
            <v>50a</v>
          </cell>
        </row>
        <row r="1230">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R1230" t="str">
            <v>50a</v>
          </cell>
        </row>
        <row r="1231">
          <cell r="R1231">
            <v>-1081383.43</v>
          </cell>
          <cell r="S1231">
            <v>-1390350.1</v>
          </cell>
          <cell r="T1231">
            <v>-1699316.77</v>
          </cell>
          <cell r="U1231">
            <v>-154483.44</v>
          </cell>
          <cell r="V1231">
            <v>-463450.11</v>
          </cell>
          <cell r="W1231">
            <v>-772416.78</v>
          </cell>
          <cell r="X1231">
            <v>-1081383.45</v>
          </cell>
          <cell r="Y1231">
            <v>-1390350.12</v>
          </cell>
          <cell r="Z1231">
            <v>-1699316.79</v>
          </cell>
          <cell r="AA1231">
            <v>-154483.46</v>
          </cell>
          <cell r="AB1231">
            <v>-463450.13</v>
          </cell>
          <cell r="AC1231">
            <v>-772416.8</v>
          </cell>
          <cell r="AD1231">
            <v>-926900.08333333337</v>
          </cell>
          <cell r="AE1231">
            <v>-926900.08375000011</v>
          </cell>
          <cell r="AF1231">
            <v>-926900.08499999996</v>
          </cell>
          <cell r="AG1231">
            <v>-926900.08708333329</v>
          </cell>
          <cell r="AH1231">
            <v>-926900.08999999985</v>
          </cell>
          <cell r="AI1231">
            <v>-926900.09333333315</v>
          </cell>
          <cell r="AJ1231">
            <v>-926900.09666666633</v>
          </cell>
          <cell r="AK1231">
            <v>-926900.09999999974</v>
          </cell>
          <cell r="AL1231">
            <v>-926900.10333333351</v>
          </cell>
          <cell r="AM1231">
            <v>-926900.10666666657</v>
          </cell>
          <cell r="AN1231">
            <v>-926900.11</v>
          </cell>
          <cell r="AO1231">
            <v>-926900.11333333363</v>
          </cell>
          <cell r="AR1231" t="str">
            <v>50a</v>
          </cell>
        </row>
        <row r="1232">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R1232" t="str">
            <v>50a</v>
          </cell>
        </row>
        <row r="1233">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R1233" t="str">
            <v>50a</v>
          </cell>
        </row>
        <row r="1234">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R1234" t="str">
            <v>50a</v>
          </cell>
        </row>
        <row r="1235">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R1235" t="str">
            <v>50a</v>
          </cell>
        </row>
        <row r="1236">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R1236" t="str">
            <v>50a</v>
          </cell>
        </row>
        <row r="1237">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R1237" t="str">
            <v>50a</v>
          </cell>
        </row>
        <row r="1238">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R1238" t="str">
            <v>50a</v>
          </cell>
        </row>
        <row r="1239">
          <cell r="R1239">
            <v>-160465.32999999999</v>
          </cell>
          <cell r="S1239">
            <v>-481298.66</v>
          </cell>
          <cell r="T1239">
            <v>-802131.99</v>
          </cell>
          <cell r="U1239">
            <v>-1122965.32</v>
          </cell>
          <cell r="V1239">
            <v>-1443798.65</v>
          </cell>
          <cell r="W1239">
            <v>-1764631.98</v>
          </cell>
          <cell r="X1239">
            <v>-160465.31</v>
          </cell>
          <cell r="Y1239">
            <v>-481298.64</v>
          </cell>
          <cell r="Z1239">
            <v>-802131.97</v>
          </cell>
          <cell r="AA1239">
            <v>-1122965.3</v>
          </cell>
          <cell r="AB1239">
            <v>-1443798.63</v>
          </cell>
          <cell r="AC1239">
            <v>0</v>
          </cell>
          <cell r="AD1239">
            <v>-962548.68333333312</v>
          </cell>
          <cell r="AE1239">
            <v>-962548.67999999982</v>
          </cell>
          <cell r="AF1239">
            <v>-962548.67666666664</v>
          </cell>
          <cell r="AG1239">
            <v>-962548.67333333334</v>
          </cell>
          <cell r="AH1239">
            <v>-962548.67</v>
          </cell>
          <cell r="AI1239">
            <v>-962548.66666666663</v>
          </cell>
          <cell r="AJ1239">
            <v>-962548.66333333345</v>
          </cell>
          <cell r="AK1239">
            <v>-962548.66000000015</v>
          </cell>
          <cell r="AL1239">
            <v>-962548.65666666685</v>
          </cell>
          <cell r="AM1239">
            <v>-962548.65333333367</v>
          </cell>
          <cell r="AN1239">
            <v>-962548.65000000026</v>
          </cell>
          <cell r="AO1239">
            <v>-889022.31499999983</v>
          </cell>
          <cell r="AR1239" t="str">
            <v>50a</v>
          </cell>
        </row>
        <row r="1240">
          <cell r="R1240">
            <v>0</v>
          </cell>
          <cell r="S1240">
            <v>0</v>
          </cell>
          <cell r="T1240">
            <v>0</v>
          </cell>
          <cell r="U1240">
            <v>0</v>
          </cell>
          <cell r="V1240">
            <v>0</v>
          </cell>
          <cell r="W1240">
            <v>0</v>
          </cell>
          <cell r="X1240">
            <v>0</v>
          </cell>
          <cell r="Y1240">
            <v>0</v>
          </cell>
          <cell r="Z1240">
            <v>0</v>
          </cell>
          <cell r="AA1240">
            <v>0</v>
          </cell>
          <cell r="AB1240">
            <v>0</v>
          </cell>
          <cell r="AC1240">
            <v>0</v>
          </cell>
          <cell r="AD1240">
            <v>-132395.83333333334</v>
          </cell>
          <cell r="AE1240">
            <v>-115312.5</v>
          </cell>
          <cell r="AF1240">
            <v>-81145.833333333328</v>
          </cell>
          <cell r="AG1240">
            <v>-29895.833333333332</v>
          </cell>
          <cell r="AH1240">
            <v>0</v>
          </cell>
          <cell r="AI1240">
            <v>0</v>
          </cell>
          <cell r="AJ1240">
            <v>0</v>
          </cell>
          <cell r="AK1240">
            <v>0</v>
          </cell>
          <cell r="AL1240">
            <v>0</v>
          </cell>
          <cell r="AM1240">
            <v>0</v>
          </cell>
          <cell r="AN1240">
            <v>0</v>
          </cell>
          <cell r="AO1240">
            <v>0</v>
          </cell>
          <cell r="AR1240" t="str">
            <v>50a</v>
          </cell>
        </row>
        <row r="1241">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R1241" t="str">
            <v>50a</v>
          </cell>
        </row>
        <row r="1242">
          <cell r="R1242">
            <v>0</v>
          </cell>
          <cell r="S1242">
            <v>0</v>
          </cell>
          <cell r="T1242">
            <v>0</v>
          </cell>
          <cell r="U1242">
            <v>0</v>
          </cell>
          <cell r="V1242">
            <v>0</v>
          </cell>
          <cell r="W1242">
            <v>0</v>
          </cell>
          <cell r="X1242">
            <v>0</v>
          </cell>
          <cell r="Y1242">
            <v>0</v>
          </cell>
          <cell r="Z1242">
            <v>0</v>
          </cell>
          <cell r="AA1242">
            <v>0</v>
          </cell>
          <cell r="AB1242">
            <v>0</v>
          </cell>
          <cell r="AC1242">
            <v>0</v>
          </cell>
          <cell r="AD1242">
            <v>-3656.25</v>
          </cell>
          <cell r="AE1242">
            <v>0</v>
          </cell>
          <cell r="AF1242">
            <v>0</v>
          </cell>
          <cell r="AG1242">
            <v>0</v>
          </cell>
          <cell r="AH1242">
            <v>0</v>
          </cell>
          <cell r="AI1242">
            <v>0</v>
          </cell>
          <cell r="AJ1242">
            <v>0</v>
          </cell>
          <cell r="AK1242">
            <v>0</v>
          </cell>
          <cell r="AL1242">
            <v>0</v>
          </cell>
          <cell r="AM1242">
            <v>0</v>
          </cell>
          <cell r="AN1242">
            <v>0</v>
          </cell>
          <cell r="AO1242">
            <v>0</v>
          </cell>
          <cell r="AR1242" t="str">
            <v>50a</v>
          </cell>
        </row>
        <row r="1243">
          <cell r="R1243">
            <v>0</v>
          </cell>
          <cell r="S1243">
            <v>0</v>
          </cell>
          <cell r="T1243">
            <v>0</v>
          </cell>
          <cell r="U1243">
            <v>0</v>
          </cell>
          <cell r="V1243">
            <v>0</v>
          </cell>
          <cell r="W1243">
            <v>0</v>
          </cell>
          <cell r="X1243">
            <v>0</v>
          </cell>
          <cell r="Y1243">
            <v>0</v>
          </cell>
          <cell r="Z1243">
            <v>0</v>
          </cell>
          <cell r="AA1243">
            <v>0</v>
          </cell>
          <cell r="AB1243">
            <v>0</v>
          </cell>
          <cell r="AC1243">
            <v>0</v>
          </cell>
          <cell r="AD1243">
            <v>-39072.916666666664</v>
          </cell>
          <cell r="AE1243">
            <v>-37781.25</v>
          </cell>
          <cell r="AF1243">
            <v>-35197.916666666664</v>
          </cell>
          <cell r="AG1243">
            <v>-31322.916666666668</v>
          </cell>
          <cell r="AH1243">
            <v>-26156.25</v>
          </cell>
          <cell r="AI1243">
            <v>-19697.916666666668</v>
          </cell>
          <cell r="AJ1243">
            <v>-15822.916666666666</v>
          </cell>
          <cell r="AK1243">
            <v>-14531.25</v>
          </cell>
          <cell r="AL1243">
            <v>-11947.916666666666</v>
          </cell>
          <cell r="AM1243">
            <v>-8072.916666666667</v>
          </cell>
          <cell r="AN1243">
            <v>-2906.25</v>
          </cell>
          <cell r="AO1243">
            <v>0</v>
          </cell>
          <cell r="AR1243" t="str">
            <v>50a</v>
          </cell>
        </row>
        <row r="1244">
          <cell r="R1244">
            <v>0</v>
          </cell>
          <cell r="S1244">
            <v>0</v>
          </cell>
          <cell r="T1244">
            <v>0</v>
          </cell>
          <cell r="U1244">
            <v>0</v>
          </cell>
          <cell r="V1244">
            <v>0</v>
          </cell>
          <cell r="W1244">
            <v>0</v>
          </cell>
          <cell r="X1244">
            <v>0</v>
          </cell>
          <cell r="Y1244">
            <v>0</v>
          </cell>
          <cell r="Z1244">
            <v>0</v>
          </cell>
          <cell r="AA1244">
            <v>0</v>
          </cell>
          <cell r="AB1244">
            <v>0</v>
          </cell>
          <cell r="AC1244">
            <v>0</v>
          </cell>
          <cell r="AD1244">
            <v>-147853.89916666667</v>
          </cell>
          <cell r="AE1244">
            <v>-142968.34</v>
          </cell>
          <cell r="AF1244">
            <v>-133193.89250000002</v>
          </cell>
          <cell r="AG1244">
            <v>-118530.55666666666</v>
          </cell>
          <cell r="AH1244">
            <v>-98978.332500000004</v>
          </cell>
          <cell r="AI1244">
            <v>-74537.22</v>
          </cell>
          <cell r="AJ1244">
            <v>-59873.885833333334</v>
          </cell>
          <cell r="AK1244">
            <v>-54988.329999999994</v>
          </cell>
          <cell r="AL1244">
            <v>-45213.885833333334</v>
          </cell>
          <cell r="AM1244">
            <v>-30550.553333333333</v>
          </cell>
          <cell r="AN1244">
            <v>-10998.332499999999</v>
          </cell>
          <cell r="AO1244">
            <v>0</v>
          </cell>
          <cell r="AR1244" t="str">
            <v>50a</v>
          </cell>
        </row>
        <row r="1245">
          <cell r="R1245">
            <v>-168437.5</v>
          </cell>
          <cell r="S1245">
            <v>-505312.5</v>
          </cell>
          <cell r="T1245">
            <v>-842187.5</v>
          </cell>
          <cell r="U1245">
            <v>-1179062.5</v>
          </cell>
          <cell r="V1245">
            <v>-1515937.5</v>
          </cell>
          <cell r="W1245">
            <v>-1852812.5</v>
          </cell>
          <cell r="X1245">
            <v>-168437.5</v>
          </cell>
          <cell r="Y1245">
            <v>0</v>
          </cell>
          <cell r="Z1245">
            <v>0</v>
          </cell>
          <cell r="AA1245">
            <v>0</v>
          </cell>
          <cell r="AB1245">
            <v>0</v>
          </cell>
          <cell r="AC1245">
            <v>0</v>
          </cell>
          <cell r="AD1245">
            <v>-1010625</v>
          </cell>
          <cell r="AE1245">
            <v>-1010625</v>
          </cell>
          <cell r="AF1245">
            <v>-1010625</v>
          </cell>
          <cell r="AG1245">
            <v>-1010625</v>
          </cell>
          <cell r="AH1245">
            <v>-1010625</v>
          </cell>
          <cell r="AI1245">
            <v>-1010625</v>
          </cell>
          <cell r="AJ1245">
            <v>-1010625</v>
          </cell>
          <cell r="AK1245">
            <v>-989570.3125</v>
          </cell>
          <cell r="AL1245">
            <v>-933424.47916666663</v>
          </cell>
          <cell r="AM1245">
            <v>-849205.72916666663</v>
          </cell>
          <cell r="AN1245">
            <v>-736914.0625</v>
          </cell>
          <cell r="AO1245">
            <v>-596549.47916666663</v>
          </cell>
          <cell r="AR1245" t="str">
            <v>50a</v>
          </cell>
        </row>
        <row r="1246">
          <cell r="R1246">
            <v>-97500</v>
          </cell>
          <cell r="S1246">
            <v>-292500</v>
          </cell>
          <cell r="T1246">
            <v>-487500</v>
          </cell>
          <cell r="U1246">
            <v>-682500</v>
          </cell>
          <cell r="V1246">
            <v>0</v>
          </cell>
          <cell r="W1246">
            <v>0</v>
          </cell>
          <cell r="X1246">
            <v>0</v>
          </cell>
          <cell r="Y1246">
            <v>0</v>
          </cell>
          <cell r="Z1246">
            <v>0</v>
          </cell>
          <cell r="AA1246">
            <v>0</v>
          </cell>
          <cell r="AB1246">
            <v>0</v>
          </cell>
          <cell r="AC1246">
            <v>0</v>
          </cell>
          <cell r="AD1246">
            <v>-585000</v>
          </cell>
          <cell r="AE1246">
            <v>-585000</v>
          </cell>
          <cell r="AF1246">
            <v>-585000</v>
          </cell>
          <cell r="AG1246">
            <v>-585000</v>
          </cell>
          <cell r="AH1246">
            <v>-548437.5</v>
          </cell>
          <cell r="AI1246">
            <v>-467187.5</v>
          </cell>
          <cell r="AJ1246">
            <v>-418437.5</v>
          </cell>
          <cell r="AK1246">
            <v>-402187.5</v>
          </cell>
          <cell r="AL1246">
            <v>-369687.5</v>
          </cell>
          <cell r="AM1246">
            <v>-320937.5</v>
          </cell>
          <cell r="AN1246">
            <v>-255937.5</v>
          </cell>
          <cell r="AO1246">
            <v>-174687.5</v>
          </cell>
          <cell r="AR1246" t="str">
            <v>50a</v>
          </cell>
        </row>
        <row r="1247">
          <cell r="R1247">
            <v>-1100896.29</v>
          </cell>
          <cell r="S1247">
            <v>-1651344.42</v>
          </cell>
          <cell r="T1247">
            <v>-2201792.5499999998</v>
          </cell>
          <cell r="U1247">
            <v>-2752240.68</v>
          </cell>
          <cell r="V1247">
            <v>-3302688.81</v>
          </cell>
          <cell r="W1247">
            <v>-550448.18999999994</v>
          </cell>
          <cell r="X1247">
            <v>-1100896.32</v>
          </cell>
          <cell r="Y1247">
            <v>-1651344.45</v>
          </cell>
          <cell r="Z1247">
            <v>-2201792.58</v>
          </cell>
          <cell r="AA1247">
            <v>-2752240.71</v>
          </cell>
          <cell r="AB1247">
            <v>-3302688.84</v>
          </cell>
          <cell r="AC1247">
            <v>-550448.22</v>
          </cell>
          <cell r="AD1247">
            <v>-1941620.4412500001</v>
          </cell>
          <cell r="AE1247">
            <v>-1929390.6737499998</v>
          </cell>
          <cell r="AF1247">
            <v>-1927509.1979166667</v>
          </cell>
          <cell r="AG1247">
            <v>-1926568.4625000004</v>
          </cell>
          <cell r="AH1247">
            <v>-1926568.4675</v>
          </cell>
          <cell r="AI1247">
            <v>-1926568.4724999999</v>
          </cell>
          <cell r="AJ1247">
            <v>-1926568.4774999998</v>
          </cell>
          <cell r="AK1247">
            <v>-1926568.4824999999</v>
          </cell>
          <cell r="AL1247">
            <v>-1926568.4875</v>
          </cell>
          <cell r="AM1247">
            <v>-1926568.4924999997</v>
          </cell>
          <cell r="AN1247">
            <v>-1926568.4974999998</v>
          </cell>
          <cell r="AO1247">
            <v>-1926568.5025000002</v>
          </cell>
          <cell r="AR1247" t="str">
            <v>50a</v>
          </cell>
        </row>
        <row r="1248">
          <cell r="R1248">
            <v>-65117.91</v>
          </cell>
          <cell r="S1248">
            <v>-126034.67</v>
          </cell>
          <cell r="T1248">
            <v>-1947.65</v>
          </cell>
          <cell r="U1248">
            <v>-62309.18</v>
          </cell>
          <cell r="V1248">
            <v>-9437.39</v>
          </cell>
          <cell r="W1248">
            <v>350.67</v>
          </cell>
          <cell r="X1248">
            <v>-75506.759999999995</v>
          </cell>
          <cell r="Y1248">
            <v>-151364.19</v>
          </cell>
          <cell r="Z1248">
            <v>350.68</v>
          </cell>
          <cell r="AA1248">
            <v>-75857.429999999993</v>
          </cell>
          <cell r="AB1248">
            <v>-149267.85</v>
          </cell>
          <cell r="AC1248">
            <v>0</v>
          </cell>
          <cell r="AD1248">
            <v>-83633.958750000005</v>
          </cell>
          <cell r="AE1248">
            <v>-81883.82166666667</v>
          </cell>
          <cell r="AF1248">
            <v>-82104.403750000012</v>
          </cell>
          <cell r="AG1248">
            <v>-82155.797500000015</v>
          </cell>
          <cell r="AH1248">
            <v>-77179.887500000012</v>
          </cell>
          <cell r="AI1248">
            <v>-72137.998333333351</v>
          </cell>
          <cell r="AJ1248">
            <v>-72475.129583333342</v>
          </cell>
          <cell r="AK1248">
            <v>-73788.347083333341</v>
          </cell>
          <cell r="AL1248">
            <v>-74572.06666666668</v>
          </cell>
          <cell r="AM1248">
            <v>-74248.592083333322</v>
          </cell>
          <cell r="AN1248">
            <v>-74902.29833333334</v>
          </cell>
          <cell r="AO1248">
            <v>-67730.661666666667</v>
          </cell>
          <cell r="AR1248" t="str">
            <v>50a</v>
          </cell>
        </row>
        <row r="1249">
          <cell r="R1249">
            <v>-13510.1</v>
          </cell>
          <cell r="S1249">
            <v>-27020.21</v>
          </cell>
          <cell r="T1249">
            <v>-40530.32</v>
          </cell>
          <cell r="U1249">
            <v>-13227.42</v>
          </cell>
          <cell r="V1249">
            <v>-26454.86</v>
          </cell>
          <cell r="W1249">
            <v>-39682.300000000003</v>
          </cell>
          <cell r="X1249">
            <v>-46192.08</v>
          </cell>
          <cell r="Y1249">
            <v>-13019.53</v>
          </cell>
          <cell r="Z1249">
            <v>-19529.34</v>
          </cell>
          <cell r="AA1249">
            <v>0</v>
          </cell>
          <cell r="AB1249">
            <v>0</v>
          </cell>
          <cell r="AC1249">
            <v>0</v>
          </cell>
          <cell r="AD1249">
            <v>-33151.815833333327</v>
          </cell>
          <cell r="AE1249">
            <v>-34840.578749999993</v>
          </cell>
          <cell r="AF1249">
            <v>-37655.184166666659</v>
          </cell>
          <cell r="AG1249">
            <v>-39895.089999999997</v>
          </cell>
          <cell r="AH1249">
            <v>-41548.518333333326</v>
          </cell>
          <cell r="AI1249">
            <v>-44304.23333333333</v>
          </cell>
          <cell r="AJ1249">
            <v>-46097.879166666658</v>
          </cell>
          <cell r="AK1249">
            <v>-43211.669583333329</v>
          </cell>
          <cell r="AL1249">
            <v>-35645.605833333335</v>
          </cell>
          <cell r="AM1249">
            <v>-30174.680416666673</v>
          </cell>
          <cell r="AN1249">
            <v>-27380.816666666669</v>
          </cell>
          <cell r="AO1249">
            <v>-22724.377083333336</v>
          </cell>
          <cell r="AR1249" t="str">
            <v>50b</v>
          </cell>
        </row>
        <row r="1250">
          <cell r="R1250">
            <v>-18925.72</v>
          </cell>
          <cell r="S1250">
            <v>-3785.15</v>
          </cell>
          <cell r="T1250">
            <v>-11355.44</v>
          </cell>
          <cell r="U1250">
            <v>-18925.72</v>
          </cell>
          <cell r="V1250">
            <v>-3785.15</v>
          </cell>
          <cell r="W1250">
            <v>-11355.44</v>
          </cell>
          <cell r="X1250">
            <v>-18925.72</v>
          </cell>
          <cell r="Y1250">
            <v>-3785.15</v>
          </cell>
          <cell r="Z1250">
            <v>-11355.44</v>
          </cell>
          <cell r="AA1250">
            <v>-18925.72</v>
          </cell>
          <cell r="AB1250">
            <v>-3785.15</v>
          </cell>
          <cell r="AC1250">
            <v>-11355.43</v>
          </cell>
          <cell r="AD1250">
            <v>-23684.063333333335</v>
          </cell>
          <cell r="AE1250">
            <v>-24630.349583333333</v>
          </cell>
          <cell r="AF1250">
            <v>-25261.2075</v>
          </cell>
          <cell r="AG1250">
            <v>-26522.922500000001</v>
          </cell>
          <cell r="AH1250">
            <v>-27469.208750000005</v>
          </cell>
          <cell r="AI1250">
            <v>-28100.066666666669</v>
          </cell>
          <cell r="AJ1250">
            <v>-19964.321666666667</v>
          </cell>
          <cell r="AK1250">
            <v>-11355.433749999998</v>
          </cell>
          <cell r="AL1250">
            <v>-11355.434583333334</v>
          </cell>
          <cell r="AM1250">
            <v>-11355.434999999999</v>
          </cell>
          <cell r="AN1250">
            <v>-11355.435416666667</v>
          </cell>
          <cell r="AO1250">
            <v>-11355.435833333335</v>
          </cell>
          <cell r="AR1250" t="str">
            <v>50a</v>
          </cell>
        </row>
        <row r="1251">
          <cell r="R1251">
            <v>0</v>
          </cell>
          <cell r="S1251">
            <v>0</v>
          </cell>
          <cell r="T1251">
            <v>0</v>
          </cell>
          <cell r="U1251">
            <v>0</v>
          </cell>
          <cell r="V1251">
            <v>0</v>
          </cell>
          <cell r="W1251">
            <v>0</v>
          </cell>
          <cell r="X1251">
            <v>0</v>
          </cell>
          <cell r="Y1251">
            <v>0</v>
          </cell>
          <cell r="Z1251">
            <v>0</v>
          </cell>
          <cell r="AA1251">
            <v>0</v>
          </cell>
          <cell r="AB1251">
            <v>0</v>
          </cell>
          <cell r="AC1251">
            <v>0</v>
          </cell>
          <cell r="AD1251">
            <v>4716.4591666666665</v>
          </cell>
          <cell r="AE1251">
            <v>2634.1804166666666</v>
          </cell>
          <cell r="AF1251">
            <v>1108.6329166666667</v>
          </cell>
          <cell r="AG1251">
            <v>170.28624999999997</v>
          </cell>
          <cell r="AH1251">
            <v>-69.901666666666671</v>
          </cell>
          <cell r="AI1251">
            <v>0</v>
          </cell>
          <cell r="AJ1251">
            <v>0</v>
          </cell>
          <cell r="AK1251">
            <v>0</v>
          </cell>
          <cell r="AL1251">
            <v>0</v>
          </cell>
          <cell r="AM1251">
            <v>0</v>
          </cell>
          <cell r="AN1251">
            <v>0</v>
          </cell>
          <cell r="AO1251">
            <v>0</v>
          </cell>
          <cell r="AR1251" t="str">
            <v>50b</v>
          </cell>
        </row>
        <row r="1252">
          <cell r="R1252">
            <v>0</v>
          </cell>
          <cell r="S1252">
            <v>0</v>
          </cell>
          <cell r="T1252">
            <v>0</v>
          </cell>
          <cell r="U1252">
            <v>0</v>
          </cell>
          <cell r="V1252">
            <v>0</v>
          </cell>
          <cell r="W1252">
            <v>0</v>
          </cell>
          <cell r="X1252">
            <v>0</v>
          </cell>
          <cell r="Y1252">
            <v>0</v>
          </cell>
          <cell r="Z1252">
            <v>0</v>
          </cell>
          <cell r="AA1252">
            <v>0</v>
          </cell>
          <cell r="AB1252">
            <v>0</v>
          </cell>
          <cell r="AC1252">
            <v>0</v>
          </cell>
          <cell r="AD1252">
            <v>-16848.44125</v>
          </cell>
          <cell r="AE1252">
            <v>-13492.3125</v>
          </cell>
          <cell r="AF1252">
            <v>-9923.1029166666667</v>
          </cell>
          <cell r="AG1252">
            <v>-6132.6175000000003</v>
          </cell>
          <cell r="AH1252">
            <v>-2089.5341666666668</v>
          </cell>
          <cell r="AI1252">
            <v>0</v>
          </cell>
          <cell r="AJ1252">
            <v>0</v>
          </cell>
          <cell r="AK1252">
            <v>0</v>
          </cell>
          <cell r="AL1252">
            <v>0</v>
          </cell>
          <cell r="AM1252">
            <v>0</v>
          </cell>
          <cell r="AN1252">
            <v>0</v>
          </cell>
          <cell r="AO1252">
            <v>0</v>
          </cell>
        </row>
        <row r="1253">
          <cell r="R1253">
            <v>-2826250</v>
          </cell>
          <cell r="S1253">
            <v>-3633750</v>
          </cell>
          <cell r="T1253">
            <v>-4441250</v>
          </cell>
          <cell r="U1253">
            <v>-403750</v>
          </cell>
          <cell r="V1253">
            <v>-1211250</v>
          </cell>
          <cell r="W1253">
            <v>-2018750</v>
          </cell>
          <cell r="X1253">
            <v>-2826250</v>
          </cell>
          <cell r="Y1253">
            <v>-3633750</v>
          </cell>
          <cell r="Z1253">
            <v>-4441250</v>
          </cell>
          <cell r="AA1253">
            <v>-403750</v>
          </cell>
          <cell r="AB1253">
            <v>-1211250</v>
          </cell>
          <cell r="AC1253">
            <v>-2018750</v>
          </cell>
          <cell r="AD1253">
            <v>-2422500</v>
          </cell>
          <cell r="AE1253">
            <v>-2422500</v>
          </cell>
          <cell r="AF1253">
            <v>-2422500</v>
          </cell>
          <cell r="AG1253">
            <v>-2422500</v>
          </cell>
          <cell r="AH1253">
            <v>-2422500</v>
          </cell>
          <cell r="AI1253">
            <v>-2422500</v>
          </cell>
          <cell r="AJ1253">
            <v>-2422500</v>
          </cell>
          <cell r="AK1253">
            <v>-2422500</v>
          </cell>
          <cell r="AL1253">
            <v>-2422500</v>
          </cell>
          <cell r="AM1253">
            <v>-2422500</v>
          </cell>
          <cell r="AN1253">
            <v>-2422500</v>
          </cell>
          <cell r="AO1253">
            <v>-2422500</v>
          </cell>
          <cell r="AR1253" t="str">
            <v>50a</v>
          </cell>
        </row>
        <row r="1254">
          <cell r="R1254">
            <v>-2041666.47</v>
          </cell>
          <cell r="S1254">
            <v>-2624999.7999999998</v>
          </cell>
          <cell r="T1254">
            <v>-3208333.13</v>
          </cell>
          <cell r="U1254">
            <v>-291666.46000000002</v>
          </cell>
          <cell r="V1254">
            <v>-874999.79</v>
          </cell>
          <cell r="W1254">
            <v>-1458333.12</v>
          </cell>
          <cell r="X1254">
            <v>-2041666.45</v>
          </cell>
          <cell r="Y1254">
            <v>-2624999.7799999998</v>
          </cell>
          <cell r="Z1254">
            <v>-3208333.11</v>
          </cell>
          <cell r="AA1254">
            <v>-291666.44</v>
          </cell>
          <cell r="AB1254">
            <v>-874999.77</v>
          </cell>
          <cell r="AC1254">
            <v>-1458333.1</v>
          </cell>
          <cell r="AD1254">
            <v>-1749999.8233333332</v>
          </cell>
          <cell r="AE1254">
            <v>-1749999.8200000003</v>
          </cell>
          <cell r="AF1254">
            <v>-1749999.8166666667</v>
          </cell>
          <cell r="AG1254">
            <v>-1749999.8133333335</v>
          </cell>
          <cell r="AH1254">
            <v>-1749999.8099999998</v>
          </cell>
          <cell r="AI1254">
            <v>-1749999.8066666666</v>
          </cell>
          <cell r="AJ1254">
            <v>-1749999.8033333335</v>
          </cell>
          <cell r="AK1254">
            <v>-1749999.7999999998</v>
          </cell>
          <cell r="AL1254">
            <v>-1749999.7966666666</v>
          </cell>
          <cell r="AM1254">
            <v>-1749999.7933333337</v>
          </cell>
          <cell r="AN1254">
            <v>-1749999.79</v>
          </cell>
          <cell r="AO1254">
            <v>-1749999.7866666669</v>
          </cell>
          <cell r="AR1254" t="str">
            <v>50a</v>
          </cell>
        </row>
        <row r="1255">
          <cell r="R1255">
            <v>48605.61</v>
          </cell>
          <cell r="S1255">
            <v>42527.51</v>
          </cell>
          <cell r="T1255">
            <v>36078.980000000003</v>
          </cell>
          <cell r="U1255">
            <v>30005.200000000001</v>
          </cell>
          <cell r="V1255">
            <v>24230.37</v>
          </cell>
          <cell r="W1255">
            <v>19481.13</v>
          </cell>
          <cell r="X1255">
            <v>15010.4</v>
          </cell>
          <cell r="Y1255">
            <v>10944.28</v>
          </cell>
          <cell r="Z1255">
            <v>7601.16</v>
          </cell>
          <cell r="AA1255">
            <v>4112.12</v>
          </cell>
          <cell r="AB1255">
            <v>-200.2</v>
          </cell>
          <cell r="AC1255">
            <v>55876.639999999999</v>
          </cell>
          <cell r="AD1255">
            <v>-111.49375000000084</v>
          </cell>
          <cell r="AE1255">
            <v>3685.719583333333</v>
          </cell>
          <cell r="AF1255">
            <v>6960.9899999999989</v>
          </cell>
          <cell r="AG1255">
            <v>9648.6479166666668</v>
          </cell>
          <cell r="AH1255">
            <v>11648.190833333334</v>
          </cell>
          <cell r="AI1255">
            <v>13387.113333333335</v>
          </cell>
          <cell r="AJ1255">
            <v>15239.793333333335</v>
          </cell>
          <cell r="AK1255">
            <v>17137.203750000001</v>
          </cell>
          <cell r="AL1255">
            <v>19121.789583333335</v>
          </cell>
          <cell r="AM1255">
            <v>21218.068750000002</v>
          </cell>
          <cell r="AN1255">
            <v>23444.308333333334</v>
          </cell>
          <cell r="AO1255">
            <v>24556.572083333333</v>
          </cell>
          <cell r="AR1255" t="str">
            <v>50b</v>
          </cell>
        </row>
        <row r="1256">
          <cell r="R1256">
            <v>-8350.08</v>
          </cell>
          <cell r="S1256">
            <v>-7218.49</v>
          </cell>
          <cell r="T1256">
            <v>-6572.26</v>
          </cell>
          <cell r="U1256">
            <v>-5797.97</v>
          </cell>
          <cell r="V1256">
            <v>-4987.8900000000003</v>
          </cell>
          <cell r="W1256">
            <v>-3863.81</v>
          </cell>
          <cell r="X1256">
            <v>-2574.89</v>
          </cell>
          <cell r="Y1256">
            <v>-1240.1600000000001</v>
          </cell>
          <cell r="Z1256">
            <v>472.45</v>
          </cell>
          <cell r="AA1256">
            <v>-34013.18</v>
          </cell>
          <cell r="AB1256">
            <v>-36029.53</v>
          </cell>
          <cell r="AC1256">
            <v>-13490.82</v>
          </cell>
          <cell r="AD1256">
            <v>-24249.8125</v>
          </cell>
          <cell r="AE1256">
            <v>-24898.502916666668</v>
          </cell>
          <cell r="AF1256">
            <v>-25473.117500000004</v>
          </cell>
          <cell r="AG1256">
            <v>-26013.862916666676</v>
          </cell>
          <cell r="AH1256">
            <v>-26560.814166666667</v>
          </cell>
          <cell r="AI1256">
            <v>-24901.610833333329</v>
          </cell>
          <cell r="AJ1256">
            <v>-21028.706666666669</v>
          </cell>
          <cell r="AK1256">
            <v>-17169.695833333335</v>
          </cell>
          <cell r="AL1256">
            <v>-13313.017916666666</v>
          </cell>
          <cell r="AM1256">
            <v>-10946.909166666666</v>
          </cell>
          <cell r="AN1256">
            <v>-10212.484583333333</v>
          </cell>
          <cell r="AO1256">
            <v>-10109.201666666666</v>
          </cell>
        </row>
        <row r="1257">
          <cell r="R1257">
            <v>-5054999.82</v>
          </cell>
          <cell r="S1257">
            <v>-6178333.1500000004</v>
          </cell>
          <cell r="T1257">
            <v>-561666.48</v>
          </cell>
          <cell r="U1257">
            <v>-1684999.81</v>
          </cell>
          <cell r="V1257">
            <v>-2808333.14</v>
          </cell>
          <cell r="W1257">
            <v>-3931666.47</v>
          </cell>
          <cell r="X1257">
            <v>-5054999.8</v>
          </cell>
          <cell r="Y1257">
            <v>-6178333.1299999999</v>
          </cell>
          <cell r="Z1257">
            <v>-561666.46</v>
          </cell>
          <cell r="AA1257">
            <v>-1684999.79</v>
          </cell>
          <cell r="AB1257">
            <v>-2808333.12</v>
          </cell>
          <cell r="AC1257">
            <v>-3931666.45</v>
          </cell>
          <cell r="AD1257">
            <v>-3369999.84</v>
          </cell>
          <cell r="AE1257">
            <v>-3369999.8366666664</v>
          </cell>
          <cell r="AF1257">
            <v>-3369999.8333333326</v>
          </cell>
          <cell r="AG1257">
            <v>-3369999.8299999996</v>
          </cell>
          <cell r="AH1257">
            <v>-3369999.8266666667</v>
          </cell>
          <cell r="AI1257">
            <v>-3369999.8233333337</v>
          </cell>
          <cell r="AJ1257">
            <v>-3369999.82</v>
          </cell>
          <cell r="AK1257">
            <v>-3369999.8166666664</v>
          </cell>
          <cell r="AL1257">
            <v>-3369999.813333333</v>
          </cell>
          <cell r="AM1257">
            <v>-3369999.8100000005</v>
          </cell>
          <cell r="AN1257">
            <v>-3369999.8066666666</v>
          </cell>
          <cell r="AO1257">
            <v>-3369999.8033333332</v>
          </cell>
          <cell r="AR1257" t="str">
            <v>50a</v>
          </cell>
        </row>
        <row r="1258">
          <cell r="R1258">
            <v>-61504.03</v>
          </cell>
          <cell r="S1258">
            <v>-61504.03</v>
          </cell>
          <cell r="T1258">
            <v>-61504.03</v>
          </cell>
          <cell r="U1258">
            <v>-61504.03</v>
          </cell>
          <cell r="V1258">
            <v>-61504.03</v>
          </cell>
          <cell r="W1258">
            <v>-61504.03</v>
          </cell>
          <cell r="X1258">
            <v>-61504.03</v>
          </cell>
          <cell r="Y1258">
            <v>-61504.03</v>
          </cell>
          <cell r="Z1258">
            <v>-61504.03</v>
          </cell>
          <cell r="AA1258">
            <v>-61504.03</v>
          </cell>
          <cell r="AB1258">
            <v>-61504.03</v>
          </cell>
          <cell r="AC1258">
            <v>-61504.03</v>
          </cell>
          <cell r="AD1258">
            <v>-34449.808749999997</v>
          </cell>
          <cell r="AE1258">
            <v>-39575.144583333335</v>
          </cell>
          <cell r="AF1258">
            <v>-44700.480416666665</v>
          </cell>
          <cell r="AG1258">
            <v>-49825.816250000003</v>
          </cell>
          <cell r="AH1258">
            <v>-54951.152083333342</v>
          </cell>
          <cell r="AI1258">
            <v>-57846.337500000001</v>
          </cell>
          <cell r="AJ1258">
            <v>-58511.372500000005</v>
          </cell>
          <cell r="AK1258">
            <v>-59176.407500000008</v>
          </cell>
          <cell r="AL1258">
            <v>-59841.442500000005</v>
          </cell>
          <cell r="AM1258">
            <v>-60506.477500000008</v>
          </cell>
          <cell r="AN1258">
            <v>-61171.512500000012</v>
          </cell>
          <cell r="AO1258">
            <v>-61504.030000000021</v>
          </cell>
          <cell r="AR1258" t="str">
            <v>50a</v>
          </cell>
        </row>
        <row r="1259">
          <cell r="R1259">
            <v>-99566.01</v>
          </cell>
          <cell r="S1259">
            <v>-99566.01</v>
          </cell>
          <cell r="T1259">
            <v>-111971.88</v>
          </cell>
          <cell r="U1259">
            <v>-111971.88</v>
          </cell>
          <cell r="V1259">
            <v>-111971.88</v>
          </cell>
          <cell r="W1259">
            <v>-100821.73</v>
          </cell>
          <cell r="X1259">
            <v>-94686.85</v>
          </cell>
          <cell r="Y1259">
            <v>-96704.72</v>
          </cell>
          <cell r="Z1259">
            <v>-108899.54</v>
          </cell>
          <cell r="AA1259">
            <v>-108899.54</v>
          </cell>
          <cell r="AB1259">
            <v>-108899.54</v>
          </cell>
          <cell r="AC1259">
            <v>-114898.26</v>
          </cell>
          <cell r="AD1259">
            <v>-79995.83</v>
          </cell>
          <cell r="AE1259">
            <v>-83027.289999999994</v>
          </cell>
          <cell r="AF1259">
            <v>-86028.130416666681</v>
          </cell>
          <cell r="AG1259">
            <v>-89195.983333333337</v>
          </cell>
          <cell r="AH1259">
            <v>-92561.468333333338</v>
          </cell>
          <cell r="AI1259">
            <v>-95227.310833333351</v>
          </cell>
          <cell r="AJ1259">
            <v>-96937.890833333353</v>
          </cell>
          <cell r="AK1259">
            <v>-98476.928750000006</v>
          </cell>
          <cell r="AL1259">
            <v>-100131.77458333333</v>
          </cell>
          <cell r="AM1259">
            <v>-101818.35041666665</v>
          </cell>
          <cell r="AN1259">
            <v>-103561.05208333331</v>
          </cell>
          <cell r="AO1259">
            <v>-105099.30958333334</v>
          </cell>
          <cell r="AR1259" t="str">
            <v>50b</v>
          </cell>
        </row>
        <row r="1260">
          <cell r="R1260">
            <v>-5223750</v>
          </cell>
          <cell r="S1260">
            <v>-6716250</v>
          </cell>
          <cell r="T1260">
            <v>-8208750</v>
          </cell>
          <cell r="U1260">
            <v>-746250</v>
          </cell>
          <cell r="V1260">
            <v>-2238750</v>
          </cell>
          <cell r="W1260">
            <v>-3731250</v>
          </cell>
          <cell r="X1260">
            <v>-5223750</v>
          </cell>
          <cell r="Y1260">
            <v>-6716250</v>
          </cell>
          <cell r="Z1260">
            <v>-8208750</v>
          </cell>
          <cell r="AA1260">
            <v>-746250</v>
          </cell>
          <cell r="AB1260">
            <v>-2238750</v>
          </cell>
          <cell r="AC1260">
            <v>-3731250</v>
          </cell>
          <cell r="AD1260">
            <v>-4477500</v>
          </cell>
          <cell r="AE1260">
            <v>-4477500</v>
          </cell>
          <cell r="AF1260">
            <v>-4477500</v>
          </cell>
          <cell r="AG1260">
            <v>-4477500</v>
          </cell>
          <cell r="AH1260">
            <v>-4477500</v>
          </cell>
          <cell r="AI1260">
            <v>-4477500</v>
          </cell>
          <cell r="AJ1260">
            <v>-4477500</v>
          </cell>
          <cell r="AK1260">
            <v>-4477500</v>
          </cell>
          <cell r="AL1260">
            <v>-4477500</v>
          </cell>
          <cell r="AM1260">
            <v>-4477500</v>
          </cell>
          <cell r="AN1260">
            <v>-4477500</v>
          </cell>
          <cell r="AO1260">
            <v>-4477500</v>
          </cell>
          <cell r="AR1260" t="str">
            <v>50a</v>
          </cell>
        </row>
        <row r="1261">
          <cell r="R1261">
            <v>-554895.86</v>
          </cell>
          <cell r="S1261">
            <v>-713437.53</v>
          </cell>
          <cell r="T1261">
            <v>-871979.2</v>
          </cell>
          <cell r="U1261">
            <v>-79270.87</v>
          </cell>
          <cell r="V1261">
            <v>-237812.54</v>
          </cell>
          <cell r="W1261">
            <v>-396354.21</v>
          </cell>
          <cell r="X1261">
            <v>-554895.88</v>
          </cell>
          <cell r="Y1261">
            <v>-713437.55</v>
          </cell>
          <cell r="Z1261">
            <v>-871979.22</v>
          </cell>
          <cell r="AA1261">
            <v>-79270.89</v>
          </cell>
          <cell r="AB1261">
            <v>-237812.56</v>
          </cell>
          <cell r="AC1261">
            <v>-396354.23</v>
          </cell>
          <cell r="AD1261">
            <v>-477826.99833333329</v>
          </cell>
          <cell r="AE1261">
            <v>-476946.20500000002</v>
          </cell>
          <cell r="AF1261">
            <v>-476065.41166666662</v>
          </cell>
          <cell r="AG1261">
            <v>-475625.0166666666</v>
          </cell>
          <cell r="AH1261">
            <v>-475625.02</v>
          </cell>
          <cell r="AI1261">
            <v>-475625.02333333343</v>
          </cell>
          <cell r="AJ1261">
            <v>-475625.02666666667</v>
          </cell>
          <cell r="AK1261">
            <v>-475625.03</v>
          </cell>
          <cell r="AL1261">
            <v>-475625.03333333338</v>
          </cell>
          <cell r="AM1261">
            <v>-475625.03666666662</v>
          </cell>
          <cell r="AN1261">
            <v>-475625.04</v>
          </cell>
          <cell r="AO1261">
            <v>-475625.04333333322</v>
          </cell>
          <cell r="AR1261" t="str">
            <v>50a</v>
          </cell>
        </row>
        <row r="1262">
          <cell r="R1262">
            <v>0</v>
          </cell>
          <cell r="S1262">
            <v>0</v>
          </cell>
          <cell r="T1262">
            <v>0</v>
          </cell>
          <cell r="U1262">
            <v>0</v>
          </cell>
          <cell r="V1262">
            <v>0</v>
          </cell>
          <cell r="W1262">
            <v>0</v>
          </cell>
          <cell r="X1262">
            <v>0</v>
          </cell>
          <cell r="Y1262">
            <v>0</v>
          </cell>
          <cell r="Z1262">
            <v>0</v>
          </cell>
          <cell r="AA1262">
            <v>0</v>
          </cell>
          <cell r="AB1262">
            <v>0</v>
          </cell>
          <cell r="AC1262">
            <v>0</v>
          </cell>
          <cell r="AD1262">
            <v>-981.93124999999998</v>
          </cell>
          <cell r="AE1262">
            <v>-327.31041666666664</v>
          </cell>
          <cell r="AF1262">
            <v>0</v>
          </cell>
          <cell r="AG1262">
            <v>0</v>
          </cell>
          <cell r="AH1262">
            <v>0</v>
          </cell>
          <cell r="AI1262">
            <v>0</v>
          </cell>
          <cell r="AJ1262">
            <v>0</v>
          </cell>
          <cell r="AK1262">
            <v>0</v>
          </cell>
          <cell r="AL1262">
            <v>0</v>
          </cell>
          <cell r="AM1262">
            <v>0</v>
          </cell>
          <cell r="AN1262">
            <v>0</v>
          </cell>
          <cell r="AO1262">
            <v>0</v>
          </cell>
          <cell r="AR1262" t="str">
            <v>50a</v>
          </cell>
        </row>
        <row r="1263">
          <cell r="R1263">
            <v>-7897500</v>
          </cell>
          <cell r="S1263">
            <v>-9652500</v>
          </cell>
          <cell r="T1263">
            <v>-877500</v>
          </cell>
          <cell r="U1263">
            <v>-2632500</v>
          </cell>
          <cell r="V1263">
            <v>-4387500</v>
          </cell>
          <cell r="W1263">
            <v>-6142500</v>
          </cell>
          <cell r="X1263">
            <v>-7897500</v>
          </cell>
          <cell r="Y1263">
            <v>-9652500</v>
          </cell>
          <cell r="Z1263">
            <v>-877500</v>
          </cell>
          <cell r="AA1263">
            <v>-2632500</v>
          </cell>
          <cell r="AB1263">
            <v>-4387500</v>
          </cell>
          <cell r="AC1263">
            <v>-6142500</v>
          </cell>
          <cell r="AD1263">
            <v>-5265000</v>
          </cell>
          <cell r="AE1263">
            <v>-5265000</v>
          </cell>
          <cell r="AF1263">
            <v>-5265000</v>
          </cell>
          <cell r="AG1263">
            <v>-5265000</v>
          </cell>
          <cell r="AH1263">
            <v>-5265000</v>
          </cell>
          <cell r="AI1263">
            <v>-5265000</v>
          </cell>
          <cell r="AJ1263">
            <v>-5265000</v>
          </cell>
          <cell r="AK1263">
            <v>-5265000</v>
          </cell>
          <cell r="AL1263">
            <v>-5265000</v>
          </cell>
          <cell r="AM1263">
            <v>-5265000</v>
          </cell>
          <cell r="AN1263">
            <v>-5265000</v>
          </cell>
          <cell r="AO1263">
            <v>-5265000</v>
          </cell>
          <cell r="AR1263" t="str">
            <v>50a</v>
          </cell>
        </row>
        <row r="1264">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R1264" t="str">
            <v>50a</v>
          </cell>
        </row>
        <row r="1265">
          <cell r="R1265">
            <v>-4165416.7</v>
          </cell>
          <cell r="S1265">
            <v>-5831583.3700000001</v>
          </cell>
          <cell r="T1265">
            <v>-7497750.04</v>
          </cell>
          <cell r="U1265">
            <v>-9163916.7100000009</v>
          </cell>
          <cell r="V1265">
            <v>-833083.38</v>
          </cell>
          <cell r="W1265">
            <v>-2499250.0499999998</v>
          </cell>
          <cell r="X1265">
            <v>-4165416.72</v>
          </cell>
          <cell r="Y1265">
            <v>-5831583.3899999997</v>
          </cell>
          <cell r="Z1265">
            <v>-7497750.0599999996</v>
          </cell>
          <cell r="AA1265">
            <v>-9163916.7300000004</v>
          </cell>
          <cell r="AB1265">
            <v>-833083.4</v>
          </cell>
          <cell r="AC1265">
            <v>-2499250.0699999998</v>
          </cell>
          <cell r="AD1265">
            <v>-5009954.9299999988</v>
          </cell>
          <cell r="AE1265">
            <v>-5005372.9666666668</v>
          </cell>
          <cell r="AF1265">
            <v>-5000791.0033333329</v>
          </cell>
          <cell r="AG1265">
            <v>-4998500.0233333334</v>
          </cell>
          <cell r="AH1265">
            <v>-4998500.0266666664</v>
          </cell>
          <cell r="AI1265">
            <v>-4998500.03</v>
          </cell>
          <cell r="AJ1265">
            <v>-4998500.0333333332</v>
          </cell>
          <cell r="AK1265">
            <v>-4998500.0366666662</v>
          </cell>
          <cell r="AL1265">
            <v>-4998500.04</v>
          </cell>
          <cell r="AM1265">
            <v>-4998500.0433333339</v>
          </cell>
          <cell r="AN1265">
            <v>-4998500.0466666678</v>
          </cell>
          <cell r="AO1265">
            <v>-4998500.05</v>
          </cell>
          <cell r="AR1265" t="str">
            <v>50a</v>
          </cell>
        </row>
        <row r="1266">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R1266" t="str">
            <v>50a</v>
          </cell>
        </row>
        <row r="1267">
          <cell r="R1267">
            <v>-1400000</v>
          </cell>
          <cell r="S1267">
            <v>-2800000</v>
          </cell>
          <cell r="T1267">
            <v>0</v>
          </cell>
          <cell r="U1267">
            <v>-1400000</v>
          </cell>
          <cell r="V1267">
            <v>-2800000</v>
          </cell>
          <cell r="W1267">
            <v>0</v>
          </cell>
          <cell r="X1267">
            <v>-1400000</v>
          </cell>
          <cell r="Y1267">
            <v>-2800000</v>
          </cell>
          <cell r="Z1267">
            <v>0</v>
          </cell>
          <cell r="AA1267">
            <v>-1400000</v>
          </cell>
          <cell r="AB1267">
            <v>-2800000</v>
          </cell>
          <cell r="AC1267">
            <v>0</v>
          </cell>
          <cell r="AD1267">
            <v>-1416945.8333333333</v>
          </cell>
          <cell r="AE1267">
            <v>-1410167.5</v>
          </cell>
          <cell r="AF1267">
            <v>-1403389.1666666667</v>
          </cell>
          <cell r="AG1267">
            <v>-1400000</v>
          </cell>
          <cell r="AH1267">
            <v>-1400000</v>
          </cell>
          <cell r="AI1267">
            <v>-1400000</v>
          </cell>
          <cell r="AJ1267">
            <v>-1400000</v>
          </cell>
          <cell r="AK1267">
            <v>-1400000</v>
          </cell>
          <cell r="AL1267">
            <v>-1400000</v>
          </cell>
          <cell r="AM1267">
            <v>-1400000</v>
          </cell>
          <cell r="AN1267">
            <v>-1400000</v>
          </cell>
          <cell r="AO1267">
            <v>-1400000</v>
          </cell>
          <cell r="AR1267" t="str">
            <v>50a</v>
          </cell>
        </row>
        <row r="1268">
          <cell r="R1268">
            <v>0</v>
          </cell>
          <cell r="S1268">
            <v>0</v>
          </cell>
          <cell r="T1268">
            <v>0</v>
          </cell>
          <cell r="U1268">
            <v>0</v>
          </cell>
          <cell r="V1268">
            <v>0</v>
          </cell>
          <cell r="W1268">
            <v>0</v>
          </cell>
          <cell r="X1268">
            <v>0</v>
          </cell>
          <cell r="Y1268">
            <v>0</v>
          </cell>
          <cell r="Z1268">
            <v>0</v>
          </cell>
          <cell r="AA1268">
            <v>0</v>
          </cell>
          <cell r="AB1268">
            <v>0</v>
          </cell>
          <cell r="AC1268">
            <v>0</v>
          </cell>
          <cell r="AD1268">
            <v>-580150.44333333324</v>
          </cell>
          <cell r="AE1268">
            <v>-526909.70624999993</v>
          </cell>
          <cell r="AF1268">
            <v>-456307.85833333334</v>
          </cell>
          <cell r="AG1268">
            <v>-368923.60125000001</v>
          </cell>
          <cell r="AH1268">
            <v>-316840.26833333337</v>
          </cell>
          <cell r="AI1268">
            <v>-299479.15791666671</v>
          </cell>
          <cell r="AJ1268">
            <v>-264756.9366666667</v>
          </cell>
          <cell r="AK1268">
            <v>-212673.60458333336</v>
          </cell>
          <cell r="AL1268">
            <v>-143229.16166666665</v>
          </cell>
          <cell r="AM1268">
            <v>-56423.607916666668</v>
          </cell>
          <cell r="AN1268">
            <v>-4340.2766666666666</v>
          </cell>
          <cell r="AO1268">
            <v>0</v>
          </cell>
          <cell r="AR1268" t="str">
            <v>50a</v>
          </cell>
        </row>
        <row r="1269">
          <cell r="R1269">
            <v>-2884583.37</v>
          </cell>
          <cell r="S1269">
            <v>-3461500.04</v>
          </cell>
          <cell r="T1269">
            <v>-576916.71</v>
          </cell>
          <cell r="U1269">
            <v>-1153833.3799999999</v>
          </cell>
          <cell r="V1269">
            <v>-1730750.05</v>
          </cell>
          <cell r="W1269">
            <v>-2307666.7200000002</v>
          </cell>
          <cell r="X1269">
            <v>-2884583.39</v>
          </cell>
          <cell r="Y1269">
            <v>-3461500.06</v>
          </cell>
          <cell r="Z1269">
            <v>-576916.73</v>
          </cell>
          <cell r="AA1269">
            <v>-1153833.3999999999</v>
          </cell>
          <cell r="AB1269">
            <v>-1730750.07</v>
          </cell>
          <cell r="AC1269">
            <v>-2307666.7400000002</v>
          </cell>
          <cell r="AD1269">
            <v>-1514406.2645833332</v>
          </cell>
          <cell r="AE1269">
            <v>-1778826.4066666665</v>
          </cell>
          <cell r="AF1269">
            <v>-1931068.3083333333</v>
          </cell>
          <cell r="AG1269">
            <v>-1947093.7749999997</v>
          </cell>
          <cell r="AH1269">
            <v>-1963119.2416666665</v>
          </cell>
          <cell r="AI1269">
            <v>-1979144.7083333333</v>
          </cell>
          <cell r="AJ1269">
            <v>-1995170.1749999998</v>
          </cell>
          <cell r="AK1269">
            <v>-2011195.6416666668</v>
          </cell>
          <cell r="AL1269">
            <v>-2019208.3766666667</v>
          </cell>
          <cell r="AM1269">
            <v>-2019208.38</v>
          </cell>
          <cell r="AN1269">
            <v>-2019208.3833333331</v>
          </cell>
          <cell r="AO1269">
            <v>-2019208.3866666667</v>
          </cell>
          <cell r="AR1269" t="str">
            <v>50a</v>
          </cell>
        </row>
        <row r="1270">
          <cell r="R1270">
            <v>-497250</v>
          </cell>
          <cell r="S1270">
            <v>-596700</v>
          </cell>
          <cell r="T1270">
            <v>-99450</v>
          </cell>
          <cell r="U1270">
            <v>-198900</v>
          </cell>
          <cell r="V1270">
            <v>-298350</v>
          </cell>
          <cell r="W1270">
            <v>-397800</v>
          </cell>
          <cell r="X1270">
            <v>-497250</v>
          </cell>
          <cell r="Y1270">
            <v>-596700</v>
          </cell>
          <cell r="Z1270">
            <v>-99450</v>
          </cell>
          <cell r="AA1270">
            <v>-198900</v>
          </cell>
          <cell r="AB1270">
            <v>-298350</v>
          </cell>
          <cell r="AC1270">
            <v>-397800</v>
          </cell>
          <cell r="AD1270">
            <v>-261056.25</v>
          </cell>
          <cell r="AE1270">
            <v>-306637.5</v>
          </cell>
          <cell r="AF1270">
            <v>-332881.25</v>
          </cell>
          <cell r="AG1270">
            <v>-335643.75</v>
          </cell>
          <cell r="AH1270">
            <v>-338406.25</v>
          </cell>
          <cell r="AI1270">
            <v>-341168.75</v>
          </cell>
          <cell r="AJ1270">
            <v>-343931.25</v>
          </cell>
          <cell r="AK1270">
            <v>-346693.75</v>
          </cell>
          <cell r="AL1270">
            <v>-348075</v>
          </cell>
          <cell r="AM1270">
            <v>-348075</v>
          </cell>
          <cell r="AN1270">
            <v>-348075</v>
          </cell>
          <cell r="AO1270">
            <v>-348075</v>
          </cell>
          <cell r="AR1270" t="str">
            <v>50a</v>
          </cell>
        </row>
        <row r="1271">
          <cell r="X1271">
            <v>-179444.44</v>
          </cell>
          <cell r="Y1271">
            <v>-506666.66</v>
          </cell>
          <cell r="Z1271">
            <v>-823333.33</v>
          </cell>
          <cell r="AA1271">
            <v>-223833.33</v>
          </cell>
          <cell r="AB1271">
            <v>-618833.32999999996</v>
          </cell>
          <cell r="AC1271">
            <v>-1027000</v>
          </cell>
          <cell r="AI1271">
            <v>0</v>
          </cell>
          <cell r="AJ1271">
            <v>-7476.8516666666665</v>
          </cell>
          <cell r="AK1271">
            <v>-36064.814166666671</v>
          </cell>
          <cell r="AL1271">
            <v>-91481.480416666658</v>
          </cell>
          <cell r="AM1271">
            <v>-135113.42458333334</v>
          </cell>
          <cell r="AN1271">
            <v>-170224.53541666668</v>
          </cell>
          <cell r="AO1271">
            <v>-238800.92416666666</v>
          </cell>
          <cell r="AR1271" t="str">
            <v>50a</v>
          </cell>
        </row>
        <row r="1272">
          <cell r="R1272">
            <v>0</v>
          </cell>
          <cell r="S1272">
            <v>0</v>
          </cell>
          <cell r="T1272">
            <v>0</v>
          </cell>
          <cell r="U1272">
            <v>0</v>
          </cell>
          <cell r="V1272">
            <v>0</v>
          </cell>
          <cell r="W1272">
            <v>0</v>
          </cell>
          <cell r="X1272">
            <v>0</v>
          </cell>
          <cell r="Y1272">
            <v>0</v>
          </cell>
          <cell r="Z1272">
            <v>0</v>
          </cell>
          <cell r="AA1272">
            <v>0</v>
          </cell>
          <cell r="AB1272">
            <v>0</v>
          </cell>
          <cell r="AC1272">
            <v>0</v>
          </cell>
          <cell r="AD1272">
            <v>-3041.3274999999999</v>
          </cell>
          <cell r="AE1272">
            <v>-3041.3274999999999</v>
          </cell>
          <cell r="AF1272">
            <v>-3041.3274999999999</v>
          </cell>
          <cell r="AG1272">
            <v>-3041.3274999999999</v>
          </cell>
          <cell r="AH1272">
            <v>-1413.3245833333333</v>
          </cell>
          <cell r="AI1272">
            <v>339.29375000000005</v>
          </cell>
          <cell r="AJ1272">
            <v>622.84125000000006</v>
          </cell>
          <cell r="AK1272">
            <v>684.05166666666673</v>
          </cell>
          <cell r="AL1272">
            <v>488.60833333333335</v>
          </cell>
          <cell r="AM1272">
            <v>293.16500000000002</v>
          </cell>
          <cell r="AN1272">
            <v>97.721666666666678</v>
          </cell>
          <cell r="AO1272">
            <v>0</v>
          </cell>
          <cell r="AR1272" t="str">
            <v>50b</v>
          </cell>
        </row>
        <row r="1273">
          <cell r="R1273">
            <v>0</v>
          </cell>
          <cell r="S1273">
            <v>0</v>
          </cell>
          <cell r="T1273">
            <v>0</v>
          </cell>
          <cell r="U1273">
            <v>0</v>
          </cell>
          <cell r="V1273">
            <v>0</v>
          </cell>
          <cell r="W1273">
            <v>0</v>
          </cell>
          <cell r="X1273">
            <v>0</v>
          </cell>
          <cell r="Y1273">
            <v>0</v>
          </cell>
          <cell r="Z1273">
            <v>0</v>
          </cell>
          <cell r="AA1273">
            <v>0</v>
          </cell>
          <cell r="AB1273">
            <v>0</v>
          </cell>
          <cell r="AC1273">
            <v>0</v>
          </cell>
          <cell r="AD1273">
            <v>-17096.865416666667</v>
          </cell>
          <cell r="AE1273">
            <v>-16917.267083333336</v>
          </cell>
          <cell r="AF1273">
            <v>-16729.681250000001</v>
          </cell>
          <cell r="AG1273">
            <v>-15336.709166666667</v>
          </cell>
          <cell r="AH1273">
            <v>-13925.986666666666</v>
          </cell>
          <cell r="AI1273">
            <v>-12230.053749999999</v>
          </cell>
          <cell r="AJ1273">
            <v>-9440.0070833333339</v>
          </cell>
          <cell r="AK1273">
            <v>-7105.5016666666661</v>
          </cell>
          <cell r="AL1273">
            <v>-4898.3829166666674</v>
          </cell>
          <cell r="AM1273">
            <v>-2734.9791666666665</v>
          </cell>
          <cell r="AN1273">
            <v>-824.92291666666677</v>
          </cell>
          <cell r="AO1273">
            <v>0</v>
          </cell>
        </row>
        <row r="1274">
          <cell r="R1274">
            <v>-840750</v>
          </cell>
          <cell r="S1274">
            <v>-1261125</v>
          </cell>
          <cell r="T1274">
            <v>-1681500</v>
          </cell>
          <cell r="U1274">
            <v>-2101875</v>
          </cell>
          <cell r="V1274">
            <v>-2522250</v>
          </cell>
          <cell r="W1274">
            <v>-420375</v>
          </cell>
          <cell r="X1274">
            <v>-840750</v>
          </cell>
          <cell r="Y1274">
            <v>-1261125</v>
          </cell>
          <cell r="Z1274">
            <v>-1681500</v>
          </cell>
          <cell r="AA1274">
            <v>-2101875</v>
          </cell>
          <cell r="AB1274">
            <v>-2522250</v>
          </cell>
          <cell r="AC1274">
            <v>-420375</v>
          </cell>
          <cell r="AD1274">
            <v>-784700</v>
          </cell>
          <cell r="AE1274">
            <v>-872278.125</v>
          </cell>
          <cell r="AF1274">
            <v>-994887.5</v>
          </cell>
          <cell r="AG1274">
            <v>-1152528.125</v>
          </cell>
          <cell r="AH1274">
            <v>-1345200</v>
          </cell>
          <cell r="AI1274">
            <v>-1452045.3125</v>
          </cell>
          <cell r="AJ1274">
            <v>-1455548.4375</v>
          </cell>
          <cell r="AK1274">
            <v>-1459051.5625</v>
          </cell>
          <cell r="AL1274">
            <v>-1462554.6875</v>
          </cell>
          <cell r="AM1274">
            <v>-1466057.8125</v>
          </cell>
          <cell r="AN1274">
            <v>-1469560.9375</v>
          </cell>
          <cell r="AO1274">
            <v>-1471312.5</v>
          </cell>
          <cell r="AR1274" t="str">
            <v>50a</v>
          </cell>
        </row>
        <row r="1275">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R1275" t="str">
            <v>50a</v>
          </cell>
        </row>
        <row r="1276">
          <cell r="R1276">
            <v>0</v>
          </cell>
          <cell r="S1276">
            <v>0</v>
          </cell>
          <cell r="T1276">
            <v>0</v>
          </cell>
          <cell r="U1276">
            <v>0</v>
          </cell>
          <cell r="V1276">
            <v>0</v>
          </cell>
          <cell r="W1276">
            <v>0</v>
          </cell>
          <cell r="X1276">
            <v>0</v>
          </cell>
          <cell r="Y1276">
            <v>0</v>
          </cell>
          <cell r="Z1276">
            <v>0</v>
          </cell>
          <cell r="AA1276">
            <v>0</v>
          </cell>
          <cell r="AB1276">
            <v>0</v>
          </cell>
          <cell r="AC1276">
            <v>0</v>
          </cell>
          <cell r="AD1276">
            <v>-937549.89</v>
          </cell>
          <cell r="AE1276">
            <v>-810166.47916666663</v>
          </cell>
          <cell r="AF1276">
            <v>-717686.82</v>
          </cell>
          <cell r="AG1276">
            <v>-597003.43749999988</v>
          </cell>
          <cell r="AH1276">
            <v>-475674.71416666667</v>
          </cell>
          <cell r="AI1276">
            <v>-383177.59416666668</v>
          </cell>
          <cell r="AJ1276">
            <v>-276584.28416666668</v>
          </cell>
          <cell r="AK1276">
            <v>-169363.09416666665</v>
          </cell>
          <cell r="AL1276">
            <v>-61400.297083333331</v>
          </cell>
          <cell r="AM1276">
            <v>0</v>
          </cell>
          <cell r="AN1276">
            <v>0</v>
          </cell>
          <cell r="AO1276">
            <v>0</v>
          </cell>
          <cell r="AR1276" t="str">
            <v>50a</v>
          </cell>
        </row>
        <row r="1277">
          <cell r="R1277">
            <v>-225448.76</v>
          </cell>
          <cell r="S1277">
            <v>-381740.94</v>
          </cell>
          <cell r="T1277">
            <v>-423197.52</v>
          </cell>
          <cell r="U1277">
            <v>-268627.09999999998</v>
          </cell>
          <cell r="V1277">
            <v>-379484.45</v>
          </cell>
          <cell r="W1277">
            <v>-63856.62</v>
          </cell>
          <cell r="X1277">
            <v>-51240.11</v>
          </cell>
          <cell r="Y1277">
            <v>-57986.93</v>
          </cell>
          <cell r="Z1277">
            <v>-407830.9</v>
          </cell>
          <cell r="AA1277">
            <v>-433782.6</v>
          </cell>
          <cell r="AB1277">
            <v>-46906.23</v>
          </cell>
          <cell r="AC1277">
            <v>-132047.13</v>
          </cell>
          <cell r="AD1277">
            <v>-194285.25041666671</v>
          </cell>
          <cell r="AE1277">
            <v>-229203.38875000001</v>
          </cell>
          <cell r="AF1277">
            <v>-254790.94625000004</v>
          </cell>
          <cell r="AG1277">
            <v>-258389.34708333333</v>
          </cell>
          <cell r="AH1277">
            <v>-259440.79416666669</v>
          </cell>
          <cell r="AI1277">
            <v>-265258.20875000005</v>
          </cell>
          <cell r="AJ1277">
            <v>-271179.63250000007</v>
          </cell>
          <cell r="AK1277">
            <v>-264645.40125000005</v>
          </cell>
          <cell r="AL1277">
            <v>-234235.35250000004</v>
          </cell>
          <cell r="AM1277">
            <v>-215711.72916666666</v>
          </cell>
          <cell r="AN1277">
            <v>-222204.4279166667</v>
          </cell>
          <cell r="AO1277">
            <v>-232729.77375000002</v>
          </cell>
          <cell r="AR1277" t="str">
            <v>50a</v>
          </cell>
        </row>
        <row r="1278">
          <cell r="R1278">
            <v>-167985.82</v>
          </cell>
          <cell r="S1278">
            <v>-345754.2</v>
          </cell>
          <cell r="T1278">
            <v>-351062.54</v>
          </cell>
          <cell r="U1278">
            <v>-339990.86</v>
          </cell>
          <cell r="V1278">
            <v>-351857.04</v>
          </cell>
          <cell r="W1278">
            <v>-151017.54999999999</v>
          </cell>
          <cell r="X1278">
            <v>-152261.93</v>
          </cell>
          <cell r="Y1278">
            <v>-150719.60999999999</v>
          </cell>
          <cell r="Z1278">
            <v>-350944.3</v>
          </cell>
          <cell r="AA1278">
            <v>-347177.71</v>
          </cell>
          <cell r="AB1278">
            <v>-147569.95000000001</v>
          </cell>
          <cell r="AC1278">
            <v>-157291.41</v>
          </cell>
          <cell r="AD1278">
            <v>-112703.20874999999</v>
          </cell>
          <cell r="AE1278">
            <v>-136164.36458333334</v>
          </cell>
          <cell r="AF1278">
            <v>-158954.55916666667</v>
          </cell>
          <cell r="AG1278">
            <v>-173325.78750000001</v>
          </cell>
          <cell r="AH1278">
            <v>-187435.62916666665</v>
          </cell>
          <cell r="AI1278">
            <v>-201577.89791666667</v>
          </cell>
          <cell r="AJ1278">
            <v>-215402.81916666662</v>
          </cell>
          <cell r="AK1278">
            <v>-221415.47041666662</v>
          </cell>
          <cell r="AL1278">
            <v>-214474.73458333334</v>
          </cell>
          <cell r="AM1278">
            <v>-215158.82166666663</v>
          </cell>
          <cell r="AN1278">
            <v>-229125.04874999999</v>
          </cell>
          <cell r="AO1278">
            <v>-243756.34124999997</v>
          </cell>
          <cell r="AR1278" t="str">
            <v>50a</v>
          </cell>
        </row>
        <row r="1279">
          <cell r="R1279">
            <v>-42699.27</v>
          </cell>
          <cell r="S1279">
            <v>-40012.67</v>
          </cell>
          <cell r="T1279">
            <v>-38397.620000000003</v>
          </cell>
          <cell r="U1279">
            <v>-59182.64</v>
          </cell>
          <cell r="V1279">
            <v>-17164.38</v>
          </cell>
          <cell r="W1279">
            <v>-38296.980000000003</v>
          </cell>
          <cell r="X1279">
            <v>-58531.53</v>
          </cell>
          <cell r="Y1279">
            <v>-62516.55</v>
          </cell>
          <cell r="Z1279">
            <v>-49592.1</v>
          </cell>
          <cell r="AA1279">
            <v>-30864.17</v>
          </cell>
          <cell r="AB1279">
            <v>-32631.35</v>
          </cell>
          <cell r="AC1279">
            <v>-25417.1</v>
          </cell>
          <cell r="AD1279">
            <v>-29194.03125</v>
          </cell>
          <cell r="AE1279">
            <v>-34289.018750000003</v>
          </cell>
          <cell r="AF1279">
            <v>-38617.963750000003</v>
          </cell>
          <cell r="AG1279">
            <v>-41301.175416666665</v>
          </cell>
          <cell r="AH1279">
            <v>-41919.640416666669</v>
          </cell>
          <cell r="AI1279">
            <v>-42032.220833333333</v>
          </cell>
          <cell r="AJ1279">
            <v>-43152.759166666663</v>
          </cell>
          <cell r="AK1279">
            <v>-45001.265416666662</v>
          </cell>
          <cell r="AL1279">
            <v>-47214.64916666667</v>
          </cell>
          <cell r="AM1279">
            <v>-46838.1175</v>
          </cell>
          <cell r="AN1279">
            <v>-45498.39666666666</v>
          </cell>
          <cell r="AO1279">
            <v>-43494.02208333333</v>
          </cell>
          <cell r="AR1279" t="str">
            <v>50a</v>
          </cell>
        </row>
        <row r="1280">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R1280" t="str">
            <v>50a</v>
          </cell>
        </row>
        <row r="1281">
          <cell r="R1281">
            <v>0</v>
          </cell>
          <cell r="S1281">
            <v>0</v>
          </cell>
          <cell r="T1281">
            <v>0</v>
          </cell>
          <cell r="U1281">
            <v>0</v>
          </cell>
          <cell r="V1281">
            <v>293</v>
          </cell>
          <cell r="W1281">
            <v>586</v>
          </cell>
          <cell r="X1281">
            <v>0</v>
          </cell>
          <cell r="Y1281">
            <v>0</v>
          </cell>
          <cell r="Z1281">
            <v>0</v>
          </cell>
          <cell r="AA1281">
            <v>0</v>
          </cell>
          <cell r="AB1281">
            <v>0</v>
          </cell>
          <cell r="AC1281">
            <v>0</v>
          </cell>
          <cell r="AD1281">
            <v>871.33583333333343</v>
          </cell>
          <cell r="AE1281">
            <v>809.48916666666673</v>
          </cell>
          <cell r="AF1281">
            <v>700.79041666666672</v>
          </cell>
          <cell r="AG1281">
            <v>527.19583333333333</v>
          </cell>
          <cell r="AH1281">
            <v>335.74083333333334</v>
          </cell>
          <cell r="AI1281">
            <v>156.67750000000001</v>
          </cell>
          <cell r="AJ1281">
            <v>73.25</v>
          </cell>
          <cell r="AK1281">
            <v>73.25</v>
          </cell>
          <cell r="AL1281">
            <v>73.25</v>
          </cell>
          <cell r="AM1281">
            <v>73.25</v>
          </cell>
          <cell r="AN1281">
            <v>73.25</v>
          </cell>
          <cell r="AO1281">
            <v>73.25</v>
          </cell>
          <cell r="AR1281" t="str">
            <v>50b</v>
          </cell>
        </row>
        <row r="1282">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R1282" t="str">
            <v>50a</v>
          </cell>
        </row>
        <row r="1283">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R1283" t="str">
            <v>50a</v>
          </cell>
        </row>
        <row r="1284">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R1284" t="str">
            <v>50a</v>
          </cell>
        </row>
        <row r="1285">
          <cell r="Z1285">
            <v>-700000</v>
          </cell>
          <cell r="AA1285">
            <v>-700000</v>
          </cell>
          <cell r="AB1285">
            <v>-700000</v>
          </cell>
          <cell r="AC1285">
            <v>-700000</v>
          </cell>
          <cell r="AK1285">
            <v>0</v>
          </cell>
          <cell r="AL1285">
            <v>-29166.666666666668</v>
          </cell>
          <cell r="AM1285">
            <v>-87500</v>
          </cell>
          <cell r="AN1285">
            <v>-145833.33333333334</v>
          </cell>
          <cell r="AO1285">
            <v>-204166.66666666666</v>
          </cell>
          <cell r="AR1285" t="str">
            <v>50b</v>
          </cell>
        </row>
        <row r="1286">
          <cell r="AB1286">
            <v>-450408.67</v>
          </cell>
          <cell r="AC1286">
            <v>-450408.67</v>
          </cell>
          <cell r="AN1286">
            <v>-18767.027916666666</v>
          </cell>
          <cell r="AO1286">
            <v>-56301.083749999998</v>
          </cell>
          <cell r="AR1286" t="str">
            <v>50b</v>
          </cell>
        </row>
        <row r="1287">
          <cell r="AC1287">
            <v>-37547.620000000003</v>
          </cell>
          <cell r="AO1287">
            <v>-1564.4841666666669</v>
          </cell>
          <cell r="AR1287" t="str">
            <v>50b</v>
          </cell>
        </row>
        <row r="1288">
          <cell r="R1288">
            <v>-130769.23</v>
          </cell>
          <cell r="S1288">
            <v>-130769.23</v>
          </cell>
          <cell r="T1288">
            <v>0</v>
          </cell>
          <cell r="U1288">
            <v>0</v>
          </cell>
          <cell r="V1288">
            <v>0</v>
          </cell>
          <cell r="W1288">
            <v>0</v>
          </cell>
          <cell r="X1288">
            <v>0</v>
          </cell>
          <cell r="Y1288">
            <v>0</v>
          </cell>
          <cell r="Z1288">
            <v>0</v>
          </cell>
          <cell r="AA1288">
            <v>0</v>
          </cell>
          <cell r="AB1288">
            <v>0</v>
          </cell>
          <cell r="AC1288">
            <v>0</v>
          </cell>
          <cell r="AD1288">
            <v>-16346.153749999999</v>
          </cell>
          <cell r="AE1288">
            <v>-27243.589583333334</v>
          </cell>
          <cell r="AF1288">
            <v>-32692.307499999999</v>
          </cell>
          <cell r="AG1288">
            <v>-32692.307499999999</v>
          </cell>
          <cell r="AH1288">
            <v>-32692.307499999999</v>
          </cell>
          <cell r="AI1288">
            <v>-32692.307499999999</v>
          </cell>
          <cell r="AJ1288">
            <v>-32692.307499999999</v>
          </cell>
          <cell r="AK1288">
            <v>-32692.307499999999</v>
          </cell>
          <cell r="AL1288">
            <v>-32692.307499999999</v>
          </cell>
          <cell r="AM1288">
            <v>-32692.307499999999</v>
          </cell>
          <cell r="AN1288">
            <v>-32692.307499999999</v>
          </cell>
          <cell r="AO1288">
            <v>-27243.589583333334</v>
          </cell>
          <cell r="AR1288" t="str">
            <v>50a</v>
          </cell>
        </row>
        <row r="1289">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R1289" t="str">
            <v>50b</v>
          </cell>
        </row>
        <row r="1290">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R1290" t="str">
            <v>50a</v>
          </cell>
        </row>
        <row r="1291">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R1291" t="str">
            <v>50a</v>
          </cell>
        </row>
        <row r="1292">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R1292" t="str">
            <v>50b</v>
          </cell>
        </row>
        <row r="1293">
          <cell r="R1293">
            <v>-2199035.39</v>
          </cell>
          <cell r="S1293">
            <v>-366505.88</v>
          </cell>
          <cell r="T1293">
            <v>-733011.78</v>
          </cell>
          <cell r="U1293">
            <v>-1099517.68</v>
          </cell>
          <cell r="V1293">
            <v>-1466023.58</v>
          </cell>
          <cell r="W1293">
            <v>-1832529.48</v>
          </cell>
          <cell r="X1293">
            <v>-2199035.38</v>
          </cell>
          <cell r="Y1293">
            <v>-144722.4</v>
          </cell>
          <cell r="Z1293">
            <v>-289444.83</v>
          </cell>
          <cell r="AA1293">
            <v>-434167.26</v>
          </cell>
          <cell r="AB1293">
            <v>-578889.68999999994</v>
          </cell>
          <cell r="AC1293">
            <v>-723612.12</v>
          </cell>
          <cell r="AD1293">
            <v>-1281923.8183333334</v>
          </cell>
          <cell r="AE1293">
            <v>-1282474.2545833334</v>
          </cell>
          <cell r="AF1293">
            <v>-1282770.6425000001</v>
          </cell>
          <cell r="AG1293">
            <v>-1282770.6408333334</v>
          </cell>
          <cell r="AH1293">
            <v>-1282770.6391666667</v>
          </cell>
          <cell r="AI1293">
            <v>-1282770.6375</v>
          </cell>
          <cell r="AJ1293">
            <v>-1282770.6358333332</v>
          </cell>
          <cell r="AK1293">
            <v>-1273529.65625</v>
          </cell>
          <cell r="AL1293">
            <v>-1245806.7208333334</v>
          </cell>
          <cell r="AM1293">
            <v>-1199601.8295833333</v>
          </cell>
          <cell r="AN1293">
            <v>-1134914.9825000002</v>
          </cell>
          <cell r="AO1293">
            <v>-1051746.1795833332</v>
          </cell>
          <cell r="AR1293" t="str">
            <v>50b</v>
          </cell>
        </row>
        <row r="1294">
          <cell r="R1294">
            <v>-2694505</v>
          </cell>
          <cell r="S1294">
            <v>-2936841</v>
          </cell>
          <cell r="T1294">
            <v>-3251263</v>
          </cell>
          <cell r="U1294">
            <v>-956226.32</v>
          </cell>
          <cell r="V1294">
            <v>-1066858.32</v>
          </cell>
          <cell r="W1294">
            <v>-1254751.32</v>
          </cell>
          <cell r="X1294">
            <v>-1443826.32</v>
          </cell>
          <cell r="Y1294">
            <v>-1639800.32</v>
          </cell>
          <cell r="Z1294">
            <v>-1832167.32</v>
          </cell>
          <cell r="AA1294">
            <v>-2031863.32</v>
          </cell>
          <cell r="AB1294">
            <v>-2263761.3199999998</v>
          </cell>
          <cell r="AC1294">
            <v>-2598259.3199999998</v>
          </cell>
          <cell r="AD1294">
            <v>-1962594.0383333333</v>
          </cell>
          <cell r="AE1294">
            <v>-1957904.875</v>
          </cell>
          <cell r="AF1294">
            <v>-1965303.0833333333</v>
          </cell>
          <cell r="AG1294">
            <v>-1971957.0966666667</v>
          </cell>
          <cell r="AH1294">
            <v>-1971592.165</v>
          </cell>
          <cell r="AI1294">
            <v>-1968775.6500000001</v>
          </cell>
          <cell r="AJ1294">
            <v>-1967640.885</v>
          </cell>
          <cell r="AK1294">
            <v>-1968694.4533333334</v>
          </cell>
          <cell r="AL1294">
            <v>-1971335.6883333335</v>
          </cell>
          <cell r="AM1294">
            <v>-1975268.9233333336</v>
          </cell>
          <cell r="AN1294">
            <v>-1980512.0750000002</v>
          </cell>
          <cell r="AO1294">
            <v>-1990486.5183333335</v>
          </cell>
          <cell r="AR1294" t="str">
            <v>50b</v>
          </cell>
        </row>
        <row r="1295">
          <cell r="R1295">
            <v>0</v>
          </cell>
          <cell r="S1295">
            <v>0</v>
          </cell>
          <cell r="T1295">
            <v>-48048.45</v>
          </cell>
          <cell r="U1295">
            <v>-48048.45</v>
          </cell>
          <cell r="V1295">
            <v>-48048.45</v>
          </cell>
          <cell r="W1295">
            <v>0</v>
          </cell>
          <cell r="X1295">
            <v>0</v>
          </cell>
          <cell r="Y1295">
            <v>0</v>
          </cell>
          <cell r="Z1295">
            <v>-47713.07</v>
          </cell>
          <cell r="AA1295">
            <v>-47713.07</v>
          </cell>
          <cell r="AB1295">
            <v>-47713.07</v>
          </cell>
          <cell r="AC1295">
            <v>0</v>
          </cell>
          <cell r="AD1295">
            <v>0</v>
          </cell>
          <cell r="AE1295">
            <v>0</v>
          </cell>
          <cell r="AF1295">
            <v>-2002.01875</v>
          </cell>
          <cell r="AG1295">
            <v>-6006.0562499999987</v>
          </cell>
          <cell r="AH1295">
            <v>-10010.09375</v>
          </cell>
          <cell r="AI1295">
            <v>-12012.112499999997</v>
          </cell>
          <cell r="AJ1295">
            <v>-12012.112499999997</v>
          </cell>
          <cell r="AK1295">
            <v>-12012.112499999997</v>
          </cell>
          <cell r="AL1295">
            <v>-14000.157083333332</v>
          </cell>
          <cell r="AM1295">
            <v>-17976.24625</v>
          </cell>
          <cell r="AN1295">
            <v>-21952.335416666665</v>
          </cell>
          <cell r="AO1295">
            <v>-23940.38</v>
          </cell>
          <cell r="AR1295" t="str">
            <v>50a</v>
          </cell>
        </row>
        <row r="1296">
          <cell r="R1296">
            <v>-121392.72</v>
          </cell>
          <cell r="S1296">
            <v>-141624.84</v>
          </cell>
          <cell r="T1296">
            <v>-161856.95999999999</v>
          </cell>
          <cell r="U1296">
            <v>-182089.08</v>
          </cell>
          <cell r="V1296">
            <v>-202321.2</v>
          </cell>
          <cell r="W1296">
            <v>-222553.32</v>
          </cell>
          <cell r="X1296">
            <v>-242785.44</v>
          </cell>
          <cell r="Y1296">
            <v>-182695.02</v>
          </cell>
          <cell r="Z1296">
            <v>-28106.92</v>
          </cell>
          <cell r="AA1296">
            <v>-42160.38</v>
          </cell>
          <cell r="AB1296">
            <v>-56213.84</v>
          </cell>
          <cell r="AC1296">
            <v>-70267.3</v>
          </cell>
          <cell r="AD1296">
            <v>-93000.68</v>
          </cell>
          <cell r="AE1296">
            <v>-97172.390833333324</v>
          </cell>
          <cell r="AF1296">
            <v>-101985.90333333332</v>
          </cell>
          <cell r="AG1296">
            <v>-107441.21749999998</v>
          </cell>
          <cell r="AH1296">
            <v>-113538.33333333333</v>
          </cell>
          <cell r="AI1296">
            <v>-120277.25083333331</v>
          </cell>
          <cell r="AJ1296">
            <v>-127657.96999999999</v>
          </cell>
          <cell r="AK1296">
            <v>-138278.0675</v>
          </cell>
          <cell r="AL1296">
            <v>-144532.46666666667</v>
          </cell>
          <cell r="AM1296">
            <v>-143245.24583333332</v>
          </cell>
          <cell r="AN1296">
            <v>-141443.13666666663</v>
          </cell>
          <cell r="AO1296">
            <v>-139126.13916666666</v>
          </cell>
          <cell r="AR1296" t="str">
            <v>50b</v>
          </cell>
        </row>
        <row r="1297">
          <cell r="R1297">
            <v>-121392.72</v>
          </cell>
          <cell r="S1297">
            <v>-141624.84</v>
          </cell>
          <cell r="T1297">
            <v>-161856.95999999999</v>
          </cell>
          <cell r="U1297">
            <v>-182089.08</v>
          </cell>
          <cell r="V1297">
            <v>-202321.2</v>
          </cell>
          <cell r="W1297">
            <v>-222553.32</v>
          </cell>
          <cell r="X1297">
            <v>-242785.44</v>
          </cell>
          <cell r="Y1297">
            <v>-182695.02</v>
          </cell>
          <cell r="Z1297">
            <v>-28106.92</v>
          </cell>
          <cell r="AA1297">
            <v>-42160.38</v>
          </cell>
          <cell r="AB1297">
            <v>-56213.84</v>
          </cell>
          <cell r="AC1297">
            <v>-70267.3</v>
          </cell>
          <cell r="AD1297">
            <v>-93000.68</v>
          </cell>
          <cell r="AE1297">
            <v>-97172.390833333324</v>
          </cell>
          <cell r="AF1297">
            <v>-101985.90333333332</v>
          </cell>
          <cell r="AG1297">
            <v>-107441.21749999998</v>
          </cell>
          <cell r="AH1297">
            <v>-113538.33333333333</v>
          </cell>
          <cell r="AI1297">
            <v>-120277.25083333331</v>
          </cell>
          <cell r="AJ1297">
            <v>-127657.96999999999</v>
          </cell>
          <cell r="AK1297">
            <v>-138278.0675</v>
          </cell>
          <cell r="AL1297">
            <v>-144532.46666666667</v>
          </cell>
          <cell r="AM1297">
            <v>-143245.24583333332</v>
          </cell>
          <cell r="AN1297">
            <v>-141443.13666666663</v>
          </cell>
          <cell r="AO1297">
            <v>-139126.13916666666</v>
          </cell>
          <cell r="AR1297" t="str">
            <v>50b</v>
          </cell>
        </row>
        <row r="1298">
          <cell r="R1298">
            <v>-20630.400000000001</v>
          </cell>
          <cell r="S1298">
            <v>-24068.799999999999</v>
          </cell>
          <cell r="T1298">
            <v>-27507.200000000001</v>
          </cell>
          <cell r="U1298">
            <v>-30945.599999999999</v>
          </cell>
          <cell r="V1298">
            <v>-34384</v>
          </cell>
          <cell r="W1298">
            <v>-37822.400000000001</v>
          </cell>
          <cell r="X1298">
            <v>-41260.800000000003</v>
          </cell>
          <cell r="Y1298">
            <v>-53337.02</v>
          </cell>
          <cell r="Z1298">
            <v>-8205.7000000000007</v>
          </cell>
          <cell r="AA1298">
            <v>-12308.55</v>
          </cell>
          <cell r="AB1298">
            <v>-16411.400000000001</v>
          </cell>
          <cell r="AC1298">
            <v>-20514.25</v>
          </cell>
          <cell r="AD1298">
            <v>-49185.1</v>
          </cell>
          <cell r="AE1298">
            <v>-46277.920833333337</v>
          </cell>
          <cell r="AF1298">
            <v>-42923.48333333333</v>
          </cell>
          <cell r="AG1298">
            <v>-39121.787499999999</v>
          </cell>
          <cell r="AH1298">
            <v>-34872.833333333336</v>
          </cell>
          <cell r="AI1298">
            <v>-30176.620833333334</v>
          </cell>
          <cell r="AJ1298">
            <v>-25033.149999999998</v>
          </cell>
          <cell r="AK1298">
            <v>-24428.709166666667</v>
          </cell>
          <cell r="AL1298">
            <v>-26563.189166666667</v>
          </cell>
          <cell r="AM1298">
            <v>-26701.616250000003</v>
          </cell>
          <cell r="AN1298">
            <v>-26895.414166666669</v>
          </cell>
          <cell r="AO1298">
            <v>-27144.58291666667</v>
          </cell>
          <cell r="AR1298" t="str">
            <v>50b</v>
          </cell>
        </row>
        <row r="1299">
          <cell r="R1299">
            <v>-20630.400000000001</v>
          </cell>
          <cell r="S1299">
            <v>-24068.799999999999</v>
          </cell>
          <cell r="T1299">
            <v>-27507.200000000001</v>
          </cell>
          <cell r="U1299">
            <v>-30945.599999999999</v>
          </cell>
          <cell r="V1299">
            <v>-34384</v>
          </cell>
          <cell r="W1299">
            <v>-37822.400000000001</v>
          </cell>
          <cell r="X1299">
            <v>-41260.800000000003</v>
          </cell>
          <cell r="Y1299">
            <v>-53337.01</v>
          </cell>
          <cell r="Z1299">
            <v>-8205.7000000000007</v>
          </cell>
          <cell r="AA1299">
            <v>-12308.55</v>
          </cell>
          <cell r="AB1299">
            <v>-16411.400000000001</v>
          </cell>
          <cell r="AC1299">
            <v>-20514.25</v>
          </cell>
          <cell r="AD1299">
            <v>-49185.1</v>
          </cell>
          <cell r="AE1299">
            <v>-46277.920833333337</v>
          </cell>
          <cell r="AF1299">
            <v>-42923.48333333333</v>
          </cell>
          <cell r="AG1299">
            <v>-39121.787499999999</v>
          </cell>
          <cell r="AH1299">
            <v>-34872.833333333336</v>
          </cell>
          <cell r="AI1299">
            <v>-30176.620833333334</v>
          </cell>
          <cell r="AJ1299">
            <v>-25033.149999999998</v>
          </cell>
          <cell r="AK1299">
            <v>-24428.708750000002</v>
          </cell>
          <cell r="AL1299">
            <v>-26563.188333333335</v>
          </cell>
          <cell r="AM1299">
            <v>-26701.615416666667</v>
          </cell>
          <cell r="AN1299">
            <v>-26895.413333333334</v>
          </cell>
          <cell r="AO1299">
            <v>-27144.582083333338</v>
          </cell>
          <cell r="AR1299" t="str">
            <v>50b</v>
          </cell>
        </row>
        <row r="1300">
          <cell r="R1300">
            <v>-43302.48</v>
          </cell>
          <cell r="S1300">
            <v>-50519.56</v>
          </cell>
          <cell r="T1300">
            <v>-57736.639999999999</v>
          </cell>
          <cell r="U1300">
            <v>-64953.72</v>
          </cell>
          <cell r="V1300">
            <v>-72170.8</v>
          </cell>
          <cell r="W1300">
            <v>-79387.88</v>
          </cell>
          <cell r="X1300">
            <v>-86604.96</v>
          </cell>
          <cell r="Y1300">
            <v>0</v>
          </cell>
          <cell r="Z1300">
            <v>0</v>
          </cell>
          <cell r="AA1300">
            <v>0</v>
          </cell>
          <cell r="AB1300">
            <v>0</v>
          </cell>
          <cell r="AC1300">
            <v>0</v>
          </cell>
          <cell r="AD1300">
            <v>-64820.619999999995</v>
          </cell>
          <cell r="AE1300">
            <v>-62880.41333333333</v>
          </cell>
          <cell r="AF1300">
            <v>-60641.71333333334</v>
          </cell>
          <cell r="AG1300">
            <v>-58104.52</v>
          </cell>
          <cell r="AH1300">
            <v>-55268.833333333336</v>
          </cell>
          <cell r="AI1300">
            <v>-52134.653333333343</v>
          </cell>
          <cell r="AJ1300">
            <v>-48701.98</v>
          </cell>
          <cell r="AK1300">
            <v>-46610.308333333342</v>
          </cell>
          <cell r="AL1300">
            <v>-45708.173333333332</v>
          </cell>
          <cell r="AM1300">
            <v>-44204.614999999998</v>
          </cell>
          <cell r="AN1300">
            <v>-42099.633333333339</v>
          </cell>
          <cell r="AO1300">
            <v>-39393.22833333334</v>
          </cell>
          <cell r="AR1300" t="str">
            <v>50b</v>
          </cell>
        </row>
        <row r="1301">
          <cell r="R1301">
            <v>0</v>
          </cell>
          <cell r="S1301">
            <v>0</v>
          </cell>
          <cell r="T1301">
            <v>0</v>
          </cell>
          <cell r="U1301">
            <v>0</v>
          </cell>
          <cell r="V1301">
            <v>0</v>
          </cell>
          <cell r="W1301">
            <v>0</v>
          </cell>
          <cell r="X1301">
            <v>0</v>
          </cell>
          <cell r="Y1301">
            <v>0</v>
          </cell>
          <cell r="Z1301">
            <v>0</v>
          </cell>
          <cell r="AA1301">
            <v>0</v>
          </cell>
          <cell r="AB1301">
            <v>0</v>
          </cell>
          <cell r="AC1301">
            <v>0</v>
          </cell>
          <cell r="AD1301">
            <v>-583521.3470833333</v>
          </cell>
          <cell r="AE1301">
            <v>-474201.46916666673</v>
          </cell>
          <cell r="AF1301">
            <v>-368142.58333333331</v>
          </cell>
          <cell r="AG1301">
            <v>-263792.8808333333</v>
          </cell>
          <cell r="AH1301">
            <v>-157575.03208333332</v>
          </cell>
          <cell r="AI1301">
            <v>-51121.273333333338</v>
          </cell>
          <cell r="AJ1301">
            <v>0</v>
          </cell>
          <cell r="AK1301">
            <v>0</v>
          </cell>
          <cell r="AL1301">
            <v>0</v>
          </cell>
          <cell r="AM1301">
            <v>0</v>
          </cell>
          <cell r="AN1301">
            <v>0</v>
          </cell>
          <cell r="AO1301">
            <v>0</v>
          </cell>
          <cell r="AR1301" t="str">
            <v>50b</v>
          </cell>
        </row>
        <row r="1302">
          <cell r="R1302">
            <v>-1105798.8899999999</v>
          </cell>
          <cell r="S1302">
            <v>-1105798.8899999999</v>
          </cell>
          <cell r="T1302">
            <v>-1143255.6499999999</v>
          </cell>
          <cell r="U1302">
            <v>-1143255.6499999999</v>
          </cell>
          <cell r="V1302">
            <v>-1143255.6499999999</v>
          </cell>
          <cell r="W1302">
            <v>-1224133.8999999999</v>
          </cell>
          <cell r="X1302">
            <v>-1224133.8999999999</v>
          </cell>
          <cell r="Y1302">
            <v>-1224133.8999999999</v>
          </cell>
          <cell r="Z1302">
            <v>-1374155.37</v>
          </cell>
          <cell r="AA1302">
            <v>-1374155.37</v>
          </cell>
          <cell r="AB1302">
            <v>-1374155.37</v>
          </cell>
          <cell r="AC1302">
            <v>-1601576.15</v>
          </cell>
          <cell r="AD1302">
            <v>-916907.59916666662</v>
          </cell>
          <cell r="AE1302">
            <v>-945707.28958333342</v>
          </cell>
          <cell r="AF1302">
            <v>-974694.18166666676</v>
          </cell>
          <cell r="AG1302">
            <v>-1003963.5166666667</v>
          </cell>
          <cell r="AH1302">
            <v>-1033447.6883333334</v>
          </cell>
          <cell r="AI1302">
            <v>-1059789.7970833334</v>
          </cell>
          <cell r="AJ1302">
            <v>-1083199.7304166667</v>
          </cell>
          <cell r="AK1302">
            <v>-1106819.55125</v>
          </cell>
          <cell r="AL1302">
            <v>-1134583.8916666666</v>
          </cell>
          <cell r="AM1302">
            <v>-1166912.052916667</v>
          </cell>
          <cell r="AN1302">
            <v>-1199659.5154166671</v>
          </cell>
          <cell r="AO1302">
            <v>-1234591.9854166668</v>
          </cell>
          <cell r="AR1302" t="str">
            <v>50a</v>
          </cell>
        </row>
        <row r="1303">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R1303" t="str">
            <v>50b</v>
          </cell>
        </row>
        <row r="1304">
          <cell r="R1304">
            <v>123117.23</v>
          </cell>
          <cell r="S1304">
            <v>125814.83</v>
          </cell>
          <cell r="T1304">
            <v>0</v>
          </cell>
          <cell r="U1304">
            <v>0</v>
          </cell>
          <cell r="V1304">
            <v>0</v>
          </cell>
          <cell r="W1304">
            <v>0</v>
          </cell>
          <cell r="X1304">
            <v>0</v>
          </cell>
          <cell r="Y1304">
            <v>0</v>
          </cell>
          <cell r="Z1304">
            <v>-3738.9</v>
          </cell>
          <cell r="AA1304">
            <v>0</v>
          </cell>
          <cell r="AB1304">
            <v>0</v>
          </cell>
          <cell r="AC1304">
            <v>-91461.49</v>
          </cell>
          <cell r="AD1304">
            <v>7620.9495833333322</v>
          </cell>
          <cell r="AE1304">
            <v>16785.836249999997</v>
          </cell>
          <cell r="AF1304">
            <v>20744.338333333333</v>
          </cell>
          <cell r="AG1304">
            <v>20744.338333333333</v>
          </cell>
          <cell r="AH1304">
            <v>20744.338333333333</v>
          </cell>
          <cell r="AI1304">
            <v>20744.338333333333</v>
          </cell>
          <cell r="AJ1304">
            <v>20744.338333333333</v>
          </cell>
          <cell r="AK1304">
            <v>20744.338333333333</v>
          </cell>
          <cell r="AL1304">
            <v>20588.550833333331</v>
          </cell>
          <cell r="AM1304">
            <v>20432.763333333332</v>
          </cell>
          <cell r="AN1304">
            <v>20432.763333333332</v>
          </cell>
          <cell r="AO1304">
            <v>16621.867916666666</v>
          </cell>
          <cell r="AR1304" t="str">
            <v>48</v>
          </cell>
        </row>
        <row r="1305">
          <cell r="R1305">
            <v>-133332</v>
          </cell>
          <cell r="S1305">
            <v>-166665</v>
          </cell>
          <cell r="T1305">
            <v>-199998</v>
          </cell>
          <cell r="U1305">
            <v>-233331</v>
          </cell>
          <cell r="V1305">
            <v>-266664</v>
          </cell>
          <cell r="W1305">
            <v>-299997</v>
          </cell>
          <cell r="X1305">
            <v>-333330</v>
          </cell>
          <cell r="Y1305">
            <v>-240545</v>
          </cell>
          <cell r="Z1305">
            <v>0</v>
          </cell>
          <cell r="AA1305">
            <v>-29167</v>
          </cell>
          <cell r="AB1305">
            <v>-58334</v>
          </cell>
          <cell r="AC1305">
            <v>-87501</v>
          </cell>
          <cell r="AD1305">
            <v>-216940.38916666666</v>
          </cell>
          <cell r="AE1305">
            <v>-213815.13916666666</v>
          </cell>
          <cell r="AF1305">
            <v>-209995.38916666666</v>
          </cell>
          <cell r="AG1305">
            <v>-205481.13916666666</v>
          </cell>
          <cell r="AH1305">
            <v>-200272.38916666666</v>
          </cell>
          <cell r="AI1305">
            <v>-194369.15291666667</v>
          </cell>
          <cell r="AJ1305">
            <v>-188571.375</v>
          </cell>
          <cell r="AK1305">
            <v>-179360.25</v>
          </cell>
          <cell r="AL1305">
            <v>-172821.66666666666</v>
          </cell>
          <cell r="AM1305">
            <v>-172648.08333333334</v>
          </cell>
          <cell r="AN1305">
            <v>-172127.33333333334</v>
          </cell>
          <cell r="AO1305">
            <v>-171259.41666666666</v>
          </cell>
          <cell r="AR1305" t="str">
            <v>50b</v>
          </cell>
        </row>
        <row r="1306">
          <cell r="R1306">
            <v>-190511</v>
          </cell>
          <cell r="S1306">
            <v>-190511</v>
          </cell>
          <cell r="T1306">
            <v>-189683.11</v>
          </cell>
          <cell r="U1306">
            <v>-188846.94</v>
          </cell>
          <cell r="V1306">
            <v>-188002.41</v>
          </cell>
          <cell r="W1306">
            <v>-187149.43</v>
          </cell>
          <cell r="X1306">
            <v>-186287.92</v>
          </cell>
          <cell r="Y1306">
            <v>-185417.8</v>
          </cell>
          <cell r="Z1306">
            <v>-184538.98</v>
          </cell>
          <cell r="AA1306">
            <v>-183651.37</v>
          </cell>
          <cell r="AB1306">
            <v>-182754.88</v>
          </cell>
          <cell r="AC1306">
            <v>-181849.43</v>
          </cell>
          <cell r="AD1306">
            <v>-7937.958333333333</v>
          </cell>
          <cell r="AE1306">
            <v>-23813.875</v>
          </cell>
          <cell r="AF1306">
            <v>-39655.296249999999</v>
          </cell>
          <cell r="AG1306">
            <v>-55427.381666666661</v>
          </cell>
          <cell r="AH1306">
            <v>-71129.437916666662</v>
          </cell>
          <cell r="AI1306">
            <v>-86760.764583333337</v>
          </cell>
          <cell r="AJ1306">
            <v>-102320.65416666667</v>
          </cell>
          <cell r="AK1306">
            <v>-117808.3925</v>
          </cell>
          <cell r="AL1306">
            <v>-133223.25833333333</v>
          </cell>
          <cell r="AM1306">
            <v>-148564.52291666667</v>
          </cell>
          <cell r="AN1306">
            <v>-163831.44999999998</v>
          </cell>
          <cell r="AO1306">
            <v>-179023.29624999998</v>
          </cell>
          <cell r="AR1306" t="str">
            <v>62</v>
          </cell>
        </row>
        <row r="1307">
          <cell r="R1307">
            <v>-1380184</v>
          </cell>
          <cell r="S1307">
            <v>-1558391</v>
          </cell>
          <cell r="T1307">
            <v>-1785412</v>
          </cell>
          <cell r="U1307">
            <v>-676432.27</v>
          </cell>
          <cell r="V1307">
            <v>-756886.27</v>
          </cell>
          <cell r="W1307">
            <v>-826849.27</v>
          </cell>
          <cell r="X1307">
            <v>-879956.27</v>
          </cell>
          <cell r="Y1307">
            <v>-929170.27</v>
          </cell>
          <cell r="Z1307">
            <v>-985706.27</v>
          </cell>
          <cell r="AA1307">
            <v>-1068406.27</v>
          </cell>
          <cell r="AB1307">
            <v>-1228158.27</v>
          </cell>
          <cell r="AC1307">
            <v>-1444267.27</v>
          </cell>
          <cell r="AD1307">
            <v>-965315.29499999993</v>
          </cell>
          <cell r="AE1307">
            <v>-954537.75166666659</v>
          </cell>
          <cell r="AF1307">
            <v>-955023.36166666669</v>
          </cell>
          <cell r="AG1307">
            <v>-965465.38624999998</v>
          </cell>
          <cell r="AH1307">
            <v>-981209.78374999994</v>
          </cell>
          <cell r="AI1307">
            <v>-997037.13958333328</v>
          </cell>
          <cell r="AJ1307">
            <v>-1013944.5370833332</v>
          </cell>
          <cell r="AK1307">
            <v>-1031934.8512499998</v>
          </cell>
          <cell r="AL1307">
            <v>-1050696.5820833331</v>
          </cell>
          <cell r="AM1307">
            <v>-1070627.0212499998</v>
          </cell>
          <cell r="AN1307">
            <v>-1092259.1687499997</v>
          </cell>
          <cell r="AO1307">
            <v>-1115096.1079166664</v>
          </cell>
        </row>
        <row r="1308">
          <cell r="R1308">
            <v>-1436307.72</v>
          </cell>
          <cell r="S1308">
            <v>-734368.43</v>
          </cell>
          <cell r="T1308">
            <v>-807453.43</v>
          </cell>
          <cell r="U1308">
            <v>-880581.09</v>
          </cell>
          <cell r="V1308">
            <v>-953668.51</v>
          </cell>
          <cell r="W1308">
            <v>-1027076.1</v>
          </cell>
          <cell r="X1308">
            <v>-1100900.29</v>
          </cell>
          <cell r="Y1308">
            <v>-1185278.72</v>
          </cell>
          <cell r="Z1308">
            <v>-1259440.06</v>
          </cell>
          <cell r="AA1308">
            <v>-1334189.5900000001</v>
          </cell>
          <cell r="AB1308">
            <v>-1408700.21</v>
          </cell>
          <cell r="AC1308">
            <v>-851504.11</v>
          </cell>
          <cell r="AD1308">
            <v>-996383.24041666661</v>
          </cell>
          <cell r="AE1308">
            <v>-1039475.5291666669</v>
          </cell>
          <cell r="AF1308">
            <v>-1046961.1883333335</v>
          </cell>
          <cell r="AG1308">
            <v>-1054544.8666666667</v>
          </cell>
          <cell r="AH1308">
            <v>-1062582.0725</v>
          </cell>
          <cell r="AI1308">
            <v>-1071024.3183333331</v>
          </cell>
          <cell r="AJ1308">
            <v>-1079839.3366666667</v>
          </cell>
          <cell r="AK1308">
            <v>-1089070.2904166665</v>
          </cell>
          <cell r="AL1308">
            <v>-1098700.6804166667</v>
          </cell>
          <cell r="AM1308">
            <v>-1108653.9541666668</v>
          </cell>
          <cell r="AN1308">
            <v>-1118843.8845833333</v>
          </cell>
          <cell r="AO1308">
            <v>-1102800.7654166666</v>
          </cell>
          <cell r="AR1308" t="str">
            <v>50a</v>
          </cell>
        </row>
        <row r="1309">
          <cell r="Z1309">
            <v>-384889.2</v>
          </cell>
          <cell r="AA1309">
            <v>-697595.43</v>
          </cell>
          <cell r="AB1309">
            <v>-367087.79</v>
          </cell>
          <cell r="AC1309">
            <v>-380519.56</v>
          </cell>
          <cell r="AK1309">
            <v>0</v>
          </cell>
          <cell r="AL1309">
            <v>-16037.050000000001</v>
          </cell>
          <cell r="AM1309">
            <v>-61140.576250000006</v>
          </cell>
          <cell r="AN1309">
            <v>-105502.37708333334</v>
          </cell>
          <cell r="AO1309">
            <v>-136652.68333333335</v>
          </cell>
          <cell r="AR1309" t="str">
            <v>50b</v>
          </cell>
        </row>
        <row r="1310">
          <cell r="R1310">
            <v>-728280.11</v>
          </cell>
          <cell r="S1310">
            <v>-724292.86</v>
          </cell>
          <cell r="T1310">
            <v>-719757.95</v>
          </cell>
          <cell r="U1310">
            <v>-714621.02</v>
          </cell>
          <cell r="V1310">
            <v>-712930.35</v>
          </cell>
          <cell r="W1310">
            <v>-706910.03</v>
          </cell>
          <cell r="X1310">
            <v>-702589.57</v>
          </cell>
          <cell r="Y1310">
            <v>-685860.49</v>
          </cell>
          <cell r="Z1310">
            <v>-681140.53</v>
          </cell>
          <cell r="AA1310">
            <v>-674884.54</v>
          </cell>
          <cell r="AB1310">
            <v>-672517.82</v>
          </cell>
          <cell r="AC1310">
            <v>-672517.82</v>
          </cell>
          <cell r="AD1310">
            <v>-755362.2074999999</v>
          </cell>
          <cell r="AE1310">
            <v>-750764.54749999999</v>
          </cell>
          <cell r="AF1310">
            <v>-746287.92208333325</v>
          </cell>
          <cell r="AG1310">
            <v>-741676.84916666674</v>
          </cell>
          <cell r="AH1310">
            <v>-737116.53833333345</v>
          </cell>
          <cell r="AI1310">
            <v>-732754.30375000008</v>
          </cell>
          <cell r="AJ1310">
            <v>-728336.5904166667</v>
          </cell>
          <cell r="AK1310">
            <v>-723504.56333333347</v>
          </cell>
          <cell r="AL1310">
            <v>-718240.19666666666</v>
          </cell>
          <cell r="AM1310">
            <v>-712828.04833333334</v>
          </cell>
          <cell r="AN1310">
            <v>-707358.61625000008</v>
          </cell>
          <cell r="AO1310">
            <v>-702165.77208333334</v>
          </cell>
          <cell r="AR1310" t="str">
            <v>50a</v>
          </cell>
        </row>
        <row r="1311">
          <cell r="R1311">
            <v>-298241.32</v>
          </cell>
          <cell r="S1311">
            <v>-298241.32</v>
          </cell>
          <cell r="T1311">
            <v>-60661.32</v>
          </cell>
          <cell r="U1311">
            <v>-82819.05</v>
          </cell>
          <cell r="V1311">
            <v>-82756.95</v>
          </cell>
          <cell r="W1311">
            <v>-125457.74</v>
          </cell>
          <cell r="X1311">
            <v>-145204.01</v>
          </cell>
          <cell r="Y1311">
            <v>-166496.20000000001</v>
          </cell>
          <cell r="Z1311">
            <v>-186752.96</v>
          </cell>
          <cell r="AA1311">
            <v>-135158.64000000001</v>
          </cell>
          <cell r="AB1311">
            <v>-157733.22</v>
          </cell>
          <cell r="AC1311">
            <v>-441980.04</v>
          </cell>
          <cell r="AD1311">
            <v>-229982.71249999999</v>
          </cell>
          <cell r="AE1311">
            <v>-205717.86250000002</v>
          </cell>
          <cell r="AF1311">
            <v>-192926.85833333337</v>
          </cell>
          <cell r="AG1311">
            <v>-192532.93874999997</v>
          </cell>
          <cell r="AH1311">
            <v>-193059.67041666666</v>
          </cell>
          <cell r="AI1311">
            <v>-191874.22250000003</v>
          </cell>
          <cell r="AJ1311">
            <v>-189801.94375000001</v>
          </cell>
          <cell r="AK1311">
            <v>-189439.60083333333</v>
          </cell>
          <cell r="AL1311">
            <v>-187506.93208333335</v>
          </cell>
          <cell r="AM1311">
            <v>-180966.99958333335</v>
          </cell>
          <cell r="AN1311">
            <v>-173217.91125</v>
          </cell>
          <cell r="AO1311">
            <v>-175802.78416666665</v>
          </cell>
          <cell r="AR1311" t="str">
            <v>50a</v>
          </cell>
        </row>
        <row r="1312">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R1312" t="str">
            <v>50a</v>
          </cell>
        </row>
        <row r="1313">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R1313" t="str">
            <v>50a</v>
          </cell>
        </row>
        <row r="1314">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R1314" t="str">
            <v>50a</v>
          </cell>
        </row>
        <row r="1315">
          <cell r="R1315">
            <v>0</v>
          </cell>
          <cell r="S1315">
            <v>0</v>
          </cell>
          <cell r="T1315">
            <v>0</v>
          </cell>
          <cell r="U1315">
            <v>0</v>
          </cell>
          <cell r="V1315">
            <v>0</v>
          </cell>
          <cell r="W1315">
            <v>0</v>
          </cell>
          <cell r="X1315">
            <v>0</v>
          </cell>
          <cell r="Y1315">
            <v>0</v>
          </cell>
          <cell r="Z1315">
            <v>0</v>
          </cell>
          <cell r="AA1315">
            <v>0</v>
          </cell>
          <cell r="AB1315">
            <v>0</v>
          </cell>
          <cell r="AC1315">
            <v>0</v>
          </cell>
          <cell r="AD1315">
            <v>60.458750000000002</v>
          </cell>
          <cell r="AE1315">
            <v>20.152916666666666</v>
          </cell>
          <cell r="AF1315">
            <v>0</v>
          </cell>
          <cell r="AG1315">
            <v>0</v>
          </cell>
          <cell r="AH1315">
            <v>0</v>
          </cell>
          <cell r="AI1315">
            <v>0</v>
          </cell>
          <cell r="AJ1315">
            <v>0</v>
          </cell>
          <cell r="AK1315">
            <v>0</v>
          </cell>
          <cell r="AL1315">
            <v>0</v>
          </cell>
          <cell r="AM1315">
            <v>0</v>
          </cell>
          <cell r="AN1315">
            <v>0</v>
          </cell>
          <cell r="AO1315">
            <v>0</v>
          </cell>
          <cell r="AR1315" t="str">
            <v>50a</v>
          </cell>
        </row>
        <row r="1316">
          <cell r="R1316">
            <v>0</v>
          </cell>
          <cell r="S1316">
            <v>0</v>
          </cell>
          <cell r="T1316">
            <v>0</v>
          </cell>
          <cell r="U1316">
            <v>0</v>
          </cell>
          <cell r="V1316">
            <v>0</v>
          </cell>
          <cell r="W1316">
            <v>0</v>
          </cell>
          <cell r="X1316">
            <v>0</v>
          </cell>
          <cell r="Y1316">
            <v>0</v>
          </cell>
          <cell r="Z1316">
            <v>0</v>
          </cell>
          <cell r="AA1316">
            <v>0</v>
          </cell>
          <cell r="AB1316">
            <v>0</v>
          </cell>
          <cell r="AC1316">
            <v>0</v>
          </cell>
          <cell r="AD1316">
            <v>-450000</v>
          </cell>
          <cell r="AE1316">
            <v>-283333.33333333331</v>
          </cell>
          <cell r="AF1316">
            <v>-150000</v>
          </cell>
          <cell r="AG1316">
            <v>-50000</v>
          </cell>
          <cell r="AH1316">
            <v>0</v>
          </cell>
          <cell r="AI1316">
            <v>0</v>
          </cell>
          <cell r="AJ1316">
            <v>0</v>
          </cell>
          <cell r="AK1316">
            <v>0</v>
          </cell>
          <cell r="AL1316">
            <v>0</v>
          </cell>
          <cell r="AM1316">
            <v>0</v>
          </cell>
          <cell r="AN1316">
            <v>0</v>
          </cell>
          <cell r="AO1316">
            <v>0</v>
          </cell>
          <cell r="AR1316" t="str">
            <v>50b</v>
          </cell>
        </row>
        <row r="1317">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R1317" t="str">
            <v>50b</v>
          </cell>
        </row>
        <row r="1318">
          <cell r="R1318">
            <v>-241544</v>
          </cell>
          <cell r="S1318">
            <v>-87944</v>
          </cell>
          <cell r="T1318">
            <v>-1606812</v>
          </cell>
          <cell r="U1318">
            <v>-1606812</v>
          </cell>
          <cell r="V1318">
            <v>-1390796</v>
          </cell>
          <cell r="W1318">
            <v>0</v>
          </cell>
          <cell r="X1318">
            <v>0</v>
          </cell>
          <cell r="Y1318">
            <v>0</v>
          </cell>
          <cell r="Z1318">
            <v>0</v>
          </cell>
          <cell r="AA1318">
            <v>0</v>
          </cell>
          <cell r="AB1318">
            <v>0</v>
          </cell>
          <cell r="AC1318">
            <v>0</v>
          </cell>
          <cell r="AD1318">
            <v>-42173.75</v>
          </cell>
          <cell r="AE1318">
            <v>-55902.416666666664</v>
          </cell>
          <cell r="AF1318">
            <v>-126517.25</v>
          </cell>
          <cell r="AG1318">
            <v>-260418.25</v>
          </cell>
          <cell r="AH1318">
            <v>-385318.58333333331</v>
          </cell>
          <cell r="AI1318">
            <v>-443268.41666666669</v>
          </cell>
          <cell r="AJ1318">
            <v>-443268.41666666669</v>
          </cell>
          <cell r="AK1318">
            <v>-443268.41666666669</v>
          </cell>
          <cell r="AL1318">
            <v>-443268.41666666669</v>
          </cell>
          <cell r="AM1318">
            <v>-443268.41666666669</v>
          </cell>
          <cell r="AN1318">
            <v>-443268.41666666669</v>
          </cell>
          <cell r="AO1318">
            <v>-427213.70833333331</v>
          </cell>
          <cell r="AR1318" t="str">
            <v>62</v>
          </cell>
        </row>
        <row r="1319">
          <cell r="R1319">
            <v>0</v>
          </cell>
          <cell r="S1319">
            <v>0</v>
          </cell>
          <cell r="T1319">
            <v>0</v>
          </cell>
          <cell r="U1319">
            <v>0</v>
          </cell>
          <cell r="V1319">
            <v>0</v>
          </cell>
          <cell r="W1319">
            <v>0</v>
          </cell>
          <cell r="X1319">
            <v>0</v>
          </cell>
          <cell r="Y1319">
            <v>0</v>
          </cell>
          <cell r="Z1319">
            <v>0</v>
          </cell>
          <cell r="AA1319">
            <v>0</v>
          </cell>
          <cell r="AB1319">
            <v>0</v>
          </cell>
          <cell r="AC1319">
            <v>0</v>
          </cell>
          <cell r="AD1319">
            <v>-821601.25</v>
          </cell>
          <cell r="AE1319">
            <v>-620765.41666666663</v>
          </cell>
          <cell r="AF1319">
            <v>-520347.5</v>
          </cell>
          <cell r="AG1319">
            <v>-391518.75</v>
          </cell>
          <cell r="AH1319">
            <v>-133861.25</v>
          </cell>
          <cell r="AI1319">
            <v>-4193.75</v>
          </cell>
          <cell r="AJ1319">
            <v>-2516.25</v>
          </cell>
          <cell r="AK1319">
            <v>-838.75</v>
          </cell>
          <cell r="AL1319">
            <v>0</v>
          </cell>
          <cell r="AM1319">
            <v>0</v>
          </cell>
          <cell r="AN1319">
            <v>0</v>
          </cell>
          <cell r="AO1319">
            <v>0</v>
          </cell>
          <cell r="AR1319" t="str">
            <v>62</v>
          </cell>
        </row>
        <row r="1320">
          <cell r="R1320">
            <v>-3250409</v>
          </cell>
          <cell r="S1320">
            <v>-3250409</v>
          </cell>
          <cell r="T1320">
            <v>0</v>
          </cell>
          <cell r="U1320">
            <v>0</v>
          </cell>
          <cell r="V1320">
            <v>0</v>
          </cell>
          <cell r="W1320">
            <v>0</v>
          </cell>
          <cell r="X1320">
            <v>0</v>
          </cell>
          <cell r="Y1320">
            <v>0</v>
          </cell>
          <cell r="Z1320">
            <v>0</v>
          </cell>
          <cell r="AA1320">
            <v>0</v>
          </cell>
          <cell r="AB1320">
            <v>0</v>
          </cell>
          <cell r="AC1320">
            <v>-11886359</v>
          </cell>
          <cell r="AD1320">
            <v>-406301.125</v>
          </cell>
          <cell r="AE1320">
            <v>-677168.54166666663</v>
          </cell>
          <cell r="AF1320">
            <v>-812602.25</v>
          </cell>
          <cell r="AG1320">
            <v>-812602.25</v>
          </cell>
          <cell r="AH1320">
            <v>-812602.25</v>
          </cell>
          <cell r="AI1320">
            <v>-812602.25</v>
          </cell>
          <cell r="AJ1320">
            <v>-812602.25</v>
          </cell>
          <cell r="AK1320">
            <v>-812602.25</v>
          </cell>
          <cell r="AL1320">
            <v>-812602.25</v>
          </cell>
          <cell r="AM1320">
            <v>-812602.25</v>
          </cell>
          <cell r="AN1320">
            <v>-812602.25</v>
          </cell>
          <cell r="AO1320">
            <v>-1172433.5</v>
          </cell>
          <cell r="AR1320" t="str">
            <v>62</v>
          </cell>
        </row>
        <row r="1321">
          <cell r="Z1321">
            <v>-4270080</v>
          </cell>
          <cell r="AA1321">
            <v>-4270080</v>
          </cell>
          <cell r="AB1321">
            <v>-4270080</v>
          </cell>
          <cell r="AC1321">
            <v>-7374556</v>
          </cell>
          <cell r="AK1321">
            <v>0</v>
          </cell>
          <cell r="AL1321">
            <v>-177920</v>
          </cell>
          <cell r="AM1321">
            <v>-533760</v>
          </cell>
          <cell r="AN1321">
            <v>-889600</v>
          </cell>
          <cell r="AO1321">
            <v>-1374793.1666666667</v>
          </cell>
          <cell r="AR1321" t="str">
            <v>62</v>
          </cell>
        </row>
        <row r="1322">
          <cell r="AC1322">
            <v>-249455</v>
          </cell>
          <cell r="AO1322">
            <v>-10393.958333333334</v>
          </cell>
          <cell r="AR1322" t="str">
            <v>62</v>
          </cell>
        </row>
        <row r="1323">
          <cell r="R1323">
            <v>-633689.44999999995</v>
          </cell>
          <cell r="S1323">
            <v>-633689.44999999995</v>
          </cell>
          <cell r="T1323">
            <v>-633689.44999999995</v>
          </cell>
          <cell r="U1323">
            <v>-633689.44999999995</v>
          </cell>
          <cell r="V1323">
            <v>-621574.30000000005</v>
          </cell>
          <cell r="W1323">
            <v>-617568.47</v>
          </cell>
          <cell r="X1323">
            <v>-617568.47</v>
          </cell>
          <cell r="Y1323">
            <v>-617568.47</v>
          </cell>
          <cell r="Z1323">
            <v>-617568.47</v>
          </cell>
          <cell r="AA1323">
            <v>-535861.12</v>
          </cell>
          <cell r="AB1323">
            <v>-182310.17</v>
          </cell>
          <cell r="AC1323">
            <v>-64818.9</v>
          </cell>
          <cell r="AD1323">
            <v>-642965.26166666672</v>
          </cell>
          <cell r="AE1323">
            <v>-639140.4716666668</v>
          </cell>
          <cell r="AF1323">
            <v>-635656.78708333347</v>
          </cell>
          <cell r="AG1323">
            <v>-633888.24416666676</v>
          </cell>
          <cell r="AH1323">
            <v>-633185.4225000001</v>
          </cell>
          <cell r="AI1323">
            <v>-632008.14666666673</v>
          </cell>
          <cell r="AJ1323">
            <v>-630664.73166666669</v>
          </cell>
          <cell r="AK1323">
            <v>-629321.31666666665</v>
          </cell>
          <cell r="AL1323">
            <v>-627977.90166666661</v>
          </cell>
          <cell r="AM1323">
            <v>-623230.01374999993</v>
          </cell>
          <cell r="AN1323">
            <v>-600346.36333333317</v>
          </cell>
          <cell r="AO1323">
            <v>-557835.95374999987</v>
          </cell>
          <cell r="AR1323" t="str">
            <v>15</v>
          </cell>
          <cell r="AS1323" t="str">
            <v>8</v>
          </cell>
        </row>
        <row r="1324">
          <cell r="R1324">
            <v>-1563239.74</v>
          </cell>
          <cell r="S1324">
            <v>-1517922.89</v>
          </cell>
          <cell r="T1324">
            <v>-821160.95999999996</v>
          </cell>
          <cell r="U1324">
            <v>-821160.95999999996</v>
          </cell>
          <cell r="V1324">
            <v>-673008.26</v>
          </cell>
          <cell r="W1324">
            <v>-650955.26</v>
          </cell>
          <cell r="X1324">
            <v>-650955.26</v>
          </cell>
          <cell r="Y1324">
            <v>-650955.26</v>
          </cell>
          <cell r="Z1324">
            <v>-605272.26</v>
          </cell>
          <cell r="AA1324">
            <v>-605272.26</v>
          </cell>
          <cell r="AB1324">
            <v>-596792.31000000006</v>
          </cell>
          <cell r="AC1324">
            <v>-570451.21</v>
          </cell>
          <cell r="AD1324">
            <v>-3912982.396666667</v>
          </cell>
          <cell r="AE1324">
            <v>-3627929.1062499997</v>
          </cell>
          <cell r="AF1324">
            <v>-3312126.6375000007</v>
          </cell>
          <cell r="AG1324">
            <v>-2975473.3895833329</v>
          </cell>
          <cell r="AH1324">
            <v>-2650611.6637499998</v>
          </cell>
          <cell r="AI1324">
            <v>-2334702.4641666668</v>
          </cell>
          <cell r="AJ1324">
            <v>-2024486.642916667</v>
          </cell>
          <cell r="AK1324">
            <v>-1715395.1433333338</v>
          </cell>
          <cell r="AL1324">
            <v>-1448599.7391666668</v>
          </cell>
          <cell r="AM1324">
            <v>-1225660.6929166669</v>
          </cell>
          <cell r="AN1324">
            <v>-1004628.4191666666</v>
          </cell>
          <cell r="AO1324">
            <v>-852290.00875000004</v>
          </cell>
          <cell r="AR1324" t="str">
            <v>15</v>
          </cell>
          <cell r="AS1324" t="str">
            <v>8</v>
          </cell>
        </row>
        <row r="1325">
          <cell r="R1325">
            <v>-309384.17</v>
          </cell>
          <cell r="S1325">
            <v>-309384.17</v>
          </cell>
          <cell r="T1325">
            <v>-309384.17</v>
          </cell>
          <cell r="U1325">
            <v>-309384.17</v>
          </cell>
          <cell r="V1325">
            <v>-279297</v>
          </cell>
          <cell r="W1325">
            <v>-279297</v>
          </cell>
          <cell r="X1325">
            <v>-279297</v>
          </cell>
          <cell r="Y1325">
            <v>-279297</v>
          </cell>
          <cell r="Z1325">
            <v>-255008</v>
          </cell>
          <cell r="AA1325">
            <v>-255008</v>
          </cell>
          <cell r="AB1325">
            <v>-255008</v>
          </cell>
          <cell r="AC1325">
            <v>-241756</v>
          </cell>
          <cell r="AD1325">
            <v>-339742.42708333331</v>
          </cell>
          <cell r="AE1325">
            <v>-336805.94124999997</v>
          </cell>
          <cell r="AF1325">
            <v>-333882.95541666663</v>
          </cell>
          <cell r="AG1325">
            <v>-330976.67791666667</v>
          </cell>
          <cell r="AH1325">
            <v>-326819.97666666663</v>
          </cell>
          <cell r="AI1325">
            <v>-321409.64333333331</v>
          </cell>
          <cell r="AJ1325">
            <v>-315999.31</v>
          </cell>
          <cell r="AK1325">
            <v>-310609.31</v>
          </cell>
          <cell r="AL1325">
            <v>-304496.20500000002</v>
          </cell>
          <cell r="AM1325">
            <v>-297639.66166666662</v>
          </cell>
          <cell r="AN1325">
            <v>-290965.97333333333</v>
          </cell>
          <cell r="AO1325">
            <v>-283922.97333333333</v>
          </cell>
          <cell r="AR1325" t="str">
            <v>15</v>
          </cell>
          <cell r="AS1325" t="str">
            <v>8</v>
          </cell>
        </row>
        <row r="1326">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Q1326">
            <v>30</v>
          </cell>
          <cell r="AR1326" t="str">
            <v>54</v>
          </cell>
        </row>
        <row r="1327">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Q1327">
            <v>30</v>
          </cell>
          <cell r="AR1327" t="str">
            <v>54</v>
          </cell>
        </row>
        <row r="1328">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Q1328">
            <v>30</v>
          </cell>
          <cell r="AR1328" t="str">
            <v>54</v>
          </cell>
        </row>
        <row r="1329">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Q1329">
            <v>30</v>
          </cell>
          <cell r="AR1329" t="str">
            <v>54</v>
          </cell>
        </row>
        <row r="1330">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Q1330">
            <v>30</v>
          </cell>
          <cell r="AR1330" t="str">
            <v>54</v>
          </cell>
        </row>
        <row r="1331">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Q1331">
            <v>30</v>
          </cell>
          <cell r="AR1331" t="str">
            <v>54</v>
          </cell>
        </row>
        <row r="1332">
          <cell r="R1332">
            <v>0</v>
          </cell>
          <cell r="S1332">
            <v>0</v>
          </cell>
          <cell r="T1332">
            <v>0</v>
          </cell>
          <cell r="U1332">
            <v>0</v>
          </cell>
          <cell r="V1332">
            <v>0</v>
          </cell>
          <cell r="W1332">
            <v>0</v>
          </cell>
          <cell r="X1332">
            <v>0</v>
          </cell>
          <cell r="Y1332">
            <v>0</v>
          </cell>
          <cell r="Z1332">
            <v>0</v>
          </cell>
          <cell r="AA1332">
            <v>0</v>
          </cell>
          <cell r="AB1332">
            <v>0</v>
          </cell>
          <cell r="AC1332">
            <v>0</v>
          </cell>
          <cell r="AD1332">
            <v>-1101.6166666666666</v>
          </cell>
          <cell r="AE1332">
            <v>-1101.6166666666666</v>
          </cell>
          <cell r="AF1332">
            <v>-1101.6166666666666</v>
          </cell>
          <cell r="AG1332">
            <v>-1101.6166666666666</v>
          </cell>
          <cell r="AH1332">
            <v>-1101.6166666666666</v>
          </cell>
          <cell r="AI1332">
            <v>-1101.6166666666666</v>
          </cell>
          <cell r="AJ1332">
            <v>-1101.6166666666666</v>
          </cell>
          <cell r="AK1332">
            <v>-963.91458333333321</v>
          </cell>
          <cell r="AL1332">
            <v>-688.51041666666663</v>
          </cell>
          <cell r="AM1332">
            <v>-413.10624999999999</v>
          </cell>
          <cell r="AN1332">
            <v>-137.70208333333332</v>
          </cell>
          <cell r="AO1332">
            <v>0</v>
          </cell>
          <cell r="AQ1332" t="str">
            <v>30</v>
          </cell>
          <cell r="AR1332" t="str">
            <v>54</v>
          </cell>
        </row>
        <row r="1333">
          <cell r="R1333">
            <v>0</v>
          </cell>
          <cell r="S1333">
            <v>0</v>
          </cell>
          <cell r="T1333">
            <v>0</v>
          </cell>
          <cell r="U1333">
            <v>0</v>
          </cell>
          <cell r="V1333">
            <v>0</v>
          </cell>
          <cell r="W1333">
            <v>0</v>
          </cell>
          <cell r="X1333">
            <v>0</v>
          </cell>
          <cell r="Y1333">
            <v>0</v>
          </cell>
          <cell r="Z1333">
            <v>12329.65</v>
          </cell>
          <cell r="AA1333">
            <v>23491</v>
          </cell>
          <cell r="AB1333">
            <v>0</v>
          </cell>
          <cell r="AC1333">
            <v>0</v>
          </cell>
          <cell r="AD1333">
            <v>-2264892.8879166669</v>
          </cell>
          <cell r="AE1333">
            <v>-2042137.3916666668</v>
          </cell>
          <cell r="AF1333">
            <v>-1820174.8829166668</v>
          </cell>
          <cell r="AG1333">
            <v>-1600488.1270833332</v>
          </cell>
          <cell r="AH1333">
            <v>-1383197.1291666667</v>
          </cell>
          <cell r="AI1333">
            <v>-1167839.31125</v>
          </cell>
          <cell r="AJ1333">
            <v>-954115.82</v>
          </cell>
          <cell r="AK1333">
            <v>-740512.5479166666</v>
          </cell>
          <cell r="AL1333">
            <v>-526737.29499999993</v>
          </cell>
          <cell r="AM1333">
            <v>-313568.49374999997</v>
          </cell>
          <cell r="AN1333">
            <v>-102206.53125</v>
          </cell>
          <cell r="AO1333">
            <v>2985.0541666666668</v>
          </cell>
          <cell r="AQ1333" t="str">
            <v>30</v>
          </cell>
          <cell r="AR1333" t="str">
            <v>54</v>
          </cell>
        </row>
        <row r="1334">
          <cell r="R1334">
            <v>-18189975.359999999</v>
          </cell>
          <cell r="S1334">
            <v>-17592093.25</v>
          </cell>
          <cell r="T1334">
            <v>-17646484.949999999</v>
          </cell>
          <cell r="U1334">
            <v>-17485337.280000001</v>
          </cell>
          <cell r="V1334">
            <v>-17528490.640000001</v>
          </cell>
          <cell r="W1334">
            <v>-15724644.289999999</v>
          </cell>
          <cell r="X1334">
            <v>-15457306.5</v>
          </cell>
          <cell r="Y1334">
            <v>-14880467.699999999</v>
          </cell>
          <cell r="Z1334">
            <v>-14631133.939999999</v>
          </cell>
          <cell r="AA1334">
            <v>-14497274.619999999</v>
          </cell>
          <cell r="AB1334">
            <v>-14012969.27</v>
          </cell>
          <cell r="AC1334">
            <v>-12128774.5</v>
          </cell>
          <cell r="AD1334">
            <v>-18681476.020833332</v>
          </cell>
          <cell r="AE1334">
            <v>-18618525.298750002</v>
          </cell>
          <cell r="AF1334">
            <v>-18497512.33666667</v>
          </cell>
          <cell r="AG1334">
            <v>-18371745.376666665</v>
          </cell>
          <cell r="AH1334">
            <v>-18265447.329166669</v>
          </cell>
          <cell r="AI1334">
            <v>-18091929.862083334</v>
          </cell>
          <cell r="AJ1334">
            <v>-17834247.762916666</v>
          </cell>
          <cell r="AK1334">
            <v>-17536512.568333331</v>
          </cell>
          <cell r="AL1334">
            <v>-17193881.589583334</v>
          </cell>
          <cell r="AM1334">
            <v>-16849456.699166667</v>
          </cell>
          <cell r="AN1334">
            <v>-16503065.168333331</v>
          </cell>
          <cell r="AO1334">
            <v>-16069117.576666668</v>
          </cell>
          <cell r="AQ1334" t="str">
            <v>30</v>
          </cell>
          <cell r="AR1334" t="str">
            <v>54</v>
          </cell>
        </row>
        <row r="1335">
          <cell r="R1335">
            <v>-12735996.720000001</v>
          </cell>
          <cell r="S1335">
            <v>-12824137.74</v>
          </cell>
          <cell r="T1335">
            <v>-12773354.26</v>
          </cell>
          <cell r="U1335">
            <v>-12821872.050000001</v>
          </cell>
          <cell r="V1335">
            <v>-13379820.050000001</v>
          </cell>
          <cell r="W1335">
            <v>-13265358.9</v>
          </cell>
          <cell r="X1335">
            <v>-13260335.26</v>
          </cell>
          <cell r="Y1335">
            <v>-13108050.1</v>
          </cell>
          <cell r="Z1335">
            <v>-13297335.1</v>
          </cell>
          <cell r="AA1335">
            <v>-13270711.470000001</v>
          </cell>
          <cell r="AB1335">
            <v>-13270210.470000001</v>
          </cell>
          <cell r="AC1335">
            <v>-13275052.380000001</v>
          </cell>
          <cell r="AD1335">
            <v>-11730521.78125</v>
          </cell>
          <cell r="AE1335">
            <v>-11918317.989583334</v>
          </cell>
          <cell r="AF1335">
            <v>-12094802.978333332</v>
          </cell>
          <cell r="AG1335">
            <v>-12255352.779166667</v>
          </cell>
          <cell r="AH1335">
            <v>-12425118.484166667</v>
          </cell>
          <cell r="AI1335">
            <v>-12587773.467916667</v>
          </cell>
          <cell r="AJ1335">
            <v>-12712763.415416667</v>
          </cell>
          <cell r="AK1335">
            <v>-12810028.012083335</v>
          </cell>
          <cell r="AL1335">
            <v>-12891906.520416668</v>
          </cell>
          <cell r="AM1335">
            <v>-12967658.065416669</v>
          </cell>
          <cell r="AN1335">
            <v>-13026206.445833333</v>
          </cell>
          <cell r="AO1335">
            <v>-13077565.972500002</v>
          </cell>
          <cell r="AQ1335" t="str">
            <v xml:space="preserve"> </v>
          </cell>
          <cell r="AR1335" t="str">
            <v>15</v>
          </cell>
          <cell r="AS1335" t="str">
            <v>8</v>
          </cell>
        </row>
        <row r="1336">
          <cell r="R1336">
            <v>-473372.1</v>
          </cell>
          <cell r="S1336">
            <v>-469474.1</v>
          </cell>
          <cell r="T1336">
            <v>-465901.89</v>
          </cell>
          <cell r="U1336">
            <v>-462391.89</v>
          </cell>
          <cell r="V1336">
            <v>-462354.89</v>
          </cell>
          <cell r="W1336">
            <v>-459539.89</v>
          </cell>
          <cell r="X1336">
            <v>-383502.37</v>
          </cell>
          <cell r="Y1336">
            <v>-366424.95</v>
          </cell>
          <cell r="Z1336">
            <v>-402688.95</v>
          </cell>
          <cell r="AA1336">
            <v>-402226.95</v>
          </cell>
          <cell r="AB1336">
            <v>-403928.95</v>
          </cell>
          <cell r="AC1336">
            <v>-403738.95</v>
          </cell>
          <cell r="AD1336">
            <v>-455103.74958333332</v>
          </cell>
          <cell r="AE1336">
            <v>-458335.92041666666</v>
          </cell>
          <cell r="AF1336">
            <v>-460066.58249999996</v>
          </cell>
          <cell r="AG1336">
            <v>-460747.73583333328</v>
          </cell>
          <cell r="AH1336">
            <v>-461612.47249999997</v>
          </cell>
          <cell r="AI1336">
            <v>-462197.54249999998</v>
          </cell>
          <cell r="AJ1336">
            <v>-459031.96583333332</v>
          </cell>
          <cell r="AK1336">
            <v>-451344.14166666666</v>
          </cell>
          <cell r="AL1336">
            <v>-444430.75708333333</v>
          </cell>
          <cell r="AM1336">
            <v>-439921.78791666665</v>
          </cell>
          <cell r="AN1336">
            <v>-435689.23541666666</v>
          </cell>
          <cell r="AO1336">
            <v>-431505.68291666667</v>
          </cell>
          <cell r="AR1336" t="str">
            <v>15</v>
          </cell>
          <cell r="AS1336" t="str">
            <v>8</v>
          </cell>
        </row>
        <row r="1337">
          <cell r="R1337">
            <v>-10000</v>
          </cell>
          <cell r="S1337">
            <v>-10000</v>
          </cell>
          <cell r="T1337">
            <v>-10000</v>
          </cell>
          <cell r="U1337">
            <v>-10000</v>
          </cell>
          <cell r="V1337">
            <v>-10000</v>
          </cell>
          <cell r="W1337">
            <v>-10000</v>
          </cell>
          <cell r="X1337">
            <v>-10000</v>
          </cell>
          <cell r="Y1337">
            <v>-10000</v>
          </cell>
          <cell r="Z1337">
            <v>-10000</v>
          </cell>
          <cell r="AA1337">
            <v>-10000</v>
          </cell>
          <cell r="AB1337">
            <v>-264786.73</v>
          </cell>
          <cell r="AC1337">
            <v>-10000</v>
          </cell>
          <cell r="AD1337">
            <v>-10000</v>
          </cell>
          <cell r="AE1337">
            <v>-10000</v>
          </cell>
          <cell r="AF1337">
            <v>-10000</v>
          </cell>
          <cell r="AG1337">
            <v>-10000</v>
          </cell>
          <cell r="AH1337">
            <v>-10000</v>
          </cell>
          <cell r="AI1337">
            <v>-10000</v>
          </cell>
          <cell r="AJ1337">
            <v>-10000</v>
          </cell>
          <cell r="AK1337">
            <v>-10000</v>
          </cell>
          <cell r="AL1337">
            <v>-10000</v>
          </cell>
          <cell r="AM1337">
            <v>-10000</v>
          </cell>
          <cell r="AN1337">
            <v>-20616.11375</v>
          </cell>
          <cell r="AO1337">
            <v>-31232.227499999997</v>
          </cell>
          <cell r="AQ1337" t="str">
            <v>30</v>
          </cell>
          <cell r="AR1337" t="str">
            <v>54</v>
          </cell>
        </row>
        <row r="1338">
          <cell r="R1338">
            <v>-16985.93</v>
          </cell>
          <cell r="S1338">
            <v>-16090.74</v>
          </cell>
          <cell r="T1338">
            <v>-14586.35</v>
          </cell>
          <cell r="U1338">
            <v>-32348.12</v>
          </cell>
          <cell r="V1338">
            <v>-68671.89</v>
          </cell>
          <cell r="W1338">
            <v>-69048.53</v>
          </cell>
          <cell r="X1338">
            <v>-65786.69</v>
          </cell>
          <cell r="Y1338">
            <v>-64169.71</v>
          </cell>
          <cell r="Z1338">
            <v>-72146.89</v>
          </cell>
          <cell r="AA1338">
            <v>-67917.919999999998</v>
          </cell>
          <cell r="AB1338">
            <v>-67308.81</v>
          </cell>
          <cell r="AC1338">
            <v>-49150.83</v>
          </cell>
          <cell r="AD1338">
            <v>-21921.870416666668</v>
          </cell>
          <cell r="AE1338">
            <v>-21652.045000000002</v>
          </cell>
          <cell r="AF1338">
            <v>-21071.827916666665</v>
          </cell>
          <cell r="AG1338">
            <v>-20958.592499999999</v>
          </cell>
          <cell r="AH1338">
            <v>-23492.012499999997</v>
          </cell>
          <cell r="AI1338">
            <v>-27795.452499999999</v>
          </cell>
          <cell r="AJ1338">
            <v>-31905.362499999992</v>
          </cell>
          <cell r="AK1338">
            <v>-35901.401666666665</v>
          </cell>
          <cell r="AL1338">
            <v>-39813.555</v>
          </cell>
          <cell r="AM1338">
            <v>-43583.292500000003</v>
          </cell>
          <cell r="AN1338">
            <v>-46857.437916666669</v>
          </cell>
          <cell r="AO1338">
            <v>-49327.732500000006</v>
          </cell>
          <cell r="AR1338" t="str">
            <v>15</v>
          </cell>
          <cell r="AS1338" t="str">
            <v>8</v>
          </cell>
        </row>
        <row r="1339">
          <cell r="R1339">
            <v>-64228.41</v>
          </cell>
          <cell r="S1339">
            <v>-42929.55</v>
          </cell>
          <cell r="T1339">
            <v>-39260.910000000003</v>
          </cell>
          <cell r="U1339">
            <v>-42100.46</v>
          </cell>
          <cell r="V1339">
            <v>-41295.21</v>
          </cell>
          <cell r="W1339">
            <v>-41295.21</v>
          </cell>
          <cell r="X1339">
            <v>-50128.18</v>
          </cell>
          <cell r="Y1339">
            <v>-41258.870000000003</v>
          </cell>
          <cell r="Z1339">
            <v>-41258.870000000003</v>
          </cell>
          <cell r="AA1339">
            <v>-43532.78</v>
          </cell>
          <cell r="AB1339">
            <v>-47238.93</v>
          </cell>
          <cell r="AC1339">
            <v>-45186.77</v>
          </cell>
          <cell r="AD1339">
            <v>-51815.008333333339</v>
          </cell>
          <cell r="AE1339">
            <v>-51375.428333333344</v>
          </cell>
          <cell r="AF1339">
            <v>-50011.887916666667</v>
          </cell>
          <cell r="AG1339">
            <v>-48503.591666666667</v>
          </cell>
          <cell r="AH1339">
            <v>-47365.691250000011</v>
          </cell>
          <cell r="AI1339">
            <v>-46694.127916666672</v>
          </cell>
          <cell r="AJ1339">
            <v>-46683.802500000013</v>
          </cell>
          <cell r="AK1339">
            <v>-47396.462916666671</v>
          </cell>
          <cell r="AL1339">
            <v>-47859.007083333338</v>
          </cell>
          <cell r="AM1339">
            <v>-47902.995833333342</v>
          </cell>
          <cell r="AN1339">
            <v>-47270.877500000002</v>
          </cell>
          <cell r="AO1339">
            <v>-45769.580833333333</v>
          </cell>
          <cell r="AR1339" t="str">
            <v>15</v>
          </cell>
          <cell r="AS1339" t="str">
            <v>8</v>
          </cell>
        </row>
        <row r="1340">
          <cell r="R1340">
            <v>-1065808.22</v>
          </cell>
          <cell r="S1340">
            <v>-1137948.26</v>
          </cell>
          <cell r="T1340">
            <v>-1171979.02</v>
          </cell>
          <cell r="U1340">
            <v>-1265557.45</v>
          </cell>
          <cell r="V1340">
            <v>-1404275.98</v>
          </cell>
          <cell r="W1340">
            <v>-1596622.55</v>
          </cell>
          <cell r="X1340">
            <v>-1710816.49</v>
          </cell>
          <cell r="Y1340">
            <v>-1844291.41</v>
          </cell>
          <cell r="Z1340">
            <v>-1996784.21</v>
          </cell>
          <cell r="AA1340">
            <v>-2147805.5</v>
          </cell>
          <cell r="AB1340">
            <v>-2249743.5699999998</v>
          </cell>
          <cell r="AC1340">
            <v>-2387874.35</v>
          </cell>
          <cell r="AD1340">
            <v>-543484.93583333341</v>
          </cell>
          <cell r="AE1340">
            <v>-620890.33250000002</v>
          </cell>
          <cell r="AF1340">
            <v>-699969.27916666667</v>
          </cell>
          <cell r="AG1340">
            <v>-780303.43875000009</v>
          </cell>
          <cell r="AH1340">
            <v>-864310.51500000001</v>
          </cell>
          <cell r="AI1340">
            <v>-957086.18541666667</v>
          </cell>
          <cell r="AJ1340">
            <v>-1056682.5037499999</v>
          </cell>
          <cell r="AK1340">
            <v>-1159930.1729166666</v>
          </cell>
          <cell r="AL1340">
            <v>-1269163.81375</v>
          </cell>
          <cell r="AM1340">
            <v>-1381423.4083333334</v>
          </cell>
          <cell r="AN1340">
            <v>-1494373.7804166668</v>
          </cell>
          <cell r="AO1340">
            <v>-1608022.25875</v>
          </cell>
          <cell r="AQ1340">
            <v>30</v>
          </cell>
          <cell r="AR1340" t="str">
            <v>54</v>
          </cell>
        </row>
        <row r="1341">
          <cell r="R1341">
            <v>-5421511.7400000002</v>
          </cell>
          <cell r="S1341">
            <v>-6101329.8600000003</v>
          </cell>
          <cell r="T1341">
            <v>-7075401.0999999996</v>
          </cell>
          <cell r="U1341">
            <v>-7697446.5999999996</v>
          </cell>
          <cell r="V1341">
            <v>-8935779.2899999991</v>
          </cell>
          <cell r="W1341">
            <v>-9978540.6500000004</v>
          </cell>
          <cell r="X1341">
            <v>-10965964.060000001</v>
          </cell>
          <cell r="Y1341">
            <v>-12410258.039999999</v>
          </cell>
          <cell r="Z1341">
            <v>-13478918.07</v>
          </cell>
          <cell r="AA1341">
            <v>-14647680.220000001</v>
          </cell>
          <cell r="AB1341">
            <v>-15512304.619999999</v>
          </cell>
          <cell r="AC1341">
            <v>-17556792.98</v>
          </cell>
          <cell r="AD1341">
            <v>-2161250.1879166667</v>
          </cell>
          <cell r="AE1341">
            <v>-2627030.9487500004</v>
          </cell>
          <cell r="AF1341">
            <v>-3155026.5583333336</v>
          </cell>
          <cell r="AG1341">
            <v>-3735067.342916667</v>
          </cell>
          <cell r="AH1341">
            <v>-4378870.5970833339</v>
          </cell>
          <cell r="AI1341">
            <v>-5100314.4420833336</v>
          </cell>
          <cell r="AJ1341">
            <v>-5850488.1887499997</v>
          </cell>
          <cell r="AK1341">
            <v>-6639557.251666666</v>
          </cell>
          <cell r="AL1341">
            <v>-7496799.8862500004</v>
          </cell>
          <cell r="AM1341">
            <v>-8398170.0925000012</v>
          </cell>
          <cell r="AN1341">
            <v>-9313191.6579166651</v>
          </cell>
          <cell r="AO1341">
            <v>-10292404.63125</v>
          </cell>
          <cell r="AQ1341">
            <v>30</v>
          </cell>
          <cell r="AR1341" t="str">
            <v>54</v>
          </cell>
        </row>
        <row r="1342">
          <cell r="R1342">
            <v>-1914378.37</v>
          </cell>
          <cell r="S1342">
            <v>-2049326.99</v>
          </cell>
          <cell r="T1342">
            <v>-2158000.2400000002</v>
          </cell>
          <cell r="U1342">
            <v>-2270179.7000000002</v>
          </cell>
          <cell r="V1342">
            <v>-2507281.5299999998</v>
          </cell>
          <cell r="W1342">
            <v>-2694979</v>
          </cell>
          <cell r="X1342">
            <v>-3063329.16</v>
          </cell>
          <cell r="Y1342">
            <v>-3278135.94</v>
          </cell>
          <cell r="Z1342">
            <v>-3727999.34</v>
          </cell>
          <cell r="AA1342">
            <v>-3891721.93</v>
          </cell>
          <cell r="AB1342">
            <v>-3985165.2</v>
          </cell>
          <cell r="AC1342">
            <v>-4324671.38</v>
          </cell>
          <cell r="AD1342">
            <v>-1234855.3745833333</v>
          </cell>
          <cell r="AE1342">
            <v>-1363339.6433333333</v>
          </cell>
          <cell r="AF1342">
            <v>-1495983.4775</v>
          </cell>
          <cell r="AG1342">
            <v>-1625900.1525000001</v>
          </cell>
          <cell r="AH1342">
            <v>-1757809.4195833334</v>
          </cell>
          <cell r="AI1342">
            <v>-1901124.5575000001</v>
          </cell>
          <cell r="AJ1342">
            <v>-2061875.500416667</v>
          </cell>
          <cell r="AK1342">
            <v>-2211391.1612500004</v>
          </cell>
          <cell r="AL1342">
            <v>-2363670.1037500002</v>
          </cell>
          <cell r="AM1342">
            <v>-2535591.4287500004</v>
          </cell>
          <cell r="AN1342">
            <v>-2700759.4562500003</v>
          </cell>
          <cell r="AO1342">
            <v>-2885940.3858333328</v>
          </cell>
          <cell r="AQ1342">
            <v>30</v>
          </cell>
          <cell r="AR1342" t="str">
            <v>54</v>
          </cell>
        </row>
        <row r="1343">
          <cell r="R1343">
            <v>-1659473.13</v>
          </cell>
          <cell r="S1343">
            <v>-1659473.13</v>
          </cell>
          <cell r="T1343">
            <v>-2307984.5699999998</v>
          </cell>
          <cell r="U1343">
            <v>-2307984.5699999998</v>
          </cell>
          <cell r="V1343">
            <v>-2307984.5699999998</v>
          </cell>
          <cell r="W1343">
            <v>-2339549.2999999998</v>
          </cell>
          <cell r="X1343">
            <v>-2445495.86</v>
          </cell>
          <cell r="Y1343">
            <v>-2445495.86</v>
          </cell>
          <cell r="Z1343">
            <v>-2445495.86</v>
          </cell>
          <cell r="AA1343">
            <v>-2445495.86</v>
          </cell>
          <cell r="AB1343">
            <v>-2445495.86</v>
          </cell>
          <cell r="AC1343">
            <v>-2446798.7599999998</v>
          </cell>
          <cell r="AD1343">
            <v>-747564.71625000006</v>
          </cell>
          <cell r="AE1343">
            <v>-853998.79208333325</v>
          </cell>
          <cell r="AF1343">
            <v>-984515.37124999985</v>
          </cell>
          <cell r="AG1343">
            <v>-1139114.4537500001</v>
          </cell>
          <cell r="AH1343">
            <v>-1293713.5362499999</v>
          </cell>
          <cell r="AI1343">
            <v>-1447668.2225000001</v>
          </cell>
          <cell r="AJ1343">
            <v>-1605392.9524999999</v>
          </cell>
          <cell r="AK1343">
            <v>-1767532.1224999998</v>
          </cell>
          <cell r="AL1343">
            <v>-1908132.0020833332</v>
          </cell>
          <cell r="AM1343">
            <v>-2027192.5912499998</v>
          </cell>
          <cell r="AN1343">
            <v>-2146253.1804166664</v>
          </cell>
          <cell r="AO1343">
            <v>-2238588.7095833332</v>
          </cell>
          <cell r="AQ1343">
            <v>30</v>
          </cell>
          <cell r="AR1343" t="str">
            <v>54</v>
          </cell>
        </row>
        <row r="1344">
          <cell r="R1344">
            <v>-256699</v>
          </cell>
          <cell r="S1344">
            <v>-256699</v>
          </cell>
          <cell r="T1344">
            <v>-472333</v>
          </cell>
          <cell r="U1344">
            <v>-472333</v>
          </cell>
          <cell r="V1344">
            <v>-589060.36</v>
          </cell>
          <cell r="W1344">
            <v>-722973.22</v>
          </cell>
          <cell r="X1344">
            <v>-816602.96</v>
          </cell>
          <cell r="Y1344">
            <v>-1253005.77</v>
          </cell>
          <cell r="Z1344">
            <v>-1183605.3999999999</v>
          </cell>
          <cell r="AA1344">
            <v>-1392444.71</v>
          </cell>
          <cell r="AB1344">
            <v>-1608017.2</v>
          </cell>
          <cell r="AC1344">
            <v>-1767427.96</v>
          </cell>
          <cell r="AD1344">
            <v>-32087.375</v>
          </cell>
          <cell r="AE1344">
            <v>-53478.958333333336</v>
          </cell>
          <cell r="AF1344">
            <v>-83855.291666666672</v>
          </cell>
          <cell r="AG1344">
            <v>-123216.375</v>
          </cell>
          <cell r="AH1344">
            <v>-167441.09833333333</v>
          </cell>
          <cell r="AI1344">
            <v>-222109.16416666665</v>
          </cell>
          <cell r="AJ1344">
            <v>-286258.17166666669</v>
          </cell>
          <cell r="AK1344">
            <v>-372491.86874999997</v>
          </cell>
          <cell r="AL1344">
            <v>-474017.33416666673</v>
          </cell>
          <cell r="AM1344">
            <v>-581352.75541666674</v>
          </cell>
          <cell r="AN1344">
            <v>-706372.00166666682</v>
          </cell>
          <cell r="AO1344">
            <v>-836319.75833333342</v>
          </cell>
          <cell r="AR1344" t="str">
            <v>15</v>
          </cell>
          <cell r="AS1344" t="str">
            <v>8</v>
          </cell>
        </row>
        <row r="1345">
          <cell r="R1345">
            <v>0</v>
          </cell>
          <cell r="S1345">
            <v>0</v>
          </cell>
          <cell r="T1345">
            <v>0</v>
          </cell>
          <cell r="U1345">
            <v>-196</v>
          </cell>
          <cell r="V1345">
            <v>-8405.11</v>
          </cell>
          <cell r="W1345">
            <v>-37577.199999999997</v>
          </cell>
          <cell r="X1345">
            <v>-128494.87</v>
          </cell>
          <cell r="Y1345">
            <v>-212816.71</v>
          </cell>
          <cell r="Z1345">
            <v>-341208.97</v>
          </cell>
          <cell r="AA1345">
            <v>-401719.11</v>
          </cell>
          <cell r="AB1345">
            <v>-445904.4</v>
          </cell>
          <cell r="AC1345">
            <v>-1632994.77</v>
          </cell>
          <cell r="AD1345">
            <v>0</v>
          </cell>
          <cell r="AE1345">
            <v>0</v>
          </cell>
          <cell r="AF1345">
            <v>0</v>
          </cell>
          <cell r="AG1345">
            <v>-8.1666666666666661</v>
          </cell>
          <cell r="AH1345">
            <v>-366.54625000000004</v>
          </cell>
          <cell r="AI1345">
            <v>-2282.4758333333334</v>
          </cell>
          <cell r="AJ1345">
            <v>-9202.1454166666663</v>
          </cell>
          <cell r="AK1345">
            <v>-23423.461249999997</v>
          </cell>
          <cell r="AL1345">
            <v>-46507.864583333336</v>
          </cell>
          <cell r="AM1345">
            <v>-77463.201249999998</v>
          </cell>
          <cell r="AN1345">
            <v>-112780.84749999999</v>
          </cell>
          <cell r="AO1345">
            <v>-199401.64624999999</v>
          </cell>
          <cell r="AR1345" t="str">
            <v>15</v>
          </cell>
          <cell r="AS1345" t="str">
            <v>8</v>
          </cell>
        </row>
        <row r="1346">
          <cell r="R1346">
            <v>-15482</v>
          </cell>
          <cell r="S1346">
            <v>-15482</v>
          </cell>
          <cell r="T1346">
            <v>-15482</v>
          </cell>
          <cell r="U1346">
            <v>-15482</v>
          </cell>
          <cell r="V1346">
            <v>-32696</v>
          </cell>
          <cell r="W1346">
            <v>-37744</v>
          </cell>
          <cell r="X1346">
            <v>-126799.52</v>
          </cell>
          <cell r="Y1346">
            <v>-137879.51999999999</v>
          </cell>
          <cell r="Z1346">
            <v>-123034.52</v>
          </cell>
          <cell r="AA1346">
            <v>-162974.67000000001</v>
          </cell>
          <cell r="AB1346">
            <v>-193065.9</v>
          </cell>
          <cell r="AC1346">
            <v>-232790.93</v>
          </cell>
          <cell r="AD1346">
            <v>-1935.25</v>
          </cell>
          <cell r="AE1346">
            <v>-3225.4166666666665</v>
          </cell>
          <cell r="AF1346">
            <v>-4515.583333333333</v>
          </cell>
          <cell r="AG1346">
            <v>-5805.75</v>
          </cell>
          <cell r="AH1346">
            <v>-7813.166666666667</v>
          </cell>
          <cell r="AI1346">
            <v>-10748.166666666666</v>
          </cell>
          <cell r="AJ1346">
            <v>-17604.146666666667</v>
          </cell>
          <cell r="AK1346">
            <v>-28632.440000000002</v>
          </cell>
          <cell r="AL1346">
            <v>-39503.858333333337</v>
          </cell>
          <cell r="AM1346">
            <v>-51420.907916666671</v>
          </cell>
          <cell r="AN1346">
            <v>-66255.931666666671</v>
          </cell>
          <cell r="AO1346">
            <v>-83354.882916666669</v>
          </cell>
          <cell r="AR1346" t="str">
            <v>15</v>
          </cell>
          <cell r="AS1346" t="str">
            <v>8</v>
          </cell>
        </row>
        <row r="1347">
          <cell r="R1347">
            <v>0</v>
          </cell>
          <cell r="S1347">
            <v>0</v>
          </cell>
          <cell r="T1347">
            <v>0</v>
          </cell>
          <cell r="U1347">
            <v>0</v>
          </cell>
          <cell r="V1347">
            <v>0</v>
          </cell>
          <cell r="W1347">
            <v>-347.74</v>
          </cell>
          <cell r="X1347">
            <v>-874.23</v>
          </cell>
          <cell r="Y1347">
            <v>-874.23</v>
          </cell>
          <cell r="Z1347">
            <v>-1204.9100000000001</v>
          </cell>
          <cell r="AA1347">
            <v>-1204.9100000000001</v>
          </cell>
          <cell r="AB1347">
            <v>-3558.26</v>
          </cell>
          <cell r="AC1347">
            <v>-6023.52</v>
          </cell>
          <cell r="AD1347">
            <v>0</v>
          </cell>
          <cell r="AE1347">
            <v>0</v>
          </cell>
          <cell r="AF1347">
            <v>0</v>
          </cell>
          <cell r="AG1347">
            <v>0</v>
          </cell>
          <cell r="AH1347">
            <v>0</v>
          </cell>
          <cell r="AI1347">
            <v>-14.489166666666668</v>
          </cell>
          <cell r="AJ1347">
            <v>-65.404583333333335</v>
          </cell>
          <cell r="AK1347">
            <v>-138.25708333333333</v>
          </cell>
          <cell r="AL1347">
            <v>-224.88791666666665</v>
          </cell>
          <cell r="AM1347">
            <v>-325.29708333333332</v>
          </cell>
          <cell r="AN1347">
            <v>-523.76249999999993</v>
          </cell>
          <cell r="AO1347">
            <v>-923.00333333333344</v>
          </cell>
          <cell r="AR1347" t="str">
            <v>54</v>
          </cell>
        </row>
        <row r="1348">
          <cell r="R1348">
            <v>-5353</v>
          </cell>
          <cell r="S1348">
            <v>-5353</v>
          </cell>
          <cell r="T1348">
            <v>-5353</v>
          </cell>
          <cell r="U1348">
            <v>-5353</v>
          </cell>
          <cell r="V1348">
            <v>-5353</v>
          </cell>
          <cell r="W1348">
            <v>-5353</v>
          </cell>
          <cell r="X1348">
            <v>-1971</v>
          </cell>
          <cell r="Y1348">
            <v>-1971</v>
          </cell>
          <cell r="Z1348">
            <v>0</v>
          </cell>
          <cell r="AA1348">
            <v>0</v>
          </cell>
          <cell r="AB1348">
            <v>-496.43</v>
          </cell>
          <cell r="AC1348">
            <v>-496.43</v>
          </cell>
          <cell r="AD1348">
            <v>-669.125</v>
          </cell>
          <cell r="AE1348">
            <v>-1115.2083333333333</v>
          </cell>
          <cell r="AF1348">
            <v>-1561.2916666666667</v>
          </cell>
          <cell r="AG1348">
            <v>-2007.375</v>
          </cell>
          <cell r="AH1348">
            <v>-2453.4583333333335</v>
          </cell>
          <cell r="AI1348">
            <v>-2899.5416666666665</v>
          </cell>
          <cell r="AJ1348">
            <v>-3204.7083333333335</v>
          </cell>
          <cell r="AK1348">
            <v>-3368.9583333333335</v>
          </cell>
          <cell r="AL1348">
            <v>-3451.0833333333335</v>
          </cell>
          <cell r="AM1348">
            <v>-3451.0833333333335</v>
          </cell>
          <cell r="AN1348">
            <v>-3471.7679166666662</v>
          </cell>
          <cell r="AO1348">
            <v>-3290.095416666667</v>
          </cell>
          <cell r="AR1348" t="str">
            <v>15</v>
          </cell>
          <cell r="AS1348" t="str">
            <v>8</v>
          </cell>
        </row>
        <row r="1349">
          <cell r="AC1349">
            <v>-338</v>
          </cell>
          <cell r="AO1349">
            <v>-14.083333333333334</v>
          </cell>
          <cell r="AR1349" t="str">
            <v>15</v>
          </cell>
          <cell r="AS1349" t="str">
            <v>8</v>
          </cell>
        </row>
        <row r="1350">
          <cell r="R1350">
            <v>-72461.78</v>
          </cell>
          <cell r="S1350">
            <v>-80766.649999999994</v>
          </cell>
          <cell r="T1350">
            <v>-78081.009999999995</v>
          </cell>
          <cell r="U1350">
            <v>-56868.3</v>
          </cell>
          <cell r="V1350">
            <v>-44885.27</v>
          </cell>
          <cell r="W1350">
            <v>-61815.47</v>
          </cell>
          <cell r="X1350">
            <v>-80192.41</v>
          </cell>
          <cell r="Y1350">
            <v>-80192.41</v>
          </cell>
          <cell r="Z1350">
            <v>-79375.19</v>
          </cell>
          <cell r="AA1350">
            <v>-87587.99</v>
          </cell>
          <cell r="AB1350">
            <v>-93697</v>
          </cell>
          <cell r="AC1350">
            <v>-88753.01</v>
          </cell>
          <cell r="AD1350">
            <v>-2321741.4775</v>
          </cell>
          <cell r="AE1350">
            <v>-2118474.1675</v>
          </cell>
          <cell r="AF1350">
            <v>-1908665.1220833333</v>
          </cell>
          <cell r="AG1350">
            <v>-1692674.1970833333</v>
          </cell>
          <cell r="AH1350">
            <v>-1471370.3554166665</v>
          </cell>
          <cell r="AI1350">
            <v>-1244239.3891666667</v>
          </cell>
          <cell r="AJ1350">
            <v>-1011027.5604166667</v>
          </cell>
          <cell r="AK1350">
            <v>-771309.28333333321</v>
          </cell>
          <cell r="AL1350">
            <v>-524195.9945833332</v>
          </cell>
          <cell r="AM1350">
            <v>-269984.65625</v>
          </cell>
          <cell r="AN1350">
            <v>-126316.95875000001</v>
          </cell>
          <cell r="AO1350">
            <v>-93409.764583333337</v>
          </cell>
          <cell r="AR1350" t="str">
            <v>50b</v>
          </cell>
        </row>
        <row r="1351">
          <cell r="R1351">
            <v>0</v>
          </cell>
          <cell r="S1351">
            <v>0</v>
          </cell>
          <cell r="T1351">
            <v>0</v>
          </cell>
          <cell r="U1351">
            <v>0</v>
          </cell>
          <cell r="V1351">
            <v>0</v>
          </cell>
          <cell r="W1351">
            <v>-100000</v>
          </cell>
          <cell r="X1351">
            <v>-100000</v>
          </cell>
          <cell r="Y1351">
            <v>-100000</v>
          </cell>
          <cell r="Z1351">
            <v>-100000</v>
          </cell>
          <cell r="AA1351">
            <v>-100000</v>
          </cell>
          <cell r="AB1351">
            <v>-100000</v>
          </cell>
          <cell r="AC1351">
            <v>-100000</v>
          </cell>
          <cell r="AD1351">
            <v>0</v>
          </cell>
          <cell r="AE1351">
            <v>0</v>
          </cell>
          <cell r="AF1351">
            <v>0</v>
          </cell>
          <cell r="AG1351">
            <v>0</v>
          </cell>
          <cell r="AH1351">
            <v>0</v>
          </cell>
          <cell r="AI1351">
            <v>-4166.666666666667</v>
          </cell>
          <cell r="AJ1351">
            <v>-12500</v>
          </cell>
          <cell r="AK1351">
            <v>-20833.333333333332</v>
          </cell>
          <cell r="AL1351">
            <v>-29166.666666666668</v>
          </cell>
          <cell r="AM1351">
            <v>-37500</v>
          </cell>
          <cell r="AN1351">
            <v>-45833.333333333336</v>
          </cell>
          <cell r="AO1351">
            <v>-54166.666666666664</v>
          </cell>
          <cell r="AR1351" t="str">
            <v>54</v>
          </cell>
        </row>
        <row r="1352">
          <cell r="R1352">
            <v>-5000</v>
          </cell>
          <cell r="S1352">
            <v>-5000</v>
          </cell>
          <cell r="T1352">
            <v>-5000</v>
          </cell>
          <cell r="U1352">
            <v>-5000</v>
          </cell>
          <cell r="V1352">
            <v>-5000</v>
          </cell>
          <cell r="W1352">
            <v>-5000</v>
          </cell>
          <cell r="X1352">
            <v>-5000</v>
          </cell>
          <cell r="Y1352">
            <v>-5000</v>
          </cell>
          <cell r="Z1352">
            <v>-5000</v>
          </cell>
          <cell r="AA1352">
            <v>-5000</v>
          </cell>
          <cell r="AB1352">
            <v>-5000</v>
          </cell>
          <cell r="AC1352">
            <v>-5000</v>
          </cell>
          <cell r="AD1352">
            <v>-5000</v>
          </cell>
          <cell r="AE1352">
            <v>-5000</v>
          </cell>
          <cell r="AF1352">
            <v>-5000</v>
          </cell>
          <cell r="AG1352">
            <v>-5000</v>
          </cell>
          <cell r="AH1352">
            <v>-5000</v>
          </cell>
          <cell r="AI1352">
            <v>-5000</v>
          </cell>
          <cell r="AJ1352">
            <v>-5000</v>
          </cell>
          <cell r="AK1352">
            <v>-5000</v>
          </cell>
          <cell r="AL1352">
            <v>-5000</v>
          </cell>
          <cell r="AM1352">
            <v>-5000</v>
          </cell>
          <cell r="AN1352">
            <v>-5000</v>
          </cell>
          <cell r="AO1352">
            <v>-5000</v>
          </cell>
          <cell r="AR1352" t="str">
            <v>50b</v>
          </cell>
        </row>
        <row r="1353">
          <cell r="R1353">
            <v>0</v>
          </cell>
          <cell r="S1353">
            <v>0</v>
          </cell>
          <cell r="T1353">
            <v>0</v>
          </cell>
          <cell r="U1353">
            <v>0</v>
          </cell>
          <cell r="V1353">
            <v>0</v>
          </cell>
          <cell r="W1353">
            <v>-1063000</v>
          </cell>
          <cell r="X1353">
            <v>-1063000</v>
          </cell>
          <cell r="Y1353">
            <v>-1063000</v>
          </cell>
          <cell r="Z1353">
            <v>-1063000</v>
          </cell>
          <cell r="AA1353">
            <v>-1063000</v>
          </cell>
          <cell r="AB1353">
            <v>-1063000</v>
          </cell>
          <cell r="AC1353">
            <v>-1063000</v>
          </cell>
          <cell r="AD1353">
            <v>0</v>
          </cell>
          <cell r="AE1353">
            <v>0</v>
          </cell>
          <cell r="AF1353">
            <v>0</v>
          </cell>
          <cell r="AG1353">
            <v>0</v>
          </cell>
          <cell r="AH1353">
            <v>0</v>
          </cell>
          <cell r="AI1353">
            <v>-44291.666666666664</v>
          </cell>
          <cell r="AJ1353">
            <v>-132875</v>
          </cell>
          <cell r="AK1353">
            <v>-221458.33333333334</v>
          </cell>
          <cell r="AL1353">
            <v>-310041.66666666669</v>
          </cell>
          <cell r="AM1353">
            <v>-398625</v>
          </cell>
          <cell r="AN1353">
            <v>-487208.33333333331</v>
          </cell>
          <cell r="AO1353">
            <v>-575791.66666666663</v>
          </cell>
          <cell r="AR1353" t="str">
            <v>50b</v>
          </cell>
        </row>
        <row r="1354">
          <cell r="R1354">
            <v>-36858472.399999999</v>
          </cell>
          <cell r="S1354">
            <v>-36691031.200000003</v>
          </cell>
          <cell r="T1354">
            <v>-38643885.740000002</v>
          </cell>
          <cell r="U1354">
            <v>-38511914.719999999</v>
          </cell>
          <cell r="V1354">
            <v>-38293868.689999998</v>
          </cell>
          <cell r="W1354">
            <v>-38353387.109999999</v>
          </cell>
          <cell r="X1354">
            <v>-38156539.409999996</v>
          </cell>
          <cell r="Y1354">
            <v>-37979256.25</v>
          </cell>
          <cell r="Z1354">
            <v>-38386125.880000003</v>
          </cell>
          <cell r="AA1354">
            <v>-38211678</v>
          </cell>
          <cell r="AB1354">
            <v>-38031985.189999998</v>
          </cell>
          <cell r="AC1354">
            <v>-39017906.729999997</v>
          </cell>
          <cell r="AD1354">
            <v>-26505180.868333336</v>
          </cell>
          <cell r="AE1354">
            <v>-27537502.41333333</v>
          </cell>
          <cell r="AF1354">
            <v>-28581698.69083333</v>
          </cell>
          <cell r="AG1354">
            <v>-29691547.200833339</v>
          </cell>
          <cell r="AH1354">
            <v>-30793447.364166666</v>
          </cell>
          <cell r="AI1354">
            <v>-31832881.943333331</v>
          </cell>
          <cell r="AJ1354">
            <v>-32809850.784583341</v>
          </cell>
          <cell r="AK1354">
            <v>-33777707.18</v>
          </cell>
          <cell r="AL1354">
            <v>-34748228.360416673</v>
          </cell>
          <cell r="AM1354">
            <v>-35719878.720833324</v>
          </cell>
          <cell r="AN1354">
            <v>-36681388.209166668</v>
          </cell>
          <cell r="AO1354">
            <v>-37627071.604999997</v>
          </cell>
          <cell r="AR1354" t="str">
            <v>50a</v>
          </cell>
        </row>
        <row r="1355">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R1355" t="str">
            <v>50a</v>
          </cell>
        </row>
        <row r="1356">
          <cell r="R1356">
            <v>-431200</v>
          </cell>
          <cell r="S1356">
            <v>-431200</v>
          </cell>
          <cell r="T1356">
            <v>-588280</v>
          </cell>
          <cell r="U1356">
            <v>-736120</v>
          </cell>
          <cell r="V1356">
            <v>-816200</v>
          </cell>
          <cell r="W1356">
            <v>-816200</v>
          </cell>
          <cell r="X1356">
            <v>-816200</v>
          </cell>
          <cell r="Y1356">
            <v>-705544</v>
          </cell>
          <cell r="Z1356">
            <v>0</v>
          </cell>
          <cell r="AA1356">
            <v>0</v>
          </cell>
          <cell r="AB1356">
            <v>0</v>
          </cell>
          <cell r="AC1356">
            <v>0</v>
          </cell>
          <cell r="AD1356">
            <v>-826116.66666666663</v>
          </cell>
          <cell r="AE1356">
            <v>-837050</v>
          </cell>
          <cell r="AF1356">
            <v>-794236.66666666663</v>
          </cell>
          <cell r="AG1356">
            <v>-728836.66666666663</v>
          </cell>
          <cell r="AH1356">
            <v>-672933.33333333337</v>
          </cell>
          <cell r="AI1356">
            <v>-614591.66666666663</v>
          </cell>
          <cell r="AJ1356">
            <v>-550475</v>
          </cell>
          <cell r="AK1356">
            <v>-481747.66666666669</v>
          </cell>
          <cell r="AL1356">
            <v>-445078.66666666669</v>
          </cell>
          <cell r="AM1356">
            <v>-445078.66666666669</v>
          </cell>
          <cell r="AN1356">
            <v>-445078.66666666669</v>
          </cell>
          <cell r="AO1356">
            <v>-445078.66666666669</v>
          </cell>
          <cell r="AR1356" t="str">
            <v>50b</v>
          </cell>
        </row>
        <row r="1357">
          <cell r="R1357">
            <v>-1117029.02</v>
          </cell>
          <cell r="S1357">
            <v>-843054.33</v>
          </cell>
          <cell r="T1357">
            <v>-1383654.19</v>
          </cell>
          <cell r="U1357">
            <v>-1151263.27</v>
          </cell>
          <cell r="V1357">
            <v>-1020505.98</v>
          </cell>
          <cell r="W1357">
            <v>-870968.73</v>
          </cell>
          <cell r="X1357">
            <v>-1485298.68</v>
          </cell>
          <cell r="Y1357">
            <v>-1230196.6499999999</v>
          </cell>
          <cell r="Z1357">
            <v>-2359104.63</v>
          </cell>
          <cell r="AA1357">
            <v>-1944445.67</v>
          </cell>
          <cell r="AB1357">
            <v>-1404708.47</v>
          </cell>
          <cell r="AC1357">
            <v>-1342286</v>
          </cell>
          <cell r="AD1357">
            <v>-1448875.7720833335</v>
          </cell>
          <cell r="AE1357">
            <v>-1455505.125</v>
          </cell>
          <cell r="AF1357">
            <v>-1461943.9724999999</v>
          </cell>
          <cell r="AG1357">
            <v>-1468143.1674999997</v>
          </cell>
          <cell r="AH1357">
            <v>-1474019.6645833331</v>
          </cell>
          <cell r="AI1357">
            <v>-1473968.8487499999</v>
          </cell>
          <cell r="AJ1357">
            <v>-1458778.0854166665</v>
          </cell>
          <cell r="AK1357">
            <v>-1416252.575</v>
          </cell>
          <cell r="AL1357">
            <v>-1383493.5050000001</v>
          </cell>
          <cell r="AM1357">
            <v>-1371013.7362499998</v>
          </cell>
          <cell r="AN1357">
            <v>-1353161.8570833334</v>
          </cell>
          <cell r="AO1357">
            <v>-1345854.8241666667</v>
          </cell>
          <cell r="AR1357" t="str">
            <v>50b</v>
          </cell>
        </row>
        <row r="1358">
          <cell r="R1358">
            <v>-10315533.560000001</v>
          </cell>
          <cell r="S1358">
            <v>-10164460.16</v>
          </cell>
          <cell r="T1358">
            <v>-10151463.279999999</v>
          </cell>
          <cell r="U1358">
            <v>-10136360.039999999</v>
          </cell>
          <cell r="V1358">
            <v>-10121292.16</v>
          </cell>
          <cell r="W1358">
            <v>-10106449.67</v>
          </cell>
          <cell r="X1358">
            <v>-10092313.68</v>
          </cell>
          <cell r="Y1358">
            <v>-10071949.439999999</v>
          </cell>
          <cell r="Z1358">
            <v>-10050743.699999999</v>
          </cell>
          <cell r="AA1358">
            <v>-10166910.699999999</v>
          </cell>
          <cell r="AB1358">
            <v>-10283077.699999999</v>
          </cell>
          <cell r="AC1358">
            <v>-10253868.560000001</v>
          </cell>
          <cell r="AD1358">
            <v>-10138403.702083332</v>
          </cell>
          <cell r="AE1358">
            <v>-10138131.897916667</v>
          </cell>
          <cell r="AF1358">
            <v>-10134993.931666667</v>
          </cell>
          <cell r="AG1358">
            <v>-10127922.991250001</v>
          </cell>
          <cell r="AH1358">
            <v>-10110552.245416667</v>
          </cell>
          <cell r="AI1358">
            <v>-10104636.826666666</v>
          </cell>
          <cell r="AJ1358">
            <v>-10112770.959166668</v>
          </cell>
          <cell r="AK1358">
            <v>-10121734.424583333</v>
          </cell>
          <cell r="AL1358">
            <v>-10131212.608333332</v>
          </cell>
          <cell r="AM1358">
            <v>-10140726.995000001</v>
          </cell>
          <cell r="AN1358">
            <v>-10149817.798333334</v>
          </cell>
          <cell r="AO1358">
            <v>-10156896.262500001</v>
          </cell>
          <cell r="AR1358" t="str">
            <v>62</v>
          </cell>
        </row>
        <row r="1359">
          <cell r="R1359">
            <v>-96764.93</v>
          </cell>
          <cell r="S1359">
            <v>-136696.28</v>
          </cell>
          <cell r="T1359">
            <v>-159390.32999999999</v>
          </cell>
          <cell r="U1359">
            <v>-196272.23</v>
          </cell>
          <cell r="V1359">
            <v>-233363.98</v>
          </cell>
          <cell r="W1359">
            <v>-276614.09999999998</v>
          </cell>
          <cell r="X1359">
            <v>-311383.5</v>
          </cell>
          <cell r="Y1359">
            <v>-340809.14</v>
          </cell>
          <cell r="Z1359">
            <v>-378681.05</v>
          </cell>
          <cell r="AA1359">
            <v>-432998.5</v>
          </cell>
          <cell r="AB1359">
            <v>-474792.81</v>
          </cell>
          <cell r="AC1359">
            <v>-565171.59</v>
          </cell>
          <cell r="AD1359">
            <v>-5033.6595833333331</v>
          </cell>
          <cell r="AE1359">
            <v>-14761.21</v>
          </cell>
          <cell r="AF1359">
            <v>-27098.152083333331</v>
          </cell>
          <cell r="AG1359">
            <v>-41917.425416666665</v>
          </cell>
          <cell r="AH1359">
            <v>-59818.934166666666</v>
          </cell>
          <cell r="AI1359">
            <v>-81068.020833333328</v>
          </cell>
          <cell r="AJ1359">
            <v>-105567.92083333332</v>
          </cell>
          <cell r="AK1359">
            <v>-132711.92374999999</v>
          </cell>
          <cell r="AL1359">
            <v>-162535.32291666666</v>
          </cell>
          <cell r="AM1359">
            <v>-201292.33499999996</v>
          </cell>
          <cell r="AN1359">
            <v>-241958.31416666668</v>
          </cell>
          <cell r="AO1359">
            <v>-279882.93</v>
          </cell>
          <cell r="AR1359" t="str">
            <v>50b</v>
          </cell>
        </row>
        <row r="1360">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R1360" t="str">
            <v>50a</v>
          </cell>
        </row>
        <row r="1361">
          <cell r="R1361">
            <v>1406.52</v>
          </cell>
          <cell r="S1361">
            <v>-7248</v>
          </cell>
          <cell r="T1361">
            <v>0</v>
          </cell>
          <cell r="U1361">
            <v>0</v>
          </cell>
          <cell r="V1361">
            <v>0</v>
          </cell>
          <cell r="W1361">
            <v>0</v>
          </cell>
          <cell r="X1361">
            <v>0</v>
          </cell>
          <cell r="Y1361">
            <v>0</v>
          </cell>
          <cell r="Z1361">
            <v>0</v>
          </cell>
          <cell r="AA1361">
            <v>0</v>
          </cell>
          <cell r="AB1361">
            <v>0</v>
          </cell>
          <cell r="AC1361">
            <v>0</v>
          </cell>
          <cell r="AD1361">
            <v>-17795.547500000001</v>
          </cell>
          <cell r="AE1361">
            <v>-16998.942500000001</v>
          </cell>
          <cell r="AF1361">
            <v>-16556.942500000001</v>
          </cell>
          <cell r="AG1361">
            <v>-16108.942500000003</v>
          </cell>
          <cell r="AH1361">
            <v>-15660.942500000003</v>
          </cell>
          <cell r="AI1361">
            <v>-14188.942500000003</v>
          </cell>
          <cell r="AJ1361">
            <v>-11692.942499999999</v>
          </cell>
          <cell r="AK1361">
            <v>-9196.9424999999992</v>
          </cell>
          <cell r="AL1361">
            <v>-6772.9425000000001</v>
          </cell>
          <cell r="AM1361">
            <v>-4420.9425000000001</v>
          </cell>
          <cell r="AN1361">
            <v>-2167.86625</v>
          </cell>
          <cell r="AO1361">
            <v>-788.79</v>
          </cell>
          <cell r="AR1361" t="str">
            <v>62</v>
          </cell>
        </row>
        <row r="1362">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R1362" t="str">
            <v>5</v>
          </cell>
        </row>
        <row r="1363">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R1363" t="str">
            <v>8b</v>
          </cell>
        </row>
        <row r="1364">
          <cell r="R1364">
            <v>-1090818.8400000001</v>
          </cell>
          <cell r="S1364">
            <v>-1070580.76</v>
          </cell>
          <cell r="T1364">
            <v>-1045004</v>
          </cell>
          <cell r="U1364">
            <v>-1015734.54</v>
          </cell>
          <cell r="V1364">
            <v>-998234.54</v>
          </cell>
          <cell r="W1364">
            <v>-942379</v>
          </cell>
          <cell r="X1364">
            <v>-924879</v>
          </cell>
          <cell r="Y1364">
            <v>-907379</v>
          </cell>
          <cell r="Z1364">
            <v>-889879</v>
          </cell>
          <cell r="AA1364">
            <v>-872379</v>
          </cell>
          <cell r="AB1364">
            <v>-830226.25</v>
          </cell>
          <cell r="AC1364">
            <v>-923082</v>
          </cell>
          <cell r="AD1364">
            <v>-1908793.0291666668</v>
          </cell>
          <cell r="AE1364">
            <v>-1851333.0008333335</v>
          </cell>
          <cell r="AF1364">
            <v>-1790069.8550000004</v>
          </cell>
          <cell r="AG1364">
            <v>-1724044.1275000004</v>
          </cell>
          <cell r="AH1364">
            <v>-1655294.1725000001</v>
          </cell>
          <cell r="AI1364">
            <v>-1581210.82</v>
          </cell>
          <cell r="AJ1364">
            <v>-1500666.6224999998</v>
          </cell>
          <cell r="AK1364">
            <v>-1417307.3841666663</v>
          </cell>
          <cell r="AL1364">
            <v>-1324374.8025</v>
          </cell>
          <cell r="AM1364">
            <v>-1221788.2208333334</v>
          </cell>
          <cell r="AN1364">
            <v>-1116253.3162499999</v>
          </cell>
          <cell r="AO1364">
            <v>-1010919.0775</v>
          </cell>
          <cell r="AR1364" t="str">
            <v>62</v>
          </cell>
        </row>
        <row r="1365">
          <cell r="R1365">
            <v>-17411000</v>
          </cell>
          <cell r="S1365">
            <v>-17411000</v>
          </cell>
          <cell r="T1365">
            <v>-17411928</v>
          </cell>
          <cell r="U1365">
            <v>-17411236</v>
          </cell>
          <cell r="V1365">
            <v>-17411236</v>
          </cell>
          <cell r="W1365">
            <v>-17411236</v>
          </cell>
          <cell r="X1365">
            <v>-17411236</v>
          </cell>
          <cell r="Y1365">
            <v>-17411236</v>
          </cell>
          <cell r="Z1365">
            <v>-17411236</v>
          </cell>
          <cell r="AA1365">
            <v>-17411236</v>
          </cell>
          <cell r="AB1365">
            <v>-17411236</v>
          </cell>
          <cell r="AC1365">
            <v>-15562000</v>
          </cell>
          <cell r="AD1365">
            <v>-17752250</v>
          </cell>
          <cell r="AE1365">
            <v>-17719750</v>
          </cell>
          <cell r="AF1365">
            <v>-17687288.666666668</v>
          </cell>
          <cell r="AG1365">
            <v>-17654837.166666668</v>
          </cell>
          <cell r="AH1365">
            <v>-17622356.833333332</v>
          </cell>
          <cell r="AI1365">
            <v>-17589876.5</v>
          </cell>
          <cell r="AJ1365">
            <v>-17557396.166666668</v>
          </cell>
          <cell r="AK1365">
            <v>-17524915.833333332</v>
          </cell>
          <cell r="AL1365">
            <v>-17492435.5</v>
          </cell>
          <cell r="AM1365">
            <v>-17459955.166666668</v>
          </cell>
          <cell r="AN1365">
            <v>-17427474.833333332</v>
          </cell>
          <cell r="AO1365">
            <v>-17334193</v>
          </cell>
          <cell r="AR1365" t="str">
            <v>62</v>
          </cell>
        </row>
        <row r="1366">
          <cell r="R1366">
            <v>-40198.51</v>
          </cell>
          <cell r="S1366">
            <v>-9048.83</v>
          </cell>
          <cell r="T1366">
            <v>-1351.4</v>
          </cell>
          <cell r="U1366">
            <v>-1351.4</v>
          </cell>
          <cell r="V1366">
            <v>-1351.4</v>
          </cell>
          <cell r="W1366">
            <v>-560.20000000000005</v>
          </cell>
          <cell r="X1366">
            <v>-560.20000000000005</v>
          </cell>
          <cell r="Y1366">
            <v>-560.20000000000005</v>
          </cell>
          <cell r="Z1366">
            <v>-1919</v>
          </cell>
          <cell r="AA1366">
            <v>-1919</v>
          </cell>
          <cell r="AB1366">
            <v>-1919</v>
          </cell>
          <cell r="AC1366">
            <v>-9140.1200000000008</v>
          </cell>
          <cell r="AD1366">
            <v>-58077.325000000004</v>
          </cell>
          <cell r="AE1366">
            <v>-55683.581666666665</v>
          </cell>
          <cell r="AF1366">
            <v>-52067.957916666666</v>
          </cell>
          <cell r="AG1366">
            <v>-48528.357083333336</v>
          </cell>
          <cell r="AH1366">
            <v>-44988.756250000006</v>
          </cell>
          <cell r="AI1366">
            <v>-39795.508750000008</v>
          </cell>
          <cell r="AJ1366">
            <v>-32948.614583333336</v>
          </cell>
          <cell r="AK1366">
            <v>-26101.720416666678</v>
          </cell>
          <cell r="AL1366">
            <v>-20300.472916666669</v>
          </cell>
          <cell r="AM1366">
            <v>-15544.872083333335</v>
          </cell>
          <cell r="AN1366">
            <v>-10789.271249999998</v>
          </cell>
          <cell r="AO1366">
            <v>-7117.3712500000001</v>
          </cell>
          <cell r="AR1366" t="str">
            <v>62</v>
          </cell>
        </row>
        <row r="1367">
          <cell r="R1367">
            <v>-6013953.4500000002</v>
          </cell>
          <cell r="S1367">
            <v>-6013043.4500000002</v>
          </cell>
          <cell r="T1367">
            <v>-3056231.53</v>
          </cell>
          <cell r="U1367">
            <v>-3056231.53</v>
          </cell>
          <cell r="V1367">
            <v>-3056231.53</v>
          </cell>
          <cell r="W1367">
            <v>-3263767.53</v>
          </cell>
          <cell r="X1367">
            <v>-3263767.53</v>
          </cell>
          <cell r="Y1367">
            <v>-3263767.53</v>
          </cell>
          <cell r="Z1367">
            <v>-3663268.53</v>
          </cell>
          <cell r="AA1367">
            <v>-3663268.53</v>
          </cell>
          <cell r="AB1367">
            <v>-3663268.53</v>
          </cell>
          <cell r="AC1367">
            <v>-3177258.84</v>
          </cell>
          <cell r="AD1367">
            <v>-6975821.8220833344</v>
          </cell>
          <cell r="AE1367">
            <v>-7004650.9337499999</v>
          </cell>
          <cell r="AF1367">
            <v>-6964637.9070833335</v>
          </cell>
          <cell r="AG1367">
            <v>-6780989.6116666673</v>
          </cell>
          <cell r="AH1367">
            <v>-6597668.5141666671</v>
          </cell>
          <cell r="AI1367">
            <v>-6316231.3812500006</v>
          </cell>
          <cell r="AJ1367">
            <v>-5936771.682500001</v>
          </cell>
          <cell r="AK1367">
            <v>-5557732.9270833349</v>
          </cell>
          <cell r="AL1367">
            <v>-5176060.395833334</v>
          </cell>
          <cell r="AM1367">
            <v>-4791718.6804166669</v>
          </cell>
          <cell r="AN1367">
            <v>-4408481.550416667</v>
          </cell>
          <cell r="AO1367">
            <v>-3990083.3408333343</v>
          </cell>
          <cell r="AR1367" t="str">
            <v>62</v>
          </cell>
        </row>
        <row r="1368">
          <cell r="R1368">
            <v>-66899.399999999994</v>
          </cell>
          <cell r="S1368">
            <v>-55667.71</v>
          </cell>
          <cell r="T1368">
            <v>-66811.210000000006</v>
          </cell>
          <cell r="U1368">
            <v>-66811.210000000006</v>
          </cell>
          <cell r="V1368">
            <v>-66811.210000000006</v>
          </cell>
          <cell r="W1368">
            <v>-66811.210000000006</v>
          </cell>
          <cell r="X1368">
            <v>-66811.210000000006</v>
          </cell>
          <cell r="Y1368">
            <v>-66811.210000000006</v>
          </cell>
          <cell r="Z1368">
            <v>-66811.210000000006</v>
          </cell>
          <cell r="AA1368">
            <v>-46235.66</v>
          </cell>
          <cell r="AB1368">
            <v>-168247.39</v>
          </cell>
          <cell r="AC1368">
            <v>-183183.74</v>
          </cell>
          <cell r="AD1368">
            <v>-22019.919999999998</v>
          </cell>
          <cell r="AE1368">
            <v>-25689.514583333334</v>
          </cell>
          <cell r="AF1368">
            <v>-29355.434583333332</v>
          </cell>
          <cell r="AG1368">
            <v>-33485.667083333341</v>
          </cell>
          <cell r="AH1368">
            <v>-37615.899583333339</v>
          </cell>
          <cell r="AI1368">
            <v>-41746.132083333338</v>
          </cell>
          <cell r="AJ1368">
            <v>-44957.566666666673</v>
          </cell>
          <cell r="AK1368">
            <v>-47261.341250000005</v>
          </cell>
          <cell r="AL1368">
            <v>-49576.253750000003</v>
          </cell>
          <cell r="AM1368">
            <v>-53667.60125</v>
          </cell>
          <cell r="AN1368">
            <v>-64618.580833333333</v>
          </cell>
          <cell r="AO1368">
            <v>-77480.850000000006</v>
          </cell>
          <cell r="AR1368" t="str">
            <v>50a</v>
          </cell>
        </row>
        <row r="1369">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R1369" t="str">
            <v>50a</v>
          </cell>
        </row>
        <row r="1370">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row>
        <row r="1371">
          <cell r="R1371">
            <v>-218226.01</v>
          </cell>
          <cell r="S1371">
            <v>-217080.18</v>
          </cell>
          <cell r="T1371">
            <v>-215934.35</v>
          </cell>
          <cell r="U1371">
            <v>-214788.52</v>
          </cell>
          <cell r="V1371">
            <v>-213642.69</v>
          </cell>
          <cell r="W1371">
            <v>-212496.86</v>
          </cell>
          <cell r="X1371">
            <v>-211351.03</v>
          </cell>
          <cell r="Y1371">
            <v>-210205.2</v>
          </cell>
          <cell r="Z1371">
            <v>-209059.37</v>
          </cell>
          <cell r="AA1371">
            <v>-207913.54</v>
          </cell>
          <cell r="AB1371">
            <v>-206767.71</v>
          </cell>
          <cell r="AC1371">
            <v>-205621.88</v>
          </cell>
          <cell r="AD1371">
            <v>-225100.99</v>
          </cell>
          <cell r="AE1371">
            <v>-223955.16</v>
          </cell>
          <cell r="AF1371">
            <v>-222809.33000000005</v>
          </cell>
          <cell r="AG1371">
            <v>-221663.5</v>
          </cell>
          <cell r="AH1371">
            <v>-220517.66999999995</v>
          </cell>
          <cell r="AI1371">
            <v>-219371.83999999997</v>
          </cell>
          <cell r="AJ1371">
            <v>-218226.01</v>
          </cell>
          <cell r="AK1371">
            <v>-217080.18000000002</v>
          </cell>
          <cell r="AL1371">
            <v>-215934.35</v>
          </cell>
          <cell r="AM1371">
            <v>-214788.52000000002</v>
          </cell>
          <cell r="AN1371">
            <v>-213642.68999999997</v>
          </cell>
          <cell r="AO1371">
            <v>-212496.86</v>
          </cell>
          <cell r="AR1371" t="str">
            <v>50a</v>
          </cell>
        </row>
        <row r="1372">
          <cell r="R1372">
            <v>-4822250.82</v>
          </cell>
          <cell r="S1372">
            <v>-9176389.0999999996</v>
          </cell>
          <cell r="T1372">
            <v>-9185741.9299999997</v>
          </cell>
          <cell r="U1372">
            <v>-9211658.0299999993</v>
          </cell>
          <cell r="V1372">
            <v>-9236869.5500000007</v>
          </cell>
          <cell r="W1372">
            <v>-8266026.5899999999</v>
          </cell>
          <cell r="X1372">
            <v>-2996400.91</v>
          </cell>
          <cell r="Y1372">
            <v>3436153.99</v>
          </cell>
          <cell r="Z1372">
            <v>0</v>
          </cell>
          <cell r="AA1372">
            <v>-16568.88</v>
          </cell>
          <cell r="AB1372">
            <v>20</v>
          </cell>
          <cell r="AC1372">
            <v>-220587.62</v>
          </cell>
          <cell r="AD1372">
            <v>-2242249.3749999995</v>
          </cell>
          <cell r="AE1372">
            <v>-2487639.2066666665</v>
          </cell>
          <cell r="AF1372">
            <v>-2754229.7695833333</v>
          </cell>
          <cell r="AG1372">
            <v>-3017919.4329166668</v>
          </cell>
          <cell r="AH1372">
            <v>-3280436.7595833335</v>
          </cell>
          <cell r="AI1372">
            <v>-3571161.8795833341</v>
          </cell>
          <cell r="AJ1372">
            <v>-3855543.4212500006</v>
          </cell>
          <cell r="AK1372">
            <v>-4053799.9295833339</v>
          </cell>
          <cell r="AL1372">
            <v>-4127206.4000000004</v>
          </cell>
          <cell r="AM1372">
            <v>-4127896.77</v>
          </cell>
          <cell r="AN1372">
            <v>-4128586.3066666671</v>
          </cell>
          <cell r="AO1372">
            <v>-4134972.7133333343</v>
          </cell>
          <cell r="AR1372" t="str">
            <v>50b</v>
          </cell>
        </row>
        <row r="1373">
          <cell r="R1373">
            <v>-540148</v>
          </cell>
          <cell r="S1373">
            <v>-540148</v>
          </cell>
          <cell r="T1373">
            <v>-1081667</v>
          </cell>
          <cell r="U1373">
            <v>-1081667</v>
          </cell>
          <cell r="V1373">
            <v>-1081667</v>
          </cell>
          <cell r="W1373">
            <v>-1755348</v>
          </cell>
          <cell r="X1373">
            <v>-1755348</v>
          </cell>
          <cell r="Y1373">
            <v>-1755348</v>
          </cell>
          <cell r="Z1373">
            <v>-2438439</v>
          </cell>
          <cell r="AA1373">
            <v>-2438439</v>
          </cell>
          <cell r="AB1373">
            <v>-2438439</v>
          </cell>
          <cell r="AC1373">
            <v>-2750182</v>
          </cell>
          <cell r="AD1373">
            <v>-103162.75</v>
          </cell>
          <cell r="AE1373">
            <v>-148175.08333333334</v>
          </cell>
          <cell r="AF1373">
            <v>-215750.70833333334</v>
          </cell>
          <cell r="AG1373">
            <v>-305889.625</v>
          </cell>
          <cell r="AH1373">
            <v>-396028.54166666669</v>
          </cell>
          <cell r="AI1373">
            <v>-514237.5</v>
          </cell>
          <cell r="AJ1373">
            <v>-660516.5</v>
          </cell>
          <cell r="AK1373">
            <v>-806795.5</v>
          </cell>
          <cell r="AL1373">
            <v>-981536.625</v>
          </cell>
          <cell r="AM1373">
            <v>-1184739.875</v>
          </cell>
          <cell r="AN1373">
            <v>-1387943.125</v>
          </cell>
          <cell r="AO1373">
            <v>-1563807.375</v>
          </cell>
          <cell r="AR1373" t="str">
            <v>62</v>
          </cell>
        </row>
        <row r="1374">
          <cell r="R1374">
            <v>0</v>
          </cell>
          <cell r="S1374">
            <v>0</v>
          </cell>
          <cell r="T1374">
            <v>0</v>
          </cell>
          <cell r="U1374">
            <v>0</v>
          </cell>
          <cell r="V1374">
            <v>0</v>
          </cell>
          <cell r="W1374">
            <v>0</v>
          </cell>
          <cell r="X1374">
            <v>0</v>
          </cell>
          <cell r="Y1374">
            <v>0</v>
          </cell>
          <cell r="Z1374">
            <v>0</v>
          </cell>
          <cell r="AA1374">
            <v>0</v>
          </cell>
          <cell r="AB1374">
            <v>0</v>
          </cell>
          <cell r="AC1374">
            <v>0</v>
          </cell>
          <cell r="AD1374">
            <v>-46526.458333333336</v>
          </cell>
          <cell r="AE1374">
            <v>-39368.541666666664</v>
          </cell>
          <cell r="AF1374">
            <v>-32210.625</v>
          </cell>
          <cell r="AG1374">
            <v>-25052.708333333332</v>
          </cell>
          <cell r="AH1374">
            <v>-17894.791666666668</v>
          </cell>
          <cell r="AI1374">
            <v>-10736.875</v>
          </cell>
          <cell r="AJ1374">
            <v>-3578.9583333333335</v>
          </cell>
          <cell r="AK1374">
            <v>0</v>
          </cell>
          <cell r="AL1374">
            <v>0</v>
          </cell>
          <cell r="AM1374">
            <v>0</v>
          </cell>
          <cell r="AN1374">
            <v>0</v>
          </cell>
          <cell r="AO1374">
            <v>0</v>
          </cell>
          <cell r="AR1374" t="str">
            <v>50a</v>
          </cell>
        </row>
        <row r="1375">
          <cell r="R1375">
            <v>0</v>
          </cell>
          <cell r="S1375">
            <v>0</v>
          </cell>
          <cell r="T1375">
            <v>0</v>
          </cell>
          <cell r="U1375">
            <v>0</v>
          </cell>
          <cell r="V1375">
            <v>0</v>
          </cell>
          <cell r="W1375">
            <v>0</v>
          </cell>
          <cell r="X1375">
            <v>0</v>
          </cell>
          <cell r="Y1375">
            <v>0</v>
          </cell>
          <cell r="Z1375">
            <v>0</v>
          </cell>
          <cell r="AA1375">
            <v>0</v>
          </cell>
          <cell r="AB1375">
            <v>0</v>
          </cell>
          <cell r="AC1375">
            <v>0</v>
          </cell>
          <cell r="AD1375">
            <v>-154177.91666666666</v>
          </cell>
          <cell r="AE1375">
            <v>-154177.91666666666</v>
          </cell>
          <cell r="AF1375">
            <v>-152093.95833333334</v>
          </cell>
          <cell r="AG1375">
            <v>-147926.04166666666</v>
          </cell>
          <cell r="AH1375">
            <v>-135424.79166666666</v>
          </cell>
          <cell r="AI1375">
            <v>-114590.20833333333</v>
          </cell>
          <cell r="AJ1375">
            <v>-93755.625</v>
          </cell>
          <cell r="AK1375">
            <v>-72921.041666666672</v>
          </cell>
          <cell r="AL1375">
            <v>-52086.458333333336</v>
          </cell>
          <cell r="AM1375">
            <v>-31251.875</v>
          </cell>
          <cell r="AN1375">
            <v>-10417.291666666666</v>
          </cell>
          <cell r="AO1375">
            <v>0</v>
          </cell>
          <cell r="AR1375" t="str">
            <v>50a</v>
          </cell>
        </row>
        <row r="1376">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R1376" t="str">
            <v>50b</v>
          </cell>
        </row>
        <row r="1377">
          <cell r="R1377">
            <v>-13223800</v>
          </cell>
          <cell r="S1377">
            <v>-13077967</v>
          </cell>
          <cell r="T1377">
            <v>-12932134</v>
          </cell>
          <cell r="U1377">
            <v>-12786301</v>
          </cell>
          <cell r="V1377">
            <v>-12640468</v>
          </cell>
          <cell r="W1377">
            <v>-12494635</v>
          </cell>
          <cell r="X1377">
            <v>-12348802</v>
          </cell>
          <cell r="Y1377">
            <v>-12202969</v>
          </cell>
          <cell r="Z1377">
            <v>-12057136</v>
          </cell>
          <cell r="AA1377">
            <v>-11911303</v>
          </cell>
          <cell r="AB1377">
            <v>-11765470</v>
          </cell>
          <cell r="AC1377">
            <v>-11619637</v>
          </cell>
          <cell r="AD1377">
            <v>-14098798</v>
          </cell>
          <cell r="AE1377">
            <v>-13952965</v>
          </cell>
          <cell r="AF1377">
            <v>-13807132</v>
          </cell>
          <cell r="AG1377">
            <v>-13661299</v>
          </cell>
          <cell r="AH1377">
            <v>-13515466</v>
          </cell>
          <cell r="AI1377">
            <v>-13369633</v>
          </cell>
          <cell r="AJ1377">
            <v>-13223800</v>
          </cell>
          <cell r="AK1377">
            <v>-13077967</v>
          </cell>
          <cell r="AL1377">
            <v>-12932134</v>
          </cell>
          <cell r="AM1377">
            <v>-12786301</v>
          </cell>
          <cell r="AN1377">
            <v>-12640468</v>
          </cell>
          <cell r="AO1377">
            <v>-12494635</v>
          </cell>
          <cell r="AR1377" t="str">
            <v>50a</v>
          </cell>
        </row>
        <row r="1378">
          <cell r="R1378">
            <v>-574.6</v>
          </cell>
          <cell r="S1378">
            <v>-574.6</v>
          </cell>
          <cell r="T1378">
            <v>-574.6</v>
          </cell>
          <cell r="U1378">
            <v>-574.6</v>
          </cell>
          <cell r="V1378">
            <v>-574.6</v>
          </cell>
          <cell r="W1378">
            <v>-9570.6</v>
          </cell>
          <cell r="X1378">
            <v>-9570.6</v>
          </cell>
          <cell r="Y1378">
            <v>-44768.88</v>
          </cell>
          <cell r="Z1378">
            <v>-44768.88</v>
          </cell>
          <cell r="AA1378">
            <v>-44768.88</v>
          </cell>
          <cell r="AB1378">
            <v>-44768.88</v>
          </cell>
          <cell r="AC1378">
            <v>-836.28</v>
          </cell>
          <cell r="AD1378">
            <v>-5394.8291666666673</v>
          </cell>
          <cell r="AE1378">
            <v>-5442.7125000000005</v>
          </cell>
          <cell r="AF1378">
            <v>-5490.5958333333338</v>
          </cell>
          <cell r="AG1378">
            <v>-5538.4791666666679</v>
          </cell>
          <cell r="AH1378">
            <v>-5586.362500000002</v>
          </cell>
          <cell r="AI1378">
            <v>-6009.0791666666692</v>
          </cell>
          <cell r="AJ1378">
            <v>-6724.7566666666671</v>
          </cell>
          <cell r="AK1378">
            <v>-8833.5562499999996</v>
          </cell>
          <cell r="AL1378">
            <v>-12138.850416666666</v>
          </cell>
          <cell r="AM1378">
            <v>-13946.311249999999</v>
          </cell>
          <cell r="AN1378">
            <v>-15663.085416666669</v>
          </cell>
          <cell r="AO1378">
            <v>-16956.481250000001</v>
          </cell>
          <cell r="AR1378" t="str">
            <v>50a</v>
          </cell>
        </row>
        <row r="1379">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R1379" t="str">
            <v>50a</v>
          </cell>
        </row>
        <row r="1380">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R1380" t="str">
            <v>50a</v>
          </cell>
        </row>
        <row r="1381">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R1381" t="str">
            <v>50b</v>
          </cell>
        </row>
        <row r="1382">
          <cell r="R1382">
            <v>0</v>
          </cell>
          <cell r="S1382">
            <v>0</v>
          </cell>
          <cell r="T1382">
            <v>0</v>
          </cell>
          <cell r="U1382">
            <v>0</v>
          </cell>
          <cell r="V1382">
            <v>0</v>
          </cell>
          <cell r="W1382">
            <v>0</v>
          </cell>
          <cell r="X1382">
            <v>0</v>
          </cell>
          <cell r="Y1382">
            <v>0</v>
          </cell>
          <cell r="Z1382">
            <v>0</v>
          </cell>
          <cell r="AA1382">
            <v>128464.68</v>
          </cell>
          <cell r="AB1382">
            <v>0</v>
          </cell>
          <cell r="AC1382">
            <v>0</v>
          </cell>
          <cell r="AD1382">
            <v>4247.0454166666668</v>
          </cell>
          <cell r="AE1382">
            <v>4240.0645833333338</v>
          </cell>
          <cell r="AF1382">
            <v>4233.0837500000007</v>
          </cell>
          <cell r="AG1382">
            <v>4229.5933333333332</v>
          </cell>
          <cell r="AH1382">
            <v>4229.5933333333332</v>
          </cell>
          <cell r="AI1382">
            <v>4229.5933333333332</v>
          </cell>
          <cell r="AJ1382">
            <v>4229.5933333333332</v>
          </cell>
          <cell r="AK1382">
            <v>4318.7837499999996</v>
          </cell>
          <cell r="AL1382">
            <v>4497.1645833333332</v>
          </cell>
          <cell r="AM1382">
            <v>8792.4612500000003</v>
          </cell>
          <cell r="AN1382">
            <v>11851.97875</v>
          </cell>
          <cell r="AO1382">
            <v>10705.39</v>
          </cell>
          <cell r="AR1382" t="str">
            <v>50a</v>
          </cell>
        </row>
        <row r="1383">
          <cell r="R1383">
            <v>0</v>
          </cell>
          <cell r="S1383">
            <v>0</v>
          </cell>
          <cell r="T1383">
            <v>0</v>
          </cell>
          <cell r="U1383">
            <v>0</v>
          </cell>
          <cell r="V1383">
            <v>0</v>
          </cell>
          <cell r="W1383">
            <v>0</v>
          </cell>
          <cell r="X1383">
            <v>0</v>
          </cell>
          <cell r="Y1383">
            <v>0</v>
          </cell>
          <cell r="Z1383">
            <v>0</v>
          </cell>
          <cell r="AA1383">
            <v>424.71</v>
          </cell>
          <cell r="AB1383">
            <v>424.71</v>
          </cell>
          <cell r="AC1383">
            <v>0</v>
          </cell>
          <cell r="AD1383">
            <v>0</v>
          </cell>
          <cell r="AE1383">
            <v>0</v>
          </cell>
          <cell r="AF1383">
            <v>0</v>
          </cell>
          <cell r="AG1383">
            <v>0</v>
          </cell>
          <cell r="AH1383">
            <v>0</v>
          </cell>
          <cell r="AI1383">
            <v>0</v>
          </cell>
          <cell r="AJ1383">
            <v>0</v>
          </cell>
          <cell r="AK1383">
            <v>0</v>
          </cell>
          <cell r="AL1383">
            <v>0</v>
          </cell>
          <cell r="AM1383">
            <v>17.696249999999999</v>
          </cell>
          <cell r="AN1383">
            <v>53.088749999999997</v>
          </cell>
          <cell r="AO1383">
            <v>70.784999999999997</v>
          </cell>
          <cell r="AR1383" t="str">
            <v>50a</v>
          </cell>
        </row>
        <row r="1384">
          <cell r="R1384">
            <v>0</v>
          </cell>
          <cell r="S1384">
            <v>0</v>
          </cell>
          <cell r="T1384">
            <v>-620000</v>
          </cell>
          <cell r="U1384">
            <v>-1320000</v>
          </cell>
          <cell r="V1384">
            <v>-8820000</v>
          </cell>
          <cell r="W1384">
            <v>-5020000</v>
          </cell>
          <cell r="X1384">
            <v>-5720000</v>
          </cell>
          <cell r="Y1384">
            <v>-6720000</v>
          </cell>
          <cell r="Z1384">
            <v>-8520000</v>
          </cell>
          <cell r="AA1384">
            <v>-19670000</v>
          </cell>
          <cell r="AB1384">
            <v>-15220000</v>
          </cell>
          <cell r="AC1384">
            <v>-6170000</v>
          </cell>
          <cell r="AD1384">
            <v>0</v>
          </cell>
          <cell r="AE1384">
            <v>0</v>
          </cell>
          <cell r="AF1384">
            <v>-25833.333333333332</v>
          </cell>
          <cell r="AG1384">
            <v>-106666.66666666667</v>
          </cell>
          <cell r="AH1384">
            <v>-529166.66666666663</v>
          </cell>
          <cell r="AI1384">
            <v>-1105833.3333333333</v>
          </cell>
          <cell r="AJ1384">
            <v>-1553333.3333333333</v>
          </cell>
          <cell r="AK1384">
            <v>-2071666.6666666667</v>
          </cell>
          <cell r="AL1384">
            <v>-2706666.6666666665</v>
          </cell>
          <cell r="AM1384">
            <v>-3881250</v>
          </cell>
          <cell r="AN1384">
            <v>-5335000</v>
          </cell>
          <cell r="AO1384">
            <v>-6226250</v>
          </cell>
          <cell r="AR1384" t="str">
            <v>50b</v>
          </cell>
        </row>
        <row r="1385">
          <cell r="R1385">
            <v>0</v>
          </cell>
          <cell r="S1385">
            <v>0</v>
          </cell>
          <cell r="T1385">
            <v>0</v>
          </cell>
          <cell r="U1385">
            <v>0</v>
          </cell>
          <cell r="V1385">
            <v>0</v>
          </cell>
          <cell r="W1385">
            <v>0</v>
          </cell>
          <cell r="X1385">
            <v>0</v>
          </cell>
          <cell r="Y1385">
            <v>0</v>
          </cell>
          <cell r="Z1385">
            <v>0</v>
          </cell>
          <cell r="AA1385">
            <v>0</v>
          </cell>
          <cell r="AB1385">
            <v>0</v>
          </cell>
          <cell r="AC1385">
            <v>0</v>
          </cell>
          <cell r="AD1385">
            <v>-24989125</v>
          </cell>
          <cell r="AE1385">
            <v>-22758000</v>
          </cell>
          <cell r="AF1385">
            <v>-20432875</v>
          </cell>
          <cell r="AG1385">
            <v>-18099250</v>
          </cell>
          <cell r="AH1385">
            <v>-15390291.666666666</v>
          </cell>
          <cell r="AI1385">
            <v>-12499208.333333334</v>
          </cell>
          <cell r="AJ1385">
            <v>-9915666.666666666</v>
          </cell>
          <cell r="AK1385">
            <v>-7639666.666666667</v>
          </cell>
          <cell r="AL1385">
            <v>-5363666.666666667</v>
          </cell>
          <cell r="AM1385">
            <v>-3169250</v>
          </cell>
          <cell r="AN1385">
            <v>-1056416.6666666667</v>
          </cell>
          <cell r="AO1385">
            <v>0</v>
          </cell>
          <cell r="AR1385" t="str">
            <v>50b</v>
          </cell>
        </row>
        <row r="1386">
          <cell r="R1386">
            <v>0</v>
          </cell>
          <cell r="S1386">
            <v>2228153.92</v>
          </cell>
          <cell r="T1386">
            <v>0</v>
          </cell>
          <cell r="U1386">
            <v>7174783.54</v>
          </cell>
          <cell r="V1386">
            <v>-3471257.56</v>
          </cell>
          <cell r="W1386">
            <v>0</v>
          </cell>
          <cell r="X1386">
            <v>-2977126.19</v>
          </cell>
          <cell r="Y1386">
            <v>-6285661.3399999999</v>
          </cell>
          <cell r="Z1386">
            <v>-9736237.6500000004</v>
          </cell>
          <cell r="AA1386">
            <v>-10998663.210000001</v>
          </cell>
          <cell r="AB1386">
            <v>-8337819.54</v>
          </cell>
          <cell r="AC1386">
            <v>-2952355.38</v>
          </cell>
          <cell r="AD1386">
            <v>-9037259.4016666654</v>
          </cell>
          <cell r="AE1386">
            <v>-7299674.1487499997</v>
          </cell>
          <cell r="AF1386">
            <v>-6007891.13375</v>
          </cell>
          <cell r="AG1386">
            <v>-4853940.6595833329</v>
          </cell>
          <cell r="AH1386">
            <v>-4013679.1487499997</v>
          </cell>
          <cell r="AI1386">
            <v>-3509157.4912500004</v>
          </cell>
          <cell r="AJ1386">
            <v>-2965434.0708333328</v>
          </cell>
          <cell r="AK1386">
            <v>-2674741.2079166668</v>
          </cell>
          <cell r="AL1386">
            <v>-2634858.7245833334</v>
          </cell>
          <cell r="AM1386">
            <v>-2694739.5883333334</v>
          </cell>
          <cell r="AN1386">
            <v>-2759094.7854166669</v>
          </cell>
          <cell r="AO1386">
            <v>-2876835.11375</v>
          </cell>
          <cell r="AR1386" t="str">
            <v>62</v>
          </cell>
        </row>
        <row r="1387">
          <cell r="AB1387">
            <v>-150000</v>
          </cell>
          <cell r="AC1387">
            <v>-150000</v>
          </cell>
          <cell r="AN1387">
            <v>-6250</v>
          </cell>
          <cell r="AO1387">
            <v>-18750</v>
          </cell>
          <cell r="AR1387" t="str">
            <v>50b</v>
          </cell>
        </row>
        <row r="1388">
          <cell r="AC1388">
            <v>-2599393</v>
          </cell>
          <cell r="AO1388">
            <v>-108308.04166666667</v>
          </cell>
          <cell r="AR1388" t="str">
            <v>50b</v>
          </cell>
        </row>
        <row r="1389">
          <cell r="R1389">
            <v>-11659563.32</v>
          </cell>
          <cell r="S1389">
            <v>-12101004.560000001</v>
          </cell>
          <cell r="T1389">
            <v>-12528454.800000001</v>
          </cell>
          <cell r="U1389">
            <v>-12965232.369999999</v>
          </cell>
          <cell r="V1389">
            <v>-13402009.939999999</v>
          </cell>
          <cell r="W1389">
            <v>-13865888.550000001</v>
          </cell>
          <cell r="X1389">
            <v>-14299723.77</v>
          </cell>
          <cell r="Y1389">
            <v>-14734787.550000001</v>
          </cell>
          <cell r="Z1389">
            <v>-15169237.050000001</v>
          </cell>
          <cell r="AA1389">
            <v>-15604380.970000001</v>
          </cell>
          <cell r="AB1389">
            <v>-16038267.52</v>
          </cell>
          <cell r="AC1389">
            <v>-16479757.75</v>
          </cell>
          <cell r="AD1389">
            <v>-18534865.497083332</v>
          </cell>
          <cell r="AE1389">
            <v>-18124119.776249997</v>
          </cell>
          <cell r="AF1389">
            <v>-17720262.370416667</v>
          </cell>
          <cell r="AG1389">
            <v>-17323098.960000001</v>
          </cell>
          <cell r="AH1389">
            <v>-16933028.924166668</v>
          </cell>
          <cell r="AI1389">
            <v>-16551299.028333334</v>
          </cell>
          <cell r="AJ1389">
            <v>-16177886.54916667</v>
          </cell>
          <cell r="AK1389">
            <v>-15811583.928333336</v>
          </cell>
          <cell r="AL1389">
            <v>-15433087.407916671</v>
          </cell>
          <cell r="AM1389">
            <v>-15040252.625833334</v>
          </cell>
          <cell r="AN1389">
            <v>-14650237.777499998</v>
          </cell>
          <cell r="AO1389">
            <v>-14263307.292499999</v>
          </cell>
          <cell r="AR1389" t="str">
            <v>47</v>
          </cell>
        </row>
        <row r="1390">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R1390" t="str">
            <v>62</v>
          </cell>
        </row>
        <row r="1391">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R1391" t="str">
            <v>62</v>
          </cell>
        </row>
        <row r="1392">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R1392" t="str">
            <v>62</v>
          </cell>
        </row>
        <row r="1393">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R1393" t="str">
            <v>62</v>
          </cell>
        </row>
        <row r="1394">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R1394" t="str">
            <v>62</v>
          </cell>
        </row>
        <row r="1395">
          <cell r="R1395">
            <v>-362689</v>
          </cell>
          <cell r="S1395">
            <v>0</v>
          </cell>
          <cell r="T1395">
            <v>0</v>
          </cell>
          <cell r="U1395">
            <v>0</v>
          </cell>
          <cell r="V1395">
            <v>0</v>
          </cell>
          <cell r="W1395">
            <v>0</v>
          </cell>
          <cell r="X1395">
            <v>0</v>
          </cell>
          <cell r="Y1395">
            <v>0</v>
          </cell>
          <cell r="Z1395">
            <v>0</v>
          </cell>
          <cell r="AA1395">
            <v>0</v>
          </cell>
          <cell r="AB1395">
            <v>0</v>
          </cell>
          <cell r="AC1395">
            <v>0</v>
          </cell>
          <cell r="AD1395">
            <v>-15112.041666666666</v>
          </cell>
          <cell r="AE1395">
            <v>-30224.083333333332</v>
          </cell>
          <cell r="AF1395">
            <v>-30224.083333333332</v>
          </cell>
          <cell r="AG1395">
            <v>-30224.083333333332</v>
          </cell>
          <cell r="AH1395">
            <v>-30224.083333333332</v>
          </cell>
          <cell r="AI1395">
            <v>-30224.083333333332</v>
          </cell>
          <cell r="AJ1395">
            <v>-30224.083333333332</v>
          </cell>
          <cell r="AK1395">
            <v>-30224.083333333332</v>
          </cell>
          <cell r="AL1395">
            <v>-30224.083333333332</v>
          </cell>
          <cell r="AM1395">
            <v>-30224.083333333332</v>
          </cell>
          <cell r="AN1395">
            <v>-30224.083333333332</v>
          </cell>
          <cell r="AO1395">
            <v>-30224.083333333332</v>
          </cell>
          <cell r="AR1395" t="str">
            <v>62</v>
          </cell>
        </row>
        <row r="1396">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R1396" t="str">
            <v>62</v>
          </cell>
        </row>
        <row r="1397">
          <cell r="R1397">
            <v>0</v>
          </cell>
          <cell r="S1397">
            <v>0</v>
          </cell>
          <cell r="T1397">
            <v>0</v>
          </cell>
          <cell r="U1397">
            <v>0</v>
          </cell>
          <cell r="V1397">
            <v>0</v>
          </cell>
          <cell r="W1397">
            <v>0</v>
          </cell>
          <cell r="X1397">
            <v>0</v>
          </cell>
          <cell r="Y1397">
            <v>0</v>
          </cell>
          <cell r="Z1397">
            <v>0</v>
          </cell>
          <cell r="AA1397">
            <v>0</v>
          </cell>
          <cell r="AB1397">
            <v>0</v>
          </cell>
          <cell r="AC1397">
            <v>0</v>
          </cell>
          <cell r="AD1397">
            <v>-270833.33333333331</v>
          </cell>
          <cell r="AE1397">
            <v>-229166.66666666666</v>
          </cell>
          <cell r="AF1397">
            <v>-187500</v>
          </cell>
          <cell r="AG1397">
            <v>-145833.33333333334</v>
          </cell>
          <cell r="AH1397">
            <v>-104166.66666666667</v>
          </cell>
          <cell r="AI1397">
            <v>-62500</v>
          </cell>
          <cell r="AJ1397">
            <v>-20833.333333333332</v>
          </cell>
          <cell r="AK1397">
            <v>0</v>
          </cell>
          <cell r="AL1397">
            <v>0</v>
          </cell>
          <cell r="AM1397">
            <v>0</v>
          </cell>
          <cell r="AN1397">
            <v>0</v>
          </cell>
          <cell r="AO1397">
            <v>0</v>
          </cell>
          <cell r="AR1397" t="str">
            <v>62</v>
          </cell>
        </row>
        <row r="1398">
          <cell r="R1398">
            <v>0</v>
          </cell>
          <cell r="S1398">
            <v>0</v>
          </cell>
          <cell r="T1398">
            <v>0</v>
          </cell>
          <cell r="U1398">
            <v>0</v>
          </cell>
          <cell r="V1398">
            <v>0</v>
          </cell>
          <cell r="W1398">
            <v>0</v>
          </cell>
          <cell r="X1398">
            <v>0</v>
          </cell>
          <cell r="Y1398">
            <v>0</v>
          </cell>
          <cell r="Z1398">
            <v>0</v>
          </cell>
          <cell r="AA1398">
            <v>0</v>
          </cell>
          <cell r="AB1398">
            <v>0</v>
          </cell>
          <cell r="AC1398">
            <v>0</v>
          </cell>
          <cell r="AD1398">
            <v>-281250</v>
          </cell>
          <cell r="AE1398">
            <v>-168750</v>
          </cell>
          <cell r="AF1398">
            <v>-56250</v>
          </cell>
          <cell r="AG1398">
            <v>0</v>
          </cell>
          <cell r="AH1398">
            <v>0</v>
          </cell>
          <cell r="AI1398">
            <v>0</v>
          </cell>
          <cell r="AJ1398">
            <v>0</v>
          </cell>
          <cell r="AK1398">
            <v>0</v>
          </cell>
          <cell r="AL1398">
            <v>0</v>
          </cell>
          <cell r="AM1398">
            <v>0</v>
          </cell>
          <cell r="AN1398">
            <v>0</v>
          </cell>
          <cell r="AO1398">
            <v>0</v>
          </cell>
          <cell r="AR1398" t="str">
            <v>62</v>
          </cell>
        </row>
        <row r="1399">
          <cell r="R1399">
            <v>-504290.65</v>
          </cell>
          <cell r="S1399">
            <v>-502044.21</v>
          </cell>
          <cell r="T1399">
            <v>-499797.77</v>
          </cell>
          <cell r="U1399">
            <v>-497551.33</v>
          </cell>
          <cell r="V1399">
            <v>-495304.89</v>
          </cell>
          <cell r="W1399">
            <v>-493058.45</v>
          </cell>
          <cell r="X1399">
            <v>-490812.01</v>
          </cell>
          <cell r="Y1399">
            <v>-488565.57</v>
          </cell>
          <cell r="Z1399">
            <v>-486319.13</v>
          </cell>
          <cell r="AA1399">
            <v>-484072.69</v>
          </cell>
          <cell r="AB1399">
            <v>-481826.25</v>
          </cell>
          <cell r="AC1399">
            <v>-479579.81</v>
          </cell>
          <cell r="AD1399">
            <v>-517769.29000000004</v>
          </cell>
          <cell r="AE1399">
            <v>-515522.85000000003</v>
          </cell>
          <cell r="AF1399">
            <v>-513276.41000000009</v>
          </cell>
          <cell r="AG1399">
            <v>-511029.97</v>
          </cell>
          <cell r="AH1399">
            <v>-508783.53</v>
          </cell>
          <cell r="AI1399">
            <v>-506537.08999999991</v>
          </cell>
          <cell r="AJ1399">
            <v>-504290.64999999997</v>
          </cell>
          <cell r="AK1399">
            <v>-502044.20999999996</v>
          </cell>
          <cell r="AL1399">
            <v>-499797.77</v>
          </cell>
          <cell r="AM1399">
            <v>-497551.33000000007</v>
          </cell>
          <cell r="AN1399">
            <v>-495304.89000000007</v>
          </cell>
          <cell r="AO1399">
            <v>-493058.45000000013</v>
          </cell>
          <cell r="AR1399" t="str">
            <v>62</v>
          </cell>
        </row>
        <row r="1400">
          <cell r="R1400">
            <v>-134193</v>
          </cell>
          <cell r="S1400">
            <v>-185832</v>
          </cell>
          <cell r="T1400">
            <v>-219330.42</v>
          </cell>
          <cell r="U1400">
            <v>-206102.42</v>
          </cell>
          <cell r="V1400">
            <v>-250850.07</v>
          </cell>
          <cell r="W1400">
            <v>-319207.27</v>
          </cell>
          <cell r="X1400">
            <v>-233056.42</v>
          </cell>
          <cell r="Y1400">
            <v>-300468.98</v>
          </cell>
          <cell r="Z1400">
            <v>-270532.98</v>
          </cell>
          <cell r="AA1400">
            <v>-216525.71</v>
          </cell>
          <cell r="AB1400">
            <v>-276313.11</v>
          </cell>
          <cell r="AC1400">
            <v>-173741.17</v>
          </cell>
          <cell r="AD1400">
            <v>-13722.958333333334</v>
          </cell>
          <cell r="AE1400">
            <v>-27057.333333333332</v>
          </cell>
          <cell r="AF1400">
            <v>-43939.10083333333</v>
          </cell>
          <cell r="AG1400">
            <v>-61665.469166666669</v>
          </cell>
          <cell r="AH1400">
            <v>-80705.156250000015</v>
          </cell>
          <cell r="AI1400">
            <v>-104457.54541666668</v>
          </cell>
          <cell r="AJ1400">
            <v>-127468.53250000002</v>
          </cell>
          <cell r="AK1400">
            <v>-149698.75750000001</v>
          </cell>
          <cell r="AL1400">
            <v>-173490.50583333333</v>
          </cell>
          <cell r="AM1400">
            <v>-193784.61791666667</v>
          </cell>
          <cell r="AN1400">
            <v>-214319.56875000001</v>
          </cell>
          <cell r="AO1400">
            <v>-229006.03874999998</v>
          </cell>
          <cell r="AR1400" t="str">
            <v>62</v>
          </cell>
        </row>
        <row r="1401">
          <cell r="R1401">
            <v>-225000</v>
          </cell>
          <cell r="S1401">
            <v>-225000</v>
          </cell>
          <cell r="T1401">
            <v>-225000</v>
          </cell>
          <cell r="U1401">
            <v>0</v>
          </cell>
          <cell r="V1401">
            <v>0</v>
          </cell>
          <cell r="W1401">
            <v>0</v>
          </cell>
          <cell r="X1401">
            <v>0</v>
          </cell>
          <cell r="Y1401">
            <v>0</v>
          </cell>
          <cell r="Z1401">
            <v>0</v>
          </cell>
          <cell r="AA1401">
            <v>0</v>
          </cell>
          <cell r="AB1401">
            <v>0</v>
          </cell>
          <cell r="AC1401">
            <v>0</v>
          </cell>
          <cell r="AD1401">
            <v>-220833.33333333334</v>
          </cell>
          <cell r="AE1401">
            <v>-225000</v>
          </cell>
          <cell r="AF1401">
            <v>-225000</v>
          </cell>
          <cell r="AG1401">
            <v>-215625</v>
          </cell>
          <cell r="AH1401">
            <v>-196875</v>
          </cell>
          <cell r="AI1401">
            <v>-178125</v>
          </cell>
          <cell r="AJ1401">
            <v>-159375</v>
          </cell>
          <cell r="AK1401">
            <v>-140625</v>
          </cell>
          <cell r="AL1401">
            <v>-121875</v>
          </cell>
          <cell r="AM1401">
            <v>-103125</v>
          </cell>
          <cell r="AN1401">
            <v>-84375</v>
          </cell>
          <cell r="AO1401">
            <v>-65625</v>
          </cell>
          <cell r="AR1401" t="str">
            <v>62</v>
          </cell>
        </row>
        <row r="1402">
          <cell r="R1402">
            <v>0</v>
          </cell>
          <cell r="S1402">
            <v>0</v>
          </cell>
          <cell r="T1402">
            <v>0</v>
          </cell>
          <cell r="U1402">
            <v>0</v>
          </cell>
          <cell r="V1402">
            <v>0</v>
          </cell>
          <cell r="W1402">
            <v>0</v>
          </cell>
          <cell r="X1402">
            <v>0</v>
          </cell>
          <cell r="Y1402">
            <v>0</v>
          </cell>
          <cell r="Z1402">
            <v>0</v>
          </cell>
          <cell r="AA1402">
            <v>0</v>
          </cell>
          <cell r="AB1402">
            <v>0</v>
          </cell>
          <cell r="AC1402">
            <v>0</v>
          </cell>
          <cell r="AD1402">
            <v>-1139119.1224999998</v>
          </cell>
          <cell r="AE1402">
            <v>-1107869.1224999998</v>
          </cell>
          <cell r="AF1402">
            <v>-1074061.4295833332</v>
          </cell>
          <cell r="AG1402">
            <v>-1040519.7495833334</v>
          </cell>
          <cell r="AH1402">
            <v>-988128.25375000003</v>
          </cell>
          <cell r="AI1402">
            <v>-886830.70708333328</v>
          </cell>
          <cell r="AJ1402">
            <v>-741633.96458333323</v>
          </cell>
          <cell r="AK1402">
            <v>-578114.47749999992</v>
          </cell>
          <cell r="AL1402">
            <v>-412938.91250000003</v>
          </cell>
          <cell r="AM1402">
            <v>-247763.3475</v>
          </cell>
          <cell r="AN1402">
            <v>-82587.782500000001</v>
          </cell>
          <cell r="AO1402">
            <v>0</v>
          </cell>
          <cell r="AR1402" t="str">
            <v>62</v>
          </cell>
        </row>
        <row r="1403">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R1403" t="str">
            <v>62</v>
          </cell>
        </row>
        <row r="1404">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R1404" t="str">
            <v>50a</v>
          </cell>
        </row>
        <row r="1405">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R1405" t="str">
            <v>50a</v>
          </cell>
        </row>
        <row r="1406">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R1406" t="str">
            <v>50a</v>
          </cell>
        </row>
        <row r="1407">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R1407" t="str">
            <v>50a</v>
          </cell>
        </row>
        <row r="1408">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R1408" t="str">
            <v>50a</v>
          </cell>
        </row>
        <row r="1409">
          <cell r="R1409">
            <v>-7416.29</v>
          </cell>
          <cell r="S1409">
            <v>-7416.29</v>
          </cell>
          <cell r="T1409">
            <v>-7416.29</v>
          </cell>
          <cell r="U1409">
            <v>-7416.29</v>
          </cell>
          <cell r="V1409">
            <v>-7416.29</v>
          </cell>
          <cell r="W1409">
            <v>-7416.29</v>
          </cell>
          <cell r="X1409">
            <v>-7416.29</v>
          </cell>
          <cell r="Y1409">
            <v>-7416.29</v>
          </cell>
          <cell r="Z1409">
            <v>-7416.29</v>
          </cell>
          <cell r="AA1409">
            <v>0</v>
          </cell>
          <cell r="AB1409">
            <v>0</v>
          </cell>
          <cell r="AC1409">
            <v>0</v>
          </cell>
          <cell r="AD1409">
            <v>-7416.2899999999981</v>
          </cell>
          <cell r="AE1409">
            <v>-7416.2899999999981</v>
          </cell>
          <cell r="AF1409">
            <v>-7416.2899999999981</v>
          </cell>
          <cell r="AG1409">
            <v>-7416.2899999999981</v>
          </cell>
          <cell r="AH1409">
            <v>-7416.2899999999981</v>
          </cell>
          <cell r="AI1409">
            <v>-7416.2899999999981</v>
          </cell>
          <cell r="AJ1409">
            <v>-7416.2899999999981</v>
          </cell>
          <cell r="AK1409">
            <v>-7416.2899999999981</v>
          </cell>
          <cell r="AL1409">
            <v>-7416.2899999999981</v>
          </cell>
          <cell r="AM1409">
            <v>-7107.277916666666</v>
          </cell>
          <cell r="AN1409">
            <v>-6489.2537499999999</v>
          </cell>
          <cell r="AO1409">
            <v>-5871.2295833333337</v>
          </cell>
          <cell r="AR1409" t="str">
            <v>50a</v>
          </cell>
        </row>
        <row r="1410">
          <cell r="R1410">
            <v>-5140.3599999999997</v>
          </cell>
          <cell r="S1410">
            <v>-5140.3599999999997</v>
          </cell>
          <cell r="T1410">
            <v>-5140.3599999999997</v>
          </cell>
          <cell r="U1410">
            <v>-5140.3599999999997</v>
          </cell>
          <cell r="V1410">
            <v>-5140.3599999999997</v>
          </cell>
          <cell r="W1410">
            <v>-5140.3599999999997</v>
          </cell>
          <cell r="X1410">
            <v>-5140.3599999999997</v>
          </cell>
          <cell r="Y1410">
            <v>-5140.3599999999997</v>
          </cell>
          <cell r="Z1410">
            <v>-5140.3599999999997</v>
          </cell>
          <cell r="AA1410">
            <v>0</v>
          </cell>
          <cell r="AB1410">
            <v>0</v>
          </cell>
          <cell r="AC1410">
            <v>0</v>
          </cell>
          <cell r="AD1410">
            <v>-5140.3599999999997</v>
          </cell>
          <cell r="AE1410">
            <v>-5140.3599999999997</v>
          </cell>
          <cell r="AF1410">
            <v>-5140.3599999999997</v>
          </cell>
          <cell r="AG1410">
            <v>-5140.3599999999997</v>
          </cell>
          <cell r="AH1410">
            <v>-5140.3599999999997</v>
          </cell>
          <cell r="AI1410">
            <v>-5140.3599999999997</v>
          </cell>
          <cell r="AJ1410">
            <v>-5140.3599999999997</v>
          </cell>
          <cell r="AK1410">
            <v>-5140.3599999999997</v>
          </cell>
          <cell r="AL1410">
            <v>-5140.3599999999997</v>
          </cell>
          <cell r="AM1410">
            <v>-4926.1783333333333</v>
          </cell>
          <cell r="AN1410">
            <v>-4497.8149999999996</v>
          </cell>
          <cell r="AO1410">
            <v>-4069.4516666666664</v>
          </cell>
          <cell r="AR1410" t="str">
            <v>50a</v>
          </cell>
        </row>
        <row r="1411">
          <cell r="R1411">
            <v>-11459.63</v>
          </cell>
          <cell r="S1411">
            <v>-11459.63</v>
          </cell>
          <cell r="T1411">
            <v>-11459.63</v>
          </cell>
          <cell r="U1411">
            <v>-11459.63</v>
          </cell>
          <cell r="V1411">
            <v>-11459.63</v>
          </cell>
          <cell r="W1411">
            <v>-11459.63</v>
          </cell>
          <cell r="X1411">
            <v>-11459.63</v>
          </cell>
          <cell r="Y1411">
            <v>-11459.63</v>
          </cell>
          <cell r="Z1411">
            <v>-11459.63</v>
          </cell>
          <cell r="AA1411">
            <v>0</v>
          </cell>
          <cell r="AB1411">
            <v>0</v>
          </cell>
          <cell r="AC1411">
            <v>0</v>
          </cell>
          <cell r="AD1411">
            <v>-11459.630000000003</v>
          </cell>
          <cell r="AE1411">
            <v>-11459.630000000003</v>
          </cell>
          <cell r="AF1411">
            <v>-11459.630000000003</v>
          </cell>
          <cell r="AG1411">
            <v>-11459.630000000003</v>
          </cell>
          <cell r="AH1411">
            <v>-11459.630000000003</v>
          </cell>
          <cell r="AI1411">
            <v>-11459.630000000003</v>
          </cell>
          <cell r="AJ1411">
            <v>-11459.630000000003</v>
          </cell>
          <cell r="AK1411">
            <v>-11459.630000000003</v>
          </cell>
          <cell r="AL1411">
            <v>-11459.630000000003</v>
          </cell>
          <cell r="AM1411">
            <v>-10982.145416666668</v>
          </cell>
          <cell r="AN1411">
            <v>-10027.176250000002</v>
          </cell>
          <cell r="AO1411">
            <v>-9072.2070833333346</v>
          </cell>
          <cell r="AR1411" t="str">
            <v>50a</v>
          </cell>
        </row>
        <row r="1412">
          <cell r="R1412">
            <v>-1479.6</v>
          </cell>
          <cell r="S1412">
            <v>-1479.6</v>
          </cell>
          <cell r="T1412">
            <v>-1479.6</v>
          </cell>
          <cell r="U1412">
            <v>-1479.6</v>
          </cell>
          <cell r="V1412">
            <v>-1479.6</v>
          </cell>
          <cell r="W1412">
            <v>-1479.6</v>
          </cell>
          <cell r="X1412">
            <v>-1479.6</v>
          </cell>
          <cell r="Y1412">
            <v>-1479.6</v>
          </cell>
          <cell r="Z1412">
            <v>-1479.6</v>
          </cell>
          <cell r="AA1412">
            <v>0</v>
          </cell>
          <cell r="AB1412">
            <v>0</v>
          </cell>
          <cell r="AC1412">
            <v>0</v>
          </cell>
          <cell r="AD1412">
            <v>-1479.6000000000001</v>
          </cell>
          <cell r="AE1412">
            <v>-1479.6000000000001</v>
          </cell>
          <cell r="AF1412">
            <v>-1479.6000000000001</v>
          </cell>
          <cell r="AG1412">
            <v>-1479.6000000000001</v>
          </cell>
          <cell r="AH1412">
            <v>-1479.6000000000001</v>
          </cell>
          <cell r="AI1412">
            <v>-1479.6000000000001</v>
          </cell>
          <cell r="AJ1412">
            <v>-1479.6000000000001</v>
          </cell>
          <cell r="AK1412">
            <v>-1479.6000000000001</v>
          </cell>
          <cell r="AL1412">
            <v>-1479.6000000000001</v>
          </cell>
          <cell r="AM1412">
            <v>-1417.95</v>
          </cell>
          <cell r="AN1412">
            <v>-1294.6500000000001</v>
          </cell>
          <cell r="AO1412">
            <v>-1171.3500000000001</v>
          </cell>
          <cell r="AR1412" t="str">
            <v>50a</v>
          </cell>
        </row>
        <row r="1413">
          <cell r="R1413">
            <v>-959.98</v>
          </cell>
          <cell r="S1413">
            <v>-959.98</v>
          </cell>
          <cell r="T1413">
            <v>-959.98</v>
          </cell>
          <cell r="U1413">
            <v>-959.98</v>
          </cell>
          <cell r="V1413">
            <v>-959.98</v>
          </cell>
          <cell r="W1413">
            <v>-959.98</v>
          </cell>
          <cell r="X1413">
            <v>-959.98</v>
          </cell>
          <cell r="Y1413">
            <v>-959.98</v>
          </cell>
          <cell r="Z1413">
            <v>-959.98</v>
          </cell>
          <cell r="AA1413">
            <v>-959.98</v>
          </cell>
          <cell r="AB1413">
            <v>-959.98</v>
          </cell>
          <cell r="AC1413">
            <v>-959.98</v>
          </cell>
          <cell r="AD1413">
            <v>-959.97999999999968</v>
          </cell>
          <cell r="AE1413">
            <v>-959.97999999999968</v>
          </cell>
          <cell r="AF1413">
            <v>-959.97999999999968</v>
          </cell>
          <cell r="AG1413">
            <v>-959.97999999999968</v>
          </cell>
          <cell r="AH1413">
            <v>-959.97999999999968</v>
          </cell>
          <cell r="AI1413">
            <v>-959.97999999999968</v>
          </cell>
          <cell r="AJ1413">
            <v>-959.97999999999968</v>
          </cell>
          <cell r="AK1413">
            <v>-959.97999999999968</v>
          </cell>
          <cell r="AL1413">
            <v>-959.97999999999968</v>
          </cell>
          <cell r="AM1413">
            <v>-959.97999999999968</v>
          </cell>
          <cell r="AN1413">
            <v>-959.97999999999968</v>
          </cell>
          <cell r="AO1413">
            <v>-959.97999999999968</v>
          </cell>
          <cell r="AR1413" t="str">
            <v>50a</v>
          </cell>
        </row>
        <row r="1414">
          <cell r="R1414">
            <v>-876.25</v>
          </cell>
          <cell r="S1414">
            <v>-876.25</v>
          </cell>
          <cell r="T1414">
            <v>-876.25</v>
          </cell>
          <cell r="U1414">
            <v>-876.25</v>
          </cell>
          <cell r="V1414">
            <v>-876.25</v>
          </cell>
          <cell r="W1414">
            <v>-876.25</v>
          </cell>
          <cell r="X1414">
            <v>-876.25</v>
          </cell>
          <cell r="Y1414">
            <v>-876.25</v>
          </cell>
          <cell r="Z1414">
            <v>-876.25</v>
          </cell>
          <cell r="AA1414">
            <v>-876.25</v>
          </cell>
          <cell r="AB1414">
            <v>-876.25</v>
          </cell>
          <cell r="AC1414">
            <v>-876.25</v>
          </cell>
          <cell r="AD1414">
            <v>-876.25</v>
          </cell>
          <cell r="AE1414">
            <v>-876.25</v>
          </cell>
          <cell r="AF1414">
            <v>-876.25</v>
          </cell>
          <cell r="AG1414">
            <v>-876.25</v>
          </cell>
          <cell r="AH1414">
            <v>-876.25</v>
          </cell>
          <cell r="AI1414">
            <v>-876.25</v>
          </cell>
          <cell r="AJ1414">
            <v>-876.25</v>
          </cell>
          <cell r="AK1414">
            <v>-876.25</v>
          </cell>
          <cell r="AL1414">
            <v>-876.25</v>
          </cell>
          <cell r="AM1414">
            <v>-876.25</v>
          </cell>
          <cell r="AN1414">
            <v>-876.25</v>
          </cell>
          <cell r="AO1414">
            <v>-876.25</v>
          </cell>
          <cell r="AR1414" t="str">
            <v>50a</v>
          </cell>
        </row>
        <row r="1415">
          <cell r="R1415">
            <v>-982.79</v>
          </cell>
          <cell r="S1415">
            <v>-988.38</v>
          </cell>
          <cell r="T1415">
            <v>-1010.6</v>
          </cell>
          <cell r="U1415">
            <v>-966.28</v>
          </cell>
          <cell r="V1415">
            <v>-966.85</v>
          </cell>
          <cell r="W1415">
            <v>-966.85</v>
          </cell>
          <cell r="X1415">
            <v>-966.85</v>
          </cell>
          <cell r="Y1415">
            <v>-966.85</v>
          </cell>
          <cell r="Z1415">
            <v>-966.85</v>
          </cell>
          <cell r="AA1415">
            <v>-966.85</v>
          </cell>
          <cell r="AB1415">
            <v>-966.85</v>
          </cell>
          <cell r="AC1415">
            <v>-966.85</v>
          </cell>
          <cell r="AD1415">
            <v>-674.50666666666666</v>
          </cell>
          <cell r="AE1415">
            <v>-736.71708333333333</v>
          </cell>
          <cell r="AF1415">
            <v>-793.70375000000001</v>
          </cell>
          <cell r="AG1415">
            <v>-840.67208333333326</v>
          </cell>
          <cell r="AH1415">
            <v>-881.69</v>
          </cell>
          <cell r="AI1415">
            <v>-916.12958333333336</v>
          </cell>
          <cell r="AJ1415">
            <v>-940.94916666666677</v>
          </cell>
          <cell r="AK1415">
            <v>-962.23708333333343</v>
          </cell>
          <cell r="AL1415">
            <v>-975.03833333333341</v>
          </cell>
          <cell r="AM1415">
            <v>-977.46500000000015</v>
          </cell>
          <cell r="AN1415">
            <v>-976.24250000000018</v>
          </cell>
          <cell r="AO1415">
            <v>-974.2245833333335</v>
          </cell>
          <cell r="AR1415" t="str">
            <v>50a</v>
          </cell>
        </row>
        <row r="1416">
          <cell r="R1416">
            <v>-31</v>
          </cell>
          <cell r="S1416">
            <v>-156</v>
          </cell>
          <cell r="T1416">
            <v>-201.28</v>
          </cell>
          <cell r="U1416">
            <v>-342.38</v>
          </cell>
          <cell r="V1416">
            <v>-606.74</v>
          </cell>
          <cell r="W1416">
            <v>-1298.6400000000001</v>
          </cell>
          <cell r="X1416">
            <v>-1386.1</v>
          </cell>
          <cell r="Y1416">
            <v>-558.20000000000005</v>
          </cell>
          <cell r="Z1416">
            <v>-561.5</v>
          </cell>
          <cell r="AA1416">
            <v>-609.14</v>
          </cell>
          <cell r="AB1416">
            <v>-743.24</v>
          </cell>
          <cell r="AC1416">
            <v>-844.52</v>
          </cell>
          <cell r="AD1416">
            <v>-1.2916666666666667</v>
          </cell>
          <cell r="AE1416">
            <v>-9.0833333333333339</v>
          </cell>
          <cell r="AF1416">
            <v>-23.97</v>
          </cell>
          <cell r="AG1416">
            <v>-46.622500000000002</v>
          </cell>
          <cell r="AH1416">
            <v>-86.169166666666669</v>
          </cell>
          <cell r="AI1416">
            <v>-165.56000000000003</v>
          </cell>
          <cell r="AJ1416">
            <v>-277.42416666666668</v>
          </cell>
          <cell r="AK1416">
            <v>-358.43666666666667</v>
          </cell>
          <cell r="AL1416">
            <v>-405.09083333333336</v>
          </cell>
          <cell r="AM1416">
            <v>-453.86750000000001</v>
          </cell>
          <cell r="AN1416">
            <v>-510.2166666666667</v>
          </cell>
          <cell r="AO1416">
            <v>-576.37333333333333</v>
          </cell>
          <cell r="AR1416" t="str">
            <v>50a</v>
          </cell>
        </row>
        <row r="1417">
          <cell r="R1417">
            <v>-12.55</v>
          </cell>
          <cell r="S1417">
            <v>-12.55</v>
          </cell>
          <cell r="T1417">
            <v>-12.55</v>
          </cell>
          <cell r="U1417">
            <v>-12.55</v>
          </cell>
          <cell r="V1417">
            <v>-12.55</v>
          </cell>
          <cell r="W1417">
            <v>-12.55</v>
          </cell>
          <cell r="X1417">
            <v>-12.55</v>
          </cell>
          <cell r="Y1417">
            <v>-12.55</v>
          </cell>
          <cell r="Z1417">
            <v>-12.55</v>
          </cell>
          <cell r="AA1417">
            <v>0</v>
          </cell>
          <cell r="AB1417">
            <v>0</v>
          </cell>
          <cell r="AC1417">
            <v>0</v>
          </cell>
          <cell r="AD1417">
            <v>-12.549999999999999</v>
          </cell>
          <cell r="AE1417">
            <v>-12.549999999999999</v>
          </cell>
          <cell r="AF1417">
            <v>-12.549999999999999</v>
          </cell>
          <cell r="AG1417">
            <v>-12.549999999999999</v>
          </cell>
          <cell r="AH1417">
            <v>-12.549999999999999</v>
          </cell>
          <cell r="AI1417">
            <v>-12.549999999999999</v>
          </cell>
          <cell r="AJ1417">
            <v>-12.549999999999999</v>
          </cell>
          <cell r="AK1417">
            <v>-12.549999999999999</v>
          </cell>
          <cell r="AL1417">
            <v>-12.549999999999999</v>
          </cell>
          <cell r="AM1417">
            <v>-12.027083333333332</v>
          </cell>
          <cell r="AN1417">
            <v>-10.981249999999998</v>
          </cell>
          <cell r="AO1417">
            <v>-9.9354166666666668</v>
          </cell>
          <cell r="AR1417" t="str">
            <v>50a</v>
          </cell>
        </row>
        <row r="1418">
          <cell r="R1418">
            <v>-598.99</v>
          </cell>
          <cell r="S1418">
            <v>-598.99</v>
          </cell>
          <cell r="T1418">
            <v>-598.99</v>
          </cell>
          <cell r="U1418">
            <v>-598.99</v>
          </cell>
          <cell r="V1418">
            <v>-598.99</v>
          </cell>
          <cell r="W1418">
            <v>-598.99</v>
          </cell>
          <cell r="X1418">
            <v>-598.99</v>
          </cell>
          <cell r="Y1418">
            <v>-598.99</v>
          </cell>
          <cell r="Z1418">
            <v>-598.99</v>
          </cell>
          <cell r="AA1418">
            <v>0</v>
          </cell>
          <cell r="AB1418">
            <v>0</v>
          </cell>
          <cell r="AC1418">
            <v>0</v>
          </cell>
          <cell r="AD1418">
            <v>-598.9899999999999</v>
          </cell>
          <cell r="AE1418">
            <v>-598.9899999999999</v>
          </cell>
          <cell r="AF1418">
            <v>-598.9899999999999</v>
          </cell>
          <cell r="AG1418">
            <v>-598.9899999999999</v>
          </cell>
          <cell r="AH1418">
            <v>-598.9899999999999</v>
          </cell>
          <cell r="AI1418">
            <v>-598.9899999999999</v>
          </cell>
          <cell r="AJ1418">
            <v>-598.9899999999999</v>
          </cell>
          <cell r="AK1418">
            <v>-598.9899999999999</v>
          </cell>
          <cell r="AL1418">
            <v>-598.9899999999999</v>
          </cell>
          <cell r="AM1418">
            <v>-574.03208333333316</v>
          </cell>
          <cell r="AN1418">
            <v>-524.11624999999992</v>
          </cell>
          <cell r="AO1418">
            <v>-474.20041666666657</v>
          </cell>
          <cell r="AR1418" t="str">
            <v>50a</v>
          </cell>
        </row>
        <row r="1419">
          <cell r="R1419">
            <v>-168.86</v>
          </cell>
          <cell r="S1419">
            <v>-168.86</v>
          </cell>
          <cell r="T1419">
            <v>-168.86</v>
          </cell>
          <cell r="U1419">
            <v>-168.86</v>
          </cell>
          <cell r="V1419">
            <v>-168.86</v>
          </cell>
          <cell r="W1419">
            <v>-168.86</v>
          </cell>
          <cell r="X1419">
            <v>-168.86</v>
          </cell>
          <cell r="Y1419">
            <v>-168.86</v>
          </cell>
          <cell r="Z1419">
            <v>-168.86</v>
          </cell>
          <cell r="AA1419">
            <v>-168.86</v>
          </cell>
          <cell r="AB1419">
            <v>-168.86</v>
          </cell>
          <cell r="AC1419">
            <v>-168.86</v>
          </cell>
          <cell r="AD1419">
            <v>-168.86000000000004</v>
          </cell>
          <cell r="AE1419">
            <v>-168.86000000000004</v>
          </cell>
          <cell r="AF1419">
            <v>-168.86000000000004</v>
          </cell>
          <cell r="AG1419">
            <v>-168.86000000000004</v>
          </cell>
          <cell r="AH1419">
            <v>-168.86000000000004</v>
          </cell>
          <cell r="AI1419">
            <v>-168.86000000000004</v>
          </cell>
          <cell r="AJ1419">
            <v>-168.86000000000004</v>
          </cell>
          <cell r="AK1419">
            <v>-168.86000000000004</v>
          </cell>
          <cell r="AL1419">
            <v>-168.86000000000004</v>
          </cell>
          <cell r="AM1419">
            <v>-168.86000000000004</v>
          </cell>
          <cell r="AN1419">
            <v>-168.86000000000004</v>
          </cell>
          <cell r="AO1419">
            <v>-168.86000000000004</v>
          </cell>
          <cell r="AR1419" t="str">
            <v>50a</v>
          </cell>
        </row>
        <row r="1420">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R1420" t="str">
            <v>50a</v>
          </cell>
        </row>
        <row r="1421">
          <cell r="R1421">
            <v>-123.17</v>
          </cell>
          <cell r="S1421">
            <v>-123.17</v>
          </cell>
          <cell r="T1421">
            <v>-123.17</v>
          </cell>
          <cell r="U1421">
            <v>-123.17</v>
          </cell>
          <cell r="V1421">
            <v>-123.17</v>
          </cell>
          <cell r="W1421">
            <v>-123.17</v>
          </cell>
          <cell r="X1421">
            <v>-123.17</v>
          </cell>
          <cell r="Y1421">
            <v>-123.17</v>
          </cell>
          <cell r="Z1421">
            <v>-123.17</v>
          </cell>
          <cell r="AA1421">
            <v>-123.17</v>
          </cell>
          <cell r="AB1421">
            <v>-123.17</v>
          </cell>
          <cell r="AC1421">
            <v>-123.17</v>
          </cell>
          <cell r="AD1421">
            <v>-224.04083333333335</v>
          </cell>
          <cell r="AE1421">
            <v>-224.04083333333335</v>
          </cell>
          <cell r="AF1421">
            <v>-224.04083333333338</v>
          </cell>
          <cell r="AG1421">
            <v>-224.04083333333338</v>
          </cell>
          <cell r="AH1421">
            <v>-223.67041666666674</v>
          </cell>
          <cell r="AI1421">
            <v>-214.05041666666671</v>
          </cell>
          <cell r="AJ1421">
            <v>-187.02458333333337</v>
          </cell>
          <cell r="AK1421">
            <v>-146.20916666666668</v>
          </cell>
          <cell r="AL1421">
            <v>-123.17000000000002</v>
          </cell>
          <cell r="AM1421">
            <v>-123.17000000000002</v>
          </cell>
          <cell r="AN1421">
            <v>-123.17000000000002</v>
          </cell>
          <cell r="AO1421">
            <v>-123.17000000000002</v>
          </cell>
          <cell r="AR1421" t="str">
            <v>50a</v>
          </cell>
        </row>
        <row r="1422">
          <cell r="R1422">
            <v>-574.46</v>
          </cell>
          <cell r="S1422">
            <v>-574.46</v>
          </cell>
          <cell r="T1422">
            <v>-574.46</v>
          </cell>
          <cell r="U1422">
            <v>-574.46</v>
          </cell>
          <cell r="V1422">
            <v>-574.46</v>
          </cell>
          <cell r="W1422">
            <v>-574.46</v>
          </cell>
          <cell r="X1422">
            <v>-574.46</v>
          </cell>
          <cell r="Y1422">
            <v>-574.46</v>
          </cell>
          <cell r="Z1422">
            <v>-574.46</v>
          </cell>
          <cell r="AA1422">
            <v>-574.46</v>
          </cell>
          <cell r="AB1422">
            <v>-574.46</v>
          </cell>
          <cell r="AC1422">
            <v>-574.46</v>
          </cell>
          <cell r="AD1422">
            <v>-215.42250000000001</v>
          </cell>
          <cell r="AE1422">
            <v>-263.29416666666668</v>
          </cell>
          <cell r="AF1422">
            <v>-311.16583333333335</v>
          </cell>
          <cell r="AG1422">
            <v>-359.03750000000008</v>
          </cell>
          <cell r="AH1422">
            <v>-406.90916666666664</v>
          </cell>
          <cell r="AI1422">
            <v>-454.78083333333342</v>
          </cell>
          <cell r="AJ1422">
            <v>-502.65249999999997</v>
          </cell>
          <cell r="AK1422">
            <v>-550.5241666666667</v>
          </cell>
          <cell r="AL1422">
            <v>-574.46</v>
          </cell>
          <cell r="AM1422">
            <v>-574.46</v>
          </cell>
          <cell r="AN1422">
            <v>-574.46</v>
          </cell>
          <cell r="AO1422">
            <v>-574.46</v>
          </cell>
          <cell r="AR1422" t="str">
            <v>50a</v>
          </cell>
        </row>
        <row r="1423">
          <cell r="R1423">
            <v>0</v>
          </cell>
          <cell r="S1423">
            <v>0</v>
          </cell>
          <cell r="T1423">
            <v>0</v>
          </cell>
          <cell r="U1423">
            <v>0</v>
          </cell>
          <cell r="V1423">
            <v>-356.83</v>
          </cell>
          <cell r="W1423">
            <v>-1313.79</v>
          </cell>
          <cell r="X1423">
            <v>-1512.4</v>
          </cell>
          <cell r="Y1423">
            <v>-1590</v>
          </cell>
          <cell r="Z1423">
            <v>-1664.78</v>
          </cell>
          <cell r="AA1423">
            <v>-1664.78</v>
          </cell>
          <cell r="AB1423">
            <v>-1702.88</v>
          </cell>
          <cell r="AC1423">
            <v>-1702.88</v>
          </cell>
          <cell r="AD1423">
            <v>0</v>
          </cell>
          <cell r="AE1423">
            <v>0</v>
          </cell>
          <cell r="AF1423">
            <v>0</v>
          </cell>
          <cell r="AG1423">
            <v>0</v>
          </cell>
          <cell r="AH1423">
            <v>-14.867916666666666</v>
          </cell>
          <cell r="AI1423">
            <v>-84.477083333333326</v>
          </cell>
          <cell r="AJ1423">
            <v>-202.23499999999999</v>
          </cell>
          <cell r="AK1423">
            <v>-331.50166666666667</v>
          </cell>
          <cell r="AL1423">
            <v>-467.11750000000006</v>
          </cell>
          <cell r="AM1423">
            <v>-605.84916666666675</v>
          </cell>
          <cell r="AN1423">
            <v>-746.16833333333341</v>
          </cell>
          <cell r="AO1423">
            <v>-888.07499999999993</v>
          </cell>
          <cell r="AR1423" t="str">
            <v>50a</v>
          </cell>
        </row>
        <row r="1424">
          <cell r="R1424">
            <v>-3350841.7</v>
          </cell>
          <cell r="S1424">
            <v>-3574131.7</v>
          </cell>
          <cell r="T1424">
            <v>-3177704.36</v>
          </cell>
          <cell r="U1424">
            <v>-3433904.36</v>
          </cell>
          <cell r="V1424">
            <v>-3690104.36</v>
          </cell>
          <cell r="W1424">
            <v>-2886539.4</v>
          </cell>
          <cell r="X1424">
            <v>-3142739.4</v>
          </cell>
          <cell r="Y1424">
            <v>-3398939.4</v>
          </cell>
          <cell r="Z1424">
            <v>-2115882.35</v>
          </cell>
          <cell r="AA1424">
            <v>-2372082.35</v>
          </cell>
          <cell r="AB1424">
            <v>-2628282.35</v>
          </cell>
          <cell r="AC1424">
            <v>-1585671.18</v>
          </cell>
          <cell r="AD1424">
            <v>-4734664.810833334</v>
          </cell>
          <cell r="AE1424">
            <v>-4671892.8691666676</v>
          </cell>
          <cell r="AF1424">
            <v>-4580615.205000001</v>
          </cell>
          <cell r="AG1424">
            <v>-4465688.0683333343</v>
          </cell>
          <cell r="AH1424">
            <v>-4357444.2650000006</v>
          </cell>
          <cell r="AI1424">
            <v>-4211426.9216666669</v>
          </cell>
          <cell r="AJ1424">
            <v>-4027271.0383333336</v>
          </cell>
          <cell r="AK1424">
            <v>-3848329.1133333333</v>
          </cell>
          <cell r="AL1424">
            <v>-3609962.9362499993</v>
          </cell>
          <cell r="AM1424">
            <v>-3312448.7570833326</v>
          </cell>
          <cell r="AN1424">
            <v>-3118621.2370833331</v>
          </cell>
          <cell r="AO1424">
            <v>-3009304.8474999997</v>
          </cell>
          <cell r="AR1424" t="str">
            <v>62</v>
          </cell>
        </row>
        <row r="1425">
          <cell r="R1425">
            <v>0</v>
          </cell>
          <cell r="S1425">
            <v>0</v>
          </cell>
          <cell r="T1425">
            <v>0</v>
          </cell>
          <cell r="U1425">
            <v>0</v>
          </cell>
          <cell r="V1425">
            <v>0</v>
          </cell>
          <cell r="W1425">
            <v>0</v>
          </cell>
          <cell r="X1425">
            <v>0</v>
          </cell>
          <cell r="Y1425">
            <v>0</v>
          </cell>
          <cell r="Z1425">
            <v>0</v>
          </cell>
          <cell r="AA1425">
            <v>0</v>
          </cell>
          <cell r="AB1425">
            <v>0</v>
          </cell>
          <cell r="AC1425">
            <v>0</v>
          </cell>
          <cell r="AD1425">
            <v>-80442.337499999994</v>
          </cell>
          <cell r="AE1425">
            <v>-26814.112499999999</v>
          </cell>
          <cell r="AF1425">
            <v>0</v>
          </cell>
          <cell r="AG1425">
            <v>0</v>
          </cell>
          <cell r="AH1425">
            <v>0</v>
          </cell>
          <cell r="AI1425">
            <v>0</v>
          </cell>
          <cell r="AJ1425">
            <v>0</v>
          </cell>
          <cell r="AK1425">
            <v>0</v>
          </cell>
          <cell r="AL1425">
            <v>0</v>
          </cell>
          <cell r="AM1425">
            <v>0</v>
          </cell>
          <cell r="AN1425">
            <v>0</v>
          </cell>
          <cell r="AO1425">
            <v>0</v>
          </cell>
          <cell r="AR1425" t="str">
            <v>62</v>
          </cell>
        </row>
        <row r="1426">
          <cell r="R1426">
            <v>-7827246.0300000003</v>
          </cell>
          <cell r="S1426">
            <v>-8038444.0199999996</v>
          </cell>
          <cell r="T1426">
            <v>-8244685.1600000001</v>
          </cell>
          <cell r="U1426">
            <v>-8419648.4100000001</v>
          </cell>
          <cell r="V1426">
            <v>-8719614.25</v>
          </cell>
          <cell r="W1426">
            <v>-8879269.3900000006</v>
          </cell>
          <cell r="X1426">
            <v>-9052764.6699999999</v>
          </cell>
          <cell r="Y1426">
            <v>-9228127.3300000001</v>
          </cell>
          <cell r="Z1426">
            <v>610.58000000000004</v>
          </cell>
          <cell r="AA1426">
            <v>0</v>
          </cell>
          <cell r="AB1426">
            <v>0</v>
          </cell>
          <cell r="AC1426">
            <v>0</v>
          </cell>
          <cell r="AD1426">
            <v>-6086454.0279166661</v>
          </cell>
          <cell r="AE1426">
            <v>-6447981.8554166667</v>
          </cell>
          <cell r="AF1426">
            <v>-6780028.6641666675</v>
          </cell>
          <cell r="AG1426">
            <v>-7085674.7804166675</v>
          </cell>
          <cell r="AH1426">
            <v>-7372731.5687499987</v>
          </cell>
          <cell r="AI1426">
            <v>-7643030.5412499988</v>
          </cell>
          <cell r="AJ1426">
            <v>-7891658.4962499999</v>
          </cell>
          <cell r="AK1426">
            <v>-8118708.0837499993</v>
          </cell>
          <cell r="AL1426">
            <v>-7932163.6804166669</v>
          </cell>
          <cell r="AM1426">
            <v>-7322911.5429166667</v>
          </cell>
          <cell r="AN1426">
            <v>-6670423.9937500013</v>
          </cell>
          <cell r="AO1426">
            <v>-6016576.8716666671</v>
          </cell>
          <cell r="AR1426" t="str">
            <v>62</v>
          </cell>
        </row>
        <row r="1427">
          <cell r="R1427">
            <v>-3398719.23</v>
          </cell>
          <cell r="S1427">
            <v>-3527243.23</v>
          </cell>
          <cell r="T1427">
            <v>-3633227.23</v>
          </cell>
          <cell r="U1427">
            <v>-3702177.23</v>
          </cell>
          <cell r="V1427">
            <v>-3752591.23</v>
          </cell>
          <cell r="W1427">
            <v>-3789042.23</v>
          </cell>
          <cell r="X1427">
            <v>-3819974.23</v>
          </cell>
          <cell r="Y1427">
            <v>-3852963.23</v>
          </cell>
          <cell r="Z1427">
            <v>-3897309.23</v>
          </cell>
          <cell r="AA1427">
            <v>-4022851.23</v>
          </cell>
          <cell r="AB1427">
            <v>-4304528.2300000004</v>
          </cell>
          <cell r="AC1427">
            <v>-4591450.2300000004</v>
          </cell>
          <cell r="AD1427">
            <v>-2632889.4962500003</v>
          </cell>
          <cell r="AE1427">
            <v>-2791915.8487500004</v>
          </cell>
          <cell r="AF1427">
            <v>-2931194.2845833339</v>
          </cell>
          <cell r="AG1427">
            <v>-3053723.2204166669</v>
          </cell>
          <cell r="AH1427">
            <v>-3164434.5216666665</v>
          </cell>
          <cell r="AI1427">
            <v>-3268151.98</v>
          </cell>
          <cell r="AJ1427">
            <v>-3367374.938333333</v>
          </cell>
          <cell r="AK1427">
            <v>-3461109.8549999991</v>
          </cell>
          <cell r="AL1427">
            <v>-3548998.9383333325</v>
          </cell>
          <cell r="AM1427">
            <v>-3632272.3549999991</v>
          </cell>
          <cell r="AN1427">
            <v>-3708768.8549999991</v>
          </cell>
          <cell r="AO1427">
            <v>-3801230.896666667</v>
          </cell>
          <cell r="AR1427" t="str">
            <v xml:space="preserve"> </v>
          </cell>
        </row>
        <row r="1428">
          <cell r="R1428">
            <v>6928634.3099999996</v>
          </cell>
          <cell r="S1428">
            <v>7723150.3799999999</v>
          </cell>
          <cell r="T1428">
            <v>8218648.0899999999</v>
          </cell>
          <cell r="U1428">
            <v>8419648.4100000001</v>
          </cell>
          <cell r="V1428">
            <v>8719614.2599999998</v>
          </cell>
          <cell r="W1428">
            <v>8879269.3900000006</v>
          </cell>
          <cell r="X1428">
            <v>9052764.6699999999</v>
          </cell>
          <cell r="Y1428">
            <v>9228127.3300000001</v>
          </cell>
          <cell r="Z1428">
            <v>0</v>
          </cell>
          <cell r="AA1428">
            <v>0</v>
          </cell>
          <cell r="AB1428">
            <v>0</v>
          </cell>
          <cell r="AC1428">
            <v>0</v>
          </cell>
          <cell r="AD1428">
            <v>3735016.6479166667</v>
          </cell>
          <cell r="AE1428">
            <v>4278532.4608333334</v>
          </cell>
          <cell r="AF1428">
            <v>4848712.6566666672</v>
          </cell>
          <cell r="AG1428">
            <v>5404862.9675000003</v>
          </cell>
          <cell r="AH1428">
            <v>5943489.3791666673</v>
          </cell>
          <cell r="AI1428">
            <v>6447682.2762500001</v>
          </cell>
          <cell r="AJ1428">
            <v>6905428.2020833343</v>
          </cell>
          <cell r="AK1428">
            <v>7321960.987499998</v>
          </cell>
          <cell r="AL1428">
            <v>7304073.5966666648</v>
          </cell>
          <cell r="AM1428">
            <v>6859126.2316666655</v>
          </cell>
          <cell r="AN1428">
            <v>6378826.9845833341</v>
          </cell>
          <cell r="AO1428">
            <v>5864139.3745833337</v>
          </cell>
          <cell r="AR1428" t="str">
            <v>62</v>
          </cell>
        </row>
        <row r="1429">
          <cell r="R1429">
            <v>1521958.18</v>
          </cell>
          <cell r="S1429">
            <v>3241266.21</v>
          </cell>
          <cell r="T1429">
            <v>1914425.76</v>
          </cell>
          <cell r="U1429">
            <v>2184695.7000000002</v>
          </cell>
          <cell r="V1429">
            <v>2374916.31</v>
          </cell>
          <cell r="W1429">
            <v>2584658.14</v>
          </cell>
          <cell r="X1429">
            <v>2852735.67</v>
          </cell>
          <cell r="Y1429">
            <v>3017121.97</v>
          </cell>
          <cell r="Z1429">
            <v>3314428.39</v>
          </cell>
          <cell r="AA1429">
            <v>3369079.72</v>
          </cell>
          <cell r="AB1429">
            <v>3668887.69</v>
          </cell>
          <cell r="AC1429">
            <v>4029210.9</v>
          </cell>
          <cell r="AD1429">
            <v>792525.70291666675</v>
          </cell>
          <cell r="AE1429">
            <v>969305.29708333325</v>
          </cell>
          <cell r="AF1429">
            <v>1157824.9258333333</v>
          </cell>
          <cell r="AG1429">
            <v>1297847.7516666667</v>
          </cell>
          <cell r="AH1429">
            <v>1452884.0408333335</v>
          </cell>
          <cell r="AI1429">
            <v>1616315.2520833332</v>
          </cell>
          <cell r="AJ1429">
            <v>1786481.1337499998</v>
          </cell>
          <cell r="AK1429">
            <v>1960730.2316666667</v>
          </cell>
          <cell r="AL1429">
            <v>2139868.0883333334</v>
          </cell>
          <cell r="AM1429">
            <v>2323174.7916666665</v>
          </cell>
          <cell r="AN1429">
            <v>2516222.8191666668</v>
          </cell>
          <cell r="AO1429">
            <v>2728824.4816666669</v>
          </cell>
          <cell r="AQ1429" t="str">
            <v xml:space="preserve"> </v>
          </cell>
          <cell r="AR1429" t="str">
            <v xml:space="preserve">  </v>
          </cell>
        </row>
        <row r="1430">
          <cell r="R1430">
            <v>-45158.6</v>
          </cell>
          <cell r="S1430">
            <v>-45158.6</v>
          </cell>
          <cell r="T1430">
            <v>0</v>
          </cell>
          <cell r="U1430">
            <v>0</v>
          </cell>
          <cell r="V1430">
            <v>0</v>
          </cell>
          <cell r="W1430">
            <v>0</v>
          </cell>
          <cell r="X1430">
            <v>0</v>
          </cell>
          <cell r="Y1430">
            <v>0</v>
          </cell>
          <cell r="Z1430">
            <v>0</v>
          </cell>
          <cell r="AA1430">
            <v>0</v>
          </cell>
          <cell r="AB1430">
            <v>0</v>
          </cell>
          <cell r="AC1430">
            <v>0</v>
          </cell>
          <cell r="AD1430">
            <v>-18673.045000000002</v>
          </cell>
          <cell r="AE1430">
            <v>-22436.261666666669</v>
          </cell>
          <cell r="AF1430">
            <v>-24317.87</v>
          </cell>
          <cell r="AG1430">
            <v>-24317.87</v>
          </cell>
          <cell r="AH1430">
            <v>-24317.87</v>
          </cell>
          <cell r="AI1430">
            <v>-23551.503750000003</v>
          </cell>
          <cell r="AJ1430">
            <v>-21891.043750000001</v>
          </cell>
          <cell r="AK1430">
            <v>-19975.12875</v>
          </cell>
          <cell r="AL1430">
            <v>-17803.758750000001</v>
          </cell>
          <cell r="AM1430">
            <v>-15376.933750000002</v>
          </cell>
          <cell r="AN1430">
            <v>-12694.653749999998</v>
          </cell>
          <cell r="AO1430">
            <v>-9408.0416666666661</v>
          </cell>
          <cell r="AR1430" t="str">
            <v>62</v>
          </cell>
        </row>
        <row r="1431">
          <cell r="R1431">
            <v>0</v>
          </cell>
          <cell r="S1431">
            <v>0</v>
          </cell>
          <cell r="T1431">
            <v>0</v>
          </cell>
          <cell r="U1431">
            <v>0</v>
          </cell>
          <cell r="V1431">
            <v>-13828064.5</v>
          </cell>
          <cell r="W1431">
            <v>-15787606</v>
          </cell>
          <cell r="X1431">
            <v>-12817897</v>
          </cell>
          <cell r="Y1431">
            <v>-13722897</v>
          </cell>
          <cell r="Z1431">
            <v>-13378904</v>
          </cell>
          <cell r="AA1431">
            <v>-8863352</v>
          </cell>
          <cell r="AB1431">
            <v>-7121388</v>
          </cell>
          <cell r="AC1431">
            <v>-5268809</v>
          </cell>
          <cell r="AD1431">
            <v>0</v>
          </cell>
          <cell r="AE1431">
            <v>0</v>
          </cell>
          <cell r="AF1431">
            <v>0</v>
          </cell>
          <cell r="AG1431">
            <v>0</v>
          </cell>
          <cell r="AH1431">
            <v>-576169.35416666663</v>
          </cell>
          <cell r="AI1431">
            <v>-1810155.625</v>
          </cell>
          <cell r="AJ1431">
            <v>-3002051.5833333335</v>
          </cell>
          <cell r="AK1431">
            <v>-4107918</v>
          </cell>
          <cell r="AL1431">
            <v>-5237159.708333333</v>
          </cell>
          <cell r="AM1431">
            <v>-6163920.375</v>
          </cell>
          <cell r="AN1431">
            <v>-6829951.208333333</v>
          </cell>
          <cell r="AO1431">
            <v>-7346209.416666667</v>
          </cell>
          <cell r="AR1431" t="str">
            <v>62</v>
          </cell>
        </row>
        <row r="1432">
          <cell r="R1432">
            <v>0</v>
          </cell>
          <cell r="S1432">
            <v>0</v>
          </cell>
          <cell r="T1432">
            <v>0</v>
          </cell>
          <cell r="U1432">
            <v>0</v>
          </cell>
          <cell r="V1432">
            <v>0</v>
          </cell>
          <cell r="W1432">
            <v>2145936</v>
          </cell>
          <cell r="X1432">
            <v>2153621</v>
          </cell>
          <cell r="Y1432">
            <v>2160402</v>
          </cell>
          <cell r="Z1432">
            <v>2167402</v>
          </cell>
          <cell r="AA1432">
            <v>2175033</v>
          </cell>
          <cell r="AB1432">
            <v>2182418</v>
          </cell>
          <cell r="AC1432">
            <v>2113125</v>
          </cell>
          <cell r="AD1432">
            <v>0</v>
          </cell>
          <cell r="AE1432">
            <v>0</v>
          </cell>
          <cell r="AF1432">
            <v>0</v>
          </cell>
          <cell r="AG1432">
            <v>0</v>
          </cell>
          <cell r="AH1432">
            <v>0</v>
          </cell>
          <cell r="AI1432">
            <v>89414</v>
          </cell>
          <cell r="AJ1432">
            <v>268562.20833333331</v>
          </cell>
          <cell r="AK1432">
            <v>448313.16666666669</v>
          </cell>
          <cell r="AL1432">
            <v>628638.33333333337</v>
          </cell>
          <cell r="AM1432">
            <v>809573.125</v>
          </cell>
          <cell r="AN1432">
            <v>991133.58333333337</v>
          </cell>
          <cell r="AO1432">
            <v>1170114.5416666667</v>
          </cell>
          <cell r="AR1432" t="str">
            <v>62</v>
          </cell>
        </row>
        <row r="1433">
          <cell r="AA1433">
            <v>-10126674.5</v>
          </cell>
          <cell r="AB1433">
            <v>-10126674.5</v>
          </cell>
          <cell r="AC1433">
            <v>-10126674.5</v>
          </cell>
          <cell r="AM1433">
            <v>-421944.77083333331</v>
          </cell>
          <cell r="AN1433">
            <v>-1265834.3125</v>
          </cell>
          <cell r="AO1433">
            <v>-2109723.8541666665</v>
          </cell>
          <cell r="AR1433" t="str">
            <v>50b</v>
          </cell>
        </row>
        <row r="1434">
          <cell r="R1434">
            <v>-1482367.94</v>
          </cell>
          <cell r="S1434">
            <v>-1464795.6</v>
          </cell>
          <cell r="T1434">
            <v>-1447223.26</v>
          </cell>
          <cell r="U1434">
            <v>-1429650.92</v>
          </cell>
          <cell r="V1434">
            <v>-1412078.58</v>
          </cell>
          <cell r="W1434">
            <v>-1394506.24</v>
          </cell>
          <cell r="X1434">
            <v>-1376933.9</v>
          </cell>
          <cell r="Y1434">
            <v>-1359361.56</v>
          </cell>
          <cell r="Z1434">
            <v>-1341789.22</v>
          </cell>
          <cell r="AA1434">
            <v>-1335931.76</v>
          </cell>
          <cell r="AB1434">
            <v>-1321288.1399999999</v>
          </cell>
          <cell r="AC1434">
            <v>-1306644.52</v>
          </cell>
          <cell r="AD1434">
            <v>-1590852.7716666667</v>
          </cell>
          <cell r="AE1434">
            <v>-1572182.1466666667</v>
          </cell>
          <cell r="AF1434">
            <v>-1553755.5850000002</v>
          </cell>
          <cell r="AG1434">
            <v>-1535573.0866666667</v>
          </cell>
          <cell r="AH1434">
            <v>-1517634.6516666666</v>
          </cell>
          <cell r="AI1434">
            <v>-1499940.28</v>
          </cell>
          <cell r="AJ1434">
            <v>-1482367.9400000002</v>
          </cell>
          <cell r="AK1434">
            <v>-1464795.5999999999</v>
          </cell>
          <cell r="AL1434">
            <v>-1447223.26</v>
          </cell>
          <cell r="AM1434">
            <v>-1430139.04</v>
          </cell>
          <cell r="AN1434">
            <v>-1413664.97</v>
          </cell>
          <cell r="AO1434">
            <v>-1397434.9600000002</v>
          </cell>
          <cell r="AR1434" t="str">
            <v>62</v>
          </cell>
        </row>
        <row r="1435">
          <cell r="R1435">
            <v>-27246</v>
          </cell>
          <cell r="S1435">
            <v>-22705</v>
          </cell>
          <cell r="T1435">
            <v>-18164</v>
          </cell>
          <cell r="U1435">
            <v>-13623</v>
          </cell>
          <cell r="V1435">
            <v>-9082</v>
          </cell>
          <cell r="W1435">
            <v>-4541</v>
          </cell>
          <cell r="X1435">
            <v>0</v>
          </cell>
          <cell r="Y1435">
            <v>0</v>
          </cell>
          <cell r="Z1435">
            <v>0</v>
          </cell>
          <cell r="AA1435">
            <v>0</v>
          </cell>
          <cell r="AB1435">
            <v>0</v>
          </cell>
          <cell r="AC1435">
            <v>0</v>
          </cell>
          <cell r="AD1435">
            <v>-54492</v>
          </cell>
          <cell r="AE1435">
            <v>-49951</v>
          </cell>
          <cell r="AF1435">
            <v>-45410</v>
          </cell>
          <cell r="AG1435">
            <v>-40869</v>
          </cell>
          <cell r="AH1435">
            <v>-36328</v>
          </cell>
          <cell r="AI1435">
            <v>-31787</v>
          </cell>
          <cell r="AJ1435">
            <v>-27246</v>
          </cell>
          <cell r="AK1435">
            <v>-22894.208333333332</v>
          </cell>
          <cell r="AL1435">
            <v>-18920.833333333332</v>
          </cell>
          <cell r="AM1435">
            <v>-15325.875</v>
          </cell>
          <cell r="AN1435">
            <v>-12109.333333333334</v>
          </cell>
          <cell r="AO1435">
            <v>-9271.2083333333339</v>
          </cell>
          <cell r="AR1435" t="str">
            <v>62</v>
          </cell>
        </row>
        <row r="1436">
          <cell r="R1436">
            <v>-28841.5</v>
          </cell>
          <cell r="S1436">
            <v>-28485.43</v>
          </cell>
          <cell r="T1436">
            <v>-28129.360000000001</v>
          </cell>
          <cell r="U1436">
            <v>-27773.29</v>
          </cell>
          <cell r="V1436">
            <v>-27417.22</v>
          </cell>
          <cell r="W1436">
            <v>-27061.15</v>
          </cell>
          <cell r="X1436">
            <v>-26349.01</v>
          </cell>
          <cell r="Y1436">
            <v>-26349.01</v>
          </cell>
          <cell r="Z1436">
            <v>-25992.94</v>
          </cell>
          <cell r="AA1436">
            <v>-25636.87</v>
          </cell>
          <cell r="AB1436">
            <v>-25280.799999999999</v>
          </cell>
          <cell r="AC1436">
            <v>-24924.73</v>
          </cell>
          <cell r="AD1436">
            <v>-30977.907500000001</v>
          </cell>
          <cell r="AE1436">
            <v>-30621.839166666672</v>
          </cell>
          <cell r="AF1436">
            <v>-30265.770833333332</v>
          </cell>
          <cell r="AG1436">
            <v>-29909.702499999999</v>
          </cell>
          <cell r="AH1436">
            <v>-29553.634166666667</v>
          </cell>
          <cell r="AI1436">
            <v>-29197.56583333333</v>
          </cell>
          <cell r="AJ1436">
            <v>-28826.661250000001</v>
          </cell>
          <cell r="AK1436">
            <v>-28455.756666666668</v>
          </cell>
          <cell r="AL1436">
            <v>-28099.6875</v>
          </cell>
          <cell r="AM1436">
            <v>-27743.617499999997</v>
          </cell>
          <cell r="AN1436">
            <v>-27387.547499999997</v>
          </cell>
          <cell r="AO1436">
            <v>-27031.477500000005</v>
          </cell>
          <cell r="AR1436" t="str">
            <v>62</v>
          </cell>
        </row>
        <row r="1437">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Q1437">
            <v>29</v>
          </cell>
          <cell r="AR1437" t="str">
            <v>57</v>
          </cell>
        </row>
        <row r="1438">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R1438" t="str">
            <v>62</v>
          </cell>
        </row>
        <row r="1439">
          <cell r="R1439">
            <v>-2581086.1</v>
          </cell>
          <cell r="S1439">
            <v>-2550796.62</v>
          </cell>
          <cell r="T1439">
            <v>-2520507.14</v>
          </cell>
          <cell r="U1439">
            <v>-2490217.66</v>
          </cell>
          <cell r="V1439">
            <v>-2459928.1800000002</v>
          </cell>
          <cell r="W1439">
            <v>-2472298.7000000002</v>
          </cell>
          <cell r="X1439">
            <v>-2441061.14</v>
          </cell>
          <cell r="Y1439">
            <v>-2411719.7400000002</v>
          </cell>
          <cell r="Z1439">
            <v>-2380008.2599999998</v>
          </cell>
          <cell r="AA1439">
            <v>-2349363.2799999998</v>
          </cell>
          <cell r="AB1439">
            <v>-2318718.2999999998</v>
          </cell>
          <cell r="AC1439">
            <v>-2288073.3199999998</v>
          </cell>
          <cell r="AD1439">
            <v>-2750189.7945833332</v>
          </cell>
          <cell r="AE1439">
            <v>-2722257.1087500001</v>
          </cell>
          <cell r="AF1439">
            <v>-2694305.3395833336</v>
          </cell>
          <cell r="AG1439">
            <v>-2666334.487083334</v>
          </cell>
          <cell r="AH1439">
            <v>-2638344.55125</v>
          </cell>
          <cell r="AI1439">
            <v>-2612113.0320833339</v>
          </cell>
          <cell r="AJ1439">
            <v>-2586455.42625</v>
          </cell>
          <cell r="AK1439">
            <v>-2559633.7370833335</v>
          </cell>
          <cell r="AL1439">
            <v>-2532811.3833333333</v>
          </cell>
          <cell r="AM1439">
            <v>-2505943.5908333333</v>
          </cell>
          <cell r="AN1439">
            <v>-2479046.1733333333</v>
          </cell>
          <cell r="AO1439">
            <v>-2452119.1308333334</v>
          </cell>
          <cell r="AR1439" t="str">
            <v>62</v>
          </cell>
        </row>
        <row r="1440">
          <cell r="R1440">
            <v>-32282.74</v>
          </cell>
          <cell r="S1440">
            <v>-31912.68</v>
          </cell>
          <cell r="T1440">
            <v>-31542.62</v>
          </cell>
          <cell r="U1440">
            <v>-31172.560000000001</v>
          </cell>
          <cell r="V1440">
            <v>-30802.5</v>
          </cell>
          <cell r="W1440">
            <v>-39986.44</v>
          </cell>
          <cell r="X1440">
            <v>-39404.239999999998</v>
          </cell>
          <cell r="Y1440">
            <v>-39246.32</v>
          </cell>
          <cell r="Z1440">
            <v>-38557.78</v>
          </cell>
          <cell r="AA1440">
            <v>-38108.1</v>
          </cell>
          <cell r="AB1440">
            <v>-37658.42</v>
          </cell>
          <cell r="AC1440">
            <v>-37208.74</v>
          </cell>
          <cell r="AD1440">
            <v>-31673.51</v>
          </cell>
          <cell r="AE1440">
            <v>-31831.326249999998</v>
          </cell>
          <cell r="AF1440">
            <v>-31984.868333333332</v>
          </cell>
          <cell r="AG1440">
            <v>-32134.13625</v>
          </cell>
          <cell r="AH1440">
            <v>-32279.129999999994</v>
          </cell>
          <cell r="AI1440">
            <v>-32817.932916666665</v>
          </cell>
          <cell r="AJ1440">
            <v>-33485.247500000005</v>
          </cell>
          <cell r="AK1440">
            <v>-33891.829583333332</v>
          </cell>
          <cell r="AL1440">
            <v>-34298.254999999997</v>
          </cell>
          <cell r="AM1440">
            <v>-34694.504166666673</v>
          </cell>
          <cell r="AN1440">
            <v>-35084.118333333339</v>
          </cell>
          <cell r="AO1440">
            <v>-35467.097499999996</v>
          </cell>
          <cell r="AR1440" t="str">
            <v>62</v>
          </cell>
        </row>
        <row r="1441">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R1441" t="str">
            <v>62</v>
          </cell>
        </row>
        <row r="1442">
          <cell r="R1442">
            <v>-88129.66</v>
          </cell>
          <cell r="S1442">
            <v>-87092.84</v>
          </cell>
          <cell r="T1442">
            <v>-86056.02</v>
          </cell>
          <cell r="U1442">
            <v>-85019.199999999997</v>
          </cell>
          <cell r="V1442">
            <v>-83982.38</v>
          </cell>
          <cell r="W1442">
            <v>-82945.56</v>
          </cell>
          <cell r="X1442">
            <v>-81908.740000000005</v>
          </cell>
          <cell r="Y1442">
            <v>-80871.92</v>
          </cell>
          <cell r="Z1442">
            <v>-79835.100000000006</v>
          </cell>
          <cell r="AA1442">
            <v>-78798.28</v>
          </cell>
          <cell r="AB1442">
            <v>-77761.460000000006</v>
          </cell>
          <cell r="AC1442">
            <v>-76724.639999999999</v>
          </cell>
          <cell r="AD1442">
            <v>-94350.58</v>
          </cell>
          <cell r="AE1442">
            <v>-93313.760000000009</v>
          </cell>
          <cell r="AF1442">
            <v>-92276.94</v>
          </cell>
          <cell r="AG1442">
            <v>-91240.12</v>
          </cell>
          <cell r="AH1442">
            <v>-90203.299999999988</v>
          </cell>
          <cell r="AI1442">
            <v>-89166.48</v>
          </cell>
          <cell r="AJ1442">
            <v>-88129.659999999989</v>
          </cell>
          <cell r="AK1442">
            <v>-87092.84</v>
          </cell>
          <cell r="AL1442">
            <v>-86056.01999999999</v>
          </cell>
          <cell r="AM1442">
            <v>-85019.199999999997</v>
          </cell>
          <cell r="AN1442">
            <v>-83982.38</v>
          </cell>
          <cell r="AO1442">
            <v>-82945.56</v>
          </cell>
          <cell r="AR1442" t="str">
            <v>62</v>
          </cell>
        </row>
        <row r="1443">
          <cell r="R1443">
            <v>-8165809</v>
          </cell>
          <cell r="S1443">
            <v>-8165809</v>
          </cell>
          <cell r="T1443">
            <v>-8165809</v>
          </cell>
          <cell r="U1443">
            <v>-8165809</v>
          </cell>
          <cell r="V1443">
            <v>-8165809</v>
          </cell>
          <cell r="W1443">
            <v>-8165809</v>
          </cell>
          <cell r="X1443">
            <v>-8165809</v>
          </cell>
          <cell r="Y1443">
            <v>-8165809</v>
          </cell>
          <cell r="Z1443">
            <v>-8165809</v>
          </cell>
          <cell r="AA1443">
            <v>-8165809</v>
          </cell>
          <cell r="AB1443">
            <v>-8165809</v>
          </cell>
          <cell r="AC1443">
            <v>-8165809</v>
          </cell>
          <cell r="AD1443">
            <v>-8165809</v>
          </cell>
          <cell r="AE1443">
            <v>-8165809</v>
          </cell>
          <cell r="AF1443">
            <v>-8165809</v>
          </cell>
          <cell r="AG1443">
            <v>-8165809</v>
          </cell>
          <cell r="AH1443">
            <v>-8165809</v>
          </cell>
          <cell r="AI1443">
            <v>-8165809</v>
          </cell>
          <cell r="AJ1443">
            <v>-8165809</v>
          </cell>
          <cell r="AK1443">
            <v>-8165809</v>
          </cell>
          <cell r="AL1443">
            <v>-8165809</v>
          </cell>
          <cell r="AM1443">
            <v>-8165809</v>
          </cell>
          <cell r="AN1443">
            <v>-8165809</v>
          </cell>
          <cell r="AO1443">
            <v>-8165809</v>
          </cell>
          <cell r="AR1443" t="str">
            <v>6</v>
          </cell>
        </row>
        <row r="1444">
          <cell r="R1444">
            <v>4828763</v>
          </cell>
          <cell r="S1444">
            <v>4877763</v>
          </cell>
          <cell r="T1444">
            <v>4927763</v>
          </cell>
          <cell r="U1444">
            <v>4976763</v>
          </cell>
          <cell r="V1444">
            <v>5026763</v>
          </cell>
          <cell r="W1444">
            <v>5075763</v>
          </cell>
          <cell r="X1444">
            <v>5125763</v>
          </cell>
          <cell r="Y1444">
            <v>5174763</v>
          </cell>
          <cell r="Z1444">
            <v>5223763</v>
          </cell>
          <cell r="AA1444">
            <v>5273763</v>
          </cell>
          <cell r="AB1444">
            <v>5322763</v>
          </cell>
          <cell r="AC1444">
            <v>5372203</v>
          </cell>
          <cell r="AD1444">
            <v>4510618.041666667</v>
          </cell>
          <cell r="AE1444">
            <v>4563242.958333333</v>
          </cell>
          <cell r="AF1444">
            <v>4615617.875</v>
          </cell>
          <cell r="AG1444">
            <v>4667784.458333333</v>
          </cell>
          <cell r="AH1444">
            <v>4719701.041666667</v>
          </cell>
          <cell r="AI1444">
            <v>4771367.625</v>
          </cell>
          <cell r="AJ1444">
            <v>4822784.208333333</v>
          </cell>
          <cell r="AK1444">
            <v>4873950.791666667</v>
          </cell>
          <cell r="AL1444">
            <v>4924867.375</v>
          </cell>
          <cell r="AM1444">
            <v>4975533.958333333</v>
          </cell>
          <cell r="AN1444">
            <v>5025950.541666667</v>
          </cell>
          <cell r="AO1444">
            <v>5075823</v>
          </cell>
          <cell r="AR1444" t="str">
            <v>6</v>
          </cell>
        </row>
        <row r="1445">
          <cell r="R1445">
            <v>-9640313.5700000003</v>
          </cell>
          <cell r="S1445">
            <v>-9157245.1400000006</v>
          </cell>
          <cell r="T1445">
            <v>-8667118.5700000003</v>
          </cell>
          <cell r="U1445">
            <v>-8180521.0700000003</v>
          </cell>
          <cell r="V1445">
            <v>-7693923.5700000003</v>
          </cell>
          <cell r="W1445">
            <v>-7207326.0700000003</v>
          </cell>
          <cell r="X1445">
            <v>-6720728.5700000003</v>
          </cell>
          <cell r="Y1445">
            <v>-6234131.0700000003</v>
          </cell>
          <cell r="Z1445">
            <v>-5747533.5700000003</v>
          </cell>
          <cell r="AA1445">
            <v>-5260936.07</v>
          </cell>
          <cell r="AB1445">
            <v>-4774338.57</v>
          </cell>
          <cell r="AC1445">
            <v>-4287741.07</v>
          </cell>
          <cell r="AD1445">
            <v>-11264279.532499999</v>
          </cell>
          <cell r="AE1445">
            <v>-10906601.793750001</v>
          </cell>
          <cell r="AF1445">
            <v>-10548924.055</v>
          </cell>
          <cell r="AG1445">
            <v>-10190684.215</v>
          </cell>
          <cell r="AH1445">
            <v>-9829676.2512499988</v>
          </cell>
          <cell r="AI1445">
            <v>-9466301.9174999986</v>
          </cell>
          <cell r="AJ1445">
            <v>-9102914.2808333319</v>
          </cell>
          <cell r="AK1445">
            <v>-8738379.9012499992</v>
          </cell>
          <cell r="AL1445">
            <v>-8372698.7787499996</v>
          </cell>
          <cell r="AM1445">
            <v>-8006506.5491666673</v>
          </cell>
          <cell r="AN1445">
            <v>-7637036.8949999986</v>
          </cell>
          <cell r="AO1445">
            <v>-7207620.1591666667</v>
          </cell>
          <cell r="AR1445" t="str">
            <v>62</v>
          </cell>
        </row>
        <row r="1446">
          <cell r="R1446">
            <v>0</v>
          </cell>
          <cell r="S1446">
            <v>0</v>
          </cell>
          <cell r="T1446">
            <v>-3529.07</v>
          </cell>
          <cell r="U1446">
            <v>-3529.07</v>
          </cell>
          <cell r="V1446">
            <v>-3529.07</v>
          </cell>
          <cell r="W1446">
            <v>-3823.24</v>
          </cell>
          <cell r="X1446">
            <v>-66930.080000000002</v>
          </cell>
          <cell r="Y1446">
            <v>-275141.28000000003</v>
          </cell>
          <cell r="Z1446">
            <v>-215850.84</v>
          </cell>
          <cell r="AA1446">
            <v>-215850.84</v>
          </cell>
          <cell r="AB1446">
            <v>-215850.84</v>
          </cell>
          <cell r="AC1446">
            <v>-215850.84</v>
          </cell>
          <cell r="AD1446">
            <v>0</v>
          </cell>
          <cell r="AE1446">
            <v>0</v>
          </cell>
          <cell r="AF1446">
            <v>-147.04458333333335</v>
          </cell>
          <cell r="AG1446">
            <v>-441.13375000000002</v>
          </cell>
          <cell r="AH1446">
            <v>-735.22291666666672</v>
          </cell>
          <cell r="AI1446">
            <v>-1041.5691666666669</v>
          </cell>
          <cell r="AJ1446">
            <v>-3989.624166666667</v>
          </cell>
          <cell r="AK1446">
            <v>-18242.5975</v>
          </cell>
          <cell r="AL1446">
            <v>-38700.602500000001</v>
          </cell>
          <cell r="AM1446">
            <v>-56688.172500000008</v>
          </cell>
          <cell r="AN1446">
            <v>-74675.742500000008</v>
          </cell>
          <cell r="AO1446">
            <v>-92663.3125</v>
          </cell>
          <cell r="AR1446" t="str">
            <v>62</v>
          </cell>
        </row>
        <row r="1447">
          <cell r="R1447">
            <v>-846981.15</v>
          </cell>
          <cell r="S1447">
            <v>-836898.04</v>
          </cell>
          <cell r="T1447">
            <v>-826814.93</v>
          </cell>
          <cell r="U1447">
            <v>-816731.82</v>
          </cell>
          <cell r="V1447">
            <v>-806648.71</v>
          </cell>
          <cell r="W1447">
            <v>-796565.6</v>
          </cell>
          <cell r="X1447">
            <v>-786482.49</v>
          </cell>
          <cell r="Y1447">
            <v>-776399.38</v>
          </cell>
          <cell r="Z1447">
            <v>-766316.27</v>
          </cell>
          <cell r="AA1447">
            <v>-756233.16</v>
          </cell>
          <cell r="AB1447">
            <v>-746150.05</v>
          </cell>
          <cell r="AC1447">
            <v>-736066.94</v>
          </cell>
          <cell r="AD1447">
            <v>-907479.80999999994</v>
          </cell>
          <cell r="AE1447">
            <v>-897396.70000000007</v>
          </cell>
          <cell r="AF1447">
            <v>-887313.58999999985</v>
          </cell>
          <cell r="AG1447">
            <v>-877230.48</v>
          </cell>
          <cell r="AH1447">
            <v>-867147.37</v>
          </cell>
          <cell r="AI1447">
            <v>-857064.25999999989</v>
          </cell>
          <cell r="AJ1447">
            <v>-846981.15</v>
          </cell>
          <cell r="AK1447">
            <v>-836898.04</v>
          </cell>
          <cell r="AL1447">
            <v>-826814.93</v>
          </cell>
          <cell r="AM1447">
            <v>-816731.82</v>
          </cell>
          <cell r="AN1447">
            <v>-806648.71</v>
          </cell>
          <cell r="AO1447">
            <v>-796565.60000000009</v>
          </cell>
          <cell r="AR1447" t="str">
            <v>2</v>
          </cell>
        </row>
        <row r="1448">
          <cell r="R1448">
            <v>0</v>
          </cell>
          <cell r="S1448">
            <v>0</v>
          </cell>
          <cell r="T1448">
            <v>0</v>
          </cell>
          <cell r="U1448">
            <v>0</v>
          </cell>
          <cell r="V1448">
            <v>0</v>
          </cell>
          <cell r="W1448">
            <v>0</v>
          </cell>
          <cell r="X1448">
            <v>0</v>
          </cell>
          <cell r="Y1448">
            <v>0</v>
          </cell>
          <cell r="Z1448">
            <v>0</v>
          </cell>
          <cell r="AA1448">
            <v>0</v>
          </cell>
          <cell r="AB1448">
            <v>0</v>
          </cell>
          <cell r="AC1448">
            <v>0</v>
          </cell>
          <cell r="AD1448">
            <v>-5236.1087500000003</v>
          </cell>
          <cell r="AE1448">
            <v>-1742.5362500000001</v>
          </cell>
          <cell r="AF1448">
            <v>0</v>
          </cell>
          <cell r="AG1448">
            <v>0</v>
          </cell>
          <cell r="AH1448">
            <v>0</v>
          </cell>
          <cell r="AI1448">
            <v>0</v>
          </cell>
          <cell r="AJ1448">
            <v>0</v>
          </cell>
          <cell r="AK1448">
            <v>0</v>
          </cell>
          <cell r="AL1448">
            <v>0</v>
          </cell>
          <cell r="AM1448">
            <v>0</v>
          </cell>
          <cell r="AN1448">
            <v>0</v>
          </cell>
          <cell r="AO1448">
            <v>0</v>
          </cell>
          <cell r="AR1448" t="str">
            <v>2</v>
          </cell>
        </row>
        <row r="1449">
          <cell r="R1449">
            <v>-190059.93</v>
          </cell>
          <cell r="S1449">
            <v>-189383.56</v>
          </cell>
          <cell r="T1449">
            <v>-188707.19</v>
          </cell>
          <cell r="U1449">
            <v>-188030.82</v>
          </cell>
          <cell r="V1449">
            <v>-187354.45</v>
          </cell>
          <cell r="W1449">
            <v>-186678.08</v>
          </cell>
          <cell r="X1449">
            <v>-186001.71</v>
          </cell>
          <cell r="Y1449">
            <v>-185325.34</v>
          </cell>
          <cell r="Z1449">
            <v>-184648.97</v>
          </cell>
          <cell r="AA1449">
            <v>-183972.6</v>
          </cell>
          <cell r="AB1449">
            <v>-183296.23</v>
          </cell>
          <cell r="AC1449">
            <v>-182619.86</v>
          </cell>
          <cell r="AD1449">
            <v>-185860.80124999999</v>
          </cell>
          <cell r="AE1449">
            <v>-193441.78</v>
          </cell>
          <cell r="AF1449">
            <v>-192765.41</v>
          </cell>
          <cell r="AG1449">
            <v>-192089.04</v>
          </cell>
          <cell r="AH1449">
            <v>-191412.67</v>
          </cell>
          <cell r="AI1449">
            <v>-190736.30000000002</v>
          </cell>
          <cell r="AJ1449">
            <v>-190059.93000000002</v>
          </cell>
          <cell r="AK1449">
            <v>-189383.55999999997</v>
          </cell>
          <cell r="AL1449">
            <v>-188707.19000000003</v>
          </cell>
          <cell r="AM1449">
            <v>-188030.81999999998</v>
          </cell>
          <cell r="AN1449">
            <v>-187354.45000000004</v>
          </cell>
          <cell r="AO1449">
            <v>-186678.08</v>
          </cell>
          <cell r="AR1449" t="str">
            <v>2</v>
          </cell>
        </row>
        <row r="1450">
          <cell r="R1450">
            <v>0</v>
          </cell>
          <cell r="S1450">
            <v>0</v>
          </cell>
          <cell r="T1450">
            <v>0</v>
          </cell>
          <cell r="U1450">
            <v>0</v>
          </cell>
          <cell r="V1450">
            <v>0</v>
          </cell>
          <cell r="W1450">
            <v>0</v>
          </cell>
          <cell r="X1450">
            <v>0</v>
          </cell>
          <cell r="Y1450">
            <v>0</v>
          </cell>
          <cell r="Z1450">
            <v>0</v>
          </cell>
          <cell r="AA1450">
            <v>0</v>
          </cell>
          <cell r="AB1450">
            <v>0</v>
          </cell>
          <cell r="AC1450">
            <v>0</v>
          </cell>
          <cell r="AD1450">
            <v>-1122.3841666666667</v>
          </cell>
          <cell r="AE1450">
            <v>-1122.3841666666667</v>
          </cell>
          <cell r="AF1450">
            <v>-1122.3841666666667</v>
          </cell>
          <cell r="AG1450">
            <v>-1122.3841666666667</v>
          </cell>
          <cell r="AH1450">
            <v>-1122.3841666666667</v>
          </cell>
          <cell r="AI1450">
            <v>-1122.3841666666667</v>
          </cell>
          <cell r="AJ1450">
            <v>-1122.3841666666667</v>
          </cell>
          <cell r="AK1450">
            <v>-1122.3841666666667</v>
          </cell>
          <cell r="AL1450">
            <v>-1122.3841666666667</v>
          </cell>
          <cell r="AM1450">
            <v>-1122.3841666666667</v>
          </cell>
          <cell r="AN1450">
            <v>-1122.3841666666667</v>
          </cell>
          <cell r="AO1450">
            <v>-561.19208333333336</v>
          </cell>
          <cell r="AR1450" t="str">
            <v>2</v>
          </cell>
        </row>
        <row r="1451">
          <cell r="R1451">
            <v>-71851894.800000012</v>
          </cell>
          <cell r="S1451">
            <v>-71851894.800000012</v>
          </cell>
          <cell r="T1451">
            <v>-71851894.800000012</v>
          </cell>
          <cell r="U1451">
            <v>-71851894.800000012</v>
          </cell>
          <cell r="V1451">
            <v>-71851894.800000012</v>
          </cell>
          <cell r="W1451">
            <v>-71851894.800000012</v>
          </cell>
          <cell r="X1451">
            <v>-71851894.800000012</v>
          </cell>
          <cell r="Y1451">
            <v>-71851894.800000012</v>
          </cell>
          <cell r="Z1451">
            <v>-73110126.800000012</v>
          </cell>
          <cell r="AA1451">
            <v>-75744126.800000012</v>
          </cell>
          <cell r="AB1451">
            <v>-77355126.800000012</v>
          </cell>
          <cell r="AC1451">
            <v>-79677126.800000012</v>
          </cell>
          <cell r="AD1451">
            <v>-71851894.799999997</v>
          </cell>
          <cell r="AE1451">
            <v>-71851894.799999997</v>
          </cell>
          <cell r="AF1451">
            <v>-71851894.799999997</v>
          </cell>
          <cell r="AG1451">
            <v>-71851894.799999997</v>
          </cell>
          <cell r="AH1451">
            <v>-71851894.799999997</v>
          </cell>
          <cell r="AI1451">
            <v>-71851894.799999997</v>
          </cell>
          <cell r="AJ1451">
            <v>-71851894.799999997</v>
          </cell>
          <cell r="AK1451">
            <v>-71851894.799999997</v>
          </cell>
          <cell r="AL1451">
            <v>-71904321.133333325</v>
          </cell>
          <cell r="AM1451">
            <v>-72118923.799999997</v>
          </cell>
          <cell r="AN1451">
            <v>-72510401.466666654</v>
          </cell>
          <cell r="AO1451">
            <v>-73065754.133333325</v>
          </cell>
          <cell r="AR1451" t="str">
            <v>17</v>
          </cell>
          <cell r="AS1451" t="str">
            <v>10</v>
          </cell>
        </row>
        <row r="1452">
          <cell r="R1452">
            <v>-3415000</v>
          </cell>
          <cell r="S1452">
            <v>-3394000</v>
          </cell>
          <cell r="T1452">
            <v>-3375000</v>
          </cell>
          <cell r="U1452">
            <v>-3353000</v>
          </cell>
          <cell r="V1452">
            <v>-3330000</v>
          </cell>
          <cell r="W1452">
            <v>-3310000</v>
          </cell>
          <cell r="X1452">
            <v>-3288000</v>
          </cell>
          <cell r="Y1452">
            <v>-3266000</v>
          </cell>
          <cell r="Z1452">
            <v>-3246000</v>
          </cell>
          <cell r="AA1452">
            <v>-3226000</v>
          </cell>
          <cell r="AB1452">
            <v>-3205000</v>
          </cell>
          <cell r="AC1452">
            <v>-3185000</v>
          </cell>
          <cell r="AD1452">
            <v>-3539375</v>
          </cell>
          <cell r="AE1452">
            <v>-3518458.3333333335</v>
          </cell>
          <cell r="AF1452">
            <v>-3497625</v>
          </cell>
          <cell r="AG1452">
            <v>-3476875</v>
          </cell>
          <cell r="AH1452">
            <v>-3456083.3333333335</v>
          </cell>
          <cell r="AI1452">
            <v>-3435208.3333333335</v>
          </cell>
          <cell r="AJ1452">
            <v>-3414250</v>
          </cell>
          <cell r="AK1452">
            <v>-3393208.3333333335</v>
          </cell>
          <cell r="AL1452">
            <v>-3372208.3333333335</v>
          </cell>
          <cell r="AM1452">
            <v>-3351375</v>
          </cell>
          <cell r="AN1452">
            <v>-3330666.6666666665</v>
          </cell>
          <cell r="AO1452">
            <v>-3309875</v>
          </cell>
          <cell r="AQ1452">
            <v>31</v>
          </cell>
          <cell r="AR1452" t="str">
            <v>56</v>
          </cell>
        </row>
        <row r="1453">
          <cell r="R1453">
            <v>-323092</v>
          </cell>
          <cell r="S1453">
            <v>-295092</v>
          </cell>
          <cell r="T1453">
            <v>-968526</v>
          </cell>
          <cell r="U1453">
            <v>-940526</v>
          </cell>
          <cell r="V1453">
            <v>-912526</v>
          </cell>
          <cell r="W1453">
            <v>-884526</v>
          </cell>
          <cell r="X1453">
            <v>-856526</v>
          </cell>
          <cell r="Y1453">
            <v>-828526</v>
          </cell>
          <cell r="Z1453">
            <v>-809526</v>
          </cell>
          <cell r="AA1453">
            <v>-782526</v>
          </cell>
          <cell r="AB1453">
            <v>-755526</v>
          </cell>
          <cell r="AC1453">
            <v>-728413</v>
          </cell>
          <cell r="AD1453">
            <v>-859828.29166666663</v>
          </cell>
          <cell r="AE1453">
            <v>-768815.70833333337</v>
          </cell>
          <cell r="AF1453">
            <v>-713112.875</v>
          </cell>
          <cell r="AG1453">
            <v>-692719.79166666663</v>
          </cell>
          <cell r="AH1453">
            <v>-678410.04166666663</v>
          </cell>
          <cell r="AI1453">
            <v>-670183.625</v>
          </cell>
          <cell r="AJ1453">
            <v>-668040.54166666663</v>
          </cell>
          <cell r="AK1453">
            <v>-671980.79166666663</v>
          </cell>
          <cell r="AL1453">
            <v>-682212.70833333337</v>
          </cell>
          <cell r="AM1453">
            <v>-694569.625</v>
          </cell>
          <cell r="AN1453">
            <v>-712926.54166666663</v>
          </cell>
          <cell r="AO1453">
            <v>-741389.20833333337</v>
          </cell>
          <cell r="AQ1453">
            <v>32</v>
          </cell>
          <cell r="AR1453" t="str">
            <v>56</v>
          </cell>
        </row>
        <row r="1454">
          <cell r="R1454">
            <v>-345632778</v>
          </cell>
          <cell r="S1454">
            <v>-348561778</v>
          </cell>
          <cell r="T1454">
            <v>-351355344</v>
          </cell>
          <cell r="U1454">
            <v>-354473344</v>
          </cell>
          <cell r="V1454">
            <v>-357591344</v>
          </cell>
          <cell r="W1454">
            <v>-360709344</v>
          </cell>
          <cell r="X1454">
            <v>-361369344</v>
          </cell>
          <cell r="Y1454">
            <v>-364487344</v>
          </cell>
          <cell r="Z1454">
            <v>-366716391</v>
          </cell>
          <cell r="AA1454">
            <v>-369927391</v>
          </cell>
          <cell r="AB1454">
            <v>-365576391</v>
          </cell>
          <cell r="AC1454">
            <v>-368099847</v>
          </cell>
          <cell r="AD1454">
            <v>-334154221.33333331</v>
          </cell>
          <cell r="AE1454">
            <v>-336031359.66666669</v>
          </cell>
          <cell r="AF1454">
            <v>-337936979.91666669</v>
          </cell>
          <cell r="AG1454">
            <v>-339967165.41666669</v>
          </cell>
          <cell r="AH1454">
            <v>-342142559.25</v>
          </cell>
          <cell r="AI1454">
            <v>-344441619.75</v>
          </cell>
          <cell r="AJ1454">
            <v>-346761930.25</v>
          </cell>
          <cell r="AK1454">
            <v>-349103490.75</v>
          </cell>
          <cell r="AL1454">
            <v>-351531719.875</v>
          </cell>
          <cell r="AM1454">
            <v>-354058659.29166669</v>
          </cell>
          <cell r="AN1454">
            <v>-356392223.70833331</v>
          </cell>
          <cell r="AO1454">
            <v>-358483550.45833331</v>
          </cell>
          <cell r="AQ1454">
            <v>33</v>
          </cell>
          <cell r="AR1454" t="str">
            <v>56</v>
          </cell>
        </row>
        <row r="1455">
          <cell r="R1455">
            <v>-938000</v>
          </cell>
          <cell r="S1455">
            <v>-937000</v>
          </cell>
          <cell r="T1455">
            <v>-937000</v>
          </cell>
          <cell r="U1455">
            <v>-936000</v>
          </cell>
          <cell r="V1455">
            <v>-936000</v>
          </cell>
          <cell r="W1455">
            <v>-935000</v>
          </cell>
          <cell r="X1455">
            <v>-934000</v>
          </cell>
          <cell r="Y1455">
            <v>-933000</v>
          </cell>
          <cell r="Z1455">
            <v>-933000</v>
          </cell>
          <cell r="AA1455">
            <v>-933000</v>
          </cell>
          <cell r="AB1455">
            <v>-932000</v>
          </cell>
          <cell r="AC1455">
            <v>-931000</v>
          </cell>
          <cell r="AD1455">
            <v>-940458.33333333337</v>
          </cell>
          <cell r="AE1455">
            <v>-940000</v>
          </cell>
          <cell r="AF1455">
            <v>-939541.66666666663</v>
          </cell>
          <cell r="AG1455">
            <v>-939083.33333333337</v>
          </cell>
          <cell r="AH1455">
            <v>-938583.33333333337</v>
          </cell>
          <cell r="AI1455">
            <v>-938083.33333333337</v>
          </cell>
          <cell r="AJ1455">
            <v>-937541.66666666663</v>
          </cell>
          <cell r="AK1455">
            <v>-936916.66666666663</v>
          </cell>
          <cell r="AL1455">
            <v>-936333.33333333337</v>
          </cell>
          <cell r="AM1455">
            <v>-935875</v>
          </cell>
          <cell r="AN1455">
            <v>-935458.33333333337</v>
          </cell>
          <cell r="AO1455">
            <v>-934916.66666666663</v>
          </cell>
          <cell r="AQ1455">
            <v>34</v>
          </cell>
          <cell r="AR1455" t="str">
            <v>56</v>
          </cell>
        </row>
        <row r="1456">
          <cell r="R1456">
            <v>-32874</v>
          </cell>
          <cell r="S1456">
            <v>-32874</v>
          </cell>
          <cell r="T1456">
            <v>-32874</v>
          </cell>
          <cell r="U1456">
            <v>-32874</v>
          </cell>
          <cell r="V1456">
            <v>-32874</v>
          </cell>
          <cell r="W1456">
            <v>-32874</v>
          </cell>
          <cell r="X1456">
            <v>-32874</v>
          </cell>
          <cell r="Y1456">
            <v>-32874</v>
          </cell>
          <cell r="Z1456">
            <v>-32874</v>
          </cell>
          <cell r="AA1456">
            <v>-32874</v>
          </cell>
          <cell r="AB1456">
            <v>-32874</v>
          </cell>
          <cell r="AC1456">
            <v>-32874</v>
          </cell>
          <cell r="AD1456">
            <v>-32874</v>
          </cell>
          <cell r="AE1456">
            <v>-32874</v>
          </cell>
          <cell r="AF1456">
            <v>-32874</v>
          </cell>
          <cell r="AG1456">
            <v>-32874</v>
          </cell>
          <cell r="AH1456">
            <v>-32874</v>
          </cell>
          <cell r="AI1456">
            <v>-32874</v>
          </cell>
          <cell r="AJ1456">
            <v>-32874</v>
          </cell>
          <cell r="AK1456">
            <v>-32874</v>
          </cell>
          <cell r="AL1456">
            <v>-32874</v>
          </cell>
          <cell r="AM1456">
            <v>-32874</v>
          </cell>
          <cell r="AN1456">
            <v>-32874</v>
          </cell>
          <cell r="AO1456">
            <v>-32874</v>
          </cell>
          <cell r="AQ1456" t="str">
            <v>35</v>
          </cell>
          <cell r="AR1456" t="str">
            <v>56</v>
          </cell>
        </row>
        <row r="1457">
          <cell r="R1457">
            <v>-63753000</v>
          </cell>
          <cell r="S1457">
            <v>-63753000</v>
          </cell>
          <cell r="T1457">
            <v>-63753000</v>
          </cell>
          <cell r="U1457">
            <v>-63753000</v>
          </cell>
          <cell r="V1457">
            <v>-63753000</v>
          </cell>
          <cell r="W1457">
            <v>-63753000</v>
          </cell>
          <cell r="X1457">
            <v>-63753000</v>
          </cell>
          <cell r="Y1457">
            <v>-63753000</v>
          </cell>
          <cell r="Z1457">
            <v>-63753000</v>
          </cell>
          <cell r="AA1457">
            <v>-63753000</v>
          </cell>
          <cell r="AB1457">
            <v>-63753000</v>
          </cell>
          <cell r="AC1457">
            <v>-63753000</v>
          </cell>
          <cell r="AD1457">
            <v>-52058750</v>
          </cell>
          <cell r="AE1457">
            <v>-53811041.666666664</v>
          </cell>
          <cell r="AF1457">
            <v>-55487708.333333336</v>
          </cell>
          <cell r="AG1457">
            <v>-57006916.666666664</v>
          </cell>
          <cell r="AH1457">
            <v>-58348666.666666664</v>
          </cell>
          <cell r="AI1457">
            <v>-59575833.333333336</v>
          </cell>
          <cell r="AJ1457">
            <v>-60690083.333333336</v>
          </cell>
          <cell r="AK1457">
            <v>-61692500</v>
          </cell>
          <cell r="AL1457">
            <v>-62502000</v>
          </cell>
          <cell r="AM1457">
            <v>-63094750</v>
          </cell>
          <cell r="AN1457">
            <v>-63552125</v>
          </cell>
          <cell r="AO1457">
            <v>-63753000</v>
          </cell>
          <cell r="AR1457" t="str">
            <v>17</v>
          </cell>
          <cell r="AS1457" t="str">
            <v>10</v>
          </cell>
        </row>
        <row r="1458">
          <cell r="Z1458">
            <v>-42927383</v>
          </cell>
          <cell r="AA1458">
            <v>-42927383</v>
          </cell>
          <cell r="AB1458">
            <v>-42927383</v>
          </cell>
          <cell r="AC1458">
            <v>-43082383</v>
          </cell>
          <cell r="AK1458">
            <v>0</v>
          </cell>
          <cell r="AL1458">
            <v>-1788640.9583333333</v>
          </cell>
          <cell r="AM1458">
            <v>-5365922.875</v>
          </cell>
          <cell r="AN1458">
            <v>-8943204.791666666</v>
          </cell>
          <cell r="AO1458">
            <v>-12526945.041666666</v>
          </cell>
          <cell r="AQ1458">
            <v>33</v>
          </cell>
          <cell r="AR1458" t="str">
            <v>56</v>
          </cell>
        </row>
        <row r="1459">
          <cell r="Z1459">
            <v>-29258523</v>
          </cell>
          <cell r="AA1459">
            <v>-29258523</v>
          </cell>
          <cell r="AB1459">
            <v>-29258523</v>
          </cell>
          <cell r="AC1459">
            <v>-29365523</v>
          </cell>
          <cell r="AK1459">
            <v>0</v>
          </cell>
          <cell r="AL1459">
            <v>-1219105.125</v>
          </cell>
          <cell r="AM1459">
            <v>-3657315.375</v>
          </cell>
          <cell r="AN1459">
            <v>-6095525.625</v>
          </cell>
          <cell r="AO1459">
            <v>-8538194.208333334</v>
          </cell>
          <cell r="AR1459" t="str">
            <v>17</v>
          </cell>
        </row>
        <row r="1460">
          <cell r="Z1460">
            <v>-6143748</v>
          </cell>
          <cell r="AA1460">
            <v>-6143748</v>
          </cell>
          <cell r="AB1460">
            <v>-6143748</v>
          </cell>
          <cell r="AC1460">
            <v>-6143748</v>
          </cell>
          <cell r="AK1460">
            <v>0</v>
          </cell>
          <cell r="AL1460">
            <v>-255989.5</v>
          </cell>
          <cell r="AM1460">
            <v>-767968.5</v>
          </cell>
          <cell r="AN1460">
            <v>-1279947.5</v>
          </cell>
          <cell r="AO1460">
            <v>-1791926.5</v>
          </cell>
          <cell r="AQ1460">
            <v>33</v>
          </cell>
          <cell r="AR1460" t="str">
            <v>56</v>
          </cell>
        </row>
        <row r="1461">
          <cell r="Z1461">
            <v>-4155604</v>
          </cell>
          <cell r="AA1461">
            <v>-4155604</v>
          </cell>
          <cell r="AB1461">
            <v>-4155604</v>
          </cell>
          <cell r="AC1461">
            <v>-4155604</v>
          </cell>
          <cell r="AK1461">
            <v>0</v>
          </cell>
          <cell r="AL1461">
            <v>-173150.16666666666</v>
          </cell>
          <cell r="AM1461">
            <v>-519450.5</v>
          </cell>
          <cell r="AN1461">
            <v>-865750.83333333337</v>
          </cell>
          <cell r="AO1461">
            <v>-1212051.1666666667</v>
          </cell>
          <cell r="AR1461" t="str">
            <v>56</v>
          </cell>
        </row>
        <row r="1462">
          <cell r="R1462">
            <v>141000</v>
          </cell>
          <cell r="S1462">
            <v>141000</v>
          </cell>
          <cell r="T1462">
            <v>-839000</v>
          </cell>
          <cell r="U1462">
            <v>-839000</v>
          </cell>
          <cell r="V1462">
            <v>-839000</v>
          </cell>
          <cell r="W1462">
            <v>-839000</v>
          </cell>
          <cell r="X1462">
            <v>-839000</v>
          </cell>
          <cell r="Y1462">
            <v>-839000</v>
          </cell>
          <cell r="Z1462">
            <v>-839000</v>
          </cell>
          <cell r="AA1462">
            <v>-839000</v>
          </cell>
          <cell r="AB1462">
            <v>-839000</v>
          </cell>
          <cell r="AC1462">
            <v>141000</v>
          </cell>
          <cell r="AD1462">
            <v>40875</v>
          </cell>
          <cell r="AE1462">
            <v>52625</v>
          </cell>
          <cell r="AF1462">
            <v>25541.666666666668</v>
          </cell>
          <cell r="AG1462">
            <v>-40375</v>
          </cell>
          <cell r="AH1462">
            <v>-106291.66666666667</v>
          </cell>
          <cell r="AI1462">
            <v>-174208.33333333334</v>
          </cell>
          <cell r="AJ1462">
            <v>-244125</v>
          </cell>
          <cell r="AK1462">
            <v>-314041.66666666669</v>
          </cell>
          <cell r="AL1462">
            <v>-389833.33333333331</v>
          </cell>
          <cell r="AM1462">
            <v>-471500</v>
          </cell>
          <cell r="AN1462">
            <v>-553166.66666666663</v>
          </cell>
          <cell r="AO1462">
            <v>-594000</v>
          </cell>
          <cell r="AR1462" t="str">
            <v>62</v>
          </cell>
        </row>
        <row r="1463">
          <cell r="R1463">
            <v>-1478847.03</v>
          </cell>
          <cell r="S1463">
            <v>-3841847.03</v>
          </cell>
          <cell r="T1463">
            <v>-6949847.0300000003</v>
          </cell>
          <cell r="U1463">
            <v>-9572847.0299999993</v>
          </cell>
          <cell r="V1463">
            <v>-12181847.029999999</v>
          </cell>
          <cell r="W1463">
            <v>-14818847.029999999</v>
          </cell>
          <cell r="X1463">
            <v>-17435847.030000001</v>
          </cell>
          <cell r="Y1463">
            <v>-20056847.030000001</v>
          </cell>
          <cell r="Z1463">
            <v>-20056847.030000001</v>
          </cell>
          <cell r="AA1463">
            <v>-20056847.030000001</v>
          </cell>
          <cell r="AB1463">
            <v>-20056847.030000001</v>
          </cell>
          <cell r="AC1463">
            <v>-20056847.030000001</v>
          </cell>
          <cell r="AD1463">
            <v>804861.30333333334</v>
          </cell>
          <cell r="AE1463">
            <v>507819.63666666654</v>
          </cell>
          <cell r="AF1463">
            <v>-17180.363333333476</v>
          </cell>
          <cell r="AG1463">
            <v>-780972.03000000014</v>
          </cell>
          <cell r="AH1463">
            <v>-1762763.6966666665</v>
          </cell>
          <cell r="AI1463">
            <v>-2963138.6966666668</v>
          </cell>
          <cell r="AJ1463">
            <v>-4382430.3633333333</v>
          </cell>
          <cell r="AK1463">
            <v>-6019972.0300000012</v>
          </cell>
          <cell r="AL1463">
            <v>-7766722.0300000012</v>
          </cell>
          <cell r="AM1463">
            <v>-9513472.0300000012</v>
          </cell>
          <cell r="AN1463">
            <v>-11260222.030000001</v>
          </cell>
          <cell r="AO1463">
            <v>-13006972.030000001</v>
          </cell>
          <cell r="AR1463" t="str">
            <v>17/20</v>
          </cell>
        </row>
        <row r="1464">
          <cell r="R1464">
            <v>-612000</v>
          </cell>
          <cell r="S1464">
            <v>-177000</v>
          </cell>
          <cell r="T1464">
            <v>258000</v>
          </cell>
          <cell r="U1464">
            <v>693000</v>
          </cell>
          <cell r="V1464">
            <v>1128000</v>
          </cell>
          <cell r="W1464">
            <v>1563000</v>
          </cell>
          <cell r="X1464">
            <v>1998000</v>
          </cell>
          <cell r="Y1464">
            <v>2433000</v>
          </cell>
          <cell r="Z1464">
            <v>-30771066</v>
          </cell>
          <cell r="AA1464">
            <v>-30336066</v>
          </cell>
          <cell r="AB1464">
            <v>-29901066</v>
          </cell>
          <cell r="AC1464">
            <v>-30700066</v>
          </cell>
          <cell r="AD1464">
            <v>-566250</v>
          </cell>
          <cell r="AE1464">
            <v>-599125</v>
          </cell>
          <cell r="AF1464">
            <v>-585166.66666666663</v>
          </cell>
          <cell r="AG1464">
            <v>-520833.33333333331</v>
          </cell>
          <cell r="AH1464">
            <v>-413166.66666666669</v>
          </cell>
          <cell r="AI1464">
            <v>-262166.66666666669</v>
          </cell>
          <cell r="AJ1464">
            <v>-67833.333333333328</v>
          </cell>
          <cell r="AK1464">
            <v>169833.33333333334</v>
          </cell>
          <cell r="AL1464">
            <v>-949461.08333333337</v>
          </cell>
          <cell r="AM1464">
            <v>-3425716.5833333335</v>
          </cell>
          <cell r="AN1464">
            <v>-5858638.75</v>
          </cell>
          <cell r="AO1464">
            <v>-8299810.916666667</v>
          </cell>
          <cell r="AR1464" t="str">
            <v>56</v>
          </cell>
        </row>
        <row r="1465">
          <cell r="R1465">
            <v>-27673328.77</v>
          </cell>
          <cell r="S1465">
            <v>-27673328.77</v>
          </cell>
          <cell r="T1465">
            <v>-27673328.77</v>
          </cell>
          <cell r="U1465">
            <v>-27673328.77</v>
          </cell>
          <cell r="V1465">
            <v>-27673328.77</v>
          </cell>
          <cell r="W1465">
            <v>-27673328.77</v>
          </cell>
          <cell r="X1465">
            <v>-27673328.77</v>
          </cell>
          <cell r="Y1465">
            <v>-27673328.77</v>
          </cell>
          <cell r="Z1465">
            <v>-27673328.77</v>
          </cell>
          <cell r="AA1465">
            <v>-27673328.77</v>
          </cell>
          <cell r="AB1465">
            <v>-27673328.77</v>
          </cell>
          <cell r="AC1465">
            <v>-27673328.77</v>
          </cell>
          <cell r="AD1465">
            <v>-27673328.77</v>
          </cell>
          <cell r="AE1465">
            <v>-27673328.77</v>
          </cell>
          <cell r="AF1465">
            <v>-27673328.77</v>
          </cell>
          <cell r="AG1465">
            <v>-27673328.77</v>
          </cell>
          <cell r="AH1465">
            <v>-27673328.77</v>
          </cell>
          <cell r="AI1465">
            <v>-27673328.77</v>
          </cell>
          <cell r="AJ1465">
            <v>-27673328.77</v>
          </cell>
          <cell r="AK1465">
            <v>-27673328.77</v>
          </cell>
          <cell r="AL1465">
            <v>-27673328.77</v>
          </cell>
          <cell r="AM1465">
            <v>-27673328.77</v>
          </cell>
          <cell r="AN1465">
            <v>-27673328.77</v>
          </cell>
          <cell r="AO1465">
            <v>-27673328.77</v>
          </cell>
          <cell r="AR1465" t="str">
            <v>17/21</v>
          </cell>
          <cell r="AS1465" t="str">
            <v>10</v>
          </cell>
        </row>
        <row r="1466">
          <cell r="Z1466">
            <v>-39250979</v>
          </cell>
          <cell r="AA1466">
            <v>-39484979</v>
          </cell>
          <cell r="AB1466">
            <v>-39718979</v>
          </cell>
          <cell r="AC1466">
            <v>-40025979</v>
          </cell>
          <cell r="AK1466">
            <v>0</v>
          </cell>
          <cell r="AL1466">
            <v>-1635457.4583333333</v>
          </cell>
          <cell r="AM1466">
            <v>-4916122.375</v>
          </cell>
          <cell r="AN1466">
            <v>-8216287.291666667</v>
          </cell>
          <cell r="AO1466">
            <v>-11538993.875</v>
          </cell>
          <cell r="AR1466" t="str">
            <v>62</v>
          </cell>
        </row>
        <row r="1467">
          <cell r="R1467">
            <v>-4489581</v>
          </cell>
          <cell r="S1467">
            <v>-4489581</v>
          </cell>
          <cell r="T1467">
            <v>-4489581</v>
          </cell>
          <cell r="U1467">
            <v>-4489581</v>
          </cell>
          <cell r="V1467">
            <v>-4489581</v>
          </cell>
          <cell r="W1467">
            <v>-4489581</v>
          </cell>
          <cell r="X1467">
            <v>-4489581</v>
          </cell>
          <cell r="Y1467">
            <v>-4489581</v>
          </cell>
          <cell r="Z1467">
            <v>-4489581</v>
          </cell>
          <cell r="AA1467">
            <v>-4489581</v>
          </cell>
          <cell r="AB1467">
            <v>-4489581</v>
          </cell>
          <cell r="AC1467">
            <v>-4489581</v>
          </cell>
          <cell r="AD1467">
            <v>-4489581</v>
          </cell>
          <cell r="AE1467">
            <v>-4489581</v>
          </cell>
          <cell r="AF1467">
            <v>-4489581</v>
          </cell>
          <cell r="AG1467">
            <v>-4489581</v>
          </cell>
          <cell r="AH1467">
            <v>-4489581</v>
          </cell>
          <cell r="AI1467">
            <v>-4489581</v>
          </cell>
          <cell r="AJ1467">
            <v>-4489581</v>
          </cell>
          <cell r="AK1467">
            <v>-4489581</v>
          </cell>
          <cell r="AL1467">
            <v>-4489581</v>
          </cell>
          <cell r="AM1467">
            <v>-4489581</v>
          </cell>
          <cell r="AN1467">
            <v>-4489581</v>
          </cell>
          <cell r="AO1467">
            <v>-4489581</v>
          </cell>
          <cell r="AR1467" t="str">
            <v>17/20</v>
          </cell>
        </row>
        <row r="1468">
          <cell r="Z1468">
            <v>-4845122</v>
          </cell>
          <cell r="AA1468">
            <v>-4792122</v>
          </cell>
          <cell r="AB1468">
            <v>-4739122</v>
          </cell>
          <cell r="AC1468">
            <v>-4686122</v>
          </cell>
          <cell r="AK1468">
            <v>0</v>
          </cell>
          <cell r="AL1468">
            <v>-201880.08333333334</v>
          </cell>
          <cell r="AM1468">
            <v>-603431.91666666663</v>
          </cell>
          <cell r="AN1468">
            <v>-1000567.0833333334</v>
          </cell>
          <cell r="AO1468">
            <v>-1393285.5833333333</v>
          </cell>
          <cell r="AR1468" t="str">
            <v>2</v>
          </cell>
        </row>
        <row r="1469">
          <cell r="R1469">
            <v>-269554.90999999997</v>
          </cell>
          <cell r="S1469">
            <v>-269554.90999999997</v>
          </cell>
          <cell r="T1469">
            <v>-269554.90999999997</v>
          </cell>
          <cell r="U1469">
            <v>-269554.90999999997</v>
          </cell>
          <cell r="V1469">
            <v>-269554.90999999997</v>
          </cell>
          <cell r="W1469">
            <v>-269554.90999999997</v>
          </cell>
          <cell r="X1469">
            <v>-269554.90999999997</v>
          </cell>
          <cell r="Y1469">
            <v>-269554.90999999997</v>
          </cell>
          <cell r="Z1469">
            <v>-269554.90999999997</v>
          </cell>
          <cell r="AA1469">
            <v>-269554.90999999997</v>
          </cell>
          <cell r="AB1469">
            <v>-269554.90999999997</v>
          </cell>
          <cell r="AC1469">
            <v>-269554.90999999997</v>
          </cell>
          <cell r="AD1469">
            <v>-269554.91000000003</v>
          </cell>
          <cell r="AE1469">
            <v>-269554.91000000003</v>
          </cell>
          <cell r="AF1469">
            <v>-269554.91000000003</v>
          </cell>
          <cell r="AG1469">
            <v>-269554.91000000003</v>
          </cell>
          <cell r="AH1469">
            <v>-269554.91000000003</v>
          </cell>
          <cell r="AI1469">
            <v>-269554.91000000003</v>
          </cell>
          <cell r="AJ1469">
            <v>-269554.91000000003</v>
          </cell>
          <cell r="AK1469">
            <v>-269554.91000000003</v>
          </cell>
          <cell r="AL1469">
            <v>-269554.91000000003</v>
          </cell>
          <cell r="AM1469">
            <v>-269554.91000000003</v>
          </cell>
          <cell r="AN1469">
            <v>-269554.91000000003</v>
          </cell>
          <cell r="AO1469">
            <v>-269554.91000000003</v>
          </cell>
          <cell r="AR1469" t="str">
            <v>17/20</v>
          </cell>
        </row>
        <row r="1470">
          <cell r="R1470">
            <v>-443787.06</v>
          </cell>
          <cell r="S1470">
            <v>-443787.06</v>
          </cell>
          <cell r="T1470">
            <v>-443787.06</v>
          </cell>
          <cell r="U1470">
            <v>-443787.06</v>
          </cell>
          <cell r="V1470">
            <v>-443787.06</v>
          </cell>
          <cell r="W1470">
            <v>-443787.06</v>
          </cell>
          <cell r="X1470">
            <v>-443787.06</v>
          </cell>
          <cell r="Y1470">
            <v>-443787.06</v>
          </cell>
          <cell r="Z1470">
            <v>-443787.06</v>
          </cell>
          <cell r="AA1470">
            <v>-443787.06</v>
          </cell>
          <cell r="AB1470">
            <v>-443787.06</v>
          </cell>
          <cell r="AC1470">
            <v>-443787.06</v>
          </cell>
          <cell r="AD1470">
            <v>-443787.05999999988</v>
          </cell>
          <cell r="AE1470">
            <v>-443787.05999999988</v>
          </cell>
          <cell r="AF1470">
            <v>-443787.05999999988</v>
          </cell>
          <cell r="AG1470">
            <v>-443787.05999999988</v>
          </cell>
          <cell r="AH1470">
            <v>-443787.05999999988</v>
          </cell>
          <cell r="AI1470">
            <v>-443787.05999999988</v>
          </cell>
          <cell r="AJ1470">
            <v>-443787.05999999988</v>
          </cell>
          <cell r="AK1470">
            <v>-443787.05999999988</v>
          </cell>
          <cell r="AL1470">
            <v>-443787.05999999988</v>
          </cell>
          <cell r="AM1470">
            <v>-443787.05999999988</v>
          </cell>
          <cell r="AN1470">
            <v>-443787.05999999988</v>
          </cell>
          <cell r="AO1470">
            <v>-443787.05999999988</v>
          </cell>
          <cell r="AR1470" t="str">
            <v>17/20</v>
          </cell>
        </row>
        <row r="1471">
          <cell r="R1471">
            <v>-1614.97</v>
          </cell>
          <cell r="S1471">
            <v>-1614.97</v>
          </cell>
          <cell r="T1471">
            <v>-1614.97</v>
          </cell>
          <cell r="U1471">
            <v>-1614.97</v>
          </cell>
          <cell r="V1471">
            <v>-1614.97</v>
          </cell>
          <cell r="W1471">
            <v>-1614.97</v>
          </cell>
          <cell r="X1471">
            <v>-1614.97</v>
          </cell>
          <cell r="Y1471">
            <v>-1614.97</v>
          </cell>
          <cell r="Z1471">
            <v>-1614.97</v>
          </cell>
          <cell r="AA1471">
            <v>-1614.97</v>
          </cell>
          <cell r="AB1471">
            <v>-1614.97</v>
          </cell>
          <cell r="AC1471">
            <v>-1614.97</v>
          </cell>
          <cell r="AD1471">
            <v>-1614.97</v>
          </cell>
          <cell r="AE1471">
            <v>-1614.97</v>
          </cell>
          <cell r="AF1471">
            <v>-1614.97</v>
          </cell>
          <cell r="AG1471">
            <v>-1614.97</v>
          </cell>
          <cell r="AH1471">
            <v>-1614.97</v>
          </cell>
          <cell r="AI1471">
            <v>-1614.97</v>
          </cell>
          <cell r="AJ1471">
            <v>-1614.97</v>
          </cell>
          <cell r="AK1471">
            <v>-1614.97</v>
          </cell>
          <cell r="AL1471">
            <v>-1614.97</v>
          </cell>
          <cell r="AM1471">
            <v>-1614.97</v>
          </cell>
          <cell r="AN1471">
            <v>-1614.97</v>
          </cell>
          <cell r="AO1471">
            <v>-1614.97</v>
          </cell>
          <cell r="AR1471" t="str">
            <v>17/20</v>
          </cell>
        </row>
        <row r="1472">
          <cell r="R1472">
            <v>-48687.62</v>
          </cell>
          <cell r="S1472">
            <v>-48687.62</v>
          </cell>
          <cell r="T1472">
            <v>-48687.62</v>
          </cell>
          <cell r="U1472">
            <v>-48687.62</v>
          </cell>
          <cell r="V1472">
            <v>-48687.62</v>
          </cell>
          <cell r="W1472">
            <v>-48687.62</v>
          </cell>
          <cell r="X1472">
            <v>-48687.62</v>
          </cell>
          <cell r="Y1472">
            <v>-48687.62</v>
          </cell>
          <cell r="Z1472">
            <v>-48687.62</v>
          </cell>
          <cell r="AA1472">
            <v>-48687.62</v>
          </cell>
          <cell r="AB1472">
            <v>-48687.62</v>
          </cell>
          <cell r="AC1472">
            <v>-48687.62</v>
          </cell>
          <cell r="AD1472">
            <v>-48687.62</v>
          </cell>
          <cell r="AE1472">
            <v>-48687.62</v>
          </cell>
          <cell r="AF1472">
            <v>-48687.62</v>
          </cell>
          <cell r="AG1472">
            <v>-48687.62</v>
          </cell>
          <cell r="AH1472">
            <v>-48687.62</v>
          </cell>
          <cell r="AI1472">
            <v>-48687.62</v>
          </cell>
          <cell r="AJ1472">
            <v>-48687.62</v>
          </cell>
          <cell r="AK1472">
            <v>-48687.62</v>
          </cell>
          <cell r="AL1472">
            <v>-48687.62</v>
          </cell>
          <cell r="AM1472">
            <v>-48687.62</v>
          </cell>
          <cell r="AN1472">
            <v>-48687.62</v>
          </cell>
          <cell r="AO1472">
            <v>-48687.62</v>
          </cell>
          <cell r="AR1472" t="str">
            <v>17/20</v>
          </cell>
        </row>
        <row r="1473">
          <cell r="R1473">
            <v>-76732.02</v>
          </cell>
          <cell r="S1473">
            <v>-76732.02</v>
          </cell>
          <cell r="T1473">
            <v>-76732.02</v>
          </cell>
          <cell r="U1473">
            <v>-76732.02</v>
          </cell>
          <cell r="V1473">
            <v>-76732.02</v>
          </cell>
          <cell r="W1473">
            <v>-76732.02</v>
          </cell>
          <cell r="X1473">
            <v>-76732.02</v>
          </cell>
          <cell r="Y1473">
            <v>-76732.02</v>
          </cell>
          <cell r="Z1473">
            <v>-76732.02</v>
          </cell>
          <cell r="AA1473">
            <v>-76732.02</v>
          </cell>
          <cell r="AB1473">
            <v>-76732.02</v>
          </cell>
          <cell r="AC1473">
            <v>-76732.02</v>
          </cell>
          <cell r="AD1473">
            <v>-76732.02</v>
          </cell>
          <cell r="AE1473">
            <v>-76732.02</v>
          </cell>
          <cell r="AF1473">
            <v>-76732.02</v>
          </cell>
          <cell r="AG1473">
            <v>-76732.02</v>
          </cell>
          <cell r="AH1473">
            <v>-76732.02</v>
          </cell>
          <cell r="AI1473">
            <v>-76732.02</v>
          </cell>
          <cell r="AJ1473">
            <v>-76732.02</v>
          </cell>
          <cell r="AK1473">
            <v>-76732.02</v>
          </cell>
          <cell r="AL1473">
            <v>-76732.02</v>
          </cell>
          <cell r="AM1473">
            <v>-76732.02</v>
          </cell>
          <cell r="AN1473">
            <v>-76732.02</v>
          </cell>
          <cell r="AO1473">
            <v>-76732.02</v>
          </cell>
          <cell r="AR1473" t="str">
            <v>17/20</v>
          </cell>
        </row>
        <row r="1474">
          <cell r="R1474">
            <v>-2475</v>
          </cell>
          <cell r="S1474">
            <v>-2475</v>
          </cell>
          <cell r="T1474">
            <v>-2475</v>
          </cell>
          <cell r="U1474">
            <v>-2475</v>
          </cell>
          <cell r="V1474">
            <v>-2475</v>
          </cell>
          <cell r="W1474">
            <v>-2475</v>
          </cell>
          <cell r="X1474">
            <v>-2475</v>
          </cell>
          <cell r="Y1474">
            <v>-2475</v>
          </cell>
          <cell r="Z1474">
            <v>-2475</v>
          </cell>
          <cell r="AA1474">
            <v>-2475</v>
          </cell>
          <cell r="AB1474">
            <v>-2475</v>
          </cell>
          <cell r="AC1474">
            <v>-2475</v>
          </cell>
          <cell r="AD1474">
            <v>-2475</v>
          </cell>
          <cell r="AE1474">
            <v>-2475</v>
          </cell>
          <cell r="AF1474">
            <v>-2475</v>
          </cell>
          <cell r="AG1474">
            <v>-2475</v>
          </cell>
          <cell r="AH1474">
            <v>-2475</v>
          </cell>
          <cell r="AI1474">
            <v>-2475</v>
          </cell>
          <cell r="AJ1474">
            <v>-2475</v>
          </cell>
          <cell r="AK1474">
            <v>-2475</v>
          </cell>
          <cell r="AL1474">
            <v>-2475</v>
          </cell>
          <cell r="AM1474">
            <v>-2475</v>
          </cell>
          <cell r="AN1474">
            <v>-2475</v>
          </cell>
          <cell r="AO1474">
            <v>-2475</v>
          </cell>
          <cell r="AR1474" t="str">
            <v>17/20</v>
          </cell>
        </row>
        <row r="1475">
          <cell r="R1475">
            <v>97405</v>
          </cell>
          <cell r="S1475">
            <v>97405</v>
          </cell>
          <cell r="T1475">
            <v>97405</v>
          </cell>
          <cell r="U1475">
            <v>97405</v>
          </cell>
          <cell r="V1475">
            <v>97405</v>
          </cell>
          <cell r="W1475">
            <v>97405</v>
          </cell>
          <cell r="X1475">
            <v>97405</v>
          </cell>
          <cell r="Y1475">
            <v>97405</v>
          </cell>
          <cell r="Z1475">
            <v>97405</v>
          </cell>
          <cell r="AA1475">
            <v>97405</v>
          </cell>
          <cell r="AB1475">
            <v>97405</v>
          </cell>
          <cell r="AC1475">
            <v>97405</v>
          </cell>
          <cell r="AD1475">
            <v>97405</v>
          </cell>
          <cell r="AE1475">
            <v>97405</v>
          </cell>
          <cell r="AF1475">
            <v>97405</v>
          </cell>
          <cell r="AG1475">
            <v>97405</v>
          </cell>
          <cell r="AH1475">
            <v>97405</v>
          </cell>
          <cell r="AI1475">
            <v>97405</v>
          </cell>
          <cell r="AJ1475">
            <v>97405</v>
          </cell>
          <cell r="AK1475">
            <v>97405</v>
          </cell>
          <cell r="AL1475">
            <v>97405</v>
          </cell>
          <cell r="AM1475">
            <v>97405</v>
          </cell>
          <cell r="AN1475">
            <v>97405</v>
          </cell>
          <cell r="AO1475">
            <v>97405</v>
          </cell>
          <cell r="AR1475" t="str">
            <v>17/20</v>
          </cell>
        </row>
        <row r="1476">
          <cell r="R1476">
            <v>-4106</v>
          </cell>
          <cell r="S1476">
            <v>-4106</v>
          </cell>
          <cell r="T1476">
            <v>-4106</v>
          </cell>
          <cell r="U1476">
            <v>-4106</v>
          </cell>
          <cell r="V1476">
            <v>-4106</v>
          </cell>
          <cell r="W1476">
            <v>-4106</v>
          </cell>
          <cell r="X1476">
            <v>-4106</v>
          </cell>
          <cell r="Y1476">
            <v>-4106</v>
          </cell>
          <cell r="Z1476">
            <v>-4106</v>
          </cell>
          <cell r="AA1476">
            <v>-4106</v>
          </cell>
          <cell r="AB1476">
            <v>-4106</v>
          </cell>
          <cell r="AC1476">
            <v>-4106</v>
          </cell>
          <cell r="AD1476">
            <v>-4106</v>
          </cell>
          <cell r="AE1476">
            <v>-4106</v>
          </cell>
          <cell r="AF1476">
            <v>-4106</v>
          </cell>
          <cell r="AG1476">
            <v>-4106</v>
          </cell>
          <cell r="AH1476">
            <v>-4106</v>
          </cell>
          <cell r="AI1476">
            <v>-4106</v>
          </cell>
          <cell r="AJ1476">
            <v>-4106</v>
          </cell>
          <cell r="AK1476">
            <v>-4106</v>
          </cell>
          <cell r="AL1476">
            <v>-4106</v>
          </cell>
          <cell r="AM1476">
            <v>-4106</v>
          </cell>
          <cell r="AN1476">
            <v>-4106</v>
          </cell>
          <cell r="AO1476">
            <v>-4106</v>
          </cell>
          <cell r="AR1476" t="str">
            <v>17/20</v>
          </cell>
        </row>
        <row r="1477">
          <cell r="R1477">
            <v>-171529</v>
          </cell>
          <cell r="S1477">
            <v>-171529</v>
          </cell>
          <cell r="T1477">
            <v>-171529</v>
          </cell>
          <cell r="U1477">
            <v>-171529</v>
          </cell>
          <cell r="V1477">
            <v>-171529</v>
          </cell>
          <cell r="W1477">
            <v>-171529</v>
          </cell>
          <cell r="X1477">
            <v>-171529</v>
          </cell>
          <cell r="Y1477">
            <v>-171529</v>
          </cell>
          <cell r="Z1477">
            <v>-171529</v>
          </cell>
          <cell r="AA1477">
            <v>-171529</v>
          </cell>
          <cell r="AB1477">
            <v>-171529</v>
          </cell>
          <cell r="AC1477">
            <v>-171529</v>
          </cell>
          <cell r="AD1477">
            <v>-171529</v>
          </cell>
          <cell r="AE1477">
            <v>-171529</v>
          </cell>
          <cell r="AF1477">
            <v>-171529</v>
          </cell>
          <cell r="AG1477">
            <v>-171529</v>
          </cell>
          <cell r="AH1477">
            <v>-171529</v>
          </cell>
          <cell r="AI1477">
            <v>-171529</v>
          </cell>
          <cell r="AJ1477">
            <v>-171529</v>
          </cell>
          <cell r="AK1477">
            <v>-171529</v>
          </cell>
          <cell r="AL1477">
            <v>-171529</v>
          </cell>
          <cell r="AM1477">
            <v>-171529</v>
          </cell>
          <cell r="AN1477">
            <v>-171529</v>
          </cell>
          <cell r="AO1477">
            <v>-171529</v>
          </cell>
          <cell r="AR1477" t="str">
            <v>17/20</v>
          </cell>
        </row>
        <row r="1478">
          <cell r="R1478">
            <v>8644960</v>
          </cell>
          <cell r="S1478">
            <v>8644960</v>
          </cell>
          <cell r="T1478">
            <v>0</v>
          </cell>
          <cell r="U1478">
            <v>0</v>
          </cell>
          <cell r="V1478">
            <v>0</v>
          </cell>
          <cell r="W1478">
            <v>12789013</v>
          </cell>
          <cell r="X1478">
            <v>12789013</v>
          </cell>
          <cell r="Y1478">
            <v>12789013</v>
          </cell>
          <cell r="Z1478">
            <v>20720232</v>
          </cell>
          <cell r="AA1478">
            <v>17211339</v>
          </cell>
          <cell r="AB1478">
            <v>16845346</v>
          </cell>
          <cell r="AC1478">
            <v>10783546</v>
          </cell>
          <cell r="AD1478">
            <v>1080620</v>
          </cell>
          <cell r="AE1478">
            <v>1801033.3333333333</v>
          </cell>
          <cell r="AF1478">
            <v>2161240</v>
          </cell>
          <cell r="AG1478">
            <v>2161240</v>
          </cell>
          <cell r="AH1478">
            <v>2161240</v>
          </cell>
          <cell r="AI1478">
            <v>2694115.5416666665</v>
          </cell>
          <cell r="AJ1478">
            <v>3759866.625</v>
          </cell>
          <cell r="AK1478">
            <v>4825617.708333333</v>
          </cell>
          <cell r="AL1478">
            <v>6221836.25</v>
          </cell>
          <cell r="AM1478">
            <v>7802318.375</v>
          </cell>
          <cell r="AN1478">
            <v>9221346.916666666</v>
          </cell>
          <cell r="AO1478">
            <v>10012344.083333334</v>
          </cell>
          <cell r="AQ1478">
            <v>36</v>
          </cell>
          <cell r="AR1478" t="str">
            <v>56</v>
          </cell>
        </row>
        <row r="1479">
          <cell r="R1479">
            <v>-152467</v>
          </cell>
          <cell r="S1479">
            <v>-152467</v>
          </cell>
          <cell r="T1479">
            <v>-152467</v>
          </cell>
          <cell r="U1479">
            <v>-152467</v>
          </cell>
          <cell r="V1479">
            <v>-152467</v>
          </cell>
          <cell r="W1479">
            <v>-152467</v>
          </cell>
          <cell r="X1479">
            <v>-152467</v>
          </cell>
          <cell r="Y1479">
            <v>-152467</v>
          </cell>
          <cell r="Z1479">
            <v>-152467</v>
          </cell>
          <cell r="AA1479">
            <v>-152467</v>
          </cell>
          <cell r="AB1479">
            <v>-152467</v>
          </cell>
          <cell r="AC1479">
            <v>-152467</v>
          </cell>
          <cell r="AD1479">
            <v>-152467</v>
          </cell>
          <cell r="AE1479">
            <v>-152467</v>
          </cell>
          <cell r="AF1479">
            <v>-152467</v>
          </cell>
          <cell r="AG1479">
            <v>-152467</v>
          </cell>
          <cell r="AH1479">
            <v>-152467</v>
          </cell>
          <cell r="AI1479">
            <v>-152467</v>
          </cell>
          <cell r="AJ1479">
            <v>-152467</v>
          </cell>
          <cell r="AK1479">
            <v>-152467</v>
          </cell>
          <cell r="AL1479">
            <v>-152467</v>
          </cell>
          <cell r="AM1479">
            <v>-152467</v>
          </cell>
          <cell r="AN1479">
            <v>-152467</v>
          </cell>
          <cell r="AO1479">
            <v>-152467</v>
          </cell>
          <cell r="AR1479" t="str">
            <v>17/20</v>
          </cell>
        </row>
        <row r="1480">
          <cell r="R1480">
            <v>1365117.79</v>
          </cell>
          <cell r="S1480">
            <v>1365117.79</v>
          </cell>
          <cell r="T1480">
            <v>1365117.79</v>
          </cell>
          <cell r="U1480">
            <v>1365117.79</v>
          </cell>
          <cell r="V1480">
            <v>1365117.79</v>
          </cell>
          <cell r="W1480">
            <v>1365117.79</v>
          </cell>
          <cell r="X1480">
            <v>1365117.79</v>
          </cell>
          <cell r="Y1480">
            <v>1365117.79</v>
          </cell>
          <cell r="Z1480">
            <v>1365117.79</v>
          </cell>
          <cell r="AA1480">
            <v>1365117.79</v>
          </cell>
          <cell r="AB1480">
            <v>1365117.79</v>
          </cell>
          <cell r="AC1480">
            <v>1365117.79</v>
          </cell>
          <cell r="AD1480">
            <v>1365117.7899999998</v>
          </cell>
          <cell r="AE1480">
            <v>1365117.7899999998</v>
          </cell>
          <cell r="AF1480">
            <v>1365117.7899999998</v>
          </cell>
          <cell r="AG1480">
            <v>1365117.7899999998</v>
          </cell>
          <cell r="AH1480">
            <v>1365117.7899999998</v>
          </cell>
          <cell r="AI1480">
            <v>1365117.7899999998</v>
          </cell>
          <cell r="AJ1480">
            <v>1365117.7899999998</v>
          </cell>
          <cell r="AK1480">
            <v>1365117.7899999998</v>
          </cell>
          <cell r="AL1480">
            <v>1365117.7899999998</v>
          </cell>
          <cell r="AM1480">
            <v>1365117.7899999998</v>
          </cell>
          <cell r="AN1480">
            <v>1365117.7899999998</v>
          </cell>
          <cell r="AO1480">
            <v>1365117.7899999998</v>
          </cell>
          <cell r="AR1480" t="str">
            <v>56</v>
          </cell>
        </row>
        <row r="1481">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Q1481">
            <v>36</v>
          </cell>
          <cell r="AR1481" t="str">
            <v>56</v>
          </cell>
        </row>
        <row r="1482">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R1482" t="str">
            <v>62</v>
          </cell>
        </row>
        <row r="1483">
          <cell r="R1483">
            <v>-477999.57</v>
          </cell>
          <cell r="S1483">
            <v>-477999.57</v>
          </cell>
          <cell r="T1483">
            <v>-477999.57</v>
          </cell>
          <cell r="U1483">
            <v>-477999.57</v>
          </cell>
          <cell r="V1483">
            <v>-477999.57</v>
          </cell>
          <cell r="W1483">
            <v>-477999.57</v>
          </cell>
          <cell r="X1483">
            <v>-477999.57</v>
          </cell>
          <cell r="Y1483">
            <v>-477999.57</v>
          </cell>
          <cell r="Z1483">
            <v>-477999.57</v>
          </cell>
          <cell r="AA1483">
            <v>-477999.57</v>
          </cell>
          <cell r="AB1483">
            <v>-477999.57</v>
          </cell>
          <cell r="AC1483">
            <v>-477999.57</v>
          </cell>
          <cell r="AD1483">
            <v>-477999.57000000007</v>
          </cell>
          <cell r="AE1483">
            <v>-477999.57000000007</v>
          </cell>
          <cell r="AF1483">
            <v>-477999.57000000007</v>
          </cell>
          <cell r="AG1483">
            <v>-477999.57000000007</v>
          </cell>
          <cell r="AH1483">
            <v>-477999.57000000007</v>
          </cell>
          <cell r="AI1483">
            <v>-477999.57000000007</v>
          </cell>
          <cell r="AJ1483">
            <v>-477999.57000000007</v>
          </cell>
          <cell r="AK1483">
            <v>-477999.57000000007</v>
          </cell>
          <cell r="AL1483">
            <v>-477999.57000000007</v>
          </cell>
          <cell r="AM1483">
            <v>-477999.57000000007</v>
          </cell>
          <cell r="AN1483">
            <v>-477999.57000000007</v>
          </cell>
          <cell r="AO1483">
            <v>-477999.57000000007</v>
          </cell>
          <cell r="AR1483" t="str">
            <v>56</v>
          </cell>
        </row>
        <row r="1484">
          <cell r="R1484">
            <v>-3665</v>
          </cell>
          <cell r="S1484">
            <v>-3665</v>
          </cell>
          <cell r="T1484">
            <v>-3665</v>
          </cell>
          <cell r="U1484">
            <v>-3665</v>
          </cell>
          <cell r="V1484">
            <v>-3665</v>
          </cell>
          <cell r="W1484">
            <v>-3665</v>
          </cell>
          <cell r="X1484">
            <v>-3665</v>
          </cell>
          <cell r="Y1484">
            <v>-3665</v>
          </cell>
          <cell r="Z1484">
            <v>-3665</v>
          </cell>
          <cell r="AA1484">
            <v>-3665</v>
          </cell>
          <cell r="AB1484">
            <v>-3665</v>
          </cell>
          <cell r="AC1484">
            <v>0</v>
          </cell>
          <cell r="AD1484">
            <v>-3665</v>
          </cell>
          <cell r="AE1484">
            <v>-3665</v>
          </cell>
          <cell r="AF1484">
            <v>-3665</v>
          </cell>
          <cell r="AG1484">
            <v>-3665</v>
          </cell>
          <cell r="AH1484">
            <v>-3665</v>
          </cell>
          <cell r="AI1484">
            <v>-3665</v>
          </cell>
          <cell r="AJ1484">
            <v>-3665</v>
          </cell>
          <cell r="AK1484">
            <v>-3665</v>
          </cell>
          <cell r="AL1484">
            <v>-3665</v>
          </cell>
          <cell r="AM1484">
            <v>-3665</v>
          </cell>
          <cell r="AN1484">
            <v>-3665</v>
          </cell>
          <cell r="AO1484">
            <v>-3512.2916666666665</v>
          </cell>
          <cell r="AR1484" t="str">
            <v>62</v>
          </cell>
        </row>
        <row r="1485">
          <cell r="R1485">
            <v>-6562000</v>
          </cell>
          <cell r="S1485">
            <v>-6439000</v>
          </cell>
          <cell r="T1485">
            <v>-6316000</v>
          </cell>
          <cell r="U1485">
            <v>-6193000</v>
          </cell>
          <cell r="V1485">
            <v>-6070000</v>
          </cell>
          <cell r="W1485">
            <v>-5947000</v>
          </cell>
          <cell r="X1485">
            <v>-5824000</v>
          </cell>
          <cell r="Y1485">
            <v>-5701000</v>
          </cell>
          <cell r="Z1485">
            <v>-5690481</v>
          </cell>
          <cell r="AA1485">
            <v>-5567481</v>
          </cell>
          <cell r="AB1485">
            <v>-5444481</v>
          </cell>
          <cell r="AC1485">
            <v>-5434481</v>
          </cell>
          <cell r="AD1485">
            <v>-7269625</v>
          </cell>
          <cell r="AE1485">
            <v>-7141791.666666667</v>
          </cell>
          <cell r="AF1485">
            <v>-7024208.333333333</v>
          </cell>
          <cell r="AG1485">
            <v>-6906625</v>
          </cell>
          <cell r="AH1485">
            <v>-6789041.666666667</v>
          </cell>
          <cell r="AI1485">
            <v>-6671458.333333333</v>
          </cell>
          <cell r="AJ1485">
            <v>-6553875</v>
          </cell>
          <cell r="AK1485">
            <v>-6436291.666666667</v>
          </cell>
          <cell r="AL1485">
            <v>-6320686.708333333</v>
          </cell>
          <cell r="AM1485">
            <v>-6207060.125</v>
          </cell>
          <cell r="AN1485">
            <v>-6093433.541666667</v>
          </cell>
          <cell r="AO1485">
            <v>-5984515.291666667</v>
          </cell>
          <cell r="AR1485" t="str">
            <v>56</v>
          </cell>
        </row>
        <row r="1486">
          <cell r="R1486">
            <v>-947000</v>
          </cell>
          <cell r="S1486">
            <v>-947000</v>
          </cell>
          <cell r="T1486">
            <v>-947000</v>
          </cell>
          <cell r="U1486">
            <v>-947000</v>
          </cell>
          <cell r="V1486">
            <v>-947000</v>
          </cell>
          <cell r="W1486">
            <v>-947000</v>
          </cell>
          <cell r="X1486">
            <v>-947000</v>
          </cell>
          <cell r="Y1486">
            <v>-947000</v>
          </cell>
          <cell r="Z1486">
            <v>-947000</v>
          </cell>
          <cell r="AA1486">
            <v>-947000</v>
          </cell>
          <cell r="AB1486">
            <v>-947000</v>
          </cell>
          <cell r="AC1486">
            <v>-947000</v>
          </cell>
          <cell r="AD1486">
            <v>-947000</v>
          </cell>
          <cell r="AE1486">
            <v>-947000</v>
          </cell>
          <cell r="AF1486">
            <v>-947000</v>
          </cell>
          <cell r="AG1486">
            <v>-947000</v>
          </cell>
          <cell r="AH1486">
            <v>-947000</v>
          </cell>
          <cell r="AI1486">
            <v>-947000</v>
          </cell>
          <cell r="AJ1486">
            <v>-947000</v>
          </cell>
          <cell r="AK1486">
            <v>-947000</v>
          </cell>
          <cell r="AL1486">
            <v>-947000</v>
          </cell>
          <cell r="AM1486">
            <v>-947000</v>
          </cell>
          <cell r="AN1486">
            <v>-947000</v>
          </cell>
          <cell r="AO1486">
            <v>-947000</v>
          </cell>
          <cell r="AR1486" t="str">
            <v>62</v>
          </cell>
        </row>
        <row r="1487">
          <cell r="R1487">
            <v>-4261226</v>
          </cell>
          <cell r="S1487">
            <v>-4226226</v>
          </cell>
          <cell r="T1487">
            <v>-4205226</v>
          </cell>
          <cell r="U1487">
            <v>-4184226</v>
          </cell>
          <cell r="V1487">
            <v>-4163226</v>
          </cell>
          <cell r="W1487">
            <v>-4142226</v>
          </cell>
          <cell r="X1487">
            <v>-4121226</v>
          </cell>
          <cell r="Y1487">
            <v>-4893226</v>
          </cell>
          <cell r="Z1487">
            <v>0</v>
          </cell>
          <cell r="AA1487">
            <v>0</v>
          </cell>
          <cell r="AB1487">
            <v>0</v>
          </cell>
          <cell r="AC1487">
            <v>0</v>
          </cell>
          <cell r="AD1487">
            <v>-4003751.4166666665</v>
          </cell>
          <cell r="AE1487">
            <v>-4168811.9166666665</v>
          </cell>
          <cell r="AF1487">
            <v>-4275705.75</v>
          </cell>
          <cell r="AG1487">
            <v>-4318224.583333333</v>
          </cell>
          <cell r="AH1487">
            <v>-4321410.083333333</v>
          </cell>
          <cell r="AI1487">
            <v>-4295095.583333333</v>
          </cell>
          <cell r="AJ1487">
            <v>-4272697.75</v>
          </cell>
          <cell r="AK1487">
            <v>-4281383.25</v>
          </cell>
          <cell r="AL1487">
            <v>-4117258.25</v>
          </cell>
          <cell r="AM1487">
            <v>-3751281.0833333335</v>
          </cell>
          <cell r="AN1487">
            <v>-3388220.5833333335</v>
          </cell>
          <cell r="AO1487">
            <v>-3028576.75</v>
          </cell>
          <cell r="AQ1487">
            <v>37</v>
          </cell>
          <cell r="AR1487" t="str">
            <v>56</v>
          </cell>
        </row>
        <row r="1488">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R1488" t="str">
            <v>62</v>
          </cell>
        </row>
        <row r="1489">
          <cell r="R1489">
            <v>-3829000</v>
          </cell>
          <cell r="S1489">
            <v>-3829000</v>
          </cell>
          <cell r="T1489">
            <v>-3937000</v>
          </cell>
          <cell r="U1489">
            <v>-3937000</v>
          </cell>
          <cell r="V1489">
            <v>-3933000</v>
          </cell>
          <cell r="W1489">
            <v>-3931000</v>
          </cell>
          <cell r="X1489">
            <v>-3931000</v>
          </cell>
          <cell r="Y1489">
            <v>-3931000</v>
          </cell>
          <cell r="Z1489">
            <v>-3936000</v>
          </cell>
          <cell r="AA1489">
            <v>-3936000</v>
          </cell>
          <cell r="AB1489">
            <v>-3936000</v>
          </cell>
          <cell r="AC1489">
            <v>-3935000</v>
          </cell>
          <cell r="AD1489">
            <v>-455458.33333333331</v>
          </cell>
          <cell r="AE1489">
            <v>-774541.66666666663</v>
          </cell>
          <cell r="AF1489">
            <v>-1098125</v>
          </cell>
          <cell r="AG1489">
            <v>-1426208.3333333333</v>
          </cell>
          <cell r="AH1489">
            <v>-1754125</v>
          </cell>
          <cell r="AI1489">
            <v>-2081791.6666666667</v>
          </cell>
          <cell r="AJ1489">
            <v>-2409375</v>
          </cell>
          <cell r="AK1489">
            <v>-2736958.3333333335</v>
          </cell>
          <cell r="AL1489">
            <v>-3064750</v>
          </cell>
          <cell r="AM1489">
            <v>-3392750</v>
          </cell>
          <cell r="AN1489">
            <v>-3720750</v>
          </cell>
          <cell r="AO1489">
            <v>-3900750</v>
          </cell>
          <cell r="AR1489" t="str">
            <v>62</v>
          </cell>
        </row>
        <row r="1490">
          <cell r="R1490">
            <v>-48134.03</v>
          </cell>
          <cell r="S1490">
            <v>-42982.79</v>
          </cell>
          <cell r="T1490">
            <v>-37831.550000000003</v>
          </cell>
          <cell r="U1490">
            <v>-32680.31</v>
          </cell>
          <cell r="V1490">
            <v>-27529.07</v>
          </cell>
          <cell r="W1490">
            <v>-22377.83</v>
          </cell>
          <cell r="X1490">
            <v>-17226.59</v>
          </cell>
          <cell r="Y1490">
            <v>-12075.35</v>
          </cell>
          <cell r="Z1490">
            <v>-6924.11</v>
          </cell>
          <cell r="AA1490">
            <v>-6902.08</v>
          </cell>
          <cell r="AB1490">
            <v>-6880.05</v>
          </cell>
          <cell r="AC1490">
            <v>-6858.02</v>
          </cell>
          <cell r="AD1490">
            <v>-96019.256666666668</v>
          </cell>
          <cell r="AE1490">
            <v>-86888.847916666666</v>
          </cell>
          <cell r="AF1490">
            <v>-78288.99500000001</v>
          </cell>
          <cell r="AG1490">
            <v>-70219.697916666686</v>
          </cell>
          <cell r="AH1490">
            <v>-62680.956666666672</v>
          </cell>
          <cell r="AI1490">
            <v>-55672.771249999998</v>
          </cell>
          <cell r="AJ1490">
            <v>-49195.141666666663</v>
          </cell>
          <cell r="AK1490">
            <v>-43248.067916666667</v>
          </cell>
          <cell r="AL1490">
            <v>-37831.549999999996</v>
          </cell>
          <cell r="AM1490">
            <v>-32894.027083333334</v>
          </cell>
          <cell r="AN1490">
            <v>-28383.938333333339</v>
          </cell>
          <cell r="AO1490">
            <v>-24301.283749999999</v>
          </cell>
          <cell r="AR1490" t="str">
            <v>62</v>
          </cell>
        </row>
        <row r="1491">
          <cell r="R1491">
            <v>-53286</v>
          </cell>
          <cell r="S1491">
            <v>-53286</v>
          </cell>
          <cell r="T1491">
            <v>-52017</v>
          </cell>
          <cell r="U1491">
            <v>-52017</v>
          </cell>
          <cell r="V1491">
            <v>-52017</v>
          </cell>
          <cell r="W1491">
            <v>-50748</v>
          </cell>
          <cell r="X1491">
            <v>-50748</v>
          </cell>
          <cell r="Y1491">
            <v>-50748</v>
          </cell>
          <cell r="Z1491">
            <v>-49479</v>
          </cell>
          <cell r="AA1491">
            <v>-49479</v>
          </cell>
          <cell r="AB1491">
            <v>-49479</v>
          </cell>
          <cell r="AC1491">
            <v>-48210</v>
          </cell>
          <cell r="AD1491">
            <v>7563.25</v>
          </cell>
          <cell r="AE1491">
            <v>1768.0833333333333</v>
          </cell>
          <cell r="AF1491">
            <v>-3974.2083333333335</v>
          </cell>
          <cell r="AG1491">
            <v>-9663.625</v>
          </cell>
          <cell r="AH1491">
            <v>-15353.041666666666</v>
          </cell>
          <cell r="AI1491">
            <v>-20989.583333333332</v>
          </cell>
          <cell r="AJ1491">
            <v>-26573.25</v>
          </cell>
          <cell r="AK1491">
            <v>-32156.916666666668</v>
          </cell>
          <cell r="AL1491">
            <v>-37687.708333333336</v>
          </cell>
          <cell r="AM1491">
            <v>-43165.625</v>
          </cell>
          <cell r="AN1491">
            <v>-48643.541666666664</v>
          </cell>
          <cell r="AO1491">
            <v>-51171</v>
          </cell>
          <cell r="AR1491" t="str">
            <v>62</v>
          </cell>
        </row>
        <row r="1492">
          <cell r="R1492">
            <v>-132630689</v>
          </cell>
          <cell r="S1492">
            <v>-132630689</v>
          </cell>
          <cell r="T1492">
            <v>-130528689</v>
          </cell>
          <cell r="U1492">
            <v>-130528689</v>
          </cell>
          <cell r="V1492">
            <v>-130528689</v>
          </cell>
          <cell r="W1492">
            <v>-128228689</v>
          </cell>
          <cell r="X1492">
            <v>-128228689</v>
          </cell>
          <cell r="Y1492">
            <v>-128228689</v>
          </cell>
          <cell r="Z1492">
            <v>-125340689</v>
          </cell>
          <cell r="AA1492">
            <v>-125340689</v>
          </cell>
          <cell r="AB1492">
            <v>-125340689</v>
          </cell>
          <cell r="AC1492">
            <v>-116578689</v>
          </cell>
          <cell r="AD1492">
            <v>-152345439</v>
          </cell>
          <cell r="AE1492">
            <v>-149681605.66666666</v>
          </cell>
          <cell r="AF1492">
            <v>-147167147.33333334</v>
          </cell>
          <cell r="AG1492">
            <v>-144802064</v>
          </cell>
          <cell r="AH1492">
            <v>-142436980.66666666</v>
          </cell>
          <cell r="AI1492">
            <v>-140207105.66666666</v>
          </cell>
          <cell r="AJ1492">
            <v>-138112439</v>
          </cell>
          <cell r="AK1492">
            <v>-136017772.33333334</v>
          </cell>
          <cell r="AL1492">
            <v>-134005730.66666667</v>
          </cell>
          <cell r="AM1492">
            <v>-132076314</v>
          </cell>
          <cell r="AN1492">
            <v>-130146897.33333333</v>
          </cell>
          <cell r="AO1492">
            <v>-128513355.66666667</v>
          </cell>
          <cell r="AR1492" t="str">
            <v>62</v>
          </cell>
        </row>
        <row r="1493">
          <cell r="R1493">
            <v>0</v>
          </cell>
          <cell r="S1493">
            <v>0</v>
          </cell>
          <cell r="T1493">
            <v>0</v>
          </cell>
          <cell r="U1493">
            <v>0</v>
          </cell>
          <cell r="V1493">
            <v>0</v>
          </cell>
          <cell r="W1493">
            <v>-75000</v>
          </cell>
          <cell r="X1493">
            <v>-75000</v>
          </cell>
          <cell r="Y1493">
            <v>-75000</v>
          </cell>
          <cell r="Z1493">
            <v>-85000</v>
          </cell>
          <cell r="AA1493">
            <v>-85000</v>
          </cell>
          <cell r="AB1493">
            <v>-85000</v>
          </cell>
          <cell r="AC1493">
            <v>-437000</v>
          </cell>
          <cell r="AD1493">
            <v>0</v>
          </cell>
          <cell r="AE1493">
            <v>0</v>
          </cell>
          <cell r="AF1493">
            <v>0</v>
          </cell>
          <cell r="AG1493">
            <v>0</v>
          </cell>
          <cell r="AH1493">
            <v>0</v>
          </cell>
          <cell r="AI1493">
            <v>-3125</v>
          </cell>
          <cell r="AJ1493">
            <v>-9375</v>
          </cell>
          <cell r="AK1493">
            <v>-15625</v>
          </cell>
          <cell r="AL1493">
            <v>-22291.666666666668</v>
          </cell>
          <cell r="AM1493">
            <v>-29375</v>
          </cell>
          <cell r="AN1493">
            <v>-36458.333333333336</v>
          </cell>
          <cell r="AO1493">
            <v>-58208.333333333336</v>
          </cell>
          <cell r="AR1493" t="str">
            <v>17</v>
          </cell>
        </row>
        <row r="1494">
          <cell r="R1494">
            <v>546000</v>
          </cell>
          <cell r="S1494">
            <v>546000</v>
          </cell>
          <cell r="T1494">
            <v>545000</v>
          </cell>
          <cell r="U1494">
            <v>545000</v>
          </cell>
          <cell r="V1494">
            <v>545000</v>
          </cell>
          <cell r="W1494">
            <v>545000</v>
          </cell>
          <cell r="X1494">
            <v>545000</v>
          </cell>
          <cell r="Y1494">
            <v>545000</v>
          </cell>
          <cell r="Z1494">
            <v>425000</v>
          </cell>
          <cell r="AA1494">
            <v>425000</v>
          </cell>
          <cell r="AB1494">
            <v>425000</v>
          </cell>
          <cell r="AC1494">
            <v>529000</v>
          </cell>
          <cell r="AD1494">
            <v>202125</v>
          </cell>
          <cell r="AE1494">
            <v>254041.66666666666</v>
          </cell>
          <cell r="AF1494">
            <v>304583.33333333331</v>
          </cell>
          <cell r="AG1494">
            <v>353750</v>
          </cell>
          <cell r="AH1494">
            <v>402916.66666666669</v>
          </cell>
          <cell r="AI1494">
            <v>439125</v>
          </cell>
          <cell r="AJ1494">
            <v>462375</v>
          </cell>
          <cell r="AK1494">
            <v>485625</v>
          </cell>
          <cell r="AL1494">
            <v>500250</v>
          </cell>
          <cell r="AM1494">
            <v>506250</v>
          </cell>
          <cell r="AN1494">
            <v>512250</v>
          </cell>
          <cell r="AO1494">
            <v>514541.66666666669</v>
          </cell>
          <cell r="AR1494" t="str">
            <v>62</v>
          </cell>
        </row>
        <row r="1495">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R1495" t="str">
            <v>62</v>
          </cell>
        </row>
        <row r="1496">
          <cell r="R1496">
            <v>-2754000</v>
          </cell>
          <cell r="S1496">
            <v>-2579000</v>
          </cell>
          <cell r="T1496">
            <v>-2404000</v>
          </cell>
          <cell r="U1496">
            <v>-2229000</v>
          </cell>
          <cell r="V1496">
            <v>-2054000</v>
          </cell>
          <cell r="W1496">
            <v>-1879000</v>
          </cell>
          <cell r="X1496">
            <v>-1704000</v>
          </cell>
          <cell r="Y1496">
            <v>-1529000</v>
          </cell>
          <cell r="Z1496">
            <v>-1354000</v>
          </cell>
          <cell r="AA1496">
            <v>-1179000</v>
          </cell>
          <cell r="AB1496">
            <v>-1004000</v>
          </cell>
          <cell r="AC1496">
            <v>-829000</v>
          </cell>
          <cell r="AD1496">
            <v>-3804000</v>
          </cell>
          <cell r="AE1496">
            <v>-3629000</v>
          </cell>
          <cell r="AF1496">
            <v>-3454000</v>
          </cell>
          <cell r="AG1496">
            <v>-3279000</v>
          </cell>
          <cell r="AH1496">
            <v>-3104000</v>
          </cell>
          <cell r="AI1496">
            <v>-2929000</v>
          </cell>
          <cell r="AJ1496">
            <v>-2754000</v>
          </cell>
          <cell r="AK1496">
            <v>-2579000</v>
          </cell>
          <cell r="AL1496">
            <v>-2404000</v>
          </cell>
          <cell r="AM1496">
            <v>-2229000</v>
          </cell>
          <cell r="AN1496">
            <v>-2054000</v>
          </cell>
          <cell r="AO1496">
            <v>-1879000</v>
          </cell>
          <cell r="AR1496" t="str">
            <v>62</v>
          </cell>
        </row>
        <row r="1497">
          <cell r="R1497">
            <v>-1673000</v>
          </cell>
          <cell r="S1497">
            <v>-1673000</v>
          </cell>
          <cell r="T1497">
            <v>-1673000</v>
          </cell>
          <cell r="U1497">
            <v>-1673000</v>
          </cell>
          <cell r="V1497">
            <v>-1673000</v>
          </cell>
          <cell r="W1497">
            <v>-1673000</v>
          </cell>
          <cell r="X1497">
            <v>-1673000</v>
          </cell>
          <cell r="Y1497">
            <v>-1673000</v>
          </cell>
          <cell r="Z1497">
            <v>-1673000</v>
          </cell>
          <cell r="AA1497">
            <v>-1673000</v>
          </cell>
          <cell r="AB1497">
            <v>-1673000</v>
          </cell>
          <cell r="AC1497">
            <v>-1673000</v>
          </cell>
          <cell r="AD1497">
            <v>-1673000</v>
          </cell>
          <cell r="AE1497">
            <v>-1673000</v>
          </cell>
          <cell r="AF1497">
            <v>-1673000</v>
          </cell>
          <cell r="AG1497">
            <v>-1673000</v>
          </cell>
          <cell r="AH1497">
            <v>-1673000</v>
          </cell>
          <cell r="AI1497">
            <v>-1673000</v>
          </cell>
          <cell r="AJ1497">
            <v>-1673000</v>
          </cell>
          <cell r="AK1497">
            <v>-1673000</v>
          </cell>
          <cell r="AL1497">
            <v>-1673000</v>
          </cell>
          <cell r="AM1497">
            <v>-1673000</v>
          </cell>
          <cell r="AN1497">
            <v>-1673000</v>
          </cell>
          <cell r="AO1497">
            <v>-1673000</v>
          </cell>
          <cell r="AR1497" t="str">
            <v>62</v>
          </cell>
        </row>
        <row r="1498">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R1498" t="str">
            <v>62</v>
          </cell>
        </row>
        <row r="1499">
          <cell r="R1499">
            <v>-15109956</v>
          </cell>
          <cell r="S1499">
            <v>-15015956</v>
          </cell>
          <cell r="T1499">
            <v>-14921956</v>
          </cell>
          <cell r="U1499">
            <v>-14827956</v>
          </cell>
          <cell r="V1499">
            <v>-14733956</v>
          </cell>
          <cell r="W1499">
            <v>-14640956</v>
          </cell>
          <cell r="X1499">
            <v>-14546956</v>
          </cell>
          <cell r="Y1499">
            <v>-14452956</v>
          </cell>
          <cell r="Z1499">
            <v>-14358956</v>
          </cell>
          <cell r="AA1499">
            <v>-14264956</v>
          </cell>
          <cell r="AB1499">
            <v>-14171956</v>
          </cell>
          <cell r="AC1499">
            <v>-14077738</v>
          </cell>
          <cell r="AD1499">
            <v>-15673146.75</v>
          </cell>
          <cell r="AE1499">
            <v>-15579295.25</v>
          </cell>
          <cell r="AF1499">
            <v>-15485443.75</v>
          </cell>
          <cell r="AG1499">
            <v>-15391592.25</v>
          </cell>
          <cell r="AH1499">
            <v>-15297740.75</v>
          </cell>
          <cell r="AI1499">
            <v>-15203889.25</v>
          </cell>
          <cell r="AJ1499">
            <v>-15109996.083333334</v>
          </cell>
          <cell r="AK1499">
            <v>-15016019.583333334</v>
          </cell>
          <cell r="AL1499">
            <v>-14922084.75</v>
          </cell>
          <cell r="AM1499">
            <v>-14828233.25</v>
          </cell>
          <cell r="AN1499">
            <v>-14734423.416666666</v>
          </cell>
          <cell r="AO1499">
            <v>-14640613.583333334</v>
          </cell>
          <cell r="AR1499" t="str">
            <v>62</v>
          </cell>
        </row>
        <row r="1500">
          <cell r="R1500">
            <v>-43839000</v>
          </cell>
          <cell r="S1500">
            <v>-43839000</v>
          </cell>
          <cell r="T1500">
            <v>-43839000</v>
          </cell>
          <cell r="U1500">
            <v>-43839000</v>
          </cell>
          <cell r="V1500">
            <v>-43839000</v>
          </cell>
          <cell r="W1500">
            <v>-43839000</v>
          </cell>
          <cell r="X1500">
            <v>-43839000</v>
          </cell>
          <cell r="Y1500">
            <v>-43839000</v>
          </cell>
          <cell r="Z1500">
            <v>-43839000</v>
          </cell>
          <cell r="AA1500">
            <v>-43839000</v>
          </cell>
          <cell r="AB1500">
            <v>-43839000</v>
          </cell>
          <cell r="AC1500">
            <v>-43839000</v>
          </cell>
          <cell r="AD1500">
            <v>-39561541.666666664</v>
          </cell>
          <cell r="AE1500">
            <v>-40250583.333333336</v>
          </cell>
          <cell r="AF1500">
            <v>-40915458.333333336</v>
          </cell>
          <cell r="AG1500">
            <v>-41554541.666666664</v>
          </cell>
          <cell r="AH1500">
            <v>-42166833.333333336</v>
          </cell>
          <cell r="AI1500">
            <v>-42639916.666666664</v>
          </cell>
          <cell r="AJ1500">
            <v>-42937791.666666664</v>
          </cell>
          <cell r="AK1500">
            <v>-43173583.333333336</v>
          </cell>
          <cell r="AL1500">
            <v>-43389916.666666664</v>
          </cell>
          <cell r="AM1500">
            <v>-43588166.666666664</v>
          </cell>
          <cell r="AN1500">
            <v>-43759875</v>
          </cell>
          <cell r="AO1500">
            <v>-43839000</v>
          </cell>
          <cell r="AR1500" t="str">
            <v>17</v>
          </cell>
          <cell r="AS1500" t="str">
            <v>10</v>
          </cell>
        </row>
        <row r="1501">
          <cell r="R1501">
            <v>-12256000</v>
          </cell>
          <cell r="S1501">
            <v>-12256000</v>
          </cell>
          <cell r="T1501">
            <v>-12027000</v>
          </cell>
          <cell r="U1501">
            <v>-11954000</v>
          </cell>
          <cell r="V1501">
            <v>-11881000</v>
          </cell>
          <cell r="W1501">
            <v>-11808000</v>
          </cell>
          <cell r="X1501">
            <v>-11735000</v>
          </cell>
          <cell r="Y1501">
            <v>-11662000</v>
          </cell>
          <cell r="Z1501">
            <v>-11589000</v>
          </cell>
          <cell r="AA1501">
            <v>-11516000</v>
          </cell>
          <cell r="AB1501">
            <v>-11443000</v>
          </cell>
          <cell r="AC1501">
            <v>-11371000</v>
          </cell>
          <cell r="AD1501">
            <v>-13222833.333333334</v>
          </cell>
          <cell r="AE1501">
            <v>-13107458.333333334</v>
          </cell>
          <cell r="AF1501">
            <v>-12987458.333333334</v>
          </cell>
          <cell r="AG1501">
            <v>-12859791.666666666</v>
          </cell>
          <cell r="AH1501">
            <v>-12730958.333333334</v>
          </cell>
          <cell r="AI1501">
            <v>-12600958.333333334</v>
          </cell>
          <cell r="AJ1501">
            <v>-12469791.666666666</v>
          </cell>
          <cell r="AK1501">
            <v>-12337458.333333334</v>
          </cell>
          <cell r="AL1501">
            <v>-12203958.333333334</v>
          </cell>
          <cell r="AM1501">
            <v>-12069291.666666666</v>
          </cell>
          <cell r="AN1501">
            <v>-11933458.333333334</v>
          </cell>
          <cell r="AO1501">
            <v>-11828375</v>
          </cell>
          <cell r="AQ1501" t="str">
            <v>37a</v>
          </cell>
          <cell r="AR1501" t="str">
            <v>62</v>
          </cell>
        </row>
        <row r="1502">
          <cell r="R1502">
            <v>1332692</v>
          </cell>
          <cell r="S1502">
            <v>1332692</v>
          </cell>
          <cell r="T1502">
            <v>1332692</v>
          </cell>
          <cell r="U1502">
            <v>1332692</v>
          </cell>
          <cell r="V1502">
            <v>1332692</v>
          </cell>
          <cell r="W1502">
            <v>1332692</v>
          </cell>
          <cell r="X1502">
            <v>1332692</v>
          </cell>
          <cell r="Y1502">
            <v>1332692</v>
          </cell>
          <cell r="Z1502">
            <v>1332692</v>
          </cell>
          <cell r="AA1502">
            <v>1332692</v>
          </cell>
          <cell r="AB1502">
            <v>1332692</v>
          </cell>
          <cell r="AC1502">
            <v>1332692</v>
          </cell>
          <cell r="AD1502">
            <v>1332692</v>
          </cell>
          <cell r="AE1502">
            <v>1332692</v>
          </cell>
          <cell r="AF1502">
            <v>1332692</v>
          </cell>
          <cell r="AG1502">
            <v>1332692</v>
          </cell>
          <cell r="AH1502">
            <v>1332692</v>
          </cell>
          <cell r="AI1502">
            <v>1332692</v>
          </cell>
          <cell r="AJ1502">
            <v>1332692</v>
          </cell>
          <cell r="AK1502">
            <v>1332692</v>
          </cell>
          <cell r="AL1502">
            <v>1332692</v>
          </cell>
          <cell r="AM1502">
            <v>1332692</v>
          </cell>
          <cell r="AN1502">
            <v>1332692</v>
          </cell>
          <cell r="AO1502">
            <v>1332692</v>
          </cell>
        </row>
        <row r="1503">
          <cell r="R1503">
            <v>-3452000</v>
          </cell>
          <cell r="S1503">
            <v>-3401000</v>
          </cell>
          <cell r="T1503">
            <v>-2692000</v>
          </cell>
          <cell r="U1503">
            <v>-2641000</v>
          </cell>
          <cell r="V1503">
            <v>-2590000</v>
          </cell>
          <cell r="W1503">
            <v>-2539000</v>
          </cell>
          <cell r="X1503">
            <v>-2488000</v>
          </cell>
          <cell r="Y1503">
            <v>-2437000</v>
          </cell>
          <cell r="Z1503">
            <v>-2387000</v>
          </cell>
          <cell r="AA1503">
            <v>-2337000</v>
          </cell>
          <cell r="AB1503">
            <v>-2286000</v>
          </cell>
          <cell r="AC1503">
            <v>-2235000</v>
          </cell>
          <cell r="AD1503">
            <v>-3812125</v>
          </cell>
          <cell r="AE1503">
            <v>-3757250</v>
          </cell>
          <cell r="AF1503">
            <v>-3674708.3333333335</v>
          </cell>
          <cell r="AG1503">
            <v>-3564500</v>
          </cell>
          <cell r="AH1503">
            <v>-3454041.6666666665</v>
          </cell>
          <cell r="AI1503">
            <v>-3343291.6666666665</v>
          </cell>
          <cell r="AJ1503">
            <v>-3232208.3333333335</v>
          </cell>
          <cell r="AK1503">
            <v>-3120791.6666666665</v>
          </cell>
          <cell r="AL1503">
            <v>-3009166.6666666665</v>
          </cell>
          <cell r="AM1503">
            <v>-2897416.6666666665</v>
          </cell>
          <cell r="AN1503">
            <v>-2785458.3333333335</v>
          </cell>
          <cell r="AO1503">
            <v>-2676583.3333333335</v>
          </cell>
          <cell r="AQ1503" t="str">
            <v>37b</v>
          </cell>
          <cell r="AR1503" t="str">
            <v>62</v>
          </cell>
        </row>
        <row r="1504">
          <cell r="R1504">
            <v>5635154.54</v>
          </cell>
          <cell r="S1504">
            <v>5635154.54</v>
          </cell>
          <cell r="T1504">
            <v>5635154.54</v>
          </cell>
          <cell r="U1504">
            <v>5635154.54</v>
          </cell>
          <cell r="V1504">
            <v>5635154.54</v>
          </cell>
          <cell r="W1504">
            <v>5635154.54</v>
          </cell>
          <cell r="X1504">
            <v>5635154.54</v>
          </cell>
          <cell r="Y1504">
            <v>5635154.54</v>
          </cell>
          <cell r="Z1504">
            <v>5635154.54</v>
          </cell>
          <cell r="AA1504">
            <v>5635154.54</v>
          </cell>
          <cell r="AB1504">
            <v>5635154.54</v>
          </cell>
          <cell r="AC1504">
            <v>5635154.54</v>
          </cell>
          <cell r="AD1504">
            <v>5635154.54</v>
          </cell>
          <cell r="AE1504">
            <v>5635154.54</v>
          </cell>
          <cell r="AF1504">
            <v>5635154.54</v>
          </cell>
          <cell r="AG1504">
            <v>5635154.54</v>
          </cell>
          <cell r="AH1504">
            <v>5635154.54</v>
          </cell>
          <cell r="AI1504">
            <v>5635154.54</v>
          </cell>
          <cell r="AJ1504">
            <v>5635154.54</v>
          </cell>
          <cell r="AK1504">
            <v>5635154.54</v>
          </cell>
          <cell r="AL1504">
            <v>5635154.54</v>
          </cell>
          <cell r="AM1504">
            <v>5635154.54</v>
          </cell>
          <cell r="AN1504">
            <v>5635154.54</v>
          </cell>
          <cell r="AO1504">
            <v>5635154.54</v>
          </cell>
        </row>
        <row r="1505">
          <cell r="R1505">
            <v>-10997000</v>
          </cell>
          <cell r="S1505">
            <v>-10995000</v>
          </cell>
          <cell r="T1505">
            <v>-11041000</v>
          </cell>
          <cell r="U1505">
            <v>-11060000</v>
          </cell>
          <cell r="V1505">
            <v>-11107000</v>
          </cell>
          <cell r="W1505">
            <v>-11051000</v>
          </cell>
          <cell r="X1505">
            <v>-10991000</v>
          </cell>
          <cell r="Y1505">
            <v>-10847000</v>
          </cell>
          <cell r="Z1505">
            <v>-10796000</v>
          </cell>
          <cell r="AA1505">
            <v>-10735000</v>
          </cell>
          <cell r="AB1505">
            <v>-10689000</v>
          </cell>
          <cell r="AC1505">
            <v>-10704000</v>
          </cell>
          <cell r="AD1505">
            <v>-10581541.666666666</v>
          </cell>
          <cell r="AE1505">
            <v>-10641000</v>
          </cell>
          <cell r="AF1505">
            <v>-10684833.333333334</v>
          </cell>
          <cell r="AG1505">
            <v>-10735500</v>
          </cell>
          <cell r="AH1505">
            <v>-10797291.666666666</v>
          </cell>
          <cell r="AI1505">
            <v>-10855375</v>
          </cell>
          <cell r="AJ1505">
            <v>-10905958.333333334</v>
          </cell>
          <cell r="AK1505">
            <v>-10941875</v>
          </cell>
          <cell r="AL1505">
            <v>-10960250</v>
          </cell>
          <cell r="AM1505">
            <v>-10961166.666666666</v>
          </cell>
          <cell r="AN1505">
            <v>-10947875</v>
          </cell>
          <cell r="AO1505">
            <v>-10928458.333333334</v>
          </cell>
          <cell r="AR1505" t="str">
            <v>56</v>
          </cell>
        </row>
        <row r="1506">
          <cell r="R1506">
            <v>376</v>
          </cell>
          <cell r="S1506">
            <v>-162</v>
          </cell>
          <cell r="T1506">
            <v>-7289410</v>
          </cell>
          <cell r="U1506">
            <v>-7287620</v>
          </cell>
          <cell r="V1506">
            <v>-7286283</v>
          </cell>
          <cell r="W1506">
            <v>-3726501</v>
          </cell>
          <cell r="X1506">
            <v>-3504191</v>
          </cell>
          <cell r="Y1506">
            <v>-3216898</v>
          </cell>
          <cell r="Z1506">
            <v>-8032795</v>
          </cell>
          <cell r="AA1506">
            <v>-4202112</v>
          </cell>
          <cell r="AB1506">
            <v>-3832422</v>
          </cell>
          <cell r="AC1506">
            <v>-650551</v>
          </cell>
          <cell r="AD1506">
            <v>-67728.5</v>
          </cell>
          <cell r="AE1506">
            <v>-68888.958333333328</v>
          </cell>
          <cell r="AF1506">
            <v>-364601.41666666669</v>
          </cell>
          <cell r="AG1506">
            <v>-956773.70833333337</v>
          </cell>
          <cell r="AH1506">
            <v>-1551737.2083333333</v>
          </cell>
          <cell r="AI1506">
            <v>-1995954.625</v>
          </cell>
          <cell r="AJ1506">
            <v>-2280380.375</v>
          </cell>
          <cell r="AK1506">
            <v>-2544335.9166666665</v>
          </cell>
          <cell r="AL1506">
            <v>-3008812.125</v>
          </cell>
          <cell r="AM1506">
            <v>-3525591.25</v>
          </cell>
          <cell r="AN1506">
            <v>-3867507.1666666665</v>
          </cell>
          <cell r="AO1506">
            <v>-4058571.1666666665</v>
          </cell>
          <cell r="AR1506" t="str">
            <v>62</v>
          </cell>
        </row>
        <row r="1507">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R1507" t="str">
            <v>62</v>
          </cell>
        </row>
        <row r="1508">
          <cell r="R1508">
            <v>-33312000</v>
          </cell>
          <cell r="S1508">
            <v>-33312000</v>
          </cell>
          <cell r="T1508">
            <v>-33312000</v>
          </cell>
          <cell r="U1508">
            <v>-33312000</v>
          </cell>
          <cell r="V1508">
            <v>-33312000</v>
          </cell>
          <cell r="W1508">
            <v>-33312000</v>
          </cell>
          <cell r="X1508">
            <v>-33312000</v>
          </cell>
          <cell r="Y1508">
            <v>-33312000</v>
          </cell>
          <cell r="Z1508">
            <v>0</v>
          </cell>
          <cell r="AA1508">
            <v>0</v>
          </cell>
          <cell r="AB1508">
            <v>0</v>
          </cell>
          <cell r="AC1508">
            <v>0</v>
          </cell>
          <cell r="AD1508">
            <v>-33329708.333333332</v>
          </cell>
          <cell r="AE1508">
            <v>-33319083.333333332</v>
          </cell>
          <cell r="AF1508">
            <v>-33312000</v>
          </cell>
          <cell r="AG1508">
            <v>-33312000</v>
          </cell>
          <cell r="AH1508">
            <v>-33312000</v>
          </cell>
          <cell r="AI1508">
            <v>-33312000</v>
          </cell>
          <cell r="AJ1508">
            <v>-33312000</v>
          </cell>
          <cell r="AK1508">
            <v>-33312000</v>
          </cell>
          <cell r="AL1508">
            <v>-31924000</v>
          </cell>
          <cell r="AM1508">
            <v>-29148000</v>
          </cell>
          <cell r="AN1508">
            <v>-26372000</v>
          </cell>
          <cell r="AO1508">
            <v>-23596000</v>
          </cell>
          <cell r="AR1508" t="str">
            <v>56</v>
          </cell>
        </row>
        <row r="1509">
          <cell r="R1509">
            <v>-1769000</v>
          </cell>
          <cell r="S1509">
            <v>-4356000</v>
          </cell>
          <cell r="T1509">
            <v>-6117000</v>
          </cell>
          <cell r="U1509">
            <v>-7367000</v>
          </cell>
          <cell r="V1509">
            <v>0</v>
          </cell>
          <cell r="W1509">
            <v>-745000</v>
          </cell>
          <cell r="X1509">
            <v>-745000</v>
          </cell>
          <cell r="Y1509">
            <v>-745000</v>
          </cell>
          <cell r="Z1509">
            <v>-745000</v>
          </cell>
          <cell r="AA1509">
            <v>-745000</v>
          </cell>
          <cell r="AB1509">
            <v>-745000</v>
          </cell>
          <cell r="AC1509">
            <v>-719000</v>
          </cell>
          <cell r="AD1509">
            <v>-534791.66666666663</v>
          </cell>
          <cell r="AE1509">
            <v>-790000</v>
          </cell>
          <cell r="AF1509">
            <v>-1226375</v>
          </cell>
          <cell r="AG1509">
            <v>-1788208.3333333333</v>
          </cell>
          <cell r="AH1509">
            <v>-2095166.6666666667</v>
          </cell>
          <cell r="AI1509">
            <v>-2126208.3333333335</v>
          </cell>
          <cell r="AJ1509">
            <v>-2188291.6666666665</v>
          </cell>
          <cell r="AK1509">
            <v>-2250375</v>
          </cell>
          <cell r="AL1509">
            <v>-2252875</v>
          </cell>
          <cell r="AM1509">
            <v>-2195791.6666666665</v>
          </cell>
          <cell r="AN1509">
            <v>-2138708.3333333335</v>
          </cell>
          <cell r="AO1509">
            <v>-2088333.3333333333</v>
          </cell>
          <cell r="AR1509" t="str">
            <v>57</v>
          </cell>
        </row>
        <row r="1510">
          <cell r="R1510">
            <v>-70915653</v>
          </cell>
          <cell r="S1510">
            <v>-70997653</v>
          </cell>
          <cell r="T1510">
            <v>-71079653</v>
          </cell>
          <cell r="U1510">
            <v>-71161653</v>
          </cell>
          <cell r="V1510">
            <v>-71243653</v>
          </cell>
          <cell r="W1510">
            <v>-71325653</v>
          </cell>
          <cell r="X1510">
            <v>-71407653</v>
          </cell>
          <cell r="Y1510">
            <v>-71489653</v>
          </cell>
          <cell r="Z1510">
            <v>0</v>
          </cell>
          <cell r="AA1510">
            <v>0</v>
          </cell>
          <cell r="AB1510">
            <v>0</v>
          </cell>
          <cell r="AC1510">
            <v>0</v>
          </cell>
          <cell r="AD1510">
            <v>-73826819.666666672</v>
          </cell>
          <cell r="AE1510">
            <v>-73721569.666666672</v>
          </cell>
          <cell r="AF1510">
            <v>-73550236.333333328</v>
          </cell>
          <cell r="AG1510">
            <v>-73288528</v>
          </cell>
          <cell r="AH1510">
            <v>-72985069.666666672</v>
          </cell>
          <cell r="AI1510">
            <v>-72639861.333333328</v>
          </cell>
          <cell r="AJ1510">
            <v>-72252903</v>
          </cell>
          <cell r="AK1510">
            <v>-71824194.666666672</v>
          </cell>
          <cell r="AL1510">
            <v>-68575875.791666672</v>
          </cell>
          <cell r="AM1510">
            <v>-62514321.375</v>
          </cell>
          <cell r="AN1510">
            <v>-56423766.958333336</v>
          </cell>
          <cell r="AO1510">
            <v>-50419837.541666664</v>
          </cell>
          <cell r="AR1510" t="str">
            <v>56</v>
          </cell>
        </row>
        <row r="1511">
          <cell r="R1511">
            <v>0</v>
          </cell>
          <cell r="S1511">
            <v>0</v>
          </cell>
          <cell r="T1511">
            <v>0</v>
          </cell>
          <cell r="U1511">
            <v>0</v>
          </cell>
          <cell r="V1511">
            <v>0</v>
          </cell>
          <cell r="W1511">
            <v>0</v>
          </cell>
          <cell r="X1511">
            <v>0</v>
          </cell>
          <cell r="Y1511">
            <v>0</v>
          </cell>
          <cell r="Z1511">
            <v>0</v>
          </cell>
          <cell r="AA1511">
            <v>0</v>
          </cell>
          <cell r="AB1511">
            <v>0</v>
          </cell>
          <cell r="AC1511">
            <v>0</v>
          </cell>
          <cell r="AD1511">
            <v>9919.8029166666674</v>
          </cell>
          <cell r="AE1511">
            <v>9497.6837500000001</v>
          </cell>
          <cell r="AF1511">
            <v>9075.5645833333347</v>
          </cell>
          <cell r="AG1511">
            <v>8442.3858333333337</v>
          </cell>
          <cell r="AH1511">
            <v>7598.1475000000019</v>
          </cell>
          <cell r="AI1511">
            <v>6753.9091666666673</v>
          </cell>
          <cell r="AJ1511">
            <v>5804.1408333333338</v>
          </cell>
          <cell r="AK1511">
            <v>4748.8424999999997</v>
          </cell>
          <cell r="AL1511">
            <v>3693.5441666666666</v>
          </cell>
          <cell r="AM1511">
            <v>2638.2458333333334</v>
          </cell>
          <cell r="AN1511">
            <v>1582.9475</v>
          </cell>
          <cell r="AO1511">
            <v>527.6491666666667</v>
          </cell>
          <cell r="AR1511" t="str">
            <v>8b</v>
          </cell>
        </row>
        <row r="1512">
          <cell r="R1512">
            <v>0</v>
          </cell>
          <cell r="S1512">
            <v>0</v>
          </cell>
          <cell r="T1512">
            <v>0</v>
          </cell>
          <cell r="U1512">
            <v>0</v>
          </cell>
          <cell r="V1512">
            <v>0</v>
          </cell>
          <cell r="W1512">
            <v>0</v>
          </cell>
          <cell r="X1512">
            <v>0</v>
          </cell>
          <cell r="Y1512">
            <v>0</v>
          </cell>
          <cell r="Z1512">
            <v>0</v>
          </cell>
          <cell r="AA1512">
            <v>0</v>
          </cell>
          <cell r="AB1512">
            <v>0</v>
          </cell>
          <cell r="AC1512">
            <v>0</v>
          </cell>
          <cell r="AD1512">
            <v>35020.725000000006</v>
          </cell>
          <cell r="AE1512">
            <v>33527.584999999999</v>
          </cell>
          <cell r="AF1512">
            <v>32034.445000000003</v>
          </cell>
          <cell r="AG1512">
            <v>29794.735000000001</v>
          </cell>
          <cell r="AH1512">
            <v>26808.455000000002</v>
          </cell>
          <cell r="AI1512">
            <v>23822.174999999999</v>
          </cell>
          <cell r="AJ1512">
            <v>20468.282083333335</v>
          </cell>
          <cell r="AK1512">
            <v>16746.776249999999</v>
          </cell>
          <cell r="AL1512">
            <v>13025.270416666666</v>
          </cell>
          <cell r="AM1512">
            <v>9303.7645833333336</v>
          </cell>
          <cell r="AN1512">
            <v>5582.25875</v>
          </cell>
          <cell r="AO1512">
            <v>1860.7529166666666</v>
          </cell>
          <cell r="AR1512" t="str">
            <v>8b</v>
          </cell>
        </row>
        <row r="1513">
          <cell r="R1513">
            <v>0</v>
          </cell>
          <cell r="S1513">
            <v>0</v>
          </cell>
          <cell r="T1513">
            <v>0</v>
          </cell>
          <cell r="U1513">
            <v>0</v>
          </cell>
          <cell r="V1513">
            <v>0</v>
          </cell>
          <cell r="W1513">
            <v>0</v>
          </cell>
          <cell r="X1513">
            <v>0</v>
          </cell>
          <cell r="Y1513">
            <v>0</v>
          </cell>
          <cell r="Z1513">
            <v>0</v>
          </cell>
          <cell r="AA1513">
            <v>0</v>
          </cell>
          <cell r="AB1513">
            <v>0</v>
          </cell>
          <cell r="AC1513">
            <v>0</v>
          </cell>
          <cell r="AD1513">
            <v>1419824.2212499997</v>
          </cell>
          <cell r="AE1513">
            <v>1353222.6587499997</v>
          </cell>
          <cell r="AF1513">
            <v>1286621.0962499997</v>
          </cell>
          <cell r="AG1513">
            <v>1192773.4399999997</v>
          </cell>
          <cell r="AH1513">
            <v>1071679.6899999997</v>
          </cell>
          <cell r="AI1513">
            <v>950585.93999999983</v>
          </cell>
          <cell r="AJ1513">
            <v>815869.14291666646</v>
          </cell>
          <cell r="AK1513">
            <v>667529.29874999996</v>
          </cell>
          <cell r="AL1513">
            <v>519189.45458333334</v>
          </cell>
          <cell r="AM1513">
            <v>370849.6104166666</v>
          </cell>
          <cell r="AN1513">
            <v>222509.76624999999</v>
          </cell>
          <cell r="AO1513">
            <v>74169.922083333324</v>
          </cell>
          <cell r="AR1513" t="str">
            <v>8b</v>
          </cell>
        </row>
        <row r="1514">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R1514" t="str">
            <v>8b</v>
          </cell>
        </row>
        <row r="1515">
          <cell r="R1515">
            <v>0</v>
          </cell>
          <cell r="S1515">
            <v>0</v>
          </cell>
          <cell r="T1515">
            <v>0</v>
          </cell>
          <cell r="U1515">
            <v>0</v>
          </cell>
          <cell r="V1515">
            <v>0</v>
          </cell>
          <cell r="W1515">
            <v>0</v>
          </cell>
          <cell r="X1515">
            <v>0</v>
          </cell>
          <cell r="Y1515">
            <v>0</v>
          </cell>
          <cell r="Z1515">
            <v>0</v>
          </cell>
          <cell r="AA1515">
            <v>0</v>
          </cell>
          <cell r="AB1515">
            <v>0</v>
          </cell>
          <cell r="AC1515">
            <v>0</v>
          </cell>
          <cell r="AD1515">
            <v>2591972.7704166672</v>
          </cell>
          <cell r="AE1515">
            <v>2498847.7612500004</v>
          </cell>
          <cell r="AF1515">
            <v>2405722.7520833337</v>
          </cell>
          <cell r="AG1515">
            <v>2266035.2383333337</v>
          </cell>
          <cell r="AH1515">
            <v>2079785.22</v>
          </cell>
          <cell r="AI1515">
            <v>1893535.2016666669</v>
          </cell>
          <cell r="AJ1515">
            <v>1660722.67875</v>
          </cell>
          <cell r="AK1515">
            <v>1381347.6512499999</v>
          </cell>
          <cell r="AL1515">
            <v>1086452.62375</v>
          </cell>
          <cell r="AM1515">
            <v>776037.59166666667</v>
          </cell>
          <cell r="AN1515">
            <v>465622.55499999999</v>
          </cell>
          <cell r="AO1515">
            <v>155207.51833333334</v>
          </cell>
          <cell r="AR1515" t="str">
            <v>8b</v>
          </cell>
        </row>
        <row r="1516">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R1516" t="str">
            <v>8b</v>
          </cell>
        </row>
        <row r="1517">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R1517" t="str">
            <v>8b</v>
          </cell>
        </row>
        <row r="1518">
          <cell r="R1518">
            <v>0</v>
          </cell>
          <cell r="S1518">
            <v>22430624.030000001</v>
          </cell>
          <cell r="T1518">
            <v>22430624.030000001</v>
          </cell>
          <cell r="U1518">
            <v>22430624.030000001</v>
          </cell>
          <cell r="V1518">
            <v>44114050.240000002</v>
          </cell>
          <cell r="W1518">
            <v>44114050.240000002</v>
          </cell>
          <cell r="X1518">
            <v>44114050.240000002</v>
          </cell>
          <cell r="Y1518">
            <v>65876369.420000002</v>
          </cell>
          <cell r="Z1518">
            <v>65876369.420000002</v>
          </cell>
          <cell r="AA1518">
            <v>65876369.420000002</v>
          </cell>
          <cell r="AB1518">
            <v>87699836.459999993</v>
          </cell>
          <cell r="AC1518">
            <v>87699836.459999993</v>
          </cell>
          <cell r="AD1518">
            <v>43843068.830000006</v>
          </cell>
          <cell r="AE1518">
            <v>43936897.709583335</v>
          </cell>
          <cell r="AF1518">
            <v>44124555.468750007</v>
          </cell>
          <cell r="AG1518">
            <v>44312213.227916665</v>
          </cell>
          <cell r="AH1518">
            <v>44560348.16708333</v>
          </cell>
          <cell r="AI1518">
            <v>44868960.286249995</v>
          </cell>
          <cell r="AJ1518">
            <v>45177572.40541666</v>
          </cell>
          <cell r="AK1518">
            <v>45547122.641249992</v>
          </cell>
          <cell r="AL1518">
            <v>45977613.791249998</v>
          </cell>
          <cell r="AM1518">
            <v>46408107.738750003</v>
          </cell>
          <cell r="AN1518">
            <v>46897991.117500007</v>
          </cell>
          <cell r="AO1518">
            <v>47447263.927500002</v>
          </cell>
          <cell r="AR1518" t="str">
            <v>8b</v>
          </cell>
        </row>
        <row r="1519">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R1519" t="str">
            <v>8b</v>
          </cell>
        </row>
        <row r="1520">
          <cell r="R1520">
            <v>-5269627728.3599949</v>
          </cell>
          <cell r="S1520">
            <v>-5311623829.9800043</v>
          </cell>
          <cell r="T1520">
            <v>-5254973849.8399992</v>
          </cell>
          <cell r="U1520">
            <v>-5202890360.1200008</v>
          </cell>
          <cell r="V1520">
            <v>-5198796705.8000011</v>
          </cell>
          <cell r="W1520">
            <v>-5156274329.7900019</v>
          </cell>
          <cell r="X1520">
            <v>-5347915777.9699984</v>
          </cell>
          <cell r="Y1520">
            <v>-5313557295.0699997</v>
          </cell>
          <cell r="Z1520">
            <v>-5275417958.2299986</v>
          </cell>
          <cell r="AA1520">
            <v>-5385977432.8900042</v>
          </cell>
          <cell r="AB1520">
            <v>-5385667283.6500025</v>
          </cell>
          <cell r="AC1520">
            <v>-5393609371.0699987</v>
          </cell>
          <cell r="AD1520">
            <v>-5230477485.5345831</v>
          </cell>
          <cell r="AE1520">
            <v>-5228146323.8500004</v>
          </cell>
          <cell r="AF1520">
            <v>-5226912960.5612497</v>
          </cell>
          <cell r="AG1520">
            <v>-5223976800.5541658</v>
          </cell>
          <cell r="AH1520">
            <v>-5225522741.9020834</v>
          </cell>
          <cell r="AI1520">
            <v>-5223548998.5008335</v>
          </cell>
          <cell r="AJ1520">
            <v>-5221209024.9929161</v>
          </cell>
          <cell r="AK1520">
            <v>-5227843247.4712505</v>
          </cell>
          <cell r="AL1520">
            <v>-5236267256.3466673</v>
          </cell>
          <cell r="AM1520">
            <v>-5252183485.0395842</v>
          </cell>
          <cell r="AN1520">
            <v>-5269706020.076251</v>
          </cell>
          <cell r="AO1520">
            <v>-5283400789.2787514</v>
          </cell>
        </row>
        <row r="1521">
          <cell r="R1521">
            <v>0</v>
          </cell>
          <cell r="S1521">
            <v>0</v>
          </cell>
          <cell r="T1521">
            <v>0</v>
          </cell>
          <cell r="U1521">
            <v>0</v>
          </cell>
          <cell r="V1521">
            <v>0</v>
          </cell>
          <cell r="W1521">
            <v>0</v>
          </cell>
          <cell r="X1521">
            <v>0</v>
          </cell>
          <cell r="Y1521">
            <v>0</v>
          </cell>
          <cell r="Z1521">
            <v>0</v>
          </cell>
          <cell r="AA1521">
            <v>-7.62939453125E-6</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row>
        <row r="1530">
          <cell r="AD1530">
            <v>1.9073486328125E-6</v>
          </cell>
          <cell r="AE1530">
            <v>6.67572021484375E-6</v>
          </cell>
          <cell r="AF1530">
            <v>9.5367431640625E-7</v>
          </cell>
          <cell r="AG1530">
            <v>-9.5367431640625E-7</v>
          </cell>
          <cell r="AH1530">
            <v>-9.5367431640625E-7</v>
          </cell>
          <cell r="AI1530">
            <v>2.86102294921875E-6</v>
          </cell>
          <cell r="AJ1530">
            <v>9.5367431640625E-7</v>
          </cell>
          <cell r="AK1530">
            <v>-9.5367431640625E-7</v>
          </cell>
          <cell r="AL1530">
            <v>-1.239776611328125E-5</v>
          </cell>
          <cell r="AM1530">
            <v>-4.76837158203125E-6</v>
          </cell>
          <cell r="AN1530">
            <v>6.67572021484375E-6</v>
          </cell>
          <cell r="AO1530">
            <v>-3.814697265625E-6</v>
          </cell>
        </row>
        <row r="1536">
          <cell r="AD1536">
            <v>1.9073486328125E-6</v>
          </cell>
          <cell r="AE1536">
            <v>6.67572021484375E-6</v>
          </cell>
          <cell r="AF1536">
            <v>9.5367431640625E-7</v>
          </cell>
          <cell r="AG1536">
            <v>-9.5367431640625E-7</v>
          </cell>
          <cell r="AH1536">
            <v>-9.5367431640625E-7</v>
          </cell>
          <cell r="AI1536">
            <v>2.86102294921875E-6</v>
          </cell>
          <cell r="AJ1536">
            <v>9.5367431640625E-7</v>
          </cell>
          <cell r="AK1536">
            <v>-9.5367431640625E-7</v>
          </cell>
          <cell r="AL1536">
            <v>-1.239776611328125E-5</v>
          </cell>
          <cell r="AM1536">
            <v>-4.76837158203125E-6</v>
          </cell>
          <cell r="AN1536">
            <v>6.67572021484375E-6</v>
          </cell>
        </row>
      </sheetData>
      <sheetData sheetId="14"/>
      <sheetData sheetId="15"/>
      <sheetData sheetId="16"/>
      <sheetData sheetId="17"/>
      <sheetData sheetId="18"/>
      <sheetData sheetId="1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DistInvest"/>
      <sheetName val="200 Top Hrs"/>
      <sheetName val="100 S_100W Hrs"/>
      <sheetName val="ErrorCheck"/>
      <sheetName val="Message"/>
      <sheetName val="Dialog"/>
      <sheetName val="Print Module"/>
      <sheetName val="Menu_Options"/>
      <sheetName val="Menu_Unbundle"/>
    </sheetNames>
    <sheetDataSet>
      <sheetData sheetId="0" refreshError="1">
        <row r="5">
          <cell r="C5" t="str">
            <v>12 Months Ending June 2012</v>
          </cell>
          <cell r="R5">
            <v>3</v>
          </cell>
        </row>
        <row r="8">
          <cell r="G8">
            <v>0.61880999999999997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58">
          <cell r="H58">
            <v>828428746.40643871</v>
          </cell>
        </row>
      </sheetData>
      <sheetData sheetId="12" refreshError="1"/>
      <sheetData sheetId="13" refreshError="1"/>
      <sheetData sheetId="14" refreshError="1"/>
      <sheetData sheetId="15" refreshError="1"/>
      <sheetData sheetId="16" refreshError="1"/>
      <sheetData sheetId="17" refreshError="1"/>
      <sheetData sheetId="18" refreshError="1">
        <row r="4">
          <cell r="K4">
            <v>0.79018896309372733</v>
          </cell>
        </row>
      </sheetData>
      <sheetData sheetId="19" refreshError="1">
        <row r="250">
          <cell r="AB250" t="str">
            <v>DIS</v>
          </cell>
        </row>
        <row r="251">
          <cell r="AB251" t="str">
            <v>METER</v>
          </cell>
        </row>
        <row r="259">
          <cell r="AB259">
            <v>0</v>
          </cell>
        </row>
        <row r="260">
          <cell r="AB260">
            <v>0</v>
          </cell>
        </row>
        <row r="274">
          <cell r="H274">
            <v>0</v>
          </cell>
          <cell r="AB274">
            <v>0</v>
          </cell>
        </row>
        <row r="275">
          <cell r="AB275">
            <v>0</v>
          </cell>
        </row>
        <row r="286">
          <cell r="AB286">
            <v>0</v>
          </cell>
        </row>
        <row r="287">
          <cell r="AB287">
            <v>0</v>
          </cell>
        </row>
        <row r="288">
          <cell r="AB288">
            <v>0</v>
          </cell>
        </row>
        <row r="289">
          <cell r="AB289">
            <v>0</v>
          </cell>
        </row>
        <row r="294">
          <cell r="AB294">
            <v>0</v>
          </cell>
        </row>
        <row r="295">
          <cell r="AB295">
            <v>1742.297605041073</v>
          </cell>
        </row>
        <row r="296">
          <cell r="H296">
            <v>545051.91999999993</v>
          </cell>
          <cell r="AB296">
            <v>24046.593173771958</v>
          </cell>
        </row>
        <row r="302">
          <cell r="H302">
            <v>678122.06</v>
          </cell>
          <cell r="AB302">
            <v>0</v>
          </cell>
        </row>
        <row r="303">
          <cell r="AB303">
            <v>0</v>
          </cell>
        </row>
        <row r="304">
          <cell r="AB304">
            <v>0</v>
          </cell>
        </row>
        <row r="307">
          <cell r="H307">
            <v>162036.34</v>
          </cell>
          <cell r="AB307">
            <v>0</v>
          </cell>
        </row>
        <row r="308">
          <cell r="AB308">
            <v>0</v>
          </cell>
        </row>
        <row r="309">
          <cell r="AB309">
            <v>2.2002629455472063</v>
          </cell>
        </row>
        <row r="315">
          <cell r="AB315">
            <v>0</v>
          </cell>
        </row>
        <row r="318">
          <cell r="H318">
            <v>1090881.68</v>
          </cell>
          <cell r="AB318">
            <v>30837.803833077982</v>
          </cell>
        </row>
        <row r="319">
          <cell r="AB319">
            <v>0</v>
          </cell>
        </row>
        <row r="320">
          <cell r="AB320">
            <v>0</v>
          </cell>
        </row>
        <row r="321">
          <cell r="AB321">
            <v>1931.5663974704169</v>
          </cell>
        </row>
        <row r="322">
          <cell r="AB322">
            <v>32769.370230548397</v>
          </cell>
        </row>
        <row r="325">
          <cell r="H325">
            <v>-3052188</v>
          </cell>
          <cell r="AB325">
            <v>0</v>
          </cell>
        </row>
        <row r="329">
          <cell r="AB329">
            <v>0</v>
          </cell>
        </row>
        <row r="331">
          <cell r="AB331">
            <v>0</v>
          </cell>
        </row>
        <row r="332">
          <cell r="AB332">
            <v>0</v>
          </cell>
        </row>
        <row r="369">
          <cell r="AB369">
            <v>0</v>
          </cell>
        </row>
        <row r="374">
          <cell r="AB374">
            <v>0</v>
          </cell>
        </row>
        <row r="378">
          <cell r="AB378">
            <v>0</v>
          </cell>
        </row>
        <row r="381">
          <cell r="AB381">
            <v>0</v>
          </cell>
        </row>
        <row r="385">
          <cell r="AB385">
            <v>0</v>
          </cell>
        </row>
        <row r="394">
          <cell r="AB394">
            <v>103.86639824167921</v>
          </cell>
        </row>
        <row r="401">
          <cell r="AB401">
            <v>0</v>
          </cell>
        </row>
        <row r="416">
          <cell r="AB416">
            <v>0</v>
          </cell>
        </row>
        <row r="423">
          <cell r="AB423">
            <v>0</v>
          </cell>
        </row>
        <row r="449">
          <cell r="AB449">
            <v>0</v>
          </cell>
        </row>
        <row r="455">
          <cell r="AB455">
            <v>0</v>
          </cell>
        </row>
        <row r="464">
          <cell r="AB464">
            <v>0</v>
          </cell>
        </row>
        <row r="479">
          <cell r="AB479">
            <v>0</v>
          </cell>
        </row>
        <row r="484">
          <cell r="AB484">
            <v>0</v>
          </cell>
        </row>
        <row r="489">
          <cell r="AB489">
            <v>0</v>
          </cell>
        </row>
        <row r="498">
          <cell r="AB498">
            <v>0</v>
          </cell>
        </row>
        <row r="502">
          <cell r="AB502">
            <v>0</v>
          </cell>
        </row>
        <row r="507">
          <cell r="AB507">
            <v>0</v>
          </cell>
        </row>
        <row r="511">
          <cell r="AB511">
            <v>0</v>
          </cell>
        </row>
        <row r="515">
          <cell r="AB515">
            <v>0</v>
          </cell>
        </row>
        <row r="519">
          <cell r="AB519">
            <v>0</v>
          </cell>
        </row>
        <row r="523">
          <cell r="AB523">
            <v>0</v>
          </cell>
        </row>
        <row r="527">
          <cell r="AB527">
            <v>0</v>
          </cell>
        </row>
        <row r="531">
          <cell r="AB531">
            <v>0</v>
          </cell>
        </row>
        <row r="535">
          <cell r="AB535">
            <v>0</v>
          </cell>
        </row>
        <row r="539">
          <cell r="AB539">
            <v>0</v>
          </cell>
        </row>
        <row r="551">
          <cell r="AB551">
            <v>0</v>
          </cell>
        </row>
        <row r="555">
          <cell r="AB555">
            <v>0</v>
          </cell>
        </row>
        <row r="559">
          <cell r="AB559">
            <v>0</v>
          </cell>
        </row>
        <row r="563">
          <cell r="AB563">
            <v>0</v>
          </cell>
        </row>
        <row r="568">
          <cell r="AB568">
            <v>0</v>
          </cell>
        </row>
        <row r="572">
          <cell r="AB572">
            <v>0</v>
          </cell>
        </row>
        <row r="576">
          <cell r="AB576">
            <v>0</v>
          </cell>
        </row>
        <row r="580">
          <cell r="AB580">
            <v>0</v>
          </cell>
        </row>
        <row r="584">
          <cell r="AB584">
            <v>0</v>
          </cell>
        </row>
        <row r="588">
          <cell r="AB588">
            <v>0</v>
          </cell>
        </row>
        <row r="592">
          <cell r="AB592">
            <v>0</v>
          </cell>
        </row>
        <row r="606">
          <cell r="AB606">
            <v>0</v>
          </cell>
        </row>
        <row r="621">
          <cell r="AB621">
            <v>0</v>
          </cell>
        </row>
        <row r="626">
          <cell r="AB626">
            <v>0</v>
          </cell>
        </row>
        <row r="676">
          <cell r="AB676">
            <v>0</v>
          </cell>
        </row>
        <row r="681">
          <cell r="H681">
            <v>453048.07815530774</v>
          </cell>
        </row>
        <row r="683">
          <cell r="H683">
            <v>727723.91183378792</v>
          </cell>
        </row>
        <row r="685">
          <cell r="AB685">
            <v>0</v>
          </cell>
        </row>
        <row r="715">
          <cell r="AB715">
            <v>0</v>
          </cell>
        </row>
        <row r="720">
          <cell r="AB720">
            <v>0</v>
          </cell>
        </row>
        <row r="726">
          <cell r="AB726">
            <v>0</v>
          </cell>
        </row>
        <row r="731">
          <cell r="AB731">
            <v>0</v>
          </cell>
        </row>
        <row r="735">
          <cell r="AB735">
            <v>0</v>
          </cell>
        </row>
        <row r="744">
          <cell r="AB744">
            <v>0</v>
          </cell>
        </row>
        <row r="748">
          <cell r="AB748">
            <v>0</v>
          </cell>
        </row>
        <row r="752">
          <cell r="AB752">
            <v>0</v>
          </cell>
        </row>
        <row r="756">
          <cell r="AB756">
            <v>0</v>
          </cell>
        </row>
        <row r="760">
          <cell r="AB760">
            <v>0</v>
          </cell>
        </row>
        <row r="765">
          <cell r="AB765">
            <v>0</v>
          </cell>
        </row>
        <row r="770">
          <cell r="AB770">
            <v>0</v>
          </cell>
        </row>
        <row r="774">
          <cell r="AB774">
            <v>0</v>
          </cell>
        </row>
        <row r="778">
          <cell r="AB778">
            <v>0</v>
          </cell>
        </row>
        <row r="791">
          <cell r="H791">
            <v>909810.96730218641</v>
          </cell>
          <cell r="AB791">
            <v>25719.170693972745</v>
          </cell>
        </row>
        <row r="796">
          <cell r="H796">
            <v>852248.379117648</v>
          </cell>
          <cell r="AB796">
            <v>0</v>
          </cell>
        </row>
        <row r="801">
          <cell r="H801">
            <v>317335.73514141352</v>
          </cell>
          <cell r="AB801">
            <v>0</v>
          </cell>
        </row>
        <row r="806">
          <cell r="H806">
            <v>576635.08690863231</v>
          </cell>
          <cell r="AB806">
            <v>0</v>
          </cell>
        </row>
        <row r="811">
          <cell r="H811">
            <v>67.300607506355803</v>
          </cell>
          <cell r="AB811">
            <v>0</v>
          </cell>
        </row>
        <row r="816">
          <cell r="H816">
            <v>14256.5274335944</v>
          </cell>
          <cell r="AB816">
            <v>14256.5274335944</v>
          </cell>
        </row>
        <row r="821">
          <cell r="H821">
            <v>636148.15424891119</v>
          </cell>
          <cell r="AB821">
            <v>636148.15424891119</v>
          </cell>
        </row>
        <row r="826">
          <cell r="H826">
            <v>947827.17</v>
          </cell>
          <cell r="AB826">
            <v>0</v>
          </cell>
        </row>
        <row r="831">
          <cell r="H831">
            <v>277610.63598494366</v>
          </cell>
          <cell r="AB831">
            <v>0</v>
          </cell>
        </row>
        <row r="836">
          <cell r="H836">
            <v>119593.14062629984</v>
          </cell>
          <cell r="AB836">
            <v>0</v>
          </cell>
        </row>
        <row r="841">
          <cell r="H841">
            <v>247117.89510009371</v>
          </cell>
          <cell r="AB841">
            <v>6985.7009357236921</v>
          </cell>
        </row>
        <row r="846">
          <cell r="H846">
            <v>209228.72693319363</v>
          </cell>
          <cell r="AB846">
            <v>0</v>
          </cell>
        </row>
        <row r="851">
          <cell r="H851">
            <v>754906.73739222938</v>
          </cell>
          <cell r="AB851">
            <v>0</v>
          </cell>
        </row>
        <row r="856">
          <cell r="H856">
            <v>4144263.9697047933</v>
          </cell>
          <cell r="AB856">
            <v>0</v>
          </cell>
        </row>
        <row r="861">
          <cell r="H861">
            <v>1028804.6586482538</v>
          </cell>
          <cell r="AB861">
            <v>0</v>
          </cell>
        </row>
        <row r="866">
          <cell r="H866">
            <v>56252.998151844738</v>
          </cell>
          <cell r="AB866">
            <v>0</v>
          </cell>
        </row>
        <row r="876">
          <cell r="H876">
            <v>199709.85</v>
          </cell>
          <cell r="AB876">
            <v>0</v>
          </cell>
        </row>
        <row r="881">
          <cell r="H881">
            <v>441912.15099998261</v>
          </cell>
          <cell r="AB881">
            <v>441912.15099998261</v>
          </cell>
        </row>
        <row r="886">
          <cell r="H886">
            <v>75725.498082461083</v>
          </cell>
          <cell r="AB886">
            <v>0</v>
          </cell>
        </row>
        <row r="898">
          <cell r="AB898">
            <v>0</v>
          </cell>
        </row>
        <row r="903">
          <cell r="AB903">
            <v>0</v>
          </cell>
        </row>
        <row r="908">
          <cell r="AB908">
            <v>0</v>
          </cell>
        </row>
        <row r="914">
          <cell r="AB914">
            <v>0</v>
          </cell>
        </row>
        <row r="919">
          <cell r="AB919">
            <v>0</v>
          </cell>
        </row>
        <row r="933">
          <cell r="AB933">
            <v>0</v>
          </cell>
        </row>
        <row r="938">
          <cell r="AB938">
            <v>0</v>
          </cell>
        </row>
        <row r="943">
          <cell r="AB943">
            <v>0</v>
          </cell>
        </row>
        <row r="948">
          <cell r="AB948">
            <v>0</v>
          </cell>
        </row>
        <row r="959">
          <cell r="AB959">
            <v>0</v>
          </cell>
        </row>
        <row r="964">
          <cell r="AB964">
            <v>0</v>
          </cell>
        </row>
        <row r="969">
          <cell r="AB969">
            <v>0</v>
          </cell>
        </row>
        <row r="974">
          <cell r="AB974">
            <v>0</v>
          </cell>
        </row>
        <row r="983">
          <cell r="AB983">
            <v>0</v>
          </cell>
        </row>
        <row r="985">
          <cell r="AB985">
            <v>41280.336085776369</v>
          </cell>
        </row>
        <row r="989">
          <cell r="AB989">
            <v>0</v>
          </cell>
        </row>
        <row r="991">
          <cell r="AB991">
            <v>-9187.9724367989365</v>
          </cell>
        </row>
        <row r="995">
          <cell r="AB995">
            <v>0</v>
          </cell>
        </row>
        <row r="997">
          <cell r="AB997">
            <v>3902.7130417536246</v>
          </cell>
        </row>
        <row r="1001">
          <cell r="AB1001">
            <v>4750.2666931780768</v>
          </cell>
        </row>
        <row r="1005">
          <cell r="AB1005">
            <v>5591.2081415375578</v>
          </cell>
        </row>
        <row r="1011">
          <cell r="AB1011">
            <v>0</v>
          </cell>
        </row>
        <row r="1016">
          <cell r="AB1016">
            <v>0</v>
          </cell>
        </row>
        <row r="1023">
          <cell r="AB1023">
            <v>0</v>
          </cell>
        </row>
        <row r="1028">
          <cell r="AB1028">
            <v>-19834.650939935615</v>
          </cell>
        </row>
        <row r="1034">
          <cell r="AB1034">
            <v>34903.170390031788</v>
          </cell>
        </row>
        <row r="1039">
          <cell r="AB1039">
            <v>3249.4772149131099</v>
          </cell>
        </row>
        <row r="1045">
          <cell r="AB1045">
            <v>20018.708685059337</v>
          </cell>
        </row>
        <row r="1061">
          <cell r="AB1061">
            <v>0</v>
          </cell>
        </row>
        <row r="1065">
          <cell r="AB1065">
            <v>0</v>
          </cell>
        </row>
        <row r="1072">
          <cell r="AB1072">
            <v>0</v>
          </cell>
        </row>
        <row r="1080">
          <cell r="AB1080">
            <v>0</v>
          </cell>
        </row>
        <row r="1087">
          <cell r="AB1087">
            <v>0</v>
          </cell>
        </row>
        <row r="1090">
          <cell r="AB1090">
            <v>0</v>
          </cell>
        </row>
        <row r="1091">
          <cell r="AB1091">
            <v>0</v>
          </cell>
        </row>
        <row r="1092">
          <cell r="AB1092">
            <v>0</v>
          </cell>
        </row>
        <row r="1094">
          <cell r="AB1094">
            <v>0</v>
          </cell>
        </row>
        <row r="1095">
          <cell r="AB1095">
            <v>0</v>
          </cell>
        </row>
        <row r="1096">
          <cell r="AB1096">
            <v>0</v>
          </cell>
        </row>
        <row r="1097">
          <cell r="AB1097">
            <v>0</v>
          </cell>
        </row>
        <row r="1098">
          <cell r="AB1098">
            <v>0</v>
          </cell>
        </row>
        <row r="1099">
          <cell r="AB1099">
            <v>0</v>
          </cell>
        </row>
        <row r="1100">
          <cell r="AB1100">
            <v>445097.37</v>
          </cell>
        </row>
        <row r="1101">
          <cell r="AB1101">
            <v>0</v>
          </cell>
        </row>
        <row r="1102">
          <cell r="AB1102">
            <v>0</v>
          </cell>
        </row>
        <row r="1103">
          <cell r="AB1103">
            <v>0</v>
          </cell>
        </row>
        <row r="1107">
          <cell r="AB1107">
            <v>24341.916551153008</v>
          </cell>
        </row>
        <row r="1108">
          <cell r="AB1108">
            <v>0</v>
          </cell>
        </row>
        <row r="1109">
          <cell r="AB1109">
            <v>0</v>
          </cell>
        </row>
        <row r="1111">
          <cell r="AB1111">
            <v>0</v>
          </cell>
        </row>
        <row r="1112">
          <cell r="AB1112">
            <v>0</v>
          </cell>
        </row>
        <row r="1113">
          <cell r="AB1113">
            <v>8387.1112958098438</v>
          </cell>
        </row>
        <row r="1115">
          <cell r="AB1115">
            <v>0</v>
          </cell>
        </row>
        <row r="1116">
          <cell r="AB1116">
            <v>0</v>
          </cell>
        </row>
        <row r="1121">
          <cell r="AB1121">
            <v>0</v>
          </cell>
        </row>
        <row r="1125">
          <cell r="AB1125">
            <v>0</v>
          </cell>
        </row>
        <row r="1130">
          <cell r="AB1130">
            <v>0</v>
          </cell>
        </row>
        <row r="1141">
          <cell r="AB1141">
            <v>723.47361058671254</v>
          </cell>
        </row>
        <row r="1143">
          <cell r="AB1143">
            <v>0</v>
          </cell>
        </row>
        <row r="1146">
          <cell r="AB1146">
            <v>3692.5269592552504</v>
          </cell>
        </row>
        <row r="1151">
          <cell r="AB1151">
            <v>0</v>
          </cell>
        </row>
        <row r="1154">
          <cell r="AB1154">
            <v>2.6832929400378993</v>
          </cell>
        </row>
        <row r="1155">
          <cell r="AB1155">
            <v>0</v>
          </cell>
        </row>
        <row r="1156">
          <cell r="AB1156">
            <v>0</v>
          </cell>
        </row>
        <row r="1157">
          <cell r="AB1157">
            <v>8811.3444432097076</v>
          </cell>
        </row>
        <row r="1158">
          <cell r="AB1158">
            <v>0</v>
          </cell>
        </row>
        <row r="1159">
          <cell r="AB1159">
            <v>0</v>
          </cell>
        </row>
        <row r="1160">
          <cell r="AB1160">
            <v>0</v>
          </cell>
        </row>
        <row r="1163">
          <cell r="AB1163">
            <v>0</v>
          </cell>
        </row>
        <row r="1168">
          <cell r="AB1168">
            <v>0</v>
          </cell>
        </row>
        <row r="1172">
          <cell r="AB1172">
            <v>0</v>
          </cell>
        </row>
        <row r="1177">
          <cell r="AB1177">
            <v>0</v>
          </cell>
        </row>
        <row r="1185">
          <cell r="AB1185">
            <v>0</v>
          </cell>
        </row>
        <row r="1193">
          <cell r="AB1193">
            <v>0</v>
          </cell>
        </row>
        <row r="1202">
          <cell r="AB1202">
            <v>0</v>
          </cell>
        </row>
        <row r="1213">
          <cell r="AB1213">
            <v>91794.090258756347</v>
          </cell>
        </row>
        <row r="1221">
          <cell r="AB1221">
            <v>155181.64056245438</v>
          </cell>
        </row>
        <row r="1232">
          <cell r="AB1232">
            <v>0</v>
          </cell>
        </row>
        <row r="1237">
          <cell r="AB1237">
            <v>0</v>
          </cell>
        </row>
        <row r="1294">
          <cell r="AB1294">
            <v>210166.72322092851</v>
          </cell>
        </row>
        <row r="1309">
          <cell r="AB1309">
            <v>0</v>
          </cell>
        </row>
        <row r="1325">
          <cell r="AB1325">
            <v>-188813.51348561118</v>
          </cell>
        </row>
        <row r="1377">
          <cell r="AB1377">
            <v>0</v>
          </cell>
        </row>
        <row r="1395">
          <cell r="AB1395">
            <v>79712.869579049002</v>
          </cell>
        </row>
        <row r="1414">
          <cell r="AB1414">
            <v>0</v>
          </cell>
        </row>
        <row r="1421">
          <cell r="AB1421">
            <v>0</v>
          </cell>
        </row>
        <row r="1428">
          <cell r="AB1428">
            <v>0</v>
          </cell>
        </row>
        <row r="1435">
          <cell r="AB1435">
            <v>0</v>
          </cell>
        </row>
        <row r="1442">
          <cell r="AB1442">
            <v>0</v>
          </cell>
        </row>
        <row r="1450">
          <cell r="AB1450">
            <v>0</v>
          </cell>
        </row>
        <row r="1455">
          <cell r="AB1455">
            <v>0</v>
          </cell>
        </row>
        <row r="1466">
          <cell r="AB1466">
            <v>0</v>
          </cell>
        </row>
        <row r="1471">
          <cell r="AB1471">
            <v>0</v>
          </cell>
        </row>
        <row r="1476">
          <cell r="AB1476">
            <v>0</v>
          </cell>
        </row>
        <row r="1481">
          <cell r="AB1481">
            <v>0</v>
          </cell>
        </row>
        <row r="1486">
          <cell r="AB1486">
            <v>0</v>
          </cell>
        </row>
        <row r="1491">
          <cell r="AB1491">
            <v>0</v>
          </cell>
        </row>
        <row r="1496">
          <cell r="AB1496">
            <v>0</v>
          </cell>
        </row>
        <row r="1508">
          <cell r="AB1508">
            <v>0</v>
          </cell>
        </row>
        <row r="1513">
          <cell r="AB1513">
            <v>0</v>
          </cell>
        </row>
        <row r="1518">
          <cell r="AB1518">
            <v>0</v>
          </cell>
        </row>
        <row r="1523">
          <cell r="AB1523">
            <v>0</v>
          </cell>
        </row>
        <row r="1528">
          <cell r="AB1528">
            <v>0</v>
          </cell>
        </row>
        <row r="1533">
          <cell r="AB1533">
            <v>0</v>
          </cell>
        </row>
        <row r="1539">
          <cell r="AB1539">
            <v>0</v>
          </cell>
        </row>
        <row r="1545">
          <cell r="AB1545">
            <v>0</v>
          </cell>
        </row>
        <row r="1584">
          <cell r="AB1584">
            <v>0</v>
          </cell>
        </row>
        <row r="1601">
          <cell r="AB1601">
            <v>0</v>
          </cell>
        </row>
        <row r="1606">
          <cell r="AB1606">
            <v>0</v>
          </cell>
        </row>
        <row r="1613">
          <cell r="AB1613">
            <v>0</v>
          </cell>
        </row>
        <row r="1628">
          <cell r="H1628">
            <v>6763511.8434239225</v>
          </cell>
          <cell r="AB1628">
            <v>0</v>
          </cell>
        </row>
        <row r="1635">
          <cell r="H1635">
            <v>8046409.0148046054</v>
          </cell>
          <cell r="AB1635">
            <v>0</v>
          </cell>
        </row>
        <row r="1641">
          <cell r="H1641">
            <v>99887523.767113864</v>
          </cell>
          <cell r="AB1641">
            <v>0</v>
          </cell>
        </row>
        <row r="1647">
          <cell r="H1647">
            <v>41570903.64456252</v>
          </cell>
          <cell r="AB1647">
            <v>0</v>
          </cell>
        </row>
        <row r="1654">
          <cell r="H1654">
            <v>50306420.034921594</v>
          </cell>
          <cell r="AB1654">
            <v>0</v>
          </cell>
        </row>
        <row r="1660">
          <cell r="H1660">
            <v>65755544.287997507</v>
          </cell>
          <cell r="AB1660">
            <v>0</v>
          </cell>
        </row>
        <row r="1666">
          <cell r="H1666">
            <v>36799.829845371649</v>
          </cell>
          <cell r="AB1666">
            <v>0</v>
          </cell>
        </row>
        <row r="1672">
          <cell r="H1672">
            <v>68005.859615167239</v>
          </cell>
          <cell r="AB1672">
            <v>0</v>
          </cell>
        </row>
        <row r="1678">
          <cell r="H1678">
            <v>1521577.3966357647</v>
          </cell>
          <cell r="AB1678">
            <v>0</v>
          </cell>
        </row>
        <row r="1682">
          <cell r="AB1682">
            <v>0</v>
          </cell>
        </row>
        <row r="1686">
          <cell r="H1686">
            <v>0</v>
          </cell>
        </row>
        <row r="1698">
          <cell r="H1698">
            <v>1510453.72</v>
          </cell>
          <cell r="AB1698">
            <v>0</v>
          </cell>
        </row>
        <row r="1704">
          <cell r="H1704">
            <v>2440663.6</v>
          </cell>
          <cell r="AB1704">
            <v>0</v>
          </cell>
        </row>
        <row r="1710">
          <cell r="H1710">
            <v>47592408.020000003</v>
          </cell>
          <cell r="AB1710">
            <v>0</v>
          </cell>
        </row>
        <row r="1717">
          <cell r="H1717">
            <v>92644359.829999998</v>
          </cell>
        </row>
        <row r="1724">
          <cell r="H1724">
            <v>58634040.060000002</v>
          </cell>
        </row>
        <row r="1731">
          <cell r="H1731">
            <v>16364985.75</v>
          </cell>
        </row>
        <row r="1738">
          <cell r="H1738">
            <v>22764714.91</v>
          </cell>
        </row>
        <row r="1744">
          <cell r="H1744">
            <v>98870912.760000005</v>
          </cell>
          <cell r="AB1744">
            <v>0</v>
          </cell>
        </row>
        <row r="1751">
          <cell r="H1751">
            <v>52234063.350000001</v>
          </cell>
          <cell r="AB1751">
            <v>0</v>
          </cell>
        </row>
        <row r="1762">
          <cell r="H1762">
            <v>11451993.6</v>
          </cell>
          <cell r="AB1762">
            <v>11451993.6</v>
          </cell>
        </row>
        <row r="1769">
          <cell r="H1769">
            <v>518187.33</v>
          </cell>
        </row>
        <row r="1773">
          <cell r="H1773">
            <v>0</v>
          </cell>
          <cell r="AB1773">
            <v>0</v>
          </cell>
        </row>
        <row r="1774">
          <cell r="H1774">
            <v>0</v>
          </cell>
          <cell r="AB1774">
            <v>0</v>
          </cell>
        </row>
        <row r="1775">
          <cell r="H1775">
            <v>0</v>
          </cell>
          <cell r="AB1775">
            <v>0</v>
          </cell>
        </row>
        <row r="1776">
          <cell r="H1776">
            <v>0</v>
          </cell>
        </row>
        <row r="1782">
          <cell r="H1782">
            <v>4036517</v>
          </cell>
          <cell r="AB1782">
            <v>0</v>
          </cell>
        </row>
        <row r="1786">
          <cell r="AB1786">
            <v>0</v>
          </cell>
        </row>
        <row r="1790">
          <cell r="AB1790">
            <v>0</v>
          </cell>
        </row>
        <row r="1799">
          <cell r="AB1799">
            <v>23172.160803329974</v>
          </cell>
        </row>
        <row r="1800">
          <cell r="AB1800">
            <v>0</v>
          </cell>
        </row>
        <row r="1801">
          <cell r="AB1801">
            <v>0</v>
          </cell>
        </row>
        <row r="1802">
          <cell r="AB1802">
            <v>0</v>
          </cell>
        </row>
        <row r="1803">
          <cell r="AB1803">
            <v>3188.108123378584</v>
          </cell>
        </row>
        <row r="1807">
          <cell r="AB1807">
            <v>293391.56326842605</v>
          </cell>
        </row>
        <row r="1808">
          <cell r="AB1808">
            <v>0</v>
          </cell>
        </row>
        <row r="1809">
          <cell r="AB1809">
            <v>0</v>
          </cell>
        </row>
        <row r="1810">
          <cell r="AB1810">
            <v>0</v>
          </cell>
        </row>
        <row r="1811">
          <cell r="AB1811">
            <v>0</v>
          </cell>
        </row>
        <row r="1812">
          <cell r="AB1812">
            <v>0</v>
          </cell>
        </row>
        <row r="1813">
          <cell r="AB1813">
            <v>58735.062462833288</v>
          </cell>
        </row>
        <row r="1817">
          <cell r="AB1817">
            <v>28720.744418599577</v>
          </cell>
        </row>
        <row r="1818">
          <cell r="AB1818">
            <v>0</v>
          </cell>
        </row>
        <row r="1819">
          <cell r="AB1819">
            <v>0</v>
          </cell>
        </row>
        <row r="1820">
          <cell r="AB1820">
            <v>0</v>
          </cell>
        </row>
        <row r="1821">
          <cell r="AB1821">
            <v>0</v>
          </cell>
        </row>
        <row r="1823">
          <cell r="AB1823">
            <v>31500.34439682525</v>
          </cell>
        </row>
        <row r="1824">
          <cell r="AB1824">
            <v>0</v>
          </cell>
        </row>
        <row r="1825">
          <cell r="AB1825">
            <v>0</v>
          </cell>
        </row>
        <row r="1829">
          <cell r="AB1829">
            <v>108771.78609471214</v>
          </cell>
        </row>
        <row r="1830">
          <cell r="AB1830">
            <v>4203.6873457297115</v>
          </cell>
        </row>
        <row r="1831">
          <cell r="AB1831">
            <v>0</v>
          </cell>
        </row>
        <row r="1832">
          <cell r="AB1832">
            <v>0</v>
          </cell>
        </row>
        <row r="1833">
          <cell r="AB1833">
            <v>0</v>
          </cell>
        </row>
        <row r="1834">
          <cell r="AB1834">
            <v>0</v>
          </cell>
        </row>
        <row r="1835">
          <cell r="AB1835">
            <v>0</v>
          </cell>
        </row>
        <row r="1836">
          <cell r="AB1836">
            <v>0</v>
          </cell>
        </row>
        <row r="1841">
          <cell r="AB1841">
            <v>12609.235300211472</v>
          </cell>
        </row>
        <row r="1842">
          <cell r="AB1842">
            <v>0</v>
          </cell>
        </row>
        <row r="1843">
          <cell r="AB1843">
            <v>0</v>
          </cell>
        </row>
        <row r="1844">
          <cell r="AB1844">
            <v>181.54721923622114</v>
          </cell>
        </row>
        <row r="1845">
          <cell r="AB1845">
            <v>0</v>
          </cell>
        </row>
        <row r="1846">
          <cell r="AB1846">
            <v>0</v>
          </cell>
        </row>
        <row r="1850">
          <cell r="AB1850">
            <v>61241.570290691307</v>
          </cell>
        </row>
        <row r="1851">
          <cell r="AB1851">
            <v>0</v>
          </cell>
        </row>
        <row r="1852">
          <cell r="AB1852">
            <v>0</v>
          </cell>
        </row>
        <row r="1853">
          <cell r="AB1853">
            <v>2150.2354946125588</v>
          </cell>
        </row>
        <row r="1854">
          <cell r="AB1854">
            <v>0</v>
          </cell>
        </row>
        <row r="1855">
          <cell r="AB1855">
            <v>0</v>
          </cell>
        </row>
        <row r="1856">
          <cell r="AB1856">
            <v>0</v>
          </cell>
        </row>
        <row r="1861">
          <cell r="AB1861">
            <v>40458.065410369229</v>
          </cell>
        </row>
        <row r="1862">
          <cell r="AB1862">
            <v>0</v>
          </cell>
        </row>
        <row r="1863">
          <cell r="AB1863">
            <v>0</v>
          </cell>
        </row>
        <row r="1864">
          <cell r="AB1864">
            <v>3008.0850347478276</v>
          </cell>
        </row>
        <row r="1865">
          <cell r="AB1865">
            <v>0</v>
          </cell>
        </row>
        <row r="1866">
          <cell r="AB1866">
            <v>0</v>
          </cell>
        </row>
        <row r="1867">
          <cell r="AB1867">
            <v>0</v>
          </cell>
        </row>
        <row r="1872">
          <cell r="AB1872">
            <v>170654.41166294203</v>
          </cell>
        </row>
        <row r="1873">
          <cell r="AB1873">
            <v>0</v>
          </cell>
        </row>
        <row r="1874">
          <cell r="AB1874">
            <v>0</v>
          </cell>
        </row>
        <row r="1875">
          <cell r="AB1875">
            <v>1093.2750724878126</v>
          </cell>
        </row>
        <row r="1876">
          <cell r="AB1876">
            <v>0</v>
          </cell>
        </row>
        <row r="1877">
          <cell r="AB1877">
            <v>0</v>
          </cell>
        </row>
        <row r="1878">
          <cell r="AB1878">
            <v>0</v>
          </cell>
        </row>
        <row r="1879">
          <cell r="AB1879">
            <v>0</v>
          </cell>
        </row>
        <row r="1886">
          <cell r="AB1886">
            <v>250560.10128476986</v>
          </cell>
        </row>
        <row r="1887">
          <cell r="AB1887">
            <v>0</v>
          </cell>
        </row>
        <row r="1888">
          <cell r="AB1888">
            <v>0</v>
          </cell>
        </row>
        <row r="1889">
          <cell r="AB1889">
            <v>33186.276140003712</v>
          </cell>
        </row>
        <row r="1890">
          <cell r="AB1890">
            <v>0</v>
          </cell>
        </row>
        <row r="1891">
          <cell r="AB1891">
            <v>0</v>
          </cell>
        </row>
        <row r="1892">
          <cell r="AB1892">
            <v>0</v>
          </cell>
        </row>
        <row r="1893">
          <cell r="AB1893">
            <v>0</v>
          </cell>
        </row>
        <row r="1899">
          <cell r="AB1899">
            <v>4312.1319615860375</v>
          </cell>
        </row>
        <row r="1900">
          <cell r="AB1900">
            <v>0</v>
          </cell>
        </row>
        <row r="1901">
          <cell r="AB1901">
            <v>0</v>
          </cell>
        </row>
        <row r="1902">
          <cell r="AB1902">
            <v>0</v>
          </cell>
        </row>
        <row r="1903">
          <cell r="AB1903">
            <v>1686.6903678514821</v>
          </cell>
        </row>
        <row r="1904">
          <cell r="AB1904">
            <v>0</v>
          </cell>
        </row>
        <row r="1905">
          <cell r="AB1905">
            <v>0</v>
          </cell>
        </row>
        <row r="1906">
          <cell r="AB1906">
            <v>0</v>
          </cell>
        </row>
        <row r="1913">
          <cell r="AB1913">
            <v>0</v>
          </cell>
        </row>
        <row r="1917">
          <cell r="AB1917">
            <v>0</v>
          </cell>
        </row>
        <row r="1919">
          <cell r="AB1919">
            <v>0</v>
          </cell>
        </row>
        <row r="1927">
          <cell r="AB1927">
            <v>7213.9601538689112</v>
          </cell>
        </row>
        <row r="1929">
          <cell r="AB1929">
            <v>-7213.9601538689112</v>
          </cell>
        </row>
        <row r="1935">
          <cell r="AB1935">
            <v>0</v>
          </cell>
        </row>
        <row r="1937">
          <cell r="AB1937">
            <v>0</v>
          </cell>
        </row>
        <row r="1947">
          <cell r="AB1947">
            <v>4216.1369339504181</v>
          </cell>
        </row>
        <row r="1955">
          <cell r="AB1955">
            <v>0</v>
          </cell>
        </row>
        <row r="1964">
          <cell r="AB1964">
            <v>0</v>
          </cell>
        </row>
        <row r="1965">
          <cell r="AB1965">
            <v>0</v>
          </cell>
        </row>
        <row r="1966">
          <cell r="AB1966">
            <v>0</v>
          </cell>
        </row>
        <row r="1969">
          <cell r="AB1969">
            <v>0</v>
          </cell>
        </row>
        <row r="1970">
          <cell r="AB1970">
            <v>0</v>
          </cell>
        </row>
        <row r="1971">
          <cell r="AB1971">
            <v>0</v>
          </cell>
        </row>
        <row r="1972">
          <cell r="AB1972">
            <v>0</v>
          </cell>
        </row>
        <row r="1976">
          <cell r="AB1976">
            <v>21385.075720924408</v>
          </cell>
        </row>
        <row r="1977">
          <cell r="AB1977">
            <v>0</v>
          </cell>
        </row>
        <row r="1978">
          <cell r="AB1978">
            <v>218361.471351969</v>
          </cell>
        </row>
        <row r="1979">
          <cell r="AB1979">
            <v>0</v>
          </cell>
        </row>
        <row r="1980">
          <cell r="AB1980">
            <v>0</v>
          </cell>
        </row>
        <row r="1981">
          <cell r="AB1981">
            <v>0</v>
          </cell>
        </row>
        <row r="1983">
          <cell r="AB1983">
            <v>0</v>
          </cell>
        </row>
        <row r="1993">
          <cell r="AB1993">
            <v>0</v>
          </cell>
        </row>
        <row r="2005">
          <cell r="AB2005">
            <v>0</v>
          </cell>
        </row>
        <row r="2006">
          <cell r="AB2006">
            <v>0</v>
          </cell>
        </row>
        <row r="2007">
          <cell r="AB2007">
            <v>0</v>
          </cell>
        </row>
        <row r="2008">
          <cell r="AB2008">
            <v>0</v>
          </cell>
        </row>
        <row r="2009">
          <cell r="AB2009">
            <v>0</v>
          </cell>
        </row>
        <row r="2010">
          <cell r="AB2010">
            <v>0</v>
          </cell>
        </row>
        <row r="2017">
          <cell r="AB2017">
            <v>0</v>
          </cell>
        </row>
        <row r="2021">
          <cell r="AB2021">
            <v>0</v>
          </cell>
        </row>
        <row r="2026">
          <cell r="AB2026">
            <v>0</v>
          </cell>
        </row>
        <row r="2033">
          <cell r="AB2033">
            <v>0</v>
          </cell>
        </row>
        <row r="2041">
          <cell r="AB2041">
            <v>0</v>
          </cell>
        </row>
        <row r="2047">
          <cell r="AB2047">
            <v>0</v>
          </cell>
        </row>
        <row r="2049">
          <cell r="AB2049">
            <v>0</v>
          </cell>
        </row>
        <row r="2057">
          <cell r="AB2057">
            <v>0</v>
          </cell>
        </row>
        <row r="2061">
          <cell r="AB2061">
            <v>0</v>
          </cell>
        </row>
        <row r="2065">
          <cell r="AB2065">
            <v>0</v>
          </cell>
        </row>
        <row r="2080">
          <cell r="AB2080">
            <v>-4.5655060226274535E-10</v>
          </cell>
        </row>
        <row r="2083">
          <cell r="AB2083">
            <v>8.7313492012834719E-7</v>
          </cell>
        </row>
        <row r="2093">
          <cell r="AB2093">
            <v>0</v>
          </cell>
        </row>
        <row r="2098">
          <cell r="AB2098">
            <v>0</v>
          </cell>
        </row>
        <row r="2104">
          <cell r="AB2104">
            <v>-1.8109732184958963E-10</v>
          </cell>
        </row>
        <row r="2108">
          <cell r="AB2108">
            <v>-1.8109732184958963E-10</v>
          </cell>
        </row>
        <row r="2113">
          <cell r="AB2113">
            <v>0</v>
          </cell>
        </row>
        <row r="2118">
          <cell r="AB2118">
            <v>0</v>
          </cell>
        </row>
        <row r="2129">
          <cell r="AB2129">
            <v>0</v>
          </cell>
        </row>
        <row r="2136">
          <cell r="AB2136">
            <v>76867.741344754715</v>
          </cell>
        </row>
        <row r="2148">
          <cell r="AB2148">
            <v>0</v>
          </cell>
        </row>
        <row r="2149">
          <cell r="AB2149">
            <v>8.9437877837598556E-10</v>
          </cell>
        </row>
        <row r="2163">
          <cell r="AB2163">
            <v>0</v>
          </cell>
        </row>
        <row r="2168">
          <cell r="AB2168">
            <v>0</v>
          </cell>
        </row>
        <row r="2173">
          <cell r="AB2173">
            <v>0</v>
          </cell>
        </row>
        <row r="2186">
          <cell r="AB2186">
            <v>0</v>
          </cell>
        </row>
        <row r="2187">
          <cell r="AB2187">
            <v>0</v>
          </cell>
        </row>
        <row r="2190">
          <cell r="H2190">
            <v>0</v>
          </cell>
        </row>
        <row r="2191">
          <cell r="AB2191">
            <v>0</v>
          </cell>
        </row>
        <row r="2194">
          <cell r="H2194">
            <v>-455823.63489991985</v>
          </cell>
        </row>
        <row r="2195">
          <cell r="AB2195">
            <v>-3790.0805344655264</v>
          </cell>
        </row>
        <row r="2198">
          <cell r="H2198">
            <v>-232873.29964495634</v>
          </cell>
        </row>
        <row r="2200">
          <cell r="AB2200">
            <v>-1936.2939795232235</v>
          </cell>
        </row>
        <row r="2202">
          <cell r="AB2202">
            <v>0</v>
          </cell>
        </row>
        <row r="2205">
          <cell r="AB2205">
            <v>0</v>
          </cell>
        </row>
        <row r="2211">
          <cell r="AB2211">
            <v>0</v>
          </cell>
        </row>
        <row r="2219">
          <cell r="AB2219">
            <v>-4583.9343430603258</v>
          </cell>
        </row>
        <row r="2222">
          <cell r="AB2222">
            <v>0</v>
          </cell>
        </row>
        <row r="2230">
          <cell r="AB2230">
            <v>0</v>
          </cell>
        </row>
        <row r="2235">
          <cell r="AB2235">
            <v>-0.37274936077624266</v>
          </cell>
        </row>
        <row r="2237">
          <cell r="AB2237">
            <v>0</v>
          </cell>
        </row>
        <row r="2243">
          <cell r="AB2243">
            <v>-0.37358710170902687</v>
          </cell>
        </row>
        <row r="2249">
          <cell r="AB2249">
            <v>0</v>
          </cell>
        </row>
        <row r="2255">
          <cell r="AB2255">
            <v>-3.9140639872677777E-3</v>
          </cell>
        </row>
        <row r="2256">
          <cell r="AB2256">
            <v>0</v>
          </cell>
        </row>
        <row r="2259">
          <cell r="AB2259">
            <v>-1674965.3169315238</v>
          </cell>
        </row>
        <row r="2265">
          <cell r="AB2265">
            <v>-960.87700726401113</v>
          </cell>
        </row>
        <row r="2271">
          <cell r="AB2271">
            <v>-22145.713146731861</v>
          </cell>
        </row>
        <row r="2284">
          <cell r="AB2284">
            <v>-4351.3636747668588</v>
          </cell>
        </row>
        <row r="2299">
          <cell r="AB2299">
            <v>0</v>
          </cell>
        </row>
        <row r="2305">
          <cell r="AB2305">
            <v>0</v>
          </cell>
        </row>
        <row r="2313">
          <cell r="AB2313">
            <v>0</v>
          </cell>
        </row>
        <row r="2322">
          <cell r="AB2322">
            <v>0</v>
          </cell>
        </row>
        <row r="2327">
          <cell r="AB2327">
            <v>0</v>
          </cell>
        </row>
        <row r="2346">
          <cell r="AB2346">
            <v>0</v>
          </cell>
        </row>
        <row r="2355">
          <cell r="AB2355">
            <v>0</v>
          </cell>
        </row>
        <row r="2359">
          <cell r="AB2359">
            <v>0</v>
          </cell>
        </row>
        <row r="2363">
          <cell r="AB2363">
            <v>0</v>
          </cell>
        </row>
        <row r="2367">
          <cell r="AB2367">
            <v>0</v>
          </cell>
        </row>
        <row r="2371">
          <cell r="AB2371">
            <v>0</v>
          </cell>
        </row>
        <row r="2375">
          <cell r="AB2375">
            <v>0</v>
          </cell>
        </row>
        <row r="2379">
          <cell r="AB2379">
            <v>0</v>
          </cell>
        </row>
        <row r="2383">
          <cell r="AB2383">
            <v>0</v>
          </cell>
        </row>
        <row r="2387">
          <cell r="AB2387">
            <v>0</v>
          </cell>
        </row>
        <row r="2391">
          <cell r="AB2391">
            <v>-1929851.31</v>
          </cell>
        </row>
        <row r="2395">
          <cell r="AB2395">
            <v>0</v>
          </cell>
        </row>
        <row r="2399">
          <cell r="AB2399">
            <v>0</v>
          </cell>
        </row>
        <row r="2403">
          <cell r="AB2403">
            <v>0</v>
          </cell>
        </row>
        <row r="2407">
          <cell r="AB2407">
            <v>0</v>
          </cell>
        </row>
        <row r="2411">
          <cell r="AB2411">
            <v>0</v>
          </cell>
        </row>
        <row r="2415">
          <cell r="AB2415">
            <v>2838.601223827066</v>
          </cell>
        </row>
        <row r="2425">
          <cell r="AB2425">
            <v>-389513.80506289442</v>
          </cell>
        </row>
        <row r="2426">
          <cell r="AB2426">
            <v>0</v>
          </cell>
        </row>
        <row r="2427">
          <cell r="AB2427">
            <v>0</v>
          </cell>
        </row>
        <row r="2428">
          <cell r="AB2428">
            <v>0</v>
          </cell>
        </row>
        <row r="2429">
          <cell r="AB2429">
            <v>0</v>
          </cell>
        </row>
        <row r="2430">
          <cell r="AB2430">
            <v>-44898.160353735242</v>
          </cell>
        </row>
        <row r="2431">
          <cell r="AB2431">
            <v>0</v>
          </cell>
        </row>
        <row r="2433">
          <cell r="AB2433">
            <v>0</v>
          </cell>
        </row>
        <row r="2434">
          <cell r="AB2434">
            <v>0</v>
          </cell>
        </row>
        <row r="2444">
          <cell r="AB2444">
            <v>0</v>
          </cell>
        </row>
        <row r="2451">
          <cell r="AB2451">
            <v>0</v>
          </cell>
        </row>
        <row r="2459">
          <cell r="AB2459">
            <v>0</v>
          </cell>
        </row>
        <row r="2478">
          <cell r="AB2478">
            <v>0</v>
          </cell>
        </row>
        <row r="2485">
          <cell r="AB2485">
            <v>-6889.348589082746</v>
          </cell>
        </row>
        <row r="2487">
          <cell r="AB2487">
            <v>-42823.708496883708</v>
          </cell>
        </row>
        <row r="2493">
          <cell r="AB2493">
            <v>0</v>
          </cell>
        </row>
        <row r="2497">
          <cell r="AB2497">
            <v>0</v>
          </cell>
        </row>
        <row r="2498">
          <cell r="AB2498">
            <v>0</v>
          </cell>
        </row>
        <row r="2499">
          <cell r="AB2499">
            <v>0</v>
          </cell>
        </row>
        <row r="2500">
          <cell r="AB2500">
            <v>0</v>
          </cell>
        </row>
        <row r="2501">
          <cell r="AB2501">
            <v>0</v>
          </cell>
        </row>
        <row r="2502">
          <cell r="AB2502">
            <v>0</v>
          </cell>
        </row>
        <row r="2504">
          <cell r="AB2504">
            <v>0</v>
          </cell>
        </row>
        <row r="2505">
          <cell r="AB2505">
            <v>0</v>
          </cell>
        </row>
        <row r="2506">
          <cell r="AB2506">
            <v>-160013.10189475081</v>
          </cell>
        </row>
      </sheetData>
      <sheetData sheetId="20" refreshError="1"/>
      <sheetData sheetId="21" refreshError="1">
        <row r="11">
          <cell r="A11" t="str">
            <v>FACTOR</v>
          </cell>
          <cell r="B11" t="str">
            <v>SUB</v>
          </cell>
          <cell r="C11" t="str">
            <v>PC</v>
          </cell>
          <cell r="D11" t="str">
            <v>XFMR</v>
          </cell>
          <cell r="E11" t="str">
            <v>METER</v>
          </cell>
          <cell r="F11" t="str">
            <v>SERVICE</v>
          </cell>
          <cell r="G11" t="str">
            <v>TOTAL</v>
          </cell>
        </row>
        <row r="12">
          <cell r="A12" t="str">
            <v>SUBS</v>
          </cell>
          <cell r="B12">
            <v>1</v>
          </cell>
          <cell r="C12">
            <v>0</v>
          </cell>
          <cell r="D12">
            <v>0</v>
          </cell>
          <cell r="E12">
            <v>0</v>
          </cell>
          <cell r="F12">
            <v>0</v>
          </cell>
          <cell r="G12">
            <v>1</v>
          </cell>
        </row>
        <row r="13">
          <cell r="A13" t="str">
            <v>PC</v>
          </cell>
          <cell r="B13">
            <v>0</v>
          </cell>
          <cell r="C13">
            <v>1</v>
          </cell>
          <cell r="D13">
            <v>0</v>
          </cell>
          <cell r="E13">
            <v>0</v>
          </cell>
          <cell r="F13">
            <v>0</v>
          </cell>
          <cell r="G13">
            <v>1</v>
          </cell>
        </row>
        <row r="14">
          <cell r="A14" t="str">
            <v>XFMR</v>
          </cell>
          <cell r="B14">
            <v>0</v>
          </cell>
          <cell r="C14">
            <v>0</v>
          </cell>
          <cell r="D14">
            <v>1</v>
          </cell>
          <cell r="E14">
            <v>0</v>
          </cell>
          <cell r="F14">
            <v>0</v>
          </cell>
          <cell r="G14">
            <v>1</v>
          </cell>
        </row>
        <row r="15">
          <cell r="A15" t="str">
            <v>METR</v>
          </cell>
          <cell r="B15">
            <v>0</v>
          </cell>
          <cell r="C15">
            <v>0</v>
          </cell>
          <cell r="D15">
            <v>0</v>
          </cell>
          <cell r="E15">
            <v>1</v>
          </cell>
          <cell r="F15">
            <v>0</v>
          </cell>
          <cell r="G15">
            <v>1</v>
          </cell>
        </row>
        <row r="16">
          <cell r="A16" t="str">
            <v>SERV</v>
          </cell>
          <cell r="B16">
            <v>0</v>
          </cell>
          <cell r="C16">
            <v>0</v>
          </cell>
          <cell r="D16">
            <v>0</v>
          </cell>
          <cell r="E16">
            <v>0</v>
          </cell>
          <cell r="F16">
            <v>1</v>
          </cell>
          <cell r="G16">
            <v>1</v>
          </cell>
        </row>
        <row r="17">
          <cell r="A17" t="str">
            <v>CUST</v>
          </cell>
          <cell r="B17">
            <v>0</v>
          </cell>
          <cell r="C17">
            <v>0</v>
          </cell>
          <cell r="D17">
            <v>0</v>
          </cell>
          <cell r="E17">
            <v>0</v>
          </cell>
          <cell r="F17">
            <v>0</v>
          </cell>
          <cell r="G17">
            <v>0</v>
          </cell>
        </row>
        <row r="18">
          <cell r="A18" t="str">
            <v>MISC</v>
          </cell>
          <cell r="B18">
            <v>0</v>
          </cell>
          <cell r="C18">
            <v>0</v>
          </cell>
          <cell r="D18">
            <v>0</v>
          </cell>
          <cell r="E18">
            <v>0</v>
          </cell>
          <cell r="F18">
            <v>0</v>
          </cell>
          <cell r="G18">
            <v>0</v>
          </cell>
        </row>
        <row r="19">
          <cell r="A19" t="str">
            <v>PLNT</v>
          </cell>
          <cell r="B19">
            <v>0.11747957741823094</v>
          </cell>
          <cell r="C19">
            <v>0.48125633651380451</v>
          </cell>
          <cell r="D19">
            <v>0.24405810786288465</v>
          </cell>
          <cell r="E19">
            <v>2.826869714511842E-2</v>
          </cell>
          <cell r="F19">
            <v>0.12893728105996147</v>
          </cell>
          <cell r="G19">
            <v>0.99999999999999989</v>
          </cell>
        </row>
        <row r="20">
          <cell r="A20" t="str">
            <v>PLNT2</v>
          </cell>
          <cell r="B20">
            <v>0.19621267855257876</v>
          </cell>
          <cell r="C20">
            <v>0.80378732144742127</v>
          </cell>
          <cell r="D20">
            <v>0</v>
          </cell>
          <cell r="E20">
            <v>0</v>
          </cell>
          <cell r="F20">
            <v>0</v>
          </cell>
          <cell r="G20">
            <v>1</v>
          </cell>
        </row>
        <row r="21">
          <cell r="A21" t="str">
            <v>DISom</v>
          </cell>
          <cell r="B21">
            <v>0.13123671945712514</v>
          </cell>
          <cell r="C21">
            <v>0.72992942477969858</v>
          </cell>
          <cell r="D21">
            <v>6.8850648301885791E-3</v>
          </cell>
          <cell r="E21">
            <v>0.131948790932988</v>
          </cell>
          <cell r="F21">
            <v>0</v>
          </cell>
          <cell r="G21">
            <v>1.0000000000000002</v>
          </cell>
        </row>
        <row r="22">
          <cell r="A22" t="str">
            <v>INTN</v>
          </cell>
          <cell r="B22">
            <v>0.11747957741823094</v>
          </cell>
          <cell r="C22">
            <v>0.48125633651380451</v>
          </cell>
          <cell r="D22">
            <v>0.24405810786288465</v>
          </cell>
          <cell r="E22">
            <v>2.826869714511842E-2</v>
          </cell>
          <cell r="F22">
            <v>0.12893728105996147</v>
          </cell>
          <cell r="G22">
            <v>0.99999999999999989</v>
          </cell>
        </row>
        <row r="23">
          <cell r="A23" t="str">
            <v>GENL</v>
          </cell>
          <cell r="B23">
            <v>0.11747957741823095</v>
          </cell>
          <cell r="C23">
            <v>0.48125633651380456</v>
          </cell>
          <cell r="D23">
            <v>0.24405810786288476</v>
          </cell>
          <cell r="E23">
            <v>2.8268697145118423E-2</v>
          </cell>
          <cell r="F23">
            <v>0.12893728105996149</v>
          </cell>
          <cell r="G23">
            <v>1</v>
          </cell>
        </row>
        <row r="24">
          <cell r="A24" t="str">
            <v>ZERO</v>
          </cell>
          <cell r="B24">
            <v>0</v>
          </cell>
          <cell r="C24">
            <v>0</v>
          </cell>
          <cell r="D24">
            <v>0</v>
          </cell>
          <cell r="E24">
            <v>0</v>
          </cell>
          <cell r="F24">
            <v>0</v>
          </cell>
          <cell r="G24">
            <v>0</v>
          </cell>
        </row>
        <row r="25">
          <cell r="A25" t="str">
            <v>DRB</v>
          </cell>
          <cell r="B25">
            <v>0.14873167469467108</v>
          </cell>
          <cell r="C25">
            <v>0.41628594746766323</v>
          </cell>
          <cell r="D25">
            <v>0.23888174858960456</v>
          </cell>
          <cell r="E25">
            <v>4.4117986363155941E-2</v>
          </cell>
          <cell r="F25">
            <v>0.15198264288490534</v>
          </cell>
          <cell r="G25">
            <v>1</v>
          </cell>
        </row>
      </sheetData>
      <sheetData sheetId="22" refreshError="1">
        <row r="10">
          <cell r="A10" t="str">
            <v>FACTOR NAME</v>
          </cell>
          <cell r="B10" t="str">
            <v>GEN</v>
          </cell>
          <cell r="C10" t="str">
            <v>TRN</v>
          </cell>
          <cell r="D10" t="str">
            <v>DIS</v>
          </cell>
          <cell r="E10" t="str">
            <v>Distribution</v>
          </cell>
          <cell r="F10" t="str">
            <v>Retail</v>
          </cell>
          <cell r="G10" t="str">
            <v>Misc</v>
          </cell>
          <cell r="H10" t="str">
            <v>TOT</v>
          </cell>
        </row>
        <row r="11">
          <cell r="A11" t="str">
            <v>ACCMDIT</v>
          </cell>
          <cell r="B11">
            <v>0.79018896309372733</v>
          </cell>
          <cell r="C11">
            <v>8.1838038938181937E-2</v>
          </cell>
          <cell r="D11">
            <v>0.12797299796809078</v>
          </cell>
          <cell r="E11">
            <v>0.12381804895537642</v>
          </cell>
          <cell r="F11">
            <v>4.1549490127143719E-3</v>
          </cell>
          <cell r="G11">
            <v>0</v>
          </cell>
          <cell r="H11">
            <v>1</v>
          </cell>
        </row>
        <row r="12">
          <cell r="A12" t="str">
            <v>BOOKDEPR</v>
          </cell>
          <cell r="B12">
            <v>0.54924231762625964</v>
          </cell>
          <cell r="C12">
            <v>0.16151677382348767</v>
          </cell>
          <cell r="D12">
            <v>0.28924090855025253</v>
          </cell>
          <cell r="E12">
            <v>0.28605968276493932</v>
          </cell>
          <cell r="F12">
            <v>3.1812257853132309E-3</v>
          </cell>
          <cell r="G12">
            <v>0</v>
          </cell>
          <cell r="H12">
            <v>0.99999999999999978</v>
          </cell>
        </row>
        <row r="13">
          <cell r="A13" t="str">
            <v>COM-EQ</v>
          </cell>
          <cell r="B13">
            <v>0</v>
          </cell>
          <cell r="C13">
            <v>0</v>
          </cell>
          <cell r="D13">
            <v>0</v>
          </cell>
          <cell r="E13">
            <v>0</v>
          </cell>
          <cell r="F13">
            <v>0</v>
          </cell>
          <cell r="G13">
            <v>0</v>
          </cell>
          <cell r="H13">
            <v>0</v>
          </cell>
        </row>
        <row r="14">
          <cell r="A14" t="str">
            <v>CUST</v>
          </cell>
          <cell r="B14">
            <v>0</v>
          </cell>
          <cell r="C14">
            <v>0</v>
          </cell>
          <cell r="D14">
            <v>1</v>
          </cell>
          <cell r="E14">
            <v>0</v>
          </cell>
          <cell r="F14">
            <v>1</v>
          </cell>
          <cell r="G14">
            <v>0</v>
          </cell>
          <cell r="H14">
            <v>1</v>
          </cell>
        </row>
        <row r="15">
          <cell r="A15" t="str">
            <v>CWC</v>
          </cell>
          <cell r="B15">
            <v>0.69767570609595897</v>
          </cell>
          <cell r="C15">
            <v>0.16080883022949358</v>
          </cell>
          <cell r="D15">
            <v>0.14151546367454748</v>
          </cell>
          <cell r="E15">
            <v>9.5430117179850116E-2</v>
          </cell>
          <cell r="F15">
            <v>3.8241479133207662E-2</v>
          </cell>
          <cell r="G15">
            <v>7.8438673614897089E-3</v>
          </cell>
          <cell r="H15">
            <v>1.0000000000000002</v>
          </cell>
        </row>
        <row r="16">
          <cell r="A16" t="str">
            <v>DDS2</v>
          </cell>
          <cell r="B16">
            <v>0.85553293171941447</v>
          </cell>
          <cell r="C16">
            <v>1.076861356747129E-2</v>
          </cell>
          <cell r="D16">
            <v>0.13369845471311431</v>
          </cell>
          <cell r="E16">
            <v>1.4751124199191758E-2</v>
          </cell>
          <cell r="F16">
            <v>0.15777880740653</v>
          </cell>
          <cell r="G16">
            <v>-3.8831476892607436E-2</v>
          </cell>
          <cell r="H16">
            <v>1</v>
          </cell>
        </row>
        <row r="17">
          <cell r="A17" t="str">
            <v>DDS6</v>
          </cell>
          <cell r="B17">
            <v>0</v>
          </cell>
          <cell r="C17">
            <v>0</v>
          </cell>
          <cell r="D17">
            <v>0</v>
          </cell>
          <cell r="E17">
            <v>0</v>
          </cell>
          <cell r="F17">
            <v>0</v>
          </cell>
          <cell r="G17">
            <v>0</v>
          </cell>
          <cell r="H17">
            <v>0</v>
          </cell>
        </row>
        <row r="18">
          <cell r="A18" t="str">
            <v>DDSO2</v>
          </cell>
          <cell r="B18">
            <v>0.10749283238949794</v>
          </cell>
          <cell r="C18">
            <v>3.5830944129832655E-2</v>
          </cell>
          <cell r="D18">
            <v>0.85667622348066952</v>
          </cell>
          <cell r="E18">
            <v>0.21498566477899589</v>
          </cell>
          <cell r="F18">
            <v>0</v>
          </cell>
          <cell r="G18">
            <v>0.64169055870167357</v>
          </cell>
          <cell r="H18">
            <v>0.99999999999999978</v>
          </cell>
        </row>
        <row r="19">
          <cell r="A19" t="str">
            <v>DDSO6</v>
          </cell>
          <cell r="B19">
            <v>0</v>
          </cell>
          <cell r="C19">
            <v>0</v>
          </cell>
          <cell r="D19">
            <v>1</v>
          </cell>
          <cell r="E19">
            <v>0</v>
          </cell>
          <cell r="F19">
            <v>0</v>
          </cell>
          <cell r="G19">
            <v>1</v>
          </cell>
          <cell r="H19">
            <v>1</v>
          </cell>
        </row>
        <row r="20">
          <cell r="A20" t="str">
            <v>DEFSG</v>
          </cell>
          <cell r="B20">
            <v>0.692942089401404</v>
          </cell>
          <cell r="C20">
            <v>0.307057910598596</v>
          </cell>
          <cell r="D20">
            <v>0</v>
          </cell>
          <cell r="E20">
            <v>0</v>
          </cell>
          <cell r="F20">
            <v>0</v>
          </cell>
          <cell r="G20">
            <v>0</v>
          </cell>
          <cell r="H20">
            <v>1</v>
          </cell>
        </row>
        <row r="21">
          <cell r="A21" t="str">
            <v>DITEXP</v>
          </cell>
          <cell r="B21">
            <v>0.95405218631618194</v>
          </cell>
          <cell r="C21">
            <v>-1.7802878900708932E-2</v>
          </cell>
          <cell r="D21">
            <v>6.3750692584526911E-2</v>
          </cell>
          <cell r="E21">
            <v>6.0565025163669579E-2</v>
          </cell>
          <cell r="F21">
            <v>3.1856674208573287E-3</v>
          </cell>
          <cell r="G21">
            <v>0</v>
          </cell>
          <cell r="H21">
            <v>0.99999999999999989</v>
          </cell>
        </row>
        <row r="22">
          <cell r="A22" t="str">
            <v>DMSC</v>
          </cell>
          <cell r="B22">
            <v>0</v>
          </cell>
          <cell r="C22">
            <v>0</v>
          </cell>
          <cell r="D22">
            <v>1</v>
          </cell>
          <cell r="E22">
            <v>0</v>
          </cell>
          <cell r="F22">
            <v>0</v>
          </cell>
          <cell r="G22">
            <v>1</v>
          </cell>
          <cell r="H22">
            <v>1</v>
          </cell>
        </row>
        <row r="23">
          <cell r="A23" t="str">
            <v>DPW</v>
          </cell>
          <cell r="B23">
            <v>0</v>
          </cell>
          <cell r="C23">
            <v>0</v>
          </cell>
          <cell r="D23">
            <v>1</v>
          </cell>
          <cell r="E23">
            <v>1</v>
          </cell>
          <cell r="F23">
            <v>0</v>
          </cell>
          <cell r="G23">
            <v>0</v>
          </cell>
          <cell r="H23">
            <v>1</v>
          </cell>
        </row>
        <row r="24">
          <cell r="A24" t="str">
            <v>ESD</v>
          </cell>
          <cell r="B24">
            <v>0.3</v>
          </cell>
          <cell r="C24">
            <v>0.1</v>
          </cell>
          <cell r="D24">
            <v>0.6</v>
          </cell>
          <cell r="E24">
            <v>0.6</v>
          </cell>
          <cell r="F24">
            <v>0</v>
          </cell>
          <cell r="G24">
            <v>0</v>
          </cell>
          <cell r="H24">
            <v>1</v>
          </cell>
        </row>
        <row r="25">
          <cell r="A25" t="str">
            <v>FERC</v>
          </cell>
          <cell r="B25">
            <v>0.51783654984003269</v>
          </cell>
          <cell r="C25">
            <v>0.48216345015996731</v>
          </cell>
          <cell r="D25">
            <v>0</v>
          </cell>
          <cell r="E25">
            <v>0</v>
          </cell>
          <cell r="F25">
            <v>0</v>
          </cell>
          <cell r="G25">
            <v>0</v>
          </cell>
          <cell r="H25">
            <v>1</v>
          </cell>
        </row>
        <row r="26">
          <cell r="A26" t="str">
            <v>FIT</v>
          </cell>
          <cell r="B26">
            <v>1.1672145617586878</v>
          </cell>
          <cell r="C26">
            <v>3.6471056781646624E-2</v>
          </cell>
          <cell r="D26">
            <v>-0.2036856185403321</v>
          </cell>
          <cell r="E26">
            <v>-0.17644555375321605</v>
          </cell>
          <cell r="F26">
            <v>-1.7743499037972173E-2</v>
          </cell>
          <cell r="G26">
            <v>-9.4965657491438826E-3</v>
          </cell>
          <cell r="H26">
            <v>1.0000000000000022</v>
          </cell>
        </row>
        <row r="27">
          <cell r="A27" t="str">
            <v>G</v>
          </cell>
          <cell r="B27">
            <v>0.33725965480133235</v>
          </cell>
          <cell r="C27">
            <v>0.18510139570307821</v>
          </cell>
          <cell r="D27">
            <v>0.47763894949558938</v>
          </cell>
          <cell r="E27">
            <v>0.45254539034670116</v>
          </cell>
          <cell r="F27">
            <v>2.509355914888825E-2</v>
          </cell>
          <cell r="G27">
            <v>0</v>
          </cell>
          <cell r="H27">
            <v>0.99999999999999989</v>
          </cell>
        </row>
        <row r="28">
          <cell r="A28" t="str">
            <v>G-DGP</v>
          </cell>
          <cell r="B28">
            <v>0.69712876692486192</v>
          </cell>
          <cell r="C28">
            <v>0.30287123307513802</v>
          </cell>
          <cell r="D28">
            <v>0</v>
          </cell>
          <cell r="E28">
            <v>0</v>
          </cell>
          <cell r="F28">
            <v>0</v>
          </cell>
          <cell r="G28">
            <v>0</v>
          </cell>
          <cell r="H28">
            <v>1</v>
          </cell>
        </row>
        <row r="29">
          <cell r="A29" t="str">
            <v>G-DGU</v>
          </cell>
          <cell r="B29">
            <v>0.69712876692486192</v>
          </cell>
          <cell r="C29">
            <v>0.30287123307513802</v>
          </cell>
          <cell r="D29">
            <v>0</v>
          </cell>
          <cell r="E29">
            <v>0</v>
          </cell>
          <cell r="F29">
            <v>0</v>
          </cell>
          <cell r="G29">
            <v>0</v>
          </cell>
          <cell r="H29">
            <v>1</v>
          </cell>
        </row>
        <row r="30">
          <cell r="A30" t="str">
            <v>GP</v>
          </cell>
          <cell r="B30">
            <v>0.50531041300874846</v>
          </cell>
          <cell r="C30">
            <v>0.21296464671128551</v>
          </cell>
          <cell r="D30">
            <v>0.28172494027996625</v>
          </cell>
          <cell r="E30">
            <v>0.27514783251038133</v>
          </cell>
          <cell r="F30">
            <v>6.5771077695849136E-3</v>
          </cell>
          <cell r="G30">
            <v>0</v>
          </cell>
          <cell r="H30">
            <v>1.0000000000000002</v>
          </cell>
        </row>
        <row r="31">
          <cell r="A31" t="str">
            <v>G-SG</v>
          </cell>
          <cell r="B31">
            <v>0.99898215951822222</v>
          </cell>
          <cell r="C31">
            <v>1.017840481777828E-3</v>
          </cell>
          <cell r="D31">
            <v>0</v>
          </cell>
          <cell r="E31">
            <v>0</v>
          </cell>
          <cell r="F31">
            <v>0</v>
          </cell>
          <cell r="G31">
            <v>0</v>
          </cell>
          <cell r="H31">
            <v>1</v>
          </cell>
        </row>
        <row r="32">
          <cell r="A32" t="str">
            <v>G-SITUS</v>
          </cell>
          <cell r="B32">
            <v>0</v>
          </cell>
          <cell r="C32">
            <v>0.25401228549654764</v>
          </cell>
          <cell r="D32">
            <v>0.74598771450345236</v>
          </cell>
          <cell r="E32">
            <v>0.74598771450345236</v>
          </cell>
          <cell r="F32">
            <v>0</v>
          </cell>
          <cell r="G32">
            <v>0</v>
          </cell>
          <cell r="H32">
            <v>1</v>
          </cell>
        </row>
        <row r="33">
          <cell r="A33" t="str">
            <v>I</v>
          </cell>
          <cell r="B33">
            <v>0.55582392599416641</v>
          </cell>
          <cell r="C33">
            <v>0.14762997154346119</v>
          </cell>
          <cell r="D33">
            <v>0.29654610246237245</v>
          </cell>
          <cell r="E33">
            <v>0.14245501010267919</v>
          </cell>
          <cell r="F33">
            <v>0.15409109235969329</v>
          </cell>
          <cell r="G33">
            <v>0</v>
          </cell>
          <cell r="H33">
            <v>0.99999999999999989</v>
          </cell>
        </row>
        <row r="34">
          <cell r="A34" t="str">
            <v>IBT</v>
          </cell>
          <cell r="B34">
            <v>1.3321185756698324</v>
          </cell>
          <cell r="C34">
            <v>7.2438161509966292E-2</v>
          </cell>
          <cell r="D34">
            <v>-0.40455673717979418</v>
          </cell>
          <cell r="E34">
            <v>-0.35045300707938082</v>
          </cell>
          <cell r="F34">
            <v>-3.5241820843298577E-2</v>
          </cell>
          <cell r="G34">
            <v>-1.8861909257114763E-2</v>
          </cell>
          <cell r="H34">
            <v>1.0000000000000047</v>
          </cell>
        </row>
        <row r="35">
          <cell r="A35" t="str">
            <v>I-DGP</v>
          </cell>
          <cell r="B35">
            <v>1</v>
          </cell>
          <cell r="C35">
            <v>0</v>
          </cell>
          <cell r="D35">
            <v>0</v>
          </cell>
          <cell r="E35">
            <v>0</v>
          </cell>
          <cell r="F35">
            <v>0</v>
          </cell>
          <cell r="G35">
            <v>0</v>
          </cell>
          <cell r="H35">
            <v>1</v>
          </cell>
        </row>
        <row r="36">
          <cell r="A36" t="str">
            <v>I-DGU</v>
          </cell>
          <cell r="B36">
            <v>1</v>
          </cell>
          <cell r="C36">
            <v>0</v>
          </cell>
          <cell r="D36">
            <v>0</v>
          </cell>
          <cell r="E36">
            <v>0</v>
          </cell>
          <cell r="F36">
            <v>0</v>
          </cell>
          <cell r="G36">
            <v>0</v>
          </cell>
          <cell r="H36">
            <v>1</v>
          </cell>
        </row>
        <row r="37">
          <cell r="A37" t="str">
            <v>I-SG</v>
          </cell>
          <cell r="B37">
            <v>0.85536695399256235</v>
          </cell>
          <cell r="C37">
            <v>0.14463304600743784</v>
          </cell>
          <cell r="D37">
            <v>0</v>
          </cell>
          <cell r="E37">
            <v>0</v>
          </cell>
          <cell r="F37">
            <v>0</v>
          </cell>
          <cell r="G37">
            <v>0</v>
          </cell>
          <cell r="H37">
            <v>1.0000000000000002</v>
          </cell>
        </row>
        <row r="38">
          <cell r="A38" t="str">
            <v>I-SITUS</v>
          </cell>
          <cell r="B38">
            <v>2.5219270088888916E-2</v>
          </cell>
          <cell r="C38">
            <v>0.45848484838651204</v>
          </cell>
          <cell r="D38">
            <v>0.51629588152459904</v>
          </cell>
          <cell r="E38">
            <v>0.51629588152459904</v>
          </cell>
          <cell r="F38">
            <v>0</v>
          </cell>
          <cell r="G38">
            <v>0</v>
          </cell>
          <cell r="H38">
            <v>1</v>
          </cell>
        </row>
        <row r="39">
          <cell r="A39" t="str">
            <v>LABOR</v>
          </cell>
          <cell r="B39">
            <v>0.43577266359732098</v>
          </cell>
          <cell r="C39">
            <v>7.2028278420365022E-2</v>
          </cell>
          <cell r="D39">
            <v>0.492199057982314</v>
          </cell>
          <cell r="E39">
            <v>0.34638820477027932</v>
          </cell>
          <cell r="F39">
            <v>0.14581085321203469</v>
          </cell>
          <cell r="G39">
            <v>0</v>
          </cell>
          <cell r="H39">
            <v>0.99999999999999989</v>
          </cell>
        </row>
        <row r="40">
          <cell r="A40" t="str">
            <v>MSS</v>
          </cell>
          <cell r="B40">
            <v>0.78180305398604233</v>
          </cell>
          <cell r="C40">
            <v>6.0702949940319682E-3</v>
          </cell>
          <cell r="D40">
            <v>0.21212665101992567</v>
          </cell>
          <cell r="E40">
            <v>0.21212665101992567</v>
          </cell>
          <cell r="F40">
            <v>0</v>
          </cell>
          <cell r="G40">
            <v>0</v>
          </cell>
          <cell r="H40">
            <v>0.99999999999999989</v>
          </cell>
        </row>
        <row r="41">
          <cell r="A41" t="str">
            <v>NONE</v>
          </cell>
          <cell r="B41">
            <v>0</v>
          </cell>
          <cell r="C41">
            <v>0</v>
          </cell>
          <cell r="D41">
            <v>0</v>
          </cell>
          <cell r="E41">
            <v>0</v>
          </cell>
          <cell r="F41">
            <v>0</v>
          </cell>
          <cell r="G41">
            <v>0</v>
          </cell>
          <cell r="H41">
            <v>0</v>
          </cell>
        </row>
        <row r="42">
          <cell r="A42" t="str">
            <v>NUTIL</v>
          </cell>
          <cell r="B42">
            <v>0</v>
          </cell>
          <cell r="C42">
            <v>0</v>
          </cell>
          <cell r="D42">
            <v>0</v>
          </cell>
          <cell r="E42">
            <v>0</v>
          </cell>
          <cell r="F42">
            <v>0</v>
          </cell>
          <cell r="G42">
            <v>0</v>
          </cell>
          <cell r="H42">
            <v>0</v>
          </cell>
        </row>
        <row r="43">
          <cell r="A43" t="str">
            <v>OTHDGP</v>
          </cell>
          <cell r="B43">
            <v>0.57874764096849529</v>
          </cell>
          <cell r="C43">
            <v>0.42125235903150471</v>
          </cell>
          <cell r="D43">
            <v>0</v>
          </cell>
          <cell r="E43">
            <v>0</v>
          </cell>
          <cell r="F43">
            <v>0</v>
          </cell>
          <cell r="G43">
            <v>0</v>
          </cell>
          <cell r="H43">
            <v>1</v>
          </cell>
        </row>
        <row r="44">
          <cell r="A44" t="str">
            <v>OTHDGU</v>
          </cell>
          <cell r="B44">
            <v>0.57874764096849529</v>
          </cell>
          <cell r="C44">
            <v>0.42125235903150471</v>
          </cell>
          <cell r="D44">
            <v>0</v>
          </cell>
          <cell r="E44">
            <v>0</v>
          </cell>
          <cell r="F44">
            <v>0</v>
          </cell>
          <cell r="G44">
            <v>0</v>
          </cell>
          <cell r="H44">
            <v>1</v>
          </cell>
        </row>
        <row r="45">
          <cell r="A45" t="str">
            <v>OTHSE</v>
          </cell>
          <cell r="B45">
            <v>0</v>
          </cell>
          <cell r="C45">
            <v>1</v>
          </cell>
          <cell r="D45">
            <v>0</v>
          </cell>
          <cell r="E45">
            <v>0</v>
          </cell>
          <cell r="F45">
            <v>0</v>
          </cell>
          <cell r="G45">
            <v>0</v>
          </cell>
          <cell r="H45">
            <v>1</v>
          </cell>
        </row>
        <row r="46">
          <cell r="A46" t="str">
            <v>OTHSG</v>
          </cell>
          <cell r="B46">
            <v>0.57874764096849529</v>
          </cell>
          <cell r="C46">
            <v>0.42125235903150471</v>
          </cell>
          <cell r="D46">
            <v>0</v>
          </cell>
          <cell r="E46">
            <v>0</v>
          </cell>
          <cell r="F46">
            <v>0</v>
          </cell>
          <cell r="G46">
            <v>0</v>
          </cell>
          <cell r="H46">
            <v>1</v>
          </cell>
        </row>
        <row r="47">
          <cell r="A47" t="str">
            <v>OTHSGR</v>
          </cell>
          <cell r="B47">
            <v>0.57874764096849529</v>
          </cell>
          <cell r="C47">
            <v>0.42125235903150471</v>
          </cell>
          <cell r="D47">
            <v>0</v>
          </cell>
          <cell r="E47">
            <v>0</v>
          </cell>
          <cell r="F47">
            <v>0</v>
          </cell>
          <cell r="G47">
            <v>0</v>
          </cell>
          <cell r="H47">
            <v>1</v>
          </cell>
        </row>
        <row r="48">
          <cell r="A48" t="str">
            <v>OTHSITUS</v>
          </cell>
          <cell r="B48">
            <v>5.7696681464325496E-3</v>
          </cell>
          <cell r="C48">
            <v>0</v>
          </cell>
          <cell r="D48">
            <v>0.99423033185356746</v>
          </cell>
          <cell r="E48">
            <v>0</v>
          </cell>
          <cell r="F48">
            <v>0</v>
          </cell>
          <cell r="G48">
            <v>0.99423033185356746</v>
          </cell>
          <cell r="H48">
            <v>1</v>
          </cell>
        </row>
        <row r="49">
          <cell r="A49" t="str">
            <v>OTHSO</v>
          </cell>
          <cell r="B49">
            <v>0</v>
          </cell>
          <cell r="C49">
            <v>0</v>
          </cell>
          <cell r="D49">
            <v>1</v>
          </cell>
          <cell r="E49">
            <v>0</v>
          </cell>
          <cell r="F49">
            <v>0</v>
          </cell>
          <cell r="G49">
            <v>1</v>
          </cell>
          <cell r="H49">
            <v>1</v>
          </cell>
        </row>
        <row r="50">
          <cell r="A50" t="str">
            <v>P</v>
          </cell>
          <cell r="B50">
            <v>1</v>
          </cell>
          <cell r="C50">
            <v>0</v>
          </cell>
          <cell r="D50">
            <v>0</v>
          </cell>
          <cell r="E50">
            <v>0</v>
          </cell>
          <cell r="F50">
            <v>0</v>
          </cell>
          <cell r="G50">
            <v>0</v>
          </cell>
          <cell r="H50">
            <v>1</v>
          </cell>
        </row>
        <row r="51">
          <cell r="A51" t="str">
            <v>PT</v>
          </cell>
          <cell r="B51">
            <v>0.72098325173517375</v>
          </cell>
          <cell r="C51">
            <v>0.27901674826482614</v>
          </cell>
          <cell r="D51">
            <v>0</v>
          </cell>
          <cell r="E51">
            <v>0</v>
          </cell>
          <cell r="F51">
            <v>0</v>
          </cell>
          <cell r="G51">
            <v>0</v>
          </cell>
          <cell r="H51">
            <v>0.99999999999999989</v>
          </cell>
        </row>
        <row r="52">
          <cell r="A52" t="str">
            <v>PTD</v>
          </cell>
          <cell r="B52">
            <v>0.50891728264852409</v>
          </cell>
          <cell r="C52">
            <v>0.19694832716103053</v>
          </cell>
          <cell r="D52">
            <v>0.29413439019044535</v>
          </cell>
          <cell r="E52">
            <v>0.29413439019044535</v>
          </cell>
          <cell r="F52">
            <v>0</v>
          </cell>
          <cell r="G52">
            <v>0</v>
          </cell>
          <cell r="H52">
            <v>1</v>
          </cell>
        </row>
        <row r="53">
          <cell r="A53" t="str">
            <v>REVREQ</v>
          </cell>
          <cell r="B53">
            <v>0.67156056620307369</v>
          </cell>
          <cell r="C53">
            <v>0.1587082892212579</v>
          </cell>
          <cell r="D53">
            <v>0.16973114457566815</v>
          </cell>
          <cell r="E53">
            <v>0.13591583760006223</v>
          </cell>
          <cell r="F53">
            <v>2.8070766420876248E-2</v>
          </cell>
          <cell r="G53">
            <v>5.7445405547296687E-3</v>
          </cell>
          <cell r="H53">
            <v>0.99999999999999956</v>
          </cell>
        </row>
        <row r="54">
          <cell r="A54" t="str">
            <v>SCHMA</v>
          </cell>
          <cell r="B54">
            <v>0.51577805211332484</v>
          </cell>
          <cell r="C54">
            <v>0.17785176096280442</v>
          </cell>
          <cell r="D54">
            <v>0.3063701869238708</v>
          </cell>
          <cell r="E54">
            <v>0.29207769541570439</v>
          </cell>
          <cell r="F54">
            <v>1.2604298561731647E-2</v>
          </cell>
          <cell r="G54">
            <v>1.6881929464348014E-3</v>
          </cell>
          <cell r="H54">
            <v>1</v>
          </cell>
        </row>
        <row r="55">
          <cell r="A55" t="str">
            <v>SCHMAF</v>
          </cell>
          <cell r="B55">
            <v>1</v>
          </cell>
          <cell r="C55">
            <v>0</v>
          </cell>
          <cell r="D55">
            <v>0</v>
          </cell>
          <cell r="E55">
            <v>0</v>
          </cell>
          <cell r="F55">
            <v>0</v>
          </cell>
          <cell r="G55">
            <v>0</v>
          </cell>
          <cell r="H55">
            <v>1</v>
          </cell>
        </row>
        <row r="56">
          <cell r="A56" t="str">
            <v>SCHMAP</v>
          </cell>
          <cell r="B56">
            <v>0.47220936057207102</v>
          </cell>
          <cell r="C56">
            <v>0.138624571441712</v>
          </cell>
          <cell r="D56">
            <v>0.38916606798621695</v>
          </cell>
          <cell r="E56">
            <v>0.31120786939259704</v>
          </cell>
          <cell r="F56">
            <v>7.7958198593619923E-2</v>
          </cell>
          <cell r="G56">
            <v>0</v>
          </cell>
          <cell r="H56">
            <v>1</v>
          </cell>
        </row>
        <row r="57">
          <cell r="A57" t="str">
            <v>SCHMAP-SO</v>
          </cell>
          <cell r="B57">
            <v>0.46695715823437201</v>
          </cell>
          <cell r="C57">
            <v>0.14000406596813605</v>
          </cell>
          <cell r="D57">
            <v>0.39303877579749191</v>
          </cell>
          <cell r="E57">
            <v>0.31430479187857707</v>
          </cell>
          <cell r="F57">
            <v>7.8733983918914854E-2</v>
          </cell>
          <cell r="G57">
            <v>0</v>
          </cell>
          <cell r="H57">
            <v>1</v>
          </cell>
        </row>
        <row r="58">
          <cell r="A58" t="str">
            <v>SCHMAT</v>
          </cell>
          <cell r="B58">
            <v>0.5161602312280279</v>
          </cell>
          <cell r="C58">
            <v>0.17819585696461496</v>
          </cell>
          <cell r="D58">
            <v>0.30564391180735723</v>
          </cell>
          <cell r="E58">
            <v>0.2919098879214701</v>
          </cell>
          <cell r="F58">
            <v>1.2031022322004977E-2</v>
          </cell>
          <cell r="G58">
            <v>1.7030015638821614E-3</v>
          </cell>
          <cell r="H58">
            <v>1</v>
          </cell>
        </row>
        <row r="59">
          <cell r="A59" t="str">
            <v>SCHMAT-GPS</v>
          </cell>
          <cell r="B59">
            <v>0</v>
          </cell>
          <cell r="C59">
            <v>0</v>
          </cell>
          <cell r="D59">
            <v>0</v>
          </cell>
          <cell r="E59">
            <v>0</v>
          </cell>
          <cell r="F59">
            <v>0</v>
          </cell>
          <cell r="G59">
            <v>0</v>
          </cell>
          <cell r="H59">
            <v>0</v>
          </cell>
        </row>
        <row r="60">
          <cell r="A60" t="str">
            <v>SCHMAT-SE</v>
          </cell>
          <cell r="B60">
            <v>1</v>
          </cell>
          <cell r="C60">
            <v>0</v>
          </cell>
          <cell r="D60">
            <v>0</v>
          </cell>
          <cell r="E60">
            <v>0</v>
          </cell>
          <cell r="F60">
            <v>0</v>
          </cell>
          <cell r="G60">
            <v>0</v>
          </cell>
          <cell r="H60">
            <v>1</v>
          </cell>
        </row>
        <row r="61">
          <cell r="A61" t="str">
            <v>SCHMAT-SITUS</v>
          </cell>
          <cell r="B61">
            <v>0.68789997808111003</v>
          </cell>
          <cell r="C61">
            <v>0.1122395497862909</v>
          </cell>
          <cell r="D61">
            <v>0.19986047213259905</v>
          </cell>
          <cell r="E61">
            <v>0.16561182938630906</v>
          </cell>
          <cell r="F61">
            <v>1.0258460638137939E-2</v>
          </cell>
          <cell r="G61">
            <v>2.3990182108152083E-2</v>
          </cell>
          <cell r="H61">
            <v>1</v>
          </cell>
        </row>
        <row r="62">
          <cell r="A62" t="str">
            <v>SCHMAT-SNP</v>
          </cell>
          <cell r="B62">
            <v>0.50361932616077032</v>
          </cell>
          <cell r="C62">
            <v>0.21956599431989174</v>
          </cell>
          <cell r="D62">
            <v>0.27681467951933791</v>
          </cell>
          <cell r="E62">
            <v>0.27659585057984348</v>
          </cell>
          <cell r="F62">
            <v>2.1882893949445097E-4</v>
          </cell>
          <cell r="G62">
            <v>0</v>
          </cell>
          <cell r="H62">
            <v>0.99999999999999989</v>
          </cell>
        </row>
        <row r="63">
          <cell r="A63" t="str">
            <v>SCHMAT-SO</v>
          </cell>
          <cell r="B63">
            <v>0.46661318737226282</v>
          </cell>
          <cell r="C63">
            <v>0.13925428020064187</v>
          </cell>
          <cell r="D63">
            <v>0.39413253242709539</v>
          </cell>
          <cell r="E63">
            <v>0.31465867797871139</v>
          </cell>
          <cell r="F63">
            <v>7.9473854448383993E-2</v>
          </cell>
          <cell r="G63">
            <v>0</v>
          </cell>
          <cell r="H63">
            <v>1</v>
          </cell>
        </row>
        <row r="64">
          <cell r="A64" t="str">
            <v>SCHMD</v>
          </cell>
          <cell r="B64">
            <v>0.62691120168290648</v>
          </cell>
          <cell r="C64">
            <v>0.14566463329808196</v>
          </cell>
          <cell r="D64">
            <v>0.22742416501901164</v>
          </cell>
          <cell r="E64">
            <v>0.19770155852585497</v>
          </cell>
          <cell r="F64">
            <v>5.2145868752490132E-3</v>
          </cell>
          <cell r="G64">
            <v>2.4508019617907648E-2</v>
          </cell>
          <cell r="H64">
            <v>1.0000000000000002</v>
          </cell>
        </row>
        <row r="65">
          <cell r="A65" t="str">
            <v>SCHMDF</v>
          </cell>
          <cell r="B65">
            <v>1</v>
          </cell>
          <cell r="C65">
            <v>0</v>
          </cell>
          <cell r="D65">
            <v>0</v>
          </cell>
          <cell r="E65">
            <v>0</v>
          </cell>
          <cell r="F65">
            <v>0</v>
          </cell>
          <cell r="G65">
            <v>0</v>
          </cell>
          <cell r="H65">
            <v>1</v>
          </cell>
        </row>
        <row r="66">
          <cell r="A66" t="str">
            <v>SCHMDP</v>
          </cell>
          <cell r="B66">
            <v>0.45907602575732509</v>
          </cell>
          <cell r="C66">
            <v>7.3800298018591851E-2</v>
          </cell>
          <cell r="D66">
            <v>0.46712367622408307</v>
          </cell>
          <cell r="E66">
            <v>0.33122834583438432</v>
          </cell>
          <cell r="F66">
            <v>0.13589533038969875</v>
          </cell>
          <cell r="G66">
            <v>0</v>
          </cell>
          <cell r="H66">
            <v>1</v>
          </cell>
        </row>
        <row r="67">
          <cell r="A67" t="str">
            <v>SCHMDP-SO</v>
          </cell>
          <cell r="B67">
            <v>0.43577266359732098</v>
          </cell>
          <cell r="C67">
            <v>7.2028278420365022E-2</v>
          </cell>
          <cell r="D67">
            <v>0.492199057982314</v>
          </cell>
          <cell r="E67">
            <v>0.34638820477027932</v>
          </cell>
          <cell r="F67">
            <v>0.14581085321203469</v>
          </cell>
          <cell r="G67">
            <v>0</v>
          </cell>
          <cell r="H67">
            <v>0.99999999999999989</v>
          </cell>
        </row>
        <row r="68">
          <cell r="A68" t="str">
            <v>SCHMDT</v>
          </cell>
          <cell r="B68">
            <v>0.62801601740022717</v>
          </cell>
          <cell r="C68">
            <v>0.14613769770006871</v>
          </cell>
          <cell r="D68">
            <v>0.22584628489970426</v>
          </cell>
          <cell r="E68">
            <v>0.19682258609061767</v>
          </cell>
          <cell r="F68">
            <v>4.3543492129729825E-3</v>
          </cell>
          <cell r="G68">
            <v>2.4669349596113603E-2</v>
          </cell>
          <cell r="H68">
            <v>1</v>
          </cell>
        </row>
        <row r="69">
          <cell r="A69" t="str">
            <v>SCHMDT-GPS</v>
          </cell>
          <cell r="B69">
            <v>0.5035611250734281</v>
          </cell>
          <cell r="C69">
            <v>0.21979318880680054</v>
          </cell>
          <cell r="D69">
            <v>0.27664568611977131</v>
          </cell>
          <cell r="E69">
            <v>0.27664568611977131</v>
          </cell>
          <cell r="F69">
            <v>0</v>
          </cell>
          <cell r="G69">
            <v>0</v>
          </cell>
          <cell r="H69">
            <v>1</v>
          </cell>
        </row>
        <row r="70">
          <cell r="A70" t="str">
            <v>SCHMDT-SG</v>
          </cell>
          <cell r="B70">
            <v>1</v>
          </cell>
          <cell r="C70">
            <v>0</v>
          </cell>
          <cell r="D70">
            <v>0</v>
          </cell>
          <cell r="E70">
            <v>0</v>
          </cell>
          <cell r="F70">
            <v>0</v>
          </cell>
          <cell r="G70">
            <v>0</v>
          </cell>
          <cell r="H70">
            <v>1</v>
          </cell>
        </row>
        <row r="71">
          <cell r="A71" t="str">
            <v>SCHMDT-SITUS</v>
          </cell>
          <cell r="B71">
            <v>0.54030864816472712</v>
          </cell>
          <cell r="C71">
            <v>7.1658766797031578E-2</v>
          </cell>
          <cell r="D71">
            <v>0.38803258503824145</v>
          </cell>
          <cell r="E71">
            <v>0.1871749065492978</v>
          </cell>
          <cell r="F71">
            <v>6.606595505664814E-2</v>
          </cell>
          <cell r="G71">
            <v>0.13479172343229553</v>
          </cell>
          <cell r="H71">
            <v>1</v>
          </cell>
        </row>
        <row r="72">
          <cell r="A72" t="str">
            <v>SCHMDT-SNP</v>
          </cell>
          <cell r="B72">
            <v>0.5035611250734281</v>
          </cell>
          <cell r="C72">
            <v>0.21979318880680054</v>
          </cell>
          <cell r="D72">
            <v>0.27664568611977131</v>
          </cell>
          <cell r="E72">
            <v>0.27664568611977131</v>
          </cell>
          <cell r="F72">
            <v>0</v>
          </cell>
          <cell r="G72">
            <v>0</v>
          </cell>
          <cell r="H72">
            <v>1</v>
          </cell>
        </row>
        <row r="73">
          <cell r="A73" t="str">
            <v>SCHMDT-SO</v>
          </cell>
          <cell r="B73">
            <v>0.44271776887128472</v>
          </cell>
          <cell r="C73">
            <v>0.16081507666864175</v>
          </cell>
          <cell r="D73">
            <v>0.39646715446007358</v>
          </cell>
          <cell r="E73">
            <v>0.36653269611301859</v>
          </cell>
          <cell r="F73">
            <v>2.9934458347055E-2</v>
          </cell>
          <cell r="G73">
            <v>0</v>
          </cell>
          <cell r="H73">
            <v>1.0000000000000002</v>
          </cell>
        </row>
        <row r="74">
          <cell r="A74" t="str">
            <v>T</v>
          </cell>
          <cell r="B74">
            <v>0</v>
          </cell>
          <cell r="C74">
            <v>1</v>
          </cell>
          <cell r="D74">
            <v>0</v>
          </cell>
          <cell r="E74">
            <v>0</v>
          </cell>
          <cell r="F74">
            <v>0</v>
          </cell>
          <cell r="G74">
            <v>0</v>
          </cell>
          <cell r="H74">
            <v>1</v>
          </cell>
        </row>
        <row r="75">
          <cell r="A75" t="str">
            <v>TAXDEPR</v>
          </cell>
          <cell r="B75">
            <v>0.57503857689425475</v>
          </cell>
          <cell r="C75">
            <v>0.17851192951080661</v>
          </cell>
          <cell r="D75">
            <v>0.24644949359493873</v>
          </cell>
          <cell r="E75">
            <v>0.24137635753524717</v>
          </cell>
          <cell r="F75">
            <v>5.0731360596915614E-3</v>
          </cell>
          <cell r="G75">
            <v>0</v>
          </cell>
          <cell r="H75">
            <v>1</v>
          </cell>
        </row>
        <row r="76">
          <cell r="A76" t="str">
            <v>TD</v>
          </cell>
          <cell r="B76">
            <v>0</v>
          </cell>
          <cell r="C76">
            <v>0.44273968036711486</v>
          </cell>
          <cell r="D76">
            <v>0.55726031963288514</v>
          </cell>
          <cell r="E76">
            <v>0.55726031963288514</v>
          </cell>
          <cell r="F76">
            <v>0</v>
          </cell>
          <cell r="G76">
            <v>0</v>
          </cell>
          <cell r="H76">
            <v>1</v>
          </cell>
        </row>
        <row r="77">
          <cell r="A77" t="str">
            <v>WSF</v>
          </cell>
          <cell r="B77">
            <v>0</v>
          </cell>
          <cell r="C77">
            <v>0</v>
          </cell>
          <cell r="D77">
            <v>0</v>
          </cell>
          <cell r="E77">
            <v>0</v>
          </cell>
          <cell r="F77">
            <v>0</v>
          </cell>
          <cell r="G77">
            <v>0</v>
          </cell>
          <cell r="H77">
            <v>0</v>
          </cell>
        </row>
      </sheetData>
      <sheetData sheetId="23" refreshError="1"/>
      <sheetData sheetId="24" refreshError="1">
        <row r="14">
          <cell r="A14" t="str">
            <v>A</v>
          </cell>
          <cell r="B14" t="str">
            <v>Direct Assignment</v>
          </cell>
        </row>
        <row r="15">
          <cell r="A15" t="str">
            <v>F10</v>
          </cell>
          <cell r="B15" t="str">
            <v>100 Summer 100 Winter System Peaks</v>
          </cell>
          <cell r="C15">
            <v>0.38</v>
          </cell>
          <cell r="D15" t="str">
            <v>/</v>
          </cell>
          <cell r="E15">
            <v>0.62</v>
          </cell>
          <cell r="F15">
            <v>0.42427502206463619</v>
          </cell>
          <cell r="G15">
            <v>0.13495083866985857</v>
          </cell>
          <cell r="H15">
            <v>0.21381795330374381</v>
          </cell>
          <cell r="I15">
            <v>8.4492543233334161E-2</v>
          </cell>
          <cell r="J15">
            <v>0.10446451143427474</v>
          </cell>
          <cell r="K15">
            <v>3.5600085140002832E-2</v>
          </cell>
          <cell r="L15">
            <v>2.3990461541496672E-3</v>
          </cell>
          <cell r="M15">
            <v>0</v>
          </cell>
          <cell r="N15">
            <v>0</v>
          </cell>
          <cell r="O15">
            <v>1</v>
          </cell>
        </row>
        <row r="16">
          <cell r="A16" t="str">
            <v>F11</v>
          </cell>
          <cell r="B16" t="str">
            <v>100 Summer 100 Winter System Peaks</v>
          </cell>
          <cell r="C16">
            <v>0.5</v>
          </cell>
          <cell r="D16" t="str">
            <v>/</v>
          </cell>
          <cell r="E16">
            <v>0.5</v>
          </cell>
          <cell r="F16">
            <v>0.43134733201280262</v>
          </cell>
          <cell r="G16">
            <v>0.13498968038123754</v>
          </cell>
          <cell r="H16">
            <v>0.21317718375496919</v>
          </cell>
          <cell r="I16">
            <v>8.2902031957729216E-2</v>
          </cell>
          <cell r="J16">
            <v>0.10079131905694716</v>
          </cell>
          <cell r="K16">
            <v>3.4676236853737281E-2</v>
          </cell>
          <cell r="L16">
            <v>2.1162159825769446E-3</v>
          </cell>
          <cell r="M16">
            <v>0</v>
          </cell>
          <cell r="N16">
            <v>0</v>
          </cell>
          <cell r="O16">
            <v>1</v>
          </cell>
        </row>
        <row r="17">
          <cell r="A17" t="str">
            <v>F12</v>
          </cell>
          <cell r="B17" t="str">
            <v>100 Summer 100 Winter System Peaks</v>
          </cell>
          <cell r="C17">
            <v>1</v>
          </cell>
          <cell r="D17" t="str">
            <v>/</v>
          </cell>
          <cell r="E17">
            <v>0</v>
          </cell>
          <cell r="F17">
            <v>0.46081529013016298</v>
          </cell>
          <cell r="G17">
            <v>0.13515152084531648</v>
          </cell>
          <cell r="H17">
            <v>0.21050731063507491</v>
          </cell>
          <cell r="I17">
            <v>7.6274901642708573E-2</v>
          </cell>
          <cell r="J17">
            <v>8.5486350818082243E-2</v>
          </cell>
          <cell r="K17">
            <v>3.0826868994297509E-2</v>
          </cell>
          <cell r="L17">
            <v>9.3775693435726667E-4</v>
          </cell>
          <cell r="M17">
            <v>0</v>
          </cell>
          <cell r="N17">
            <v>0</v>
          </cell>
          <cell r="O17">
            <v>1</v>
          </cell>
        </row>
        <row r="18">
          <cell r="A18" t="str">
            <v>F13</v>
          </cell>
          <cell r="B18" t="str">
            <v>Seasonal System Capacity Combustion Turbine</v>
          </cell>
          <cell r="C18" t="str">
            <v>SSCCT</v>
          </cell>
          <cell r="F18" t="e">
            <v>#REF!</v>
          </cell>
          <cell r="G18" t="e">
            <v>#REF!</v>
          </cell>
          <cell r="H18" t="e">
            <v>#REF!</v>
          </cell>
          <cell r="I18" t="e">
            <v>#REF!</v>
          </cell>
          <cell r="J18" t="e">
            <v>#REF!</v>
          </cell>
          <cell r="K18" t="e">
            <v>#REF!</v>
          </cell>
          <cell r="L18" t="e">
            <v>#REF!</v>
          </cell>
          <cell r="M18" t="e">
            <v>#REF!</v>
          </cell>
          <cell r="N18" t="e">
            <v>#REF!</v>
          </cell>
          <cell r="O18">
            <v>1</v>
          </cell>
        </row>
        <row r="19">
          <cell r="A19" t="str">
            <v>F14</v>
          </cell>
          <cell r="B19" t="str">
            <v>Seasonal System Generation Combustion Turbine</v>
          </cell>
          <cell r="C19" t="str">
            <v xml:space="preserve"> SSGCT</v>
          </cell>
          <cell r="F19" t="e">
            <v>#REF!</v>
          </cell>
          <cell r="G19" t="e">
            <v>#REF!</v>
          </cell>
          <cell r="H19" t="e">
            <v>#REF!</v>
          </cell>
          <cell r="I19" t="e">
            <v>#REF!</v>
          </cell>
          <cell r="J19" t="e">
            <v>#REF!</v>
          </cell>
          <cell r="K19" t="e">
            <v>#REF!</v>
          </cell>
          <cell r="L19" t="e">
            <v>#REF!</v>
          </cell>
          <cell r="M19" t="e">
            <v>#REF!</v>
          </cell>
          <cell r="N19" t="e">
            <v>#REF!</v>
          </cell>
          <cell r="O19">
            <v>1</v>
          </cell>
        </row>
        <row r="20">
          <cell r="A20" t="str">
            <v>F15</v>
          </cell>
          <cell r="B20" t="str">
            <v>Seasonal System Capacity Cholla</v>
          </cell>
          <cell r="C20" t="str">
            <v>SSCCH</v>
          </cell>
          <cell r="F20" t="e">
            <v>#REF!</v>
          </cell>
          <cell r="G20" t="e">
            <v>#REF!</v>
          </cell>
          <cell r="H20" t="e">
            <v>#REF!</v>
          </cell>
          <cell r="I20" t="e">
            <v>#REF!</v>
          </cell>
          <cell r="J20" t="e">
            <v>#REF!</v>
          </cell>
          <cell r="K20" t="e">
            <v>#REF!</v>
          </cell>
          <cell r="L20" t="e">
            <v>#REF!</v>
          </cell>
          <cell r="M20" t="e">
            <v>#REF!</v>
          </cell>
          <cell r="N20" t="e">
            <v>#REF!</v>
          </cell>
          <cell r="O20">
            <v>1</v>
          </cell>
        </row>
        <row r="21">
          <cell r="A21" t="str">
            <v>F16</v>
          </cell>
          <cell r="B21" t="str">
            <v>Seasonal System Generation Cholla</v>
          </cell>
          <cell r="C21" t="str">
            <v>SSGCH</v>
          </cell>
          <cell r="F21" t="e">
            <v>#REF!</v>
          </cell>
          <cell r="G21" t="e">
            <v>#REF!</v>
          </cell>
          <cell r="H21" t="e">
            <v>#REF!</v>
          </cell>
          <cell r="I21" t="e">
            <v>#REF!</v>
          </cell>
          <cell r="J21" t="e">
            <v>#REF!</v>
          </cell>
          <cell r="K21" t="e">
            <v>#REF!</v>
          </cell>
          <cell r="L21" t="e">
            <v>#REF!</v>
          </cell>
          <cell r="M21" t="e">
            <v>#REF!</v>
          </cell>
          <cell r="N21" t="e">
            <v>#REF!</v>
          </cell>
          <cell r="O21">
            <v>1</v>
          </cell>
        </row>
        <row r="22">
          <cell r="A22" t="str">
            <v>F17</v>
          </cell>
          <cell r="B22" t="str">
            <v>Seasonal System Capacity Purchase</v>
          </cell>
          <cell r="C22" t="str">
            <v>SSCP</v>
          </cell>
          <cell r="F22" t="e">
            <v>#REF!</v>
          </cell>
          <cell r="G22" t="e">
            <v>#REF!</v>
          </cell>
          <cell r="H22" t="e">
            <v>#REF!</v>
          </cell>
          <cell r="I22" t="e">
            <v>#REF!</v>
          </cell>
          <cell r="J22" t="e">
            <v>#REF!</v>
          </cell>
          <cell r="K22" t="e">
            <v>#REF!</v>
          </cell>
          <cell r="L22" t="e">
            <v>#REF!</v>
          </cell>
          <cell r="M22" t="e">
            <v>#REF!</v>
          </cell>
          <cell r="N22" t="e">
            <v>#REF!</v>
          </cell>
          <cell r="O22">
            <v>1</v>
          </cell>
        </row>
        <row r="23">
          <cell r="A23" t="str">
            <v>F18</v>
          </cell>
          <cell r="B23" t="str">
            <v>Seasonal System Generation Contract</v>
          </cell>
          <cell r="C23" t="str">
            <v>SSGCP</v>
          </cell>
          <cell r="F23" t="e">
            <v>#REF!</v>
          </cell>
          <cell r="G23" t="e">
            <v>#REF!</v>
          </cell>
          <cell r="H23" t="e">
            <v>#REF!</v>
          </cell>
          <cell r="I23" t="e">
            <v>#REF!</v>
          </cell>
          <cell r="J23" t="e">
            <v>#REF!</v>
          </cell>
          <cell r="K23" t="e">
            <v>#REF!</v>
          </cell>
          <cell r="L23" t="e">
            <v>#REF!</v>
          </cell>
          <cell r="M23" t="e">
            <v>#REF!</v>
          </cell>
          <cell r="N23" t="e">
            <v>#REF!</v>
          </cell>
          <cell r="O23">
            <v>1</v>
          </cell>
        </row>
        <row r="24">
          <cell r="A24" t="str">
            <v>F20</v>
          </cell>
          <cell r="B24" t="str">
            <v>Max. Schedule Peak</v>
          </cell>
          <cell r="F24">
            <v>0.47201803477697701</v>
          </cell>
          <cell r="G24">
            <v>0.12902986611057948</v>
          </cell>
          <cell r="H24">
            <v>0.18925267586174277</v>
          </cell>
          <cell r="I24">
            <v>7.2374433085639234E-2</v>
          </cell>
          <cell r="J24">
            <v>6.7692451019458075E-2</v>
          </cell>
          <cell r="K24">
            <v>6.6049452024005528E-2</v>
          </cell>
          <cell r="L24">
            <v>3.5830871215979405E-3</v>
          </cell>
          <cell r="M24">
            <v>0</v>
          </cell>
          <cell r="N24">
            <v>0</v>
          </cell>
          <cell r="O24">
            <v>1</v>
          </cell>
        </row>
        <row r="25">
          <cell r="A25" t="str">
            <v>F20A</v>
          </cell>
          <cell r="B25" t="str">
            <v>Max. Schedule Peak Excluding Sch 60</v>
          </cell>
          <cell r="F25">
            <v>0.5062900491293012</v>
          </cell>
          <cell r="G25">
            <v>0.13839839251722336</v>
          </cell>
          <cell r="H25">
            <v>0.20299382544814365</v>
          </cell>
          <cell r="I25">
            <v>7.7629354352841087E-2</v>
          </cell>
          <cell r="J25">
            <v>0</v>
          </cell>
          <cell r="K25">
            <v>7.0845132699214095E-2</v>
          </cell>
          <cell r="L25">
            <v>3.8432458532766021E-3</v>
          </cell>
          <cell r="M25">
            <v>0</v>
          </cell>
          <cell r="N25">
            <v>0</v>
          </cell>
          <cell r="O25">
            <v>1</v>
          </cell>
        </row>
        <row r="26">
          <cell r="A26" t="str">
            <v>F21</v>
          </cell>
          <cell r="B26" t="str">
            <v>Transformers      - NCP</v>
          </cell>
          <cell r="F26">
            <v>0.60356207368247716</v>
          </cell>
          <cell r="G26">
            <v>0.13767505391972143</v>
          </cell>
          <cell r="H26">
            <v>0.155230232775421</v>
          </cell>
          <cell r="I26">
            <v>4.5750191056818122E-2</v>
          </cell>
          <cell r="J26">
            <v>0</v>
          </cell>
          <cell r="K26">
            <v>5.5625913022576752E-2</v>
          </cell>
          <cell r="L26">
            <v>2.1565355429856636E-3</v>
          </cell>
          <cell r="M26">
            <v>0</v>
          </cell>
          <cell r="N26">
            <v>0</v>
          </cell>
          <cell r="O26">
            <v>1</v>
          </cell>
        </row>
        <row r="27">
          <cell r="A27" t="str">
            <v>F22</v>
          </cell>
          <cell r="B27" t="str">
            <v>Secondary Lines - NCP</v>
          </cell>
          <cell r="F27">
            <v>0.81426314361089602</v>
          </cell>
          <cell r="G27">
            <v>0.18573685638910387</v>
          </cell>
          <cell r="H27">
            <v>0</v>
          </cell>
          <cell r="I27">
            <v>0</v>
          </cell>
          <cell r="J27">
            <v>0</v>
          </cell>
          <cell r="K27">
            <v>0</v>
          </cell>
          <cell r="L27">
            <v>0</v>
          </cell>
          <cell r="M27">
            <v>0</v>
          </cell>
          <cell r="N27">
            <v>0</v>
          </cell>
          <cell r="O27">
            <v>1</v>
          </cell>
        </row>
        <row r="28">
          <cell r="A28" t="str">
            <v>F30</v>
          </cell>
          <cell r="B28" t="str">
            <v>MWH @ Input</v>
          </cell>
          <cell r="F28">
            <v>0.40187937389544232</v>
          </cell>
          <cell r="G28">
            <v>0.13482783991715858</v>
          </cell>
          <cell r="H28">
            <v>0.2158470568748635</v>
          </cell>
          <cell r="I28">
            <v>8.9529162272749846E-2</v>
          </cell>
          <cell r="J28">
            <v>0.11609628729581206</v>
          </cell>
          <cell r="K28">
            <v>3.8525604713177057E-2</v>
          </cell>
          <cell r="L28">
            <v>3.2946750307966226E-3</v>
          </cell>
          <cell r="M28">
            <v>0</v>
          </cell>
          <cell r="N28">
            <v>0</v>
          </cell>
          <cell r="O28">
            <v>1</v>
          </cell>
        </row>
        <row r="29">
          <cell r="A29" t="str">
            <v>F32</v>
          </cell>
          <cell r="B29" t="str">
            <v>Seasonal System Energy Combustion Turbine</v>
          </cell>
          <cell r="C29" t="str">
            <v>SSECT</v>
          </cell>
          <cell r="F29" t="e">
            <v>#REF!</v>
          </cell>
          <cell r="G29" t="e">
            <v>#REF!</v>
          </cell>
          <cell r="H29" t="e">
            <v>#REF!</v>
          </cell>
          <cell r="I29" t="e">
            <v>#REF!</v>
          </cell>
          <cell r="J29" t="e">
            <v>#REF!</v>
          </cell>
          <cell r="K29" t="e">
            <v>#REF!</v>
          </cell>
          <cell r="L29" t="e">
            <v>#REF!</v>
          </cell>
          <cell r="M29">
            <v>0</v>
          </cell>
          <cell r="N29">
            <v>0</v>
          </cell>
          <cell r="O29">
            <v>1</v>
          </cell>
        </row>
        <row r="30">
          <cell r="A30" t="str">
            <v>F33</v>
          </cell>
          <cell r="B30" t="str">
            <v>Seasonal System Energy Cholla</v>
          </cell>
          <cell r="C30" t="str">
            <v>SSECH</v>
          </cell>
          <cell r="F30" t="e">
            <v>#REF!</v>
          </cell>
          <cell r="G30" t="e">
            <v>#REF!</v>
          </cell>
          <cell r="H30" t="e">
            <v>#REF!</v>
          </cell>
          <cell r="I30" t="e">
            <v>#REF!</v>
          </cell>
          <cell r="J30" t="e">
            <v>#REF!</v>
          </cell>
          <cell r="K30" t="e">
            <v>#REF!</v>
          </cell>
          <cell r="L30" t="e">
            <v>#REF!</v>
          </cell>
          <cell r="M30">
            <v>0</v>
          </cell>
          <cell r="N30">
            <v>0</v>
          </cell>
          <cell r="O30">
            <v>1</v>
          </cell>
        </row>
        <row r="31">
          <cell r="A31" t="str">
            <v>F34</v>
          </cell>
          <cell r="B31" t="str">
            <v>Seasonal System Energy Purchase</v>
          </cell>
          <cell r="C31" t="str">
            <v>SSEP</v>
          </cell>
          <cell r="F31" t="e">
            <v>#REF!</v>
          </cell>
          <cell r="G31" t="e">
            <v>#REF!</v>
          </cell>
          <cell r="H31" t="e">
            <v>#REF!</v>
          </cell>
          <cell r="I31" t="e">
            <v>#REF!</v>
          </cell>
          <cell r="J31" t="e">
            <v>#REF!</v>
          </cell>
          <cell r="K31" t="e">
            <v>#REF!</v>
          </cell>
          <cell r="L31" t="e">
            <v>#REF!</v>
          </cell>
          <cell r="M31">
            <v>0</v>
          </cell>
          <cell r="N31">
            <v>0</v>
          </cell>
          <cell r="O31">
            <v>1</v>
          </cell>
        </row>
        <row r="32">
          <cell r="A32" t="str">
            <v>F40</v>
          </cell>
          <cell r="B32" t="str">
            <v>Average Customers</v>
          </cell>
          <cell r="F32">
            <v>0.7878753626124787</v>
          </cell>
          <cell r="G32">
            <v>0.14086072347404208</v>
          </cell>
          <cell r="H32">
            <v>7.8902711919110347E-3</v>
          </cell>
          <cell r="I32">
            <v>4.3747322841918143E-4</v>
          </cell>
          <cell r="J32">
            <v>7.5541533359785308E-6</v>
          </cell>
          <cell r="K32">
            <v>3.9734846547247071E-2</v>
          </cell>
          <cell r="L32">
            <v>2.3193768792566086E-2</v>
          </cell>
          <cell r="M32">
            <v>0</v>
          </cell>
          <cell r="N32">
            <v>0</v>
          </cell>
          <cell r="O32">
            <v>1</v>
          </cell>
        </row>
        <row r="33">
          <cell r="A33" t="str">
            <v>F41</v>
          </cell>
          <cell r="B33" t="str">
            <v>Weighted Customers Acct 902</v>
          </cell>
          <cell r="F33">
            <v>0.81034964418396394</v>
          </cell>
          <cell r="G33">
            <v>0.14487880007847048</v>
          </cell>
          <cell r="H33">
            <v>1.2659934375177222E-2</v>
          </cell>
          <cell r="I33">
            <v>6.195842182980341E-3</v>
          </cell>
          <cell r="J33">
            <v>1.0698789972791227E-4</v>
          </cell>
          <cell r="K33">
            <v>2.5808791279679926E-2</v>
          </cell>
          <cell r="L33">
            <v>0</v>
          </cell>
          <cell r="M33">
            <v>0</v>
          </cell>
          <cell r="N33">
            <v>0</v>
          </cell>
          <cell r="O33">
            <v>1</v>
          </cell>
        </row>
        <row r="34">
          <cell r="A34" t="str">
            <v>F42</v>
          </cell>
          <cell r="B34" t="str">
            <v>Weighted Customers Acct 903</v>
          </cell>
          <cell r="F34">
            <v>0.80686883588972269</v>
          </cell>
          <cell r="G34">
            <v>0.13704365778802449</v>
          </cell>
          <cell r="H34">
            <v>8.3228980884390413E-3</v>
          </cell>
          <cell r="I34">
            <v>1.7069542395216008E-3</v>
          </cell>
          <cell r="J34">
            <v>2.947516150745882E-5</v>
          </cell>
          <cell r="K34">
            <v>2.4413034606438653E-2</v>
          </cell>
          <cell r="L34">
            <v>2.1615144226346014E-2</v>
          </cell>
          <cell r="M34">
            <v>0</v>
          </cell>
          <cell r="N34">
            <v>0</v>
          </cell>
          <cell r="O34">
            <v>1</v>
          </cell>
        </row>
        <row r="35">
          <cell r="A35" t="str">
            <v>F50</v>
          </cell>
          <cell r="B35" t="str">
            <v>Contribution in Aid of Construction</v>
          </cell>
          <cell r="F35">
            <v>0.36831332463123317</v>
          </cell>
          <cell r="G35">
            <v>0.57226113654330524</v>
          </cell>
          <cell r="H35">
            <v>0</v>
          </cell>
          <cell r="I35">
            <v>0</v>
          </cell>
          <cell r="J35">
            <v>0</v>
          </cell>
          <cell r="K35">
            <v>5.9425538825461609E-2</v>
          </cell>
          <cell r="L35">
            <v>0</v>
          </cell>
          <cell r="M35">
            <v>0</v>
          </cell>
          <cell r="N35">
            <v>0</v>
          </cell>
          <cell r="O35">
            <v>1</v>
          </cell>
        </row>
        <row r="36">
          <cell r="A36" t="str">
            <v>F51</v>
          </cell>
          <cell r="B36" t="str">
            <v>Security Deposits</v>
          </cell>
          <cell r="F36">
            <v>0.86146399395804507</v>
          </cell>
          <cell r="G36">
            <v>9.6795602677749393E-2</v>
          </cell>
          <cell r="H36">
            <v>2.1722150510672493E-2</v>
          </cell>
          <cell r="I36">
            <v>0</v>
          </cell>
          <cell r="J36">
            <v>0</v>
          </cell>
          <cell r="K36">
            <v>1.9289872822153803E-2</v>
          </cell>
          <cell r="L36">
            <v>7.2838003137931184E-4</v>
          </cell>
          <cell r="M36">
            <v>0</v>
          </cell>
          <cell r="N36">
            <v>0</v>
          </cell>
          <cell r="O36">
            <v>1</v>
          </cell>
        </row>
        <row r="37">
          <cell r="A37" t="str">
            <v>F60</v>
          </cell>
          <cell r="B37" t="str">
            <v>Meters</v>
          </cell>
          <cell r="F37">
            <v>0.68626408490926871</v>
          </cell>
          <cell r="G37">
            <v>0.16380388855249758</v>
          </cell>
          <cell r="H37">
            <v>7.7099520727939644E-2</v>
          </cell>
          <cell r="I37">
            <v>1.2395002305347942E-2</v>
          </cell>
          <cell r="J37">
            <v>7.3844770530033955E-4</v>
          </cell>
          <cell r="K37">
            <v>5.9699055799645864E-2</v>
          </cell>
          <cell r="L37">
            <v>0</v>
          </cell>
          <cell r="M37">
            <v>0</v>
          </cell>
          <cell r="N37">
            <v>0</v>
          </cell>
          <cell r="O37">
            <v>1</v>
          </cell>
        </row>
        <row r="38">
          <cell r="A38" t="str">
            <v>F60A</v>
          </cell>
          <cell r="B38" t="str">
            <v>Meters Excluding Sch 60</v>
          </cell>
          <cell r="F38">
            <v>0.68677122954779457</v>
          </cell>
          <cell r="G38">
            <v>0.16392493854720927</v>
          </cell>
          <cell r="H38">
            <v>7.7156496765925453E-2</v>
          </cell>
          <cell r="I38">
            <v>1.2404162130409315E-2</v>
          </cell>
          <cell r="J38">
            <v>0</v>
          </cell>
          <cell r="K38">
            <v>5.9743173008661471E-2</v>
          </cell>
          <cell r="L38">
            <v>0</v>
          </cell>
          <cell r="M38">
            <v>0</v>
          </cell>
          <cell r="N38">
            <v>0</v>
          </cell>
          <cell r="O38">
            <v>1</v>
          </cell>
        </row>
        <row r="39">
          <cell r="A39" t="str">
            <v>F70</v>
          </cell>
          <cell r="B39" t="str">
            <v>Services</v>
          </cell>
          <cell r="F39">
            <v>0.73667592328284026</v>
          </cell>
          <cell r="G39">
            <v>0.20129126522181176</v>
          </cell>
          <cell r="H39">
            <v>5.023620474936058E-2</v>
          </cell>
          <cell r="I39">
            <v>1.1796606745987464E-2</v>
          </cell>
          <cell r="J39">
            <v>0</v>
          </cell>
          <cell r="K39">
            <v>0</v>
          </cell>
          <cell r="L39">
            <v>0</v>
          </cell>
          <cell r="M39">
            <v>0</v>
          </cell>
          <cell r="N39">
            <v>0</v>
          </cell>
          <cell r="O39">
            <v>1</v>
          </cell>
        </row>
        <row r="40">
          <cell r="A40" t="str">
            <v>F80</v>
          </cell>
          <cell r="B40" t="str">
            <v>Uncollectables</v>
          </cell>
          <cell r="F40">
            <v>0.86388736084505469</v>
          </cell>
          <cell r="G40">
            <v>3.9035314661244519E-2</v>
          </cell>
          <cell r="H40">
            <v>5.0808307686523314E-2</v>
          </cell>
          <cell r="I40">
            <v>1.9121889873938092E-2</v>
          </cell>
          <cell r="J40">
            <v>2.0770314299985736E-2</v>
          </cell>
          <cell r="K40">
            <v>6.3768126332536344E-3</v>
          </cell>
          <cell r="L40">
            <v>0</v>
          </cell>
          <cell r="M40">
            <v>0</v>
          </cell>
          <cell r="N40">
            <v>0</v>
          </cell>
          <cell r="O40">
            <v>1</v>
          </cell>
        </row>
        <row r="41">
          <cell r="A41" t="str">
            <v>F90</v>
          </cell>
          <cell r="B41" t="str">
            <v>Customer Service / DSM</v>
          </cell>
          <cell r="F41">
            <v>0</v>
          </cell>
          <cell r="G41">
            <v>0</v>
          </cell>
          <cell r="H41">
            <v>0</v>
          </cell>
          <cell r="I41">
            <v>0</v>
          </cell>
          <cell r="J41">
            <v>0</v>
          </cell>
          <cell r="K41">
            <v>0</v>
          </cell>
          <cell r="L41">
            <v>0</v>
          </cell>
          <cell r="M41">
            <v>0</v>
          </cell>
          <cell r="N41">
            <v>0</v>
          </cell>
          <cell r="O41">
            <v>1</v>
          </cell>
        </row>
        <row r="42">
          <cell r="A42" t="str">
            <v>F91</v>
          </cell>
          <cell r="B42" t="str">
            <v>Sales Expense</v>
          </cell>
          <cell r="F42">
            <v>0</v>
          </cell>
          <cell r="G42">
            <v>0</v>
          </cell>
          <cell r="H42">
            <v>0</v>
          </cell>
          <cell r="I42">
            <v>0</v>
          </cell>
          <cell r="J42">
            <v>0</v>
          </cell>
          <cell r="K42">
            <v>0</v>
          </cell>
          <cell r="L42">
            <v>0</v>
          </cell>
          <cell r="M42">
            <v>0</v>
          </cell>
          <cell r="N42">
            <v>0</v>
          </cell>
          <cell r="O42">
            <v>1</v>
          </cell>
        </row>
        <row r="43">
          <cell r="A43" t="str">
            <v>F101</v>
          </cell>
          <cell r="B43" t="str">
            <v>Rate Base</v>
          </cell>
          <cell r="F43">
            <v>0.46360707871731593</v>
          </cell>
          <cell r="G43">
            <v>0.13884858270304579</v>
          </cell>
          <cell r="H43">
            <v>0.19645067460725676</v>
          </cell>
          <cell r="I43">
            <v>7.6056132415544125E-2</v>
          </cell>
          <cell r="J43">
            <v>8.1977774892099314E-2</v>
          </cell>
          <cell r="K43">
            <v>3.8434327321641287E-2</v>
          </cell>
          <cell r="L43">
            <v>4.6254293430967311E-3</v>
          </cell>
          <cell r="M43">
            <v>0</v>
          </cell>
          <cell r="N43">
            <v>0</v>
          </cell>
          <cell r="O43">
            <v>1</v>
          </cell>
        </row>
        <row r="44">
          <cell r="A44" t="str">
            <v>F101G</v>
          </cell>
          <cell r="B44" t="str">
            <v>Generation Rate Base</v>
          </cell>
          <cell r="F44">
            <v>0.42357886353261187</v>
          </cell>
          <cell r="G44">
            <v>0.13494594207828411</v>
          </cell>
          <cell r="H44">
            <v>0.21418926334137806</v>
          </cell>
          <cell r="I44">
            <v>8.4642735591630144E-2</v>
          </cell>
          <cell r="J44">
            <v>0.10466105725642498</v>
          </cell>
          <cell r="K44">
            <v>3.5618288075709457E-2</v>
          </cell>
          <cell r="L44">
            <v>2.3638501239612391E-3</v>
          </cell>
          <cell r="M44">
            <v>0</v>
          </cell>
          <cell r="N44">
            <v>0</v>
          </cell>
          <cell r="O44">
            <v>1</v>
          </cell>
        </row>
        <row r="45">
          <cell r="A45" t="str">
            <v>F101T</v>
          </cell>
          <cell r="B45" t="str">
            <v>Transmission Rate Base</v>
          </cell>
          <cell r="F45">
            <v>0.42412752867492826</v>
          </cell>
          <cell r="G45">
            <v>0.13499950697169094</v>
          </cell>
          <cell r="H45">
            <v>0.21385187535494996</v>
          </cell>
          <cell r="I45">
            <v>8.4510070698145742E-2</v>
          </cell>
          <cell r="J45">
            <v>0.10452558309350464</v>
          </cell>
          <cell r="K45">
            <v>3.5595212811478254E-2</v>
          </cell>
          <cell r="L45">
            <v>2.3902223953021461E-3</v>
          </cell>
          <cell r="M45">
            <v>0</v>
          </cell>
          <cell r="N45">
            <v>0</v>
          </cell>
          <cell r="O45">
            <v>1</v>
          </cell>
        </row>
        <row r="46">
          <cell r="A46" t="str">
            <v>F101D</v>
          </cell>
          <cell r="B46" t="str">
            <v>Distribution Rate Base</v>
          </cell>
          <cell r="F46">
            <v>0.59604493403444692</v>
          </cell>
          <cell r="G46">
            <v>0.15091104901414498</v>
          </cell>
          <cell r="H46">
            <v>0.13811625553241474</v>
          </cell>
          <cell r="I46">
            <v>4.7777651006828729E-2</v>
          </cell>
          <cell r="J46">
            <v>7.9869668126957526E-3</v>
          </cell>
          <cell r="K46">
            <v>4.7415650827084786E-2</v>
          </cell>
          <cell r="L46">
            <v>1.1747492772384393E-2</v>
          </cell>
          <cell r="M46">
            <v>0</v>
          </cell>
          <cell r="N46">
            <v>0</v>
          </cell>
          <cell r="O46">
            <v>1</v>
          </cell>
        </row>
        <row r="47">
          <cell r="A47" t="str">
            <v>F101R</v>
          </cell>
          <cell r="B47" t="str">
            <v>Retail Rate Base</v>
          </cell>
          <cell r="F47">
            <v>0.90830688136061488</v>
          </cell>
          <cell r="G47">
            <v>6.1599132210173581E-2</v>
          </cell>
          <cell r="H47">
            <v>4.0304940925861045E-2</v>
          </cell>
          <cell r="I47">
            <v>-2.6853094809411982E-3</v>
          </cell>
          <cell r="J47">
            <v>-5.5364359362747881E-4</v>
          </cell>
          <cell r="K47">
            <v>1.5452864240486653E-2</v>
          </cell>
          <cell r="L47">
            <v>-2.2424865662567288E-2</v>
          </cell>
          <cell r="M47">
            <v>0</v>
          </cell>
          <cell r="N47">
            <v>0</v>
          </cell>
          <cell r="O47">
            <v>1</v>
          </cell>
        </row>
        <row r="48">
          <cell r="A48" t="str">
            <v>F101M</v>
          </cell>
          <cell r="B48" t="str">
            <v>Misc Rate Base</v>
          </cell>
          <cell r="F48">
            <v>0.4261938303409481</v>
          </cell>
          <cell r="G48">
            <v>0.13643970771721572</v>
          </cell>
          <cell r="H48">
            <v>0.21264560471858923</v>
          </cell>
          <cell r="I48">
            <v>8.362688774644543E-2</v>
          </cell>
          <cell r="J48">
            <v>0.10221286618557855</v>
          </cell>
          <cell r="K48">
            <v>3.6163995940406923E-2</v>
          </cell>
          <cell r="L48">
            <v>2.717107350815959E-3</v>
          </cell>
          <cell r="M48">
            <v>0</v>
          </cell>
          <cell r="N48">
            <v>0</v>
          </cell>
          <cell r="O48">
            <v>1</v>
          </cell>
        </row>
        <row r="49">
          <cell r="A49" t="str">
            <v>F102</v>
          </cell>
          <cell r="B49" t="str">
            <v>SGP - System Gross Plant</v>
          </cell>
          <cell r="F49">
            <v>0.47285758605720213</v>
          </cell>
          <cell r="G49">
            <v>0.13935328778756348</v>
          </cell>
          <cell r="H49">
            <v>0.19258670116674023</v>
          </cell>
          <cell r="I49">
            <v>7.4222958586347962E-2</v>
          </cell>
          <cell r="J49">
            <v>7.6180001817140117E-2</v>
          </cell>
          <cell r="K49">
            <v>3.9208629139019131E-2</v>
          </cell>
          <cell r="L49">
            <v>5.5908354459870326E-3</v>
          </cell>
          <cell r="M49">
            <v>0</v>
          </cell>
          <cell r="N49">
            <v>0</v>
          </cell>
          <cell r="O49">
            <v>1</v>
          </cell>
        </row>
        <row r="50">
          <cell r="A50" t="str">
            <v>F102G</v>
          </cell>
          <cell r="B50" t="str">
            <v>SGGP - System Gross Generation Plant</v>
          </cell>
          <cell r="F50">
            <v>0.42427502206463619</v>
          </cell>
          <cell r="G50">
            <v>0.13495083866985857</v>
          </cell>
          <cell r="H50">
            <v>0.21381795330374387</v>
          </cell>
          <cell r="I50">
            <v>8.4492543233334175E-2</v>
          </cell>
          <cell r="J50">
            <v>0.10446451143427474</v>
          </cell>
          <cell r="K50">
            <v>3.5600085140002839E-2</v>
          </cell>
          <cell r="L50">
            <v>2.3990461541496667E-3</v>
          </cell>
          <cell r="M50">
            <v>0</v>
          </cell>
          <cell r="N50">
            <v>0</v>
          </cell>
          <cell r="O50">
            <v>1</v>
          </cell>
        </row>
        <row r="51">
          <cell r="A51" t="str">
            <v>F102T</v>
          </cell>
          <cell r="B51" t="str">
            <v>SGTP - System Gross Transmission Plant</v>
          </cell>
          <cell r="F51">
            <v>0.42427502206463635</v>
          </cell>
          <cell r="G51">
            <v>0.13495083866985863</v>
          </cell>
          <cell r="H51">
            <v>0.21381795330374387</v>
          </cell>
          <cell r="I51">
            <v>8.4492543233334175E-2</v>
          </cell>
          <cell r="J51">
            <v>0.10446451143427476</v>
          </cell>
          <cell r="K51">
            <v>3.5600085140002832E-2</v>
          </cell>
          <cell r="L51">
            <v>2.399046154149668E-3</v>
          </cell>
          <cell r="M51">
            <v>0</v>
          </cell>
          <cell r="N51">
            <v>0</v>
          </cell>
          <cell r="O51">
            <v>1</v>
          </cell>
        </row>
        <row r="52">
          <cell r="A52" t="str">
            <v>F102D</v>
          </cell>
          <cell r="B52" t="str">
            <v>SGDP - System Gross Distribution Plant</v>
          </cell>
          <cell r="F52">
            <v>0.59203175231402783</v>
          </cell>
          <cell r="G52">
            <v>0.15015259848616852</v>
          </cell>
          <cell r="H52">
            <v>0.14050594288475593</v>
          </cell>
          <cell r="I52">
            <v>4.9031427149354288E-2</v>
          </cell>
          <cell r="J52">
            <v>6.7974378972738957E-3</v>
          </cell>
          <cell r="K52">
            <v>4.8060472004900892E-2</v>
          </cell>
          <cell r="L52">
            <v>1.342036926351853E-2</v>
          </cell>
          <cell r="M52">
            <v>0</v>
          </cell>
          <cell r="N52">
            <v>0</v>
          </cell>
          <cell r="O52">
            <v>1</v>
          </cell>
        </row>
        <row r="53">
          <cell r="A53" t="str">
            <v>F102R</v>
          </cell>
          <cell r="B53" t="str">
            <v>SGTP - System Gross Retail Plant</v>
          </cell>
          <cell r="F53">
            <v>0.47285758605720213</v>
          </cell>
          <cell r="G53">
            <v>0.13935328778756348</v>
          </cell>
          <cell r="H53">
            <v>0.19258670116674023</v>
          </cell>
          <cell r="I53">
            <v>7.4222958586347962E-2</v>
          </cell>
          <cell r="J53">
            <v>7.6180001817140117E-2</v>
          </cell>
          <cell r="K53">
            <v>3.9208629139019131E-2</v>
          </cell>
          <cell r="L53">
            <v>5.5908354459870326E-3</v>
          </cell>
          <cell r="M53">
            <v>0</v>
          </cell>
          <cell r="N53">
            <v>0</v>
          </cell>
          <cell r="O53">
            <v>1</v>
          </cell>
        </row>
        <row r="54">
          <cell r="A54" t="str">
            <v>F102M</v>
          </cell>
          <cell r="B54" t="str">
            <v>SGDP - System Gross Misc Plant</v>
          </cell>
          <cell r="F54">
            <v>0.47285758605720213</v>
          </cell>
          <cell r="G54">
            <v>0.13935328778756348</v>
          </cell>
          <cell r="H54">
            <v>0.19258670116674023</v>
          </cell>
          <cell r="I54">
            <v>7.4222958586347962E-2</v>
          </cell>
          <cell r="J54">
            <v>7.6180001817140117E-2</v>
          </cell>
          <cell r="K54">
            <v>3.9208629139019131E-2</v>
          </cell>
          <cell r="L54">
            <v>5.5908354459870326E-3</v>
          </cell>
          <cell r="M54">
            <v>0</v>
          </cell>
          <cell r="N54">
            <v>0</v>
          </cell>
          <cell r="O54">
            <v>1</v>
          </cell>
        </row>
        <row r="55">
          <cell r="A55" t="str">
            <v>F104</v>
          </cell>
          <cell r="B55" t="str">
            <v>SNP - System Net Plant</v>
          </cell>
          <cell r="F55">
            <v>0.46775866954862472</v>
          </cell>
          <cell r="G55">
            <v>0.13900510710757305</v>
          </cell>
          <cell r="H55">
            <v>0.19454520871537848</v>
          </cell>
          <cell r="I55">
            <v>7.5184019979096878E-2</v>
          </cell>
          <cell r="J55">
            <v>8.0295490923664989E-2</v>
          </cell>
          <cell r="K55">
            <v>3.848946521342908E-2</v>
          </cell>
          <cell r="L55">
            <v>4.7220385122327983E-3</v>
          </cell>
          <cell r="M55">
            <v>0</v>
          </cell>
          <cell r="N55">
            <v>0</v>
          </cell>
          <cell r="O55">
            <v>1</v>
          </cell>
        </row>
        <row r="56">
          <cell r="A56" t="str">
            <v>F104G</v>
          </cell>
          <cell r="B56" t="str">
            <v>SNP - System Net Generation Plant</v>
          </cell>
          <cell r="F56">
            <v>0.42423852157765363</v>
          </cell>
          <cell r="G56">
            <v>0.13494781063327949</v>
          </cell>
          <cell r="H56">
            <v>0.21383423316129693</v>
          </cell>
          <cell r="I56">
            <v>8.4500275260229435E-2</v>
          </cell>
          <cell r="J56">
            <v>0.10448474655197619</v>
          </cell>
          <cell r="K56">
            <v>3.5597713879889442E-2</v>
          </cell>
          <cell r="L56">
            <v>2.3966989356747639E-3</v>
          </cell>
          <cell r="M56">
            <v>0</v>
          </cell>
          <cell r="N56">
            <v>0</v>
          </cell>
          <cell r="O56">
            <v>1</v>
          </cell>
        </row>
        <row r="57">
          <cell r="A57" t="str">
            <v>F104T</v>
          </cell>
          <cell r="B57" t="str">
            <v>SNP - System Net Transmission Plant</v>
          </cell>
          <cell r="F57">
            <v>0.42410990005850557</v>
          </cell>
          <cell r="G57">
            <v>0.13493714034646864</v>
          </cell>
          <cell r="H57">
            <v>0.21389160061535301</v>
          </cell>
          <cell r="I57">
            <v>8.4527521610280723E-2</v>
          </cell>
          <cell r="J57">
            <v>0.10455605167127936</v>
          </cell>
          <cell r="K57">
            <v>3.5589357961837584E-2</v>
          </cell>
          <cell r="L57">
            <v>2.3884277362751687E-3</v>
          </cell>
          <cell r="M57">
            <v>0</v>
          </cell>
          <cell r="N57">
            <v>0</v>
          </cell>
          <cell r="O57">
            <v>1</v>
          </cell>
        </row>
        <row r="58">
          <cell r="A58" t="str">
            <v>F104D</v>
          </cell>
          <cell r="B58" t="str">
            <v>SNP - System Net Distribution Plant</v>
          </cell>
          <cell r="F58">
            <v>0.59631992736354</v>
          </cell>
          <cell r="G58">
            <v>0.15131326218964813</v>
          </cell>
          <cell r="H58">
            <v>0.13791051685843547</v>
          </cell>
          <cell r="I58">
            <v>4.7672056074357351E-2</v>
          </cell>
          <cell r="J58">
            <v>7.7946929627862819E-3</v>
          </cell>
          <cell r="K58">
            <v>4.7384994310582955E-2</v>
          </cell>
          <cell r="L58">
            <v>1.1604550240649639E-2</v>
          </cell>
          <cell r="M58">
            <v>0</v>
          </cell>
          <cell r="N58">
            <v>0</v>
          </cell>
          <cell r="O58">
            <v>1</v>
          </cell>
        </row>
        <row r="59">
          <cell r="A59" t="str">
            <v>F104R</v>
          </cell>
          <cell r="B59" t="str">
            <v>SNP - System Net Retail Plant</v>
          </cell>
          <cell r="F59">
            <v>0.83923264768712036</v>
          </cell>
          <cell r="G59">
            <v>0.1368385392196749</v>
          </cell>
          <cell r="H59">
            <v>-9.5092786339681379E-3</v>
          </cell>
          <cell r="I59">
            <v>-5.3183433134161295E-3</v>
          </cell>
          <cell r="J59">
            <v>-7.4168917203242049E-3</v>
          </cell>
          <cell r="K59">
            <v>2.3002124269258586E-2</v>
          </cell>
          <cell r="L59">
            <v>2.3171202491654736E-2</v>
          </cell>
          <cell r="M59">
            <v>0</v>
          </cell>
          <cell r="N59">
            <v>0</v>
          </cell>
          <cell r="O59">
            <v>1</v>
          </cell>
        </row>
        <row r="60">
          <cell r="A60" t="str">
            <v>F104M</v>
          </cell>
          <cell r="B60" t="str">
            <v>SNP - System Net Misc Plant</v>
          </cell>
          <cell r="F60">
            <v>0.46775866954862472</v>
          </cell>
          <cell r="G60">
            <v>0.13900510710757305</v>
          </cell>
          <cell r="H60">
            <v>0.19454520871537848</v>
          </cell>
          <cell r="I60">
            <v>7.5184019979096878E-2</v>
          </cell>
          <cell r="J60">
            <v>8.0295490923664989E-2</v>
          </cell>
          <cell r="K60">
            <v>3.848946521342908E-2</v>
          </cell>
          <cell r="L60">
            <v>4.7220385122327983E-3</v>
          </cell>
          <cell r="M60">
            <v>0</v>
          </cell>
          <cell r="N60">
            <v>0</v>
          </cell>
          <cell r="O60">
            <v>1</v>
          </cell>
        </row>
        <row r="61">
          <cell r="A61" t="str">
            <v>F105</v>
          </cell>
          <cell r="B61" t="str">
            <v>STP - System Prod &amp; Trans Plant</v>
          </cell>
          <cell r="F61">
            <v>0.42427502206463624</v>
          </cell>
          <cell r="G61">
            <v>0.13495083866985857</v>
          </cell>
          <cell r="H61">
            <v>0.21381795330374384</v>
          </cell>
          <cell r="I61">
            <v>8.4492543233334161E-2</v>
          </cell>
          <cell r="J61">
            <v>0.10446451143427475</v>
          </cell>
          <cell r="K61">
            <v>3.5600085140002839E-2</v>
          </cell>
          <cell r="L61">
            <v>2.3990461541496672E-3</v>
          </cell>
          <cell r="M61">
            <v>0</v>
          </cell>
          <cell r="N61">
            <v>0</v>
          </cell>
          <cell r="O61">
            <v>1</v>
          </cell>
        </row>
        <row r="62">
          <cell r="A62" t="str">
            <v>F105G</v>
          </cell>
          <cell r="B62" t="str">
            <v>SGGP - System Gross Generation Plant</v>
          </cell>
          <cell r="F62">
            <v>0.42427502206463619</v>
          </cell>
          <cell r="G62">
            <v>0.13495083866985857</v>
          </cell>
          <cell r="H62">
            <v>0.21381795330374387</v>
          </cell>
          <cell r="I62">
            <v>8.4492543233334175E-2</v>
          </cell>
          <cell r="J62">
            <v>0.10446451143427474</v>
          </cell>
          <cell r="K62">
            <v>3.5600085140002839E-2</v>
          </cell>
          <cell r="L62">
            <v>2.3990461541496667E-3</v>
          </cell>
          <cell r="M62">
            <v>0</v>
          </cell>
          <cell r="N62">
            <v>0</v>
          </cell>
          <cell r="O62">
            <v>1</v>
          </cell>
        </row>
        <row r="63">
          <cell r="A63" t="str">
            <v>F105T</v>
          </cell>
          <cell r="B63" t="str">
            <v>SGTP - System Gross Transmission Plant</v>
          </cell>
          <cell r="F63">
            <v>0.42427502206463635</v>
          </cell>
          <cell r="G63">
            <v>0.13495083866985863</v>
          </cell>
          <cell r="H63">
            <v>0.21381795330374387</v>
          </cell>
          <cell r="I63">
            <v>8.4492543233334175E-2</v>
          </cell>
          <cell r="J63">
            <v>0.10446451143427476</v>
          </cell>
          <cell r="K63">
            <v>3.5600085140002832E-2</v>
          </cell>
          <cell r="L63">
            <v>2.399046154149668E-3</v>
          </cell>
          <cell r="M63">
            <v>0</v>
          </cell>
          <cell r="N63">
            <v>0</v>
          </cell>
          <cell r="O63">
            <v>1</v>
          </cell>
        </row>
        <row r="64">
          <cell r="A64" t="str">
            <v>F105D</v>
          </cell>
          <cell r="B64" t="str">
            <v>SGDP - System Gross Distribution Plant</v>
          </cell>
          <cell r="F64">
            <v>0.59203175231402783</v>
          </cell>
          <cell r="G64">
            <v>0.15015259848616852</v>
          </cell>
          <cell r="H64">
            <v>0.14050594288475593</v>
          </cell>
          <cell r="I64">
            <v>4.9031427149354288E-2</v>
          </cell>
          <cell r="J64">
            <v>6.7974378972738957E-3</v>
          </cell>
          <cell r="K64">
            <v>4.8060472004900892E-2</v>
          </cell>
          <cell r="L64">
            <v>1.342036926351853E-2</v>
          </cell>
          <cell r="M64">
            <v>0</v>
          </cell>
          <cell r="N64">
            <v>0</v>
          </cell>
          <cell r="O64">
            <v>1</v>
          </cell>
        </row>
        <row r="65">
          <cell r="A65" t="str">
            <v>F105R</v>
          </cell>
          <cell r="B65" t="str">
            <v>SGTP - System Gross Retail Plant</v>
          </cell>
          <cell r="F65">
            <v>0.59203175231402783</v>
          </cell>
          <cell r="G65">
            <v>0.15015259848616852</v>
          </cell>
          <cell r="H65">
            <v>0.14050594288475593</v>
          </cell>
          <cell r="I65">
            <v>4.9031427149354288E-2</v>
          </cell>
          <cell r="J65">
            <v>6.7974378972738957E-3</v>
          </cell>
          <cell r="K65">
            <v>4.8060472004900892E-2</v>
          </cell>
          <cell r="L65">
            <v>1.342036926351853E-2</v>
          </cell>
          <cell r="M65">
            <v>0</v>
          </cell>
          <cell r="N65">
            <v>0</v>
          </cell>
          <cell r="O65">
            <v>1</v>
          </cell>
        </row>
        <row r="66">
          <cell r="A66" t="str">
            <v>F105M</v>
          </cell>
          <cell r="B66" t="str">
            <v>SGDP - System Gross Misc Plant</v>
          </cell>
          <cell r="F66">
            <v>0.59203175231402783</v>
          </cell>
          <cell r="G66">
            <v>0.15015259848616852</v>
          </cell>
          <cell r="H66">
            <v>0.14050594288475593</v>
          </cell>
          <cell r="I66">
            <v>4.9031427149354288E-2</v>
          </cell>
          <cell r="J66">
            <v>6.7974378972738957E-3</v>
          </cell>
          <cell r="K66">
            <v>4.8060472004900892E-2</v>
          </cell>
          <cell r="L66">
            <v>1.342036926351853E-2</v>
          </cell>
          <cell r="M66">
            <v>0</v>
          </cell>
          <cell r="N66">
            <v>0</v>
          </cell>
          <cell r="O66">
            <v>1</v>
          </cell>
        </row>
        <row r="67">
          <cell r="A67" t="str">
            <v>F106</v>
          </cell>
          <cell r="B67" t="str">
            <v>STP - System Transmission Plant</v>
          </cell>
          <cell r="F67">
            <v>0.42427502206463635</v>
          </cell>
          <cell r="G67">
            <v>0.13495083866985863</v>
          </cell>
          <cell r="H67">
            <v>0.21381795330374387</v>
          </cell>
          <cell r="I67">
            <v>8.4492543233334175E-2</v>
          </cell>
          <cell r="J67">
            <v>0.10446451143427476</v>
          </cell>
          <cell r="K67">
            <v>3.5600085140002832E-2</v>
          </cell>
          <cell r="L67">
            <v>2.399046154149668E-3</v>
          </cell>
          <cell r="M67">
            <v>0</v>
          </cell>
          <cell r="N67">
            <v>0</v>
          </cell>
          <cell r="O67">
            <v>1</v>
          </cell>
        </row>
        <row r="68">
          <cell r="A68" t="str">
            <v>F107</v>
          </cell>
          <cell r="B68" t="str">
            <v>STP - System Trans &amp; Dist Plant</v>
          </cell>
          <cell r="F68">
            <v>0.52482176052197604</v>
          </cell>
          <cell r="G68">
            <v>0.14406217128864249</v>
          </cell>
          <cell r="H68">
            <v>0.16987763850134283</v>
          </cell>
          <cell r="I68">
            <v>6.3238555038638677E-2</v>
          </cell>
          <cell r="J68">
            <v>4.5926736620592129E-2</v>
          </cell>
          <cell r="K68">
            <v>4.306834741073054E-2</v>
          </cell>
          <cell r="L68">
            <v>9.004790618077449E-3</v>
          </cell>
          <cell r="M68">
            <v>0</v>
          </cell>
          <cell r="N68">
            <v>0</v>
          </cell>
          <cell r="O68">
            <v>1</v>
          </cell>
        </row>
        <row r="69">
          <cell r="A69" t="str">
            <v>F107G</v>
          </cell>
          <cell r="B69" t="str">
            <v>SGGP - System Gross Generation Plant</v>
          </cell>
          <cell r="F69">
            <v>0.42427502206463619</v>
          </cell>
          <cell r="G69">
            <v>0.13495083866985857</v>
          </cell>
          <cell r="H69">
            <v>0.21381795330374387</v>
          </cell>
          <cell r="I69">
            <v>8.4492543233334175E-2</v>
          </cell>
          <cell r="J69">
            <v>0.10446451143427474</v>
          </cell>
          <cell r="K69">
            <v>3.5600085140002839E-2</v>
          </cell>
          <cell r="L69">
            <v>2.3990461541496667E-3</v>
          </cell>
          <cell r="M69">
            <v>0</v>
          </cell>
          <cell r="N69">
            <v>0</v>
          </cell>
          <cell r="O69">
            <v>1</v>
          </cell>
        </row>
        <row r="70">
          <cell r="A70" t="str">
            <v>F107T</v>
          </cell>
          <cell r="B70" t="str">
            <v>SGTP - System Gross Transmission Plant</v>
          </cell>
          <cell r="F70">
            <v>0.42427502206463635</v>
          </cell>
          <cell r="G70">
            <v>0.13495083866985863</v>
          </cell>
          <cell r="H70">
            <v>0.21381795330374387</v>
          </cell>
          <cell r="I70">
            <v>8.4492543233334175E-2</v>
          </cell>
          <cell r="J70">
            <v>0.10446451143427476</v>
          </cell>
          <cell r="K70">
            <v>3.5600085140002832E-2</v>
          </cell>
          <cell r="L70">
            <v>2.399046154149668E-3</v>
          </cell>
          <cell r="M70">
            <v>0</v>
          </cell>
          <cell r="N70">
            <v>0</v>
          </cell>
          <cell r="O70">
            <v>1</v>
          </cell>
        </row>
        <row r="71">
          <cell r="A71" t="str">
            <v>F107D</v>
          </cell>
          <cell r="B71" t="str">
            <v>SGDP - System Gross Distribution Plant</v>
          </cell>
          <cell r="F71">
            <v>0.59203175231402783</v>
          </cell>
          <cell r="G71">
            <v>0.15015259848616852</v>
          </cell>
          <cell r="H71">
            <v>0.14050594288475593</v>
          </cell>
          <cell r="I71">
            <v>4.9031427149354288E-2</v>
          </cell>
          <cell r="J71">
            <v>6.7974378972738957E-3</v>
          </cell>
          <cell r="K71">
            <v>4.8060472004900892E-2</v>
          </cell>
          <cell r="L71">
            <v>1.342036926351853E-2</v>
          </cell>
          <cell r="M71">
            <v>0</v>
          </cell>
          <cell r="N71">
            <v>0</v>
          </cell>
          <cell r="O71">
            <v>1</v>
          </cell>
        </row>
        <row r="72">
          <cell r="A72" t="str">
            <v>F107R</v>
          </cell>
          <cell r="B72" t="str">
            <v>SGTP - System Gross Retail Plant</v>
          </cell>
          <cell r="F72">
            <v>0.59203175231402783</v>
          </cell>
          <cell r="G72">
            <v>0.15015259848616852</v>
          </cell>
          <cell r="H72">
            <v>0.14050594288475593</v>
          </cell>
          <cell r="I72">
            <v>4.9031427149354288E-2</v>
          </cell>
          <cell r="J72">
            <v>6.7974378972738957E-3</v>
          </cell>
          <cell r="K72">
            <v>4.8060472004900892E-2</v>
          </cell>
          <cell r="L72">
            <v>1.342036926351853E-2</v>
          </cell>
          <cell r="M72">
            <v>0</v>
          </cell>
          <cell r="N72">
            <v>0</v>
          </cell>
          <cell r="O72">
            <v>1</v>
          </cell>
        </row>
        <row r="73">
          <cell r="A73" t="str">
            <v>F107M</v>
          </cell>
          <cell r="B73" t="str">
            <v>SGDP - System Gross Misc Plant</v>
          </cell>
          <cell r="F73">
            <v>0.59203175231402783</v>
          </cell>
          <cell r="G73">
            <v>0.15015259848616852</v>
          </cell>
          <cell r="H73">
            <v>0.14050594288475593</v>
          </cell>
          <cell r="I73">
            <v>4.9031427149354288E-2</v>
          </cell>
          <cell r="J73">
            <v>6.7974378972738957E-3</v>
          </cell>
          <cell r="K73">
            <v>4.8060472004900892E-2</v>
          </cell>
          <cell r="L73">
            <v>1.342036926351853E-2</v>
          </cell>
          <cell r="M73">
            <v>0</v>
          </cell>
          <cell r="N73">
            <v>0</v>
          </cell>
          <cell r="O73">
            <v>1</v>
          </cell>
        </row>
        <row r="74">
          <cell r="A74" t="str">
            <v>F108</v>
          </cell>
          <cell r="B74" t="str">
            <v>SGP - System General Plant</v>
          </cell>
          <cell r="F74">
            <v>0.47486659068647202</v>
          </cell>
          <cell r="G74">
            <v>0.13914785446458602</v>
          </cell>
          <cell r="H74">
            <v>0.19125322612774615</v>
          </cell>
          <cell r="I74">
            <v>7.3775552814915185E-2</v>
          </cell>
          <cell r="J74">
            <v>7.6417588491657279E-2</v>
          </cell>
          <cell r="K74">
            <v>3.8886774679353156E-2</v>
          </cell>
          <cell r="L74">
            <v>5.6524127352700704E-3</v>
          </cell>
          <cell r="M74">
            <v>0</v>
          </cell>
          <cell r="N74">
            <v>0</v>
          </cell>
          <cell r="O74">
            <v>1</v>
          </cell>
        </row>
        <row r="75">
          <cell r="A75" t="str">
            <v>F110</v>
          </cell>
          <cell r="B75" t="str">
            <v>SIP - System Intangible Plant</v>
          </cell>
          <cell r="F75">
            <v>0.47436743963693945</v>
          </cell>
          <cell r="G75">
            <v>0.13652196772818054</v>
          </cell>
          <cell r="H75">
            <v>0.18843764562647192</v>
          </cell>
          <cell r="I75">
            <v>7.3729656701132379E-2</v>
          </cell>
          <cell r="J75">
            <v>8.6080281570315539E-2</v>
          </cell>
          <cell r="K75">
            <v>3.5712325988774329E-2</v>
          </cell>
          <cell r="L75">
            <v>5.1506827481859847E-3</v>
          </cell>
          <cell r="M75">
            <v>0</v>
          </cell>
          <cell r="N75">
            <v>0</v>
          </cell>
          <cell r="O75">
            <v>1</v>
          </cell>
        </row>
        <row r="76">
          <cell r="A76" t="str">
            <v>F118</v>
          </cell>
          <cell r="B76" t="str">
            <v>Account 360</v>
          </cell>
          <cell r="F76">
            <v>0.5062900491293012</v>
          </cell>
          <cell r="G76">
            <v>0.13839839251722336</v>
          </cell>
          <cell r="H76">
            <v>0.20299382544814365</v>
          </cell>
          <cell r="I76">
            <v>7.7629354352841087E-2</v>
          </cell>
          <cell r="J76">
            <v>0</v>
          </cell>
          <cell r="K76">
            <v>7.0845132699214095E-2</v>
          </cell>
          <cell r="L76">
            <v>3.8432458532766021E-3</v>
          </cell>
          <cell r="M76">
            <v>0</v>
          </cell>
          <cell r="N76">
            <v>0</v>
          </cell>
          <cell r="O76">
            <v>1</v>
          </cell>
        </row>
        <row r="77">
          <cell r="A77" t="str">
            <v>F119</v>
          </cell>
          <cell r="B77" t="str">
            <v>Account 361</v>
          </cell>
          <cell r="F77">
            <v>0.47201803477697701</v>
          </cell>
          <cell r="G77">
            <v>0.12902986611057948</v>
          </cell>
          <cell r="H77">
            <v>0.18925267586174277</v>
          </cell>
          <cell r="I77">
            <v>7.2374433085639234E-2</v>
          </cell>
          <cell r="J77">
            <v>6.7692451019458075E-2</v>
          </cell>
          <cell r="K77">
            <v>6.6049452024005528E-2</v>
          </cell>
          <cell r="L77">
            <v>3.5830871215979405E-3</v>
          </cell>
          <cell r="M77">
            <v>0</v>
          </cell>
          <cell r="N77">
            <v>0</v>
          </cell>
          <cell r="O77">
            <v>1</v>
          </cell>
        </row>
        <row r="78">
          <cell r="A78" t="str">
            <v>F120</v>
          </cell>
          <cell r="B78" t="str">
            <v>Account 362</v>
          </cell>
          <cell r="F78">
            <v>0.47958240334586782</v>
          </cell>
          <cell r="G78">
            <v>0.13109764613537497</v>
          </cell>
          <cell r="H78">
            <v>0.19228556208089637</v>
          </cell>
          <cell r="I78">
            <v>7.3534276240960567E-2</v>
          </cell>
          <cell r="J78">
            <v>5.2751670370302907E-2</v>
          </cell>
          <cell r="K78">
            <v>6.710793361172479E-2</v>
          </cell>
          <cell r="L78">
            <v>3.640508214872521E-3</v>
          </cell>
          <cell r="M78">
            <v>0</v>
          </cell>
          <cell r="N78">
            <v>0</v>
          </cell>
          <cell r="O78">
            <v>1</v>
          </cell>
        </row>
        <row r="79">
          <cell r="A79" t="str">
            <v>F121</v>
          </cell>
          <cell r="B79" t="str">
            <v>Account 364</v>
          </cell>
          <cell r="F79">
            <v>0.51371070799384333</v>
          </cell>
          <cell r="G79">
            <v>0.1395390200520929</v>
          </cell>
          <cell r="H79">
            <v>0.19810265814408193</v>
          </cell>
          <cell r="I79">
            <v>7.5758863174068589E-2</v>
          </cell>
          <cell r="J79">
            <v>0</v>
          </cell>
          <cell r="K79">
            <v>6.9138108379901336E-2</v>
          </cell>
          <cell r="L79">
            <v>3.7506422560119189E-3</v>
          </cell>
          <cell r="M79">
            <v>0</v>
          </cell>
          <cell r="N79">
            <v>0</v>
          </cell>
          <cell r="O79">
            <v>1</v>
          </cell>
        </row>
        <row r="80">
          <cell r="A80" t="str">
            <v>F122</v>
          </cell>
          <cell r="B80" t="str">
            <v>Account 365</v>
          </cell>
          <cell r="F80">
            <v>0.63728017270084414</v>
          </cell>
          <cell r="G80">
            <v>0.15853285018048921</v>
          </cell>
          <cell r="H80">
            <v>0.11665450959176564</v>
          </cell>
          <cell r="I80">
            <v>4.4611279392187481E-2</v>
          </cell>
          <cell r="J80">
            <v>0</v>
          </cell>
          <cell r="K80">
            <v>4.0712589132922111E-2</v>
          </cell>
          <cell r="L80">
            <v>2.208599001791307E-3</v>
          </cell>
          <cell r="M80">
            <v>0</v>
          </cell>
          <cell r="N80">
            <v>0</v>
          </cell>
          <cell r="O80">
            <v>1</v>
          </cell>
        </row>
        <row r="81">
          <cell r="A81" t="str">
            <v>F123</v>
          </cell>
          <cell r="B81" t="str">
            <v>Account 366</v>
          </cell>
          <cell r="F81">
            <v>0.65909449393796748</v>
          </cell>
          <cell r="G81">
            <v>0.16188592379723296</v>
          </cell>
          <cell r="H81">
            <v>0.10227607005654517</v>
          </cell>
          <cell r="I81">
            <v>3.9112644272344052E-2</v>
          </cell>
          <cell r="J81">
            <v>0</v>
          </cell>
          <cell r="K81">
            <v>3.5694493362612385E-2</v>
          </cell>
          <cell r="L81">
            <v>1.9363745732978355E-3</v>
          </cell>
          <cell r="M81">
            <v>0</v>
          </cell>
          <cell r="N81">
            <v>0</v>
          </cell>
          <cell r="O81">
            <v>1</v>
          </cell>
        </row>
        <row r="82">
          <cell r="A82" t="str">
            <v>F124</v>
          </cell>
          <cell r="B82" t="str">
            <v>Account 367</v>
          </cell>
          <cell r="F82">
            <v>0.68321286986499619</v>
          </cell>
          <cell r="G82">
            <v>0.16559315305825628</v>
          </cell>
          <cell r="H82">
            <v>8.6378962546991206E-2</v>
          </cell>
          <cell r="I82">
            <v>3.3033236737065937E-2</v>
          </cell>
          <cell r="J82">
            <v>0</v>
          </cell>
          <cell r="K82">
            <v>3.0146380317490586E-2</v>
          </cell>
          <cell r="L82">
            <v>1.6353974751998782E-3</v>
          </cell>
          <cell r="M82">
            <v>0</v>
          </cell>
          <cell r="N82">
            <v>0</v>
          </cell>
          <cell r="O82">
            <v>1</v>
          </cell>
        </row>
        <row r="83">
          <cell r="A83" t="str">
            <v>F125</v>
          </cell>
          <cell r="B83" t="str">
            <v>Account 368</v>
          </cell>
          <cell r="F83">
            <v>0.60356207368247716</v>
          </cell>
          <cell r="G83">
            <v>0.13767505391972143</v>
          </cell>
          <cell r="H83">
            <v>0.155230232775421</v>
          </cell>
          <cell r="I83">
            <v>4.5750191056818122E-2</v>
          </cell>
          <cell r="J83">
            <v>0</v>
          </cell>
          <cell r="K83">
            <v>5.5625913022576752E-2</v>
          </cell>
          <cell r="L83">
            <v>2.1565355429856636E-3</v>
          </cell>
          <cell r="M83">
            <v>0</v>
          </cell>
          <cell r="N83">
            <v>0</v>
          </cell>
          <cell r="O83">
            <v>1</v>
          </cell>
        </row>
        <row r="84">
          <cell r="A84" t="str">
            <v>F126</v>
          </cell>
          <cell r="B84" t="str">
            <v>Account 369</v>
          </cell>
          <cell r="F84">
            <v>0.73667592328284026</v>
          </cell>
          <cell r="G84">
            <v>0.20129126522181176</v>
          </cell>
          <cell r="H84">
            <v>5.023620474936058E-2</v>
          </cell>
          <cell r="I84">
            <v>1.1796606745987464E-2</v>
          </cell>
          <cell r="J84">
            <v>0</v>
          </cell>
          <cell r="K84">
            <v>0</v>
          </cell>
          <cell r="L84">
            <v>0</v>
          </cell>
          <cell r="M84">
            <v>0</v>
          </cell>
          <cell r="N84">
            <v>0</v>
          </cell>
          <cell r="O84">
            <v>1</v>
          </cell>
        </row>
        <row r="85">
          <cell r="A85" t="str">
            <v>F127</v>
          </cell>
          <cell r="B85" t="str">
            <v>Account 370</v>
          </cell>
          <cell r="F85">
            <v>0.6801272623105511</v>
          </cell>
          <cell r="G85">
            <v>0.16233909471127583</v>
          </cell>
          <cell r="H85">
            <v>7.6410068822240579E-2</v>
          </cell>
          <cell r="I85">
            <v>1.2284161694668639E-2</v>
          </cell>
          <cell r="J85">
            <v>9.674207292606242E-3</v>
          </cell>
          <cell r="K85">
            <v>5.9165205168657642E-2</v>
          </cell>
          <cell r="L85">
            <v>0</v>
          </cell>
          <cell r="M85">
            <v>0</v>
          </cell>
          <cell r="N85">
            <v>0</v>
          </cell>
          <cell r="O85">
            <v>1</v>
          </cell>
        </row>
        <row r="86">
          <cell r="A86" t="str">
            <v>F128</v>
          </cell>
          <cell r="B86" t="str">
            <v>Account 371</v>
          </cell>
          <cell r="F86">
            <v>0</v>
          </cell>
          <cell r="G86">
            <v>0</v>
          </cell>
          <cell r="H86">
            <v>0</v>
          </cell>
          <cell r="I86">
            <v>0</v>
          </cell>
          <cell r="J86">
            <v>0</v>
          </cell>
          <cell r="K86">
            <v>0</v>
          </cell>
          <cell r="L86">
            <v>1</v>
          </cell>
          <cell r="M86">
            <v>0</v>
          </cell>
          <cell r="N86">
            <v>0</v>
          </cell>
          <cell r="O86">
            <v>1</v>
          </cell>
        </row>
        <row r="87">
          <cell r="A87" t="str">
            <v>F129</v>
          </cell>
          <cell r="B87" t="str">
            <v>Account 372</v>
          </cell>
          <cell r="F87">
            <v>0.14285714285714285</v>
          </cell>
          <cell r="G87">
            <v>0.14285714285714285</v>
          </cell>
          <cell r="H87">
            <v>0.14285714285714285</v>
          </cell>
          <cell r="I87">
            <v>0.14285714285714285</v>
          </cell>
          <cell r="J87">
            <v>0.14285714285714285</v>
          </cell>
          <cell r="K87">
            <v>0.14285714285714285</v>
          </cell>
          <cell r="L87">
            <v>0.14285714285714285</v>
          </cell>
          <cell r="M87">
            <v>0</v>
          </cell>
          <cell r="N87">
            <v>0</v>
          </cell>
          <cell r="O87">
            <v>1</v>
          </cell>
        </row>
        <row r="88">
          <cell r="A88" t="str">
            <v>F130</v>
          </cell>
          <cell r="B88" t="str">
            <v>Account 373</v>
          </cell>
          <cell r="F88">
            <v>0</v>
          </cell>
          <cell r="G88">
            <v>0</v>
          </cell>
          <cell r="H88">
            <v>0</v>
          </cell>
          <cell r="I88">
            <v>0</v>
          </cell>
          <cell r="J88">
            <v>0</v>
          </cell>
          <cell r="K88">
            <v>0</v>
          </cell>
          <cell r="L88">
            <v>1</v>
          </cell>
          <cell r="M88">
            <v>0</v>
          </cell>
          <cell r="N88">
            <v>0</v>
          </cell>
          <cell r="O88">
            <v>1</v>
          </cell>
        </row>
        <row r="89">
          <cell r="A89" t="str">
            <v>F131</v>
          </cell>
          <cell r="B89" t="str">
            <v>Account 581 thru 587 &amp; 591 thru 597</v>
          </cell>
          <cell r="F89">
            <v>0.56340055257381294</v>
          </cell>
          <cell r="G89">
            <v>0.14746860416093852</v>
          </cell>
          <cell r="H89">
            <v>0.14254337870417783</v>
          </cell>
          <cell r="I89">
            <v>5.1792195722871325E-2</v>
          </cell>
          <cell r="J89">
            <v>1.9942506834469156E-2</v>
          </cell>
          <cell r="K89">
            <v>5.1390436668394261E-2</v>
          </cell>
          <cell r="L89">
            <v>2.3462325335336081E-2</v>
          </cell>
          <cell r="M89">
            <v>0</v>
          </cell>
          <cell r="N89">
            <v>0</v>
          </cell>
          <cell r="O89">
            <v>1</v>
          </cell>
        </row>
        <row r="90">
          <cell r="A90" t="str">
            <v>F132</v>
          </cell>
          <cell r="B90" t="str">
            <v>Account 364 + 365</v>
          </cell>
          <cell r="F90">
            <v>0.56160503361528979</v>
          </cell>
          <cell r="G90">
            <v>0.1469008443274093</v>
          </cell>
          <cell r="H90">
            <v>0.16653414599362371</v>
          </cell>
          <cell r="I90">
            <v>6.3686361901137384E-2</v>
          </cell>
          <cell r="J90">
            <v>0</v>
          </cell>
          <cell r="K90">
            <v>5.812065291061027E-2</v>
          </cell>
          <cell r="L90">
            <v>3.152961251929585E-3</v>
          </cell>
          <cell r="M90">
            <v>0</v>
          </cell>
          <cell r="N90">
            <v>0</v>
          </cell>
          <cell r="O90">
            <v>1</v>
          </cell>
        </row>
        <row r="91">
          <cell r="A91" t="str">
            <v>F133</v>
          </cell>
          <cell r="B91" t="str">
            <v>Account 366 + 367</v>
          </cell>
          <cell r="F91">
            <v>0.67312598262329426</v>
          </cell>
          <cell r="G91">
            <v>0.16404270025628409</v>
          </cell>
          <cell r="H91">
            <v>9.3027516803017268E-2</v>
          </cell>
          <cell r="I91">
            <v>3.5575791778509724E-2</v>
          </cell>
          <cell r="J91">
            <v>0</v>
          </cell>
          <cell r="K91">
            <v>3.2466735173044631E-2</v>
          </cell>
          <cell r="L91">
            <v>1.7612733658499812E-3</v>
          </cell>
          <cell r="M91">
            <v>0</v>
          </cell>
          <cell r="N91">
            <v>0</v>
          </cell>
          <cell r="O91">
            <v>1</v>
          </cell>
        </row>
        <row r="92">
          <cell r="A92" t="str">
            <v>F134</v>
          </cell>
          <cell r="B92" t="str">
            <v>Account 364 + 365 + 369  (OH)</v>
          </cell>
          <cell r="F92">
            <v>0.59909048034771484</v>
          </cell>
          <cell r="G92">
            <v>0.15993105284811515</v>
          </cell>
          <cell r="H92">
            <v>0.14016157274244298</v>
          </cell>
          <cell r="I92">
            <v>5.1381741604143188E-2</v>
          </cell>
          <cell r="J92">
            <v>0</v>
          </cell>
          <cell r="K92">
            <v>4.6891363873993501E-2</v>
          </cell>
          <cell r="L92">
            <v>2.5437885835904294E-3</v>
          </cell>
          <cell r="M92">
            <v>0</v>
          </cell>
          <cell r="N92">
            <v>0</v>
          </cell>
          <cell r="O92">
            <v>1</v>
          </cell>
        </row>
        <row r="93">
          <cell r="A93" t="str">
            <v>F135</v>
          </cell>
          <cell r="B93" t="str">
            <v>Account 366 + 367 + 369  (UG)</v>
          </cell>
          <cell r="F93">
            <v>0.67912640217993103</v>
          </cell>
          <cell r="G93">
            <v>0.16628094456280978</v>
          </cell>
          <cell r="H93">
            <v>9.3878054478384015E-2</v>
          </cell>
          <cell r="I93">
            <v>3.6423370414347456E-2</v>
          </cell>
          <cell r="J93">
            <v>0</v>
          </cell>
          <cell r="K93">
            <v>2.3041272688794967E-2</v>
          </cell>
          <cell r="L93">
            <v>1.249955675732809E-3</v>
          </cell>
          <cell r="M93">
            <v>0</v>
          </cell>
          <cell r="N93">
            <v>0</v>
          </cell>
          <cell r="O93">
            <v>1</v>
          </cell>
        </row>
        <row r="94">
          <cell r="A94" t="str">
            <v>F136</v>
          </cell>
          <cell r="B94" t="str">
            <v>Account 902 + 903 + 904</v>
          </cell>
          <cell r="F94">
            <v>0.82504536546651941</v>
          </cell>
          <cell r="G94">
            <v>0.10764256755620748</v>
          </cell>
          <cell r="H94">
            <v>2.2098958763555863E-2</v>
          </cell>
          <cell r="I94">
            <v>7.7152701223128948E-3</v>
          </cell>
          <cell r="J94">
            <v>6.4828248091378902E-3</v>
          </cell>
          <cell r="K94">
            <v>1.8996278559192458E-2</v>
          </cell>
          <cell r="L94">
            <v>1.2018734723073828E-2</v>
          </cell>
          <cell r="M94">
            <v>0</v>
          </cell>
          <cell r="N94">
            <v>0</v>
          </cell>
          <cell r="O94">
            <v>1</v>
          </cell>
        </row>
        <row r="95">
          <cell r="A95" t="str">
            <v>F137</v>
          </cell>
          <cell r="B95" t="str">
            <v>Total O &amp; M Expense</v>
          </cell>
          <cell r="F95">
            <v>0.44878660596338427</v>
          </cell>
          <cell r="G95">
            <v>0.13503228306973492</v>
          </cell>
          <cell r="H95">
            <v>0.20175389592317294</v>
          </cell>
          <cell r="I95">
            <v>7.9325799228161867E-2</v>
          </cell>
          <cell r="J95">
            <v>9.4893926908733439E-2</v>
          </cell>
          <cell r="K95">
            <v>3.6104701095798782E-2</v>
          </cell>
          <cell r="L95">
            <v>4.1027878110136574E-3</v>
          </cell>
          <cell r="M95">
            <v>0</v>
          </cell>
          <cell r="N95">
            <v>0</v>
          </cell>
          <cell r="O95">
            <v>1</v>
          </cell>
        </row>
        <row r="96">
          <cell r="A96" t="str">
            <v>F137G</v>
          </cell>
          <cell r="B96" t="str">
            <v>Generation O &amp; M Exp</v>
          </cell>
          <cell r="F96">
            <v>0.42416013959464954</v>
          </cell>
          <cell r="G96">
            <v>0.13498885395379023</v>
          </cell>
          <cell r="H96">
            <v>0.21389235284384081</v>
          </cell>
          <cell r="I96">
            <v>8.4510313706120721E-2</v>
          </cell>
          <cell r="J96">
            <v>0.10441893653272384</v>
          </cell>
          <cell r="K96">
            <v>3.562992287389101E-2</v>
          </cell>
          <cell r="L96">
            <v>2.399480494983721E-3</v>
          </cell>
          <cell r="M96">
            <v>0</v>
          </cell>
          <cell r="N96">
            <v>0</v>
          </cell>
          <cell r="O96">
            <v>1</v>
          </cell>
        </row>
        <row r="97">
          <cell r="A97" t="str">
            <v>F137T</v>
          </cell>
          <cell r="B97" t="str">
            <v>Transmission O &amp; M Exp</v>
          </cell>
          <cell r="F97">
            <v>0.42487629683170502</v>
          </cell>
          <cell r="G97">
            <v>0.13510657033397719</v>
          </cell>
          <cell r="H97">
            <v>0.21352457690907159</v>
          </cell>
          <cell r="I97">
            <v>8.4328619143296132E-2</v>
          </cell>
          <cell r="J97">
            <v>0.10403661371553211</v>
          </cell>
          <cell r="K97">
            <v>3.5674114252565066E-2</v>
          </cell>
          <cell r="L97">
            <v>2.4532088138529461E-3</v>
          </cell>
          <cell r="M97">
            <v>0</v>
          </cell>
          <cell r="N97">
            <v>0</v>
          </cell>
          <cell r="O97">
            <v>1</v>
          </cell>
        </row>
        <row r="98">
          <cell r="A98" t="str">
            <v>F137D</v>
          </cell>
          <cell r="B98" t="str">
            <v xml:space="preserve">Distribution O &amp; M Exp </v>
          </cell>
          <cell r="F98">
            <v>0.56253380723623592</v>
          </cell>
          <cell r="G98">
            <v>0.14738630667514954</v>
          </cell>
          <cell r="H98">
            <v>0.14469183107188208</v>
          </cell>
          <cell r="I98">
            <v>5.2537406730043798E-2</v>
          </cell>
          <cell r="J98">
            <v>2.1119245862861031E-2</v>
          </cell>
          <cell r="K98">
            <v>5.0369334487968528E-2</v>
          </cell>
          <cell r="L98">
            <v>2.1362067935859458E-2</v>
          </cell>
          <cell r="M98">
            <v>0</v>
          </cell>
          <cell r="N98">
            <v>0</v>
          </cell>
          <cell r="O98">
            <v>1</v>
          </cell>
        </row>
        <row r="99">
          <cell r="A99" t="str">
            <v>F137R</v>
          </cell>
          <cell r="B99" t="str">
            <v>Retail O &amp; M Exp  (Customer)</v>
          </cell>
          <cell r="F99">
            <v>0.81926722901273963</v>
          </cell>
          <cell r="G99">
            <v>0.11144577904712072</v>
          </cell>
          <cell r="H99">
            <v>2.1359398676464129E-2</v>
          </cell>
          <cell r="I99">
            <v>7.2370119224949795E-3</v>
          </cell>
          <cell r="J99">
            <v>6.1109065905392678E-3</v>
          </cell>
          <cell r="K99">
            <v>2.136414412626347E-2</v>
          </cell>
          <cell r="L99">
            <v>1.3215530624377881E-2</v>
          </cell>
          <cell r="M99">
            <v>0</v>
          </cell>
          <cell r="N99">
            <v>0</v>
          </cell>
          <cell r="O99">
            <v>1</v>
          </cell>
        </row>
        <row r="100">
          <cell r="A100" t="str">
            <v>F137M</v>
          </cell>
          <cell r="B100" t="str">
            <v xml:space="preserve">Misc &amp; Customer O &amp; M Exp </v>
          </cell>
          <cell r="F100">
            <v>0.44300119277721833</v>
          </cell>
          <cell r="G100">
            <v>0.14948111576616038</v>
          </cell>
          <cell r="H100">
            <v>0.20237668529834696</v>
          </cell>
          <cell r="I100">
            <v>7.60443764071419E-2</v>
          </cell>
          <cell r="J100">
            <v>8.2490094379798484E-2</v>
          </cell>
          <cell r="K100">
            <v>4.1103443680509312E-2</v>
          </cell>
          <cell r="L100">
            <v>5.5030916908246769E-3</v>
          </cell>
          <cell r="M100">
            <v>0</v>
          </cell>
          <cell r="N100">
            <v>0</v>
          </cell>
          <cell r="O100">
            <v>1</v>
          </cell>
        </row>
        <row r="101">
          <cell r="A101" t="str">
            <v>F138</v>
          </cell>
          <cell r="B101" t="str">
            <v>GTD O&amp;M Exp  (less fuel, purchased p &amp; wheeling)</v>
          </cell>
          <cell r="F101">
            <v>0.44790161447788868</v>
          </cell>
          <cell r="G101">
            <v>0.13472000615747398</v>
          </cell>
          <cell r="H101">
            <v>0.20210870418152285</v>
          </cell>
          <cell r="I101">
            <v>7.9561134937925243E-2</v>
          </cell>
          <cell r="J101">
            <v>9.5761453763161281E-2</v>
          </cell>
          <cell r="K101">
            <v>3.5925058542554338E-2</v>
          </cell>
          <cell r="L101">
            <v>4.0220279394736491E-3</v>
          </cell>
          <cell r="M101">
            <v>0</v>
          </cell>
          <cell r="N101">
            <v>0</v>
          </cell>
          <cell r="O101">
            <v>1</v>
          </cell>
        </row>
        <row r="102">
          <cell r="A102" t="str">
            <v>F138G</v>
          </cell>
          <cell r="B102" t="str">
            <v xml:space="preserve">Generation O &amp; M Exp (less fuel &amp; purchased power) </v>
          </cell>
          <cell r="F102">
            <v>0.42427502206463619</v>
          </cell>
          <cell r="G102">
            <v>0.13495083866985855</v>
          </cell>
          <cell r="H102">
            <v>0.21381795330374381</v>
          </cell>
          <cell r="I102">
            <v>8.4492543233334147E-2</v>
          </cell>
          <cell r="J102">
            <v>0.10446451143427474</v>
          </cell>
          <cell r="K102">
            <v>3.5600085140002832E-2</v>
          </cell>
          <cell r="L102">
            <v>2.3990461541496667E-3</v>
          </cell>
          <cell r="M102">
            <v>0</v>
          </cell>
          <cell r="N102">
            <v>0</v>
          </cell>
          <cell r="O102">
            <v>1</v>
          </cell>
        </row>
        <row r="103">
          <cell r="A103" t="str">
            <v>F138T</v>
          </cell>
          <cell r="B103" t="str">
            <v>Transmission O &amp; M Exp - (less wheeling exp)</v>
          </cell>
          <cell r="F103">
            <v>0.42427502206463619</v>
          </cell>
          <cell r="G103">
            <v>0.1349508386698586</v>
          </cell>
          <cell r="H103">
            <v>0.21381795330374387</v>
          </cell>
          <cell r="I103">
            <v>8.4492543233334175E-2</v>
          </cell>
          <cell r="J103">
            <v>0.10446451143427472</v>
          </cell>
          <cell r="K103">
            <v>3.5600085140002825E-2</v>
          </cell>
          <cell r="L103">
            <v>2.3990461541496667E-3</v>
          </cell>
          <cell r="M103">
            <v>0</v>
          </cell>
          <cell r="N103">
            <v>0</v>
          </cell>
          <cell r="O103">
            <v>1</v>
          </cell>
        </row>
        <row r="104">
          <cell r="A104" t="str">
            <v>F138D</v>
          </cell>
          <cell r="B104" t="str">
            <v xml:space="preserve">Distribution O &amp; M Exp </v>
          </cell>
          <cell r="F104">
            <v>0.56340055257381316</v>
          </cell>
          <cell r="G104">
            <v>0.14746860416093849</v>
          </cell>
          <cell r="H104">
            <v>0.14254337870417785</v>
          </cell>
          <cell r="I104">
            <v>5.1792195722871325E-2</v>
          </cell>
          <cell r="J104">
            <v>1.9942506834469159E-2</v>
          </cell>
          <cell r="K104">
            <v>5.1390436668394289E-2</v>
          </cell>
          <cell r="L104">
            <v>2.3462325335336091E-2</v>
          </cell>
          <cell r="M104">
            <v>0</v>
          </cell>
          <cell r="N104">
            <v>0</v>
          </cell>
          <cell r="O104">
            <v>1</v>
          </cell>
        </row>
        <row r="105">
          <cell r="A105" t="str">
            <v>F138R</v>
          </cell>
          <cell r="B105" t="str">
            <v>Retail O &amp; M Exp  (Customer)</v>
          </cell>
          <cell r="F105">
            <v>0.82095816989751813</v>
          </cell>
          <cell r="G105">
            <v>0.11129521994396521</v>
          </cell>
          <cell r="H105">
            <v>2.0536578337807795E-2</v>
          </cell>
          <cell r="I105">
            <v>6.9150070894145425E-3</v>
          </cell>
          <cell r="J105">
            <v>5.7708071739387638E-3</v>
          </cell>
          <cell r="K105">
            <v>2.1276681483051754E-2</v>
          </cell>
          <cell r="L105">
            <v>1.3247536074303859E-2</v>
          </cell>
          <cell r="M105">
            <v>0</v>
          </cell>
          <cell r="N105">
            <v>0</v>
          </cell>
          <cell r="O105">
            <v>1</v>
          </cell>
        </row>
        <row r="106">
          <cell r="A106" t="str">
            <v>F138M</v>
          </cell>
          <cell r="B106" t="str">
            <v xml:space="preserve">Misc &amp; Customer O &amp; M Exp </v>
          </cell>
          <cell r="F106">
            <v>0</v>
          </cell>
          <cell r="G106">
            <v>0</v>
          </cell>
          <cell r="H106">
            <v>0</v>
          </cell>
          <cell r="I106">
            <v>0</v>
          </cell>
          <cell r="J106">
            <v>0</v>
          </cell>
          <cell r="K106">
            <v>0</v>
          </cell>
          <cell r="L106">
            <v>0</v>
          </cell>
          <cell r="O106">
            <v>1</v>
          </cell>
        </row>
        <row r="107">
          <cell r="A107" t="str">
            <v>F140</v>
          </cell>
          <cell r="B107" t="str">
            <v>Revenue Requirement Before Rev Credits</v>
          </cell>
          <cell r="F107">
            <v>0.45726871152802934</v>
          </cell>
          <cell r="G107">
            <v>0.13638207169047195</v>
          </cell>
          <cell r="H107">
            <v>0.19840771714372615</v>
          </cell>
          <cell r="I107">
            <v>7.7502634244180635E-2</v>
          </cell>
          <cell r="J107">
            <v>8.8911607683716823E-2</v>
          </cell>
          <cell r="K107">
            <v>3.7005511027669212E-2</v>
          </cell>
          <cell r="L107">
            <v>4.5217466822057304E-3</v>
          </cell>
          <cell r="M107">
            <v>0</v>
          </cell>
          <cell r="N107">
            <v>0</v>
          </cell>
          <cell r="O107">
            <v>1</v>
          </cell>
        </row>
        <row r="108">
          <cell r="A108" t="str">
            <v>F140G</v>
          </cell>
          <cell r="B108" t="str">
            <v>Revenue Requirement Before Rev Credits</v>
          </cell>
          <cell r="F108">
            <v>0.42417065804737625</v>
          </cell>
          <cell r="G108">
            <v>0.1349804743946672</v>
          </cell>
          <cell r="H108">
            <v>0.21388546403425476</v>
          </cell>
          <cell r="I108">
            <v>8.4510023176866428E-2</v>
          </cell>
          <cell r="J108">
            <v>0.10442989382437029</v>
          </cell>
          <cell r="K108">
            <v>3.562479406213765E-2</v>
          </cell>
          <cell r="L108">
            <v>2.3986924603272525E-3</v>
          </cell>
          <cell r="M108">
            <v>0</v>
          </cell>
          <cell r="N108">
            <v>0</v>
          </cell>
          <cell r="O108">
            <v>1</v>
          </cell>
        </row>
        <row r="109">
          <cell r="A109" t="str">
            <v>F140T</v>
          </cell>
          <cell r="B109" t="str">
            <v>Revenue Requirement Before Rev Credits</v>
          </cell>
          <cell r="F109">
            <v>0.42461572477550452</v>
          </cell>
          <cell r="G109">
            <v>0.13506082954583543</v>
          </cell>
          <cell r="H109">
            <v>0.21364219196546522</v>
          </cell>
          <cell r="I109">
            <v>8.4393979443245004E-2</v>
          </cell>
          <cell r="J109">
            <v>0.1042110615225479</v>
          </cell>
          <cell r="K109">
            <v>3.5645359014244399E-2</v>
          </cell>
          <cell r="L109">
            <v>2.4308537331576428E-3</v>
          </cell>
          <cell r="M109">
            <v>0</v>
          </cell>
          <cell r="N109">
            <v>0</v>
          </cell>
          <cell r="O109">
            <v>1</v>
          </cell>
        </row>
        <row r="110">
          <cell r="A110" t="str">
            <v>F140D</v>
          </cell>
          <cell r="B110" t="str">
            <v>Revenue Requirement Before Rev Credits</v>
          </cell>
          <cell r="F110">
            <v>0.58447761307691393</v>
          </cell>
          <cell r="G110">
            <v>0.14948657220951392</v>
          </cell>
          <cell r="H110">
            <v>0.14054329720903647</v>
          </cell>
          <cell r="I110">
            <v>4.9497217681511517E-2</v>
          </cell>
          <cell r="J110">
            <v>1.1768006866230007E-2</v>
          </cell>
          <cell r="K110">
            <v>4.8493683725444603E-2</v>
          </cell>
          <cell r="L110">
            <v>1.5733609231349633E-2</v>
          </cell>
          <cell r="M110">
            <v>0</v>
          </cell>
          <cell r="N110">
            <v>0</v>
          </cell>
          <cell r="O110">
            <v>1</v>
          </cell>
        </row>
        <row r="111">
          <cell r="A111" t="str">
            <v>F140R</v>
          </cell>
          <cell r="B111" t="str">
            <v>Revenue Requirement Before Rev Credits</v>
          </cell>
          <cell r="F111">
            <v>0.82106463438304766</v>
          </cell>
          <cell r="G111">
            <v>0.11153239256428928</v>
          </cell>
          <cell r="H111">
            <v>2.112797599309368E-2</v>
          </cell>
          <cell r="I111">
            <v>6.6313297148707937E-3</v>
          </cell>
          <cell r="J111">
            <v>5.5659201769461932E-3</v>
          </cell>
          <cell r="K111">
            <v>2.1370503890045044E-2</v>
          </cell>
          <cell r="L111">
            <v>1.2707243277707449E-2</v>
          </cell>
          <cell r="M111">
            <v>0</v>
          </cell>
          <cell r="N111">
            <v>0</v>
          </cell>
          <cell r="O111">
            <v>1</v>
          </cell>
        </row>
        <row r="112">
          <cell r="A112" t="str">
            <v>F140M</v>
          </cell>
          <cell r="B112" t="str">
            <v>Revenue Requirement Before Rev Credits</v>
          </cell>
          <cell r="F112">
            <v>0.44123826514450487</v>
          </cell>
          <cell r="G112">
            <v>0.14811319984799337</v>
          </cell>
          <cell r="H112">
            <v>0.20345379432557811</v>
          </cell>
          <cell r="I112">
            <v>7.6839707549437877E-2</v>
          </cell>
          <cell r="J112">
            <v>8.4558819888750331E-2</v>
          </cell>
          <cell r="K112">
            <v>4.0585344011724943E-2</v>
          </cell>
          <cell r="L112">
            <v>5.2108692320104776E-3</v>
          </cell>
          <cell r="M112">
            <v>0</v>
          </cell>
          <cell r="N112">
            <v>0</v>
          </cell>
          <cell r="O112">
            <v>1</v>
          </cell>
        </row>
        <row r="113">
          <cell r="A113" t="str">
            <v>F141</v>
          </cell>
          <cell r="B113" t="str">
            <v>Firm Revenues</v>
          </cell>
          <cell r="F113">
            <v>0.44300119277721833</v>
          </cell>
          <cell r="G113">
            <v>0.14948111576616038</v>
          </cell>
          <cell r="H113">
            <v>0.20237668529834696</v>
          </cell>
          <cell r="I113">
            <v>7.60443764071419E-2</v>
          </cell>
          <cell r="J113">
            <v>8.2490094379798498E-2</v>
          </cell>
          <cell r="K113">
            <v>4.1103443680509312E-2</v>
          </cell>
          <cell r="L113">
            <v>5.5030916908246769E-3</v>
          </cell>
          <cell r="M113">
            <v>0</v>
          </cell>
          <cell r="N113">
            <v>0</v>
          </cell>
          <cell r="O113">
            <v>1</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Report"/>
      <sheetName val="AdjSummary"/>
      <sheetName val="Factors"/>
      <sheetName val="Help"/>
      <sheetName val="UnadjData "/>
      <sheetName val="Extract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FactorErrorDialog"/>
      <sheetName val="PrintAdjDialog"/>
      <sheetName val="PrepareSummary"/>
      <sheetName val="SummaryError"/>
      <sheetName val="SummaryDialog"/>
      <sheetName val="PrepareDataDialog"/>
      <sheetName val="Prepare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AK2" t="str">
            <v>CALIFORNIA</v>
          </cell>
          <cell r="AL2">
            <v>1</v>
          </cell>
        </row>
        <row r="3">
          <cell r="AK3" t="str">
            <v>OREGON</v>
          </cell>
          <cell r="AL3">
            <v>1</v>
          </cell>
        </row>
        <row r="4">
          <cell r="AK4" t="str">
            <v>WASHINGTON</v>
          </cell>
          <cell r="AL4">
            <v>1</v>
          </cell>
        </row>
        <row r="5">
          <cell r="AK5" t="str">
            <v>MONTANA</v>
          </cell>
          <cell r="AL5">
            <v>1</v>
          </cell>
        </row>
        <row r="6">
          <cell r="AK6" t="str">
            <v>WY-EAST</v>
          </cell>
          <cell r="AL6">
            <v>1</v>
          </cell>
        </row>
        <row r="7">
          <cell r="AK7" t="str">
            <v>UTAH</v>
          </cell>
          <cell r="AL7">
            <v>1</v>
          </cell>
        </row>
        <row r="8">
          <cell r="AK8" t="str">
            <v>IDAHO</v>
          </cell>
          <cell r="AL8">
            <v>1</v>
          </cell>
        </row>
        <row r="9">
          <cell r="AK9" t="str">
            <v>WY-WEST</v>
          </cell>
          <cell r="AL9">
            <v>1</v>
          </cell>
        </row>
        <row r="10">
          <cell r="AK10" t="str">
            <v>FERC</v>
          </cell>
          <cell r="AL10">
            <v>1</v>
          </cell>
        </row>
        <row r="11">
          <cell r="AK11" t="str">
            <v>INDEGO</v>
          </cell>
          <cell r="AL11">
            <v>1</v>
          </cell>
        </row>
        <row r="12">
          <cell r="AK12" t="str">
            <v>OTHER</v>
          </cell>
          <cell r="AL12">
            <v>1</v>
          </cell>
        </row>
        <row r="15">
          <cell r="AK15" t="str">
            <v>UTAH</v>
          </cell>
          <cell r="AL15">
            <v>6</v>
          </cell>
        </row>
        <row r="42">
          <cell r="AK42" t="str">
            <v>Account</v>
          </cell>
        </row>
        <row r="43">
          <cell r="AK43">
            <v>103</v>
          </cell>
        </row>
        <row r="44">
          <cell r="AK44">
            <v>105</v>
          </cell>
        </row>
        <row r="45">
          <cell r="AK45">
            <v>114</v>
          </cell>
        </row>
        <row r="46">
          <cell r="AK46">
            <v>120</v>
          </cell>
        </row>
        <row r="47">
          <cell r="AK47">
            <v>124</v>
          </cell>
        </row>
        <row r="48">
          <cell r="AK48">
            <v>141</v>
          </cell>
        </row>
        <row r="49">
          <cell r="AK49">
            <v>151</v>
          </cell>
        </row>
        <row r="50">
          <cell r="AK50">
            <v>152</v>
          </cell>
        </row>
        <row r="51">
          <cell r="AK51">
            <v>154</v>
          </cell>
        </row>
        <row r="52">
          <cell r="AK52">
            <v>163</v>
          </cell>
        </row>
        <row r="53">
          <cell r="AK53">
            <v>165</v>
          </cell>
        </row>
        <row r="54">
          <cell r="AK54">
            <v>182</v>
          </cell>
        </row>
        <row r="55">
          <cell r="AK55">
            <v>190</v>
          </cell>
        </row>
        <row r="56">
          <cell r="AK56">
            <v>228</v>
          </cell>
        </row>
        <row r="57">
          <cell r="AK57">
            <v>235</v>
          </cell>
        </row>
        <row r="58">
          <cell r="AK58">
            <v>252</v>
          </cell>
        </row>
        <row r="59">
          <cell r="AK59">
            <v>255</v>
          </cell>
        </row>
        <row r="60">
          <cell r="AK60">
            <v>281</v>
          </cell>
        </row>
        <row r="61">
          <cell r="AK61">
            <v>282</v>
          </cell>
        </row>
        <row r="62">
          <cell r="AK62">
            <v>283</v>
          </cell>
        </row>
        <row r="63">
          <cell r="AK63">
            <v>301</v>
          </cell>
        </row>
        <row r="64">
          <cell r="AK64">
            <v>302</v>
          </cell>
        </row>
        <row r="65">
          <cell r="AK65">
            <v>303</v>
          </cell>
        </row>
        <row r="66">
          <cell r="AK66">
            <v>303</v>
          </cell>
        </row>
        <row r="67">
          <cell r="AK67">
            <v>310</v>
          </cell>
        </row>
        <row r="68">
          <cell r="AK68">
            <v>311</v>
          </cell>
        </row>
        <row r="69">
          <cell r="AK69">
            <v>312</v>
          </cell>
        </row>
        <row r="70">
          <cell r="AK70">
            <v>314</v>
          </cell>
        </row>
        <row r="71">
          <cell r="AK71">
            <v>315</v>
          </cell>
        </row>
        <row r="72">
          <cell r="AK72">
            <v>316</v>
          </cell>
        </row>
        <row r="73">
          <cell r="AK73">
            <v>320</v>
          </cell>
        </row>
        <row r="74">
          <cell r="AK74">
            <v>321</v>
          </cell>
        </row>
        <row r="75">
          <cell r="AK75">
            <v>322</v>
          </cell>
        </row>
        <row r="76">
          <cell r="AK76">
            <v>323</v>
          </cell>
        </row>
        <row r="77">
          <cell r="AK77">
            <v>324</v>
          </cell>
        </row>
        <row r="78">
          <cell r="AK78">
            <v>325</v>
          </cell>
        </row>
        <row r="79">
          <cell r="AK79">
            <v>330</v>
          </cell>
        </row>
        <row r="80">
          <cell r="AK80">
            <v>331</v>
          </cell>
        </row>
        <row r="81">
          <cell r="AK81">
            <v>332</v>
          </cell>
        </row>
        <row r="82">
          <cell r="AK82">
            <v>333</v>
          </cell>
        </row>
        <row r="83">
          <cell r="AK83">
            <v>334</v>
          </cell>
        </row>
        <row r="84">
          <cell r="AK84">
            <v>335</v>
          </cell>
        </row>
        <row r="85">
          <cell r="AK85">
            <v>336</v>
          </cell>
        </row>
        <row r="86">
          <cell r="AK86">
            <v>340</v>
          </cell>
        </row>
        <row r="87">
          <cell r="AK87">
            <v>341</v>
          </cell>
        </row>
        <row r="88">
          <cell r="AK88">
            <v>342</v>
          </cell>
        </row>
        <row r="89">
          <cell r="AK89">
            <v>343</v>
          </cell>
        </row>
        <row r="90">
          <cell r="AK90">
            <v>344</v>
          </cell>
        </row>
        <row r="91">
          <cell r="AK91">
            <v>345</v>
          </cell>
        </row>
        <row r="92">
          <cell r="AK92">
            <v>346</v>
          </cell>
        </row>
        <row r="93">
          <cell r="AK93">
            <v>350</v>
          </cell>
        </row>
        <row r="94">
          <cell r="AK94">
            <v>352</v>
          </cell>
        </row>
        <row r="95">
          <cell r="AK95">
            <v>353</v>
          </cell>
        </row>
        <row r="96">
          <cell r="AK96">
            <v>354</v>
          </cell>
        </row>
        <row r="97">
          <cell r="AK97">
            <v>355</v>
          </cell>
        </row>
        <row r="98">
          <cell r="AK98">
            <v>356</v>
          </cell>
        </row>
        <row r="99">
          <cell r="AK99">
            <v>357</v>
          </cell>
        </row>
        <row r="100">
          <cell r="AK100">
            <v>358</v>
          </cell>
        </row>
        <row r="101">
          <cell r="AK101">
            <v>359</v>
          </cell>
        </row>
        <row r="102">
          <cell r="AK102">
            <v>360</v>
          </cell>
        </row>
        <row r="103">
          <cell r="AK103">
            <v>361</v>
          </cell>
        </row>
        <row r="104">
          <cell r="AK104">
            <v>362</v>
          </cell>
        </row>
        <row r="105">
          <cell r="AK105">
            <v>364</v>
          </cell>
        </row>
        <row r="106">
          <cell r="AK106">
            <v>365</v>
          </cell>
        </row>
        <row r="107">
          <cell r="AK107">
            <v>366</v>
          </cell>
        </row>
        <row r="108">
          <cell r="AK108">
            <v>367</v>
          </cell>
        </row>
        <row r="109">
          <cell r="AK109">
            <v>368</v>
          </cell>
        </row>
        <row r="110">
          <cell r="AK110">
            <v>369</v>
          </cell>
        </row>
        <row r="111">
          <cell r="AK111">
            <v>370</v>
          </cell>
        </row>
        <row r="112">
          <cell r="AK112">
            <v>371</v>
          </cell>
        </row>
        <row r="113">
          <cell r="AK113">
            <v>372</v>
          </cell>
        </row>
        <row r="114">
          <cell r="AK114">
            <v>373</v>
          </cell>
        </row>
        <row r="115">
          <cell r="AK115">
            <v>389</v>
          </cell>
        </row>
        <row r="116">
          <cell r="AK116">
            <v>390</v>
          </cell>
        </row>
        <row r="117">
          <cell r="AK117">
            <v>391</v>
          </cell>
        </row>
        <row r="118">
          <cell r="AK118">
            <v>392</v>
          </cell>
        </row>
        <row r="119">
          <cell r="AK119">
            <v>393</v>
          </cell>
        </row>
        <row r="120">
          <cell r="AK120">
            <v>394</v>
          </cell>
        </row>
        <row r="121">
          <cell r="AK121">
            <v>395</v>
          </cell>
        </row>
        <row r="122">
          <cell r="AK122">
            <v>396</v>
          </cell>
        </row>
        <row r="123">
          <cell r="AK123">
            <v>397</v>
          </cell>
        </row>
        <row r="124">
          <cell r="AK124">
            <v>398</v>
          </cell>
        </row>
        <row r="125">
          <cell r="AK125">
            <v>399</v>
          </cell>
        </row>
        <row r="126">
          <cell r="AK126">
            <v>405</v>
          </cell>
        </row>
        <row r="127">
          <cell r="AK127">
            <v>406</v>
          </cell>
        </row>
        <row r="128">
          <cell r="AK128">
            <v>407</v>
          </cell>
        </row>
        <row r="129">
          <cell r="AK129">
            <v>408</v>
          </cell>
        </row>
        <row r="130">
          <cell r="AK130">
            <v>419</v>
          </cell>
        </row>
        <row r="131">
          <cell r="AK131">
            <v>421</v>
          </cell>
        </row>
        <row r="132">
          <cell r="AK132">
            <v>427</v>
          </cell>
        </row>
        <row r="133">
          <cell r="AK133">
            <v>428</v>
          </cell>
        </row>
        <row r="134">
          <cell r="AK134">
            <v>429</v>
          </cell>
        </row>
        <row r="135">
          <cell r="AK135">
            <v>431</v>
          </cell>
        </row>
        <row r="136">
          <cell r="AK136">
            <v>432</v>
          </cell>
        </row>
        <row r="137">
          <cell r="AK137">
            <v>440</v>
          </cell>
        </row>
        <row r="138">
          <cell r="AK138">
            <v>442</v>
          </cell>
        </row>
        <row r="139">
          <cell r="AK139">
            <v>444</v>
          </cell>
        </row>
        <row r="140">
          <cell r="AK140">
            <v>445</v>
          </cell>
        </row>
        <row r="141">
          <cell r="AK141">
            <v>447</v>
          </cell>
        </row>
        <row r="142">
          <cell r="AK142">
            <v>448</v>
          </cell>
        </row>
        <row r="143">
          <cell r="AK143">
            <v>449</v>
          </cell>
        </row>
        <row r="144">
          <cell r="AK144">
            <v>450</v>
          </cell>
        </row>
        <row r="145">
          <cell r="AK145">
            <v>451</v>
          </cell>
        </row>
        <row r="146">
          <cell r="AK146">
            <v>453</v>
          </cell>
        </row>
        <row r="147">
          <cell r="AK147">
            <v>454</v>
          </cell>
        </row>
        <row r="148">
          <cell r="AK148">
            <v>456</v>
          </cell>
        </row>
        <row r="149">
          <cell r="AK149">
            <v>500</v>
          </cell>
        </row>
        <row r="150">
          <cell r="AK150">
            <v>501</v>
          </cell>
        </row>
        <row r="151">
          <cell r="AK151">
            <v>502</v>
          </cell>
        </row>
        <row r="152">
          <cell r="AK152">
            <v>503</v>
          </cell>
        </row>
        <row r="153">
          <cell r="AK153">
            <v>505</v>
          </cell>
        </row>
        <row r="154">
          <cell r="AK154">
            <v>506</v>
          </cell>
        </row>
        <row r="155">
          <cell r="AK155">
            <v>507</v>
          </cell>
        </row>
        <row r="156">
          <cell r="AK156">
            <v>510</v>
          </cell>
        </row>
        <row r="157">
          <cell r="AK157">
            <v>511</v>
          </cell>
        </row>
        <row r="158">
          <cell r="AK158">
            <v>512</v>
          </cell>
        </row>
        <row r="159">
          <cell r="AK159">
            <v>513</v>
          </cell>
        </row>
        <row r="160">
          <cell r="AK160">
            <v>514</v>
          </cell>
        </row>
        <row r="161">
          <cell r="AK161">
            <v>517</v>
          </cell>
        </row>
        <row r="162">
          <cell r="AK162">
            <v>518</v>
          </cell>
        </row>
        <row r="163">
          <cell r="AK163">
            <v>519</v>
          </cell>
        </row>
        <row r="164">
          <cell r="AK164">
            <v>520</v>
          </cell>
        </row>
        <row r="165">
          <cell r="AK165">
            <v>523</v>
          </cell>
        </row>
        <row r="166">
          <cell r="AK166">
            <v>524</v>
          </cell>
        </row>
        <row r="167">
          <cell r="AK167">
            <v>528</v>
          </cell>
        </row>
        <row r="168">
          <cell r="AK168">
            <v>529</v>
          </cell>
        </row>
        <row r="169">
          <cell r="AK169">
            <v>530</v>
          </cell>
        </row>
        <row r="170">
          <cell r="AK170">
            <v>531</v>
          </cell>
        </row>
        <row r="171">
          <cell r="AK171">
            <v>532</v>
          </cell>
        </row>
        <row r="172">
          <cell r="AK172">
            <v>535</v>
          </cell>
        </row>
        <row r="173">
          <cell r="AK173">
            <v>536</v>
          </cell>
        </row>
        <row r="174">
          <cell r="AK174">
            <v>537</v>
          </cell>
        </row>
        <row r="175">
          <cell r="AK175">
            <v>538</v>
          </cell>
        </row>
        <row r="176">
          <cell r="AK176">
            <v>539</v>
          </cell>
        </row>
        <row r="177">
          <cell r="AK177">
            <v>540</v>
          </cell>
        </row>
        <row r="178">
          <cell r="AK178">
            <v>541</v>
          </cell>
        </row>
        <row r="179">
          <cell r="AK179">
            <v>542</v>
          </cell>
        </row>
        <row r="180">
          <cell r="AK180">
            <v>543</v>
          </cell>
        </row>
        <row r="181">
          <cell r="AK181">
            <v>544</v>
          </cell>
        </row>
        <row r="182">
          <cell r="AK182">
            <v>545</v>
          </cell>
        </row>
        <row r="183">
          <cell r="AK183">
            <v>546</v>
          </cell>
        </row>
        <row r="184">
          <cell r="AK184">
            <v>547</v>
          </cell>
        </row>
        <row r="185">
          <cell r="AK185">
            <v>548</v>
          </cell>
        </row>
        <row r="186">
          <cell r="AK186">
            <v>549</v>
          </cell>
        </row>
        <row r="187">
          <cell r="AK187">
            <v>551</v>
          </cell>
        </row>
        <row r="188">
          <cell r="AK188">
            <v>552</v>
          </cell>
        </row>
        <row r="189">
          <cell r="AK189">
            <v>553</v>
          </cell>
        </row>
        <row r="190">
          <cell r="AK190">
            <v>554</v>
          </cell>
        </row>
        <row r="191">
          <cell r="AK191">
            <v>555</v>
          </cell>
        </row>
        <row r="192">
          <cell r="AK192">
            <v>556</v>
          </cell>
        </row>
        <row r="193">
          <cell r="AK193">
            <v>557</v>
          </cell>
        </row>
        <row r="194">
          <cell r="AK194">
            <v>560</v>
          </cell>
        </row>
        <row r="195">
          <cell r="AK195">
            <v>561</v>
          </cell>
        </row>
        <row r="196">
          <cell r="AK196">
            <v>562</v>
          </cell>
        </row>
        <row r="197">
          <cell r="AK197">
            <v>563</v>
          </cell>
        </row>
        <row r="198">
          <cell r="AK198">
            <v>564</v>
          </cell>
        </row>
        <row r="199">
          <cell r="AK199">
            <v>565</v>
          </cell>
        </row>
        <row r="200">
          <cell r="AK200">
            <v>566</v>
          </cell>
        </row>
        <row r="201">
          <cell r="AK201">
            <v>567</v>
          </cell>
        </row>
        <row r="202">
          <cell r="AK202">
            <v>568</v>
          </cell>
        </row>
        <row r="203">
          <cell r="AK203">
            <v>569</v>
          </cell>
        </row>
        <row r="204">
          <cell r="AK204">
            <v>570</v>
          </cell>
        </row>
        <row r="205">
          <cell r="AK205">
            <v>571</v>
          </cell>
        </row>
        <row r="206">
          <cell r="AK206">
            <v>572</v>
          </cell>
        </row>
        <row r="207">
          <cell r="AK207">
            <v>573</v>
          </cell>
        </row>
        <row r="208">
          <cell r="AK208">
            <v>580</v>
          </cell>
        </row>
        <row r="209">
          <cell r="AK209">
            <v>581</v>
          </cell>
        </row>
        <row r="210">
          <cell r="AK210">
            <v>582</v>
          </cell>
        </row>
        <row r="211">
          <cell r="AK211">
            <v>583</v>
          </cell>
        </row>
        <row r="212">
          <cell r="AK212">
            <v>584</v>
          </cell>
        </row>
        <row r="213">
          <cell r="AK213">
            <v>585</v>
          </cell>
        </row>
        <row r="214">
          <cell r="AK214">
            <v>586</v>
          </cell>
        </row>
        <row r="215">
          <cell r="AK215">
            <v>587</v>
          </cell>
        </row>
        <row r="216">
          <cell r="AK216">
            <v>588</v>
          </cell>
        </row>
        <row r="217">
          <cell r="AK217">
            <v>589</v>
          </cell>
        </row>
        <row r="218">
          <cell r="AK218">
            <v>590</v>
          </cell>
        </row>
        <row r="219">
          <cell r="AK219">
            <v>591</v>
          </cell>
        </row>
        <row r="220">
          <cell r="AK220">
            <v>592</v>
          </cell>
        </row>
        <row r="221">
          <cell r="AK221">
            <v>593</v>
          </cell>
        </row>
        <row r="222">
          <cell r="AK222">
            <v>594</v>
          </cell>
        </row>
        <row r="223">
          <cell r="AK223">
            <v>595</v>
          </cell>
        </row>
        <row r="224">
          <cell r="AK224">
            <v>596</v>
          </cell>
        </row>
        <row r="225">
          <cell r="AK225">
            <v>597</v>
          </cell>
        </row>
        <row r="226">
          <cell r="AK226">
            <v>598</v>
          </cell>
        </row>
        <row r="227">
          <cell r="AK227">
            <v>901</v>
          </cell>
        </row>
        <row r="228">
          <cell r="AK228">
            <v>902</v>
          </cell>
        </row>
        <row r="229">
          <cell r="AK229">
            <v>903</v>
          </cell>
        </row>
        <row r="230">
          <cell r="AK230">
            <v>904</v>
          </cell>
        </row>
        <row r="231">
          <cell r="AK231">
            <v>905</v>
          </cell>
        </row>
        <row r="232">
          <cell r="AK232">
            <v>907</v>
          </cell>
        </row>
        <row r="233">
          <cell r="AK233">
            <v>908</v>
          </cell>
        </row>
        <row r="234">
          <cell r="AK234">
            <v>909</v>
          </cell>
        </row>
        <row r="235">
          <cell r="AK235">
            <v>910</v>
          </cell>
        </row>
        <row r="236">
          <cell r="AK236">
            <v>911</v>
          </cell>
        </row>
        <row r="237">
          <cell r="AK237">
            <v>912</v>
          </cell>
        </row>
        <row r="238">
          <cell r="AK238">
            <v>913</v>
          </cell>
        </row>
        <row r="239">
          <cell r="AK239">
            <v>916</v>
          </cell>
        </row>
        <row r="240">
          <cell r="AK240">
            <v>920</v>
          </cell>
        </row>
        <row r="241">
          <cell r="AK241">
            <v>921</v>
          </cell>
        </row>
        <row r="242">
          <cell r="AK242">
            <v>922</v>
          </cell>
        </row>
        <row r="243">
          <cell r="AK243">
            <v>923</v>
          </cell>
        </row>
        <row r="244">
          <cell r="AK244">
            <v>924</v>
          </cell>
        </row>
        <row r="245">
          <cell r="AK245">
            <v>925</v>
          </cell>
        </row>
        <row r="246">
          <cell r="AK246">
            <v>926</v>
          </cell>
        </row>
        <row r="247">
          <cell r="AK247">
            <v>927</v>
          </cell>
        </row>
        <row r="248">
          <cell r="AK248">
            <v>928</v>
          </cell>
        </row>
        <row r="249">
          <cell r="AK249">
            <v>929</v>
          </cell>
        </row>
        <row r="250">
          <cell r="AK250">
            <v>930</v>
          </cell>
        </row>
        <row r="251">
          <cell r="AK251">
            <v>931</v>
          </cell>
        </row>
        <row r="252">
          <cell r="AK252">
            <v>935</v>
          </cell>
        </row>
        <row r="253">
          <cell r="AK253">
            <v>1869</v>
          </cell>
        </row>
        <row r="254">
          <cell r="AK254">
            <v>2281</v>
          </cell>
        </row>
        <row r="255">
          <cell r="AK255">
            <v>2282</v>
          </cell>
        </row>
        <row r="256">
          <cell r="AK256">
            <v>2283</v>
          </cell>
        </row>
        <row r="257">
          <cell r="AK257">
            <v>4118</v>
          </cell>
        </row>
        <row r="258">
          <cell r="AK258">
            <v>4194</v>
          </cell>
        </row>
        <row r="259">
          <cell r="AK259">
            <v>4311</v>
          </cell>
        </row>
        <row r="260">
          <cell r="AK260">
            <v>18221</v>
          </cell>
        </row>
        <row r="261">
          <cell r="AK261">
            <v>18222</v>
          </cell>
        </row>
        <row r="262">
          <cell r="AK262">
            <v>22842</v>
          </cell>
        </row>
        <row r="263">
          <cell r="AK263">
            <v>25316</v>
          </cell>
        </row>
        <row r="264">
          <cell r="AK264">
            <v>25317</v>
          </cell>
        </row>
        <row r="265">
          <cell r="AK265">
            <v>25318</v>
          </cell>
        </row>
        <row r="266">
          <cell r="AK266">
            <v>25319</v>
          </cell>
        </row>
        <row r="267">
          <cell r="AK267">
            <v>25399</v>
          </cell>
        </row>
        <row r="268">
          <cell r="AK268">
            <v>40910</v>
          </cell>
        </row>
        <row r="269">
          <cell r="AK269">
            <v>40911</v>
          </cell>
        </row>
        <row r="270">
          <cell r="AK270">
            <v>41010</v>
          </cell>
        </row>
        <row r="271">
          <cell r="AK271">
            <v>41011</v>
          </cell>
        </row>
        <row r="272">
          <cell r="AK272">
            <v>41110</v>
          </cell>
        </row>
        <row r="273">
          <cell r="AK273">
            <v>41111</v>
          </cell>
        </row>
        <row r="274">
          <cell r="AK274">
            <v>41140</v>
          </cell>
        </row>
        <row r="275">
          <cell r="AK275">
            <v>41141</v>
          </cell>
        </row>
        <row r="276">
          <cell r="AK276">
            <v>41160</v>
          </cell>
        </row>
        <row r="277">
          <cell r="AK277">
            <v>41170</v>
          </cell>
        </row>
        <row r="278">
          <cell r="AK278">
            <v>41181</v>
          </cell>
        </row>
        <row r="279">
          <cell r="AK279">
            <v>108360</v>
          </cell>
        </row>
        <row r="280">
          <cell r="AK280">
            <v>108361</v>
          </cell>
        </row>
        <row r="281">
          <cell r="AK281">
            <v>108362</v>
          </cell>
        </row>
        <row r="282">
          <cell r="AK282">
            <v>108364</v>
          </cell>
        </row>
        <row r="283">
          <cell r="AK283">
            <v>108365</v>
          </cell>
        </row>
        <row r="284">
          <cell r="AK284">
            <v>108366</v>
          </cell>
        </row>
        <row r="285">
          <cell r="AK285">
            <v>108367</v>
          </cell>
        </row>
        <row r="286">
          <cell r="AK286">
            <v>108368</v>
          </cell>
        </row>
        <row r="287">
          <cell r="AK287">
            <v>108369</v>
          </cell>
        </row>
        <row r="288">
          <cell r="AK288">
            <v>108370</v>
          </cell>
        </row>
        <row r="289">
          <cell r="AK289">
            <v>108371</v>
          </cell>
        </row>
        <row r="290">
          <cell r="AK290">
            <v>108372</v>
          </cell>
        </row>
        <row r="291">
          <cell r="AK291">
            <v>108373</v>
          </cell>
        </row>
        <row r="292">
          <cell r="AK292">
            <v>111399</v>
          </cell>
        </row>
        <row r="293">
          <cell r="AK293">
            <v>403360</v>
          </cell>
        </row>
        <row r="294">
          <cell r="AK294">
            <v>403361</v>
          </cell>
        </row>
        <row r="295">
          <cell r="AK295">
            <v>403362</v>
          </cell>
        </row>
        <row r="296">
          <cell r="AK296">
            <v>403364</v>
          </cell>
        </row>
        <row r="297">
          <cell r="AK297">
            <v>403365</v>
          </cell>
        </row>
        <row r="298">
          <cell r="AK298">
            <v>403366</v>
          </cell>
        </row>
        <row r="299">
          <cell r="AK299">
            <v>403367</v>
          </cell>
        </row>
        <row r="300">
          <cell r="AK300">
            <v>403368</v>
          </cell>
        </row>
        <row r="301">
          <cell r="AK301">
            <v>403369</v>
          </cell>
        </row>
        <row r="302">
          <cell r="AK302">
            <v>403370</v>
          </cell>
        </row>
        <row r="303">
          <cell r="AK303">
            <v>403371</v>
          </cell>
        </row>
        <row r="304">
          <cell r="AK304">
            <v>403372</v>
          </cell>
        </row>
        <row r="305">
          <cell r="AK305">
            <v>403373</v>
          </cell>
        </row>
        <row r="306">
          <cell r="AK306">
            <v>404330</v>
          </cell>
        </row>
        <row r="307">
          <cell r="AK307">
            <v>1081390</v>
          </cell>
        </row>
        <row r="308">
          <cell r="AK308">
            <v>1081399</v>
          </cell>
        </row>
        <row r="309">
          <cell r="AK309" t="str">
            <v>108D</v>
          </cell>
        </row>
        <row r="310">
          <cell r="AK310" t="str">
            <v>108D00</v>
          </cell>
        </row>
        <row r="311">
          <cell r="AK311" t="str">
            <v>108DS</v>
          </cell>
        </row>
        <row r="312">
          <cell r="AK312" t="str">
            <v>108EP</v>
          </cell>
        </row>
        <row r="313">
          <cell r="AK313" t="str">
            <v>108GP</v>
          </cell>
        </row>
        <row r="314">
          <cell r="AK314" t="str">
            <v>108HP</v>
          </cell>
        </row>
        <row r="315">
          <cell r="AK315" t="str">
            <v>108MP</v>
          </cell>
        </row>
        <row r="316">
          <cell r="AK316" t="str">
            <v>108MP</v>
          </cell>
        </row>
        <row r="317">
          <cell r="AK317" t="str">
            <v>108NP</v>
          </cell>
        </row>
        <row r="318">
          <cell r="AK318" t="str">
            <v>108OP</v>
          </cell>
        </row>
        <row r="319">
          <cell r="AK319" t="str">
            <v>108SP</v>
          </cell>
        </row>
        <row r="320">
          <cell r="AK320" t="str">
            <v>108TP</v>
          </cell>
        </row>
        <row r="321">
          <cell r="AK321" t="str">
            <v>111CLG</v>
          </cell>
        </row>
        <row r="322">
          <cell r="AK322" t="str">
            <v>111CLH</v>
          </cell>
        </row>
        <row r="323">
          <cell r="AK323" t="str">
            <v>111CLS</v>
          </cell>
        </row>
        <row r="324">
          <cell r="AK324" t="str">
            <v>111IP</v>
          </cell>
        </row>
        <row r="325">
          <cell r="AK325" t="str">
            <v>111IP</v>
          </cell>
        </row>
        <row r="326">
          <cell r="AK326" t="str">
            <v>182M</v>
          </cell>
        </row>
        <row r="327">
          <cell r="AK327" t="str">
            <v>186M</v>
          </cell>
        </row>
        <row r="328">
          <cell r="AK328" t="str">
            <v>390L</v>
          </cell>
        </row>
        <row r="329">
          <cell r="AK329" t="str">
            <v>392L</v>
          </cell>
        </row>
        <row r="330">
          <cell r="AK330" t="str">
            <v>399G</v>
          </cell>
        </row>
        <row r="331">
          <cell r="AK331" t="str">
            <v>399L</v>
          </cell>
        </row>
        <row r="332">
          <cell r="AK332" t="str">
            <v>403EP</v>
          </cell>
        </row>
        <row r="333">
          <cell r="AK333" t="str">
            <v>403GP</v>
          </cell>
        </row>
        <row r="334">
          <cell r="AK334" t="str">
            <v>403GV0</v>
          </cell>
        </row>
        <row r="335">
          <cell r="AK335" t="str">
            <v>403HP</v>
          </cell>
        </row>
        <row r="336">
          <cell r="AK336" t="str">
            <v>403MP</v>
          </cell>
        </row>
        <row r="337">
          <cell r="AK337" t="str">
            <v>403NP</v>
          </cell>
        </row>
        <row r="338">
          <cell r="AK338" t="str">
            <v>403OP</v>
          </cell>
        </row>
        <row r="339">
          <cell r="AK339" t="str">
            <v>403SP</v>
          </cell>
        </row>
        <row r="340">
          <cell r="AK340" t="str">
            <v>403TP</v>
          </cell>
        </row>
        <row r="341">
          <cell r="AK341" t="str">
            <v>404CLG</v>
          </cell>
        </row>
        <row r="342">
          <cell r="AK342" t="str">
            <v>404CLS</v>
          </cell>
        </row>
        <row r="343">
          <cell r="AK343" t="str">
            <v>404IP</v>
          </cell>
        </row>
        <row r="344">
          <cell r="AK344" t="str">
            <v>404M</v>
          </cell>
        </row>
        <row r="345">
          <cell r="AK345" t="str">
            <v>CWC</v>
          </cell>
        </row>
        <row r="346">
          <cell r="AK346" t="str">
            <v>D00</v>
          </cell>
        </row>
        <row r="347">
          <cell r="AK347" t="str">
            <v>DS0</v>
          </cell>
        </row>
        <row r="348">
          <cell r="AK348" t="str">
            <v>FITOTH</v>
          </cell>
        </row>
        <row r="349">
          <cell r="AK349" t="str">
            <v>FITPMI</v>
          </cell>
        </row>
        <row r="350">
          <cell r="AK350" t="str">
            <v>G00</v>
          </cell>
        </row>
        <row r="351">
          <cell r="AK351" t="str">
            <v>H00</v>
          </cell>
        </row>
        <row r="352">
          <cell r="AK352" t="str">
            <v>I00</v>
          </cell>
        </row>
        <row r="353">
          <cell r="AK353" t="str">
            <v>N00</v>
          </cell>
        </row>
        <row r="354">
          <cell r="AK354" t="str">
            <v>O00</v>
          </cell>
        </row>
        <row r="355">
          <cell r="AK355" t="str">
            <v>OWC131</v>
          </cell>
        </row>
        <row r="356">
          <cell r="AK356" t="str">
            <v>OWC135</v>
          </cell>
        </row>
        <row r="357">
          <cell r="AK357" t="str">
            <v>OWC143</v>
          </cell>
        </row>
        <row r="358">
          <cell r="AK358" t="str">
            <v>OWC232</v>
          </cell>
        </row>
        <row r="359">
          <cell r="AK359" t="str">
            <v>OWC25330</v>
          </cell>
        </row>
        <row r="360">
          <cell r="AK360" t="str">
            <v>DFA</v>
          </cell>
        </row>
        <row r="361">
          <cell r="AK361" t="str">
            <v>S00</v>
          </cell>
        </row>
        <row r="362">
          <cell r="AK362" t="str">
            <v>SCHMAF</v>
          </cell>
        </row>
        <row r="363">
          <cell r="AK363" t="str">
            <v>SCHMAP</v>
          </cell>
        </row>
        <row r="364">
          <cell r="AK364" t="str">
            <v>SCHMAT</v>
          </cell>
        </row>
        <row r="365">
          <cell r="AK365" t="str">
            <v>SCHMDF</v>
          </cell>
        </row>
        <row r="366">
          <cell r="AK366" t="str">
            <v>SCHMDP</v>
          </cell>
        </row>
        <row r="367">
          <cell r="AK367" t="str">
            <v>SCHMDT</v>
          </cell>
        </row>
        <row r="368">
          <cell r="AK368" t="str">
            <v>T00</v>
          </cell>
        </row>
        <row r="369">
          <cell r="AK369" t="str">
            <v>TS0</v>
          </cell>
        </row>
      </sheetData>
      <sheetData sheetId="11" refreshError="1"/>
      <sheetData sheetId="12" refreshError="1"/>
      <sheetData sheetId="13" refreshError="1"/>
      <sheetData sheetId="14" refreshError="1">
        <row r="3">
          <cell r="B3" t="str">
            <v>FACTOR</v>
          </cell>
          <cell r="E3" t="str">
            <v>TOTAL</v>
          </cell>
          <cell r="F3" t="str">
            <v>CALIFORNIA</v>
          </cell>
          <cell r="G3" t="str">
            <v>OREGON</v>
          </cell>
          <cell r="H3" t="str">
            <v>WASHINGTON</v>
          </cell>
          <cell r="I3" t="str">
            <v>MONTANA</v>
          </cell>
          <cell r="J3" t="str">
            <v>WYOMING-PPL</v>
          </cell>
          <cell r="K3" t="str">
            <v>UTAH</v>
          </cell>
          <cell r="L3" t="str">
            <v>IDAHO-UPL</v>
          </cell>
          <cell r="M3" t="str">
            <v>WY-UP&amp;L</v>
          </cell>
          <cell r="N3" t="str">
            <v>FERC</v>
          </cell>
          <cell r="O3" t="str">
            <v>INDEGO</v>
          </cell>
          <cell r="P3" t="str">
            <v>OTHER</v>
          </cell>
          <cell r="S3" t="str">
            <v>FACTOR</v>
          </cell>
          <cell r="V3" t="str">
            <v>TOTAL</v>
          </cell>
          <cell r="W3" t="str">
            <v>CALIFORNIA</v>
          </cell>
          <cell r="X3" t="str">
            <v>OREGON</v>
          </cell>
          <cell r="Y3" t="str">
            <v>WASHINGTON</v>
          </cell>
          <cell r="Z3" t="str">
            <v>MONTANA</v>
          </cell>
          <cell r="AA3" t="str">
            <v>WY-EAST</v>
          </cell>
          <cell r="AB3" t="str">
            <v>UTAH</v>
          </cell>
          <cell r="AC3" t="str">
            <v>IDAHO</v>
          </cell>
          <cell r="AD3" t="str">
            <v>WY-WEST</v>
          </cell>
          <cell r="AE3" t="str">
            <v>FERC</v>
          </cell>
          <cell r="AF3" t="str">
            <v>INDEGO</v>
          </cell>
          <cell r="AG3" t="str">
            <v>OTHER</v>
          </cell>
        </row>
        <row r="4">
          <cell r="B4" t="str">
            <v>SG</v>
          </cell>
          <cell r="E4">
            <v>1.0000000000000002</v>
          </cell>
          <cell r="F4">
            <v>2.6279504915630095E-2</v>
          </cell>
          <cell r="G4">
            <v>0.33717881920133841</v>
          </cell>
          <cell r="H4">
            <v>9.831704306078197E-2</v>
          </cell>
          <cell r="I4">
            <v>0</v>
          </cell>
          <cell r="J4">
            <v>0.11425312055562384</v>
          </cell>
          <cell r="K4">
            <v>0.36297363404100813</v>
          </cell>
          <cell r="L4">
            <v>4.397854045954528E-2</v>
          </cell>
          <cell r="M4">
            <v>1.5217866586822837E-2</v>
          </cell>
          <cell r="N4">
            <v>1.8014711792495054E-3</v>
          </cell>
          <cell r="O4">
            <v>0</v>
          </cell>
          <cell r="P4">
            <v>0</v>
          </cell>
          <cell r="S4" t="str">
            <v>SG</v>
          </cell>
          <cell r="V4">
            <v>1.0000000000000002</v>
          </cell>
          <cell r="W4">
            <v>2.6279504915630095E-2</v>
          </cell>
          <cell r="X4">
            <v>0.33717881920133841</v>
          </cell>
          <cell r="Y4">
            <v>9.831704306078197E-2</v>
          </cell>
          <cell r="Z4">
            <v>0</v>
          </cell>
          <cell r="AA4">
            <v>0.11425312055562384</v>
          </cell>
          <cell r="AB4">
            <v>0.36297363404100813</v>
          </cell>
          <cell r="AC4">
            <v>4.397854045954528E-2</v>
          </cell>
          <cell r="AD4">
            <v>1.5217866586822837E-2</v>
          </cell>
          <cell r="AE4">
            <v>1.8014711792495054E-3</v>
          </cell>
          <cell r="AF4">
            <v>0</v>
          </cell>
          <cell r="AG4">
            <v>0</v>
          </cell>
        </row>
        <row r="5">
          <cell r="B5" t="str">
            <v>SG-P</v>
          </cell>
          <cell r="E5">
            <v>1.0000000000000002</v>
          </cell>
          <cell r="F5">
            <v>2.6279504915630095E-2</v>
          </cell>
          <cell r="G5">
            <v>0.33717881920133841</v>
          </cell>
          <cell r="H5">
            <v>9.831704306078197E-2</v>
          </cell>
          <cell r="I5">
            <v>0</v>
          </cell>
          <cell r="J5">
            <v>0.11425312055562384</v>
          </cell>
          <cell r="K5">
            <v>0.36297363404100813</v>
          </cell>
          <cell r="L5">
            <v>4.397854045954528E-2</v>
          </cell>
          <cell r="M5">
            <v>1.5217866586822837E-2</v>
          </cell>
          <cell r="N5">
            <v>1.8014711792495054E-3</v>
          </cell>
          <cell r="O5">
            <v>0</v>
          </cell>
          <cell r="P5">
            <v>0</v>
          </cell>
          <cell r="S5" t="str">
            <v>SG-P</v>
          </cell>
          <cell r="V5">
            <v>1.0000000000000002</v>
          </cell>
          <cell r="W5">
            <v>2.6279504915630095E-2</v>
          </cell>
          <cell r="X5">
            <v>0.33717881920133841</v>
          </cell>
          <cell r="Y5">
            <v>9.831704306078197E-2</v>
          </cell>
          <cell r="Z5">
            <v>0</v>
          </cell>
          <cell r="AA5">
            <v>0.11425312055562384</v>
          </cell>
          <cell r="AB5">
            <v>0.36297363404100813</v>
          </cell>
          <cell r="AC5">
            <v>4.397854045954528E-2</v>
          </cell>
          <cell r="AD5">
            <v>1.5217866586822837E-2</v>
          </cell>
          <cell r="AE5">
            <v>1.8014711792495054E-3</v>
          </cell>
          <cell r="AF5">
            <v>0</v>
          </cell>
          <cell r="AG5">
            <v>0</v>
          </cell>
        </row>
        <row r="6">
          <cell r="B6" t="str">
            <v>SG-U</v>
          </cell>
          <cell r="E6">
            <v>1.0000000000000002</v>
          </cell>
          <cell r="F6">
            <v>2.6279504915630095E-2</v>
          </cell>
          <cell r="G6">
            <v>0.33717881920133841</v>
          </cell>
          <cell r="H6">
            <v>9.831704306078197E-2</v>
          </cell>
          <cell r="I6">
            <v>0</v>
          </cell>
          <cell r="J6">
            <v>0.11425312055562384</v>
          </cell>
          <cell r="K6">
            <v>0.36297363404100813</v>
          </cell>
          <cell r="L6">
            <v>4.397854045954528E-2</v>
          </cell>
          <cell r="M6">
            <v>1.5217866586822837E-2</v>
          </cell>
          <cell r="N6">
            <v>1.8014711792495054E-3</v>
          </cell>
          <cell r="O6">
            <v>0</v>
          </cell>
          <cell r="P6">
            <v>0</v>
          </cell>
          <cell r="S6" t="str">
            <v>SG-U</v>
          </cell>
          <cell r="V6">
            <v>1.0000000000000002</v>
          </cell>
          <cell r="W6">
            <v>2.6279504915630095E-2</v>
          </cell>
          <cell r="X6">
            <v>0.33717881920133841</v>
          </cell>
          <cell r="Y6">
            <v>9.831704306078197E-2</v>
          </cell>
          <cell r="Z6">
            <v>0</v>
          </cell>
          <cell r="AA6">
            <v>0.11425312055562384</v>
          </cell>
          <cell r="AB6">
            <v>0.36297363404100813</v>
          </cell>
          <cell r="AC6">
            <v>4.397854045954528E-2</v>
          </cell>
          <cell r="AD6">
            <v>1.5217866586822837E-2</v>
          </cell>
          <cell r="AE6">
            <v>1.8014711792495054E-3</v>
          </cell>
          <cell r="AF6">
            <v>0</v>
          </cell>
          <cell r="AG6">
            <v>0</v>
          </cell>
        </row>
        <row r="7">
          <cell r="B7" t="str">
            <v>DGP</v>
          </cell>
          <cell r="E7">
            <v>0.99999999999999989</v>
          </cell>
          <cell r="F7">
            <v>4.5621884117290498E-2</v>
          </cell>
          <cell r="G7">
            <v>0.58535094423560519</v>
          </cell>
          <cell r="H7">
            <v>0.17068086935708962</v>
          </cell>
          <cell r="I7">
            <v>0</v>
          </cell>
          <cell r="J7">
            <v>0.1983463022900146</v>
          </cell>
          <cell r="K7">
            <v>0</v>
          </cell>
          <cell r="L7">
            <v>0</v>
          </cell>
          <cell r="M7">
            <v>0</v>
          </cell>
          <cell r="N7">
            <v>0</v>
          </cell>
          <cell r="O7">
            <v>0</v>
          </cell>
          <cell r="P7">
            <v>0</v>
          </cell>
          <cell r="S7" t="str">
            <v>DGP</v>
          </cell>
          <cell r="V7">
            <v>0.99999999999999989</v>
          </cell>
          <cell r="W7">
            <v>4.5621884117290498E-2</v>
          </cell>
          <cell r="X7">
            <v>0.58535094423560519</v>
          </cell>
          <cell r="Y7">
            <v>0.17068086935708962</v>
          </cell>
          <cell r="Z7">
            <v>0</v>
          </cell>
          <cell r="AA7">
            <v>0.1983463022900146</v>
          </cell>
          <cell r="AB7">
            <v>0</v>
          </cell>
          <cell r="AC7">
            <v>0</v>
          </cell>
          <cell r="AD7">
            <v>0</v>
          </cell>
          <cell r="AE7">
            <v>0</v>
          </cell>
          <cell r="AF7">
            <v>0</v>
          </cell>
          <cell r="AG7">
            <v>0</v>
          </cell>
        </row>
        <row r="8">
          <cell r="B8" t="str">
            <v>DGU</v>
          </cell>
          <cell r="E8">
            <v>1</v>
          </cell>
          <cell r="F8">
            <v>0</v>
          </cell>
          <cell r="G8">
            <v>0</v>
          </cell>
          <cell r="H8">
            <v>0</v>
          </cell>
          <cell r="I8">
            <v>0</v>
          </cell>
          <cell r="J8">
            <v>0</v>
          </cell>
          <cell r="K8">
            <v>0.85612741313794338</v>
          </cell>
          <cell r="L8">
            <v>0.1037299421945317</v>
          </cell>
          <cell r="M8">
            <v>3.5893606401678886E-2</v>
          </cell>
          <cell r="N8">
            <v>4.2490382658460371E-3</v>
          </cell>
          <cell r="O8">
            <v>0</v>
          </cell>
          <cell r="P8">
            <v>0</v>
          </cell>
          <cell r="S8" t="str">
            <v>DGU</v>
          </cell>
          <cell r="V8">
            <v>1</v>
          </cell>
          <cell r="W8">
            <v>0</v>
          </cell>
          <cell r="X8">
            <v>0</v>
          </cell>
          <cell r="Y8">
            <v>0</v>
          </cell>
          <cell r="Z8">
            <v>0</v>
          </cell>
          <cell r="AA8">
            <v>0</v>
          </cell>
          <cell r="AB8">
            <v>0.85612741313794338</v>
          </cell>
          <cell r="AC8">
            <v>0.1037299421945317</v>
          </cell>
          <cell r="AD8">
            <v>3.5893606401678886E-2</v>
          </cell>
          <cell r="AE8">
            <v>4.2490382658460371E-3</v>
          </cell>
          <cell r="AF8">
            <v>0</v>
          </cell>
          <cell r="AG8">
            <v>0</v>
          </cell>
        </row>
        <row r="9">
          <cell r="B9" t="str">
            <v>SC</v>
          </cell>
          <cell r="E9">
            <v>1.0000000000000002</v>
          </cell>
          <cell r="F9">
            <v>2.6458852698436015E-2</v>
          </cell>
          <cell r="G9">
            <v>0.34084396748895357</v>
          </cell>
          <cell r="H9">
            <v>0.10022462750815073</v>
          </cell>
          <cell r="I9">
            <v>0</v>
          </cell>
          <cell r="J9">
            <v>0.10948929900422784</v>
          </cell>
          <cell r="K9">
            <v>0.36300065940901288</v>
          </cell>
          <cell r="L9">
            <v>4.3621480640108942E-2</v>
          </cell>
          <cell r="M9">
            <v>1.4533382892231937E-2</v>
          </cell>
          <cell r="N9">
            <v>1.8277303588782544E-3</v>
          </cell>
          <cell r="O9">
            <v>0</v>
          </cell>
          <cell r="P9">
            <v>0</v>
          </cell>
          <cell r="S9" t="str">
            <v>SC</v>
          </cell>
          <cell r="V9">
            <v>1.0000000000000002</v>
          </cell>
          <cell r="W9">
            <v>2.6458852698436015E-2</v>
          </cell>
          <cell r="X9">
            <v>0.34084396748895357</v>
          </cell>
          <cell r="Y9">
            <v>0.10022462750815073</v>
          </cell>
          <cell r="Z9">
            <v>0</v>
          </cell>
          <cell r="AA9">
            <v>0.10948929900422784</v>
          </cell>
          <cell r="AB9">
            <v>0.36300065940901288</v>
          </cell>
          <cell r="AC9">
            <v>4.3621480640108942E-2</v>
          </cell>
          <cell r="AD9">
            <v>1.4533382892231937E-2</v>
          </cell>
          <cell r="AE9">
            <v>1.8277303588782544E-3</v>
          </cell>
          <cell r="AF9">
            <v>0</v>
          </cell>
          <cell r="AG9">
            <v>0</v>
          </cell>
        </row>
        <row r="10">
          <cell r="B10" t="str">
            <v>SE</v>
          </cell>
          <cell r="E10">
            <v>1</v>
          </cell>
          <cell r="F10">
            <v>2.5741461567212319E-2</v>
          </cell>
          <cell r="G10">
            <v>0.32618337433849304</v>
          </cell>
          <cell r="H10">
            <v>9.2594289718675726E-2</v>
          </cell>
          <cell r="I10">
            <v>0</v>
          </cell>
          <cell r="J10">
            <v>0.12854458520981182</v>
          </cell>
          <cell r="K10">
            <v>0.36289255793699388</v>
          </cell>
          <cell r="L10">
            <v>4.5049719917854315E-2</v>
          </cell>
          <cell r="M10">
            <v>1.7271317670595539E-2</v>
          </cell>
          <cell r="N10">
            <v>1.7226936403632589E-3</v>
          </cell>
          <cell r="O10">
            <v>0</v>
          </cell>
          <cell r="P10">
            <v>0</v>
          </cell>
          <cell r="S10" t="str">
            <v>SE</v>
          </cell>
          <cell r="V10">
            <v>1</v>
          </cell>
          <cell r="W10">
            <v>2.5741461567212319E-2</v>
          </cell>
          <cell r="X10">
            <v>0.32618337433849304</v>
          </cell>
          <cell r="Y10">
            <v>9.2594289718675726E-2</v>
          </cell>
          <cell r="Z10">
            <v>0</v>
          </cell>
          <cell r="AA10">
            <v>0.12854458520981182</v>
          </cell>
          <cell r="AB10">
            <v>0.36289255793699388</v>
          </cell>
          <cell r="AC10">
            <v>4.5049719917854315E-2</v>
          </cell>
          <cell r="AD10">
            <v>1.7271317670595539E-2</v>
          </cell>
          <cell r="AE10">
            <v>1.7226936403632589E-3</v>
          </cell>
          <cell r="AF10">
            <v>0</v>
          </cell>
          <cell r="AG10">
            <v>0</v>
          </cell>
        </row>
        <row r="11">
          <cell r="B11" t="str">
            <v>SE-P</v>
          </cell>
          <cell r="E11">
            <v>1</v>
          </cell>
          <cell r="F11">
            <v>2.5741461567212319E-2</v>
          </cell>
          <cell r="G11">
            <v>0.32618337433849304</v>
          </cell>
          <cell r="H11">
            <v>9.2594289718675726E-2</v>
          </cell>
          <cell r="I11">
            <v>0</v>
          </cell>
          <cell r="J11">
            <v>0.12854458520981182</v>
          </cell>
          <cell r="K11">
            <v>0.36289255793699388</v>
          </cell>
          <cell r="L11">
            <v>4.5049719917854315E-2</v>
          </cell>
          <cell r="M11">
            <v>1.7271317670595539E-2</v>
          </cell>
          <cell r="N11">
            <v>1.7226936403632589E-3</v>
          </cell>
          <cell r="O11">
            <v>0</v>
          </cell>
          <cell r="P11">
            <v>0</v>
          </cell>
          <cell r="S11" t="str">
            <v>SE-P</v>
          </cell>
          <cell r="V11">
            <v>1</v>
          </cell>
          <cell r="W11">
            <v>2.5741461567212319E-2</v>
          </cell>
          <cell r="X11">
            <v>0.32618337433849304</v>
          </cell>
          <cell r="Y11">
            <v>9.2594289718675726E-2</v>
          </cell>
          <cell r="Z11">
            <v>0</v>
          </cell>
          <cell r="AA11">
            <v>0.12854458520981182</v>
          </cell>
          <cell r="AB11">
            <v>0.36289255793699388</v>
          </cell>
          <cell r="AC11">
            <v>4.5049719917854315E-2</v>
          </cell>
          <cell r="AD11">
            <v>1.7271317670595539E-2</v>
          </cell>
          <cell r="AE11">
            <v>1.7226936403632589E-3</v>
          </cell>
          <cell r="AF11">
            <v>0</v>
          </cell>
          <cell r="AG11">
            <v>0</v>
          </cell>
        </row>
        <row r="12">
          <cell r="B12" t="str">
            <v>SE-U</v>
          </cell>
          <cell r="E12">
            <v>1</v>
          </cell>
          <cell r="F12">
            <v>2.5741461567212319E-2</v>
          </cell>
          <cell r="G12">
            <v>0.32618337433849304</v>
          </cell>
          <cell r="H12">
            <v>9.2594289718675726E-2</v>
          </cell>
          <cell r="I12">
            <v>0</v>
          </cell>
          <cell r="J12">
            <v>0.12854458520981182</v>
          </cell>
          <cell r="K12">
            <v>0.36289255793699388</v>
          </cell>
          <cell r="L12">
            <v>4.5049719917854315E-2</v>
          </cell>
          <cell r="M12">
            <v>1.7271317670595539E-2</v>
          </cell>
          <cell r="N12">
            <v>1.7226936403632589E-3</v>
          </cell>
          <cell r="O12">
            <v>0</v>
          </cell>
          <cell r="P12">
            <v>0</v>
          </cell>
          <cell r="S12" t="str">
            <v>SE-U</v>
          </cell>
          <cell r="V12">
            <v>1</v>
          </cell>
          <cell r="W12">
            <v>2.5741461567212319E-2</v>
          </cell>
          <cell r="X12">
            <v>0.32618337433849304</v>
          </cell>
          <cell r="Y12">
            <v>9.2594289718675726E-2</v>
          </cell>
          <cell r="Z12">
            <v>0</v>
          </cell>
          <cell r="AA12">
            <v>0.12854458520981182</v>
          </cell>
          <cell r="AB12">
            <v>0.36289255793699388</v>
          </cell>
          <cell r="AC12">
            <v>4.5049719917854315E-2</v>
          </cell>
          <cell r="AD12">
            <v>1.7271317670595539E-2</v>
          </cell>
          <cell r="AE12">
            <v>1.7226936403632589E-3</v>
          </cell>
          <cell r="AF12">
            <v>0</v>
          </cell>
          <cell r="AG12">
            <v>0</v>
          </cell>
        </row>
        <row r="13">
          <cell r="B13" t="str">
            <v>DEP</v>
          </cell>
          <cell r="E13">
            <v>1</v>
          </cell>
          <cell r="F13">
            <v>4.4919022231823383E-2</v>
          </cell>
          <cell r="G13">
            <v>0.56919216514979987</v>
          </cell>
          <cell r="H13">
            <v>0.16157765352806724</v>
          </cell>
          <cell r="I13">
            <v>0</v>
          </cell>
          <cell r="J13">
            <v>0.2243111590903096</v>
          </cell>
          <cell r="K13">
            <v>0</v>
          </cell>
          <cell r="L13">
            <v>0</v>
          </cell>
          <cell r="M13">
            <v>0</v>
          </cell>
          <cell r="N13">
            <v>0</v>
          </cell>
          <cell r="O13">
            <v>0</v>
          </cell>
          <cell r="P13">
            <v>0</v>
          </cell>
          <cell r="S13" t="str">
            <v>DEP</v>
          </cell>
          <cell r="V13">
            <v>1</v>
          </cell>
          <cell r="W13">
            <v>4.4919022231823383E-2</v>
          </cell>
          <cell r="X13">
            <v>0.56919216514979987</v>
          </cell>
          <cell r="Y13">
            <v>0.16157765352806724</v>
          </cell>
          <cell r="Z13">
            <v>0</v>
          </cell>
          <cell r="AA13">
            <v>0.2243111590903096</v>
          </cell>
          <cell r="AB13">
            <v>0</v>
          </cell>
          <cell r="AC13">
            <v>0</v>
          </cell>
          <cell r="AD13">
            <v>0</v>
          </cell>
          <cell r="AE13">
            <v>0</v>
          </cell>
          <cell r="AF13">
            <v>0</v>
          </cell>
          <cell r="AG13">
            <v>0</v>
          </cell>
        </row>
        <row r="14">
          <cell r="B14" t="str">
            <v>DEU</v>
          </cell>
          <cell r="E14">
            <v>1.0000000000000002</v>
          </cell>
          <cell r="F14">
            <v>0</v>
          </cell>
          <cell r="G14">
            <v>0</v>
          </cell>
          <cell r="H14">
            <v>0</v>
          </cell>
          <cell r="I14">
            <v>0</v>
          </cell>
          <cell r="J14">
            <v>0</v>
          </cell>
          <cell r="K14">
            <v>0.84999229895882489</v>
          </cell>
          <cell r="L14">
            <v>0.1055186009272653</v>
          </cell>
          <cell r="M14">
            <v>4.0454086731165573E-2</v>
          </cell>
          <cell r="N14">
            <v>4.0350133827443879E-3</v>
          </cell>
          <cell r="O14">
            <v>0</v>
          </cell>
          <cell r="P14">
            <v>0</v>
          </cell>
          <cell r="S14" t="str">
            <v>DEU</v>
          </cell>
          <cell r="V14">
            <v>1.0000000000000002</v>
          </cell>
          <cell r="W14">
            <v>0</v>
          </cell>
          <cell r="X14">
            <v>0</v>
          </cell>
          <cell r="Y14">
            <v>0</v>
          </cell>
          <cell r="Z14">
            <v>0</v>
          </cell>
          <cell r="AA14">
            <v>0</v>
          </cell>
          <cell r="AB14">
            <v>0.84999229895882489</v>
          </cell>
          <cell r="AC14">
            <v>0.1055186009272653</v>
          </cell>
          <cell r="AD14">
            <v>4.0454086731165573E-2</v>
          </cell>
          <cell r="AE14">
            <v>4.0350133827443879E-3</v>
          </cell>
          <cell r="AF14">
            <v>0</v>
          </cell>
          <cell r="AG14">
            <v>0</v>
          </cell>
        </row>
        <row r="15">
          <cell r="B15" t="str">
            <v>SO</v>
          </cell>
          <cell r="E15">
            <v>0.99999999999999978</v>
          </cell>
          <cell r="F15">
            <v>3.2102337564687888E-2</v>
          </cell>
          <cell r="G15">
            <v>0.33921544289213695</v>
          </cell>
          <cell r="H15">
            <v>9.2156599007644072E-2</v>
          </cell>
          <cell r="I15">
            <v>0</v>
          </cell>
          <cell r="J15">
            <v>0.10757638563924968</v>
          </cell>
          <cell r="K15">
            <v>0.36423715480111202</v>
          </cell>
          <cell r="L15">
            <v>4.715276129472027E-2</v>
          </cell>
          <cell r="M15">
            <v>1.6367831918363163E-2</v>
          </cell>
          <cell r="N15">
            <v>1.1914868820859415E-3</v>
          </cell>
          <cell r="O15">
            <v>0</v>
          </cell>
          <cell r="P15">
            <v>0</v>
          </cell>
          <cell r="S15" t="str">
            <v>SO</v>
          </cell>
          <cell r="V15">
            <v>0.99999999999999933</v>
          </cell>
          <cell r="W15">
            <v>3.1978181705860906E-2</v>
          </cell>
          <cell r="X15">
            <v>0.33880145084537494</v>
          </cell>
          <cell r="Y15">
            <v>9.2159195300805977E-2</v>
          </cell>
          <cell r="Z15">
            <v>0</v>
          </cell>
          <cell r="AA15">
            <v>0.10727618530611092</v>
          </cell>
          <cell r="AB15">
            <v>0.36519157679847458</v>
          </cell>
          <cell r="AC15">
            <v>4.7107228268776162E-2</v>
          </cell>
          <cell r="AD15">
            <v>1.6297047462861421E-2</v>
          </cell>
          <cell r="AE15">
            <v>1.1891343117345354E-3</v>
          </cell>
          <cell r="AF15">
            <v>0</v>
          </cell>
          <cell r="AG15">
            <v>0</v>
          </cell>
        </row>
        <row r="16">
          <cell r="B16" t="str">
            <v>SO-P</v>
          </cell>
          <cell r="E16">
            <v>0.99999999999999978</v>
          </cell>
          <cell r="F16">
            <v>3.2102337564687888E-2</v>
          </cell>
          <cell r="G16">
            <v>0.33921544289213695</v>
          </cell>
          <cell r="H16">
            <v>9.2156599007644072E-2</v>
          </cell>
          <cell r="I16">
            <v>0</v>
          </cell>
          <cell r="J16">
            <v>0.10757638563924968</v>
          </cell>
          <cell r="K16">
            <v>0.36423715480111202</v>
          </cell>
          <cell r="L16">
            <v>4.715276129472027E-2</v>
          </cell>
          <cell r="M16">
            <v>1.6367831918363163E-2</v>
          </cell>
          <cell r="N16">
            <v>1.1914868820859415E-3</v>
          </cell>
          <cell r="O16">
            <v>0</v>
          </cell>
          <cell r="P16">
            <v>0</v>
          </cell>
          <cell r="S16" t="str">
            <v>SO-P</v>
          </cell>
          <cell r="V16">
            <v>0.99999999999999933</v>
          </cell>
          <cell r="W16">
            <v>3.1978181705860906E-2</v>
          </cell>
          <cell r="X16">
            <v>0.33880145084537494</v>
          </cell>
          <cell r="Y16">
            <v>9.2159195300805977E-2</v>
          </cell>
          <cell r="Z16">
            <v>0</v>
          </cell>
          <cell r="AA16">
            <v>0.10727618530611092</v>
          </cell>
          <cell r="AB16">
            <v>0.36519157679847458</v>
          </cell>
          <cell r="AC16">
            <v>4.7107228268776162E-2</v>
          </cell>
          <cell r="AD16">
            <v>1.6297047462861421E-2</v>
          </cell>
          <cell r="AE16">
            <v>1.1891343117345354E-3</v>
          </cell>
          <cell r="AF16">
            <v>0</v>
          </cell>
          <cell r="AG16">
            <v>0</v>
          </cell>
        </row>
        <row r="17">
          <cell r="B17" t="str">
            <v>SO-U</v>
          </cell>
          <cell r="E17">
            <v>0.99999999999999978</v>
          </cell>
          <cell r="F17">
            <v>3.2102337564687888E-2</v>
          </cell>
          <cell r="G17">
            <v>0.33921544289213695</v>
          </cell>
          <cell r="H17">
            <v>9.2156599007644072E-2</v>
          </cell>
          <cell r="I17">
            <v>0</v>
          </cell>
          <cell r="J17">
            <v>0.10757638563924968</v>
          </cell>
          <cell r="K17">
            <v>0.36423715480111202</v>
          </cell>
          <cell r="L17">
            <v>4.715276129472027E-2</v>
          </cell>
          <cell r="M17">
            <v>1.6367831918363163E-2</v>
          </cell>
          <cell r="N17">
            <v>1.1914868820859415E-3</v>
          </cell>
          <cell r="O17">
            <v>0</v>
          </cell>
          <cell r="P17">
            <v>0</v>
          </cell>
          <cell r="S17" t="str">
            <v>SO-U</v>
          </cell>
          <cell r="V17">
            <v>0.99999999999999933</v>
          </cell>
          <cell r="W17">
            <v>3.1978181705860906E-2</v>
          </cell>
          <cell r="X17">
            <v>0.33880145084537494</v>
          </cell>
          <cell r="Y17">
            <v>9.2159195300805977E-2</v>
          </cell>
          <cell r="Z17">
            <v>0</v>
          </cell>
          <cell r="AA17">
            <v>0.10727618530611092</v>
          </cell>
          <cell r="AB17">
            <v>0.36519157679847458</v>
          </cell>
          <cell r="AC17">
            <v>4.7107228268776162E-2</v>
          </cell>
          <cell r="AD17">
            <v>1.6297047462861421E-2</v>
          </cell>
          <cell r="AE17">
            <v>1.1891343117345354E-3</v>
          </cell>
          <cell r="AF17">
            <v>0</v>
          </cell>
          <cell r="AG17">
            <v>0</v>
          </cell>
        </row>
        <row r="18">
          <cell r="B18" t="str">
            <v>DOP</v>
          </cell>
          <cell r="E18">
            <v>0</v>
          </cell>
          <cell r="F18">
            <v>0</v>
          </cell>
          <cell r="G18">
            <v>0</v>
          </cell>
          <cell r="H18">
            <v>0</v>
          </cell>
          <cell r="I18">
            <v>0</v>
          </cell>
          <cell r="J18">
            <v>0</v>
          </cell>
          <cell r="K18">
            <v>0</v>
          </cell>
          <cell r="L18">
            <v>0</v>
          </cell>
          <cell r="M18">
            <v>0</v>
          </cell>
          <cell r="N18">
            <v>0</v>
          </cell>
          <cell r="O18">
            <v>0</v>
          </cell>
          <cell r="P18">
            <v>0</v>
          </cell>
          <cell r="S18" t="str">
            <v>DOP</v>
          </cell>
          <cell r="V18">
            <v>0</v>
          </cell>
          <cell r="W18">
            <v>0</v>
          </cell>
          <cell r="X18">
            <v>0</v>
          </cell>
          <cell r="Y18">
            <v>0</v>
          </cell>
          <cell r="Z18">
            <v>0</v>
          </cell>
          <cell r="AA18">
            <v>0</v>
          </cell>
          <cell r="AB18">
            <v>0</v>
          </cell>
          <cell r="AC18">
            <v>0</v>
          </cell>
          <cell r="AD18">
            <v>0</v>
          </cell>
          <cell r="AE18">
            <v>0</v>
          </cell>
          <cell r="AF18">
            <v>0</v>
          </cell>
          <cell r="AG18">
            <v>0</v>
          </cell>
        </row>
        <row r="19">
          <cell r="B19" t="str">
            <v>DOU</v>
          </cell>
          <cell r="E19">
            <v>0</v>
          </cell>
          <cell r="F19">
            <v>0</v>
          </cell>
          <cell r="G19">
            <v>0</v>
          </cell>
          <cell r="H19">
            <v>0</v>
          </cell>
          <cell r="I19">
            <v>0</v>
          </cell>
          <cell r="J19">
            <v>0</v>
          </cell>
          <cell r="K19">
            <v>0</v>
          </cell>
          <cell r="L19">
            <v>0</v>
          </cell>
          <cell r="M19">
            <v>0</v>
          </cell>
          <cell r="N19">
            <v>0</v>
          </cell>
          <cell r="O19">
            <v>0</v>
          </cell>
          <cell r="P19">
            <v>0</v>
          </cell>
          <cell r="S19" t="str">
            <v>DOU</v>
          </cell>
          <cell r="V19">
            <v>0</v>
          </cell>
          <cell r="W19">
            <v>0</v>
          </cell>
          <cell r="X19">
            <v>0</v>
          </cell>
          <cell r="Y19">
            <v>0</v>
          </cell>
          <cell r="Z19">
            <v>0</v>
          </cell>
          <cell r="AA19">
            <v>0</v>
          </cell>
          <cell r="AB19">
            <v>0</v>
          </cell>
          <cell r="AC19">
            <v>0</v>
          </cell>
          <cell r="AD19">
            <v>0</v>
          </cell>
          <cell r="AE19">
            <v>0</v>
          </cell>
          <cell r="AF19">
            <v>0</v>
          </cell>
          <cell r="AG19">
            <v>0</v>
          </cell>
        </row>
        <row r="20">
          <cell r="B20" t="str">
            <v>GPS</v>
          </cell>
          <cell r="E20">
            <v>0.99999999999999989</v>
          </cell>
          <cell r="F20">
            <v>3.2102337564687902E-2</v>
          </cell>
          <cell r="G20">
            <v>0.33921544289213701</v>
          </cell>
          <cell r="H20">
            <v>9.2156599007644044E-2</v>
          </cell>
          <cell r="I20">
            <v>0</v>
          </cell>
          <cell r="J20">
            <v>0.10757638563924972</v>
          </cell>
          <cell r="K20">
            <v>0.36423715480111191</v>
          </cell>
          <cell r="L20">
            <v>4.715276129472025E-2</v>
          </cell>
          <cell r="M20">
            <v>1.6367831918363173E-2</v>
          </cell>
          <cell r="N20">
            <v>1.1914868820859415E-3</v>
          </cell>
          <cell r="O20">
            <v>0</v>
          </cell>
          <cell r="P20">
            <v>0</v>
          </cell>
          <cell r="S20" t="str">
            <v>GPS</v>
          </cell>
          <cell r="V20">
            <v>0.99999999999999978</v>
          </cell>
          <cell r="W20">
            <v>3.197818170586092E-2</v>
          </cell>
          <cell r="X20">
            <v>0.33880145084537522</v>
          </cell>
          <cell r="Y20">
            <v>9.2159195300806018E-2</v>
          </cell>
          <cell r="Z20">
            <v>0</v>
          </cell>
          <cell r="AA20">
            <v>0.10727618530611097</v>
          </cell>
          <cell r="AB20">
            <v>0.36519157679847458</v>
          </cell>
          <cell r="AC20">
            <v>4.7107228268776155E-2</v>
          </cell>
          <cell r="AD20">
            <v>1.6297047462861428E-2</v>
          </cell>
          <cell r="AE20">
            <v>1.1891343117345356E-3</v>
          </cell>
          <cell r="AF20">
            <v>0</v>
          </cell>
          <cell r="AG20">
            <v>0</v>
          </cell>
        </row>
        <row r="21">
          <cell r="B21" t="str">
            <v>SGPP</v>
          </cell>
          <cell r="E21">
            <v>0</v>
          </cell>
          <cell r="F21">
            <v>0</v>
          </cell>
          <cell r="G21">
            <v>0</v>
          </cell>
          <cell r="H21">
            <v>0</v>
          </cell>
          <cell r="I21">
            <v>0</v>
          </cell>
          <cell r="J21">
            <v>0</v>
          </cell>
          <cell r="K21">
            <v>0</v>
          </cell>
          <cell r="L21">
            <v>0</v>
          </cell>
          <cell r="M21">
            <v>0</v>
          </cell>
          <cell r="N21">
            <v>0</v>
          </cell>
          <cell r="O21">
            <v>0</v>
          </cell>
          <cell r="P21">
            <v>0</v>
          </cell>
          <cell r="S21" t="str">
            <v>SGPP</v>
          </cell>
          <cell r="V21">
            <v>0</v>
          </cell>
          <cell r="W21">
            <v>0</v>
          </cell>
          <cell r="X21">
            <v>0</v>
          </cell>
          <cell r="Y21">
            <v>0</v>
          </cell>
          <cell r="Z21">
            <v>0</v>
          </cell>
          <cell r="AA21">
            <v>0</v>
          </cell>
          <cell r="AB21">
            <v>0</v>
          </cell>
          <cell r="AC21">
            <v>0</v>
          </cell>
          <cell r="AD21">
            <v>0</v>
          </cell>
          <cell r="AE21">
            <v>0</v>
          </cell>
          <cell r="AF21">
            <v>0</v>
          </cell>
          <cell r="AG21">
            <v>0</v>
          </cell>
        </row>
        <row r="22">
          <cell r="B22" t="str">
            <v>SGPU</v>
          </cell>
          <cell r="E22">
            <v>0</v>
          </cell>
          <cell r="F22">
            <v>0</v>
          </cell>
          <cell r="G22">
            <v>0</v>
          </cell>
          <cell r="H22">
            <v>0</v>
          </cell>
          <cell r="I22">
            <v>0</v>
          </cell>
          <cell r="J22">
            <v>0</v>
          </cell>
          <cell r="K22">
            <v>0</v>
          </cell>
          <cell r="L22">
            <v>0</v>
          </cell>
          <cell r="M22">
            <v>0</v>
          </cell>
          <cell r="N22">
            <v>0</v>
          </cell>
          <cell r="O22">
            <v>0</v>
          </cell>
          <cell r="P22">
            <v>0</v>
          </cell>
          <cell r="S22" t="str">
            <v>SGPU</v>
          </cell>
          <cell r="V22">
            <v>0</v>
          </cell>
          <cell r="W22">
            <v>0</v>
          </cell>
          <cell r="X22">
            <v>0</v>
          </cell>
          <cell r="Y22">
            <v>0</v>
          </cell>
          <cell r="Z22">
            <v>0</v>
          </cell>
          <cell r="AA22">
            <v>0</v>
          </cell>
          <cell r="AB22">
            <v>0</v>
          </cell>
          <cell r="AC22">
            <v>0</v>
          </cell>
          <cell r="AD22">
            <v>0</v>
          </cell>
          <cell r="AE22">
            <v>0</v>
          </cell>
          <cell r="AF22">
            <v>0</v>
          </cell>
          <cell r="AG22">
            <v>0</v>
          </cell>
        </row>
        <row r="23">
          <cell r="B23" t="str">
            <v>SNP</v>
          </cell>
          <cell r="E23">
            <v>0.99999999999999989</v>
          </cell>
          <cell r="F23">
            <v>3.2410743726264526E-2</v>
          </cell>
          <cell r="G23">
            <v>0.3427830340432822</v>
          </cell>
          <cell r="H23">
            <v>9.1561964298496487E-2</v>
          </cell>
          <cell r="I23">
            <v>0</v>
          </cell>
          <cell r="J23">
            <v>0.10642356485607479</v>
          </cell>
          <cell r="K23">
            <v>0.36411193830296973</v>
          </cell>
          <cell r="L23">
            <v>4.5411218908673751E-2</v>
          </cell>
          <cell r="M23">
            <v>1.6159847846376172E-2</v>
          </cell>
          <cell r="N23">
            <v>1.1376880178622559E-3</v>
          </cell>
          <cell r="O23">
            <v>0</v>
          </cell>
          <cell r="P23">
            <v>0</v>
          </cell>
          <cell r="S23" t="str">
            <v>SNP</v>
          </cell>
          <cell r="V23">
            <v>0.99999999999999967</v>
          </cell>
          <cell r="W23">
            <v>3.2435134430631153E-2</v>
          </cell>
          <cell r="X23">
            <v>0.34168201235388218</v>
          </cell>
          <cell r="Y23">
            <v>9.1626217606543395E-2</v>
          </cell>
          <cell r="Z23">
            <v>0</v>
          </cell>
          <cell r="AA23">
            <v>0.10593990785605548</v>
          </cell>
          <cell r="AB23">
            <v>0.36557837643784602</v>
          </cell>
          <cell r="AC23">
            <v>4.5582987825759945E-2</v>
          </cell>
          <cell r="AD23">
            <v>1.6020250000984775E-2</v>
          </cell>
          <cell r="AE23">
            <v>1.1351134882966651E-3</v>
          </cell>
          <cell r="AF23">
            <v>0</v>
          </cell>
          <cell r="AG23">
            <v>0</v>
          </cell>
        </row>
        <row r="24">
          <cell r="B24" t="str">
            <v>DNPP</v>
          </cell>
          <cell r="E24">
            <v>0</v>
          </cell>
          <cell r="F24">
            <v>0</v>
          </cell>
          <cell r="G24">
            <v>0</v>
          </cell>
          <cell r="H24">
            <v>0</v>
          </cell>
          <cell r="I24">
            <v>0</v>
          </cell>
          <cell r="J24">
            <v>0</v>
          </cell>
          <cell r="K24">
            <v>0</v>
          </cell>
          <cell r="L24">
            <v>0</v>
          </cell>
          <cell r="M24">
            <v>0</v>
          </cell>
          <cell r="N24">
            <v>0</v>
          </cell>
          <cell r="O24">
            <v>0</v>
          </cell>
          <cell r="P24">
            <v>0</v>
          </cell>
          <cell r="S24" t="str">
            <v>DNPP</v>
          </cell>
          <cell r="V24">
            <v>0</v>
          </cell>
          <cell r="W24">
            <v>0</v>
          </cell>
          <cell r="X24">
            <v>0</v>
          </cell>
          <cell r="Y24">
            <v>0</v>
          </cell>
          <cell r="Z24">
            <v>0</v>
          </cell>
          <cell r="AA24">
            <v>0</v>
          </cell>
          <cell r="AB24">
            <v>0</v>
          </cell>
          <cell r="AC24">
            <v>0</v>
          </cell>
          <cell r="AD24">
            <v>0</v>
          </cell>
          <cell r="AE24">
            <v>0</v>
          </cell>
          <cell r="AF24">
            <v>0</v>
          </cell>
          <cell r="AG24">
            <v>0</v>
          </cell>
        </row>
        <row r="25">
          <cell r="B25" t="str">
            <v>DNPU</v>
          </cell>
          <cell r="E25">
            <v>0</v>
          </cell>
          <cell r="F25">
            <v>0</v>
          </cell>
          <cell r="G25">
            <v>0</v>
          </cell>
          <cell r="H25">
            <v>0</v>
          </cell>
          <cell r="I25">
            <v>0</v>
          </cell>
          <cell r="J25">
            <v>0</v>
          </cell>
          <cell r="K25">
            <v>0</v>
          </cell>
          <cell r="L25">
            <v>0</v>
          </cell>
          <cell r="M25">
            <v>0</v>
          </cell>
          <cell r="N25">
            <v>0</v>
          </cell>
          <cell r="O25">
            <v>0</v>
          </cell>
          <cell r="P25">
            <v>0</v>
          </cell>
          <cell r="S25" t="str">
            <v>DNPU</v>
          </cell>
          <cell r="V25">
            <v>0</v>
          </cell>
          <cell r="W25">
            <v>0</v>
          </cell>
          <cell r="X25">
            <v>0</v>
          </cell>
          <cell r="Y25">
            <v>0</v>
          </cell>
          <cell r="Z25">
            <v>0</v>
          </cell>
          <cell r="AA25">
            <v>0</v>
          </cell>
          <cell r="AB25">
            <v>0</v>
          </cell>
          <cell r="AC25">
            <v>0</v>
          </cell>
          <cell r="AD25">
            <v>0</v>
          </cell>
          <cell r="AE25">
            <v>0</v>
          </cell>
          <cell r="AF25">
            <v>0</v>
          </cell>
          <cell r="AG25">
            <v>0</v>
          </cell>
        </row>
        <row r="26">
          <cell r="B26" t="str">
            <v>DNPPOP</v>
          </cell>
          <cell r="E26">
            <v>0</v>
          </cell>
          <cell r="F26">
            <v>0</v>
          </cell>
          <cell r="G26">
            <v>0</v>
          </cell>
          <cell r="H26">
            <v>0</v>
          </cell>
          <cell r="I26">
            <v>0</v>
          </cell>
          <cell r="J26">
            <v>0</v>
          </cell>
          <cell r="K26">
            <v>0</v>
          </cell>
          <cell r="L26">
            <v>0</v>
          </cell>
          <cell r="M26">
            <v>0</v>
          </cell>
          <cell r="N26">
            <v>0</v>
          </cell>
          <cell r="O26">
            <v>0</v>
          </cell>
          <cell r="P26">
            <v>0</v>
          </cell>
          <cell r="S26" t="str">
            <v>DNPPOP</v>
          </cell>
          <cell r="V26">
            <v>0</v>
          </cell>
          <cell r="W26">
            <v>0</v>
          </cell>
          <cell r="X26">
            <v>0</v>
          </cell>
          <cell r="Y26">
            <v>0</v>
          </cell>
          <cell r="Z26">
            <v>0</v>
          </cell>
          <cell r="AA26">
            <v>0</v>
          </cell>
          <cell r="AB26">
            <v>0</v>
          </cell>
          <cell r="AC26">
            <v>0</v>
          </cell>
          <cell r="AD26">
            <v>0</v>
          </cell>
          <cell r="AE26">
            <v>0</v>
          </cell>
          <cell r="AF26">
            <v>0</v>
          </cell>
          <cell r="AG26">
            <v>0</v>
          </cell>
        </row>
        <row r="27">
          <cell r="B27" t="str">
            <v>DNPPOU</v>
          </cell>
          <cell r="E27">
            <v>0</v>
          </cell>
          <cell r="F27">
            <v>0</v>
          </cell>
          <cell r="G27">
            <v>0</v>
          </cell>
          <cell r="H27">
            <v>0</v>
          </cell>
          <cell r="I27">
            <v>0</v>
          </cell>
          <cell r="J27">
            <v>0</v>
          </cell>
          <cell r="K27">
            <v>0</v>
          </cell>
          <cell r="L27">
            <v>0</v>
          </cell>
          <cell r="M27">
            <v>0</v>
          </cell>
          <cell r="N27">
            <v>0</v>
          </cell>
          <cell r="O27">
            <v>0</v>
          </cell>
          <cell r="P27">
            <v>0</v>
          </cell>
          <cell r="S27" t="str">
            <v>DNPPOU</v>
          </cell>
          <cell r="V27">
            <v>0</v>
          </cell>
          <cell r="W27">
            <v>0</v>
          </cell>
          <cell r="X27">
            <v>0</v>
          </cell>
          <cell r="Y27">
            <v>0</v>
          </cell>
          <cell r="Z27">
            <v>0</v>
          </cell>
          <cell r="AA27">
            <v>0</v>
          </cell>
          <cell r="AB27">
            <v>0</v>
          </cell>
          <cell r="AC27">
            <v>0</v>
          </cell>
          <cell r="AD27">
            <v>0</v>
          </cell>
          <cell r="AE27">
            <v>0</v>
          </cell>
          <cell r="AF27">
            <v>0</v>
          </cell>
          <cell r="AG27">
            <v>0</v>
          </cell>
        </row>
        <row r="28">
          <cell r="B28" t="str">
            <v>DNPPNP</v>
          </cell>
          <cell r="E28">
            <v>0</v>
          </cell>
          <cell r="F28">
            <v>0</v>
          </cell>
          <cell r="G28">
            <v>0</v>
          </cell>
          <cell r="H28">
            <v>0</v>
          </cell>
          <cell r="I28">
            <v>0</v>
          </cell>
          <cell r="J28">
            <v>0</v>
          </cell>
          <cell r="K28">
            <v>0</v>
          </cell>
          <cell r="L28">
            <v>0</v>
          </cell>
          <cell r="M28">
            <v>0</v>
          </cell>
          <cell r="N28">
            <v>0</v>
          </cell>
          <cell r="O28">
            <v>0</v>
          </cell>
          <cell r="P28">
            <v>0</v>
          </cell>
          <cell r="S28" t="str">
            <v>DNPPNP</v>
          </cell>
          <cell r="V28">
            <v>0</v>
          </cell>
          <cell r="W28">
            <v>0</v>
          </cell>
          <cell r="X28">
            <v>0</v>
          </cell>
          <cell r="Y28">
            <v>0</v>
          </cell>
          <cell r="Z28">
            <v>0</v>
          </cell>
          <cell r="AA28">
            <v>0</v>
          </cell>
          <cell r="AB28">
            <v>0</v>
          </cell>
          <cell r="AC28">
            <v>0</v>
          </cell>
          <cell r="AD28">
            <v>0</v>
          </cell>
          <cell r="AE28">
            <v>0</v>
          </cell>
          <cell r="AF28">
            <v>0</v>
          </cell>
          <cell r="AG28">
            <v>0</v>
          </cell>
        </row>
        <row r="29">
          <cell r="B29" t="str">
            <v>DNPPNU</v>
          </cell>
          <cell r="E29">
            <v>0</v>
          </cell>
          <cell r="F29">
            <v>0</v>
          </cell>
          <cell r="G29">
            <v>0</v>
          </cell>
          <cell r="H29">
            <v>0</v>
          </cell>
          <cell r="I29">
            <v>0</v>
          </cell>
          <cell r="J29">
            <v>0</v>
          </cell>
          <cell r="K29">
            <v>0</v>
          </cell>
          <cell r="L29">
            <v>0</v>
          </cell>
          <cell r="M29">
            <v>0</v>
          </cell>
          <cell r="N29">
            <v>0</v>
          </cell>
          <cell r="O29">
            <v>0</v>
          </cell>
          <cell r="P29">
            <v>0</v>
          </cell>
          <cell r="S29" t="str">
            <v>DNPPNU</v>
          </cell>
          <cell r="V29">
            <v>0</v>
          </cell>
          <cell r="W29">
            <v>0</v>
          </cell>
          <cell r="X29">
            <v>0</v>
          </cell>
          <cell r="Y29">
            <v>0</v>
          </cell>
          <cell r="Z29">
            <v>0</v>
          </cell>
          <cell r="AA29">
            <v>0</v>
          </cell>
          <cell r="AB29">
            <v>0</v>
          </cell>
          <cell r="AC29">
            <v>0</v>
          </cell>
          <cell r="AD29">
            <v>0</v>
          </cell>
          <cell r="AE29">
            <v>0</v>
          </cell>
          <cell r="AF29">
            <v>0</v>
          </cell>
          <cell r="AG29">
            <v>0</v>
          </cell>
        </row>
        <row r="30">
          <cell r="B30" t="str">
            <v>DNPPP</v>
          </cell>
          <cell r="E30">
            <v>0</v>
          </cell>
          <cell r="F30">
            <v>0</v>
          </cell>
          <cell r="G30">
            <v>0</v>
          </cell>
          <cell r="H30">
            <v>0</v>
          </cell>
          <cell r="I30">
            <v>0</v>
          </cell>
          <cell r="J30">
            <v>0</v>
          </cell>
          <cell r="K30">
            <v>0</v>
          </cell>
          <cell r="L30">
            <v>0</v>
          </cell>
          <cell r="M30">
            <v>0</v>
          </cell>
          <cell r="N30">
            <v>0</v>
          </cell>
          <cell r="O30">
            <v>0</v>
          </cell>
          <cell r="P30">
            <v>0</v>
          </cell>
          <cell r="S30" t="str">
            <v>DNPPP</v>
          </cell>
          <cell r="V30">
            <v>0</v>
          </cell>
          <cell r="W30">
            <v>0</v>
          </cell>
          <cell r="X30">
            <v>0</v>
          </cell>
          <cell r="Y30">
            <v>0</v>
          </cell>
          <cell r="Z30">
            <v>0</v>
          </cell>
          <cell r="AA30">
            <v>0</v>
          </cell>
          <cell r="AB30">
            <v>0</v>
          </cell>
          <cell r="AC30">
            <v>0</v>
          </cell>
          <cell r="AD30">
            <v>0</v>
          </cell>
          <cell r="AE30">
            <v>0</v>
          </cell>
          <cell r="AF30">
            <v>0</v>
          </cell>
          <cell r="AG30">
            <v>0</v>
          </cell>
        </row>
        <row r="31">
          <cell r="B31" t="str">
            <v>DNPPU</v>
          </cell>
          <cell r="E31">
            <v>0</v>
          </cell>
          <cell r="F31">
            <v>0</v>
          </cell>
          <cell r="G31">
            <v>0</v>
          </cell>
          <cell r="H31">
            <v>0</v>
          </cell>
          <cell r="I31">
            <v>0</v>
          </cell>
          <cell r="J31">
            <v>0</v>
          </cell>
          <cell r="K31">
            <v>0</v>
          </cell>
          <cell r="L31">
            <v>0</v>
          </cell>
          <cell r="M31">
            <v>0</v>
          </cell>
          <cell r="N31">
            <v>0</v>
          </cell>
          <cell r="O31">
            <v>0</v>
          </cell>
          <cell r="P31">
            <v>0</v>
          </cell>
          <cell r="S31" t="str">
            <v>DNPPU</v>
          </cell>
          <cell r="V31">
            <v>0</v>
          </cell>
          <cell r="W31">
            <v>0</v>
          </cell>
          <cell r="X31">
            <v>0</v>
          </cell>
          <cell r="Y31">
            <v>0</v>
          </cell>
          <cell r="Z31">
            <v>0</v>
          </cell>
          <cell r="AA31">
            <v>0</v>
          </cell>
          <cell r="AB31">
            <v>0</v>
          </cell>
          <cell r="AC31">
            <v>0</v>
          </cell>
          <cell r="AD31">
            <v>0</v>
          </cell>
          <cell r="AE31">
            <v>0</v>
          </cell>
          <cell r="AF31">
            <v>0</v>
          </cell>
          <cell r="AG31">
            <v>0</v>
          </cell>
        </row>
        <row r="32">
          <cell r="B32" t="str">
            <v>DNPDP</v>
          </cell>
          <cell r="E32">
            <v>1</v>
          </cell>
          <cell r="F32">
            <v>8.0586359146230149E-2</v>
          </cell>
          <cell r="G32">
            <v>0.6251582423419374</v>
          </cell>
          <cell r="H32">
            <v>0.13657585566614461</v>
          </cell>
          <cell r="I32">
            <v>0</v>
          </cell>
          <cell r="J32">
            <v>0.15767954284568783</v>
          </cell>
          <cell r="K32">
            <v>0</v>
          </cell>
          <cell r="L32">
            <v>0</v>
          </cell>
          <cell r="M32">
            <v>0</v>
          </cell>
          <cell r="N32">
            <v>0</v>
          </cell>
          <cell r="O32">
            <v>0</v>
          </cell>
          <cell r="P32">
            <v>0</v>
          </cell>
          <cell r="S32" t="str">
            <v>DNPDP</v>
          </cell>
          <cell r="V32">
            <v>1</v>
          </cell>
          <cell r="W32">
            <v>8.1163698981483248E-2</v>
          </cell>
          <cell r="X32">
            <v>0.62287773141949665</v>
          </cell>
          <cell r="Y32">
            <v>0.13863660257235766</v>
          </cell>
          <cell r="Z32">
            <v>0</v>
          </cell>
          <cell r="AA32">
            <v>0.1573219670266624</v>
          </cell>
          <cell r="AB32">
            <v>0</v>
          </cell>
          <cell r="AC32">
            <v>0</v>
          </cell>
          <cell r="AD32">
            <v>0</v>
          </cell>
          <cell r="AE32">
            <v>0</v>
          </cell>
          <cell r="AF32">
            <v>0</v>
          </cell>
          <cell r="AG32">
            <v>0</v>
          </cell>
        </row>
        <row r="33">
          <cell r="B33" t="str">
            <v>DNPDU</v>
          </cell>
          <cell r="E33">
            <v>1</v>
          </cell>
          <cell r="F33">
            <v>0</v>
          </cell>
          <cell r="G33">
            <v>0</v>
          </cell>
          <cell r="H33">
            <v>0</v>
          </cell>
          <cell r="I33">
            <v>0</v>
          </cell>
          <cell r="J33">
            <v>0</v>
          </cell>
          <cell r="K33">
            <v>0.85652069150857679</v>
          </cell>
          <cell r="L33">
            <v>0.10580750443423052</v>
          </cell>
          <cell r="M33">
            <v>3.7671804057192712E-2</v>
          </cell>
          <cell r="N33">
            <v>0</v>
          </cell>
          <cell r="O33">
            <v>0</v>
          </cell>
          <cell r="P33">
            <v>0</v>
          </cell>
          <cell r="S33" t="str">
            <v>DNPDU</v>
          </cell>
          <cell r="V33">
            <v>1</v>
          </cell>
          <cell r="W33">
            <v>0</v>
          </cell>
          <cell r="X33">
            <v>0</v>
          </cell>
          <cell r="Y33">
            <v>0</v>
          </cell>
          <cell r="Z33">
            <v>0</v>
          </cell>
          <cell r="AA33">
            <v>0</v>
          </cell>
          <cell r="AB33">
            <v>0.85842105655564793</v>
          </cell>
          <cell r="AC33">
            <v>0.10547465291224374</v>
          </cell>
          <cell r="AD33">
            <v>3.610429053210832E-2</v>
          </cell>
          <cell r="AE33">
            <v>0</v>
          </cell>
          <cell r="AF33">
            <v>0</v>
          </cell>
          <cell r="AG33">
            <v>0</v>
          </cell>
        </row>
        <row r="34">
          <cell r="B34" t="str">
            <v>SNPD</v>
          </cell>
          <cell r="E34">
            <v>1</v>
          </cell>
          <cell r="F34">
            <v>4.5970243589734401E-2</v>
          </cell>
          <cell r="G34">
            <v>0.35661961884194981</v>
          </cell>
          <cell r="H34">
            <v>7.7909281669573741E-2</v>
          </cell>
          <cell r="I34">
            <v>0</v>
          </cell>
          <cell r="J34">
            <v>8.9947815865227876E-2</v>
          </cell>
          <cell r="K34">
            <v>0.36792106688911685</v>
          </cell>
          <cell r="L34">
            <v>4.544993518808324E-2</v>
          </cell>
          <cell r="M34">
            <v>1.6182037956314E-2</v>
          </cell>
          <cell r="N34">
            <v>0</v>
          </cell>
          <cell r="O34">
            <v>0</v>
          </cell>
          <cell r="P34">
            <v>0</v>
          </cell>
          <cell r="S34" t="str">
            <v>SNPD</v>
          </cell>
          <cell r="V34">
            <v>1</v>
          </cell>
          <cell r="W34">
            <v>4.5918396361709315E-2</v>
          </cell>
          <cell r="X34">
            <v>0.35239333489135266</v>
          </cell>
          <cell r="Y34">
            <v>7.8433715405339346E-2</v>
          </cell>
          <cell r="Z34">
            <v>0</v>
          </cell>
          <cell r="AA34">
            <v>8.9004968095184156E-2</v>
          </cell>
          <cell r="AB34">
            <v>0.37276898777607909</v>
          </cell>
          <cell r="AC34">
            <v>4.5802324281151378E-2</v>
          </cell>
          <cell r="AD34">
            <v>1.5678273189184088E-2</v>
          </cell>
          <cell r="AE34">
            <v>0</v>
          </cell>
          <cell r="AF34">
            <v>0</v>
          </cell>
          <cell r="AG34">
            <v>0</v>
          </cell>
        </row>
        <row r="35">
          <cell r="B35" t="str">
            <v>DNPGP</v>
          </cell>
          <cell r="E35">
            <v>0</v>
          </cell>
          <cell r="F35">
            <v>0</v>
          </cell>
          <cell r="G35">
            <v>0</v>
          </cell>
          <cell r="H35">
            <v>0</v>
          </cell>
          <cell r="I35">
            <v>0</v>
          </cell>
          <cell r="J35">
            <v>0</v>
          </cell>
          <cell r="K35">
            <v>0</v>
          </cell>
          <cell r="L35">
            <v>0</v>
          </cell>
          <cell r="M35">
            <v>0</v>
          </cell>
          <cell r="N35">
            <v>0</v>
          </cell>
          <cell r="O35">
            <v>0</v>
          </cell>
          <cell r="P35">
            <v>0</v>
          </cell>
          <cell r="S35" t="str">
            <v>DNPGP</v>
          </cell>
          <cell r="V35">
            <v>0</v>
          </cell>
          <cell r="W35">
            <v>0</v>
          </cell>
          <cell r="X35">
            <v>0</v>
          </cell>
          <cell r="Y35">
            <v>0</v>
          </cell>
          <cell r="Z35">
            <v>0</v>
          </cell>
          <cell r="AA35">
            <v>0</v>
          </cell>
          <cell r="AB35">
            <v>0</v>
          </cell>
          <cell r="AC35">
            <v>0</v>
          </cell>
          <cell r="AD35">
            <v>0</v>
          </cell>
          <cell r="AE35">
            <v>0</v>
          </cell>
          <cell r="AF35">
            <v>0</v>
          </cell>
          <cell r="AG35">
            <v>0</v>
          </cell>
        </row>
        <row r="36">
          <cell r="B36" t="str">
            <v>DNPGU</v>
          </cell>
          <cell r="E36">
            <v>0</v>
          </cell>
          <cell r="F36">
            <v>0</v>
          </cell>
          <cell r="G36">
            <v>0</v>
          </cell>
          <cell r="H36">
            <v>0</v>
          </cell>
          <cell r="I36">
            <v>0</v>
          </cell>
          <cell r="J36">
            <v>0</v>
          </cell>
          <cell r="K36">
            <v>0</v>
          </cell>
          <cell r="L36">
            <v>0</v>
          </cell>
          <cell r="M36">
            <v>0</v>
          </cell>
          <cell r="N36">
            <v>0</v>
          </cell>
          <cell r="O36">
            <v>0</v>
          </cell>
          <cell r="P36">
            <v>0</v>
          </cell>
          <cell r="S36" t="str">
            <v>DNPGU</v>
          </cell>
          <cell r="V36">
            <v>0</v>
          </cell>
          <cell r="W36">
            <v>0</v>
          </cell>
          <cell r="X36">
            <v>0</v>
          </cell>
          <cell r="Y36">
            <v>0</v>
          </cell>
          <cell r="Z36">
            <v>0</v>
          </cell>
          <cell r="AA36">
            <v>0</v>
          </cell>
          <cell r="AB36">
            <v>0</v>
          </cell>
          <cell r="AC36">
            <v>0</v>
          </cell>
          <cell r="AD36">
            <v>0</v>
          </cell>
          <cell r="AE36">
            <v>0</v>
          </cell>
          <cell r="AF36">
            <v>0</v>
          </cell>
          <cell r="AG36">
            <v>0</v>
          </cell>
        </row>
        <row r="37">
          <cell r="B37" t="str">
            <v>DNPGMP</v>
          </cell>
          <cell r="E37">
            <v>0</v>
          </cell>
          <cell r="F37">
            <v>0</v>
          </cell>
          <cell r="G37">
            <v>0</v>
          </cell>
          <cell r="H37">
            <v>0</v>
          </cell>
          <cell r="I37">
            <v>0</v>
          </cell>
          <cell r="J37">
            <v>0</v>
          </cell>
          <cell r="K37">
            <v>0</v>
          </cell>
          <cell r="L37">
            <v>0</v>
          </cell>
          <cell r="M37">
            <v>0</v>
          </cell>
          <cell r="N37">
            <v>0</v>
          </cell>
          <cell r="O37">
            <v>0</v>
          </cell>
          <cell r="P37">
            <v>0</v>
          </cell>
          <cell r="S37" t="str">
            <v>DNPGMP</v>
          </cell>
          <cell r="V37">
            <v>0</v>
          </cell>
          <cell r="W37">
            <v>0</v>
          </cell>
          <cell r="X37">
            <v>0</v>
          </cell>
          <cell r="Y37">
            <v>0</v>
          </cell>
          <cell r="Z37">
            <v>0</v>
          </cell>
          <cell r="AA37">
            <v>0</v>
          </cell>
          <cell r="AB37">
            <v>0</v>
          </cell>
          <cell r="AC37">
            <v>0</v>
          </cell>
          <cell r="AD37">
            <v>0</v>
          </cell>
          <cell r="AE37">
            <v>0</v>
          </cell>
          <cell r="AF37">
            <v>0</v>
          </cell>
          <cell r="AG37">
            <v>0</v>
          </cell>
        </row>
        <row r="38">
          <cell r="B38" t="str">
            <v>DNPGMU</v>
          </cell>
          <cell r="E38">
            <v>1</v>
          </cell>
          <cell r="F38">
            <v>2.5741461567212319E-2</v>
          </cell>
          <cell r="G38">
            <v>0.32618337433849304</v>
          </cell>
          <cell r="H38">
            <v>9.2594289718675754E-2</v>
          </cell>
          <cell r="I38">
            <v>0</v>
          </cell>
          <cell r="J38">
            <v>0.12854458520981182</v>
          </cell>
          <cell r="K38">
            <v>0.36289255793699388</v>
          </cell>
          <cell r="L38">
            <v>4.5049719917854315E-2</v>
          </cell>
          <cell r="M38">
            <v>1.7271317670595542E-2</v>
          </cell>
          <cell r="N38">
            <v>1.7226936403632589E-3</v>
          </cell>
          <cell r="O38">
            <v>0</v>
          </cell>
          <cell r="P38">
            <v>0</v>
          </cell>
          <cell r="S38" t="str">
            <v>DNPGMU</v>
          </cell>
          <cell r="V38">
            <v>0.99999999999999978</v>
          </cell>
          <cell r="W38">
            <v>2.5741461567212326E-2</v>
          </cell>
          <cell r="X38">
            <v>0.32618337433849304</v>
          </cell>
          <cell r="Y38">
            <v>9.2594289718675754E-2</v>
          </cell>
          <cell r="Z38">
            <v>0</v>
          </cell>
          <cell r="AA38">
            <v>0.12854458520981182</v>
          </cell>
          <cell r="AB38">
            <v>0.36289255793699376</v>
          </cell>
          <cell r="AC38">
            <v>4.5049719917854308E-2</v>
          </cell>
          <cell r="AD38">
            <v>1.7271317670595539E-2</v>
          </cell>
          <cell r="AE38">
            <v>1.7226936403632593E-3</v>
          </cell>
          <cell r="AF38">
            <v>0</v>
          </cell>
          <cell r="AG38">
            <v>0</v>
          </cell>
        </row>
        <row r="39">
          <cell r="B39" t="str">
            <v>DNPIP</v>
          </cell>
          <cell r="E39">
            <v>0</v>
          </cell>
          <cell r="F39">
            <v>0</v>
          </cell>
          <cell r="G39">
            <v>0</v>
          </cell>
          <cell r="H39">
            <v>0</v>
          </cell>
          <cell r="I39">
            <v>0</v>
          </cell>
          <cell r="J39">
            <v>0</v>
          </cell>
          <cell r="K39">
            <v>0</v>
          </cell>
          <cell r="L39">
            <v>0</v>
          </cell>
          <cell r="M39">
            <v>0</v>
          </cell>
          <cell r="N39">
            <v>0</v>
          </cell>
          <cell r="O39">
            <v>0</v>
          </cell>
          <cell r="P39">
            <v>0</v>
          </cell>
          <cell r="S39" t="str">
            <v>DNPIP</v>
          </cell>
          <cell r="V39">
            <v>0</v>
          </cell>
          <cell r="W39">
            <v>0</v>
          </cell>
          <cell r="X39">
            <v>0</v>
          </cell>
          <cell r="Y39">
            <v>0</v>
          </cell>
          <cell r="Z39">
            <v>0</v>
          </cell>
          <cell r="AA39">
            <v>0</v>
          </cell>
          <cell r="AB39">
            <v>0</v>
          </cell>
          <cell r="AC39">
            <v>0</v>
          </cell>
          <cell r="AD39">
            <v>0</v>
          </cell>
          <cell r="AE39">
            <v>0</v>
          </cell>
          <cell r="AF39">
            <v>0</v>
          </cell>
          <cell r="AG39">
            <v>0</v>
          </cell>
        </row>
        <row r="40">
          <cell r="B40" t="str">
            <v>DNPIU</v>
          </cell>
          <cell r="E40">
            <v>0</v>
          </cell>
          <cell r="F40">
            <v>0</v>
          </cell>
          <cell r="G40">
            <v>0</v>
          </cell>
          <cell r="H40">
            <v>0</v>
          </cell>
          <cell r="I40">
            <v>0</v>
          </cell>
          <cell r="J40">
            <v>0</v>
          </cell>
          <cell r="K40">
            <v>0</v>
          </cell>
          <cell r="L40">
            <v>0</v>
          </cell>
          <cell r="M40">
            <v>0</v>
          </cell>
          <cell r="N40">
            <v>0</v>
          </cell>
          <cell r="O40">
            <v>0</v>
          </cell>
          <cell r="P40">
            <v>0</v>
          </cell>
          <cell r="S40" t="str">
            <v>DNPIU</v>
          </cell>
          <cell r="V40">
            <v>0</v>
          </cell>
          <cell r="W40">
            <v>0</v>
          </cell>
          <cell r="X40">
            <v>0</v>
          </cell>
          <cell r="Y40">
            <v>0</v>
          </cell>
          <cell r="Z40">
            <v>0</v>
          </cell>
          <cell r="AA40">
            <v>0</v>
          </cell>
          <cell r="AB40">
            <v>0</v>
          </cell>
          <cell r="AC40">
            <v>0</v>
          </cell>
          <cell r="AD40">
            <v>0</v>
          </cell>
          <cell r="AE40">
            <v>0</v>
          </cell>
          <cell r="AF40">
            <v>0</v>
          </cell>
          <cell r="AG40">
            <v>0</v>
          </cell>
        </row>
        <row r="41">
          <cell r="B41" t="str">
            <v>DNPPSP</v>
          </cell>
          <cell r="E41">
            <v>0</v>
          </cell>
          <cell r="F41">
            <v>0</v>
          </cell>
          <cell r="G41">
            <v>0</v>
          </cell>
          <cell r="H41">
            <v>0</v>
          </cell>
          <cell r="I41">
            <v>0</v>
          </cell>
          <cell r="J41">
            <v>0</v>
          </cell>
          <cell r="K41">
            <v>0</v>
          </cell>
          <cell r="L41">
            <v>0</v>
          </cell>
          <cell r="M41">
            <v>0</v>
          </cell>
          <cell r="N41">
            <v>0</v>
          </cell>
          <cell r="O41">
            <v>0</v>
          </cell>
          <cell r="P41">
            <v>0</v>
          </cell>
          <cell r="S41" t="str">
            <v>DNPPSP</v>
          </cell>
          <cell r="V41">
            <v>0</v>
          </cell>
          <cell r="W41">
            <v>0</v>
          </cell>
          <cell r="X41">
            <v>0</v>
          </cell>
          <cell r="Y41">
            <v>0</v>
          </cell>
          <cell r="Z41">
            <v>0</v>
          </cell>
          <cell r="AA41">
            <v>0</v>
          </cell>
          <cell r="AB41">
            <v>0</v>
          </cell>
          <cell r="AC41">
            <v>0</v>
          </cell>
          <cell r="AD41">
            <v>0</v>
          </cell>
          <cell r="AE41">
            <v>0</v>
          </cell>
          <cell r="AF41">
            <v>0</v>
          </cell>
          <cell r="AG41">
            <v>0</v>
          </cell>
        </row>
        <row r="42">
          <cell r="B42" t="str">
            <v>DNPPSU</v>
          </cell>
          <cell r="E42">
            <v>0</v>
          </cell>
          <cell r="F42">
            <v>0</v>
          </cell>
          <cell r="G42">
            <v>0</v>
          </cell>
          <cell r="H42">
            <v>0</v>
          </cell>
          <cell r="I42">
            <v>0</v>
          </cell>
          <cell r="J42">
            <v>0</v>
          </cell>
          <cell r="K42">
            <v>0</v>
          </cell>
          <cell r="L42">
            <v>0</v>
          </cell>
          <cell r="M42">
            <v>0</v>
          </cell>
          <cell r="N42">
            <v>0</v>
          </cell>
          <cell r="O42">
            <v>0</v>
          </cell>
          <cell r="P42">
            <v>0</v>
          </cell>
          <cell r="S42" t="str">
            <v>DNPPSU</v>
          </cell>
          <cell r="V42">
            <v>0</v>
          </cell>
          <cell r="W42">
            <v>0</v>
          </cell>
          <cell r="X42">
            <v>0</v>
          </cell>
          <cell r="Y42">
            <v>0</v>
          </cell>
          <cell r="Z42">
            <v>0</v>
          </cell>
          <cell r="AA42">
            <v>0</v>
          </cell>
          <cell r="AB42">
            <v>0</v>
          </cell>
          <cell r="AC42">
            <v>0</v>
          </cell>
          <cell r="AD42">
            <v>0</v>
          </cell>
          <cell r="AE42">
            <v>0</v>
          </cell>
          <cell r="AF42">
            <v>0</v>
          </cell>
          <cell r="AG42">
            <v>0</v>
          </cell>
        </row>
        <row r="43">
          <cell r="B43" t="str">
            <v>DNPPHP</v>
          </cell>
          <cell r="E43">
            <v>0</v>
          </cell>
          <cell r="F43">
            <v>0</v>
          </cell>
          <cell r="G43">
            <v>0</v>
          </cell>
          <cell r="H43">
            <v>0</v>
          </cell>
          <cell r="I43">
            <v>0</v>
          </cell>
          <cell r="J43">
            <v>0</v>
          </cell>
          <cell r="K43">
            <v>0</v>
          </cell>
          <cell r="L43">
            <v>0</v>
          </cell>
          <cell r="M43">
            <v>0</v>
          </cell>
          <cell r="N43">
            <v>0</v>
          </cell>
          <cell r="O43">
            <v>0</v>
          </cell>
          <cell r="P43">
            <v>0</v>
          </cell>
          <cell r="S43" t="str">
            <v>DNPPHP</v>
          </cell>
          <cell r="V43">
            <v>0</v>
          </cell>
          <cell r="W43">
            <v>0</v>
          </cell>
          <cell r="X43">
            <v>0</v>
          </cell>
          <cell r="Y43">
            <v>0</v>
          </cell>
          <cell r="Z43">
            <v>0</v>
          </cell>
          <cell r="AA43">
            <v>0</v>
          </cell>
          <cell r="AB43">
            <v>0</v>
          </cell>
          <cell r="AC43">
            <v>0</v>
          </cell>
          <cell r="AD43">
            <v>0</v>
          </cell>
          <cell r="AE43">
            <v>0</v>
          </cell>
          <cell r="AF43">
            <v>0</v>
          </cell>
          <cell r="AG43">
            <v>0</v>
          </cell>
        </row>
        <row r="44">
          <cell r="B44" t="str">
            <v>DNPPHU</v>
          </cell>
          <cell r="E44">
            <v>0</v>
          </cell>
          <cell r="F44">
            <v>0</v>
          </cell>
          <cell r="G44">
            <v>0</v>
          </cell>
          <cell r="H44">
            <v>0</v>
          </cell>
          <cell r="I44">
            <v>0</v>
          </cell>
          <cell r="J44">
            <v>0</v>
          </cell>
          <cell r="K44">
            <v>0</v>
          </cell>
          <cell r="L44">
            <v>0</v>
          </cell>
          <cell r="M44">
            <v>0</v>
          </cell>
          <cell r="N44">
            <v>0</v>
          </cell>
          <cell r="O44">
            <v>0</v>
          </cell>
          <cell r="P44">
            <v>0</v>
          </cell>
          <cell r="S44" t="str">
            <v>DNPPHU</v>
          </cell>
          <cell r="V44">
            <v>0</v>
          </cell>
          <cell r="W44">
            <v>0</v>
          </cell>
          <cell r="X44">
            <v>0</v>
          </cell>
          <cell r="Y44">
            <v>0</v>
          </cell>
          <cell r="Z44">
            <v>0</v>
          </cell>
          <cell r="AA44">
            <v>0</v>
          </cell>
          <cell r="AB44">
            <v>0</v>
          </cell>
          <cell r="AC44">
            <v>0</v>
          </cell>
          <cell r="AD44">
            <v>0</v>
          </cell>
          <cell r="AE44">
            <v>0</v>
          </cell>
          <cell r="AF44">
            <v>0</v>
          </cell>
          <cell r="AG44">
            <v>0</v>
          </cell>
        </row>
        <row r="45">
          <cell r="B45" t="str">
            <v>DNPTP</v>
          </cell>
          <cell r="E45">
            <v>0</v>
          </cell>
          <cell r="F45">
            <v>0</v>
          </cell>
          <cell r="G45">
            <v>0</v>
          </cell>
          <cell r="H45">
            <v>0</v>
          </cell>
          <cell r="I45">
            <v>0</v>
          </cell>
          <cell r="J45">
            <v>0</v>
          </cell>
          <cell r="K45">
            <v>0</v>
          </cell>
          <cell r="L45">
            <v>0</v>
          </cell>
          <cell r="M45">
            <v>0</v>
          </cell>
          <cell r="N45">
            <v>0</v>
          </cell>
          <cell r="O45">
            <v>0</v>
          </cell>
          <cell r="P45">
            <v>0</v>
          </cell>
          <cell r="S45" t="str">
            <v>DNPTP</v>
          </cell>
          <cell r="V45">
            <v>0</v>
          </cell>
          <cell r="W45">
            <v>0</v>
          </cell>
          <cell r="X45">
            <v>0</v>
          </cell>
          <cell r="Y45">
            <v>0</v>
          </cell>
          <cell r="Z45">
            <v>0</v>
          </cell>
          <cell r="AA45">
            <v>0</v>
          </cell>
          <cell r="AB45">
            <v>0</v>
          </cell>
          <cell r="AC45">
            <v>0</v>
          </cell>
          <cell r="AD45">
            <v>0</v>
          </cell>
          <cell r="AE45">
            <v>0</v>
          </cell>
          <cell r="AF45">
            <v>0</v>
          </cell>
          <cell r="AG45">
            <v>0</v>
          </cell>
        </row>
        <row r="46">
          <cell r="B46" t="str">
            <v>DNPTU</v>
          </cell>
          <cell r="E46">
            <v>0</v>
          </cell>
          <cell r="F46">
            <v>0</v>
          </cell>
          <cell r="G46">
            <v>0</v>
          </cell>
          <cell r="H46">
            <v>0</v>
          </cell>
          <cell r="I46">
            <v>0</v>
          </cell>
          <cell r="J46">
            <v>0</v>
          </cell>
          <cell r="K46">
            <v>0</v>
          </cell>
          <cell r="L46">
            <v>0</v>
          </cell>
          <cell r="M46">
            <v>0</v>
          </cell>
          <cell r="N46">
            <v>0</v>
          </cell>
          <cell r="O46">
            <v>0</v>
          </cell>
          <cell r="P46">
            <v>0</v>
          </cell>
          <cell r="S46" t="str">
            <v>DNPTU</v>
          </cell>
          <cell r="V46">
            <v>0</v>
          </cell>
          <cell r="W46">
            <v>0</v>
          </cell>
          <cell r="X46">
            <v>0</v>
          </cell>
          <cell r="Y46">
            <v>0</v>
          </cell>
          <cell r="Z46">
            <v>0</v>
          </cell>
          <cell r="AA46">
            <v>0</v>
          </cell>
          <cell r="AB46">
            <v>0</v>
          </cell>
          <cell r="AC46">
            <v>0</v>
          </cell>
          <cell r="AD46">
            <v>0</v>
          </cell>
          <cell r="AE46">
            <v>0</v>
          </cell>
          <cell r="AF46">
            <v>0</v>
          </cell>
          <cell r="AG46">
            <v>0</v>
          </cell>
        </row>
        <row r="47">
          <cell r="B47" t="str">
            <v>CN</v>
          </cell>
          <cell r="E47">
            <v>0.99999999999999989</v>
          </cell>
          <cell r="F47">
            <v>2.8617759392218493E-2</v>
          </cell>
          <cell r="G47">
            <v>0.33548393774517754</v>
          </cell>
          <cell r="H47">
            <v>8.0736679765802635E-2</v>
          </cell>
          <cell r="I47">
            <v>0</v>
          </cell>
          <cell r="J47">
            <v>7.3396103380819144E-2</v>
          </cell>
          <cell r="K47">
            <v>0.43538836810527148</v>
          </cell>
          <cell r="L47">
            <v>3.7486759982197138E-2</v>
          </cell>
          <cell r="M47">
            <v>8.8903916285135651E-3</v>
          </cell>
          <cell r="N47">
            <v>0</v>
          </cell>
          <cell r="O47">
            <v>0</v>
          </cell>
          <cell r="P47">
            <v>0</v>
          </cell>
          <cell r="S47" t="str">
            <v>CN</v>
          </cell>
          <cell r="V47">
            <v>0.99999999999999989</v>
          </cell>
          <cell r="W47">
            <v>2.8617759392218493E-2</v>
          </cell>
          <cell r="X47">
            <v>0.33548393774517754</v>
          </cell>
          <cell r="Y47">
            <v>8.0736679765802635E-2</v>
          </cell>
          <cell r="Z47">
            <v>0</v>
          </cell>
          <cell r="AA47">
            <v>7.3396103380819144E-2</v>
          </cell>
          <cell r="AB47">
            <v>0.43538836810527148</v>
          </cell>
          <cell r="AC47">
            <v>3.7486759982197138E-2</v>
          </cell>
          <cell r="AD47">
            <v>8.8903916285135651E-3</v>
          </cell>
          <cell r="AE47">
            <v>0</v>
          </cell>
          <cell r="AF47">
            <v>0</v>
          </cell>
          <cell r="AG47">
            <v>0</v>
          </cell>
        </row>
        <row r="48">
          <cell r="B48" t="str">
            <v>CNP</v>
          </cell>
          <cell r="E48">
            <v>1</v>
          </cell>
          <cell r="F48">
            <v>0</v>
          </cell>
          <cell r="G48">
            <v>0.68519706012923598</v>
          </cell>
          <cell r="H48">
            <v>0.1648977175835559</v>
          </cell>
          <cell r="I48">
            <v>0</v>
          </cell>
          <cell r="J48">
            <v>0.14990522228720818</v>
          </cell>
          <cell r="K48">
            <v>0</v>
          </cell>
          <cell r="L48">
            <v>0</v>
          </cell>
          <cell r="M48">
            <v>0</v>
          </cell>
          <cell r="N48">
            <v>0</v>
          </cell>
          <cell r="O48">
            <v>0</v>
          </cell>
          <cell r="P48">
            <v>0</v>
          </cell>
          <cell r="S48" t="str">
            <v>CNP</v>
          </cell>
          <cell r="V48">
            <v>1</v>
          </cell>
          <cell r="W48">
            <v>5.5221642868175352E-2</v>
          </cell>
          <cell r="X48">
            <v>0.64735935278045564</v>
          </cell>
          <cell r="Y48">
            <v>0.15579179471337953</v>
          </cell>
          <cell r="Z48">
            <v>0</v>
          </cell>
          <cell r="AA48">
            <v>0.14162720963798953</v>
          </cell>
          <cell r="AB48">
            <v>0</v>
          </cell>
          <cell r="AC48">
            <v>0</v>
          </cell>
          <cell r="AD48">
            <v>0</v>
          </cell>
          <cell r="AE48">
            <v>0</v>
          </cell>
          <cell r="AF48">
            <v>0</v>
          </cell>
          <cell r="AG48">
            <v>0</v>
          </cell>
        </row>
        <row r="49">
          <cell r="B49" t="str">
            <v>CNU</v>
          </cell>
          <cell r="E49">
            <v>1</v>
          </cell>
          <cell r="F49">
            <v>0</v>
          </cell>
          <cell r="G49">
            <v>0</v>
          </cell>
          <cell r="H49">
            <v>0</v>
          </cell>
          <cell r="I49">
            <v>0</v>
          </cell>
          <cell r="J49">
            <v>0</v>
          </cell>
          <cell r="K49">
            <v>0.90373501275464529</v>
          </cell>
          <cell r="L49">
            <v>7.7811214061763709E-2</v>
          </cell>
          <cell r="M49">
            <v>1.8453773183590979E-2</v>
          </cell>
          <cell r="N49">
            <v>0</v>
          </cell>
          <cell r="O49">
            <v>0</v>
          </cell>
          <cell r="P49">
            <v>0</v>
          </cell>
          <cell r="S49" t="str">
            <v>CNU</v>
          </cell>
          <cell r="V49">
            <v>1</v>
          </cell>
          <cell r="W49">
            <v>0</v>
          </cell>
          <cell r="X49">
            <v>0</v>
          </cell>
          <cell r="Y49">
            <v>0</v>
          </cell>
          <cell r="Z49">
            <v>0</v>
          </cell>
          <cell r="AA49">
            <v>0</v>
          </cell>
          <cell r="AB49">
            <v>0.90373501275464529</v>
          </cell>
          <cell r="AC49">
            <v>7.7811214061763709E-2</v>
          </cell>
          <cell r="AD49">
            <v>1.8453773183590979E-2</v>
          </cell>
          <cell r="AE49">
            <v>0</v>
          </cell>
          <cell r="AF49">
            <v>0</v>
          </cell>
          <cell r="AG49">
            <v>0</v>
          </cell>
        </row>
        <row r="50">
          <cell r="B50" t="str">
            <v>WBTAX</v>
          </cell>
          <cell r="E50">
            <v>1</v>
          </cell>
          <cell r="F50">
            <v>0</v>
          </cell>
          <cell r="G50">
            <v>0</v>
          </cell>
          <cell r="H50">
            <v>1</v>
          </cell>
          <cell r="I50">
            <v>0</v>
          </cell>
          <cell r="J50">
            <v>0</v>
          </cell>
          <cell r="K50">
            <v>0</v>
          </cell>
          <cell r="L50">
            <v>0</v>
          </cell>
          <cell r="M50">
            <v>0</v>
          </cell>
          <cell r="N50">
            <v>0</v>
          </cell>
          <cell r="O50">
            <v>0</v>
          </cell>
          <cell r="P50">
            <v>0</v>
          </cell>
          <cell r="S50" t="str">
            <v>WBTAX</v>
          </cell>
          <cell r="V50">
            <v>1</v>
          </cell>
          <cell r="W50">
            <v>0</v>
          </cell>
          <cell r="X50">
            <v>0</v>
          </cell>
          <cell r="Y50">
            <v>1</v>
          </cell>
          <cell r="Z50">
            <v>0</v>
          </cell>
          <cell r="AA50">
            <v>0</v>
          </cell>
          <cell r="AB50">
            <v>0</v>
          </cell>
          <cell r="AC50">
            <v>0</v>
          </cell>
          <cell r="AD50">
            <v>0</v>
          </cell>
          <cell r="AE50">
            <v>0</v>
          </cell>
          <cell r="AF50">
            <v>0</v>
          </cell>
          <cell r="AG50">
            <v>0</v>
          </cell>
        </row>
        <row r="51">
          <cell r="B51" t="str">
            <v>OPRVID</v>
          </cell>
          <cell r="E51">
            <v>0</v>
          </cell>
          <cell r="F51">
            <v>0</v>
          </cell>
          <cell r="G51">
            <v>0</v>
          </cell>
          <cell r="H51">
            <v>0</v>
          </cell>
          <cell r="I51">
            <v>0</v>
          </cell>
          <cell r="J51">
            <v>0</v>
          </cell>
          <cell r="K51">
            <v>0</v>
          </cell>
          <cell r="L51">
            <v>0</v>
          </cell>
          <cell r="M51">
            <v>0</v>
          </cell>
          <cell r="N51">
            <v>0</v>
          </cell>
          <cell r="O51">
            <v>0</v>
          </cell>
          <cell r="P51">
            <v>0</v>
          </cell>
          <cell r="S51" t="str">
            <v>OPRVID</v>
          </cell>
          <cell r="V51">
            <v>0</v>
          </cell>
          <cell r="W51">
            <v>0</v>
          </cell>
          <cell r="X51">
            <v>0</v>
          </cell>
          <cell r="Y51">
            <v>0</v>
          </cell>
          <cell r="Z51">
            <v>0</v>
          </cell>
          <cell r="AA51">
            <v>0</v>
          </cell>
          <cell r="AB51">
            <v>0</v>
          </cell>
          <cell r="AC51">
            <v>0</v>
          </cell>
          <cell r="AD51">
            <v>0</v>
          </cell>
          <cell r="AE51">
            <v>0</v>
          </cell>
          <cell r="AF51">
            <v>0</v>
          </cell>
          <cell r="AG51">
            <v>0</v>
          </cell>
        </row>
        <row r="52">
          <cell r="B52" t="str">
            <v>OPRVWY</v>
          </cell>
          <cell r="E52">
            <v>0</v>
          </cell>
          <cell r="F52">
            <v>0</v>
          </cell>
          <cell r="G52">
            <v>0</v>
          </cell>
          <cell r="H52">
            <v>0</v>
          </cell>
          <cell r="I52">
            <v>0</v>
          </cell>
          <cell r="J52">
            <v>0</v>
          </cell>
          <cell r="K52">
            <v>0</v>
          </cell>
          <cell r="L52">
            <v>0</v>
          </cell>
          <cell r="M52">
            <v>0</v>
          </cell>
          <cell r="N52">
            <v>0</v>
          </cell>
          <cell r="O52">
            <v>0</v>
          </cell>
          <cell r="P52">
            <v>0</v>
          </cell>
          <cell r="S52" t="str">
            <v>OPRVWY</v>
          </cell>
          <cell r="V52">
            <v>0</v>
          </cell>
          <cell r="W52">
            <v>0</v>
          </cell>
          <cell r="X52">
            <v>0</v>
          </cell>
          <cell r="Y52">
            <v>0</v>
          </cell>
          <cell r="Z52">
            <v>0</v>
          </cell>
          <cell r="AA52">
            <v>0</v>
          </cell>
          <cell r="AB52">
            <v>0</v>
          </cell>
          <cell r="AC52">
            <v>0</v>
          </cell>
          <cell r="AD52">
            <v>0</v>
          </cell>
          <cell r="AE52">
            <v>0</v>
          </cell>
          <cell r="AF52">
            <v>0</v>
          </cell>
          <cell r="AG52">
            <v>0</v>
          </cell>
        </row>
        <row r="53">
          <cell r="B53" t="str">
            <v>EXCTAX</v>
          </cell>
          <cell r="E53">
            <v>0.99999999999999989</v>
          </cell>
          <cell r="F53">
            <v>1.3104219600022905E-3</v>
          </cell>
          <cell r="G53">
            <v>0.31475207356349288</v>
          </cell>
          <cell r="H53">
            <v>5.817459609077464E-2</v>
          </cell>
          <cell r="I53">
            <v>0</v>
          </cell>
          <cell r="J53">
            <v>7.6923252439311585E-2</v>
          </cell>
          <cell r="K53">
            <v>0.43232617562868048</v>
          </cell>
          <cell r="L53">
            <v>7.0300508257982675E-2</v>
          </cell>
          <cell r="M53">
            <v>2.424088359061263E-2</v>
          </cell>
          <cell r="N53">
            <v>5.5317362045271632E-3</v>
          </cell>
          <cell r="O53">
            <v>2.1710736682515368E-2</v>
          </cell>
          <cell r="P53">
            <v>-5.2703844178997143E-3</v>
          </cell>
          <cell r="S53" t="str">
            <v>EXCTAX</v>
          </cell>
          <cell r="V53">
            <v>1.0000000000000016</v>
          </cell>
          <cell r="W53">
            <v>1.4030689589167003E-3</v>
          </cell>
          <cell r="X53">
            <v>0.31610531663667851</v>
          </cell>
          <cell r="Y53">
            <v>5.8092774718206834E-2</v>
          </cell>
          <cell r="Z53">
            <v>0</v>
          </cell>
          <cell r="AA53">
            <v>7.7548053915228773E-2</v>
          </cell>
          <cell r="AB53">
            <v>0.43024501628267886</v>
          </cell>
          <cell r="AC53">
            <v>7.0204731793144695E-2</v>
          </cell>
          <cell r="AD53">
            <v>2.4425369111968662E-2</v>
          </cell>
          <cell r="AE53">
            <v>5.5353163185625784E-3</v>
          </cell>
          <cell r="AF53">
            <v>2.1710736682515368E-2</v>
          </cell>
          <cell r="AG53">
            <v>-5.2703844178997143E-3</v>
          </cell>
        </row>
        <row r="54">
          <cell r="B54" t="str">
            <v>INT</v>
          </cell>
          <cell r="E54">
            <v>0.99999999999999989</v>
          </cell>
          <cell r="F54">
            <v>3.2229859365528246E-2</v>
          </cell>
          <cell r="G54">
            <v>0.34086996193028668</v>
          </cell>
          <cell r="H54">
            <v>9.1050956975746583E-2</v>
          </cell>
          <cell r="I54">
            <v>0</v>
          </cell>
          <cell r="J54">
            <v>0.10582961494061305</v>
          </cell>
          <cell r="K54">
            <v>0.36207982957530088</v>
          </cell>
          <cell r="L54">
            <v>4.5157778895944446E-2</v>
          </cell>
          <cell r="M54">
            <v>1.6069659735545548E-2</v>
          </cell>
          <cell r="N54">
            <v>1.1313385810345668E-3</v>
          </cell>
          <cell r="O54">
            <v>0</v>
          </cell>
          <cell r="P54">
            <v>5.581E-3</v>
          </cell>
          <cell r="S54" t="str">
            <v>INT</v>
          </cell>
          <cell r="V54">
            <v>0.99999999999999944</v>
          </cell>
          <cell r="W54">
            <v>3.2254113945373801E-2</v>
          </cell>
          <cell r="X54">
            <v>0.33977508504293519</v>
          </cell>
          <cell r="Y54">
            <v>9.1114851686081286E-2</v>
          </cell>
          <cell r="Z54">
            <v>0</v>
          </cell>
          <cell r="AA54">
            <v>0.10534865723031084</v>
          </cell>
          <cell r="AB54">
            <v>0.3635380835189464</v>
          </cell>
          <cell r="AC54">
            <v>4.5328589170704384E-2</v>
          </cell>
          <cell r="AD54">
            <v>1.5930840985729278E-2</v>
          </cell>
          <cell r="AE54">
            <v>1.1287784199184815E-3</v>
          </cell>
          <cell r="AF54">
            <v>0</v>
          </cell>
          <cell r="AG54">
            <v>5.581E-3</v>
          </cell>
        </row>
        <row r="55">
          <cell r="B55" t="str">
            <v>CIAC</v>
          </cell>
          <cell r="E55">
            <v>1</v>
          </cell>
          <cell r="F55">
            <v>1.9881703559801383E-2</v>
          </cell>
          <cell r="G55">
            <v>0.40545797496340547</v>
          </cell>
          <cell r="H55">
            <v>4.118071059420967E-2</v>
          </cell>
          <cell r="I55">
            <v>0</v>
          </cell>
          <cell r="J55">
            <v>9.9802299485628965E-2</v>
          </cell>
          <cell r="K55">
            <v>0.34339101144936462</v>
          </cell>
          <cell r="L55">
            <v>6.4050844161976012E-2</v>
          </cell>
          <cell r="M55">
            <v>2.6235455785613985E-2</v>
          </cell>
          <cell r="N55">
            <v>0</v>
          </cell>
          <cell r="O55">
            <v>0</v>
          </cell>
          <cell r="P55">
            <v>0</v>
          </cell>
          <cell r="S55" t="str">
            <v>CIAC</v>
          </cell>
          <cell r="V55">
            <v>1</v>
          </cell>
          <cell r="W55">
            <v>1.9881703559801383E-2</v>
          </cell>
          <cell r="X55">
            <v>0.40545797496340547</v>
          </cell>
          <cell r="Y55">
            <v>4.118071059420967E-2</v>
          </cell>
          <cell r="Z55">
            <v>0</v>
          </cell>
          <cell r="AA55">
            <v>9.9802299485628965E-2</v>
          </cell>
          <cell r="AB55">
            <v>0.34339101144936462</v>
          </cell>
          <cell r="AC55">
            <v>6.4050844161976012E-2</v>
          </cell>
          <cell r="AD55">
            <v>2.6235455785613985E-2</v>
          </cell>
          <cell r="AE55">
            <v>0</v>
          </cell>
          <cell r="AF55">
            <v>0</v>
          </cell>
          <cell r="AG55">
            <v>0</v>
          </cell>
        </row>
        <row r="56">
          <cell r="B56" t="str">
            <v>IDSIT</v>
          </cell>
          <cell r="E56">
            <v>1</v>
          </cell>
          <cell r="F56">
            <v>0</v>
          </cell>
          <cell r="G56">
            <v>0</v>
          </cell>
          <cell r="H56">
            <v>0</v>
          </cell>
          <cell r="I56">
            <v>0</v>
          </cell>
          <cell r="J56">
            <v>0</v>
          </cell>
          <cell r="K56">
            <v>0</v>
          </cell>
          <cell r="L56">
            <v>1</v>
          </cell>
          <cell r="M56">
            <v>0</v>
          </cell>
          <cell r="N56">
            <v>0</v>
          </cell>
          <cell r="O56">
            <v>0</v>
          </cell>
          <cell r="P56">
            <v>0</v>
          </cell>
          <cell r="S56" t="str">
            <v>IDSIT</v>
          </cell>
          <cell r="V56">
            <v>1</v>
          </cell>
          <cell r="W56">
            <v>0</v>
          </cell>
          <cell r="X56">
            <v>0</v>
          </cell>
          <cell r="Y56">
            <v>0</v>
          </cell>
          <cell r="Z56">
            <v>0</v>
          </cell>
          <cell r="AA56">
            <v>0</v>
          </cell>
          <cell r="AB56">
            <v>0</v>
          </cell>
          <cell r="AC56">
            <v>1</v>
          </cell>
          <cell r="AD56">
            <v>0</v>
          </cell>
          <cell r="AE56">
            <v>0</v>
          </cell>
          <cell r="AF56">
            <v>0</v>
          </cell>
          <cell r="AG56">
            <v>0</v>
          </cell>
        </row>
        <row r="57">
          <cell r="B57" t="str">
            <v>TAXDEPR</v>
          </cell>
          <cell r="E57">
            <v>0</v>
          </cell>
          <cell r="F57">
            <v>0</v>
          </cell>
          <cell r="G57">
            <v>0</v>
          </cell>
          <cell r="H57">
            <v>0</v>
          </cell>
          <cell r="I57">
            <v>0</v>
          </cell>
          <cell r="J57">
            <v>0</v>
          </cell>
          <cell r="K57">
            <v>0</v>
          </cell>
          <cell r="L57">
            <v>0</v>
          </cell>
          <cell r="M57">
            <v>0</v>
          </cell>
          <cell r="N57">
            <v>0</v>
          </cell>
          <cell r="O57">
            <v>0</v>
          </cell>
          <cell r="P57">
            <v>0</v>
          </cell>
          <cell r="S57" t="str">
            <v>TAXDEPR</v>
          </cell>
          <cell r="V57">
            <v>0</v>
          </cell>
          <cell r="W57">
            <v>0</v>
          </cell>
          <cell r="X57">
            <v>0</v>
          </cell>
          <cell r="Y57">
            <v>0</v>
          </cell>
          <cell r="Z57">
            <v>0</v>
          </cell>
          <cell r="AA57">
            <v>0</v>
          </cell>
          <cell r="AB57">
            <v>0</v>
          </cell>
          <cell r="AC57">
            <v>0</v>
          </cell>
          <cell r="AD57">
            <v>0</v>
          </cell>
          <cell r="AE57">
            <v>0</v>
          </cell>
          <cell r="AF57">
            <v>0</v>
          </cell>
          <cell r="AG57">
            <v>0</v>
          </cell>
        </row>
        <row r="58">
          <cell r="B58" t="str">
            <v>BADDEBT</v>
          </cell>
          <cell r="E58">
            <v>0.99999999999999989</v>
          </cell>
          <cell r="F58">
            <v>2.823020595384014E-2</v>
          </cell>
          <cell r="G58">
            <v>0.33243757832363813</v>
          </cell>
          <cell r="H58">
            <v>7.9967745849188851E-2</v>
          </cell>
          <cell r="I58">
            <v>0</v>
          </cell>
          <cell r="J58">
            <v>7.232764683792757E-2</v>
          </cell>
          <cell r="K58">
            <v>0.44136390740159692</v>
          </cell>
          <cell r="L58">
            <v>3.744147354901331E-2</v>
          </cell>
          <cell r="M58">
            <v>8.7214796817874883E-3</v>
          </cell>
          <cell r="N58">
            <v>0</v>
          </cell>
          <cell r="O58">
            <v>-4.900375969923899E-4</v>
          </cell>
          <cell r="P58">
            <v>0</v>
          </cell>
          <cell r="S58" t="str">
            <v>BADDEBT</v>
          </cell>
          <cell r="V58">
            <v>0.99999999999999989</v>
          </cell>
          <cell r="W58">
            <v>2.823020595384014E-2</v>
          </cell>
          <cell r="X58">
            <v>0.33243757832363813</v>
          </cell>
          <cell r="Y58">
            <v>7.9967745849188851E-2</v>
          </cell>
          <cell r="Z58">
            <v>0</v>
          </cell>
          <cell r="AA58">
            <v>7.232764683792757E-2</v>
          </cell>
          <cell r="AB58">
            <v>0.44136390740159692</v>
          </cell>
          <cell r="AC58">
            <v>3.744147354901331E-2</v>
          </cell>
          <cell r="AD58">
            <v>8.7214796817874883E-3</v>
          </cell>
          <cell r="AE58">
            <v>0</v>
          </cell>
          <cell r="AF58">
            <v>-4.900375969923899E-4</v>
          </cell>
          <cell r="AG58">
            <v>0</v>
          </cell>
        </row>
        <row r="59">
          <cell r="B59" t="str">
            <v>DITEXP</v>
          </cell>
          <cell r="E59">
            <v>0</v>
          </cell>
          <cell r="F59">
            <v>0</v>
          </cell>
          <cell r="G59">
            <v>0</v>
          </cell>
          <cell r="H59">
            <v>0</v>
          </cell>
          <cell r="I59">
            <v>0</v>
          </cell>
          <cell r="J59">
            <v>0</v>
          </cell>
          <cell r="K59">
            <v>0</v>
          </cell>
          <cell r="L59">
            <v>0</v>
          </cell>
          <cell r="M59">
            <v>0</v>
          </cell>
          <cell r="N59">
            <v>0</v>
          </cell>
          <cell r="O59">
            <v>0</v>
          </cell>
          <cell r="P59">
            <v>0</v>
          </cell>
          <cell r="S59" t="str">
            <v>DITEXP</v>
          </cell>
          <cell r="V59">
            <v>0</v>
          </cell>
          <cell r="W59">
            <v>0</v>
          </cell>
          <cell r="X59">
            <v>0</v>
          </cell>
          <cell r="Y59">
            <v>0</v>
          </cell>
          <cell r="Z59">
            <v>0</v>
          </cell>
          <cell r="AA59">
            <v>0</v>
          </cell>
          <cell r="AB59">
            <v>0</v>
          </cell>
          <cell r="AC59">
            <v>0</v>
          </cell>
          <cell r="AD59">
            <v>0</v>
          </cell>
          <cell r="AE59">
            <v>0</v>
          </cell>
          <cell r="AF59">
            <v>0</v>
          </cell>
          <cell r="AG59">
            <v>0</v>
          </cell>
        </row>
        <row r="60">
          <cell r="B60" t="str">
            <v>DITBAL</v>
          </cell>
          <cell r="E60">
            <v>0</v>
          </cell>
          <cell r="F60">
            <v>0</v>
          </cell>
          <cell r="G60">
            <v>0</v>
          </cell>
          <cell r="H60">
            <v>0</v>
          </cell>
          <cell r="I60">
            <v>0</v>
          </cell>
          <cell r="J60">
            <v>0</v>
          </cell>
          <cell r="K60">
            <v>0</v>
          </cell>
          <cell r="L60">
            <v>0</v>
          </cell>
          <cell r="M60">
            <v>0</v>
          </cell>
          <cell r="N60">
            <v>0</v>
          </cell>
          <cell r="O60">
            <v>0</v>
          </cell>
          <cell r="P60">
            <v>0</v>
          </cell>
          <cell r="S60" t="str">
            <v>DITBAL</v>
          </cell>
          <cell r="V60">
            <v>0</v>
          </cell>
          <cell r="W60">
            <v>0</v>
          </cell>
          <cell r="X60">
            <v>0</v>
          </cell>
          <cell r="Y60">
            <v>0</v>
          </cell>
          <cell r="Z60">
            <v>0</v>
          </cell>
          <cell r="AA60">
            <v>0</v>
          </cell>
          <cell r="AB60">
            <v>0</v>
          </cell>
          <cell r="AC60">
            <v>0</v>
          </cell>
          <cell r="AD60">
            <v>0</v>
          </cell>
          <cell r="AE60">
            <v>0</v>
          </cell>
          <cell r="AF60">
            <v>0</v>
          </cell>
          <cell r="AG60">
            <v>0</v>
          </cell>
        </row>
        <row r="61">
          <cell r="B61" t="str">
            <v>ITC84</v>
          </cell>
          <cell r="E61">
            <v>1</v>
          </cell>
          <cell r="F61">
            <v>0</v>
          </cell>
          <cell r="G61">
            <v>0.70975999999999995</v>
          </cell>
          <cell r="H61">
            <v>0.14180000000000001</v>
          </cell>
          <cell r="I61">
            <v>0</v>
          </cell>
          <cell r="J61">
            <v>0.10946</v>
          </cell>
          <cell r="K61">
            <v>0</v>
          </cell>
          <cell r="L61">
            <v>0</v>
          </cell>
          <cell r="M61">
            <v>0</v>
          </cell>
          <cell r="N61">
            <v>0</v>
          </cell>
          <cell r="O61">
            <v>0</v>
          </cell>
          <cell r="P61">
            <v>3.8979999999999994E-2</v>
          </cell>
          <cell r="S61" t="str">
            <v>ITC84</v>
          </cell>
          <cell r="V61">
            <v>1</v>
          </cell>
          <cell r="W61">
            <v>0</v>
          </cell>
          <cell r="X61">
            <v>0.70975999999999995</v>
          </cell>
          <cell r="Y61">
            <v>0.14180000000000001</v>
          </cell>
          <cell r="Z61">
            <v>0</v>
          </cell>
          <cell r="AA61">
            <v>0.10946</v>
          </cell>
          <cell r="AB61">
            <v>0</v>
          </cell>
          <cell r="AC61">
            <v>0</v>
          </cell>
          <cell r="AD61">
            <v>0</v>
          </cell>
          <cell r="AE61">
            <v>0</v>
          </cell>
          <cell r="AF61">
            <v>0</v>
          </cell>
          <cell r="AG61">
            <v>3.8979999999999994E-2</v>
          </cell>
        </row>
        <row r="62">
          <cell r="B62" t="str">
            <v>ITC85</v>
          </cell>
          <cell r="E62">
            <v>1</v>
          </cell>
          <cell r="F62">
            <v>0</v>
          </cell>
          <cell r="G62">
            <v>0.67689999999999995</v>
          </cell>
          <cell r="H62">
            <v>0.1336</v>
          </cell>
          <cell r="I62">
            <v>0</v>
          </cell>
          <cell r="J62">
            <v>0.11609999999999999</v>
          </cell>
          <cell r="K62">
            <v>0</v>
          </cell>
          <cell r="L62">
            <v>0</v>
          </cell>
          <cell r="M62">
            <v>0</v>
          </cell>
          <cell r="N62">
            <v>0</v>
          </cell>
          <cell r="O62">
            <v>0</v>
          </cell>
          <cell r="P62">
            <v>7.3399999999999993E-2</v>
          </cell>
          <cell r="S62" t="str">
            <v>ITC85</v>
          </cell>
          <cell r="V62">
            <v>1</v>
          </cell>
          <cell r="W62">
            <v>0</v>
          </cell>
          <cell r="X62">
            <v>0.67689999999999995</v>
          </cell>
          <cell r="Y62">
            <v>0.1336</v>
          </cell>
          <cell r="Z62">
            <v>0</v>
          </cell>
          <cell r="AA62">
            <v>0.11609999999999999</v>
          </cell>
          <cell r="AB62">
            <v>0</v>
          </cell>
          <cell r="AC62">
            <v>0</v>
          </cell>
          <cell r="AD62">
            <v>0</v>
          </cell>
          <cell r="AE62">
            <v>0</v>
          </cell>
          <cell r="AF62">
            <v>0</v>
          </cell>
          <cell r="AG62">
            <v>7.3399999999999993E-2</v>
          </cell>
        </row>
        <row r="63">
          <cell r="B63" t="str">
            <v>ITC86</v>
          </cell>
          <cell r="E63">
            <v>1</v>
          </cell>
          <cell r="F63">
            <v>0</v>
          </cell>
          <cell r="G63">
            <v>0.64607999999999999</v>
          </cell>
          <cell r="H63">
            <v>0.13125999999999999</v>
          </cell>
          <cell r="I63">
            <v>0</v>
          </cell>
          <cell r="J63">
            <v>0.155</v>
          </cell>
          <cell r="K63">
            <v>0</v>
          </cell>
          <cell r="L63">
            <v>0</v>
          </cell>
          <cell r="M63">
            <v>0</v>
          </cell>
          <cell r="N63">
            <v>0</v>
          </cell>
          <cell r="O63">
            <v>0</v>
          </cell>
          <cell r="P63">
            <v>6.7659999999999998E-2</v>
          </cell>
          <cell r="S63" t="str">
            <v>ITC86</v>
          </cell>
          <cell r="V63">
            <v>1</v>
          </cell>
          <cell r="W63">
            <v>0</v>
          </cell>
          <cell r="X63">
            <v>0.64607999999999999</v>
          </cell>
          <cell r="Y63">
            <v>0.13125999999999999</v>
          </cell>
          <cell r="Z63">
            <v>0</v>
          </cell>
          <cell r="AA63">
            <v>0.155</v>
          </cell>
          <cell r="AB63">
            <v>0</v>
          </cell>
          <cell r="AC63">
            <v>0</v>
          </cell>
          <cell r="AD63">
            <v>0</v>
          </cell>
          <cell r="AE63">
            <v>0</v>
          </cell>
          <cell r="AF63">
            <v>0</v>
          </cell>
          <cell r="AG63">
            <v>6.7659999999999998E-2</v>
          </cell>
        </row>
        <row r="64">
          <cell r="B64" t="str">
            <v>ITC88</v>
          </cell>
          <cell r="E64">
            <v>1</v>
          </cell>
          <cell r="F64">
            <v>0</v>
          </cell>
          <cell r="G64">
            <v>0.61199999999999999</v>
          </cell>
          <cell r="H64">
            <v>0.14960000000000001</v>
          </cell>
          <cell r="I64">
            <v>0</v>
          </cell>
          <cell r="J64">
            <v>0.1671</v>
          </cell>
          <cell r="K64">
            <v>0</v>
          </cell>
          <cell r="L64">
            <v>0</v>
          </cell>
          <cell r="M64">
            <v>0</v>
          </cell>
          <cell r="N64">
            <v>0</v>
          </cell>
          <cell r="O64">
            <v>0</v>
          </cell>
          <cell r="P64">
            <v>7.1300000000000002E-2</v>
          </cell>
          <cell r="S64" t="str">
            <v>ITC88</v>
          </cell>
          <cell r="V64">
            <v>1</v>
          </cell>
          <cell r="W64">
            <v>0</v>
          </cell>
          <cell r="X64">
            <v>0.61199999999999999</v>
          </cell>
          <cell r="Y64">
            <v>0.14960000000000001</v>
          </cell>
          <cell r="Z64">
            <v>0</v>
          </cell>
          <cell r="AA64">
            <v>0.1671</v>
          </cell>
          <cell r="AB64">
            <v>0</v>
          </cell>
          <cell r="AC64">
            <v>0</v>
          </cell>
          <cell r="AD64">
            <v>0</v>
          </cell>
          <cell r="AE64">
            <v>0</v>
          </cell>
          <cell r="AF64">
            <v>0</v>
          </cell>
          <cell r="AG64">
            <v>7.1300000000000002E-2</v>
          </cell>
        </row>
        <row r="65">
          <cell r="B65" t="str">
            <v>ITC89</v>
          </cell>
          <cell r="E65">
            <v>0.99999999999999989</v>
          </cell>
          <cell r="F65">
            <v>0</v>
          </cell>
          <cell r="G65">
            <v>0.563558</v>
          </cell>
          <cell r="H65">
            <v>0.15268799999999999</v>
          </cell>
          <cell r="I65">
            <v>0</v>
          </cell>
          <cell r="J65">
            <v>0.20677599999999999</v>
          </cell>
          <cell r="K65">
            <v>0</v>
          </cell>
          <cell r="L65">
            <v>0</v>
          </cell>
          <cell r="M65">
            <v>0</v>
          </cell>
          <cell r="N65">
            <v>0</v>
          </cell>
          <cell r="O65">
            <v>0</v>
          </cell>
          <cell r="P65">
            <v>7.6978000000000005E-2</v>
          </cell>
          <cell r="S65" t="str">
            <v>ITC89</v>
          </cell>
          <cell r="V65">
            <v>0.99999999999999989</v>
          </cell>
          <cell r="W65">
            <v>0</v>
          </cell>
          <cell r="X65">
            <v>0.563558</v>
          </cell>
          <cell r="Y65">
            <v>0.15268799999999999</v>
          </cell>
          <cell r="Z65">
            <v>0</v>
          </cell>
          <cell r="AA65">
            <v>0.20677599999999999</v>
          </cell>
          <cell r="AB65">
            <v>0</v>
          </cell>
          <cell r="AC65">
            <v>0</v>
          </cell>
          <cell r="AD65">
            <v>0</v>
          </cell>
          <cell r="AE65">
            <v>0</v>
          </cell>
          <cell r="AF65">
            <v>0</v>
          </cell>
          <cell r="AG65">
            <v>7.6978000000000005E-2</v>
          </cell>
        </row>
        <row r="66">
          <cell r="B66" t="str">
            <v>ITC90</v>
          </cell>
          <cell r="E66">
            <v>1</v>
          </cell>
          <cell r="F66">
            <v>0</v>
          </cell>
          <cell r="G66">
            <v>0.159356</v>
          </cell>
          <cell r="H66">
            <v>3.9132E-2</v>
          </cell>
          <cell r="I66">
            <v>0</v>
          </cell>
          <cell r="J66">
            <v>3.8051000000000001E-2</v>
          </cell>
          <cell r="K66">
            <v>0.46935500000000002</v>
          </cell>
          <cell r="L66">
            <v>0.13981499999999999</v>
          </cell>
          <cell r="M66">
            <v>0.135384</v>
          </cell>
          <cell r="N66">
            <v>0</v>
          </cell>
          <cell r="O66">
            <v>0</v>
          </cell>
          <cell r="P66">
            <v>1.8907E-2</v>
          </cell>
          <cell r="S66" t="str">
            <v>ITC90</v>
          </cell>
          <cell r="V66">
            <v>1</v>
          </cell>
          <cell r="W66">
            <v>0</v>
          </cell>
          <cell r="X66">
            <v>0.159356</v>
          </cell>
          <cell r="Y66">
            <v>3.9132E-2</v>
          </cell>
          <cell r="Z66">
            <v>0</v>
          </cell>
          <cell r="AA66">
            <v>3.8051000000000001E-2</v>
          </cell>
          <cell r="AB66">
            <v>0.46935500000000002</v>
          </cell>
          <cell r="AC66">
            <v>0.13981499999999999</v>
          </cell>
          <cell r="AD66">
            <v>0.135384</v>
          </cell>
          <cell r="AE66">
            <v>0</v>
          </cell>
          <cell r="AF66">
            <v>0</v>
          </cell>
          <cell r="AG66">
            <v>1.8907E-2</v>
          </cell>
        </row>
        <row r="67">
          <cell r="B67" t="str">
            <v>OTHER</v>
          </cell>
          <cell r="E67">
            <v>1</v>
          </cell>
          <cell r="F67">
            <v>0</v>
          </cell>
          <cell r="G67">
            <v>0</v>
          </cell>
          <cell r="H67">
            <v>0</v>
          </cell>
          <cell r="I67">
            <v>0</v>
          </cell>
          <cell r="J67">
            <v>0</v>
          </cell>
          <cell r="K67">
            <v>0</v>
          </cell>
          <cell r="L67">
            <v>0</v>
          </cell>
          <cell r="M67">
            <v>0</v>
          </cell>
          <cell r="N67">
            <v>0</v>
          </cell>
          <cell r="O67">
            <v>1</v>
          </cell>
          <cell r="P67">
            <v>0</v>
          </cell>
          <cell r="S67" t="str">
            <v>OTHER</v>
          </cell>
          <cell r="V67">
            <v>1</v>
          </cell>
          <cell r="W67">
            <v>0</v>
          </cell>
          <cell r="X67">
            <v>0</v>
          </cell>
          <cell r="Y67">
            <v>0</v>
          </cell>
          <cell r="Z67">
            <v>0</v>
          </cell>
          <cell r="AA67">
            <v>0</v>
          </cell>
          <cell r="AB67">
            <v>0</v>
          </cell>
          <cell r="AC67">
            <v>0</v>
          </cell>
          <cell r="AD67">
            <v>0</v>
          </cell>
          <cell r="AE67">
            <v>0</v>
          </cell>
          <cell r="AF67">
            <v>1</v>
          </cell>
          <cell r="AG67">
            <v>0</v>
          </cell>
        </row>
        <row r="68">
          <cell r="B68" t="str">
            <v>NUTIL</v>
          </cell>
          <cell r="E68">
            <v>1</v>
          </cell>
          <cell r="F68">
            <v>0</v>
          </cell>
          <cell r="G68">
            <v>0</v>
          </cell>
          <cell r="H68">
            <v>0</v>
          </cell>
          <cell r="I68">
            <v>0</v>
          </cell>
          <cell r="J68">
            <v>0</v>
          </cell>
          <cell r="K68">
            <v>0</v>
          </cell>
          <cell r="L68">
            <v>0</v>
          </cell>
          <cell r="M68">
            <v>0</v>
          </cell>
          <cell r="N68">
            <v>0</v>
          </cell>
          <cell r="O68">
            <v>0</v>
          </cell>
          <cell r="P68">
            <v>1</v>
          </cell>
          <cell r="S68" t="str">
            <v>NUTIL</v>
          </cell>
          <cell r="V68">
            <v>1</v>
          </cell>
          <cell r="W68">
            <v>0</v>
          </cell>
          <cell r="X68">
            <v>0</v>
          </cell>
          <cell r="Y68">
            <v>0</v>
          </cell>
          <cell r="Z68">
            <v>0</v>
          </cell>
          <cell r="AA68">
            <v>0</v>
          </cell>
          <cell r="AB68">
            <v>0</v>
          </cell>
          <cell r="AC68">
            <v>0</v>
          </cell>
          <cell r="AD68">
            <v>0</v>
          </cell>
          <cell r="AE68">
            <v>0</v>
          </cell>
          <cell r="AF68">
            <v>0</v>
          </cell>
          <cell r="AG68">
            <v>1</v>
          </cell>
        </row>
        <row r="69">
          <cell r="B69" t="str">
            <v>SNPPS</v>
          </cell>
          <cell r="E69">
            <v>1.0000000000000002</v>
          </cell>
          <cell r="F69">
            <v>2.6279504915630084E-2</v>
          </cell>
          <cell r="G69">
            <v>0.33717881920133852</v>
          </cell>
          <cell r="H69">
            <v>9.8317043060781942E-2</v>
          </cell>
          <cell r="I69">
            <v>0</v>
          </cell>
          <cell r="J69">
            <v>0.11425312055562384</v>
          </cell>
          <cell r="K69">
            <v>0.36297363404100819</v>
          </cell>
          <cell r="L69">
            <v>4.397854045954528E-2</v>
          </cell>
          <cell r="M69">
            <v>1.5217866586822837E-2</v>
          </cell>
          <cell r="N69">
            <v>1.8014711792495054E-3</v>
          </cell>
          <cell r="O69">
            <v>0</v>
          </cell>
          <cell r="P69">
            <v>0</v>
          </cell>
          <cell r="S69" t="str">
            <v>SNPPS</v>
          </cell>
          <cell r="V69">
            <v>0.99999999999999944</v>
          </cell>
          <cell r="W69">
            <v>2.6279504915630091E-2</v>
          </cell>
          <cell r="X69">
            <v>0.33717881920133813</v>
          </cell>
          <cell r="Y69">
            <v>9.83170430607819E-2</v>
          </cell>
          <cell r="Z69">
            <v>0</v>
          </cell>
          <cell r="AA69">
            <v>0.11425312055562376</v>
          </cell>
          <cell r="AB69">
            <v>0.36297363404100785</v>
          </cell>
          <cell r="AC69">
            <v>4.3978540459545253E-2</v>
          </cell>
          <cell r="AD69">
            <v>1.5217866586822832E-2</v>
          </cell>
          <cell r="AE69">
            <v>1.8014711792495041E-3</v>
          </cell>
          <cell r="AF69">
            <v>0</v>
          </cell>
          <cell r="AG69">
            <v>0</v>
          </cell>
        </row>
        <row r="70">
          <cell r="B70" t="str">
            <v>SNPT</v>
          </cell>
          <cell r="E70">
            <v>1.0000000000000002</v>
          </cell>
          <cell r="F70">
            <v>2.6279504915630102E-2</v>
          </cell>
          <cell r="G70">
            <v>0.33717881920133835</v>
          </cell>
          <cell r="H70">
            <v>9.8317043060781956E-2</v>
          </cell>
          <cell r="I70">
            <v>0</v>
          </cell>
          <cell r="J70">
            <v>0.11425312055562385</v>
          </cell>
          <cell r="K70">
            <v>0.3629736340410083</v>
          </cell>
          <cell r="L70">
            <v>4.3978540459545287E-2</v>
          </cell>
          <cell r="M70">
            <v>1.5217866586822839E-2</v>
          </cell>
          <cell r="N70">
            <v>1.8014711792495052E-3</v>
          </cell>
          <cell r="O70">
            <v>0</v>
          </cell>
          <cell r="P70">
            <v>0</v>
          </cell>
          <cell r="S70" t="str">
            <v>SNPT</v>
          </cell>
          <cell r="V70">
            <v>1.0000000000000002</v>
          </cell>
          <cell r="W70">
            <v>2.6279504915630098E-2</v>
          </cell>
          <cell r="X70">
            <v>0.33717881920133824</v>
          </cell>
          <cell r="Y70">
            <v>9.831704306078197E-2</v>
          </cell>
          <cell r="Z70">
            <v>0</v>
          </cell>
          <cell r="AA70">
            <v>0.11425312055562384</v>
          </cell>
          <cell r="AB70">
            <v>0.3629736340410083</v>
          </cell>
          <cell r="AC70">
            <v>4.3978540459545273E-2</v>
          </cell>
          <cell r="AD70">
            <v>1.5217866586822839E-2</v>
          </cell>
          <cell r="AE70">
            <v>1.8014711792495054E-3</v>
          </cell>
          <cell r="AF70">
            <v>0</v>
          </cell>
          <cell r="AG70">
            <v>0</v>
          </cell>
        </row>
        <row r="71">
          <cell r="B71" t="str">
            <v>SNPP</v>
          </cell>
          <cell r="E71">
            <v>1.0000000000000002</v>
          </cell>
          <cell r="F71">
            <v>2.6279504915630081E-2</v>
          </cell>
          <cell r="G71">
            <v>0.33717881920133852</v>
          </cell>
          <cell r="H71">
            <v>9.8317043060781914E-2</v>
          </cell>
          <cell r="I71">
            <v>0</v>
          </cell>
          <cell r="J71">
            <v>0.11425312055562381</v>
          </cell>
          <cell r="K71">
            <v>0.36297363404100824</v>
          </cell>
          <cell r="L71">
            <v>4.3978540459545266E-2</v>
          </cell>
          <cell r="M71">
            <v>1.5217866586822837E-2</v>
          </cell>
          <cell r="N71">
            <v>1.801471179249505E-3</v>
          </cell>
          <cell r="O71">
            <v>0</v>
          </cell>
          <cell r="P71">
            <v>0</v>
          </cell>
          <cell r="S71" t="str">
            <v>SNPP</v>
          </cell>
          <cell r="V71">
            <v>0.99999999999999922</v>
          </cell>
          <cell r="W71">
            <v>2.6279504915630084E-2</v>
          </cell>
          <cell r="X71">
            <v>0.33717881920133808</v>
          </cell>
          <cell r="Y71">
            <v>9.8317043060781914E-2</v>
          </cell>
          <cell r="Z71">
            <v>0</v>
          </cell>
          <cell r="AA71">
            <v>0.11425312055562373</v>
          </cell>
          <cell r="AB71">
            <v>0.36297363404100785</v>
          </cell>
          <cell r="AC71">
            <v>4.3978540459545253E-2</v>
          </cell>
          <cell r="AD71">
            <v>1.5217866586822832E-2</v>
          </cell>
          <cell r="AE71">
            <v>1.8014711792495039E-3</v>
          </cell>
          <cell r="AF71">
            <v>0</v>
          </cell>
          <cell r="AG71">
            <v>0</v>
          </cell>
        </row>
        <row r="72">
          <cell r="B72" t="str">
            <v>SNPPH</v>
          </cell>
          <cell r="E72">
            <v>1.0000000000000009</v>
          </cell>
          <cell r="F72">
            <v>2.6279504915630095E-2</v>
          </cell>
          <cell r="G72">
            <v>0.33717881920133863</v>
          </cell>
          <cell r="H72">
            <v>9.8317043060781997E-2</v>
          </cell>
          <cell r="I72">
            <v>0</v>
          </cell>
          <cell r="J72">
            <v>0.11425312055562391</v>
          </cell>
          <cell r="K72">
            <v>0.36297363404100852</v>
          </cell>
          <cell r="L72">
            <v>4.3978540459545273E-2</v>
          </cell>
          <cell r="M72">
            <v>1.5217866586822849E-2</v>
          </cell>
          <cell r="N72">
            <v>1.8014711792495067E-3</v>
          </cell>
          <cell r="O72">
            <v>0</v>
          </cell>
          <cell r="P72">
            <v>0</v>
          </cell>
          <cell r="S72" t="str">
            <v>SNPPH</v>
          </cell>
          <cell r="V72">
            <v>1.0000000000000007</v>
          </cell>
          <cell r="W72">
            <v>2.6279504915630084E-2</v>
          </cell>
          <cell r="X72">
            <v>0.33717881920133858</v>
          </cell>
          <cell r="Y72">
            <v>9.8317043060781983E-2</v>
          </cell>
          <cell r="Z72">
            <v>0</v>
          </cell>
          <cell r="AA72">
            <v>0.11425312055562391</v>
          </cell>
          <cell r="AB72">
            <v>0.36297363404100841</v>
          </cell>
          <cell r="AC72">
            <v>4.3978540459545266E-2</v>
          </cell>
          <cell r="AD72">
            <v>1.521786658682284E-2</v>
          </cell>
          <cell r="AE72">
            <v>1.8014711792495059E-3</v>
          </cell>
          <cell r="AF72">
            <v>0</v>
          </cell>
          <cell r="AG72">
            <v>0</v>
          </cell>
        </row>
        <row r="73">
          <cell r="B73" t="str">
            <v>SNPPN</v>
          </cell>
          <cell r="E73">
            <v>1.0000000000000002</v>
          </cell>
          <cell r="F73">
            <v>2.6279504915630098E-2</v>
          </cell>
          <cell r="G73">
            <v>0.33717881920133835</v>
          </cell>
          <cell r="H73">
            <v>9.8317043060781983E-2</v>
          </cell>
          <cell r="I73">
            <v>0</v>
          </cell>
          <cell r="J73">
            <v>0.11425312055562384</v>
          </cell>
          <cell r="K73">
            <v>0.36297363404100819</v>
          </cell>
          <cell r="L73">
            <v>4.397854045954528E-2</v>
          </cell>
          <cell r="M73">
            <v>1.5217866586822837E-2</v>
          </cell>
          <cell r="N73">
            <v>1.8014711792495054E-3</v>
          </cell>
          <cell r="O73">
            <v>0</v>
          </cell>
          <cell r="P73">
            <v>0</v>
          </cell>
          <cell r="S73" t="str">
            <v>SNPPN</v>
          </cell>
          <cell r="V73">
            <v>1.0000000000000002</v>
          </cell>
          <cell r="W73">
            <v>2.6279504915630098E-2</v>
          </cell>
          <cell r="X73">
            <v>0.33717881920133835</v>
          </cell>
          <cell r="Y73">
            <v>9.8317043060781983E-2</v>
          </cell>
          <cell r="Z73">
            <v>0</v>
          </cell>
          <cell r="AA73">
            <v>0.11425312055562384</v>
          </cell>
          <cell r="AB73">
            <v>0.36297363404100819</v>
          </cell>
          <cell r="AC73">
            <v>4.397854045954528E-2</v>
          </cell>
          <cell r="AD73">
            <v>1.5217866586822837E-2</v>
          </cell>
          <cell r="AE73">
            <v>1.8014711792495054E-3</v>
          </cell>
          <cell r="AF73">
            <v>0</v>
          </cell>
          <cell r="AG73">
            <v>0</v>
          </cell>
        </row>
        <row r="74">
          <cell r="B74" t="str">
            <v>SNPPO</v>
          </cell>
          <cell r="E74">
            <v>1</v>
          </cell>
          <cell r="F74">
            <v>2.6279504915630095E-2</v>
          </cell>
          <cell r="G74">
            <v>0.33717881920133841</v>
          </cell>
          <cell r="H74">
            <v>9.8317043060781956E-2</v>
          </cell>
          <cell r="I74">
            <v>0</v>
          </cell>
          <cell r="J74">
            <v>0.11425312055562381</v>
          </cell>
          <cell r="K74">
            <v>0.36297363404100802</v>
          </cell>
          <cell r="L74">
            <v>4.3978540459545266E-2</v>
          </cell>
          <cell r="M74">
            <v>1.5217866586822837E-2</v>
          </cell>
          <cell r="N74">
            <v>1.8014711792495054E-3</v>
          </cell>
          <cell r="O74">
            <v>0</v>
          </cell>
          <cell r="P74">
            <v>0</v>
          </cell>
          <cell r="S74" t="str">
            <v>SNPPO</v>
          </cell>
          <cell r="V74">
            <v>1.0000000000000002</v>
          </cell>
          <cell r="W74">
            <v>2.6279504915630091E-2</v>
          </cell>
          <cell r="X74">
            <v>0.33717881920133841</v>
          </cell>
          <cell r="Y74">
            <v>9.831704306078197E-2</v>
          </cell>
          <cell r="Z74">
            <v>0</v>
          </cell>
          <cell r="AA74">
            <v>0.11425312055562384</v>
          </cell>
          <cell r="AB74">
            <v>0.36297363404100813</v>
          </cell>
          <cell r="AC74">
            <v>4.3978540459545266E-2</v>
          </cell>
          <cell r="AD74">
            <v>1.5217866586822839E-2</v>
          </cell>
          <cell r="AE74">
            <v>1.8014711792495054E-3</v>
          </cell>
          <cell r="AF74">
            <v>0</v>
          </cell>
          <cell r="AG74">
            <v>0</v>
          </cell>
        </row>
        <row r="75">
          <cell r="B75" t="str">
            <v>SNPG</v>
          </cell>
          <cell r="E75">
            <v>1</v>
          </cell>
          <cell r="F75">
            <v>2.541511643644084E-2</v>
          </cell>
          <cell r="G75">
            <v>0.33701552579600158</v>
          </cell>
          <cell r="H75">
            <v>9.8324697794491281E-2</v>
          </cell>
          <cell r="I75">
            <v>0</v>
          </cell>
          <cell r="J75">
            <v>0.11015486456876571</v>
          </cell>
          <cell r="K75">
            <v>0.34909461276105841</v>
          </cell>
          <cell r="L75">
            <v>5.6095307258209E-2</v>
          </cell>
          <cell r="M75">
            <v>2.3216210154588426E-2</v>
          </cell>
          <cell r="N75">
            <v>6.8366523044476155E-4</v>
          </cell>
          <cell r="O75">
            <v>0</v>
          </cell>
          <cell r="P75">
            <v>0</v>
          </cell>
          <cell r="S75" t="str">
            <v>SNPG</v>
          </cell>
          <cell r="V75">
            <v>1</v>
          </cell>
          <cell r="W75">
            <v>2.5591414213849951E-2</v>
          </cell>
          <cell r="X75">
            <v>0.33950384358312474</v>
          </cell>
          <cell r="Y75">
            <v>9.7057819772228354E-2</v>
          </cell>
          <cell r="Z75">
            <v>0</v>
          </cell>
          <cell r="AA75">
            <v>0.10799030740401125</v>
          </cell>
          <cell r="AB75">
            <v>0.34855418604834448</v>
          </cell>
          <cell r="AC75">
            <v>5.7056127560143187E-2</v>
          </cell>
          <cell r="AD75">
            <v>2.3590597957779565E-2</v>
          </cell>
          <cell r="AE75">
            <v>6.5570346051841842E-4</v>
          </cell>
          <cell r="AF75">
            <v>0</v>
          </cell>
          <cell r="AG75">
            <v>0</v>
          </cell>
        </row>
        <row r="76">
          <cell r="B76" t="str">
            <v>SNPI</v>
          </cell>
          <cell r="E76">
            <v>1.0000000000000002</v>
          </cell>
          <cell r="F76">
            <v>3.0202664527555257E-2</v>
          </cell>
          <cell r="G76">
            <v>0.33326217810864361</v>
          </cell>
          <cell r="H76">
            <v>8.8267834236083711E-2</v>
          </cell>
          <cell r="I76">
            <v>0</v>
          </cell>
          <cell r="J76">
            <v>0.10135353680095413</v>
          </cell>
          <cell r="K76">
            <v>0.38259749822578615</v>
          </cell>
          <cell r="L76">
            <v>4.7214591451376575E-2</v>
          </cell>
          <cell r="M76">
            <v>1.61690549147421E-2</v>
          </cell>
          <cell r="N76">
            <v>9.3264173485854902E-4</v>
          </cell>
          <cell r="O76">
            <v>0</v>
          </cell>
          <cell r="P76">
            <v>0</v>
          </cell>
          <cell r="S76" t="str">
            <v>SNPI</v>
          </cell>
          <cell r="V76">
            <v>0.99999999999999944</v>
          </cell>
          <cell r="W76">
            <v>3.0359763230679754E-2</v>
          </cell>
          <cell r="X76">
            <v>0.3337467229438984</v>
          </cell>
          <cell r="Y76">
            <v>8.8798045687810551E-2</v>
          </cell>
          <cell r="Z76">
            <v>0</v>
          </cell>
          <cell r="AA76">
            <v>0.10199803176976988</v>
          </cell>
          <cell r="AB76">
            <v>0.38072770239080106</v>
          </cell>
          <cell r="AC76">
            <v>4.7262426060203457E-2</v>
          </cell>
          <cell r="AD76">
            <v>1.6136408334236563E-2</v>
          </cell>
          <cell r="AE76">
            <v>9.7089958259978959E-4</v>
          </cell>
          <cell r="AF76">
            <v>0</v>
          </cell>
          <cell r="AG76">
            <v>0</v>
          </cell>
        </row>
        <row r="77">
          <cell r="B77" t="str">
            <v>TROJP</v>
          </cell>
          <cell r="E77">
            <v>1</v>
          </cell>
          <cell r="F77">
            <v>2.6197772013290922E-2</v>
          </cell>
          <cell r="G77">
            <v>0.33550852697712735</v>
          </cell>
          <cell r="H77">
            <v>9.744771303115328E-2</v>
          </cell>
          <cell r="I77">
            <v>0</v>
          </cell>
          <cell r="J77">
            <v>0.11642410341100055</v>
          </cell>
          <cell r="K77">
            <v>0.3629613179603226</v>
          </cell>
          <cell r="L77">
            <v>4.4141260817135729E-2</v>
          </cell>
          <cell r="M77">
            <v>1.5529801521771506E-2</v>
          </cell>
          <cell r="N77">
            <v>1.789504268198111E-3</v>
          </cell>
          <cell r="O77">
            <v>0</v>
          </cell>
          <cell r="P77">
            <v>0</v>
          </cell>
          <cell r="S77" t="str">
            <v>TROJP</v>
          </cell>
          <cell r="V77">
            <v>1</v>
          </cell>
          <cell r="W77">
            <v>2.6197772013290922E-2</v>
          </cell>
          <cell r="X77">
            <v>0.33550852697712735</v>
          </cell>
          <cell r="Y77">
            <v>9.744771303115328E-2</v>
          </cell>
          <cell r="Z77">
            <v>0</v>
          </cell>
          <cell r="AA77">
            <v>0.11642410341100055</v>
          </cell>
          <cell r="AB77">
            <v>0.3629613179603226</v>
          </cell>
          <cell r="AC77">
            <v>4.4141260817135729E-2</v>
          </cell>
          <cell r="AD77">
            <v>1.5529801521771506E-2</v>
          </cell>
          <cell r="AE77">
            <v>1.789504268198111E-3</v>
          </cell>
          <cell r="AF77">
            <v>0</v>
          </cell>
          <cell r="AG77">
            <v>0</v>
          </cell>
        </row>
        <row r="78">
          <cell r="B78" t="str">
            <v>TROJD</v>
          </cell>
          <cell r="E78">
            <v>1.0000000000000002</v>
          </cell>
          <cell r="F78">
            <v>2.6183336330911137E-2</v>
          </cell>
          <cell r="G78">
            <v>0.33521351961362911</v>
          </cell>
          <cell r="H78">
            <v>9.7294171778710636E-2</v>
          </cell>
          <cell r="I78">
            <v>0</v>
          </cell>
          <cell r="J78">
            <v>0.11680754285894929</v>
          </cell>
          <cell r="K78">
            <v>0.36295914269156487</v>
          </cell>
          <cell r="L78">
            <v>4.4170000520874039E-2</v>
          </cell>
          <cell r="M78">
            <v>1.5584895535506533E-2</v>
          </cell>
          <cell r="N78">
            <v>1.7873906698544699E-3</v>
          </cell>
          <cell r="O78">
            <v>0</v>
          </cell>
          <cell r="P78">
            <v>0</v>
          </cell>
          <cell r="S78" t="str">
            <v>TROJD</v>
          </cell>
          <cell r="V78">
            <v>1.0000000000000002</v>
          </cell>
          <cell r="W78">
            <v>2.6183336330911137E-2</v>
          </cell>
          <cell r="X78">
            <v>0.33521351961362911</v>
          </cell>
          <cell r="Y78">
            <v>9.7294171778710636E-2</v>
          </cell>
          <cell r="Z78">
            <v>0</v>
          </cell>
          <cell r="AA78">
            <v>0.11680754285894929</v>
          </cell>
          <cell r="AB78">
            <v>0.36295914269156487</v>
          </cell>
          <cell r="AC78">
            <v>4.4170000520874039E-2</v>
          </cell>
          <cell r="AD78">
            <v>1.5584895535506533E-2</v>
          </cell>
          <cell r="AE78">
            <v>1.7873906698544699E-3</v>
          </cell>
          <cell r="AF78">
            <v>0</v>
          </cell>
          <cell r="AG78">
            <v>0</v>
          </cell>
        </row>
        <row r="79">
          <cell r="B79" t="str">
            <v>IBT</v>
          </cell>
          <cell r="E79">
            <v>0.99999999999999989</v>
          </cell>
          <cell r="F79">
            <v>1.3424184955006372E-3</v>
          </cell>
          <cell r="G79">
            <v>0.32243736593674871</v>
          </cell>
          <cell r="H79">
            <v>5.9595043538799096E-2</v>
          </cell>
          <cell r="I79">
            <v>0</v>
          </cell>
          <cell r="J79">
            <v>7.8801485292886789E-2</v>
          </cell>
          <cell r="K79">
            <v>0.44288227148756198</v>
          </cell>
          <cell r="L79">
            <v>7.2017033756398785E-2</v>
          </cell>
          <cell r="M79">
            <v>2.4832772551567597E-2</v>
          </cell>
          <cell r="N79">
            <v>5.666804449136963E-3</v>
          </cell>
          <cell r="O79">
            <v>-2.1761242651862698E-3</v>
          </cell>
          <cell r="P79">
            <v>-5.3990712434142741E-3</v>
          </cell>
          <cell r="S79" t="str">
            <v>IBT</v>
          </cell>
          <cell r="V79">
            <v>1.0000000000000013</v>
          </cell>
          <cell r="W79">
            <v>1.4373276535363541E-3</v>
          </cell>
          <cell r="X79">
            <v>0.32382365110732786</v>
          </cell>
          <cell r="Y79">
            <v>5.951122433611869E-2</v>
          </cell>
          <cell r="Z79">
            <v>0</v>
          </cell>
          <cell r="AA79">
            <v>7.9441542528562129E-2</v>
          </cell>
          <cell r="AB79">
            <v>0.44075029653336356</v>
          </cell>
          <cell r="AC79">
            <v>7.1918918720359618E-2</v>
          </cell>
          <cell r="AD79">
            <v>2.5021762650619343E-2</v>
          </cell>
          <cell r="AE79">
            <v>5.6704719787143325E-3</v>
          </cell>
          <cell r="AF79">
            <v>-2.1761242651862698E-3</v>
          </cell>
          <cell r="AG79">
            <v>-5.3990712434142741E-3</v>
          </cell>
        </row>
        <row r="80">
          <cell r="B80" t="str">
            <v>DITEXPRL</v>
          </cell>
          <cell r="E80">
            <v>1</v>
          </cell>
          <cell r="F80">
            <v>3.820734230764735E-2</v>
          </cell>
          <cell r="G80">
            <v>0.40257223089749877</v>
          </cell>
          <cell r="H80">
            <v>0.10602504897878147</v>
          </cell>
          <cell r="I80">
            <v>0</v>
          </cell>
          <cell r="J80">
            <v>0.13682062631159853</v>
          </cell>
          <cell r="K80">
            <v>0.27759105313017557</v>
          </cell>
          <cell r="L80">
            <v>3.3827407146276058E-2</v>
          </cell>
          <cell r="M80">
            <v>1.2594084744323233E-2</v>
          </cell>
          <cell r="N80">
            <v>4.5043958944305558E-4</v>
          </cell>
          <cell r="O80">
            <v>0</v>
          </cell>
          <cell r="P80">
            <v>-8.0882331057440908E-3</v>
          </cell>
          <cell r="S80" t="str">
            <v>DITEXPRL</v>
          </cell>
          <cell r="V80">
            <v>1</v>
          </cell>
          <cell r="W80">
            <v>3.820734230764735E-2</v>
          </cell>
          <cell r="X80">
            <v>0.40257223089749877</v>
          </cell>
          <cell r="Y80">
            <v>0.10602504897878147</v>
          </cell>
          <cell r="Z80">
            <v>0</v>
          </cell>
          <cell r="AA80">
            <v>0.13682062631159853</v>
          </cell>
          <cell r="AB80">
            <v>0.27759105313017557</v>
          </cell>
          <cell r="AC80">
            <v>3.3827407146276058E-2</v>
          </cell>
          <cell r="AD80">
            <v>1.2594084744323233E-2</v>
          </cell>
          <cell r="AE80">
            <v>4.5043958944305558E-4</v>
          </cell>
          <cell r="AF80">
            <v>0</v>
          </cell>
          <cell r="AG80">
            <v>-8.0882331057440908E-3</v>
          </cell>
        </row>
        <row r="81">
          <cell r="B81" t="str">
            <v>DITBALRL</v>
          </cell>
          <cell r="E81">
            <v>0.99999999999999989</v>
          </cell>
          <cell r="F81">
            <v>2.4206560574055073E-2</v>
          </cell>
          <cell r="G81">
            <v>0.28509007268076786</v>
          </cell>
          <cell r="H81">
            <v>7.1413137559927106E-2</v>
          </cell>
          <cell r="I81">
            <v>0</v>
          </cell>
          <cell r="J81">
            <v>8.8316299482360541E-2</v>
          </cell>
          <cell r="K81">
            <v>0.43153920169784471</v>
          </cell>
          <cell r="L81">
            <v>5.9587233152281351E-2</v>
          </cell>
          <cell r="M81">
            <v>2.1337848676977664E-2</v>
          </cell>
          <cell r="N81">
            <v>2.9507693473784669E-3</v>
          </cell>
          <cell r="O81">
            <v>4.8196326648974582E-3</v>
          </cell>
          <cell r="P81">
            <v>1.0739244163509706E-2</v>
          </cell>
          <cell r="S81" t="str">
            <v>DITBALRL</v>
          </cell>
          <cell r="V81">
            <v>0.99999999999999989</v>
          </cell>
          <cell r="W81">
            <v>2.4250772282932914E-2</v>
          </cell>
          <cell r="X81">
            <v>0.28012320363749954</v>
          </cell>
          <cell r="Y81">
            <v>7.1519913883084485E-2</v>
          </cell>
          <cell r="Z81">
            <v>0</v>
          </cell>
          <cell r="AA81">
            <v>8.6203317897314294E-2</v>
          </cell>
          <cell r="AB81">
            <v>0.44253609675338623</v>
          </cell>
          <cell r="AC81">
            <v>6.1288019233326059E-2</v>
          </cell>
          <cell r="AD81">
            <v>2.1827900848360681E-2</v>
          </cell>
          <cell r="AE81">
            <v>2.9375820905823964E-3</v>
          </cell>
          <cell r="AF81">
            <v>5.412448885004104E-5</v>
          </cell>
          <cell r="AG81">
            <v>9.2590688846633656E-3</v>
          </cell>
        </row>
        <row r="82">
          <cell r="B82" t="str">
            <v>TAXDEPRL</v>
          </cell>
          <cell r="E82">
            <v>1</v>
          </cell>
          <cell r="F82">
            <v>3.1582644516885382E-2</v>
          </cell>
          <cell r="G82">
            <v>0.3454849644768776</v>
          </cell>
          <cell r="H82">
            <v>9.2510725813840053E-2</v>
          </cell>
          <cell r="I82">
            <v>0</v>
          </cell>
          <cell r="J82">
            <v>0.10603233945654117</v>
          </cell>
          <cell r="K82">
            <v>0.35741978892824222</v>
          </cell>
          <cell r="L82">
            <v>4.5438361380919584E-2</v>
          </cell>
          <cell r="M82">
            <v>1.5355982395429173E-2</v>
          </cell>
          <cell r="N82">
            <v>9.8614317699577186E-4</v>
          </cell>
          <cell r="O82">
            <v>1.796106479658861E-4</v>
          </cell>
          <cell r="P82">
            <v>5.0094392063031621E-3</v>
          </cell>
          <cell r="S82" t="str">
            <v>TAXDEPRL</v>
          </cell>
          <cell r="V82">
            <v>1</v>
          </cell>
          <cell r="W82">
            <v>3.1582644516885382E-2</v>
          </cell>
          <cell r="X82">
            <v>0.3454849644768776</v>
          </cell>
          <cell r="Y82">
            <v>9.2510725813840053E-2</v>
          </cell>
          <cell r="Z82">
            <v>0</v>
          </cell>
          <cell r="AA82">
            <v>0.10603233945654117</v>
          </cell>
          <cell r="AB82">
            <v>0.35741978892824222</v>
          </cell>
          <cell r="AC82">
            <v>4.5438361380919584E-2</v>
          </cell>
          <cell r="AD82">
            <v>1.5355982395429173E-2</v>
          </cell>
          <cell r="AE82">
            <v>9.8614317699577186E-4</v>
          </cell>
          <cell r="AF82">
            <v>1.796106479658861E-4</v>
          </cell>
          <cell r="AG82">
            <v>5.0094392063031621E-3</v>
          </cell>
        </row>
        <row r="83">
          <cell r="B83" t="str">
            <v>DITEXPMA</v>
          </cell>
          <cell r="E83">
            <v>0.99999999999999989</v>
          </cell>
          <cell r="F83">
            <v>3.7351085777459152E-2</v>
          </cell>
          <cell r="G83">
            <v>0.40326901733054743</v>
          </cell>
          <cell r="H83">
            <v>0.10630906172626547</v>
          </cell>
          <cell r="I83">
            <v>0</v>
          </cell>
          <cell r="J83">
            <v>0.132708738210465</v>
          </cell>
          <cell r="K83">
            <v>0.28454230770785266</v>
          </cell>
          <cell r="L83">
            <v>3.521304570727983E-2</v>
          </cell>
          <cell r="M83">
            <v>1.400320882474726E-2</v>
          </cell>
          <cell r="N83">
            <v>7.7204060834672932E-4</v>
          </cell>
          <cell r="O83">
            <v>0</v>
          </cell>
          <cell r="P83">
            <v>-1.4168505892963559E-2</v>
          </cell>
          <cell r="S83" t="str">
            <v>DITEXPMA</v>
          </cell>
          <cell r="V83">
            <v>0.99999999999999989</v>
          </cell>
          <cell r="W83">
            <v>3.7278690357503592E-2</v>
          </cell>
          <cell r="X83">
            <v>0.40248738463481665</v>
          </cell>
          <cell r="Y83">
            <v>0.10610300910400412</v>
          </cell>
          <cell r="Z83">
            <v>0</v>
          </cell>
          <cell r="AA83">
            <v>0.13245151664288432</v>
          </cell>
          <cell r="AB83">
            <v>0.28399079603334959</v>
          </cell>
          <cell r="AC83">
            <v>3.5144794325055462E-2</v>
          </cell>
          <cell r="AD83">
            <v>1.3976067225982689E-2</v>
          </cell>
          <cell r="AE83">
            <v>7.7054420729437401E-4</v>
          </cell>
          <cell r="AF83">
            <v>0</v>
          </cell>
          <cell r="AG83">
            <v>-1.2202802530890781E-2</v>
          </cell>
        </row>
        <row r="84">
          <cell r="B84" t="str">
            <v>DITBALMA</v>
          </cell>
          <cell r="E84">
            <v>0.99999999999999989</v>
          </cell>
          <cell r="F84">
            <v>2.065497310429255E-2</v>
          </cell>
          <cell r="G84">
            <v>0.23057291116631942</v>
          </cell>
          <cell r="H84">
            <v>6.0192763730628915E-2</v>
          </cell>
          <cell r="I84">
            <v>0</v>
          </cell>
          <cell r="J84">
            <v>7.446491725706561E-2</v>
          </cell>
          <cell r="K84">
            <v>0.50544435379011543</v>
          </cell>
          <cell r="L84">
            <v>6.8119924296227125E-2</v>
          </cell>
          <cell r="M84">
            <v>2.44567418093357E-2</v>
          </cell>
          <cell r="N84">
            <v>1.9349456481331749E-3</v>
          </cell>
          <cell r="O84">
            <v>3.4770592774963326E-3</v>
          </cell>
          <cell r="P84">
            <v>1.0681409920385704E-2</v>
          </cell>
          <cell r="S84" t="str">
            <v>DITBALMA</v>
          </cell>
          <cell r="V84">
            <v>1</v>
          </cell>
          <cell r="W84">
            <v>2.1082242703550417E-2</v>
          </cell>
          <cell r="X84">
            <v>0.23181717898437315</v>
          </cell>
          <cell r="Y84">
            <v>5.9642459912231868E-2</v>
          </cell>
          <cell r="Z84">
            <v>0</v>
          </cell>
          <cell r="AA84">
            <v>7.2335197608361601E-2</v>
          </cell>
          <cell r="AB84">
            <v>0.50923903830556405</v>
          </cell>
          <cell r="AC84">
            <v>6.9843724527505271E-2</v>
          </cell>
          <cell r="AD84">
            <v>2.4807120833782982E-2</v>
          </cell>
          <cell r="AE84">
            <v>1.9186418981945103E-3</v>
          </cell>
          <cell r="AF84">
            <v>5.3947011318563515E-5</v>
          </cell>
          <cell r="AG84">
            <v>9.2604482151176313E-3</v>
          </cell>
        </row>
        <row r="85">
          <cell r="B85" t="str">
            <v>TAXDEPRMA</v>
          </cell>
          <cell r="E85">
            <v>1</v>
          </cell>
          <cell r="F85">
            <v>3.1725148177863073E-2</v>
          </cell>
          <cell r="G85">
            <v>0.34634246491982429</v>
          </cell>
          <cell r="H85">
            <v>9.2789951693303258E-2</v>
          </cell>
          <cell r="I85">
            <v>0</v>
          </cell>
          <cell r="J85">
            <v>0.10630235562592255</v>
          </cell>
          <cell r="K85">
            <v>0.35607132447943135</v>
          </cell>
          <cell r="L85">
            <v>4.5289261813292805E-2</v>
          </cell>
          <cell r="M85">
            <v>1.5311412410720249E-2</v>
          </cell>
          <cell r="N85">
            <v>9.7918640007409793E-4</v>
          </cell>
          <cell r="O85">
            <v>1.7945527326518587E-4</v>
          </cell>
          <cell r="P85">
            <v>5.0094392063031621E-3</v>
          </cell>
          <cell r="S85" t="str">
            <v>TAXDEPRMA</v>
          </cell>
          <cell r="V85">
            <v>1</v>
          </cell>
          <cell r="W85">
            <v>3.1725148177863073E-2</v>
          </cell>
          <cell r="X85">
            <v>0.34634246491982429</v>
          </cell>
          <cell r="Y85">
            <v>9.2789951693303258E-2</v>
          </cell>
          <cell r="Z85">
            <v>0</v>
          </cell>
          <cell r="AA85">
            <v>0.10630235562592255</v>
          </cell>
          <cell r="AB85">
            <v>0.35607132447943135</v>
          </cell>
          <cell r="AC85">
            <v>4.5289261813292805E-2</v>
          </cell>
          <cell r="AD85">
            <v>1.5311412410720249E-2</v>
          </cell>
          <cell r="AE85">
            <v>9.7918640007409793E-4</v>
          </cell>
          <cell r="AF85">
            <v>1.7945527326518587E-4</v>
          </cell>
          <cell r="AG85">
            <v>5.0094392063031621E-3</v>
          </cell>
        </row>
        <row r="86">
          <cell r="B86" t="str">
            <v>SCHMDEXP</v>
          </cell>
          <cell r="E86">
            <v>1.0000000000000002</v>
          </cell>
          <cell r="F86">
            <v>3.2885831014310848E-2</v>
          </cell>
          <cell r="G86">
            <v>0.34658587551126013</v>
          </cell>
          <cell r="H86">
            <v>9.0417916228603887E-2</v>
          </cell>
          <cell r="I86">
            <v>0</v>
          </cell>
          <cell r="J86">
            <v>0.10295898893694851</v>
          </cell>
          <cell r="K86">
            <v>0.36106819874578511</v>
          </cell>
          <cell r="L86">
            <v>4.8854589107847075E-2</v>
          </cell>
          <cell r="M86">
            <v>1.6187902659213493E-2</v>
          </cell>
          <cell r="N86">
            <v>1.0406977960310444E-3</v>
          </cell>
          <cell r="O86">
            <v>0</v>
          </cell>
          <cell r="P86">
            <v>0</v>
          </cell>
          <cell r="S86" t="str">
            <v>SCHMDEXP</v>
          </cell>
          <cell r="V86">
            <v>1.0000000000000002</v>
          </cell>
          <cell r="W86">
            <v>3.2879749614492505E-2</v>
          </cell>
          <cell r="X86">
            <v>0.3465655973610241</v>
          </cell>
          <cell r="Y86">
            <v>9.0418043400184139E-2</v>
          </cell>
          <cell r="Z86">
            <v>0</v>
          </cell>
          <cell r="AA86">
            <v>0.10294428453017571</v>
          </cell>
          <cell r="AB86">
            <v>0.36111494822515905</v>
          </cell>
          <cell r="AC86">
            <v>4.8852358810071994E-2</v>
          </cell>
          <cell r="AD86">
            <v>1.6184435496415881E-2</v>
          </cell>
          <cell r="AE86">
            <v>1.0405825624766806E-3</v>
          </cell>
          <cell r="AF86">
            <v>0</v>
          </cell>
          <cell r="AG86">
            <v>0</v>
          </cell>
        </row>
        <row r="87">
          <cell r="B87" t="str">
            <v>SCHMAEXP</v>
          </cell>
          <cell r="E87">
            <v>0.99999999999999989</v>
          </cell>
          <cell r="F87">
            <v>3.0597928127791864E-2</v>
          </cell>
          <cell r="G87">
            <v>0.34032871540937676</v>
          </cell>
          <cell r="H87">
            <v>8.9484026573696265E-2</v>
          </cell>
          <cell r="I87">
            <v>0</v>
          </cell>
          <cell r="J87">
            <v>0.11189333311881515</v>
          </cell>
          <cell r="K87">
            <v>0.36630453575295624</v>
          </cell>
          <cell r="L87">
            <v>4.4588583101575242E-2</v>
          </cell>
          <cell r="M87">
            <v>1.5758750400420355E-2</v>
          </cell>
          <cell r="N87">
            <v>1.0441275153680962E-3</v>
          </cell>
          <cell r="O87">
            <v>0</v>
          </cell>
          <cell r="P87">
            <v>0</v>
          </cell>
          <cell r="S87" t="str">
            <v>SCHMAEXP</v>
          </cell>
          <cell r="V87">
            <v>0.99999999999999956</v>
          </cell>
          <cell r="W87">
            <v>3.0524498508795184E-2</v>
          </cell>
          <cell r="X87">
            <v>0.34008386769499094</v>
          </cell>
          <cell r="Y87">
            <v>8.9485562101858068E-2</v>
          </cell>
          <cell r="Z87">
            <v>0</v>
          </cell>
          <cell r="AA87">
            <v>0.11171578534706018</v>
          </cell>
          <cell r="AB87">
            <v>0.36686901047280041</v>
          </cell>
          <cell r="AC87">
            <v>4.456165346024836E-2</v>
          </cell>
          <cell r="AD87">
            <v>1.5716886281823883E-2</v>
          </cell>
          <cell r="AE87">
            <v>1.0427361324225088E-3</v>
          </cell>
          <cell r="AF87">
            <v>0</v>
          </cell>
          <cell r="AG87">
            <v>0</v>
          </cell>
        </row>
        <row r="88">
          <cell r="B88" t="str">
            <v>SGCT</v>
          </cell>
          <cell r="E88">
            <v>1</v>
          </cell>
          <cell r="F88">
            <v>2.63269321250915E-2</v>
          </cell>
          <cell r="G88">
            <v>0.33778733334707867</v>
          </cell>
          <cell r="H88">
            <v>9.8494478024257884E-2</v>
          </cell>
          <cell r="I88">
            <v>0</v>
          </cell>
          <cell r="J88">
            <v>0.11445931571407936</v>
          </cell>
          <cell r="K88">
            <v>0.36362870066520436</v>
          </cell>
          <cell r="L88">
            <v>4.4057909513752283E-2</v>
          </cell>
          <cell r="M88">
            <v>1.5245330610535845E-2</v>
          </cell>
          <cell r="N88">
            <v>0</v>
          </cell>
          <cell r="O88">
            <v>0</v>
          </cell>
          <cell r="P88">
            <v>0</v>
          </cell>
          <cell r="S88" t="str">
            <v>SGCT</v>
          </cell>
          <cell r="V88">
            <v>1</v>
          </cell>
          <cell r="W88">
            <v>2.63269321250915E-2</v>
          </cell>
          <cell r="X88">
            <v>0.33778733334707867</v>
          </cell>
          <cell r="Y88">
            <v>9.8494478024257884E-2</v>
          </cell>
          <cell r="Z88">
            <v>0</v>
          </cell>
          <cell r="AA88">
            <v>0.11445931571407936</v>
          </cell>
          <cell r="AB88">
            <v>0.36362870066520436</v>
          </cell>
          <cell r="AC88">
            <v>4.4057909513752283E-2</v>
          </cell>
          <cell r="AD88">
            <v>1.5245330610535845E-2</v>
          </cell>
          <cell r="AE88">
            <v>0</v>
          </cell>
          <cell r="AF88">
            <v>0</v>
          </cell>
          <cell r="AG88">
            <v>0</v>
          </cell>
        </row>
        <row r="89">
          <cell r="B89" t="str">
            <v>CA</v>
          </cell>
          <cell r="F89" t="str">
            <v>Situs</v>
          </cell>
          <cell r="G89" t="str">
            <v>Situs</v>
          </cell>
          <cell r="H89" t="str">
            <v>Situs</v>
          </cell>
          <cell r="I89" t="str">
            <v>Situs</v>
          </cell>
          <cell r="J89" t="str">
            <v>Situs</v>
          </cell>
          <cell r="K89" t="str">
            <v>Situs</v>
          </cell>
          <cell r="L89" t="str">
            <v>Situs</v>
          </cell>
          <cell r="M89" t="str">
            <v>Situs</v>
          </cell>
          <cell r="N89" t="str">
            <v>Situs</v>
          </cell>
          <cell r="O89" t="str">
            <v>Situs</v>
          </cell>
          <cell r="P89" t="str">
            <v>Situs</v>
          </cell>
          <cell r="S89" t="str">
            <v>CA</v>
          </cell>
          <cell r="W89" t="str">
            <v>Situs</v>
          </cell>
          <cell r="X89" t="str">
            <v>Situs</v>
          </cell>
          <cell r="Y89" t="str">
            <v>Situs</v>
          </cell>
          <cell r="Z89" t="str">
            <v>Situs</v>
          </cell>
          <cell r="AA89" t="str">
            <v>Situs</v>
          </cell>
          <cell r="AB89" t="str">
            <v>Situs</v>
          </cell>
          <cell r="AC89" t="str">
            <v>Situs</v>
          </cell>
          <cell r="AD89" t="str">
            <v>Situs</v>
          </cell>
          <cell r="AE89" t="str">
            <v>Situs</v>
          </cell>
          <cell r="AF89" t="str">
            <v>Situs</v>
          </cell>
          <cell r="AG89" t="str">
            <v>Situs</v>
          </cell>
        </row>
        <row r="90">
          <cell r="B90" t="str">
            <v>OR</v>
          </cell>
          <cell r="F90" t="str">
            <v>Situs</v>
          </cell>
          <cell r="G90" t="str">
            <v>Situs</v>
          </cell>
          <cell r="H90" t="str">
            <v>Situs</v>
          </cell>
          <cell r="I90" t="str">
            <v>Situs</v>
          </cell>
          <cell r="J90" t="str">
            <v>Situs</v>
          </cell>
          <cell r="K90" t="str">
            <v>Situs</v>
          </cell>
          <cell r="L90" t="str">
            <v>Situs</v>
          </cell>
          <cell r="M90" t="str">
            <v>Situs</v>
          </cell>
          <cell r="N90" t="str">
            <v>Situs</v>
          </cell>
          <cell r="O90" t="str">
            <v>Situs</v>
          </cell>
          <cell r="P90" t="str">
            <v>Situs</v>
          </cell>
          <cell r="S90" t="str">
            <v>OR</v>
          </cell>
          <cell r="W90" t="str">
            <v>Situs</v>
          </cell>
          <cell r="X90" t="str">
            <v>Situs</v>
          </cell>
          <cell r="Y90" t="str">
            <v>Situs</v>
          </cell>
          <cell r="Z90" t="str">
            <v>Situs</v>
          </cell>
          <cell r="AA90" t="str">
            <v>Situs</v>
          </cell>
          <cell r="AB90" t="str">
            <v>Situs</v>
          </cell>
          <cell r="AC90" t="str">
            <v>Situs</v>
          </cell>
          <cell r="AD90" t="str">
            <v>Situs</v>
          </cell>
          <cell r="AE90" t="str">
            <v>Situs</v>
          </cell>
          <cell r="AF90" t="str">
            <v>Situs</v>
          </cell>
          <cell r="AG90" t="str">
            <v>Situs</v>
          </cell>
        </row>
        <row r="91">
          <cell r="B91" t="str">
            <v>WA</v>
          </cell>
          <cell r="F91" t="str">
            <v>Situs</v>
          </cell>
          <cell r="G91" t="str">
            <v>Situs</v>
          </cell>
          <cell r="H91" t="str">
            <v>Situs</v>
          </cell>
          <cell r="I91" t="str">
            <v>Situs</v>
          </cell>
          <cell r="J91" t="str">
            <v>Situs</v>
          </cell>
          <cell r="K91" t="str">
            <v>Situs</v>
          </cell>
          <cell r="L91" t="str">
            <v>Situs</v>
          </cell>
          <cell r="M91" t="str">
            <v>Situs</v>
          </cell>
          <cell r="N91" t="str">
            <v>Situs</v>
          </cell>
          <cell r="O91" t="str">
            <v>Situs</v>
          </cell>
          <cell r="P91" t="str">
            <v>Situs</v>
          </cell>
          <cell r="S91" t="str">
            <v>WA</v>
          </cell>
          <cell r="W91" t="str">
            <v>Situs</v>
          </cell>
          <cell r="X91" t="str">
            <v>Situs</v>
          </cell>
          <cell r="Y91" t="str">
            <v>Situs</v>
          </cell>
          <cell r="Z91" t="str">
            <v>Situs</v>
          </cell>
          <cell r="AA91" t="str">
            <v>Situs</v>
          </cell>
          <cell r="AB91" t="str">
            <v>Situs</v>
          </cell>
          <cell r="AC91" t="str">
            <v>Situs</v>
          </cell>
          <cell r="AD91" t="str">
            <v>Situs</v>
          </cell>
          <cell r="AE91" t="str">
            <v>Situs</v>
          </cell>
          <cell r="AF91" t="str">
            <v>Situs</v>
          </cell>
          <cell r="AG91" t="str">
            <v>Situs</v>
          </cell>
        </row>
        <row r="92">
          <cell r="B92" t="str">
            <v>MT</v>
          </cell>
          <cell r="F92" t="str">
            <v>Situs</v>
          </cell>
          <cell r="G92" t="str">
            <v>Situs</v>
          </cell>
          <cell r="H92" t="str">
            <v>Situs</v>
          </cell>
          <cell r="I92" t="str">
            <v>Situs</v>
          </cell>
          <cell r="J92" t="str">
            <v>Situs</v>
          </cell>
          <cell r="K92" t="str">
            <v>Situs</v>
          </cell>
          <cell r="L92" t="str">
            <v>Situs</v>
          </cell>
          <cell r="M92" t="str">
            <v>Situs</v>
          </cell>
          <cell r="N92" t="str">
            <v>Situs</v>
          </cell>
          <cell r="O92" t="str">
            <v>Situs</v>
          </cell>
          <cell r="P92" t="str">
            <v>Situs</v>
          </cell>
          <cell r="S92" t="str">
            <v>MT</v>
          </cell>
          <cell r="W92" t="str">
            <v>Situs</v>
          </cell>
          <cell r="X92" t="str">
            <v>Situs</v>
          </cell>
          <cell r="Y92" t="str">
            <v>Situs</v>
          </cell>
          <cell r="Z92" t="str">
            <v>Situs</v>
          </cell>
          <cell r="AA92" t="str">
            <v>Situs</v>
          </cell>
          <cell r="AB92" t="str">
            <v>Situs</v>
          </cell>
          <cell r="AC92" t="str">
            <v>Situs</v>
          </cell>
          <cell r="AD92" t="str">
            <v>Situs</v>
          </cell>
          <cell r="AE92" t="str">
            <v>Situs</v>
          </cell>
          <cell r="AF92" t="str">
            <v>Situs</v>
          </cell>
          <cell r="AG92" t="str">
            <v>Situs</v>
          </cell>
        </row>
        <row r="93">
          <cell r="B93" t="str">
            <v>WYE</v>
          </cell>
          <cell r="F93" t="str">
            <v>Situs</v>
          </cell>
          <cell r="G93" t="str">
            <v>Situs</v>
          </cell>
          <cell r="H93" t="str">
            <v>Situs</v>
          </cell>
          <cell r="I93" t="str">
            <v>Situs</v>
          </cell>
          <cell r="J93" t="str">
            <v>Situs</v>
          </cell>
          <cell r="K93" t="str">
            <v>Situs</v>
          </cell>
          <cell r="L93" t="str">
            <v>Situs</v>
          </cell>
          <cell r="M93" t="str">
            <v>Situs</v>
          </cell>
          <cell r="N93" t="str">
            <v>Situs</v>
          </cell>
          <cell r="O93" t="str">
            <v>Situs</v>
          </cell>
          <cell r="P93" t="str">
            <v>Situs</v>
          </cell>
          <cell r="S93" t="str">
            <v>WYE</v>
          </cell>
          <cell r="W93" t="str">
            <v>Situs</v>
          </cell>
          <cell r="X93" t="str">
            <v>Situs</v>
          </cell>
          <cell r="Y93" t="str">
            <v>Situs</v>
          </cell>
          <cell r="Z93" t="str">
            <v>Situs</v>
          </cell>
          <cell r="AA93" t="str">
            <v>Situs</v>
          </cell>
          <cell r="AB93" t="str">
            <v>Situs</v>
          </cell>
          <cell r="AC93" t="str">
            <v>Situs</v>
          </cell>
          <cell r="AD93" t="str">
            <v>Situs</v>
          </cell>
          <cell r="AE93" t="str">
            <v>Situs</v>
          </cell>
          <cell r="AF93" t="str">
            <v>Situs</v>
          </cell>
          <cell r="AG93" t="str">
            <v>Situs</v>
          </cell>
        </row>
        <row r="94">
          <cell r="B94" t="str">
            <v>UT</v>
          </cell>
          <cell r="F94" t="str">
            <v>Situs</v>
          </cell>
          <cell r="G94" t="str">
            <v>Situs</v>
          </cell>
          <cell r="H94" t="str">
            <v>Situs</v>
          </cell>
          <cell r="I94" t="str">
            <v>Situs</v>
          </cell>
          <cell r="J94" t="str">
            <v>Situs</v>
          </cell>
          <cell r="K94" t="str">
            <v>Situs</v>
          </cell>
          <cell r="L94" t="str">
            <v>Situs</v>
          </cell>
          <cell r="M94" t="str">
            <v>Situs</v>
          </cell>
          <cell r="N94" t="str">
            <v>Situs</v>
          </cell>
          <cell r="O94" t="str">
            <v>Situs</v>
          </cell>
          <cell r="P94" t="str">
            <v>Situs</v>
          </cell>
          <cell r="S94" t="str">
            <v>UT</v>
          </cell>
          <cell r="W94" t="str">
            <v>Situs</v>
          </cell>
          <cell r="X94" t="str">
            <v>Situs</v>
          </cell>
          <cell r="Y94" t="str">
            <v>Situs</v>
          </cell>
          <cell r="Z94" t="str">
            <v>Situs</v>
          </cell>
          <cell r="AA94" t="str">
            <v>Situs</v>
          </cell>
          <cell r="AB94" t="str">
            <v>Situs</v>
          </cell>
          <cell r="AC94" t="str">
            <v>Situs</v>
          </cell>
          <cell r="AD94" t="str">
            <v>Situs</v>
          </cell>
          <cell r="AE94" t="str">
            <v>Situs</v>
          </cell>
          <cell r="AF94" t="str">
            <v>Situs</v>
          </cell>
          <cell r="AG94" t="str">
            <v>Situs</v>
          </cell>
        </row>
        <row r="95">
          <cell r="B95" t="str">
            <v>ID</v>
          </cell>
          <cell r="F95" t="str">
            <v>Situs</v>
          </cell>
          <cell r="G95" t="str">
            <v>Situs</v>
          </cell>
          <cell r="H95" t="str">
            <v>Situs</v>
          </cell>
          <cell r="I95" t="str">
            <v>Situs</v>
          </cell>
          <cell r="J95" t="str">
            <v>Situs</v>
          </cell>
          <cell r="K95" t="str">
            <v>Situs</v>
          </cell>
          <cell r="L95" t="str">
            <v>Situs</v>
          </cell>
          <cell r="M95" t="str">
            <v>Situs</v>
          </cell>
          <cell r="N95" t="str">
            <v>Situs</v>
          </cell>
          <cell r="O95" t="str">
            <v>Situs</v>
          </cell>
          <cell r="P95" t="str">
            <v>Situs</v>
          </cell>
          <cell r="S95" t="str">
            <v>ID</v>
          </cell>
          <cell r="W95" t="str">
            <v>Situs</v>
          </cell>
          <cell r="X95" t="str">
            <v>Situs</v>
          </cell>
          <cell r="Y95" t="str">
            <v>Situs</v>
          </cell>
          <cell r="Z95" t="str">
            <v>Situs</v>
          </cell>
          <cell r="AA95" t="str">
            <v>Situs</v>
          </cell>
          <cell r="AB95" t="str">
            <v>Situs</v>
          </cell>
          <cell r="AC95" t="str">
            <v>Situs</v>
          </cell>
          <cell r="AD95" t="str">
            <v>Situs</v>
          </cell>
          <cell r="AE95" t="str">
            <v>Situs</v>
          </cell>
          <cell r="AF95" t="str">
            <v>Situs</v>
          </cell>
          <cell r="AG95" t="str">
            <v>Situs</v>
          </cell>
        </row>
        <row r="96">
          <cell r="B96" t="str">
            <v>WYW</v>
          </cell>
          <cell r="F96" t="str">
            <v>Situs</v>
          </cell>
          <cell r="G96" t="str">
            <v>Situs</v>
          </cell>
          <cell r="H96" t="str">
            <v>Situs</v>
          </cell>
          <cell r="I96" t="str">
            <v>Situs</v>
          </cell>
          <cell r="J96" t="str">
            <v>Situs</v>
          </cell>
          <cell r="K96" t="str">
            <v>Situs</v>
          </cell>
          <cell r="L96" t="str">
            <v>Situs</v>
          </cell>
          <cell r="M96" t="str">
            <v>Situs</v>
          </cell>
          <cell r="N96" t="str">
            <v>Situs</v>
          </cell>
          <cell r="O96" t="str">
            <v>Situs</v>
          </cell>
          <cell r="P96" t="str">
            <v>Situs</v>
          </cell>
          <cell r="S96" t="str">
            <v>WYW</v>
          </cell>
          <cell r="W96" t="str">
            <v>Situs</v>
          </cell>
          <cell r="X96" t="str">
            <v>Situs</v>
          </cell>
          <cell r="Y96" t="str">
            <v>Situs</v>
          </cell>
          <cell r="Z96" t="str">
            <v>Situs</v>
          </cell>
          <cell r="AA96" t="str">
            <v>Situs</v>
          </cell>
          <cell r="AB96" t="str">
            <v>Situs</v>
          </cell>
          <cell r="AC96" t="str">
            <v>Situs</v>
          </cell>
          <cell r="AD96" t="str">
            <v>Situs</v>
          </cell>
          <cell r="AE96" t="str">
            <v>Situs</v>
          </cell>
          <cell r="AF96" t="str">
            <v>Situs</v>
          </cell>
          <cell r="AG96" t="str">
            <v>Situs</v>
          </cell>
        </row>
        <row r="97">
          <cell r="B97" t="str">
            <v>FERC</v>
          </cell>
          <cell r="F97" t="str">
            <v>Situs</v>
          </cell>
          <cell r="G97" t="str">
            <v>Situs</v>
          </cell>
          <cell r="H97" t="str">
            <v>Situs</v>
          </cell>
          <cell r="I97" t="str">
            <v>Situs</v>
          </cell>
          <cell r="J97" t="str">
            <v>Situs</v>
          </cell>
          <cell r="K97" t="str">
            <v>Situs</v>
          </cell>
          <cell r="L97" t="str">
            <v>Situs</v>
          </cell>
          <cell r="M97" t="str">
            <v>Situs</v>
          </cell>
          <cell r="N97" t="str">
            <v>Situs</v>
          </cell>
          <cell r="O97" t="str">
            <v>Situs</v>
          </cell>
          <cell r="P97" t="str">
            <v>Situs</v>
          </cell>
          <cell r="S97" t="str">
            <v>FERC</v>
          </cell>
          <cell r="W97" t="str">
            <v>Situs</v>
          </cell>
          <cell r="X97" t="str">
            <v>Situs</v>
          </cell>
          <cell r="Y97" t="str">
            <v>Situs</v>
          </cell>
          <cell r="Z97" t="str">
            <v>Situs</v>
          </cell>
          <cell r="AA97" t="str">
            <v>Situs</v>
          </cell>
          <cell r="AB97" t="str">
            <v>Situs</v>
          </cell>
          <cell r="AC97" t="str">
            <v>Situs</v>
          </cell>
          <cell r="AD97" t="str">
            <v>Situs</v>
          </cell>
          <cell r="AE97" t="str">
            <v>Situs</v>
          </cell>
          <cell r="AF97" t="str">
            <v>Situs</v>
          </cell>
          <cell r="AG97" t="str">
            <v>Situs</v>
          </cell>
        </row>
        <row r="98">
          <cell r="B98" t="str">
            <v>IND</v>
          </cell>
          <cell r="F98" t="str">
            <v>Situs</v>
          </cell>
          <cell r="G98" t="str">
            <v>Situs</v>
          </cell>
          <cell r="H98" t="str">
            <v>Situs</v>
          </cell>
          <cell r="I98" t="str">
            <v>Situs</v>
          </cell>
          <cell r="J98" t="str">
            <v>Situs</v>
          </cell>
          <cell r="K98" t="str">
            <v>Situs</v>
          </cell>
          <cell r="L98" t="str">
            <v>Situs</v>
          </cell>
          <cell r="M98" t="str">
            <v>Situs</v>
          </cell>
          <cell r="N98" t="str">
            <v>Situs</v>
          </cell>
          <cell r="O98" t="str">
            <v>Situs</v>
          </cell>
          <cell r="P98" t="str">
            <v>Situs</v>
          </cell>
          <cell r="S98" t="str">
            <v>IND</v>
          </cell>
          <cell r="W98" t="str">
            <v>Situs</v>
          </cell>
          <cell r="X98" t="str">
            <v>Situs</v>
          </cell>
          <cell r="Y98" t="str">
            <v>Situs</v>
          </cell>
          <cell r="Z98" t="str">
            <v>Situs</v>
          </cell>
          <cell r="AA98" t="str">
            <v>Situs</v>
          </cell>
          <cell r="AB98" t="str">
            <v>Situs</v>
          </cell>
          <cell r="AC98" t="str">
            <v>Situs</v>
          </cell>
          <cell r="AD98" t="str">
            <v>Situs</v>
          </cell>
          <cell r="AE98" t="str">
            <v>Situs</v>
          </cell>
          <cell r="AF98" t="str">
            <v>Situs</v>
          </cell>
          <cell r="AG98" t="str">
            <v>Situs</v>
          </cell>
        </row>
        <row r="99">
          <cell r="B99" t="str">
            <v>OTH</v>
          </cell>
          <cell r="F99" t="str">
            <v>Situs</v>
          </cell>
          <cell r="G99" t="str">
            <v>Situs</v>
          </cell>
          <cell r="H99" t="str">
            <v>Situs</v>
          </cell>
          <cell r="I99" t="str">
            <v>Situs</v>
          </cell>
          <cell r="J99" t="str">
            <v>Situs</v>
          </cell>
          <cell r="K99" t="str">
            <v>Situs</v>
          </cell>
          <cell r="L99" t="str">
            <v>Situs</v>
          </cell>
          <cell r="M99" t="str">
            <v>Situs</v>
          </cell>
          <cell r="N99" t="str">
            <v>Situs</v>
          </cell>
          <cell r="O99" t="str">
            <v>Situs</v>
          </cell>
          <cell r="P99" t="str">
            <v>Situs</v>
          </cell>
          <cell r="S99" t="str">
            <v>OTH</v>
          </cell>
          <cell r="W99" t="str">
            <v>Situs</v>
          </cell>
          <cell r="X99" t="str">
            <v>Situs</v>
          </cell>
          <cell r="Y99" t="str">
            <v>Situs</v>
          </cell>
          <cell r="Z99" t="str">
            <v>Situs</v>
          </cell>
          <cell r="AA99" t="str">
            <v>Situs</v>
          </cell>
          <cell r="AB99" t="str">
            <v>Situs</v>
          </cell>
          <cell r="AC99" t="str">
            <v>Situs</v>
          </cell>
          <cell r="AD99" t="str">
            <v>Situs</v>
          </cell>
          <cell r="AE99" t="str">
            <v>Situs</v>
          </cell>
          <cell r="AF99" t="str">
            <v>Situs</v>
          </cell>
          <cell r="AG99" t="str">
            <v>Situs</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ing Summary"/>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refreshError="1"/>
      <sheetData sheetId="3" refreshError="1">
        <row r="1">
          <cell r="A1" t="str">
            <v>PSE Portfolio and Acquisition Model</v>
          </cell>
        </row>
        <row r="9">
          <cell r="C9">
            <v>37986</v>
          </cell>
        </row>
        <row r="11">
          <cell r="C11">
            <v>45291</v>
          </cell>
        </row>
        <row r="21">
          <cell r="C21">
            <v>2.5000000000000001E-2</v>
          </cell>
        </row>
        <row r="22">
          <cell r="H22">
            <v>1.6E-2</v>
          </cell>
        </row>
        <row r="23">
          <cell r="H23">
            <v>6900</v>
          </cell>
          <cell r="L23">
            <v>9100</v>
          </cell>
        </row>
        <row r="25">
          <cell r="C25">
            <v>30</v>
          </cell>
        </row>
        <row r="33">
          <cell r="C33">
            <v>0.35</v>
          </cell>
        </row>
        <row r="56">
          <cell r="I56">
            <v>7.2400000000000006E-2</v>
          </cell>
        </row>
        <row r="58">
          <cell r="I58">
            <v>0.57569999999999999</v>
          </cell>
        </row>
        <row r="61">
          <cell r="I61">
            <v>7.2982982000000002E-2</v>
          </cell>
        </row>
        <row r="62">
          <cell r="I62">
            <v>8.7571220000000005E-2</v>
          </cell>
        </row>
        <row r="65">
          <cell r="I65">
            <v>0.65</v>
          </cell>
        </row>
      </sheetData>
      <sheetData sheetId="4" refreshError="1"/>
      <sheetData sheetId="5" refreshError="1"/>
      <sheetData sheetId="6" refreshError="1"/>
      <sheetData sheetId="7" refreshError="1"/>
      <sheetData sheetId="8" refreshError="1"/>
      <sheetData sheetId="9" refreshError="1">
        <row r="8">
          <cell r="C8" t="str">
            <v>Fred CC</v>
          </cell>
        </row>
        <row r="70">
          <cell r="C70" t="str">
            <v>Fred DF</v>
          </cell>
        </row>
      </sheetData>
      <sheetData sheetId="10" refreshError="1">
        <row r="11">
          <cell r="C11" t="str">
            <v>B2 10% Wind with Frederickson</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Factor Table"/>
      <sheetName val="Func Dist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s>
    <sheetDataSet>
      <sheetData sheetId="0" refreshError="1"/>
      <sheetData sheetId="1" refreshError="1">
        <row r="5">
          <cell r="T5">
            <v>3</v>
          </cell>
        </row>
        <row r="6">
          <cell r="C6" t="str">
            <v xml:space="preserve">Commission Method </v>
          </cell>
        </row>
        <row r="8">
          <cell r="D8">
            <v>0.1576213356965549</v>
          </cell>
        </row>
        <row r="9">
          <cell r="D9">
            <v>0.8423786643034451</v>
          </cell>
        </row>
        <row r="29">
          <cell r="G29">
            <v>8.1064007222136497E-2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61">
          <cell r="H61">
            <v>6.9188435929027195E-2</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Variables"/>
      <sheetName val="Function"/>
      <sheetName val="Report"/>
      <sheetName val="Results"/>
      <sheetName val="NRO"/>
      <sheetName val="ADJ"/>
      <sheetName val="URO"/>
      <sheetName val="UTCR"/>
      <sheetName val="Unadj Data for RAM"/>
      <sheetName val="CWC"/>
      <sheetName val="Factors"/>
      <sheetName val="Check"/>
      <sheetName val="WelcomeDialog"/>
      <sheetName val="Macro"/>
    </sheetNames>
    <sheetDataSet>
      <sheetData sheetId="0" refreshError="1"/>
      <sheetData sheetId="1" refreshError="1">
        <row r="23">
          <cell r="D23">
            <v>0.59916000000000003</v>
          </cell>
        </row>
        <row r="25">
          <cell r="D25">
            <v>6.79E-3</v>
          </cell>
        </row>
        <row r="26">
          <cell r="D26">
            <v>2.1319999999999999E-2</v>
          </cell>
        </row>
        <row r="27">
          <cell r="D27">
            <v>3.2599999999999999E-3</v>
          </cell>
        </row>
        <row r="28">
          <cell r="D28">
            <v>5.1999999999999995E-4</v>
          </cell>
        </row>
        <row r="29">
          <cell r="D29">
            <v>1.09E-3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Input)"/>
      <sheetName val="Results-Print"/>
      <sheetName val="Summary of Results"/>
      <sheetName val="Income Statement (Results)"/>
      <sheetName val="Cash Flow Statement (Results)"/>
      <sheetName val="Tax Statement (Results)"/>
      <sheetName val="MiscItems(Input)"/>
      <sheetName val="Capital Projects(Input)"/>
      <sheetName val="Plant(Input)"/>
      <sheetName val="Capital Projects(Results)"/>
      <sheetName val="Book Depreciation"/>
      <sheetName val="Tax Depreciation"/>
      <sheetName val="MACRS RATES"/>
      <sheetName val="Sheet1"/>
    </sheetNames>
    <sheetDataSet>
      <sheetData sheetId="0">
        <row r="5">
          <cell r="B5">
            <v>0.35</v>
          </cell>
        </row>
        <row r="6">
          <cell r="B6">
            <v>1</v>
          </cell>
        </row>
        <row r="7">
          <cell r="B7">
            <v>5.1998314171835648E-3</v>
          </cell>
        </row>
        <row r="8">
          <cell r="B8">
            <v>4.5621000000000002E-2</v>
          </cell>
        </row>
        <row r="9">
          <cell r="B9">
            <v>6.2450845342655007E-4</v>
          </cell>
        </row>
        <row r="11">
          <cell r="B11">
            <v>0</v>
          </cell>
        </row>
        <row r="12">
          <cell r="B12" t="str">
            <v>Yes</v>
          </cell>
          <cell r="C12">
            <v>1</v>
          </cell>
        </row>
        <row r="13">
          <cell r="B13" t="str">
            <v>No</v>
          </cell>
        </row>
        <row r="37">
          <cell r="D37">
            <v>6.6900000000000001E-2</v>
          </cell>
        </row>
      </sheetData>
      <sheetData sheetId="1"/>
      <sheetData sheetId="2"/>
      <sheetData sheetId="3"/>
      <sheetData sheetId="4"/>
      <sheetData sheetId="5"/>
      <sheetData sheetId="6"/>
      <sheetData sheetId="7">
        <row r="7">
          <cell r="D7">
            <v>2014</v>
          </cell>
        </row>
        <row r="8">
          <cell r="D8">
            <v>2005</v>
          </cell>
        </row>
        <row r="9">
          <cell r="D9">
            <v>2006</v>
          </cell>
        </row>
        <row r="10">
          <cell r="D10">
            <v>2007</v>
          </cell>
        </row>
        <row r="11">
          <cell r="D11">
            <v>2004</v>
          </cell>
        </row>
        <row r="12">
          <cell r="D12">
            <v>2006</v>
          </cell>
        </row>
        <row r="13">
          <cell r="D13">
            <v>2003</v>
          </cell>
        </row>
        <row r="14">
          <cell r="D14">
            <v>2004</v>
          </cell>
        </row>
        <row r="15">
          <cell r="D15">
            <v>2004</v>
          </cell>
        </row>
        <row r="16">
          <cell r="D16">
            <v>2008</v>
          </cell>
        </row>
        <row r="17">
          <cell r="D17">
            <v>2003</v>
          </cell>
        </row>
        <row r="18">
          <cell r="D18">
            <v>2006</v>
          </cell>
        </row>
        <row r="19">
          <cell r="D19">
            <v>2007</v>
          </cell>
        </row>
        <row r="20">
          <cell r="D20">
            <v>2003</v>
          </cell>
        </row>
        <row r="21">
          <cell r="D21">
            <v>2008</v>
          </cell>
        </row>
        <row r="22">
          <cell r="D22">
            <v>2006</v>
          </cell>
        </row>
        <row r="23">
          <cell r="D23">
            <v>2015</v>
          </cell>
        </row>
        <row r="24">
          <cell r="D24">
            <v>2014</v>
          </cell>
        </row>
        <row r="25">
          <cell r="D25">
            <v>2002</v>
          </cell>
        </row>
        <row r="26">
          <cell r="D26">
            <v>2003</v>
          </cell>
        </row>
        <row r="27">
          <cell r="D27">
            <v>2004</v>
          </cell>
        </row>
        <row r="28">
          <cell r="D28">
            <v>2005</v>
          </cell>
        </row>
        <row r="29">
          <cell r="D29">
            <v>2006</v>
          </cell>
        </row>
        <row r="30">
          <cell r="D30">
            <v>2007</v>
          </cell>
        </row>
        <row r="31">
          <cell r="D31">
            <v>2008</v>
          </cell>
        </row>
        <row r="32">
          <cell r="D32">
            <v>2009</v>
          </cell>
        </row>
        <row r="33">
          <cell r="D33">
            <v>2010</v>
          </cell>
        </row>
        <row r="34">
          <cell r="D34">
            <v>2011</v>
          </cell>
        </row>
        <row r="35">
          <cell r="D35">
            <v>2012</v>
          </cell>
        </row>
        <row r="36">
          <cell r="D36">
            <v>2013</v>
          </cell>
        </row>
        <row r="37">
          <cell r="D37">
            <v>2014</v>
          </cell>
        </row>
        <row r="38">
          <cell r="D38">
            <v>2015</v>
          </cell>
        </row>
        <row r="39">
          <cell r="D39">
            <v>2016</v>
          </cell>
        </row>
        <row r="40">
          <cell r="D40">
            <v>2017</v>
          </cell>
        </row>
        <row r="41">
          <cell r="D41">
            <v>2018</v>
          </cell>
        </row>
        <row r="42">
          <cell r="D42">
            <v>2019</v>
          </cell>
        </row>
        <row r="43">
          <cell r="D43">
            <v>2020</v>
          </cell>
        </row>
        <row r="44">
          <cell r="D44">
            <v>2021</v>
          </cell>
        </row>
        <row r="45">
          <cell r="D45">
            <v>2022</v>
          </cell>
        </row>
        <row r="46">
          <cell r="D46">
            <v>2023</v>
          </cell>
        </row>
        <row r="47">
          <cell r="D47">
            <v>2015</v>
          </cell>
        </row>
        <row r="48">
          <cell r="D48">
            <v>2021</v>
          </cell>
        </row>
        <row r="49">
          <cell r="D49">
            <v>2022</v>
          </cell>
        </row>
        <row r="50">
          <cell r="D50">
            <v>2023</v>
          </cell>
        </row>
        <row r="51">
          <cell r="D51">
            <v>2024</v>
          </cell>
        </row>
        <row r="52">
          <cell r="D52">
            <v>2025</v>
          </cell>
        </row>
        <row r="53">
          <cell r="D53">
            <v>2026</v>
          </cell>
        </row>
      </sheetData>
      <sheetData sheetId="8"/>
      <sheetData sheetId="9"/>
      <sheetData sheetId="10"/>
      <sheetData sheetId="11"/>
      <sheetData sheetId="12">
        <row r="3">
          <cell r="A3">
            <v>0</v>
          </cell>
          <cell r="B3">
            <v>1.0000000000000001E-9</v>
          </cell>
          <cell r="C3">
            <v>1.0000000000000001E-9</v>
          </cell>
          <cell r="D3">
            <v>1.0000000000000001E-9</v>
          </cell>
          <cell r="E3">
            <v>1.0000000000000001E-9</v>
          </cell>
          <cell r="F3">
            <v>1.0000000000000001E-9</v>
          </cell>
          <cell r="G3">
            <v>1.0000000000000001E-9</v>
          </cell>
          <cell r="H3">
            <v>1.0000000000000001E-9</v>
          </cell>
          <cell r="I3">
            <v>1.0000000000000001E-9</v>
          </cell>
          <cell r="J3">
            <v>1.0000000000000001E-9</v>
          </cell>
          <cell r="K3">
            <v>1.0000000000000001E-9</v>
          </cell>
          <cell r="L3">
            <v>1.0000000000000001E-9</v>
          </cell>
          <cell r="M3">
            <v>1.0000000000000001E-9</v>
          </cell>
          <cell r="N3">
            <v>1.0000000000000001E-9</v>
          </cell>
          <cell r="O3">
            <v>1.0000000000000001E-9</v>
          </cell>
          <cell r="P3">
            <v>1.0000000000000001E-9</v>
          </cell>
          <cell r="Q3">
            <v>1.0000000000000001E-9</v>
          </cell>
          <cell r="R3">
            <v>1.0000000000000001E-9</v>
          </cell>
          <cell r="S3">
            <v>1.0000000000000001E-9</v>
          </cell>
          <cell r="T3">
            <v>1.0000000000000001E-9</v>
          </cell>
          <cell r="U3">
            <v>1.0000000000000001E-9</v>
          </cell>
          <cell r="V3">
            <v>1.0000000000000001E-9</v>
          </cell>
          <cell r="W3">
            <v>1.0000000000000001E-9</v>
          </cell>
          <cell r="X3">
            <v>1.0000000000000001E-9</v>
          </cell>
          <cell r="Y3">
            <v>1.0000000000000001E-9</v>
          </cell>
          <cell r="Z3">
            <v>1.0000000000000001E-9</v>
          </cell>
          <cell r="AA3">
            <v>1.0000000000000001E-9</v>
          </cell>
          <cell r="AB3">
            <v>1.0000000000000001E-9</v>
          </cell>
          <cell r="AC3">
            <v>1.0000000000000001E-9</v>
          </cell>
          <cell r="AD3">
            <v>1.0000000000000001E-9</v>
          </cell>
          <cell r="AE3">
            <v>1.0000000000000001E-9</v>
          </cell>
          <cell r="AF3">
            <v>1.0000000000000001E-9</v>
          </cell>
          <cell r="AG3">
            <v>1.0000000000000001E-9</v>
          </cell>
          <cell r="AH3">
            <v>1.0000000000000001E-9</v>
          </cell>
          <cell r="AI3">
            <v>1.0000000000000001E-9</v>
          </cell>
          <cell r="AJ3">
            <v>1.0000000000000001E-9</v>
          </cell>
          <cell r="AK3">
            <v>1.0000000000000001E-9</v>
          </cell>
          <cell r="AL3">
            <v>1.0000000000000001E-9</v>
          </cell>
          <cell r="AM3">
            <v>1.0000000000000001E-9</v>
          </cell>
          <cell r="AN3">
            <v>1.0000000000000001E-9</v>
          </cell>
          <cell r="AO3">
            <v>1.0000000000000001E-9</v>
          </cell>
        </row>
        <row r="4">
          <cell r="A4">
            <v>3</v>
          </cell>
          <cell r="B4">
            <v>0.33333333333333331</v>
          </cell>
          <cell r="C4">
            <v>0.44444444444444448</v>
          </cell>
          <cell r="D4">
            <v>0.14814814814814817</v>
          </cell>
          <cell r="E4">
            <v>7.407407407407407E-2</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row>
        <row r="5">
          <cell r="A5">
            <v>5</v>
          </cell>
          <cell r="B5">
            <v>0.2</v>
          </cell>
          <cell r="C5">
            <v>0.32</v>
          </cell>
          <cell r="D5">
            <v>0.192</v>
          </cell>
          <cell r="E5">
            <v>0.11520000000000001</v>
          </cell>
          <cell r="F5">
            <v>0.11520000000000001</v>
          </cell>
          <cell r="G5">
            <v>5.7600000000000096E-2</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row>
        <row r="6">
          <cell r="A6">
            <v>7</v>
          </cell>
          <cell r="B6">
            <v>0.14285714285714285</v>
          </cell>
          <cell r="C6">
            <v>0.24489795918367349</v>
          </cell>
          <cell r="D6">
            <v>0.1749271137026239</v>
          </cell>
          <cell r="E6">
            <v>0.12494793835901707</v>
          </cell>
          <cell r="F6">
            <v>8.9200000000000002E-2</v>
          </cell>
          <cell r="G6">
            <v>8.9200000000000002E-2</v>
          </cell>
          <cell r="H6">
            <v>8.9200000000000002E-2</v>
          </cell>
          <cell r="I6">
            <v>4.4769845897542737E-2</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row>
        <row r="7">
          <cell r="A7">
            <v>10</v>
          </cell>
          <cell r="B7">
            <v>0.1</v>
          </cell>
          <cell r="C7">
            <v>0.18</v>
          </cell>
          <cell r="D7">
            <v>0.14399999999999999</v>
          </cell>
          <cell r="E7">
            <v>0.1152</v>
          </cell>
          <cell r="F7">
            <v>9.2159999999999992E-2</v>
          </cell>
          <cell r="G7">
            <v>7.3727999999999988E-2</v>
          </cell>
          <cell r="H7">
            <v>6.5535999999999983E-2</v>
          </cell>
          <cell r="I7">
            <v>6.5535999999999983E-2</v>
          </cell>
          <cell r="J7">
            <v>6.5535999999999983E-2</v>
          </cell>
          <cell r="K7">
            <v>6.5535999999999983E-2</v>
          </cell>
          <cell r="L7">
            <v>3.2767999999999908E-2</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row>
        <row r="8">
          <cell r="A8">
            <v>15</v>
          </cell>
          <cell r="B8">
            <v>0.05</v>
          </cell>
          <cell r="C8">
            <v>9.5000000000000001E-2</v>
          </cell>
          <cell r="D8">
            <v>8.5500000000000007E-2</v>
          </cell>
          <cell r="E8">
            <v>7.6999999999999999E-2</v>
          </cell>
          <cell r="F8">
            <v>6.9199999999999998E-2</v>
          </cell>
          <cell r="G8">
            <v>6.2300000000000001E-2</v>
          </cell>
          <cell r="H8">
            <v>5.91E-2</v>
          </cell>
          <cell r="I8">
            <v>5.91E-2</v>
          </cell>
          <cell r="J8">
            <v>5.91E-2</v>
          </cell>
          <cell r="K8">
            <v>5.91E-2</v>
          </cell>
          <cell r="L8">
            <v>5.91E-2</v>
          </cell>
          <cell r="M8">
            <v>5.91E-2</v>
          </cell>
          <cell r="N8">
            <v>5.91E-2</v>
          </cell>
          <cell r="O8">
            <v>5.91E-2</v>
          </cell>
          <cell r="P8">
            <v>5.91E-2</v>
          </cell>
          <cell r="Q8">
            <v>2.9100000000000001E-2</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row>
        <row r="9">
          <cell r="A9">
            <v>20</v>
          </cell>
          <cell r="B9">
            <v>3.7499999999999999E-2</v>
          </cell>
          <cell r="C9">
            <v>7.22E-2</v>
          </cell>
          <cell r="D9">
            <v>6.6799999999999998E-2</v>
          </cell>
          <cell r="E9">
            <v>6.1800000000000001E-2</v>
          </cell>
          <cell r="F9">
            <v>5.7099999999999998E-2</v>
          </cell>
          <cell r="G9">
            <v>5.28E-2</v>
          </cell>
          <cell r="H9">
            <v>4.8899999999999999E-2</v>
          </cell>
          <cell r="I9">
            <v>4.4699999999999997E-2</v>
          </cell>
          <cell r="J9">
            <v>4.4699999999999997E-2</v>
          </cell>
          <cell r="K9">
            <v>4.4699999999999997E-2</v>
          </cell>
          <cell r="L9">
            <v>4.4699999999999997E-2</v>
          </cell>
          <cell r="M9">
            <v>4.4699999999999997E-2</v>
          </cell>
          <cell r="N9">
            <v>4.4699999999999997E-2</v>
          </cell>
          <cell r="O9">
            <v>4.4699999999999997E-2</v>
          </cell>
          <cell r="P9">
            <v>4.4699999999999997E-2</v>
          </cell>
          <cell r="Q9">
            <v>4.4699999999999997E-2</v>
          </cell>
          <cell r="R9">
            <v>4.4699999999999997E-2</v>
          </cell>
          <cell r="S9">
            <v>4.4699999999999997E-2</v>
          </cell>
          <cell r="T9">
            <v>4.4699999999999997E-2</v>
          </cell>
          <cell r="U9">
            <v>4.4699999999999997E-2</v>
          </cell>
          <cell r="V9">
            <v>2.18E-2</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row>
        <row r="10">
          <cell r="A10">
            <v>40</v>
          </cell>
          <cell r="B10">
            <v>2.5000000000000001E-2</v>
          </cell>
          <cell r="C10">
            <v>2.5000000000000001E-2</v>
          </cell>
          <cell r="D10">
            <v>2.5000000000000001E-2</v>
          </cell>
          <cell r="E10">
            <v>2.5000000000000001E-2</v>
          </cell>
          <cell r="F10">
            <v>2.5000000000000001E-2</v>
          </cell>
          <cell r="G10">
            <v>2.5000000000000001E-2</v>
          </cell>
          <cell r="H10">
            <v>2.5000000000000001E-2</v>
          </cell>
          <cell r="I10">
            <v>2.5000000000000001E-2</v>
          </cell>
          <cell r="J10">
            <v>2.5000000000000001E-2</v>
          </cell>
          <cell r="K10">
            <v>2.5000000000000001E-2</v>
          </cell>
          <cell r="L10">
            <v>2.5000000000000001E-2</v>
          </cell>
          <cell r="M10">
            <v>2.5000000000000001E-2</v>
          </cell>
          <cell r="N10">
            <v>2.5000000000000001E-2</v>
          </cell>
          <cell r="O10">
            <v>2.5000000000000001E-2</v>
          </cell>
          <cell r="P10">
            <v>2.5000000000000001E-2</v>
          </cell>
          <cell r="Q10">
            <v>2.5000000000000001E-2</v>
          </cell>
          <cell r="R10">
            <v>2.5000000000000001E-2</v>
          </cell>
          <cell r="S10">
            <v>2.5000000000000001E-2</v>
          </cell>
          <cell r="T10">
            <v>2.5000000000000001E-2</v>
          </cell>
          <cell r="U10">
            <v>2.5000000000000001E-2</v>
          </cell>
          <cell r="V10">
            <v>2.5000000000000001E-2</v>
          </cell>
          <cell r="W10">
            <v>2.5000000000000001E-2</v>
          </cell>
          <cell r="X10">
            <v>2.5000000000000001E-2</v>
          </cell>
          <cell r="Y10">
            <v>2.5000000000000001E-2</v>
          </cell>
          <cell r="Z10">
            <v>2.5000000000000001E-2</v>
          </cell>
          <cell r="AA10">
            <v>2.5000000000000001E-2</v>
          </cell>
          <cell r="AB10">
            <v>2.5000000000000001E-2</v>
          </cell>
          <cell r="AC10">
            <v>2.5000000000000001E-2</v>
          </cell>
          <cell r="AD10">
            <v>2.5000000000000001E-2</v>
          </cell>
          <cell r="AE10">
            <v>2.5000000000000001E-2</v>
          </cell>
          <cell r="AF10">
            <v>2.5000000000000001E-2</v>
          </cell>
          <cell r="AG10">
            <v>2.5000000000000001E-2</v>
          </cell>
          <cell r="AH10">
            <v>2.5000000000000001E-2</v>
          </cell>
          <cell r="AI10">
            <v>2.5000000000000001E-2</v>
          </cell>
          <cell r="AJ10">
            <v>2.5000000000000001E-2</v>
          </cell>
          <cell r="AK10">
            <v>2.5000000000000001E-2</v>
          </cell>
          <cell r="AL10">
            <v>2.5000000000000001E-2</v>
          </cell>
          <cell r="AM10">
            <v>2.5000000000000001E-2</v>
          </cell>
          <cell r="AN10">
            <v>2.5000000000000001E-2</v>
          </cell>
          <cell r="AO10">
            <v>2.5000000000000001E-2</v>
          </cell>
        </row>
      </sheetData>
      <sheetData sheetId="1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_1 A"/>
      <sheetName val="tab_1"/>
      <sheetName val="Encogen_A"/>
      <sheetName val="Income"/>
      <sheetName val="O&amp;M"/>
      <sheetName val="Gas Cost Calc Monthly"/>
      <sheetName val="12.1.02 Aurora Run"/>
      <sheetName val="Encogen Costs"/>
      <sheetName val="MTM of Gas"/>
      <sheetName val="OLD Gas Cost Calc Monthly OLD"/>
      <sheetName val="Gas Cost Calc"/>
      <sheetName val="Cabot Gas Replacement"/>
      <sheetName val="Cabot Amort"/>
      <sheetName val="Cabot Stretch Goal 2000"/>
      <sheetName val="Cascade Prices"/>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8">
          <cell r="B8">
            <v>2000</v>
          </cell>
          <cell r="C8">
            <v>335</v>
          </cell>
          <cell r="D8">
            <v>10000</v>
          </cell>
          <cell r="E8">
            <v>2.4451000000000001</v>
          </cell>
          <cell r="F8">
            <v>2.1025</v>
          </cell>
        </row>
        <row r="9">
          <cell r="B9">
            <v>2001</v>
          </cell>
          <cell r="C9">
            <v>365</v>
          </cell>
          <cell r="D9">
            <v>10000</v>
          </cell>
          <cell r="E9">
            <v>2.5672999999999999</v>
          </cell>
          <cell r="F9">
            <v>2.19</v>
          </cell>
        </row>
        <row r="10">
          <cell r="B10">
            <v>2002</v>
          </cell>
          <cell r="C10">
            <v>365</v>
          </cell>
          <cell r="D10">
            <v>10000</v>
          </cell>
          <cell r="E10">
            <v>2.6957</v>
          </cell>
          <cell r="F10">
            <v>2.21</v>
          </cell>
        </row>
        <row r="11">
          <cell r="B11">
            <v>2003</v>
          </cell>
          <cell r="C11">
            <v>365</v>
          </cell>
          <cell r="D11">
            <v>10000</v>
          </cell>
          <cell r="E11">
            <v>2.8304999999999998</v>
          </cell>
          <cell r="F11">
            <v>2.25</v>
          </cell>
        </row>
        <row r="12">
          <cell r="B12">
            <v>2004</v>
          </cell>
          <cell r="C12">
            <v>366</v>
          </cell>
          <cell r="D12">
            <v>10000</v>
          </cell>
          <cell r="E12">
            <v>2.972</v>
          </cell>
          <cell r="F12">
            <v>2.3199999999999998</v>
          </cell>
        </row>
        <row r="13">
          <cell r="B13">
            <v>2005</v>
          </cell>
          <cell r="C13">
            <v>365</v>
          </cell>
          <cell r="D13">
            <v>10000</v>
          </cell>
          <cell r="E13">
            <v>3.1206</v>
          </cell>
          <cell r="F13">
            <v>2.38</v>
          </cell>
        </row>
        <row r="14">
          <cell r="B14">
            <v>2006</v>
          </cell>
          <cell r="C14">
            <v>366</v>
          </cell>
          <cell r="D14">
            <v>10000</v>
          </cell>
          <cell r="E14">
            <v>3.2766000000000002</v>
          </cell>
          <cell r="F14">
            <v>2.44</v>
          </cell>
        </row>
        <row r="15">
          <cell r="B15">
            <v>2007</v>
          </cell>
          <cell r="C15">
            <v>365</v>
          </cell>
          <cell r="D15">
            <v>10000</v>
          </cell>
          <cell r="E15">
            <v>3.4403999999999999</v>
          </cell>
          <cell r="F15">
            <v>2.5099999999999998</v>
          </cell>
        </row>
        <row r="16">
          <cell r="B16">
            <v>2008</v>
          </cell>
          <cell r="C16">
            <v>182</v>
          </cell>
          <cell r="D16">
            <v>10000</v>
          </cell>
          <cell r="E16">
            <v>3.5243000000000002</v>
          </cell>
          <cell r="F16">
            <v>2.62</v>
          </cell>
        </row>
      </sheetData>
      <sheetData sheetId="12" refreshError="1"/>
      <sheetData sheetId="13" refreshError="1"/>
      <sheetData sheetId="14" refreshError="1"/>
      <sheetData sheetId="1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e Rev Req "/>
      <sheetName val="EnXco Categories"/>
      <sheetName val="Capital Expenditures"/>
      <sheetName val="CapEx Depr Table"/>
      <sheetName val="TypeConsol"/>
      <sheetName val="Type1"/>
      <sheetName val="Type2"/>
      <sheetName val="Type5"/>
      <sheetName val="Type6"/>
      <sheetName val="Type7"/>
      <sheetName val="Type8"/>
      <sheetName val="Type9"/>
      <sheetName val="Lump 1 Depr Class"/>
      <sheetName val="SL Tables"/>
      <sheetName val="MACRS Tables"/>
      <sheetName val="Assumptions"/>
      <sheetName val="Summary"/>
      <sheetName val="Wind Acquisition"/>
      <sheetName val="Questions-concerns"/>
      <sheetName val="Graphs"/>
      <sheetName val="PPA 1"/>
      <sheetName val="PPA 2"/>
      <sheetName val="PPA 3"/>
      <sheetName val="PPA 4"/>
      <sheetName val="Wind PPA"/>
      <sheetName val="Acquisition Inputs"/>
      <sheetName val="Wind Inputs"/>
      <sheetName val="Proposal OpEx"/>
      <sheetName val="Emissions Inputs"/>
      <sheetName val="Fuel Consumption"/>
      <sheetName val="OMfromenxcoASM4"/>
      <sheetName val="OandM Documentation"/>
      <sheetName val="OandM Documentationold"/>
      <sheetName val="Capital Costs"/>
      <sheetName val="Transmission Doc"/>
      <sheetName val="Emissions"/>
      <sheetName val="Results Summary"/>
      <sheetName val="Acquisition 1"/>
      <sheetName val="Acquisition 2"/>
      <sheetName val="Chart1"/>
      <sheetName val="PPA Rollup"/>
      <sheetName val="End Effects"/>
      <sheetName val="Equity Equalization - PPA"/>
      <sheetName val="&lt;Dispatch Model&gt;"/>
      <sheetName val="CB Assumptions"/>
      <sheetName val="CB Correlation Matrix"/>
      <sheetName val="Dispatch"/>
      <sheetName val="Load Shape"/>
      <sheetName val="Price Data"/>
      <sheetName val="Wind Data"/>
      <sheetName val="Thermal Plants"/>
      <sheetName val="&lt;Data Sheets&gt;"/>
      <sheetName val="WACC"/>
      <sheetName val="Not used Capital Expenditur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row r="5">
          <cell r="D5" t="str">
            <v>Yes</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
      <sheetName val="Summaries &amp; 3.01-3.18 &amp; 4.01"/>
      <sheetName val="1.01 ROR ROE"/>
      <sheetName val="1.02 COC"/>
      <sheetName val="Electric Earnings Sharing"/>
      <sheetName val="Restating Print Macros"/>
      <sheetName val="Module13"/>
      <sheetName val="Module14"/>
      <sheetName val="Module15"/>
      <sheetName val="Module1"/>
    </sheetNames>
    <sheetDataSet>
      <sheetData sheetId="0"/>
      <sheetData sheetId="1">
        <row r="4">
          <cell r="A4" t="str">
            <v>PUGET SOUND ENERGY-ELECTRIC</v>
          </cell>
        </row>
        <row r="6">
          <cell r="A6" t="str">
            <v>FOR THE TWELVE MONTHS ENDED DECEMBER 31, 2017</v>
          </cell>
        </row>
        <row r="7">
          <cell r="A7" t="str">
            <v>COMMISSION BASIS REPORT</v>
          </cell>
        </row>
        <row r="12">
          <cell r="CW12">
            <v>7.7210000000000004E-3</v>
          </cell>
        </row>
        <row r="13">
          <cell r="CW13">
            <v>2E-3</v>
          </cell>
        </row>
        <row r="14">
          <cell r="CV14">
            <v>3.8733999999999998E-2</v>
          </cell>
          <cell r="CW14">
            <v>3.8434999999999997E-2</v>
          </cell>
        </row>
        <row r="19">
          <cell r="CV19">
            <v>0.35</v>
          </cell>
        </row>
      </sheetData>
      <sheetData sheetId="2"/>
      <sheetData sheetId="3"/>
      <sheetData sheetId="4"/>
      <sheetData sheetId="5"/>
      <sheetData sheetId="6"/>
      <sheetData sheetId="7"/>
      <sheetData sheetId="8"/>
      <sheetData sheetId="9"/>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
      <sheetName val="Summaries &amp; 3.01-3.18 &amp; 4.01"/>
      <sheetName val="1.01 ROR ROE"/>
      <sheetName val="Electric Earnings Sharing"/>
      <sheetName val="1.02 COC"/>
      <sheetName val="for review only==&gt;"/>
      <sheetName val="Summary of Compare"/>
      <sheetName val="ERB"/>
      <sheetName val="Compare IS"/>
      <sheetName val="Restating Print Macros"/>
      <sheetName val="Module13"/>
      <sheetName val="Module14"/>
      <sheetName val="Module15"/>
      <sheetName val="Module1"/>
      <sheetName val="Not Used FIT Est Only==&gt;"/>
      <sheetName val="ETR"/>
      <sheetName val="Adjustment No 5 FIT"/>
    </sheetNames>
    <sheetDataSet>
      <sheetData sheetId="0" refreshError="1"/>
      <sheetData sheetId="1">
        <row r="4">
          <cell r="A4" t="str">
            <v>PUGET SOUND ENERGY-ELECTRIC</v>
          </cell>
        </row>
        <row r="7">
          <cell r="A7" t="str">
            <v>COMMISSION BASIS REPORT</v>
          </cell>
        </row>
        <row r="12">
          <cell r="CW12">
            <v>7.7210000000000004E-3</v>
          </cell>
        </row>
        <row r="13">
          <cell r="CW13">
            <v>2E-3</v>
          </cell>
        </row>
        <row r="14">
          <cell r="CV14">
            <v>3.8733999999999998E-2</v>
          </cell>
          <cell r="CW14">
            <v>3.8434999999999997E-2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view Checklist"/>
      <sheetName val="GRB EOP"/>
      <sheetName val="ERB EOP"/>
      <sheetName val="CWC EOP"/>
      <sheetName val="Gas RB Recon to WC"/>
      <sheetName val="El RB Recon to WC"/>
      <sheetName val="ERB"/>
      <sheetName val="GRB"/>
      <sheetName val="CWC"/>
      <sheetName val="BS"/>
      <sheetName val="Invested Capital"/>
      <sheetName val="Detailed Electric RB"/>
      <sheetName val="Detailed Gas RB"/>
      <sheetName val="Working Capital"/>
      <sheetName val="Summary Flux sheet"/>
      <sheetName val="El Flux Analysis"/>
      <sheetName val="Gas Flux Analysis"/>
      <sheetName val="Attachment A Page 1"/>
      <sheetName val="Attachment A Page 2"/>
      <sheetName val="PPXLSaveData0"/>
      <sheetName val="Chg Code"/>
      <sheetName val="PPXLFunctions"/>
      <sheetName val="PPXLOpen"/>
      <sheetName val="E Input"/>
      <sheetName val="E Recon PWR Plt"/>
      <sheetName val="G Recon PWR Plt"/>
      <sheetName val="G Input"/>
      <sheetName val="Power Plant Info"/>
      <sheetName val="GasMerchInv"/>
      <sheetName val="May10"/>
      <sheetName val="Jun10"/>
      <sheetName val="Sheet2"/>
      <sheetName val="Allocation Factor"/>
      <sheetName val="Dec09"/>
      <sheetName val="Jan10"/>
      <sheetName val="Feb10"/>
      <sheetName val="Mar10"/>
      <sheetName val="Apr10"/>
    </sheetNames>
    <sheetDataSet>
      <sheetData sheetId="0"/>
      <sheetData sheetId="1"/>
      <sheetData sheetId="2"/>
      <sheetData sheetId="3"/>
      <sheetData sheetId="4"/>
      <sheetData sheetId="5"/>
      <sheetData sheetId="6"/>
      <sheetData sheetId="7"/>
      <sheetData sheetId="8"/>
      <sheetData sheetId="9"/>
      <sheetData sheetId="10" refreshError="1">
        <row r="7">
          <cell r="Q7">
            <v>0</v>
          </cell>
          <cell r="S7">
            <v>0</v>
          </cell>
          <cell r="U7">
            <v>0</v>
          </cell>
          <cell r="V7">
            <v>0</v>
          </cell>
          <cell r="W7">
            <v>0</v>
          </cell>
          <cell r="Y7">
            <v>0</v>
          </cell>
          <cell r="AA7">
            <v>0</v>
          </cell>
          <cell r="AJ7">
            <v>-1655144.4233333336</v>
          </cell>
          <cell r="AL7">
            <v>-1426484.5483333331</v>
          </cell>
          <cell r="AN7">
            <v>-1112572.0991666669</v>
          </cell>
          <cell r="AR7">
            <v>-427912.34583333338</v>
          </cell>
          <cell r="AV7">
            <v>0</v>
          </cell>
          <cell r="AZ7">
            <v>0</v>
          </cell>
        </row>
        <row r="8">
          <cell r="Q8">
            <v>0</v>
          </cell>
          <cell r="S8">
            <v>0</v>
          </cell>
          <cell r="U8">
            <v>0</v>
          </cell>
          <cell r="V8">
            <v>0</v>
          </cell>
          <cell r="W8">
            <v>0</v>
          </cell>
          <cell r="Y8">
            <v>0</v>
          </cell>
          <cell r="AA8">
            <v>0</v>
          </cell>
          <cell r="AJ8">
            <v>1655144.4233333336</v>
          </cell>
          <cell r="AL8">
            <v>1426484.5483333331</v>
          </cell>
          <cell r="AN8">
            <v>1112572.0991666669</v>
          </cell>
          <cell r="AR8">
            <v>427912.34583333338</v>
          </cell>
          <cell r="AV8">
            <v>0</v>
          </cell>
          <cell r="AZ8">
            <v>0</v>
          </cell>
        </row>
        <row r="9">
          <cell r="Q9">
            <v>0</v>
          </cell>
          <cell r="S9">
            <v>0</v>
          </cell>
          <cell r="U9">
            <v>0</v>
          </cell>
          <cell r="V9">
            <v>0</v>
          </cell>
          <cell r="W9">
            <v>0</v>
          </cell>
          <cell r="Y9">
            <v>0</v>
          </cell>
          <cell r="AA9">
            <v>0</v>
          </cell>
          <cell r="AJ9">
            <v>0</v>
          </cell>
          <cell r="AL9">
            <v>0</v>
          </cell>
          <cell r="AN9">
            <v>0</v>
          </cell>
          <cell r="AR9">
            <v>0</v>
          </cell>
          <cell r="AV9">
            <v>0</v>
          </cell>
          <cell r="AZ9">
            <v>0</v>
          </cell>
        </row>
        <row r="10">
          <cell r="Q10">
            <v>0</v>
          </cell>
          <cell r="S10">
            <v>0</v>
          </cell>
          <cell r="U10">
            <v>0</v>
          </cell>
          <cell r="V10">
            <v>0</v>
          </cell>
          <cell r="W10">
            <v>0</v>
          </cell>
          <cell r="Y10">
            <v>0</v>
          </cell>
          <cell r="AA10">
            <v>0</v>
          </cell>
          <cell r="AJ10">
            <v>0</v>
          </cell>
          <cell r="AL10">
            <v>0</v>
          </cell>
          <cell r="AN10">
            <v>0</v>
          </cell>
          <cell r="AR10">
            <v>0</v>
          </cell>
          <cell r="AV10">
            <v>0</v>
          </cell>
          <cell r="AZ10">
            <v>0</v>
          </cell>
        </row>
        <row r="11">
          <cell r="Q11">
            <v>0</v>
          </cell>
          <cell r="S11">
            <v>0</v>
          </cell>
          <cell r="U11">
            <v>0</v>
          </cell>
          <cell r="V11">
            <v>0</v>
          </cell>
          <cell r="W11">
            <v>0</v>
          </cell>
          <cell r="Y11">
            <v>0</v>
          </cell>
          <cell r="AA11">
            <v>0</v>
          </cell>
          <cell r="AJ11">
            <v>0</v>
          </cell>
          <cell r="AL11">
            <v>0</v>
          </cell>
          <cell r="AN11">
            <v>0</v>
          </cell>
          <cell r="AR11">
            <v>0</v>
          </cell>
          <cell r="AV11">
            <v>0</v>
          </cell>
          <cell r="AZ11">
            <v>0</v>
          </cell>
        </row>
        <row r="12">
          <cell r="Q12">
            <v>0</v>
          </cell>
          <cell r="S12">
            <v>0</v>
          </cell>
          <cell r="U12">
            <v>0</v>
          </cell>
          <cell r="V12">
            <v>0</v>
          </cell>
          <cell r="W12">
            <v>0</v>
          </cell>
          <cell r="Y12">
            <v>0</v>
          </cell>
          <cell r="AA12">
            <v>0</v>
          </cell>
          <cell r="AJ12">
            <v>-14045.986666666666</v>
          </cell>
          <cell r="AL12">
            <v>-11370.444999999998</v>
          </cell>
          <cell r="AN12">
            <v>-8694.9579166666663</v>
          </cell>
          <cell r="AR12">
            <v>-3344.2145833333329</v>
          </cell>
          <cell r="AV12">
            <v>0</v>
          </cell>
          <cell r="AZ12">
            <v>0</v>
          </cell>
        </row>
        <row r="13">
          <cell r="Q13">
            <v>0</v>
          </cell>
          <cell r="S13">
            <v>0</v>
          </cell>
          <cell r="U13">
            <v>0</v>
          </cell>
          <cell r="V13">
            <v>0</v>
          </cell>
          <cell r="W13">
            <v>0</v>
          </cell>
          <cell r="Y13">
            <v>0</v>
          </cell>
          <cell r="AA13">
            <v>0</v>
          </cell>
          <cell r="AJ13">
            <v>14045.986666666666</v>
          </cell>
          <cell r="AL13">
            <v>11370.444999999998</v>
          </cell>
          <cell r="AN13">
            <v>8694.9579166666663</v>
          </cell>
          <cell r="AR13">
            <v>3344.2145833333329</v>
          </cell>
          <cell r="AV13">
            <v>0</v>
          </cell>
          <cell r="AZ13">
            <v>0</v>
          </cell>
        </row>
        <row r="14">
          <cell r="Q14">
            <v>6048482342.6300001</v>
          </cell>
          <cell r="S14">
            <v>6112284992.5100002</v>
          </cell>
          <cell r="U14">
            <v>6152862298.7600002</v>
          </cell>
          <cell r="V14">
            <v>6174410669.9099998</v>
          </cell>
          <cell r="W14">
            <v>6198743579.6000004</v>
          </cell>
          <cell r="Y14">
            <v>6236096297.6099997</v>
          </cell>
          <cell r="AA14">
            <v>6237478128.4200001</v>
          </cell>
          <cell r="AJ14">
            <v>5719028068.4399996</v>
          </cell>
          <cell r="AL14">
            <v>5805203372.4945831</v>
          </cell>
          <cell r="AN14">
            <v>5894396029.5858335</v>
          </cell>
          <cell r="AR14">
            <v>6064762060.5654173</v>
          </cell>
          <cell r="AV14">
            <v>6183419903.5250006</v>
          </cell>
          <cell r="AZ14">
            <v>6269690857.2545824</v>
          </cell>
        </row>
        <row r="15">
          <cell r="Q15">
            <v>2381048218.02</v>
          </cell>
          <cell r="S15">
            <v>2435784787.5900002</v>
          </cell>
          <cell r="U15">
            <v>2474902337.4299998</v>
          </cell>
          <cell r="V15">
            <v>2484963662.0999999</v>
          </cell>
          <cell r="W15">
            <v>2493181952.1500001</v>
          </cell>
          <cell r="Y15">
            <v>2514524005.77</v>
          </cell>
          <cell r="AA15">
            <v>2514547820.5999999</v>
          </cell>
          <cell r="AJ15">
            <v>2288973794.9749999</v>
          </cell>
          <cell r="AL15">
            <v>2321439050.9045835</v>
          </cell>
          <cell r="AN15">
            <v>2355372812.0329165</v>
          </cell>
          <cell r="AR15">
            <v>2421384077.4991665</v>
          </cell>
          <cell r="AV15">
            <v>2483390271.71875</v>
          </cell>
          <cell r="AZ15">
            <v>2529875020.6729169</v>
          </cell>
        </row>
        <row r="16">
          <cell r="Q16">
            <v>513616773.94</v>
          </cell>
          <cell r="S16">
            <v>518036205.13</v>
          </cell>
          <cell r="U16">
            <v>525922628.55000001</v>
          </cell>
          <cell r="V16">
            <v>529582609.93000001</v>
          </cell>
          <cell r="W16">
            <v>537617929.95000005</v>
          </cell>
          <cell r="Y16">
            <v>542664666.13999999</v>
          </cell>
          <cell r="AA16">
            <v>514834540.25</v>
          </cell>
          <cell r="AJ16">
            <v>489348331.26791668</v>
          </cell>
          <cell r="AL16">
            <v>495126578.3483333</v>
          </cell>
          <cell r="AN16">
            <v>501615958.78291672</v>
          </cell>
          <cell r="AR16">
            <v>517729821.51833338</v>
          </cell>
          <cell r="AV16">
            <v>525400157.5670833</v>
          </cell>
          <cell r="AZ16">
            <v>519694689.25166672</v>
          </cell>
        </row>
        <row r="17">
          <cell r="Q17">
            <v>22664862.559999999</v>
          </cell>
          <cell r="S17">
            <v>0</v>
          </cell>
          <cell r="U17">
            <v>0</v>
          </cell>
          <cell r="V17">
            <v>0</v>
          </cell>
          <cell r="W17">
            <v>0</v>
          </cell>
          <cell r="Y17">
            <v>0</v>
          </cell>
          <cell r="AA17">
            <v>0</v>
          </cell>
          <cell r="AJ17">
            <v>22753499.379166666</v>
          </cell>
          <cell r="AL17">
            <v>21781106.371666666</v>
          </cell>
          <cell r="AN17">
            <v>17981630.57041667</v>
          </cell>
          <cell r="AR17">
            <v>10397093.240416666</v>
          </cell>
          <cell r="AV17">
            <v>2831869.2733333334</v>
          </cell>
          <cell r="AZ17">
            <v>0</v>
          </cell>
        </row>
        <row r="18">
          <cell r="U18">
            <v>15249131.16</v>
          </cell>
          <cell r="V18">
            <v>14900726.140000001</v>
          </cell>
          <cell r="W18">
            <v>14552321.119999999</v>
          </cell>
          <cell r="Y18">
            <v>13855511.08</v>
          </cell>
          <cell r="AA18">
            <v>13198518.76</v>
          </cell>
          <cell r="AJ18">
            <v>0</v>
          </cell>
          <cell r="AL18">
            <v>0</v>
          </cell>
          <cell r="AN18">
            <v>1935175.1466666665</v>
          </cell>
          <cell r="AR18">
            <v>6785948.8533333344</v>
          </cell>
          <cell r="AV18">
            <v>11171154.418333335</v>
          </cell>
          <cell r="AZ18">
            <v>9743412.6491666678</v>
          </cell>
        </row>
        <row r="19">
          <cell r="Q19">
            <v>45843563.659999996</v>
          </cell>
          <cell r="S19">
            <v>45251084.619999997</v>
          </cell>
          <cell r="U19">
            <v>44021559.100000001</v>
          </cell>
          <cell r="V19">
            <v>43703710.549999997</v>
          </cell>
          <cell r="W19">
            <v>44066126.560000002</v>
          </cell>
          <cell r="Y19">
            <v>43473647.520000003</v>
          </cell>
          <cell r="AA19">
            <v>43002485.619999997</v>
          </cell>
          <cell r="AJ19">
            <v>1910148.4858333331</v>
          </cell>
          <cell r="AL19">
            <v>9501369.1758333333</v>
          </cell>
          <cell r="AN19">
            <v>16989380.979166668</v>
          </cell>
          <cell r="AR19">
            <v>31596658.267499998</v>
          </cell>
          <cell r="AV19">
            <v>44015306.288333334</v>
          </cell>
          <cell r="AZ19">
            <v>30702376.695000004</v>
          </cell>
        </row>
        <row r="20">
          <cell r="Q20">
            <v>1403431.75</v>
          </cell>
          <cell r="S20">
            <v>1315717.25</v>
          </cell>
          <cell r="U20">
            <v>1228002.75</v>
          </cell>
          <cell r="V20">
            <v>1179534.43</v>
          </cell>
          <cell r="W20">
            <v>1062128.33</v>
          </cell>
          <cell r="Y20">
            <v>974413.83</v>
          </cell>
          <cell r="AA20">
            <v>870291.25</v>
          </cell>
          <cell r="AJ20">
            <v>58476.322916666664</v>
          </cell>
          <cell r="AL20">
            <v>285072.07291666669</v>
          </cell>
          <cell r="AN20">
            <v>497048.73958333331</v>
          </cell>
          <cell r="AR20">
            <v>860477.25041666662</v>
          </cell>
          <cell r="AV20">
            <v>1095976.40625</v>
          </cell>
          <cell r="AZ20">
            <v>691838.73958333337</v>
          </cell>
        </row>
        <row r="21">
          <cell r="Q21">
            <v>0</v>
          </cell>
          <cell r="S21">
            <v>0</v>
          </cell>
          <cell r="U21">
            <v>0</v>
          </cell>
          <cell r="V21">
            <v>0</v>
          </cell>
          <cell r="W21">
            <v>0</v>
          </cell>
          <cell r="Y21">
            <v>0</v>
          </cell>
          <cell r="AA21">
            <v>0</v>
          </cell>
          <cell r="AJ21">
            <v>0</v>
          </cell>
          <cell r="AL21">
            <v>0</v>
          </cell>
          <cell r="AN21">
            <v>0</v>
          </cell>
          <cell r="AR21">
            <v>0</v>
          </cell>
          <cell r="AV21">
            <v>0</v>
          </cell>
          <cell r="AZ21">
            <v>0</v>
          </cell>
        </row>
        <row r="22">
          <cell r="Q22">
            <v>0</v>
          </cell>
          <cell r="S22">
            <v>0</v>
          </cell>
          <cell r="U22">
            <v>0</v>
          </cell>
          <cell r="V22">
            <v>0</v>
          </cell>
          <cell r="W22">
            <v>0</v>
          </cell>
          <cell r="Y22">
            <v>0</v>
          </cell>
          <cell r="AA22">
            <v>0</v>
          </cell>
          <cell r="AJ22">
            <v>0</v>
          </cell>
          <cell r="AL22">
            <v>0</v>
          </cell>
          <cell r="AN22">
            <v>0</v>
          </cell>
          <cell r="AR22">
            <v>0</v>
          </cell>
          <cell r="AV22">
            <v>0</v>
          </cell>
          <cell r="AZ22">
            <v>0</v>
          </cell>
        </row>
        <row r="23">
          <cell r="Q23">
            <v>0</v>
          </cell>
          <cell r="S23">
            <v>0</v>
          </cell>
          <cell r="U23">
            <v>0</v>
          </cell>
          <cell r="V23">
            <v>0</v>
          </cell>
          <cell r="W23">
            <v>0</v>
          </cell>
          <cell r="Y23">
            <v>0</v>
          </cell>
          <cell r="AA23">
            <v>0</v>
          </cell>
          <cell r="AJ23">
            <v>0</v>
          </cell>
          <cell r="AL23">
            <v>0</v>
          </cell>
          <cell r="AN23">
            <v>0</v>
          </cell>
          <cell r="AR23">
            <v>0</v>
          </cell>
          <cell r="AV23">
            <v>0</v>
          </cell>
          <cell r="AZ23">
            <v>0</v>
          </cell>
        </row>
        <row r="24">
          <cell r="Q24">
            <v>0</v>
          </cell>
          <cell r="S24">
            <v>0</v>
          </cell>
          <cell r="U24">
            <v>0</v>
          </cell>
          <cell r="V24">
            <v>0</v>
          </cell>
          <cell r="W24">
            <v>0</v>
          </cell>
          <cell r="Y24">
            <v>0</v>
          </cell>
          <cell r="AA24">
            <v>0</v>
          </cell>
          <cell r="AJ24">
            <v>-1389542.64</v>
          </cell>
          <cell r="AL24">
            <v>-1389542.64</v>
          </cell>
          <cell r="AN24">
            <v>-1389542.64</v>
          </cell>
          <cell r="AR24">
            <v>608.20083333333332</v>
          </cell>
          <cell r="AV24">
            <v>0</v>
          </cell>
          <cell r="AZ24">
            <v>0</v>
          </cell>
        </row>
        <row r="25">
          <cell r="Q25">
            <v>0</v>
          </cell>
          <cell r="S25">
            <v>0</v>
          </cell>
          <cell r="U25">
            <v>0</v>
          </cell>
          <cell r="V25">
            <v>0</v>
          </cell>
          <cell r="W25">
            <v>0</v>
          </cell>
          <cell r="Y25">
            <v>0</v>
          </cell>
          <cell r="AA25">
            <v>0</v>
          </cell>
          <cell r="AJ25">
            <v>0</v>
          </cell>
          <cell r="AL25">
            <v>0</v>
          </cell>
          <cell r="AN25">
            <v>0</v>
          </cell>
          <cell r="AR25">
            <v>0</v>
          </cell>
          <cell r="AV25">
            <v>0</v>
          </cell>
          <cell r="AZ25">
            <v>0</v>
          </cell>
        </row>
        <row r="26">
          <cell r="Q26">
            <v>0</v>
          </cell>
          <cell r="S26">
            <v>0</v>
          </cell>
          <cell r="U26">
            <v>0</v>
          </cell>
          <cell r="V26">
            <v>0</v>
          </cell>
          <cell r="W26">
            <v>0</v>
          </cell>
          <cell r="Y26">
            <v>0</v>
          </cell>
          <cell r="AA26">
            <v>0</v>
          </cell>
          <cell r="AJ26">
            <v>0</v>
          </cell>
          <cell r="AL26">
            <v>0</v>
          </cell>
          <cell r="AN26">
            <v>0</v>
          </cell>
          <cell r="AR26">
            <v>0</v>
          </cell>
          <cell r="AV26">
            <v>0</v>
          </cell>
          <cell r="AZ26">
            <v>0</v>
          </cell>
        </row>
        <row r="27">
          <cell r="Q27">
            <v>16765057.869999999</v>
          </cell>
          <cell r="S27">
            <v>17256636.489999998</v>
          </cell>
          <cell r="U27">
            <v>19495555.449999999</v>
          </cell>
          <cell r="V27">
            <v>19620988.960000001</v>
          </cell>
          <cell r="W27">
            <v>20429519.73</v>
          </cell>
          <cell r="Y27">
            <v>17492510</v>
          </cell>
          <cell r="AA27">
            <v>17262721.379999999</v>
          </cell>
          <cell r="AJ27">
            <v>14617008.54458333</v>
          </cell>
          <cell r="AL27">
            <v>16043779.782083334</v>
          </cell>
          <cell r="AN27">
            <v>16753858.175833335</v>
          </cell>
          <cell r="AR27">
            <v>17790269.279166665</v>
          </cell>
          <cell r="AV27">
            <v>18385490.341250002</v>
          </cell>
          <cell r="AZ27">
            <v>21658841.240833331</v>
          </cell>
        </row>
        <row r="28">
          <cell r="Q28">
            <v>64439.34</v>
          </cell>
          <cell r="S28">
            <v>64439.34</v>
          </cell>
          <cell r="U28">
            <v>12508209.27</v>
          </cell>
          <cell r="V28">
            <v>12515268.880000001</v>
          </cell>
          <cell r="W28">
            <v>12524418.74</v>
          </cell>
          <cell r="Y28">
            <v>12549068.02</v>
          </cell>
          <cell r="AA28">
            <v>12553236.539999999</v>
          </cell>
          <cell r="AJ28">
            <v>64439.339999999975</v>
          </cell>
          <cell r="AL28">
            <v>64439.339999999975</v>
          </cell>
          <cell r="AN28">
            <v>1618967.7462499999</v>
          </cell>
          <cell r="AR28">
            <v>5772632.7408333337</v>
          </cell>
          <cell r="AV28">
            <v>9937356.9354166668</v>
          </cell>
          <cell r="AZ28">
            <v>12554577.226249998</v>
          </cell>
        </row>
        <row r="29">
          <cell r="Q29">
            <v>0</v>
          </cell>
          <cell r="S29">
            <v>0</v>
          </cell>
          <cell r="U29">
            <v>0</v>
          </cell>
          <cell r="V29">
            <v>0</v>
          </cell>
          <cell r="W29">
            <v>0</v>
          </cell>
          <cell r="Y29">
            <v>0</v>
          </cell>
          <cell r="AA29">
            <v>0</v>
          </cell>
          <cell r="AJ29">
            <v>0</v>
          </cell>
          <cell r="AL29">
            <v>0</v>
          </cell>
          <cell r="AN29">
            <v>0</v>
          </cell>
          <cell r="AR29">
            <v>0</v>
          </cell>
          <cell r="AV29">
            <v>0</v>
          </cell>
          <cell r="AZ29">
            <v>0</v>
          </cell>
        </row>
        <row r="30">
          <cell r="Q30">
            <v>58874298.369999997</v>
          </cell>
          <cell r="S30">
            <v>54969123.93</v>
          </cell>
          <cell r="U30">
            <v>50453340.710000001</v>
          </cell>
          <cell r="V30">
            <v>51975617.579999998</v>
          </cell>
          <cell r="W30">
            <v>50997799.93</v>
          </cell>
          <cell r="Y30">
            <v>51186234.409999996</v>
          </cell>
          <cell r="AA30">
            <v>53556066.380000003</v>
          </cell>
          <cell r="AJ30">
            <v>78711148.008749992</v>
          </cell>
          <cell r="AL30">
            <v>78067643.292499989</v>
          </cell>
          <cell r="AN30">
            <v>72712576.872083321</v>
          </cell>
          <cell r="AR30">
            <v>55923519.371666662</v>
          </cell>
          <cell r="AV30">
            <v>64060716.900000006</v>
          </cell>
          <cell r="AZ30">
            <v>99710527.889583349</v>
          </cell>
        </row>
        <row r="31">
          <cell r="Q31">
            <v>65726595.93</v>
          </cell>
          <cell r="S31">
            <v>29559072.73</v>
          </cell>
          <cell r="U31">
            <v>21543318.690000001</v>
          </cell>
          <cell r="V31">
            <v>22303893.370000001</v>
          </cell>
          <cell r="W31">
            <v>26885033.300000001</v>
          </cell>
          <cell r="Y31">
            <v>27258841.600000001</v>
          </cell>
          <cell r="AA31">
            <v>46190107.420000002</v>
          </cell>
          <cell r="AJ31">
            <v>39275308.796250008</v>
          </cell>
          <cell r="AL31">
            <v>35018107.119583331</v>
          </cell>
          <cell r="AN31">
            <v>31639103.298333332</v>
          </cell>
          <cell r="AR31">
            <v>30609243.839166667</v>
          </cell>
          <cell r="AV31">
            <v>32399909.249166667</v>
          </cell>
          <cell r="AZ31">
            <v>30257034.329999998</v>
          </cell>
        </row>
        <row r="32">
          <cell r="Q32">
            <v>1451001.06</v>
          </cell>
          <cell r="S32">
            <v>0</v>
          </cell>
          <cell r="U32">
            <v>0</v>
          </cell>
          <cell r="V32">
            <v>0</v>
          </cell>
          <cell r="W32">
            <v>0</v>
          </cell>
          <cell r="Y32">
            <v>0</v>
          </cell>
          <cell r="AA32">
            <v>0</v>
          </cell>
          <cell r="AJ32">
            <v>2209322.0758333341</v>
          </cell>
          <cell r="AL32">
            <v>2380047.6358333337</v>
          </cell>
          <cell r="AN32">
            <v>2380047.6358333337</v>
          </cell>
          <cell r="AR32">
            <v>417063.34708333336</v>
          </cell>
          <cell r="AV32">
            <v>181719.17666666667</v>
          </cell>
          <cell r="AZ32">
            <v>0</v>
          </cell>
        </row>
        <row r="33">
          <cell r="Q33">
            <v>0</v>
          </cell>
          <cell r="S33">
            <v>0</v>
          </cell>
          <cell r="U33">
            <v>0</v>
          </cell>
          <cell r="V33">
            <v>0</v>
          </cell>
          <cell r="W33">
            <v>0</v>
          </cell>
          <cell r="Y33">
            <v>0</v>
          </cell>
          <cell r="AA33">
            <v>0</v>
          </cell>
          <cell r="AJ33">
            <v>0</v>
          </cell>
          <cell r="AL33">
            <v>0</v>
          </cell>
          <cell r="AN33">
            <v>0</v>
          </cell>
          <cell r="AR33">
            <v>0</v>
          </cell>
          <cell r="AV33">
            <v>0</v>
          </cell>
          <cell r="AZ33">
            <v>0</v>
          </cell>
        </row>
        <row r="34">
          <cell r="Q34">
            <v>0</v>
          </cell>
          <cell r="S34">
            <v>0</v>
          </cell>
          <cell r="U34">
            <v>0</v>
          </cell>
          <cell r="V34">
            <v>0</v>
          </cell>
          <cell r="W34">
            <v>0</v>
          </cell>
          <cell r="Y34">
            <v>0</v>
          </cell>
          <cell r="AA34">
            <v>0</v>
          </cell>
          <cell r="AJ34">
            <v>0</v>
          </cell>
          <cell r="AL34">
            <v>0</v>
          </cell>
          <cell r="AN34">
            <v>0</v>
          </cell>
          <cell r="AR34">
            <v>0</v>
          </cell>
          <cell r="AV34">
            <v>0</v>
          </cell>
          <cell r="AZ34">
            <v>0</v>
          </cell>
        </row>
        <row r="35">
          <cell r="Q35">
            <v>0</v>
          </cell>
          <cell r="S35">
            <v>0</v>
          </cell>
          <cell r="U35">
            <v>0</v>
          </cell>
          <cell r="V35">
            <v>0</v>
          </cell>
          <cell r="W35">
            <v>0</v>
          </cell>
          <cell r="Y35">
            <v>0</v>
          </cell>
          <cell r="AA35">
            <v>0</v>
          </cell>
          <cell r="AJ35">
            <v>0</v>
          </cell>
          <cell r="AL35">
            <v>0</v>
          </cell>
          <cell r="AN35">
            <v>0</v>
          </cell>
          <cell r="AR35">
            <v>0</v>
          </cell>
          <cell r="AV35">
            <v>0</v>
          </cell>
          <cell r="AZ35">
            <v>0</v>
          </cell>
        </row>
        <row r="36">
          <cell r="Q36">
            <v>-3618727.54</v>
          </cell>
          <cell r="S36">
            <v>3686056.39</v>
          </cell>
          <cell r="U36">
            <v>4851014.84</v>
          </cell>
          <cell r="V36">
            <v>6528300.4500000002</v>
          </cell>
          <cell r="W36">
            <v>5097670.09</v>
          </cell>
          <cell r="Y36">
            <v>1938599.12</v>
          </cell>
          <cell r="AA36">
            <v>1409909.17</v>
          </cell>
          <cell r="AJ36">
            <v>5000207.1891666669</v>
          </cell>
          <cell r="AL36">
            <v>4267902.8279166669</v>
          </cell>
          <cell r="AN36">
            <v>3748203.2520833332</v>
          </cell>
          <cell r="AR36">
            <v>2938438.6991666667</v>
          </cell>
          <cell r="AV36">
            <v>2720509.9012500001</v>
          </cell>
          <cell r="AZ36">
            <v>4798695.0666666664</v>
          </cell>
        </row>
        <row r="37">
          <cell r="Q37">
            <v>0</v>
          </cell>
          <cell r="S37">
            <v>0</v>
          </cell>
          <cell r="U37">
            <v>0</v>
          </cell>
          <cell r="V37">
            <v>0</v>
          </cell>
          <cell r="W37">
            <v>0</v>
          </cell>
          <cell r="Y37">
            <v>0</v>
          </cell>
          <cell r="AA37">
            <v>52114.37</v>
          </cell>
          <cell r="AJ37">
            <v>198640.4725</v>
          </cell>
          <cell r="AL37">
            <v>175011.39916666667</v>
          </cell>
          <cell r="AN37">
            <v>138517.34375</v>
          </cell>
          <cell r="AR37">
            <v>64641.427083333336</v>
          </cell>
          <cell r="AV37">
            <v>12679.655416666666</v>
          </cell>
          <cell r="AZ37">
            <v>35146.938749999994</v>
          </cell>
        </row>
        <row r="38">
          <cell r="Q38">
            <v>0</v>
          </cell>
          <cell r="S38">
            <v>0</v>
          </cell>
          <cell r="U38">
            <v>0</v>
          </cell>
          <cell r="V38">
            <v>0</v>
          </cell>
          <cell r="W38">
            <v>0</v>
          </cell>
          <cell r="Y38">
            <v>0</v>
          </cell>
          <cell r="AA38">
            <v>0</v>
          </cell>
          <cell r="AJ38">
            <v>0</v>
          </cell>
          <cell r="AL38">
            <v>0</v>
          </cell>
          <cell r="AN38">
            <v>0</v>
          </cell>
          <cell r="AR38">
            <v>0</v>
          </cell>
          <cell r="AV38">
            <v>840.18375000000003</v>
          </cell>
          <cell r="AZ38">
            <v>7561.6537500000004</v>
          </cell>
        </row>
        <row r="39">
          <cell r="Q39">
            <v>0</v>
          </cell>
          <cell r="S39">
            <v>4843442.62</v>
          </cell>
          <cell r="U39">
            <v>5485108.0899999999</v>
          </cell>
          <cell r="V39">
            <v>7464692.5999999996</v>
          </cell>
          <cell r="W39">
            <v>5044592.8600000003</v>
          </cell>
          <cell r="Y39">
            <v>5717721.2800000003</v>
          </cell>
          <cell r="AA39">
            <v>9940459.7799999993</v>
          </cell>
          <cell r="AJ39">
            <v>7587555.9275000021</v>
          </cell>
          <cell r="AN39">
            <v>6561521.3208333328</v>
          </cell>
          <cell r="AR39">
            <v>5936816.6245833337</v>
          </cell>
          <cell r="AV39">
            <v>6032104.4595833337</v>
          </cell>
          <cell r="AZ39">
            <v>8691128.6908333339</v>
          </cell>
        </row>
        <row r="40">
          <cell r="Q40">
            <v>2632179.79</v>
          </cell>
          <cell r="S40">
            <v>24201487.949999999</v>
          </cell>
          <cell r="U40">
            <v>20293182.440000001</v>
          </cell>
          <cell r="V40">
            <v>20614318.940000001</v>
          </cell>
          <cell r="W40">
            <v>17216151.350000001</v>
          </cell>
          <cell r="Y40">
            <v>16758634.74</v>
          </cell>
          <cell r="AA40">
            <v>20309879.789999999</v>
          </cell>
          <cell r="AJ40">
            <v>18480397.571249999</v>
          </cell>
          <cell r="AN40">
            <v>20762406.352916662</v>
          </cell>
          <cell r="AR40">
            <v>20262857.039999999</v>
          </cell>
          <cell r="AV40">
            <v>18474176.257499997</v>
          </cell>
          <cell r="AZ40">
            <v>14615712.965416668</v>
          </cell>
        </row>
        <row r="41">
          <cell r="Q41">
            <v>173554074.58000001</v>
          </cell>
          <cell r="S41">
            <v>181847461.86000001</v>
          </cell>
          <cell r="U41">
            <v>191951143.94</v>
          </cell>
          <cell r="V41">
            <v>188677194.83000001</v>
          </cell>
          <cell r="W41">
            <v>241258447.31999999</v>
          </cell>
          <cell r="Y41">
            <v>313907707.43000001</v>
          </cell>
          <cell r="AA41">
            <v>356713708.88999999</v>
          </cell>
          <cell r="AJ41">
            <v>180113585.50166667</v>
          </cell>
          <cell r="AN41">
            <v>177202190.4366667</v>
          </cell>
          <cell r="AR41">
            <v>198371822.27416667</v>
          </cell>
          <cell r="AV41">
            <v>244375467.77666667</v>
          </cell>
          <cell r="AZ41">
            <v>275023348.38458335</v>
          </cell>
        </row>
        <row r="42">
          <cell r="Q42">
            <v>43727339.829999998</v>
          </cell>
          <cell r="S42">
            <v>31803811.09</v>
          </cell>
          <cell r="U42">
            <v>20644362.140000001</v>
          </cell>
          <cell r="V42">
            <v>20508757.190000001</v>
          </cell>
          <cell r="W42">
            <v>22504845.75</v>
          </cell>
          <cell r="Y42">
            <v>31328763.010000002</v>
          </cell>
          <cell r="AA42">
            <v>18702871.699999999</v>
          </cell>
          <cell r="AJ42">
            <v>42780384.907499999</v>
          </cell>
          <cell r="AN42">
            <v>43855117.812083326</v>
          </cell>
          <cell r="AR42">
            <v>38406500.983333327</v>
          </cell>
          <cell r="AV42">
            <v>28539252.640000001</v>
          </cell>
          <cell r="AZ42">
            <v>26362907.767083332</v>
          </cell>
        </row>
        <row r="43">
          <cell r="Q43">
            <v>38918779.079999998</v>
          </cell>
          <cell r="S43">
            <v>44712278.210000001</v>
          </cell>
          <cell r="U43">
            <v>46400890.990000002</v>
          </cell>
          <cell r="V43">
            <v>48912862.100000001</v>
          </cell>
          <cell r="W43">
            <v>44497880.82</v>
          </cell>
          <cell r="Y43">
            <v>49901234.520000003</v>
          </cell>
          <cell r="AA43">
            <v>55785412.829999998</v>
          </cell>
          <cell r="AJ43">
            <v>26851092.516666666</v>
          </cell>
          <cell r="AN43">
            <v>33943335.187916659</v>
          </cell>
          <cell r="AR43">
            <v>41897219.334583342</v>
          </cell>
          <cell r="AV43">
            <v>48617043.230416663</v>
          </cell>
          <cell r="AZ43">
            <v>44971691.068749994</v>
          </cell>
        </row>
        <row r="44">
          <cell r="Q44">
            <v>0</v>
          </cell>
          <cell r="S44">
            <v>0</v>
          </cell>
          <cell r="U44">
            <v>0</v>
          </cell>
          <cell r="V44">
            <v>0</v>
          </cell>
          <cell r="W44">
            <v>0</v>
          </cell>
          <cell r="Y44">
            <v>0</v>
          </cell>
          <cell r="AA44">
            <v>0</v>
          </cell>
          <cell r="AJ44">
            <v>115788.93124999998</v>
          </cell>
          <cell r="AN44">
            <v>77306.925833333327</v>
          </cell>
          <cell r="AR44">
            <v>31627.226666666666</v>
          </cell>
          <cell r="AV44">
            <v>0</v>
          </cell>
          <cell r="AZ44">
            <v>0</v>
          </cell>
        </row>
        <row r="45">
          <cell r="Q45">
            <v>0</v>
          </cell>
          <cell r="S45">
            <v>0</v>
          </cell>
          <cell r="U45">
            <v>0</v>
          </cell>
          <cell r="V45">
            <v>0</v>
          </cell>
          <cell r="W45">
            <v>0</v>
          </cell>
          <cell r="Y45">
            <v>0</v>
          </cell>
          <cell r="AA45">
            <v>0</v>
          </cell>
          <cell r="AJ45">
            <v>-115788.93124999998</v>
          </cell>
          <cell r="AN45">
            <v>-77306.925833333327</v>
          </cell>
          <cell r="AR45">
            <v>-31627.226666666666</v>
          </cell>
          <cell r="AV45">
            <v>0</v>
          </cell>
          <cell r="AZ45">
            <v>0</v>
          </cell>
        </row>
        <row r="46">
          <cell r="Q46">
            <v>0</v>
          </cell>
          <cell r="S46">
            <v>0</v>
          </cell>
          <cell r="U46">
            <v>0</v>
          </cell>
          <cell r="V46">
            <v>0</v>
          </cell>
          <cell r="W46">
            <v>0</v>
          </cell>
          <cell r="Y46">
            <v>0</v>
          </cell>
          <cell r="AA46">
            <v>0</v>
          </cell>
          <cell r="AJ46">
            <v>0</v>
          </cell>
          <cell r="AN46">
            <v>0</v>
          </cell>
          <cell r="AR46">
            <v>0</v>
          </cell>
          <cell r="AV46">
            <v>0</v>
          </cell>
          <cell r="AZ46">
            <v>0</v>
          </cell>
        </row>
        <row r="47">
          <cell r="Q47">
            <v>0</v>
          </cell>
          <cell r="S47">
            <v>0</v>
          </cell>
          <cell r="U47">
            <v>0</v>
          </cell>
          <cell r="V47">
            <v>0</v>
          </cell>
          <cell r="W47">
            <v>0</v>
          </cell>
          <cell r="Y47">
            <v>0</v>
          </cell>
          <cell r="AA47">
            <v>0</v>
          </cell>
          <cell r="AJ47">
            <v>11013.111666666664</v>
          </cell>
          <cell r="AN47">
            <v>6969.975833333333</v>
          </cell>
          <cell r="AR47">
            <v>2729.1066666666666</v>
          </cell>
          <cell r="AV47">
            <v>0</v>
          </cell>
          <cell r="AZ47">
            <v>0</v>
          </cell>
        </row>
        <row r="48">
          <cell r="Q48">
            <v>0</v>
          </cell>
          <cell r="S48">
            <v>0</v>
          </cell>
          <cell r="U48">
            <v>0</v>
          </cell>
          <cell r="V48">
            <v>0</v>
          </cell>
          <cell r="W48">
            <v>0</v>
          </cell>
          <cell r="Y48">
            <v>0</v>
          </cell>
          <cell r="AA48">
            <v>0</v>
          </cell>
          <cell r="AJ48">
            <v>-11013.111666666664</v>
          </cell>
          <cell r="AN48">
            <v>-6969.975833333333</v>
          </cell>
          <cell r="AR48">
            <v>-2729.1066666666666</v>
          </cell>
          <cell r="AV48">
            <v>0</v>
          </cell>
          <cell r="AZ48">
            <v>0</v>
          </cell>
        </row>
        <row r="49">
          <cell r="Q49">
            <v>0</v>
          </cell>
          <cell r="S49">
            <v>0</v>
          </cell>
          <cell r="U49">
            <v>0</v>
          </cell>
          <cell r="V49">
            <v>0</v>
          </cell>
          <cell r="W49">
            <v>0</v>
          </cell>
          <cell r="Y49">
            <v>0</v>
          </cell>
          <cell r="AA49">
            <v>0</v>
          </cell>
          <cell r="AJ49">
            <v>0</v>
          </cell>
          <cell r="AN49">
            <v>0</v>
          </cell>
          <cell r="AR49">
            <v>0</v>
          </cell>
          <cell r="AV49">
            <v>0</v>
          </cell>
          <cell r="AZ49">
            <v>0</v>
          </cell>
        </row>
        <row r="50">
          <cell r="Q50">
            <v>0</v>
          </cell>
          <cell r="S50">
            <v>0</v>
          </cell>
          <cell r="U50">
            <v>0</v>
          </cell>
          <cell r="V50">
            <v>0</v>
          </cell>
          <cell r="W50">
            <v>0</v>
          </cell>
          <cell r="Y50">
            <v>0</v>
          </cell>
          <cell r="AA50">
            <v>0</v>
          </cell>
          <cell r="AJ50">
            <v>0</v>
          </cell>
          <cell r="AN50">
            <v>0</v>
          </cell>
          <cell r="AR50">
            <v>0</v>
          </cell>
          <cell r="AV50">
            <v>0</v>
          </cell>
          <cell r="AZ50">
            <v>0</v>
          </cell>
        </row>
        <row r="51">
          <cell r="Q51">
            <v>0</v>
          </cell>
          <cell r="S51">
            <v>0</v>
          </cell>
          <cell r="U51">
            <v>0</v>
          </cell>
          <cell r="V51">
            <v>0</v>
          </cell>
          <cell r="W51">
            <v>0</v>
          </cell>
          <cell r="Y51">
            <v>0</v>
          </cell>
          <cell r="AA51">
            <v>0</v>
          </cell>
          <cell r="AJ51">
            <v>0</v>
          </cell>
          <cell r="AN51">
            <v>0</v>
          </cell>
          <cell r="AR51">
            <v>0</v>
          </cell>
          <cell r="AV51">
            <v>0</v>
          </cell>
          <cell r="AZ51">
            <v>0</v>
          </cell>
        </row>
        <row r="52">
          <cell r="Q52">
            <v>0</v>
          </cell>
          <cell r="S52">
            <v>0</v>
          </cell>
          <cell r="U52">
            <v>0</v>
          </cell>
          <cell r="V52">
            <v>0</v>
          </cell>
          <cell r="W52">
            <v>0</v>
          </cell>
          <cell r="Y52">
            <v>0</v>
          </cell>
          <cell r="AA52">
            <v>0</v>
          </cell>
          <cell r="AJ52">
            <v>0</v>
          </cell>
          <cell r="AN52">
            <v>0</v>
          </cell>
          <cell r="AR52">
            <v>0</v>
          </cell>
          <cell r="AV52">
            <v>0</v>
          </cell>
          <cell r="AZ52">
            <v>0</v>
          </cell>
        </row>
        <row r="53">
          <cell r="Q53">
            <v>0</v>
          </cell>
          <cell r="S53">
            <v>0</v>
          </cell>
          <cell r="U53">
            <v>0</v>
          </cell>
          <cell r="V53">
            <v>0</v>
          </cell>
          <cell r="W53">
            <v>0</v>
          </cell>
          <cell r="Y53">
            <v>0</v>
          </cell>
          <cell r="AA53">
            <v>0</v>
          </cell>
          <cell r="AJ53">
            <v>0</v>
          </cell>
          <cell r="AN53">
            <v>0</v>
          </cell>
          <cell r="AR53">
            <v>0</v>
          </cell>
          <cell r="AV53">
            <v>0</v>
          </cell>
          <cell r="AZ53">
            <v>0</v>
          </cell>
        </row>
        <row r="54">
          <cell r="Q54">
            <v>-42834236</v>
          </cell>
          <cell r="S54">
            <v>-42834236</v>
          </cell>
          <cell r="U54">
            <v>-42151986</v>
          </cell>
          <cell r="V54">
            <v>-42151986</v>
          </cell>
          <cell r="W54">
            <v>-43721207</v>
          </cell>
          <cell r="Y54">
            <v>-43721207</v>
          </cell>
          <cell r="AA54">
            <v>-44262577</v>
          </cell>
          <cell r="AJ54">
            <v>-34194580.916666664</v>
          </cell>
          <cell r="AN54">
            <v>-37155500.75</v>
          </cell>
          <cell r="AR54">
            <v>-40943851.416666664</v>
          </cell>
          <cell r="AV54">
            <v>-43322620.708333336</v>
          </cell>
          <cell r="AZ54">
            <v>-44136554.625</v>
          </cell>
        </row>
        <row r="55">
          <cell r="Q55">
            <v>-113835552</v>
          </cell>
          <cell r="S55">
            <v>-113835552</v>
          </cell>
          <cell r="U55">
            <v>-119243460</v>
          </cell>
          <cell r="V55">
            <v>-119243460</v>
          </cell>
          <cell r="W55">
            <v>-121613173</v>
          </cell>
          <cell r="Y55">
            <v>-121613173</v>
          </cell>
          <cell r="AA55">
            <v>-125407887</v>
          </cell>
          <cell r="AJ55">
            <v>-108938605.70833333</v>
          </cell>
          <cell r="AN55">
            <v>-112190645.75</v>
          </cell>
          <cell r="AR55">
            <v>-116127997.66666667</v>
          </cell>
          <cell r="AV55">
            <v>-120640753.29166667</v>
          </cell>
          <cell r="AZ55">
            <v>-125804431.375</v>
          </cell>
        </row>
        <row r="56">
          <cell r="Q56">
            <v>42834236</v>
          </cell>
          <cell r="S56">
            <v>42834236</v>
          </cell>
          <cell r="U56">
            <v>42151986</v>
          </cell>
          <cell r="V56">
            <v>42151986</v>
          </cell>
          <cell r="W56">
            <v>43721207</v>
          </cell>
          <cell r="Y56">
            <v>43721207</v>
          </cell>
          <cell r="AA56">
            <v>44262577</v>
          </cell>
          <cell r="AJ56">
            <v>34194580.916666664</v>
          </cell>
          <cell r="AN56">
            <v>37155500.75</v>
          </cell>
          <cell r="AR56">
            <v>40943851.416666664</v>
          </cell>
          <cell r="AV56">
            <v>43322620.708333336</v>
          </cell>
          <cell r="AZ56">
            <v>44136554.625</v>
          </cell>
        </row>
        <row r="57">
          <cell r="Q57">
            <v>113835552</v>
          </cell>
          <cell r="S57">
            <v>113835552</v>
          </cell>
          <cell r="U57">
            <v>119243460</v>
          </cell>
          <cell r="V57">
            <v>119243460</v>
          </cell>
          <cell r="W57">
            <v>121613173</v>
          </cell>
          <cell r="Y57">
            <v>121613173</v>
          </cell>
          <cell r="AA57">
            <v>125407887</v>
          </cell>
          <cell r="AJ57">
            <v>108938605.70833333</v>
          </cell>
          <cell r="AN57">
            <v>112190645.75</v>
          </cell>
          <cell r="AR57">
            <v>116127997.66666667</v>
          </cell>
          <cell r="AV57">
            <v>120640753.29166667</v>
          </cell>
          <cell r="AZ57">
            <v>125804431.375</v>
          </cell>
        </row>
        <row r="58">
          <cell r="Q58">
            <v>0</v>
          </cell>
          <cell r="S58">
            <v>0</v>
          </cell>
          <cell r="U58">
            <v>0</v>
          </cell>
          <cell r="V58">
            <v>0</v>
          </cell>
          <cell r="W58">
            <v>0</v>
          </cell>
          <cell r="Y58">
            <v>0</v>
          </cell>
          <cell r="AA58">
            <v>0</v>
          </cell>
          <cell r="AJ58">
            <v>0</v>
          </cell>
          <cell r="AN58">
            <v>0</v>
          </cell>
          <cell r="AR58">
            <v>0</v>
          </cell>
          <cell r="AV58">
            <v>0</v>
          </cell>
          <cell r="AZ58">
            <v>0</v>
          </cell>
        </row>
        <row r="59">
          <cell r="Q59">
            <v>0</v>
          </cell>
          <cell r="S59">
            <v>0</v>
          </cell>
          <cell r="U59">
            <v>0</v>
          </cell>
          <cell r="V59">
            <v>0</v>
          </cell>
          <cell r="W59">
            <v>0</v>
          </cell>
          <cell r="Y59">
            <v>0</v>
          </cell>
          <cell r="AA59">
            <v>0</v>
          </cell>
          <cell r="AJ59">
            <v>0</v>
          </cell>
          <cell r="AN59">
            <v>0</v>
          </cell>
          <cell r="AR59">
            <v>0</v>
          </cell>
          <cell r="AV59">
            <v>0</v>
          </cell>
          <cell r="AZ59">
            <v>0</v>
          </cell>
        </row>
        <row r="60">
          <cell r="Q60">
            <v>0</v>
          </cell>
          <cell r="S60">
            <v>0</v>
          </cell>
          <cell r="U60">
            <v>0</v>
          </cell>
          <cell r="V60">
            <v>0</v>
          </cell>
          <cell r="W60">
            <v>0</v>
          </cell>
          <cell r="Y60">
            <v>0</v>
          </cell>
          <cell r="AA60">
            <v>0</v>
          </cell>
          <cell r="AJ60">
            <v>0</v>
          </cell>
          <cell r="AN60">
            <v>0</v>
          </cell>
          <cell r="AR60">
            <v>0</v>
          </cell>
          <cell r="AV60">
            <v>0</v>
          </cell>
          <cell r="AZ60">
            <v>0</v>
          </cell>
        </row>
        <row r="61">
          <cell r="Q61">
            <v>-2399292910.7399998</v>
          </cell>
          <cell r="S61">
            <v>-2443387078.1500001</v>
          </cell>
          <cell r="U61">
            <v>-2460937497.7600002</v>
          </cell>
          <cell r="V61">
            <v>-2472919628.8200002</v>
          </cell>
          <cell r="W61">
            <v>-2484160269.9699998</v>
          </cell>
          <cell r="Y61">
            <v>-2492691837.29</v>
          </cell>
          <cell r="AA61">
            <v>-2483933421.3200002</v>
          </cell>
          <cell r="AJ61">
            <v>-2307299187.2479167</v>
          </cell>
          <cell r="AN61">
            <v>-2372766361.9716668</v>
          </cell>
          <cell r="AR61">
            <v>-2432915611.5799999</v>
          </cell>
          <cell r="AV61">
            <v>-2468266330.1083331</v>
          </cell>
          <cell r="AZ61">
            <v>-2498656466.7287498</v>
          </cell>
        </row>
        <row r="62">
          <cell r="Q62">
            <v>-765122592.55999994</v>
          </cell>
          <cell r="S62">
            <v>-774544795.52999997</v>
          </cell>
          <cell r="U62">
            <v>-789808505.13</v>
          </cell>
          <cell r="V62">
            <v>-796519695.50999999</v>
          </cell>
          <cell r="W62">
            <v>-803072108.48000002</v>
          </cell>
          <cell r="Y62">
            <v>-813967053.75</v>
          </cell>
          <cell r="AA62">
            <v>-800349616.55999994</v>
          </cell>
          <cell r="AJ62">
            <v>-733170211.43083334</v>
          </cell>
          <cell r="AN62">
            <v>-754402253.41416657</v>
          </cell>
          <cell r="AR62">
            <v>-777574961.57458341</v>
          </cell>
          <cell r="AV62">
            <v>-796330090.14541674</v>
          </cell>
          <cell r="AZ62">
            <v>-811645489.19666672</v>
          </cell>
        </row>
        <row r="63">
          <cell r="Q63">
            <v>-38660758.909999996</v>
          </cell>
          <cell r="S63">
            <v>-41038835.219999999</v>
          </cell>
          <cell r="U63">
            <v>-43428517.009999998</v>
          </cell>
          <cell r="V63">
            <v>-44866667.149999999</v>
          </cell>
          <cell r="W63">
            <v>-45971763.850000001</v>
          </cell>
          <cell r="Y63">
            <v>-48306515.119999997</v>
          </cell>
          <cell r="AA63">
            <v>-21110117.27</v>
          </cell>
          <cell r="AJ63">
            <v>-34797096.578333326</v>
          </cell>
          <cell r="AN63">
            <v>-37697507.099999994</v>
          </cell>
          <cell r="AR63">
            <v>-41418967.67666667</v>
          </cell>
          <cell r="AV63">
            <v>-39702344.885416664</v>
          </cell>
          <cell r="AZ63">
            <v>-32907999.748333335</v>
          </cell>
        </row>
        <row r="64">
          <cell r="Q64">
            <v>8207425.3200000003</v>
          </cell>
          <cell r="S64">
            <v>6906797.1200000001</v>
          </cell>
          <cell r="U64">
            <v>4501065.28</v>
          </cell>
          <cell r="V64">
            <v>5184694.1399999997</v>
          </cell>
          <cell r="W64">
            <v>4925868.76</v>
          </cell>
          <cell r="Y64">
            <v>1222825.0900000001</v>
          </cell>
          <cell r="AA64">
            <v>-640403.19999999995</v>
          </cell>
          <cell r="AJ64">
            <v>-347810.29333333333</v>
          </cell>
          <cell r="AN64">
            <v>3085592.8700000006</v>
          </cell>
          <cell r="AR64">
            <v>5620029.3949999996</v>
          </cell>
          <cell r="AV64">
            <v>3932941.6895833337</v>
          </cell>
          <cell r="AZ64">
            <v>3817754.9508333332</v>
          </cell>
        </row>
        <row r="65">
          <cell r="Q65">
            <v>21478.19</v>
          </cell>
          <cell r="S65">
            <v>21876.85</v>
          </cell>
          <cell r="U65">
            <v>35873.72</v>
          </cell>
          <cell r="V65">
            <v>34754.29</v>
          </cell>
          <cell r="W65">
            <v>32280.97</v>
          </cell>
          <cell r="Y65">
            <v>34177.589999999997</v>
          </cell>
          <cell r="AA65">
            <v>30390.34</v>
          </cell>
          <cell r="AJ65">
            <v>12294.800833333335</v>
          </cell>
          <cell r="AN65">
            <v>18332.91</v>
          </cell>
          <cell r="AR65">
            <v>25755.20041666667</v>
          </cell>
          <cell r="AV65">
            <v>39893.202083333337</v>
          </cell>
          <cell r="AZ65">
            <v>77687.453750000001</v>
          </cell>
        </row>
        <row r="66">
          <cell r="Q66">
            <v>1658139.1</v>
          </cell>
          <cell r="S66">
            <v>1434648.84</v>
          </cell>
          <cell r="U66">
            <v>1323754.18</v>
          </cell>
          <cell r="V66">
            <v>1285193.06</v>
          </cell>
          <cell r="W66">
            <v>1597358.61</v>
          </cell>
          <cell r="Y66">
            <v>1282146.75</v>
          </cell>
          <cell r="AA66">
            <v>1133602.08</v>
          </cell>
          <cell r="AJ66">
            <v>3013183.98</v>
          </cell>
          <cell r="AN66">
            <v>2851712.9800000004</v>
          </cell>
          <cell r="AR66">
            <v>1755711.6804166667</v>
          </cell>
          <cell r="AV66">
            <v>1317723.40625</v>
          </cell>
          <cell r="AZ66">
            <v>1167744.8045833332</v>
          </cell>
        </row>
        <row r="67">
          <cell r="Q67">
            <v>0</v>
          </cell>
          <cell r="S67">
            <v>0</v>
          </cell>
          <cell r="U67">
            <v>0</v>
          </cell>
          <cell r="V67">
            <v>0</v>
          </cell>
          <cell r="W67">
            <v>0</v>
          </cell>
          <cell r="Y67">
            <v>0</v>
          </cell>
          <cell r="AA67">
            <v>0</v>
          </cell>
          <cell r="AJ67">
            <v>0</v>
          </cell>
          <cell r="AN67">
            <v>0</v>
          </cell>
          <cell r="AR67">
            <v>0</v>
          </cell>
          <cell r="AV67">
            <v>0</v>
          </cell>
          <cell r="AZ67">
            <v>0</v>
          </cell>
        </row>
        <row r="68">
          <cell r="Q68">
            <v>0</v>
          </cell>
          <cell r="S68">
            <v>0</v>
          </cell>
          <cell r="U68">
            <v>0</v>
          </cell>
          <cell r="V68">
            <v>0</v>
          </cell>
          <cell r="W68">
            <v>0</v>
          </cell>
          <cell r="Y68">
            <v>0</v>
          </cell>
          <cell r="AA68">
            <v>0</v>
          </cell>
          <cell r="AJ68">
            <v>0</v>
          </cell>
          <cell r="AN68">
            <v>0</v>
          </cell>
          <cell r="AR68">
            <v>0</v>
          </cell>
          <cell r="AV68">
            <v>0</v>
          </cell>
          <cell r="AZ68">
            <v>0</v>
          </cell>
        </row>
        <row r="69">
          <cell r="Q69">
            <v>0</v>
          </cell>
          <cell r="S69">
            <v>0</v>
          </cell>
          <cell r="U69">
            <v>0</v>
          </cell>
          <cell r="V69">
            <v>0</v>
          </cell>
          <cell r="W69">
            <v>0</v>
          </cell>
          <cell r="Y69">
            <v>0</v>
          </cell>
          <cell r="AA69">
            <v>0</v>
          </cell>
          <cell r="AJ69">
            <v>0</v>
          </cell>
          <cell r="AN69">
            <v>0</v>
          </cell>
          <cell r="AR69">
            <v>0</v>
          </cell>
          <cell r="AV69">
            <v>0</v>
          </cell>
          <cell r="AZ69">
            <v>0</v>
          </cell>
        </row>
        <row r="70">
          <cell r="Q70">
            <v>0</v>
          </cell>
          <cell r="S70">
            <v>0</v>
          </cell>
          <cell r="U70">
            <v>0</v>
          </cell>
          <cell r="V70">
            <v>0</v>
          </cell>
          <cell r="W70">
            <v>0</v>
          </cell>
          <cell r="Y70">
            <v>0</v>
          </cell>
          <cell r="AA70">
            <v>0</v>
          </cell>
          <cell r="AJ70">
            <v>0</v>
          </cell>
          <cell r="AN70">
            <v>0</v>
          </cell>
          <cell r="AR70">
            <v>0</v>
          </cell>
          <cell r="AV70">
            <v>0</v>
          </cell>
          <cell r="AZ70">
            <v>0</v>
          </cell>
        </row>
        <row r="71">
          <cell r="Q71">
            <v>0</v>
          </cell>
          <cell r="S71">
            <v>0</v>
          </cell>
          <cell r="U71">
            <v>0</v>
          </cell>
          <cell r="V71">
            <v>0</v>
          </cell>
          <cell r="W71">
            <v>0</v>
          </cell>
          <cell r="Y71">
            <v>0</v>
          </cell>
          <cell r="AA71">
            <v>0</v>
          </cell>
          <cell r="AJ71">
            <v>0</v>
          </cell>
          <cell r="AN71">
            <v>0</v>
          </cell>
          <cell r="AR71">
            <v>0</v>
          </cell>
          <cell r="AV71">
            <v>0</v>
          </cell>
          <cell r="AZ71">
            <v>0</v>
          </cell>
        </row>
        <row r="72">
          <cell r="Q72">
            <v>0</v>
          </cell>
          <cell r="S72">
            <v>0</v>
          </cell>
          <cell r="U72">
            <v>0</v>
          </cell>
          <cell r="V72">
            <v>0</v>
          </cell>
          <cell r="W72">
            <v>0</v>
          </cell>
          <cell r="Y72">
            <v>0</v>
          </cell>
          <cell r="AA72">
            <v>0</v>
          </cell>
          <cell r="AJ72">
            <v>0</v>
          </cell>
          <cell r="AN72">
            <v>0</v>
          </cell>
          <cell r="AR72">
            <v>0</v>
          </cell>
          <cell r="AV72">
            <v>0</v>
          </cell>
          <cell r="AZ72">
            <v>0</v>
          </cell>
        </row>
        <row r="73">
          <cell r="Q73">
            <v>-11122157.73</v>
          </cell>
          <cell r="S73">
            <v>-11671485.689999999</v>
          </cell>
          <cell r="U73">
            <v>-12231487.66</v>
          </cell>
          <cell r="V73">
            <v>-12509185.359999999</v>
          </cell>
          <cell r="W73">
            <v>-12786869</v>
          </cell>
          <cell r="Y73">
            <v>-13396355.720000001</v>
          </cell>
          <cell r="AA73">
            <v>-13763391.439999999</v>
          </cell>
          <cell r="AJ73">
            <v>-9973002.4933333322</v>
          </cell>
          <cell r="AN73">
            <v>-10727984.810000001</v>
          </cell>
          <cell r="AR73">
            <v>-11716370.014999999</v>
          </cell>
          <cell r="AV73">
            <v>-12638695.392916666</v>
          </cell>
          <cell r="AZ73">
            <v>-12854519.89625</v>
          </cell>
        </row>
        <row r="74">
          <cell r="Q74">
            <v>-11058142.369999999</v>
          </cell>
          <cell r="S74">
            <v>-11449324.710000001</v>
          </cell>
          <cell r="U74">
            <v>-11642727.699999999</v>
          </cell>
          <cell r="V74">
            <v>-11739651.77</v>
          </cell>
          <cell r="W74">
            <v>-11836615.32</v>
          </cell>
          <cell r="Y74">
            <v>-12030480.029999999</v>
          </cell>
          <cell r="AA74">
            <v>-12224431.59</v>
          </cell>
          <cell r="AJ74">
            <v>-10414650.352499999</v>
          </cell>
          <cell r="AN74">
            <v>-10897912.282500001</v>
          </cell>
          <cell r="AR74">
            <v>-11361582.42</v>
          </cell>
          <cell r="AV74">
            <v>-11762514.584166668</v>
          </cell>
          <cell r="AZ74">
            <v>-11146954.502083333</v>
          </cell>
        </row>
        <row r="75">
          <cell r="Q75">
            <v>-258857944.91</v>
          </cell>
          <cell r="S75">
            <v>-265592332.41</v>
          </cell>
          <cell r="U75">
            <v>-272399119.79000002</v>
          </cell>
          <cell r="V75">
            <v>-275881590.41000003</v>
          </cell>
          <cell r="W75">
            <v>-279455032</v>
          </cell>
          <cell r="Y75">
            <v>-286718469.36000001</v>
          </cell>
          <cell r="AA75">
            <v>-293987278.88999999</v>
          </cell>
          <cell r="AJ75">
            <v>-238681174.88291666</v>
          </cell>
          <cell r="AN75">
            <v>-252109742.57999995</v>
          </cell>
          <cell r="AR75">
            <v>-265763013.53958333</v>
          </cell>
          <cell r="AV75">
            <v>-277541678.49375004</v>
          </cell>
          <cell r="AZ75">
            <v>-272912456.98166674</v>
          </cell>
        </row>
        <row r="76">
          <cell r="Q76">
            <v>946172.25</v>
          </cell>
          <cell r="S76">
            <v>946172.25</v>
          </cell>
          <cell r="U76">
            <v>946172.25</v>
          </cell>
          <cell r="V76">
            <v>946172.25</v>
          </cell>
          <cell r="W76">
            <v>946172.25</v>
          </cell>
          <cell r="Y76">
            <v>946172.25</v>
          </cell>
          <cell r="AA76">
            <v>946172.25</v>
          </cell>
          <cell r="AJ76">
            <v>946172.25</v>
          </cell>
          <cell r="AN76">
            <v>946172.25</v>
          </cell>
          <cell r="AR76">
            <v>946172.25</v>
          </cell>
          <cell r="AV76">
            <v>946172.25</v>
          </cell>
          <cell r="AZ76">
            <v>946172.25</v>
          </cell>
        </row>
        <row r="77">
          <cell r="Q77">
            <v>0</v>
          </cell>
          <cell r="S77">
            <v>0</v>
          </cell>
          <cell r="U77">
            <v>0</v>
          </cell>
          <cell r="V77">
            <v>0</v>
          </cell>
          <cell r="W77">
            <v>0</v>
          </cell>
          <cell r="Y77">
            <v>0</v>
          </cell>
          <cell r="AA77">
            <v>0</v>
          </cell>
          <cell r="AJ77">
            <v>0</v>
          </cell>
          <cell r="AN77">
            <v>0</v>
          </cell>
          <cell r="AR77">
            <v>0</v>
          </cell>
          <cell r="AV77">
            <v>0</v>
          </cell>
          <cell r="AZ77">
            <v>0</v>
          </cell>
        </row>
        <row r="78">
          <cell r="Q78">
            <v>302358.01</v>
          </cell>
          <cell r="S78">
            <v>302358.01</v>
          </cell>
          <cell r="U78">
            <v>302358.01</v>
          </cell>
          <cell r="V78">
            <v>302358.01</v>
          </cell>
          <cell r="W78">
            <v>302358.01</v>
          </cell>
          <cell r="Y78">
            <v>302358.01</v>
          </cell>
          <cell r="AA78">
            <v>302358.01</v>
          </cell>
          <cell r="AJ78">
            <v>302358.00999999995</v>
          </cell>
          <cell r="AN78">
            <v>302358.00999999995</v>
          </cell>
          <cell r="AR78">
            <v>302358.00999999995</v>
          </cell>
          <cell r="AV78">
            <v>302358.00999999995</v>
          </cell>
          <cell r="AZ78">
            <v>302358.00999999995</v>
          </cell>
        </row>
        <row r="79">
          <cell r="Q79">
            <v>76622596.840000004</v>
          </cell>
          <cell r="S79">
            <v>76622596.840000004</v>
          </cell>
          <cell r="U79">
            <v>76622596.840000004</v>
          </cell>
          <cell r="V79">
            <v>76622596.840000004</v>
          </cell>
          <cell r="W79">
            <v>76622596.840000004</v>
          </cell>
          <cell r="Y79">
            <v>76622596.840000004</v>
          </cell>
          <cell r="AA79">
            <v>76622596.840000004</v>
          </cell>
          <cell r="AJ79">
            <v>76622596.840000018</v>
          </cell>
          <cell r="AN79">
            <v>76622596.840000018</v>
          </cell>
          <cell r="AR79">
            <v>76622596.840000018</v>
          </cell>
          <cell r="AV79">
            <v>76622596.840000018</v>
          </cell>
          <cell r="AZ79">
            <v>76622596.840000018</v>
          </cell>
        </row>
        <row r="80">
          <cell r="Q80">
            <v>0</v>
          </cell>
          <cell r="S80">
            <v>0</v>
          </cell>
          <cell r="U80">
            <v>0</v>
          </cell>
          <cell r="V80">
            <v>0</v>
          </cell>
          <cell r="W80">
            <v>0</v>
          </cell>
          <cell r="Y80">
            <v>0</v>
          </cell>
          <cell r="AA80">
            <v>0</v>
          </cell>
          <cell r="AJ80">
            <v>0</v>
          </cell>
          <cell r="AN80">
            <v>0</v>
          </cell>
          <cell r="AR80">
            <v>0</v>
          </cell>
          <cell r="AV80">
            <v>0</v>
          </cell>
          <cell r="AZ80">
            <v>0</v>
          </cell>
        </row>
        <row r="81">
          <cell r="Q81">
            <v>150900617.56</v>
          </cell>
          <cell r="S81">
            <v>154416733.77000001</v>
          </cell>
          <cell r="U81">
            <v>155115857.46000001</v>
          </cell>
          <cell r="V81">
            <v>154633591.38999999</v>
          </cell>
          <cell r="W81">
            <v>154925691.68000001</v>
          </cell>
          <cell r="Y81">
            <v>155175892.68000001</v>
          </cell>
          <cell r="AA81">
            <v>155148727.80000001</v>
          </cell>
          <cell r="AJ81">
            <v>6287525.7316666665</v>
          </cell>
          <cell r="AN81">
            <v>57401152.735000007</v>
          </cell>
          <cell r="AR81">
            <v>109053776.02249999</v>
          </cell>
          <cell r="AV81">
            <v>154553362.19041663</v>
          </cell>
          <cell r="AZ81">
            <v>155751081.81999999</v>
          </cell>
        </row>
        <row r="82">
          <cell r="S82">
            <v>16935620.390000001</v>
          </cell>
          <cell r="U82">
            <v>16950272.940000001</v>
          </cell>
          <cell r="V82">
            <v>16950332.440000001</v>
          </cell>
          <cell r="W82">
            <v>16950332.899999999</v>
          </cell>
          <cell r="Y82">
            <v>16950332.899999999</v>
          </cell>
          <cell r="AA82">
            <v>16950332.899999999</v>
          </cell>
          <cell r="AJ82">
            <v>0</v>
          </cell>
          <cell r="AN82">
            <v>3528864.7708333335</v>
          </cell>
          <cell r="AR82">
            <v>9178973.2008333337</v>
          </cell>
          <cell r="AV82">
            <v>14829084.167500002</v>
          </cell>
          <cell r="AZ82">
            <v>16950330.363333333</v>
          </cell>
        </row>
        <row r="83">
          <cell r="AV83">
            <v>0</v>
          </cell>
          <cell r="AZ83">
            <v>0</v>
          </cell>
        </row>
        <row r="84">
          <cell r="Q84">
            <v>-693189</v>
          </cell>
          <cell r="S84">
            <v>-697489</v>
          </cell>
          <cell r="U84">
            <v>-701789</v>
          </cell>
          <cell r="V84">
            <v>-703939</v>
          </cell>
          <cell r="W84">
            <v>-706089</v>
          </cell>
          <cell r="Y84">
            <v>-710389</v>
          </cell>
          <cell r="AA84">
            <v>-714689</v>
          </cell>
          <cell r="AJ84">
            <v>-680289</v>
          </cell>
          <cell r="AN84">
            <v>-688889</v>
          </cell>
          <cell r="AR84">
            <v>-697489</v>
          </cell>
          <cell r="AV84">
            <v>-706089</v>
          </cell>
          <cell r="AZ84">
            <v>-714689</v>
          </cell>
        </row>
        <row r="85">
          <cell r="Q85">
            <v>0</v>
          </cell>
          <cell r="S85">
            <v>0</v>
          </cell>
          <cell r="U85">
            <v>0</v>
          </cell>
          <cell r="V85">
            <v>0</v>
          </cell>
          <cell r="W85">
            <v>0</v>
          </cell>
          <cell r="Y85">
            <v>0</v>
          </cell>
          <cell r="AA85">
            <v>0</v>
          </cell>
          <cell r="AJ85">
            <v>0</v>
          </cell>
          <cell r="AN85">
            <v>0</v>
          </cell>
          <cell r="AR85">
            <v>0</v>
          </cell>
          <cell r="AV85">
            <v>0</v>
          </cell>
          <cell r="AZ85">
            <v>0</v>
          </cell>
        </row>
        <row r="86">
          <cell r="Q86">
            <v>-271599.03999999998</v>
          </cell>
          <cell r="S86">
            <v>-273465.7</v>
          </cell>
          <cell r="U86">
            <v>-275332.36</v>
          </cell>
          <cell r="V86">
            <v>-276265.69</v>
          </cell>
          <cell r="W86">
            <v>-277199.02</v>
          </cell>
          <cell r="Y86">
            <v>-279065.68</v>
          </cell>
          <cell r="AA86">
            <v>-280932.34000000003</v>
          </cell>
          <cell r="AJ86">
            <v>-265999.06</v>
          </cell>
          <cell r="AN86">
            <v>-269732.38000000006</v>
          </cell>
          <cell r="AR86">
            <v>-273465.69999999995</v>
          </cell>
          <cell r="AV86">
            <v>-277199.01999999996</v>
          </cell>
          <cell r="AZ86">
            <v>-280932.34000000003</v>
          </cell>
        </row>
        <row r="87">
          <cell r="Q87">
            <v>-39924138.659999996</v>
          </cell>
          <cell r="S87">
            <v>-40366288.659999996</v>
          </cell>
          <cell r="U87">
            <v>-40808438.659999996</v>
          </cell>
          <cell r="V87">
            <v>-41029513.659999996</v>
          </cell>
          <cell r="W87">
            <v>-41250588.659999996</v>
          </cell>
          <cell r="Y87">
            <v>-41692738.659999996</v>
          </cell>
          <cell r="AA87">
            <v>-42134888.659999996</v>
          </cell>
          <cell r="AJ87">
            <v>-38597688.659999989</v>
          </cell>
          <cell r="AN87">
            <v>-39481988.659999989</v>
          </cell>
          <cell r="AR87">
            <v>-40366288.659999989</v>
          </cell>
          <cell r="AV87">
            <v>-41250588.659999989</v>
          </cell>
          <cell r="AZ87">
            <v>-42134888.659999989</v>
          </cell>
        </row>
        <row r="88">
          <cell r="Q88">
            <v>-369830.2</v>
          </cell>
          <cell r="S88">
            <v>-1063937.04</v>
          </cell>
          <cell r="U88">
            <v>-1823795.66</v>
          </cell>
          <cell r="V88">
            <v>-2202800.02</v>
          </cell>
          <cell r="W88">
            <v>-2582520.31</v>
          </cell>
          <cell r="Y88">
            <v>-3343065.87</v>
          </cell>
          <cell r="AA88">
            <v>-4103533.69</v>
          </cell>
          <cell r="AJ88">
            <v>-15409.591666666667</v>
          </cell>
          <cell r="AN88">
            <v>-383380.55916666664</v>
          </cell>
          <cell r="AR88">
            <v>-1244337.5120833335</v>
          </cell>
          <cell r="AV88">
            <v>-2596951.9291666667</v>
          </cell>
          <cell r="AZ88">
            <v>-4108176.6945833336</v>
          </cell>
        </row>
        <row r="89">
          <cell r="S89">
            <v>-168873.65</v>
          </cell>
          <cell r="U89">
            <v>-550565.36</v>
          </cell>
          <cell r="V89">
            <v>-744625.77</v>
          </cell>
          <cell r="W89">
            <v>-932426.17</v>
          </cell>
          <cell r="Y89">
            <v>-1320546.99</v>
          </cell>
          <cell r="AA89">
            <v>-1702407.8</v>
          </cell>
          <cell r="AJ89">
            <v>0</v>
          </cell>
          <cell r="AN89">
            <v>-67243.495833333334</v>
          </cell>
          <cell r="AR89">
            <v>-378834.72041666665</v>
          </cell>
          <cell r="AV89">
            <v>-945782.31958333321</v>
          </cell>
          <cell r="AZ89">
            <v>-1700234.187083333</v>
          </cell>
        </row>
        <row r="90">
          <cell r="Q90">
            <v>0</v>
          </cell>
          <cell r="S90">
            <v>0</v>
          </cell>
          <cell r="U90">
            <v>0</v>
          </cell>
          <cell r="V90">
            <v>0</v>
          </cell>
          <cell r="W90">
            <v>0</v>
          </cell>
          <cell r="Y90">
            <v>0</v>
          </cell>
          <cell r="AA90">
            <v>0</v>
          </cell>
          <cell r="AJ90">
            <v>0</v>
          </cell>
          <cell r="AN90">
            <v>0</v>
          </cell>
          <cell r="AR90">
            <v>0</v>
          </cell>
          <cell r="AV90">
            <v>0</v>
          </cell>
          <cell r="AZ90">
            <v>0</v>
          </cell>
        </row>
        <row r="91">
          <cell r="Q91">
            <v>7036930.9000000004</v>
          </cell>
          <cell r="S91">
            <v>7125542.04</v>
          </cell>
          <cell r="U91">
            <v>7172985.8499999996</v>
          </cell>
          <cell r="V91">
            <v>7200270.2999999998</v>
          </cell>
          <cell r="W91">
            <v>7238534.71</v>
          </cell>
          <cell r="Y91">
            <v>7309932.3300000001</v>
          </cell>
          <cell r="AA91">
            <v>7389392.6299999999</v>
          </cell>
          <cell r="AJ91">
            <v>6692694.4420833336</v>
          </cell>
          <cell r="AN91">
            <v>6926245.0837499993</v>
          </cell>
          <cell r="AR91">
            <v>7098600.4499999983</v>
          </cell>
          <cell r="AV91">
            <v>7252173.3016666668</v>
          </cell>
          <cell r="AZ91">
            <v>7425869.2975000003</v>
          </cell>
        </row>
        <row r="92">
          <cell r="Q92">
            <v>0</v>
          </cell>
          <cell r="S92">
            <v>0</v>
          </cell>
          <cell r="U92">
            <v>0</v>
          </cell>
          <cell r="V92">
            <v>0</v>
          </cell>
          <cell r="W92">
            <v>0</v>
          </cell>
          <cell r="Y92">
            <v>0</v>
          </cell>
          <cell r="AA92">
            <v>0</v>
          </cell>
          <cell r="AJ92">
            <v>0</v>
          </cell>
          <cell r="AN92">
            <v>0</v>
          </cell>
          <cell r="AR92">
            <v>0</v>
          </cell>
          <cell r="AV92">
            <v>0</v>
          </cell>
          <cell r="AZ92">
            <v>0</v>
          </cell>
        </row>
        <row r="93">
          <cell r="Q93">
            <v>0</v>
          </cell>
          <cell r="S93">
            <v>0</v>
          </cell>
          <cell r="U93">
            <v>0</v>
          </cell>
          <cell r="V93">
            <v>0</v>
          </cell>
          <cell r="W93">
            <v>0</v>
          </cell>
          <cell r="Y93">
            <v>0</v>
          </cell>
          <cell r="AA93">
            <v>0</v>
          </cell>
          <cell r="AJ93">
            <v>0</v>
          </cell>
          <cell r="AN93">
            <v>0</v>
          </cell>
          <cell r="AR93">
            <v>0</v>
          </cell>
          <cell r="AV93">
            <v>0</v>
          </cell>
          <cell r="AZ93">
            <v>0</v>
          </cell>
        </row>
        <row r="94">
          <cell r="Q94">
            <v>-1112033.1499999999</v>
          </cell>
          <cell r="S94">
            <v>-1084531.1200000001</v>
          </cell>
          <cell r="U94">
            <v>-883395.11</v>
          </cell>
          <cell r="V94">
            <v>-434125.04</v>
          </cell>
          <cell r="W94">
            <v>-434425.04</v>
          </cell>
          <cell r="Y94">
            <v>-96513.65</v>
          </cell>
          <cell r="AA94">
            <v>-98522.54</v>
          </cell>
          <cell r="AJ94">
            <v>-100449.5175</v>
          </cell>
          <cell r="AN94">
            <v>-334331.17</v>
          </cell>
          <cell r="AR94">
            <v>-495626.53833333333</v>
          </cell>
          <cell r="AV94">
            <v>-496102.46541666664</v>
          </cell>
          <cell r="AZ94">
            <v>-191176.62583333332</v>
          </cell>
        </row>
        <row r="95">
          <cell r="Q95">
            <v>2855572.49</v>
          </cell>
          <cell r="S95">
            <v>2837811.66</v>
          </cell>
          <cell r="U95">
            <v>2837811.66</v>
          </cell>
          <cell r="V95">
            <v>2837811.66</v>
          </cell>
          <cell r="W95">
            <v>2840031.21</v>
          </cell>
          <cell r="Y95">
            <v>2843623.56</v>
          </cell>
          <cell r="AA95">
            <v>2843623.56</v>
          </cell>
          <cell r="AJ95">
            <v>2844471.9712500009</v>
          </cell>
          <cell r="AN95">
            <v>2846692.0750000007</v>
          </cell>
          <cell r="AR95">
            <v>2846863.4904166665</v>
          </cell>
          <cell r="AV95">
            <v>2864503.8495833329</v>
          </cell>
          <cell r="AZ95">
            <v>3037207.7324999999</v>
          </cell>
        </row>
        <row r="96">
          <cell r="Q96">
            <v>0</v>
          </cell>
          <cell r="S96">
            <v>0</v>
          </cell>
          <cell r="U96">
            <v>0</v>
          </cell>
          <cell r="V96">
            <v>0</v>
          </cell>
          <cell r="W96">
            <v>0</v>
          </cell>
          <cell r="Y96">
            <v>0</v>
          </cell>
          <cell r="AA96">
            <v>0</v>
          </cell>
          <cell r="AJ96">
            <v>0</v>
          </cell>
          <cell r="AN96">
            <v>0</v>
          </cell>
          <cell r="AR96">
            <v>0</v>
          </cell>
          <cell r="AV96">
            <v>0</v>
          </cell>
          <cell r="AZ96">
            <v>0</v>
          </cell>
        </row>
        <row r="97">
          <cell r="Q97">
            <v>-446720.92</v>
          </cell>
          <cell r="S97">
            <v>-446720.92</v>
          </cell>
          <cell r="U97">
            <v>-446720.92</v>
          </cell>
          <cell r="V97">
            <v>-446720.92</v>
          </cell>
          <cell r="W97">
            <v>-446720.92</v>
          </cell>
          <cell r="Y97">
            <v>-446720.92</v>
          </cell>
          <cell r="AA97">
            <v>-446720.92</v>
          </cell>
          <cell r="AJ97">
            <v>-446393.65958333336</v>
          </cell>
          <cell r="AN97">
            <v>-446720.92</v>
          </cell>
          <cell r="AR97">
            <v>-446720.92</v>
          </cell>
          <cell r="AV97">
            <v>-449847.57875000004</v>
          </cell>
          <cell r="AZ97">
            <v>-474860.84874999995</v>
          </cell>
        </row>
        <row r="98">
          <cell r="Q98">
            <v>443838568.27999997</v>
          </cell>
          <cell r="S98">
            <v>58011193.450000003</v>
          </cell>
          <cell r="U98">
            <v>58093445.390000001</v>
          </cell>
          <cell r="V98">
            <v>58093445.390000001</v>
          </cell>
          <cell r="W98">
            <v>56218650.359999999</v>
          </cell>
          <cell r="Y98">
            <v>56218650.359999999</v>
          </cell>
          <cell r="AA98">
            <v>55982106.93</v>
          </cell>
          <cell r="AJ98">
            <v>308853960.92083335</v>
          </cell>
          <cell r="AN98">
            <v>235847422.48833334</v>
          </cell>
          <cell r="AR98">
            <v>161508387.23458335</v>
          </cell>
          <cell r="AV98">
            <v>104178300.27374999</v>
          </cell>
          <cell r="AZ98">
            <v>54352868.52791667</v>
          </cell>
        </row>
        <row r="99">
          <cell r="Q99">
            <v>0</v>
          </cell>
          <cell r="S99">
            <v>0</v>
          </cell>
          <cell r="U99">
            <v>0</v>
          </cell>
          <cell r="V99">
            <v>0</v>
          </cell>
          <cell r="W99">
            <v>0</v>
          </cell>
          <cell r="Y99">
            <v>0</v>
          </cell>
          <cell r="AA99">
            <v>0</v>
          </cell>
          <cell r="AJ99">
            <v>0</v>
          </cell>
          <cell r="AN99">
            <v>0</v>
          </cell>
          <cell r="AR99">
            <v>0</v>
          </cell>
          <cell r="AV99">
            <v>0</v>
          </cell>
          <cell r="AZ99">
            <v>0</v>
          </cell>
        </row>
        <row r="100">
          <cell r="Q100">
            <v>100000</v>
          </cell>
          <cell r="S100">
            <v>100000</v>
          </cell>
          <cell r="U100">
            <v>100000</v>
          </cell>
          <cell r="V100">
            <v>100000</v>
          </cell>
          <cell r="W100">
            <v>100000</v>
          </cell>
          <cell r="Y100">
            <v>100000</v>
          </cell>
          <cell r="AA100">
            <v>100000</v>
          </cell>
          <cell r="AJ100">
            <v>100000</v>
          </cell>
          <cell r="AN100">
            <v>100000</v>
          </cell>
          <cell r="AR100">
            <v>100000</v>
          </cell>
          <cell r="AV100">
            <v>100000</v>
          </cell>
          <cell r="AZ100">
            <v>100000</v>
          </cell>
        </row>
        <row r="101">
          <cell r="Q101">
            <v>61983052.93</v>
          </cell>
          <cell r="S101">
            <v>61983052.93</v>
          </cell>
          <cell r="U101">
            <v>61735413.329999998</v>
          </cell>
          <cell r="V101">
            <v>61735413.329999998</v>
          </cell>
          <cell r="W101">
            <v>63312723.689999998</v>
          </cell>
          <cell r="Y101">
            <v>63313188.240000002</v>
          </cell>
          <cell r="AA101">
            <v>64350130.060000002</v>
          </cell>
          <cell r="AJ101">
            <v>60353776.018333323</v>
          </cell>
          <cell r="AN101">
            <v>61360062.964166664</v>
          </cell>
          <cell r="AR101">
            <v>61922912.796666674</v>
          </cell>
          <cell r="AV101">
            <v>62998582.946249992</v>
          </cell>
          <cell r="AZ101">
            <v>64252836.651666671</v>
          </cell>
        </row>
        <row r="102">
          <cell r="Q102">
            <v>-100000</v>
          </cell>
          <cell r="S102">
            <v>-100000</v>
          </cell>
          <cell r="U102">
            <v>-100000</v>
          </cell>
          <cell r="V102">
            <v>-100000</v>
          </cell>
          <cell r="W102">
            <v>-100000</v>
          </cell>
          <cell r="Y102">
            <v>-100000</v>
          </cell>
          <cell r="AA102">
            <v>-100000</v>
          </cell>
          <cell r="AJ102">
            <v>-100000</v>
          </cell>
          <cell r="AN102">
            <v>-100000</v>
          </cell>
          <cell r="AR102">
            <v>-100000</v>
          </cell>
          <cell r="AV102">
            <v>-100000</v>
          </cell>
          <cell r="AZ102">
            <v>-100000</v>
          </cell>
        </row>
        <row r="103">
          <cell r="Q103">
            <v>-5515.47</v>
          </cell>
          <cell r="S103">
            <v>-5515.47</v>
          </cell>
          <cell r="U103">
            <v>-5515.47</v>
          </cell>
          <cell r="V103">
            <v>-5515.47</v>
          </cell>
          <cell r="W103">
            <v>-5515.47</v>
          </cell>
          <cell r="Y103">
            <v>-5515.47</v>
          </cell>
          <cell r="AA103">
            <v>-2041.19</v>
          </cell>
          <cell r="AJ103">
            <v>-5192.0266666666676</v>
          </cell>
          <cell r="AN103">
            <v>-5328.213333333334</v>
          </cell>
          <cell r="AR103">
            <v>-5464.4000000000005</v>
          </cell>
          <cell r="AV103">
            <v>-4791.6616666666678</v>
          </cell>
          <cell r="AZ103">
            <v>-3633.5683333333341</v>
          </cell>
        </row>
        <row r="104">
          <cell r="Q104">
            <v>0</v>
          </cell>
          <cell r="S104">
            <v>0</v>
          </cell>
          <cell r="U104">
            <v>0</v>
          </cell>
          <cell r="V104">
            <v>0</v>
          </cell>
          <cell r="W104">
            <v>0</v>
          </cell>
          <cell r="Y104">
            <v>0</v>
          </cell>
          <cell r="AA104">
            <v>0</v>
          </cell>
          <cell r="AJ104">
            <v>0</v>
          </cell>
          <cell r="AN104">
            <v>0</v>
          </cell>
          <cell r="AR104">
            <v>0</v>
          </cell>
          <cell r="AV104">
            <v>0</v>
          </cell>
          <cell r="AZ104">
            <v>0</v>
          </cell>
        </row>
        <row r="105">
          <cell r="Q105">
            <v>6324.69</v>
          </cell>
          <cell r="S105">
            <v>6324.69</v>
          </cell>
          <cell r="U105">
            <v>6848.69</v>
          </cell>
          <cell r="V105">
            <v>6848.69</v>
          </cell>
          <cell r="W105">
            <v>4796.6000000000004</v>
          </cell>
          <cell r="Y105">
            <v>4796.6000000000004</v>
          </cell>
          <cell r="AA105">
            <v>3668.33</v>
          </cell>
          <cell r="AJ105">
            <v>11385.790416666669</v>
          </cell>
          <cell r="AN105">
            <v>8591.4987500000007</v>
          </cell>
          <cell r="AR105">
            <v>6768.7900000000018</v>
          </cell>
          <cell r="AV105">
            <v>4970.4475000000002</v>
          </cell>
          <cell r="AZ105">
            <v>3944.6662499999998</v>
          </cell>
        </row>
        <row r="106">
          <cell r="Q106">
            <v>1072111.53</v>
          </cell>
          <cell r="S106">
            <v>1058021.77</v>
          </cell>
          <cell r="U106">
            <v>1047414.85</v>
          </cell>
          <cell r="V106">
            <v>995116.85</v>
          </cell>
          <cell r="W106">
            <v>989834.27</v>
          </cell>
          <cell r="Y106">
            <v>955202.46</v>
          </cell>
          <cell r="AA106">
            <v>972182.77</v>
          </cell>
          <cell r="AJ106">
            <v>1134157.6466666667</v>
          </cell>
          <cell r="AN106">
            <v>1076055.7125000001</v>
          </cell>
          <cell r="AR106">
            <v>1026075.2716666665</v>
          </cell>
          <cell r="AV106">
            <v>993473.85958333313</v>
          </cell>
          <cell r="AZ106">
            <v>953598.19125000003</v>
          </cell>
        </row>
        <row r="107">
          <cell r="Q107">
            <v>0</v>
          </cell>
          <cell r="S107">
            <v>0</v>
          </cell>
          <cell r="U107">
            <v>0</v>
          </cell>
          <cell r="V107">
            <v>0</v>
          </cell>
          <cell r="W107">
            <v>0</v>
          </cell>
          <cell r="Y107">
            <v>0</v>
          </cell>
          <cell r="AA107">
            <v>0</v>
          </cell>
          <cell r="AJ107">
            <v>0</v>
          </cell>
          <cell r="AN107">
            <v>0</v>
          </cell>
          <cell r="AR107">
            <v>0</v>
          </cell>
          <cell r="AV107">
            <v>0</v>
          </cell>
          <cell r="AZ107">
            <v>0</v>
          </cell>
        </row>
        <row r="108">
          <cell r="Q108">
            <v>3524603.19</v>
          </cell>
          <cell r="S108">
            <v>3403625.25</v>
          </cell>
          <cell r="U108">
            <v>3368316.7</v>
          </cell>
          <cell r="V108">
            <v>3310738.5</v>
          </cell>
          <cell r="W108">
            <v>3328488.78</v>
          </cell>
          <cell r="Y108">
            <v>3213332.38</v>
          </cell>
          <cell r="AA108">
            <v>3626882.37</v>
          </cell>
          <cell r="AJ108">
            <v>1368225.8395833333</v>
          </cell>
          <cell r="AN108">
            <v>2351068.0333333332</v>
          </cell>
          <cell r="AR108">
            <v>3300134.4370833333</v>
          </cell>
          <cell r="AV108">
            <v>3434754.5216666665</v>
          </cell>
          <cell r="AZ108">
            <v>3450180.0291666663</v>
          </cell>
        </row>
        <row r="109">
          <cell r="Q109">
            <v>0</v>
          </cell>
          <cell r="S109">
            <v>0</v>
          </cell>
          <cell r="U109">
            <v>0</v>
          </cell>
          <cell r="V109">
            <v>0</v>
          </cell>
          <cell r="W109">
            <v>0</v>
          </cell>
          <cell r="Y109">
            <v>0</v>
          </cell>
          <cell r="AA109">
            <v>0</v>
          </cell>
          <cell r="AJ109">
            <v>0</v>
          </cell>
          <cell r="AN109">
            <v>0</v>
          </cell>
          <cell r="AR109">
            <v>0</v>
          </cell>
          <cell r="AV109">
            <v>0</v>
          </cell>
          <cell r="AZ109">
            <v>0</v>
          </cell>
        </row>
        <row r="110">
          <cell r="Q110">
            <v>0</v>
          </cell>
          <cell r="S110">
            <v>0</v>
          </cell>
          <cell r="U110">
            <v>0</v>
          </cell>
          <cell r="V110">
            <v>0</v>
          </cell>
          <cell r="W110">
            <v>0</v>
          </cell>
          <cell r="Y110">
            <v>0</v>
          </cell>
          <cell r="AA110">
            <v>0</v>
          </cell>
          <cell r="AJ110">
            <v>0</v>
          </cell>
          <cell r="AN110">
            <v>0</v>
          </cell>
          <cell r="AR110">
            <v>0</v>
          </cell>
          <cell r="AV110">
            <v>0</v>
          </cell>
          <cell r="AZ110">
            <v>0</v>
          </cell>
        </row>
        <row r="111">
          <cell r="Q111">
            <v>0</v>
          </cell>
          <cell r="S111">
            <v>0</v>
          </cell>
          <cell r="U111">
            <v>0</v>
          </cell>
          <cell r="V111">
            <v>0</v>
          </cell>
          <cell r="W111">
            <v>0</v>
          </cell>
          <cell r="Y111">
            <v>0</v>
          </cell>
          <cell r="AA111">
            <v>0</v>
          </cell>
          <cell r="AJ111">
            <v>0</v>
          </cell>
          <cell r="AN111">
            <v>0</v>
          </cell>
          <cell r="AR111">
            <v>0</v>
          </cell>
          <cell r="AV111">
            <v>0</v>
          </cell>
          <cell r="AZ111">
            <v>0</v>
          </cell>
        </row>
        <row r="112">
          <cell r="Q112">
            <v>0</v>
          </cell>
          <cell r="S112">
            <v>0</v>
          </cell>
          <cell r="U112">
            <v>0</v>
          </cell>
          <cell r="V112">
            <v>0</v>
          </cell>
          <cell r="W112">
            <v>0</v>
          </cell>
          <cell r="Y112">
            <v>0</v>
          </cell>
          <cell r="AA112">
            <v>0</v>
          </cell>
          <cell r="AJ112">
            <v>0</v>
          </cell>
          <cell r="AN112">
            <v>0</v>
          </cell>
          <cell r="AR112">
            <v>0</v>
          </cell>
          <cell r="AV112">
            <v>0</v>
          </cell>
          <cell r="AZ112">
            <v>0</v>
          </cell>
        </row>
        <row r="113">
          <cell r="Q113">
            <v>7556.66</v>
          </cell>
          <cell r="S113">
            <v>7556.66</v>
          </cell>
          <cell r="U113">
            <v>7556.66</v>
          </cell>
          <cell r="V113">
            <v>7556.66</v>
          </cell>
          <cell r="W113">
            <v>7556.66</v>
          </cell>
          <cell r="Y113">
            <v>7556.66</v>
          </cell>
          <cell r="AA113">
            <v>2041.19</v>
          </cell>
          <cell r="AJ113">
            <v>11599.630416666667</v>
          </cell>
          <cell r="AN113">
            <v>9897.3270833333354</v>
          </cell>
          <cell r="AR113">
            <v>8195.0237500000021</v>
          </cell>
          <cell r="AV113">
            <v>6407.603750000002</v>
          </cell>
          <cell r="AZ113">
            <v>4569.1137500000013</v>
          </cell>
        </row>
        <row r="114">
          <cell r="Q114">
            <v>0</v>
          </cell>
          <cell r="S114">
            <v>0</v>
          </cell>
          <cell r="U114">
            <v>0</v>
          </cell>
          <cell r="V114">
            <v>0</v>
          </cell>
          <cell r="W114">
            <v>0</v>
          </cell>
          <cell r="Y114">
            <v>0</v>
          </cell>
          <cell r="AA114">
            <v>0</v>
          </cell>
          <cell r="AJ114">
            <v>0</v>
          </cell>
          <cell r="AN114">
            <v>0</v>
          </cell>
          <cell r="AR114">
            <v>0</v>
          </cell>
          <cell r="AV114">
            <v>0</v>
          </cell>
          <cell r="AZ114">
            <v>0</v>
          </cell>
        </row>
        <row r="115">
          <cell r="Q115">
            <v>0</v>
          </cell>
          <cell r="S115">
            <v>0</v>
          </cell>
          <cell r="U115">
            <v>0</v>
          </cell>
          <cell r="V115">
            <v>0</v>
          </cell>
          <cell r="W115">
            <v>0</v>
          </cell>
          <cell r="Y115">
            <v>0</v>
          </cell>
          <cell r="AA115">
            <v>0</v>
          </cell>
          <cell r="AJ115">
            <v>0</v>
          </cell>
          <cell r="AN115">
            <v>0</v>
          </cell>
          <cell r="AR115">
            <v>0</v>
          </cell>
          <cell r="AV115">
            <v>0</v>
          </cell>
          <cell r="AZ115">
            <v>0</v>
          </cell>
        </row>
        <row r="116">
          <cell r="Q116">
            <v>0</v>
          </cell>
          <cell r="S116">
            <v>0</v>
          </cell>
          <cell r="U116">
            <v>0</v>
          </cell>
          <cell r="V116">
            <v>0</v>
          </cell>
          <cell r="W116">
            <v>0</v>
          </cell>
          <cell r="Y116">
            <v>0</v>
          </cell>
          <cell r="AA116">
            <v>0</v>
          </cell>
          <cell r="AJ116">
            <v>0</v>
          </cell>
          <cell r="AN116">
            <v>0</v>
          </cell>
          <cell r="AR116">
            <v>0</v>
          </cell>
          <cell r="AV116">
            <v>0</v>
          </cell>
          <cell r="AZ116">
            <v>0</v>
          </cell>
        </row>
        <row r="117">
          <cell r="Q117">
            <v>0</v>
          </cell>
          <cell r="S117">
            <v>0</v>
          </cell>
          <cell r="U117">
            <v>0</v>
          </cell>
          <cell r="V117">
            <v>0</v>
          </cell>
          <cell r="W117">
            <v>0</v>
          </cell>
          <cell r="Y117">
            <v>0</v>
          </cell>
          <cell r="AA117">
            <v>0</v>
          </cell>
          <cell r="AJ117">
            <v>120225729.49166666</v>
          </cell>
          <cell r="AN117">
            <v>75933203.93249999</v>
          </cell>
          <cell r="AR117">
            <v>34073843.134999998</v>
          </cell>
          <cell r="AV117">
            <v>0</v>
          </cell>
          <cell r="AZ117">
            <v>0</v>
          </cell>
        </row>
        <row r="118">
          <cell r="Q118">
            <v>0</v>
          </cell>
          <cell r="S118">
            <v>0</v>
          </cell>
          <cell r="U118">
            <v>0</v>
          </cell>
          <cell r="V118">
            <v>0</v>
          </cell>
          <cell r="W118">
            <v>0</v>
          </cell>
          <cell r="Y118">
            <v>0</v>
          </cell>
          <cell r="AA118">
            <v>0</v>
          </cell>
          <cell r="AJ118">
            <v>0</v>
          </cell>
          <cell r="AN118">
            <v>0</v>
          </cell>
          <cell r="AR118">
            <v>0</v>
          </cell>
          <cell r="AV118">
            <v>0</v>
          </cell>
          <cell r="AZ118">
            <v>0</v>
          </cell>
        </row>
        <row r="119">
          <cell r="Q119">
            <v>0</v>
          </cell>
          <cell r="S119">
            <v>0</v>
          </cell>
          <cell r="U119">
            <v>0</v>
          </cell>
          <cell r="V119">
            <v>0</v>
          </cell>
          <cell r="W119">
            <v>0</v>
          </cell>
          <cell r="Y119">
            <v>0</v>
          </cell>
          <cell r="AA119">
            <v>0</v>
          </cell>
          <cell r="AJ119">
            <v>0</v>
          </cell>
          <cell r="AN119">
            <v>0</v>
          </cell>
          <cell r="AR119">
            <v>0</v>
          </cell>
          <cell r="AV119">
            <v>0</v>
          </cell>
          <cell r="AZ119">
            <v>0</v>
          </cell>
        </row>
        <row r="120">
          <cell r="Q120">
            <v>0</v>
          </cell>
          <cell r="S120">
            <v>0</v>
          </cell>
          <cell r="U120">
            <v>0</v>
          </cell>
          <cell r="V120">
            <v>0</v>
          </cell>
          <cell r="W120">
            <v>0</v>
          </cell>
          <cell r="Y120">
            <v>0</v>
          </cell>
          <cell r="AA120">
            <v>0</v>
          </cell>
          <cell r="AJ120">
            <v>0</v>
          </cell>
          <cell r="AN120">
            <v>0</v>
          </cell>
          <cell r="AR120">
            <v>0</v>
          </cell>
          <cell r="AV120">
            <v>0</v>
          </cell>
          <cell r="AZ120">
            <v>0</v>
          </cell>
        </row>
        <row r="121">
          <cell r="Q121">
            <v>0</v>
          </cell>
          <cell r="S121">
            <v>0</v>
          </cell>
          <cell r="U121">
            <v>0</v>
          </cell>
          <cell r="V121">
            <v>0</v>
          </cell>
          <cell r="W121">
            <v>0</v>
          </cell>
          <cell r="Y121">
            <v>0</v>
          </cell>
          <cell r="AA121">
            <v>0</v>
          </cell>
          <cell r="AJ121">
            <v>0</v>
          </cell>
          <cell r="AN121">
            <v>0</v>
          </cell>
          <cell r="AR121">
            <v>0</v>
          </cell>
          <cell r="AV121">
            <v>0</v>
          </cell>
          <cell r="AZ121">
            <v>0</v>
          </cell>
        </row>
        <row r="122">
          <cell r="Q122">
            <v>0</v>
          </cell>
          <cell r="S122">
            <v>0</v>
          </cell>
          <cell r="U122">
            <v>0</v>
          </cell>
          <cell r="V122">
            <v>0</v>
          </cell>
          <cell r="W122">
            <v>0</v>
          </cell>
          <cell r="Y122">
            <v>0</v>
          </cell>
          <cell r="AA122">
            <v>0</v>
          </cell>
          <cell r="AJ122">
            <v>0</v>
          </cell>
          <cell r="AN122">
            <v>0</v>
          </cell>
          <cell r="AR122">
            <v>0</v>
          </cell>
          <cell r="AV122">
            <v>0</v>
          </cell>
          <cell r="AZ122">
            <v>0</v>
          </cell>
        </row>
        <row r="123">
          <cell r="Q123">
            <v>0</v>
          </cell>
          <cell r="S123">
            <v>0</v>
          </cell>
          <cell r="U123">
            <v>0</v>
          </cell>
          <cell r="V123">
            <v>0</v>
          </cell>
          <cell r="W123">
            <v>0</v>
          </cell>
          <cell r="Y123">
            <v>0</v>
          </cell>
          <cell r="AA123">
            <v>0</v>
          </cell>
          <cell r="AJ123">
            <v>0</v>
          </cell>
          <cell r="AN123">
            <v>0</v>
          </cell>
          <cell r="AR123">
            <v>0</v>
          </cell>
          <cell r="AV123">
            <v>0</v>
          </cell>
          <cell r="AZ123">
            <v>0</v>
          </cell>
        </row>
        <row r="124">
          <cell r="Q124">
            <v>0</v>
          </cell>
          <cell r="S124">
            <v>0</v>
          </cell>
          <cell r="U124">
            <v>0</v>
          </cell>
          <cell r="V124">
            <v>0</v>
          </cell>
          <cell r="W124">
            <v>0</v>
          </cell>
          <cell r="Y124">
            <v>0</v>
          </cell>
          <cell r="AA124">
            <v>0</v>
          </cell>
          <cell r="AJ124">
            <v>0</v>
          </cell>
          <cell r="AN124">
            <v>0</v>
          </cell>
          <cell r="AR124">
            <v>0</v>
          </cell>
          <cell r="AV124">
            <v>0</v>
          </cell>
          <cell r="AZ124">
            <v>0</v>
          </cell>
        </row>
        <row r="125">
          <cell r="Q125">
            <v>30664.54</v>
          </cell>
          <cell r="S125">
            <v>33333.03</v>
          </cell>
          <cell r="U125">
            <v>35951.64</v>
          </cell>
          <cell r="V125">
            <v>45047.76</v>
          </cell>
          <cell r="W125">
            <v>59036.480000000003</v>
          </cell>
          <cell r="Y125">
            <v>139839.60999999999</v>
          </cell>
          <cell r="AA125">
            <v>149606.25</v>
          </cell>
          <cell r="AJ125">
            <v>202001.08624999996</v>
          </cell>
          <cell r="AN125">
            <v>158775.54041666668</v>
          </cell>
          <cell r="AR125">
            <v>117355.02</v>
          </cell>
          <cell r="AV125">
            <v>78901.60291666667</v>
          </cell>
          <cell r="AZ125">
            <v>73636.822500000024</v>
          </cell>
        </row>
        <row r="126">
          <cell r="Q126">
            <v>230200.63</v>
          </cell>
          <cell r="S126">
            <v>884028.37</v>
          </cell>
          <cell r="U126">
            <v>361987.33</v>
          </cell>
          <cell r="V126">
            <v>698611.46</v>
          </cell>
          <cell r="W126">
            <v>987145.77</v>
          </cell>
          <cell r="Y126">
            <v>1452299.59</v>
          </cell>
          <cell r="AA126">
            <v>679033.6</v>
          </cell>
          <cell r="AJ126">
            <v>952886.56541666656</v>
          </cell>
          <cell r="AN126">
            <v>737866.12250000006</v>
          </cell>
          <cell r="AR126">
            <v>798015.48083333333</v>
          </cell>
          <cell r="AV126">
            <v>911134.70000000007</v>
          </cell>
          <cell r="AZ126">
            <v>1048272.6566666666</v>
          </cell>
        </row>
        <row r="127">
          <cell r="Q127">
            <v>20430.099999999999</v>
          </cell>
          <cell r="S127">
            <v>7240.61</v>
          </cell>
          <cell r="U127">
            <v>17264.88</v>
          </cell>
          <cell r="V127">
            <v>16515.400000000001</v>
          </cell>
          <cell r="W127">
            <v>16155.03</v>
          </cell>
          <cell r="Y127">
            <v>16517.59</v>
          </cell>
          <cell r="AA127">
            <v>17024.05</v>
          </cell>
          <cell r="AJ127">
            <v>-204688.80416666667</v>
          </cell>
          <cell r="AN127">
            <v>15874.249999999998</v>
          </cell>
          <cell r="AR127">
            <v>16793.347916666669</v>
          </cell>
          <cell r="AV127">
            <v>15420.023333333333</v>
          </cell>
          <cell r="AZ127">
            <v>14101.696666666669</v>
          </cell>
        </row>
        <row r="128">
          <cell r="Q128">
            <v>0</v>
          </cell>
          <cell r="S128">
            <v>0</v>
          </cell>
          <cell r="U128">
            <v>0</v>
          </cell>
          <cell r="V128">
            <v>0</v>
          </cell>
          <cell r="W128">
            <v>0</v>
          </cell>
          <cell r="Y128">
            <v>0</v>
          </cell>
          <cell r="AA128">
            <v>0</v>
          </cell>
          <cell r="AJ128">
            <v>0</v>
          </cell>
          <cell r="AN128">
            <v>0</v>
          </cell>
          <cell r="AR128">
            <v>0</v>
          </cell>
          <cell r="AV128">
            <v>0</v>
          </cell>
          <cell r="AZ128">
            <v>0</v>
          </cell>
        </row>
        <row r="129">
          <cell r="Q129">
            <v>0</v>
          </cell>
          <cell r="S129">
            <v>0</v>
          </cell>
          <cell r="U129">
            <v>0</v>
          </cell>
          <cell r="V129">
            <v>0</v>
          </cell>
          <cell r="W129">
            <v>0</v>
          </cell>
          <cell r="Y129">
            <v>0</v>
          </cell>
          <cell r="AA129">
            <v>0</v>
          </cell>
          <cell r="AJ129">
            <v>0</v>
          </cell>
          <cell r="AN129">
            <v>0</v>
          </cell>
          <cell r="AR129">
            <v>0</v>
          </cell>
          <cell r="AV129">
            <v>0</v>
          </cell>
          <cell r="AZ129">
            <v>0</v>
          </cell>
        </row>
        <row r="130">
          <cell r="Q130">
            <v>0</v>
          </cell>
          <cell r="S130">
            <v>0</v>
          </cell>
          <cell r="U130">
            <v>0</v>
          </cell>
          <cell r="V130">
            <v>0</v>
          </cell>
          <cell r="W130">
            <v>0</v>
          </cell>
          <cell r="Y130">
            <v>0</v>
          </cell>
          <cell r="AA130">
            <v>0</v>
          </cell>
          <cell r="AJ130">
            <v>1461381.803333333</v>
          </cell>
          <cell r="AN130">
            <v>730690.96</v>
          </cell>
          <cell r="AR130">
            <v>0</v>
          </cell>
          <cell r="AV130">
            <v>0</v>
          </cell>
          <cell r="AZ130">
            <v>0</v>
          </cell>
        </row>
        <row r="131">
          <cell r="Q131">
            <v>0</v>
          </cell>
          <cell r="S131">
            <v>0</v>
          </cell>
          <cell r="U131">
            <v>0</v>
          </cell>
          <cell r="V131">
            <v>0</v>
          </cell>
          <cell r="W131">
            <v>0</v>
          </cell>
          <cell r="Y131">
            <v>0</v>
          </cell>
          <cell r="AA131">
            <v>0</v>
          </cell>
          <cell r="AJ131">
            <v>0</v>
          </cell>
          <cell r="AN131">
            <v>0</v>
          </cell>
          <cell r="AR131">
            <v>0</v>
          </cell>
          <cell r="AV131">
            <v>0</v>
          </cell>
          <cell r="AZ131">
            <v>0</v>
          </cell>
        </row>
        <row r="132">
          <cell r="Q132">
            <v>8312521.1600000001</v>
          </cell>
          <cell r="S132">
            <v>12631775.25</v>
          </cell>
          <cell r="U132">
            <v>13076930.800000001</v>
          </cell>
          <cell r="V132">
            <v>9811604.6099999994</v>
          </cell>
          <cell r="W132">
            <v>9114943.5299999993</v>
          </cell>
          <cell r="Y132">
            <v>6039258.04</v>
          </cell>
          <cell r="AA132">
            <v>5624014.7000000002</v>
          </cell>
          <cell r="AJ132">
            <v>9409494.5216666646</v>
          </cell>
          <cell r="AN132">
            <v>9570336.072916666</v>
          </cell>
          <cell r="AR132">
            <v>9533781.6941666659</v>
          </cell>
          <cell r="AV132">
            <v>9705793.8816666678</v>
          </cell>
          <cell r="AZ132">
            <v>9150256.6491666678</v>
          </cell>
        </row>
        <row r="133">
          <cell r="Q133">
            <v>0</v>
          </cell>
          <cell r="S133">
            <v>-20867</v>
          </cell>
          <cell r="U133">
            <v>0</v>
          </cell>
          <cell r="V133">
            <v>0</v>
          </cell>
          <cell r="W133">
            <v>0</v>
          </cell>
          <cell r="Y133">
            <v>173094.36</v>
          </cell>
          <cell r="AA133">
            <v>-9722.91</v>
          </cell>
          <cell r="AJ133">
            <v>14997.707499999999</v>
          </cell>
          <cell r="AN133">
            <v>13258.797499999995</v>
          </cell>
          <cell r="AR133">
            <v>2587.6341666666631</v>
          </cell>
          <cell r="AV133">
            <v>43810.874166666668</v>
          </cell>
          <cell r="AZ133">
            <v>45571.427499999991</v>
          </cell>
        </row>
        <row r="134">
          <cell r="Q134">
            <v>1928011.44</v>
          </cell>
          <cell r="S134">
            <v>1623415.99</v>
          </cell>
          <cell r="U134">
            <v>2357686.73</v>
          </cell>
          <cell r="V134">
            <v>1622508.29</v>
          </cell>
          <cell r="W134">
            <v>2329383.0299999998</v>
          </cell>
          <cell r="Y134">
            <v>1485702.44</v>
          </cell>
          <cell r="AA134">
            <v>1724883.34</v>
          </cell>
          <cell r="AJ134">
            <v>1468474.4000000001</v>
          </cell>
          <cell r="AN134">
            <v>1867150.2333333336</v>
          </cell>
          <cell r="AR134">
            <v>1943524.0674999999</v>
          </cell>
          <cell r="AV134">
            <v>3012015.0383333326</v>
          </cell>
          <cell r="AZ134">
            <v>5386417.1408333341</v>
          </cell>
        </row>
        <row r="135">
          <cell r="Q135">
            <v>781337.92</v>
          </cell>
          <cell r="S135">
            <v>800320.63</v>
          </cell>
          <cell r="U135">
            <v>909674.57</v>
          </cell>
          <cell r="V135">
            <v>1225053.55</v>
          </cell>
          <cell r="W135">
            <v>-245933.44</v>
          </cell>
          <cell r="Y135">
            <v>595934.69999999995</v>
          </cell>
          <cell r="AA135">
            <v>379886.97</v>
          </cell>
          <cell r="AJ135">
            <v>843492.26541666652</v>
          </cell>
          <cell r="AN135">
            <v>809677.96458333312</v>
          </cell>
          <cell r="AR135">
            <v>774894.75583333336</v>
          </cell>
          <cell r="AV135">
            <v>680083.18791666662</v>
          </cell>
          <cell r="AZ135">
            <v>598616.45041666669</v>
          </cell>
        </row>
        <row r="136">
          <cell r="Q136">
            <v>0</v>
          </cell>
          <cell r="S136">
            <v>0</v>
          </cell>
          <cell r="U136">
            <v>0</v>
          </cell>
          <cell r="V136">
            <v>0</v>
          </cell>
          <cell r="W136">
            <v>0</v>
          </cell>
          <cell r="Y136">
            <v>0</v>
          </cell>
          <cell r="AA136">
            <v>0</v>
          </cell>
          <cell r="AJ136">
            <v>0</v>
          </cell>
          <cell r="AN136">
            <v>0</v>
          </cell>
          <cell r="AR136">
            <v>0</v>
          </cell>
          <cell r="AV136">
            <v>0</v>
          </cell>
          <cell r="AZ136">
            <v>0</v>
          </cell>
        </row>
        <row r="137">
          <cell r="Q137">
            <v>0</v>
          </cell>
          <cell r="S137">
            <v>0</v>
          </cell>
          <cell r="U137">
            <v>0</v>
          </cell>
          <cell r="V137">
            <v>0</v>
          </cell>
          <cell r="W137">
            <v>0</v>
          </cell>
          <cell r="Y137">
            <v>0</v>
          </cell>
          <cell r="AA137">
            <v>0</v>
          </cell>
          <cell r="AJ137">
            <v>0</v>
          </cell>
          <cell r="AN137">
            <v>0</v>
          </cell>
          <cell r="AR137">
            <v>0</v>
          </cell>
          <cell r="AV137">
            <v>0</v>
          </cell>
          <cell r="AZ137">
            <v>0</v>
          </cell>
        </row>
        <row r="138">
          <cell r="Q138">
            <v>54.1</v>
          </cell>
          <cell r="S138">
            <v>-40.96</v>
          </cell>
          <cell r="U138">
            <v>1588.57</v>
          </cell>
          <cell r="V138">
            <v>331.63</v>
          </cell>
          <cell r="W138">
            <v>4959.42</v>
          </cell>
          <cell r="Y138">
            <v>4320.7700000000004</v>
          </cell>
          <cell r="AA138">
            <v>0</v>
          </cell>
          <cell r="AJ138">
            <v>606.69541666666657</v>
          </cell>
          <cell r="AN138">
            <v>629.00625000000002</v>
          </cell>
          <cell r="AR138">
            <v>1034.6083333333333</v>
          </cell>
          <cell r="AV138">
            <v>1007.7533333333332</v>
          </cell>
          <cell r="AZ138">
            <v>922.32625000000007</v>
          </cell>
        </row>
        <row r="139">
          <cell r="Q139">
            <v>0</v>
          </cell>
          <cell r="S139">
            <v>0</v>
          </cell>
          <cell r="U139">
            <v>0</v>
          </cell>
          <cell r="V139">
            <v>0</v>
          </cell>
          <cell r="W139">
            <v>0</v>
          </cell>
          <cell r="Y139">
            <v>0</v>
          </cell>
          <cell r="AA139">
            <v>0</v>
          </cell>
          <cell r="AJ139">
            <v>45216.795000000006</v>
          </cell>
          <cell r="AN139">
            <v>45216.795000000006</v>
          </cell>
          <cell r="AR139">
            <v>10364.275833333333</v>
          </cell>
          <cell r="AV139">
            <v>0</v>
          </cell>
          <cell r="AZ139">
            <v>0</v>
          </cell>
        </row>
        <row r="140">
          <cell r="Q140">
            <v>12299.23</v>
          </cell>
          <cell r="S140">
            <v>399.5</v>
          </cell>
          <cell r="U140">
            <v>-3257.28</v>
          </cell>
          <cell r="V140">
            <v>7425.92</v>
          </cell>
          <cell r="W140">
            <v>-466.28</v>
          </cell>
          <cell r="Y140">
            <v>-194.56</v>
          </cell>
          <cell r="AA140">
            <v>3278.27</v>
          </cell>
          <cell r="AJ140">
            <v>-12450.414583333337</v>
          </cell>
          <cell r="AN140">
            <v>-18202.108333333334</v>
          </cell>
          <cell r="AR140">
            <v>-23183.015833333338</v>
          </cell>
          <cell r="AV140">
            <v>1615.7245833333334</v>
          </cell>
          <cell r="AZ140">
            <v>140.73666666666659</v>
          </cell>
        </row>
        <row r="141">
          <cell r="Q141">
            <v>3465.18</v>
          </cell>
          <cell r="S141">
            <v>-2234.25</v>
          </cell>
          <cell r="U141">
            <v>-4425.43</v>
          </cell>
          <cell r="V141">
            <v>-545.91999999999996</v>
          </cell>
          <cell r="W141">
            <v>-2817055.73</v>
          </cell>
          <cell r="Y141">
            <v>-4535.71</v>
          </cell>
          <cell r="AA141">
            <v>-294.02</v>
          </cell>
          <cell r="AJ141">
            <v>-8562.4</v>
          </cell>
          <cell r="AN141">
            <v>-6039.0912500000004</v>
          </cell>
          <cell r="AR141">
            <v>-238983.63791666666</v>
          </cell>
          <cell r="AV141">
            <v>-235657.41708333333</v>
          </cell>
          <cell r="AZ141">
            <v>-238930.35541666663</v>
          </cell>
        </row>
        <row r="142">
          <cell r="Q142">
            <v>0</v>
          </cell>
          <cell r="S142">
            <v>0</v>
          </cell>
          <cell r="U142">
            <v>0</v>
          </cell>
          <cell r="V142">
            <v>0</v>
          </cell>
          <cell r="W142">
            <v>0</v>
          </cell>
          <cell r="Y142">
            <v>0</v>
          </cell>
          <cell r="AA142">
            <v>0</v>
          </cell>
          <cell r="AJ142">
            <v>0</v>
          </cell>
          <cell r="AN142">
            <v>0</v>
          </cell>
          <cell r="AR142">
            <v>0</v>
          </cell>
          <cell r="AV142">
            <v>0</v>
          </cell>
          <cell r="AZ142">
            <v>0</v>
          </cell>
        </row>
        <row r="143">
          <cell r="Q143">
            <v>-7287084.5199999996</v>
          </cell>
          <cell r="S143">
            <v>-6412744.8399999999</v>
          </cell>
          <cell r="U143">
            <v>-33832390.560000002</v>
          </cell>
          <cell r="V143">
            <v>-15136569.130000001</v>
          </cell>
          <cell r="W143">
            <v>-4760648.8899999997</v>
          </cell>
          <cell r="Y143">
            <v>-4604507.87</v>
          </cell>
          <cell r="AA143">
            <v>-29125867.59</v>
          </cell>
          <cell r="AJ143">
            <v>-11010148.284999998</v>
          </cell>
          <cell r="AN143">
            <v>-10660073.790416667</v>
          </cell>
          <cell r="AR143">
            <v>-11304963.712083334</v>
          </cell>
          <cell r="AV143">
            <v>-13104490.772500001</v>
          </cell>
          <cell r="AZ143">
            <v>-14222877.63833333</v>
          </cell>
        </row>
        <row r="144">
          <cell r="Q144">
            <v>-850240.57</v>
          </cell>
          <cell r="S144">
            <v>-1055092.53</v>
          </cell>
          <cell r="U144">
            <v>-1080440.06</v>
          </cell>
          <cell r="V144">
            <v>-956440.7</v>
          </cell>
          <cell r="W144">
            <v>-1344553.14</v>
          </cell>
          <cell r="Y144">
            <v>-1153144.6200000001</v>
          </cell>
          <cell r="AA144">
            <v>-1064071.74</v>
          </cell>
          <cell r="AJ144">
            <v>-1170773.2141666666</v>
          </cell>
          <cell r="AN144">
            <v>-1107069.1054166667</v>
          </cell>
          <cell r="AR144">
            <v>-1044792.4254166667</v>
          </cell>
          <cell r="AV144">
            <v>-1079742.5174999998</v>
          </cell>
          <cell r="AZ144">
            <v>-1089779.3375000001</v>
          </cell>
        </row>
        <row r="145">
          <cell r="Q145">
            <v>0</v>
          </cell>
          <cell r="S145">
            <v>0</v>
          </cell>
          <cell r="U145">
            <v>0</v>
          </cell>
          <cell r="V145">
            <v>0</v>
          </cell>
          <cell r="W145">
            <v>0</v>
          </cell>
          <cell r="Y145">
            <v>0</v>
          </cell>
          <cell r="AA145">
            <v>0</v>
          </cell>
          <cell r="AJ145">
            <v>-103344.08166666667</v>
          </cell>
          <cell r="AN145">
            <v>-103344.08166666667</v>
          </cell>
          <cell r="AR145">
            <v>-105658.04166666667</v>
          </cell>
          <cell r="AV145">
            <v>-101634.3575</v>
          </cell>
          <cell r="AZ145">
            <v>-101566.02250000001</v>
          </cell>
        </row>
        <row r="146">
          <cell r="Q146">
            <v>664113.85</v>
          </cell>
          <cell r="S146">
            <v>1056858.71</v>
          </cell>
          <cell r="U146">
            <v>3131366.29</v>
          </cell>
          <cell r="V146">
            <v>14115946.25</v>
          </cell>
          <cell r="W146">
            <v>324636.11</v>
          </cell>
          <cell r="Y146">
            <v>0</v>
          </cell>
          <cell r="AA146">
            <v>0</v>
          </cell>
          <cell r="AJ146">
            <v>513238.63291666657</v>
          </cell>
          <cell r="AN146">
            <v>717093.50749999995</v>
          </cell>
          <cell r="AR146">
            <v>1901602.0383333331</v>
          </cell>
          <cell r="AV146">
            <v>1742047.70625</v>
          </cell>
          <cell r="AZ146">
            <v>1335319.2170833333</v>
          </cell>
        </row>
        <row r="147">
          <cell r="Q147">
            <v>178621.09</v>
          </cell>
          <cell r="S147">
            <v>323296.15999999997</v>
          </cell>
          <cell r="U147">
            <v>249000</v>
          </cell>
          <cell r="V147">
            <v>289805.52</v>
          </cell>
          <cell r="W147">
            <v>212891.99</v>
          </cell>
          <cell r="Y147">
            <v>491577.92</v>
          </cell>
          <cell r="AA147">
            <v>799.82</v>
          </cell>
          <cell r="AJ147">
            <v>15133.890416666667</v>
          </cell>
          <cell r="AN147">
            <v>112510.70124999998</v>
          </cell>
          <cell r="AR147">
            <v>210784.88499999998</v>
          </cell>
          <cell r="AV147">
            <v>216805.23958333328</v>
          </cell>
          <cell r="AZ147">
            <v>119408.84333333334</v>
          </cell>
        </row>
        <row r="148">
          <cell r="Q148">
            <v>32556.53</v>
          </cell>
          <cell r="S148">
            <v>-40252.53</v>
          </cell>
          <cell r="U148">
            <v>929.45</v>
          </cell>
          <cell r="V148">
            <v>15226.39</v>
          </cell>
          <cell r="W148">
            <v>21407.4</v>
          </cell>
          <cell r="Y148">
            <v>44237.9</v>
          </cell>
          <cell r="AA148">
            <v>30194.57</v>
          </cell>
          <cell r="AJ148">
            <v>31171.607083333336</v>
          </cell>
          <cell r="AN148">
            <v>21066.017083333336</v>
          </cell>
          <cell r="AR148">
            <v>19846.97625</v>
          </cell>
          <cell r="AV148">
            <v>18478.697916666668</v>
          </cell>
          <cell r="AZ148">
            <v>16166.213750000001</v>
          </cell>
        </row>
        <row r="149">
          <cell r="Y149">
            <v>0</v>
          </cell>
          <cell r="AA149">
            <v>595801.48</v>
          </cell>
          <cell r="AJ149">
            <v>0</v>
          </cell>
          <cell r="AN149">
            <v>0</v>
          </cell>
          <cell r="AR149">
            <v>0</v>
          </cell>
          <cell r="AV149">
            <v>185189.15625</v>
          </cell>
          <cell r="AZ149">
            <v>548986.52625</v>
          </cell>
        </row>
        <row r="150">
          <cell r="U150">
            <v>-2401720.16</v>
          </cell>
          <cell r="V150">
            <v>-13352828.77</v>
          </cell>
          <cell r="W150">
            <v>353882.56</v>
          </cell>
          <cell r="Y150">
            <v>317173.11</v>
          </cell>
          <cell r="AA150">
            <v>375188.24</v>
          </cell>
          <cell r="AJ150">
            <v>0</v>
          </cell>
          <cell r="AN150">
            <v>-100071.67333333334</v>
          </cell>
          <cell r="AR150">
            <v>-1239877.5862499999</v>
          </cell>
          <cell r="AV150">
            <v>-1100529.0545833334</v>
          </cell>
          <cell r="AZ150">
            <v>-778688.36458333337</v>
          </cell>
        </row>
        <row r="151">
          <cell r="U151">
            <v>0</v>
          </cell>
          <cell r="V151">
            <v>0</v>
          </cell>
          <cell r="W151">
            <v>0</v>
          </cell>
          <cell r="Y151">
            <v>0</v>
          </cell>
          <cell r="AA151">
            <v>0</v>
          </cell>
          <cell r="AJ151">
            <v>0</v>
          </cell>
          <cell r="AN151">
            <v>0</v>
          </cell>
          <cell r="AR151">
            <v>0</v>
          </cell>
          <cell r="AV151">
            <v>0</v>
          </cell>
          <cell r="AZ151">
            <v>0</v>
          </cell>
        </row>
        <row r="152">
          <cell r="Q152">
            <v>0</v>
          </cell>
          <cell r="S152">
            <v>0</v>
          </cell>
          <cell r="U152">
            <v>0</v>
          </cell>
          <cell r="V152">
            <v>0</v>
          </cell>
          <cell r="W152">
            <v>0</v>
          </cell>
          <cell r="Y152">
            <v>0</v>
          </cell>
          <cell r="AA152">
            <v>0</v>
          </cell>
          <cell r="AJ152">
            <v>0</v>
          </cell>
          <cell r="AN152">
            <v>0</v>
          </cell>
          <cell r="AR152">
            <v>0</v>
          </cell>
          <cell r="AV152">
            <v>0</v>
          </cell>
          <cell r="AZ152">
            <v>0</v>
          </cell>
        </row>
        <row r="153">
          <cell r="Q153">
            <v>0</v>
          </cell>
          <cell r="S153">
            <v>0</v>
          </cell>
          <cell r="U153">
            <v>0</v>
          </cell>
          <cell r="V153">
            <v>0</v>
          </cell>
          <cell r="W153">
            <v>0</v>
          </cell>
          <cell r="Y153">
            <v>0</v>
          </cell>
          <cell r="AA153">
            <v>0</v>
          </cell>
          <cell r="AJ153">
            <v>0</v>
          </cell>
          <cell r="AN153">
            <v>0</v>
          </cell>
          <cell r="AR153">
            <v>0</v>
          </cell>
          <cell r="AV153">
            <v>0</v>
          </cell>
          <cell r="AZ153">
            <v>0</v>
          </cell>
        </row>
        <row r="154">
          <cell r="Q154">
            <v>209156.53</v>
          </cell>
          <cell r="S154">
            <v>755998.95</v>
          </cell>
          <cell r="U154">
            <v>294420.3</v>
          </cell>
          <cell r="V154">
            <v>325503.94</v>
          </cell>
          <cell r="W154">
            <v>153188.81</v>
          </cell>
          <cell r="Y154">
            <v>213780.58</v>
          </cell>
          <cell r="AA154">
            <v>177914.57</v>
          </cell>
          <cell r="AJ154">
            <v>262728.11249999999</v>
          </cell>
          <cell r="AN154">
            <v>301305.4916666667</v>
          </cell>
          <cell r="AR154">
            <v>253894.90083333335</v>
          </cell>
          <cell r="AV154">
            <v>288173.96249999997</v>
          </cell>
          <cell r="AZ154">
            <v>271217.00291666668</v>
          </cell>
        </row>
        <row r="155">
          <cell r="Q155">
            <v>0</v>
          </cell>
          <cell r="S155">
            <v>0</v>
          </cell>
          <cell r="U155">
            <v>0</v>
          </cell>
          <cell r="V155">
            <v>0</v>
          </cell>
          <cell r="W155">
            <v>0</v>
          </cell>
          <cell r="Y155">
            <v>0</v>
          </cell>
          <cell r="AA155">
            <v>0</v>
          </cell>
          <cell r="AJ155">
            <v>0</v>
          </cell>
          <cell r="AN155">
            <v>0</v>
          </cell>
          <cell r="AR155">
            <v>0</v>
          </cell>
          <cell r="AV155">
            <v>0</v>
          </cell>
          <cell r="AZ155">
            <v>0</v>
          </cell>
        </row>
        <row r="156">
          <cell r="Q156">
            <v>0</v>
          </cell>
          <cell r="S156">
            <v>0</v>
          </cell>
          <cell r="U156">
            <v>0</v>
          </cell>
          <cell r="V156">
            <v>0</v>
          </cell>
          <cell r="W156">
            <v>0</v>
          </cell>
          <cell r="Y156">
            <v>0</v>
          </cell>
          <cell r="AA156">
            <v>0</v>
          </cell>
          <cell r="AJ156">
            <v>0</v>
          </cell>
          <cell r="AN156">
            <v>0</v>
          </cell>
          <cell r="AR156">
            <v>0</v>
          </cell>
          <cell r="AV156">
            <v>0</v>
          </cell>
          <cell r="AZ156">
            <v>0</v>
          </cell>
        </row>
        <row r="157">
          <cell r="Q157">
            <v>435367</v>
          </cell>
          <cell r="S157">
            <v>435367</v>
          </cell>
          <cell r="U157">
            <v>1551367</v>
          </cell>
          <cell r="V157">
            <v>1551367</v>
          </cell>
          <cell r="W157">
            <v>1551367</v>
          </cell>
          <cell r="Y157">
            <v>435367</v>
          </cell>
          <cell r="AA157">
            <v>435367</v>
          </cell>
          <cell r="AJ157">
            <v>414533.66666666669</v>
          </cell>
          <cell r="AN157">
            <v>574867</v>
          </cell>
          <cell r="AR157">
            <v>900367</v>
          </cell>
          <cell r="AV157">
            <v>900408.66666666663</v>
          </cell>
          <cell r="AZ157">
            <v>762492</v>
          </cell>
        </row>
        <row r="158">
          <cell r="Q158">
            <v>-435367</v>
          </cell>
          <cell r="S158">
            <v>-435367</v>
          </cell>
          <cell r="U158">
            <v>-1551367</v>
          </cell>
          <cell r="V158">
            <v>-1551367</v>
          </cell>
          <cell r="W158">
            <v>-1551367</v>
          </cell>
          <cell r="Y158">
            <v>-435367</v>
          </cell>
          <cell r="AA158">
            <v>-435367</v>
          </cell>
          <cell r="AJ158">
            <v>-414533.66666666669</v>
          </cell>
          <cell r="AN158">
            <v>-574867</v>
          </cell>
          <cell r="AR158">
            <v>-900367</v>
          </cell>
          <cell r="AV158">
            <v>-900408.66666666663</v>
          </cell>
          <cell r="AZ158">
            <v>-762492</v>
          </cell>
        </row>
        <row r="159">
          <cell r="Q159">
            <v>0</v>
          </cell>
          <cell r="S159">
            <v>0</v>
          </cell>
          <cell r="U159">
            <v>0</v>
          </cell>
          <cell r="V159">
            <v>0</v>
          </cell>
          <cell r="W159">
            <v>0</v>
          </cell>
          <cell r="Y159">
            <v>0</v>
          </cell>
          <cell r="AA159">
            <v>0</v>
          </cell>
          <cell r="AJ159">
            <v>144400</v>
          </cell>
          <cell r="AN159">
            <v>83600</v>
          </cell>
          <cell r="AR159">
            <v>22800</v>
          </cell>
          <cell r="AV159">
            <v>0</v>
          </cell>
          <cell r="AZ159">
            <v>0</v>
          </cell>
        </row>
        <row r="160">
          <cell r="Q160">
            <v>0</v>
          </cell>
          <cell r="S160">
            <v>0</v>
          </cell>
          <cell r="U160">
            <v>0</v>
          </cell>
          <cell r="V160">
            <v>0</v>
          </cell>
          <cell r="W160">
            <v>0</v>
          </cell>
          <cell r="Y160">
            <v>0</v>
          </cell>
          <cell r="AA160">
            <v>0</v>
          </cell>
          <cell r="AJ160">
            <v>0</v>
          </cell>
          <cell r="AN160">
            <v>0</v>
          </cell>
          <cell r="AR160">
            <v>0</v>
          </cell>
          <cell r="AV160">
            <v>0</v>
          </cell>
          <cell r="AZ160">
            <v>0</v>
          </cell>
        </row>
        <row r="161">
          <cell r="Q161">
            <v>8512</v>
          </cell>
          <cell r="S161">
            <v>8512</v>
          </cell>
          <cell r="U161">
            <v>0</v>
          </cell>
          <cell r="V161">
            <v>0</v>
          </cell>
          <cell r="W161">
            <v>0</v>
          </cell>
          <cell r="Y161">
            <v>0</v>
          </cell>
          <cell r="AA161">
            <v>0</v>
          </cell>
          <cell r="AJ161">
            <v>46012</v>
          </cell>
          <cell r="AN161">
            <v>24948</v>
          </cell>
          <cell r="AR161">
            <v>4610.666666666667</v>
          </cell>
          <cell r="AV161">
            <v>1773.3333333333333</v>
          </cell>
          <cell r="AZ161">
            <v>0</v>
          </cell>
        </row>
        <row r="162">
          <cell r="Q162">
            <v>0</v>
          </cell>
          <cell r="S162">
            <v>0</v>
          </cell>
          <cell r="U162">
            <v>0</v>
          </cell>
          <cell r="V162">
            <v>0</v>
          </cell>
          <cell r="W162">
            <v>0</v>
          </cell>
          <cell r="Y162">
            <v>0</v>
          </cell>
          <cell r="AA162">
            <v>0</v>
          </cell>
          <cell r="AJ162">
            <v>0</v>
          </cell>
          <cell r="AN162">
            <v>0</v>
          </cell>
          <cell r="AR162">
            <v>0</v>
          </cell>
          <cell r="AV162">
            <v>0</v>
          </cell>
          <cell r="AZ162">
            <v>0</v>
          </cell>
        </row>
        <row r="163">
          <cell r="Q163">
            <v>0</v>
          </cell>
          <cell r="S163">
            <v>0</v>
          </cell>
          <cell r="U163">
            <v>0</v>
          </cell>
          <cell r="V163">
            <v>0</v>
          </cell>
          <cell r="W163">
            <v>0</v>
          </cell>
          <cell r="Y163">
            <v>0</v>
          </cell>
          <cell r="AA163">
            <v>0</v>
          </cell>
          <cell r="AJ163">
            <v>36885.333333333336</v>
          </cell>
          <cell r="AN163">
            <v>14186.666666666666</v>
          </cell>
          <cell r="AR163">
            <v>0</v>
          </cell>
          <cell r="AV163">
            <v>0</v>
          </cell>
          <cell r="AZ163">
            <v>0</v>
          </cell>
        </row>
        <row r="164">
          <cell r="Q164">
            <v>4188093</v>
          </cell>
          <cell r="S164">
            <v>4196422.41</v>
          </cell>
          <cell r="U164">
            <v>3377938.23</v>
          </cell>
          <cell r="V164">
            <v>3346485.29</v>
          </cell>
          <cell r="W164">
            <v>3449840.06</v>
          </cell>
          <cell r="Y164">
            <v>3382260.03</v>
          </cell>
          <cell r="AA164">
            <v>3313529.66</v>
          </cell>
          <cell r="AJ164">
            <v>3709137.8849999998</v>
          </cell>
          <cell r="AN164">
            <v>3863908.3504166664</v>
          </cell>
          <cell r="AR164">
            <v>3797870.2512500007</v>
          </cell>
          <cell r="AV164">
            <v>3535145.8045833334</v>
          </cell>
          <cell r="AZ164">
            <v>2603277.4979166668</v>
          </cell>
        </row>
        <row r="165">
          <cell r="Q165">
            <v>0</v>
          </cell>
          <cell r="S165">
            <v>0</v>
          </cell>
          <cell r="U165">
            <v>0</v>
          </cell>
          <cell r="V165">
            <v>0</v>
          </cell>
          <cell r="W165">
            <v>0</v>
          </cell>
          <cell r="Y165">
            <v>0</v>
          </cell>
          <cell r="AA165">
            <v>0</v>
          </cell>
          <cell r="AJ165">
            <v>56066.666666666664</v>
          </cell>
          <cell r="AN165">
            <v>22750</v>
          </cell>
          <cell r="AR165">
            <v>416.66666666666669</v>
          </cell>
          <cell r="AV165">
            <v>0</v>
          </cell>
          <cell r="AZ165">
            <v>0</v>
          </cell>
        </row>
        <row r="166">
          <cell r="Q166">
            <v>0</v>
          </cell>
          <cell r="S166">
            <v>0</v>
          </cell>
          <cell r="U166">
            <v>0</v>
          </cell>
          <cell r="V166">
            <v>0</v>
          </cell>
          <cell r="W166">
            <v>0</v>
          </cell>
          <cell r="Y166">
            <v>0</v>
          </cell>
          <cell r="AA166">
            <v>0</v>
          </cell>
          <cell r="AJ166">
            <v>16578.022500000003</v>
          </cell>
          <cell r="AN166">
            <v>6376.1625000000013</v>
          </cell>
          <cell r="AR166">
            <v>0</v>
          </cell>
          <cell r="AV166">
            <v>0</v>
          </cell>
          <cell r="AZ166">
            <v>0</v>
          </cell>
        </row>
        <row r="167">
          <cell r="Q167">
            <v>0</v>
          </cell>
          <cell r="S167">
            <v>0</v>
          </cell>
          <cell r="U167">
            <v>0</v>
          </cell>
          <cell r="V167">
            <v>0</v>
          </cell>
          <cell r="W167">
            <v>0</v>
          </cell>
          <cell r="Y167">
            <v>0</v>
          </cell>
          <cell r="AA167">
            <v>0</v>
          </cell>
          <cell r="AJ167">
            <v>14166.666666666666</v>
          </cell>
          <cell r="AN167">
            <v>7500</v>
          </cell>
          <cell r="AR167">
            <v>833.33333333333337</v>
          </cell>
          <cell r="AV167">
            <v>0</v>
          </cell>
          <cell r="AZ167">
            <v>0</v>
          </cell>
        </row>
        <row r="168">
          <cell r="Q168">
            <v>0</v>
          </cell>
          <cell r="S168">
            <v>0</v>
          </cell>
          <cell r="U168">
            <v>0</v>
          </cell>
          <cell r="V168">
            <v>0</v>
          </cell>
          <cell r="W168">
            <v>0</v>
          </cell>
          <cell r="Y168">
            <v>0</v>
          </cell>
          <cell r="AA168">
            <v>0</v>
          </cell>
          <cell r="AJ168">
            <v>24710.798749999998</v>
          </cell>
          <cell r="AN168">
            <v>6739.3087500000001</v>
          </cell>
          <cell r="AR168">
            <v>0</v>
          </cell>
          <cell r="AV168">
            <v>0</v>
          </cell>
          <cell r="AZ168">
            <v>0</v>
          </cell>
        </row>
        <row r="169">
          <cell r="Q169">
            <v>298949</v>
          </cell>
          <cell r="S169">
            <v>298949</v>
          </cell>
          <cell r="U169">
            <v>263903</v>
          </cell>
          <cell r="V169">
            <v>263903</v>
          </cell>
          <cell r="W169">
            <v>263903</v>
          </cell>
          <cell r="Y169">
            <v>263903</v>
          </cell>
          <cell r="AA169">
            <v>263903</v>
          </cell>
          <cell r="AJ169">
            <v>151196.45833333334</v>
          </cell>
          <cell r="AN169">
            <v>241671.79166666666</v>
          </cell>
          <cell r="AR169">
            <v>282886.25</v>
          </cell>
          <cell r="AV169">
            <v>242335.54416666666</v>
          </cell>
          <cell r="AZ169">
            <v>150399.96083333335</v>
          </cell>
        </row>
        <row r="170">
          <cell r="W170">
            <v>150447.59</v>
          </cell>
          <cell r="Y170">
            <v>120499.06</v>
          </cell>
          <cell r="AA170">
            <v>64245.63</v>
          </cell>
          <cell r="AJ170">
            <v>0</v>
          </cell>
          <cell r="AN170">
            <v>0</v>
          </cell>
          <cell r="AR170">
            <v>27599.478333333333</v>
          </cell>
          <cell r="AV170">
            <v>51270.756249999999</v>
          </cell>
          <cell r="AZ170">
            <v>71988.489166666681</v>
          </cell>
        </row>
        <row r="171">
          <cell r="Q171">
            <v>778800</v>
          </cell>
          <cell r="S171">
            <v>778800</v>
          </cell>
          <cell r="U171">
            <v>454300</v>
          </cell>
          <cell r="V171">
            <v>454300</v>
          </cell>
          <cell r="W171">
            <v>519200</v>
          </cell>
          <cell r="Y171">
            <v>778800</v>
          </cell>
          <cell r="AA171">
            <v>803800</v>
          </cell>
          <cell r="AJ171">
            <v>778800</v>
          </cell>
          <cell r="AN171">
            <v>738237.5</v>
          </cell>
          <cell r="AR171">
            <v>676041.66666666663</v>
          </cell>
          <cell r="AV171">
            <v>683333.33333333337</v>
          </cell>
          <cell r="AZ171">
            <v>729525</v>
          </cell>
        </row>
        <row r="172">
          <cell r="Q172">
            <v>92000</v>
          </cell>
          <cell r="S172">
            <v>92000</v>
          </cell>
          <cell r="U172">
            <v>92000</v>
          </cell>
          <cell r="V172">
            <v>0</v>
          </cell>
          <cell r="W172">
            <v>0</v>
          </cell>
          <cell r="Y172">
            <v>0</v>
          </cell>
          <cell r="AA172">
            <v>0</v>
          </cell>
          <cell r="AJ172">
            <v>88166.666666666672</v>
          </cell>
          <cell r="AN172">
            <v>92000</v>
          </cell>
          <cell r="AR172">
            <v>65166.666666666664</v>
          </cell>
          <cell r="AV172">
            <v>34500</v>
          </cell>
          <cell r="AZ172">
            <v>3833.3333333333335</v>
          </cell>
        </row>
        <row r="173">
          <cell r="Q173">
            <v>12243257.460000001</v>
          </cell>
          <cell r="S173">
            <v>12243257.460000001</v>
          </cell>
          <cell r="U173">
            <v>10447371.48</v>
          </cell>
          <cell r="V173">
            <v>10447371.48</v>
          </cell>
          <cell r="W173">
            <v>10447371.48</v>
          </cell>
          <cell r="Y173">
            <v>12671951.91</v>
          </cell>
          <cell r="AA173">
            <v>12671951.91</v>
          </cell>
          <cell r="AJ173">
            <v>6626958.8850000007</v>
          </cell>
          <cell r="AN173">
            <v>10483946.122500001</v>
          </cell>
          <cell r="AR173">
            <v>11512897.991250003</v>
          </cell>
          <cell r="AV173">
            <v>11656119.21875</v>
          </cell>
          <cell r="AZ173">
            <v>12023115.95125</v>
          </cell>
        </row>
        <row r="174">
          <cell r="Q174">
            <v>389400</v>
          </cell>
          <cell r="S174">
            <v>389400</v>
          </cell>
          <cell r="U174">
            <v>389400</v>
          </cell>
          <cell r="V174">
            <v>389400</v>
          </cell>
          <cell r="W174">
            <v>0</v>
          </cell>
          <cell r="Y174">
            <v>0</v>
          </cell>
          <cell r="AA174">
            <v>0</v>
          </cell>
          <cell r="AJ174">
            <v>113575</v>
          </cell>
          <cell r="AN174">
            <v>243375</v>
          </cell>
          <cell r="AR174">
            <v>292050</v>
          </cell>
          <cell r="AV174">
            <v>178475</v>
          </cell>
          <cell r="AZ174">
            <v>48675</v>
          </cell>
        </row>
        <row r="175">
          <cell r="Q175">
            <v>80000</v>
          </cell>
          <cell r="S175">
            <v>80000</v>
          </cell>
          <cell r="U175">
            <v>80000</v>
          </cell>
          <cell r="V175">
            <v>80000</v>
          </cell>
          <cell r="W175">
            <v>80000</v>
          </cell>
          <cell r="Y175">
            <v>80000</v>
          </cell>
          <cell r="AA175">
            <v>80000</v>
          </cell>
          <cell r="AJ175">
            <v>3333.3333333333335</v>
          </cell>
          <cell r="AN175">
            <v>30000</v>
          </cell>
          <cell r="AR175">
            <v>56666.666666666664</v>
          </cell>
          <cell r="AV175">
            <v>80000</v>
          </cell>
          <cell r="AZ175">
            <v>80000</v>
          </cell>
        </row>
        <row r="176">
          <cell r="S176">
            <v>10000</v>
          </cell>
          <cell r="U176">
            <v>25576</v>
          </cell>
          <cell r="V176">
            <v>25576</v>
          </cell>
          <cell r="W176">
            <v>25576</v>
          </cell>
          <cell r="Y176">
            <v>25576</v>
          </cell>
          <cell r="AA176">
            <v>25576</v>
          </cell>
          <cell r="AJ176">
            <v>0</v>
          </cell>
          <cell r="AN176">
            <v>4863.666666666667</v>
          </cell>
          <cell r="AR176">
            <v>13389</v>
          </cell>
          <cell r="AV176">
            <v>22539.333333333332</v>
          </cell>
          <cell r="AZ176">
            <v>31284.333333333332</v>
          </cell>
        </row>
        <row r="177">
          <cell r="U177">
            <v>10000</v>
          </cell>
          <cell r="V177">
            <v>10000</v>
          </cell>
          <cell r="W177">
            <v>10000</v>
          </cell>
          <cell r="Y177">
            <v>10000</v>
          </cell>
          <cell r="AA177">
            <v>10000</v>
          </cell>
          <cell r="AJ177">
            <v>0</v>
          </cell>
          <cell r="AN177">
            <v>1250</v>
          </cell>
          <cell r="AR177">
            <v>4583.333333333333</v>
          </cell>
          <cell r="AV177">
            <v>7916.666666666667</v>
          </cell>
          <cell r="AZ177">
            <v>10000</v>
          </cell>
        </row>
        <row r="178">
          <cell r="AR178">
            <v>0</v>
          </cell>
          <cell r="AV178">
            <v>0</v>
          </cell>
          <cell r="AZ178">
            <v>0</v>
          </cell>
        </row>
        <row r="179">
          <cell r="AV179">
            <v>0</v>
          </cell>
          <cell r="AZ179">
            <v>0</v>
          </cell>
        </row>
        <row r="180">
          <cell r="AR180">
            <v>0</v>
          </cell>
          <cell r="AV180">
            <v>87756.628749999989</v>
          </cell>
          <cell r="AZ180">
            <v>757866.4733333335</v>
          </cell>
        </row>
        <row r="181">
          <cell r="AV181">
            <v>0</v>
          </cell>
          <cell r="AZ181">
            <v>11262.558750000002</v>
          </cell>
        </row>
        <row r="182">
          <cell r="Q182">
            <v>98033.49</v>
          </cell>
          <cell r="S182">
            <v>96188.07</v>
          </cell>
          <cell r="U182">
            <v>96233.49</v>
          </cell>
          <cell r="V182">
            <v>96233.49</v>
          </cell>
          <cell r="W182">
            <v>96149.97</v>
          </cell>
          <cell r="Y182">
            <v>96224.97</v>
          </cell>
          <cell r="AA182">
            <v>98224.97</v>
          </cell>
          <cell r="AJ182">
            <v>90119.322916666672</v>
          </cell>
          <cell r="AN182">
            <v>93782.76416666666</v>
          </cell>
          <cell r="AR182">
            <v>96097.13916666666</v>
          </cell>
          <cell r="AV182">
            <v>96883.423333333325</v>
          </cell>
          <cell r="AZ182">
            <v>97784.368333333332</v>
          </cell>
        </row>
        <row r="183">
          <cell r="Q183">
            <v>346489.93</v>
          </cell>
          <cell r="S183">
            <v>330101.58</v>
          </cell>
          <cell r="U183">
            <v>221663.86</v>
          </cell>
          <cell r="V183">
            <v>262270.98</v>
          </cell>
          <cell r="W183">
            <v>231254.16</v>
          </cell>
          <cell r="Y183">
            <v>722182.22</v>
          </cell>
          <cell r="AA183">
            <v>235696.12</v>
          </cell>
          <cell r="AJ183">
            <v>312605.22124999989</v>
          </cell>
          <cell r="AN183">
            <v>324547.78416666662</v>
          </cell>
          <cell r="AR183">
            <v>319776.02250000002</v>
          </cell>
          <cell r="AV183">
            <v>368859.61166666663</v>
          </cell>
          <cell r="AZ183">
            <v>358085.30791666661</v>
          </cell>
        </row>
        <row r="184">
          <cell r="Q184">
            <v>73353</v>
          </cell>
          <cell r="S184">
            <v>73353</v>
          </cell>
          <cell r="U184">
            <v>73353</v>
          </cell>
          <cell r="V184">
            <v>73353</v>
          </cell>
          <cell r="W184">
            <v>73353</v>
          </cell>
          <cell r="Y184">
            <v>73353</v>
          </cell>
          <cell r="AA184">
            <v>73353</v>
          </cell>
          <cell r="AJ184">
            <v>73353</v>
          </cell>
          <cell r="AN184">
            <v>73353</v>
          </cell>
          <cell r="AR184">
            <v>73353</v>
          </cell>
          <cell r="AV184">
            <v>73353</v>
          </cell>
          <cell r="AZ184">
            <v>73353</v>
          </cell>
        </row>
        <row r="185">
          <cell r="Q185">
            <v>1484090</v>
          </cell>
          <cell r="S185">
            <v>1575687</v>
          </cell>
          <cell r="U185">
            <v>1575687</v>
          </cell>
          <cell r="V185">
            <v>1575687</v>
          </cell>
          <cell r="W185">
            <v>1575687</v>
          </cell>
          <cell r="Y185">
            <v>1575687</v>
          </cell>
          <cell r="AA185">
            <v>1575687</v>
          </cell>
          <cell r="AJ185">
            <v>1437481</v>
          </cell>
          <cell r="AN185">
            <v>1510805.7916666667</v>
          </cell>
          <cell r="AR185">
            <v>1541338.125</v>
          </cell>
          <cell r="AV185">
            <v>1571870.4583333333</v>
          </cell>
          <cell r="AZ185">
            <v>1448839.125</v>
          </cell>
        </row>
        <row r="186">
          <cell r="Q186">
            <v>784970</v>
          </cell>
          <cell r="S186">
            <v>1166064</v>
          </cell>
          <cell r="U186">
            <v>1166064</v>
          </cell>
          <cell r="V186">
            <v>1166064</v>
          </cell>
          <cell r="W186">
            <v>1166064</v>
          </cell>
          <cell r="Y186">
            <v>1166064</v>
          </cell>
          <cell r="AA186">
            <v>1166064</v>
          </cell>
          <cell r="AJ186">
            <v>797965.25</v>
          </cell>
          <cell r="AN186">
            <v>896122.41666666663</v>
          </cell>
          <cell r="AR186">
            <v>1023153.75</v>
          </cell>
          <cell r="AV186">
            <v>1150185.0833333333</v>
          </cell>
          <cell r="AZ186">
            <v>1126420.0833333333</v>
          </cell>
        </row>
        <row r="187">
          <cell r="Q187">
            <v>0</v>
          </cell>
          <cell r="S187">
            <v>0</v>
          </cell>
          <cell r="U187">
            <v>0</v>
          </cell>
          <cell r="V187">
            <v>0</v>
          </cell>
          <cell r="W187">
            <v>0</v>
          </cell>
          <cell r="Y187">
            <v>0</v>
          </cell>
          <cell r="AA187">
            <v>0</v>
          </cell>
          <cell r="AJ187">
            <v>0</v>
          </cell>
          <cell r="AN187">
            <v>0</v>
          </cell>
          <cell r="AR187">
            <v>0</v>
          </cell>
          <cell r="AV187">
            <v>0</v>
          </cell>
          <cell r="AZ187">
            <v>0</v>
          </cell>
        </row>
        <row r="188">
          <cell r="Q188">
            <v>0</v>
          </cell>
          <cell r="S188">
            <v>0</v>
          </cell>
          <cell r="U188">
            <v>0</v>
          </cell>
          <cell r="V188">
            <v>0</v>
          </cell>
          <cell r="W188">
            <v>0</v>
          </cell>
          <cell r="Y188">
            <v>0</v>
          </cell>
          <cell r="AA188">
            <v>0</v>
          </cell>
          <cell r="AJ188">
            <v>11.090000000000002</v>
          </cell>
          <cell r="AN188">
            <v>10.165833333333333</v>
          </cell>
          <cell r="AR188">
            <v>2.7724999999999995</v>
          </cell>
          <cell r="AV188">
            <v>0</v>
          </cell>
          <cell r="AZ188">
            <v>0</v>
          </cell>
        </row>
        <row r="189">
          <cell r="Q189">
            <v>0</v>
          </cell>
          <cell r="S189">
            <v>0</v>
          </cell>
          <cell r="U189">
            <v>0</v>
          </cell>
          <cell r="V189">
            <v>0</v>
          </cell>
          <cell r="W189">
            <v>0</v>
          </cell>
          <cell r="Y189">
            <v>0</v>
          </cell>
          <cell r="AA189">
            <v>0</v>
          </cell>
          <cell r="AJ189">
            <v>0</v>
          </cell>
          <cell r="AN189">
            <v>0</v>
          </cell>
          <cell r="AR189">
            <v>0</v>
          </cell>
          <cell r="AV189">
            <v>0</v>
          </cell>
          <cell r="AZ189">
            <v>0</v>
          </cell>
        </row>
        <row r="190">
          <cell r="Q190">
            <v>53028.05</v>
          </cell>
          <cell r="S190">
            <v>44239.08</v>
          </cell>
          <cell r="U190">
            <v>13002.93</v>
          </cell>
          <cell r="V190">
            <v>37075.040000000001</v>
          </cell>
          <cell r="W190">
            <v>8692.23</v>
          </cell>
          <cell r="Y190">
            <v>73807</v>
          </cell>
          <cell r="AA190">
            <v>36306.81</v>
          </cell>
          <cell r="AJ190">
            <v>50063.098333333335</v>
          </cell>
          <cell r="AN190">
            <v>42226.935000000005</v>
          </cell>
          <cell r="AR190">
            <v>34135.66375</v>
          </cell>
          <cell r="AV190">
            <v>36680.810833333329</v>
          </cell>
          <cell r="AZ190">
            <v>20820.789583333328</v>
          </cell>
        </row>
        <row r="191">
          <cell r="Q191">
            <v>0</v>
          </cell>
          <cell r="S191">
            <v>0</v>
          </cell>
          <cell r="U191">
            <v>0</v>
          </cell>
          <cell r="V191">
            <v>0</v>
          </cell>
          <cell r="W191">
            <v>0</v>
          </cell>
          <cell r="Y191">
            <v>0</v>
          </cell>
          <cell r="AA191">
            <v>0</v>
          </cell>
          <cell r="AJ191">
            <v>0</v>
          </cell>
          <cell r="AN191">
            <v>0</v>
          </cell>
          <cell r="AR191">
            <v>0</v>
          </cell>
          <cell r="AV191">
            <v>0</v>
          </cell>
          <cell r="AZ191">
            <v>0</v>
          </cell>
        </row>
        <row r="192">
          <cell r="Q192">
            <v>0</v>
          </cell>
          <cell r="S192">
            <v>0</v>
          </cell>
          <cell r="U192">
            <v>0</v>
          </cell>
          <cell r="V192">
            <v>0</v>
          </cell>
          <cell r="W192">
            <v>0</v>
          </cell>
          <cell r="Y192">
            <v>0</v>
          </cell>
          <cell r="AA192">
            <v>0</v>
          </cell>
          <cell r="AJ192">
            <v>0</v>
          </cell>
          <cell r="AN192">
            <v>0</v>
          </cell>
          <cell r="AR192">
            <v>0</v>
          </cell>
          <cell r="AV192">
            <v>0</v>
          </cell>
          <cell r="AZ192">
            <v>0</v>
          </cell>
        </row>
        <row r="193">
          <cell r="Q193">
            <v>1000</v>
          </cell>
          <cell r="S193">
            <v>1000</v>
          </cell>
          <cell r="U193">
            <v>1000</v>
          </cell>
          <cell r="V193">
            <v>1000</v>
          </cell>
          <cell r="W193">
            <v>1000</v>
          </cell>
          <cell r="Y193">
            <v>1000</v>
          </cell>
          <cell r="AA193">
            <v>1000</v>
          </cell>
          <cell r="AJ193">
            <v>6313.0083333333314</v>
          </cell>
          <cell r="AN193">
            <v>4844.3483333333334</v>
          </cell>
          <cell r="AR193">
            <v>3032.3179166666669</v>
          </cell>
          <cell r="AV193">
            <v>1000</v>
          </cell>
          <cell r="AZ193">
            <v>1000</v>
          </cell>
        </row>
        <row r="194">
          <cell r="Q194">
            <v>0</v>
          </cell>
          <cell r="S194">
            <v>0</v>
          </cell>
          <cell r="U194">
            <v>0</v>
          </cell>
          <cell r="V194">
            <v>0</v>
          </cell>
          <cell r="W194">
            <v>0</v>
          </cell>
          <cell r="Y194">
            <v>0</v>
          </cell>
          <cell r="AA194">
            <v>0</v>
          </cell>
          <cell r="AJ194">
            <v>0</v>
          </cell>
          <cell r="AN194">
            <v>0</v>
          </cell>
          <cell r="AR194">
            <v>0</v>
          </cell>
          <cell r="AV194">
            <v>0</v>
          </cell>
          <cell r="AZ194">
            <v>0</v>
          </cell>
        </row>
        <row r="195">
          <cell r="Q195">
            <v>0</v>
          </cell>
          <cell r="S195">
            <v>0</v>
          </cell>
          <cell r="U195">
            <v>0</v>
          </cell>
          <cell r="V195">
            <v>0</v>
          </cell>
          <cell r="W195">
            <v>0</v>
          </cell>
          <cell r="Y195">
            <v>0</v>
          </cell>
          <cell r="AA195">
            <v>0</v>
          </cell>
          <cell r="AJ195">
            <v>2050000</v>
          </cell>
          <cell r="AN195">
            <v>0</v>
          </cell>
          <cell r="AR195">
            <v>0</v>
          </cell>
          <cell r="AV195">
            <v>0</v>
          </cell>
          <cell r="AZ195">
            <v>0</v>
          </cell>
        </row>
        <row r="196">
          <cell r="Q196">
            <v>13900000</v>
          </cell>
          <cell r="S196">
            <v>87002086.969999999</v>
          </cell>
          <cell r="U196">
            <v>26152086.969999999</v>
          </cell>
          <cell r="V196">
            <v>47450000</v>
          </cell>
          <cell r="W196">
            <v>9550000</v>
          </cell>
          <cell r="Y196">
            <v>50850000</v>
          </cell>
          <cell r="AA196">
            <v>31750000</v>
          </cell>
          <cell r="AJ196">
            <v>40102558.949166663</v>
          </cell>
          <cell r="AN196">
            <v>59645039.935833335</v>
          </cell>
          <cell r="AR196">
            <v>74272491.94250001</v>
          </cell>
          <cell r="AV196">
            <v>59136188.419166662</v>
          </cell>
          <cell r="AZ196">
            <v>43371565.149583332</v>
          </cell>
        </row>
        <row r="197">
          <cell r="Q197">
            <v>0</v>
          </cell>
          <cell r="S197">
            <v>0</v>
          </cell>
          <cell r="U197">
            <v>0</v>
          </cell>
          <cell r="V197">
            <v>0</v>
          </cell>
          <cell r="W197">
            <v>0</v>
          </cell>
          <cell r="Y197">
            <v>0</v>
          </cell>
          <cell r="AA197">
            <v>0</v>
          </cell>
          <cell r="AJ197">
            <v>0</v>
          </cell>
          <cell r="AN197">
            <v>0</v>
          </cell>
          <cell r="AR197">
            <v>0</v>
          </cell>
          <cell r="AV197">
            <v>0</v>
          </cell>
          <cell r="AZ197">
            <v>0</v>
          </cell>
        </row>
        <row r="198">
          <cell r="Q198">
            <v>6012976.7699999996</v>
          </cell>
          <cell r="S198">
            <v>7295748.79</v>
          </cell>
          <cell r="U198">
            <v>8443594.3900000006</v>
          </cell>
          <cell r="V198">
            <v>8448808.7799999993</v>
          </cell>
          <cell r="W198">
            <v>8452607.9700000007</v>
          </cell>
          <cell r="Y198">
            <v>8966862.4700000007</v>
          </cell>
          <cell r="AA198">
            <v>30318765.350000001</v>
          </cell>
          <cell r="AJ198">
            <v>4223241.9079166669</v>
          </cell>
          <cell r="AN198">
            <v>5663981.6462499993</v>
          </cell>
          <cell r="AR198">
            <v>7153723.1437499998</v>
          </cell>
          <cell r="AV198">
            <v>14326111.75</v>
          </cell>
          <cell r="AZ198">
            <v>25767672.355416667</v>
          </cell>
        </row>
        <row r="199">
          <cell r="Q199">
            <v>0</v>
          </cell>
          <cell r="S199">
            <v>0</v>
          </cell>
          <cell r="U199">
            <v>0</v>
          </cell>
          <cell r="V199">
            <v>0</v>
          </cell>
          <cell r="W199">
            <v>0</v>
          </cell>
          <cell r="Y199">
            <v>0</v>
          </cell>
          <cell r="AA199">
            <v>0</v>
          </cell>
          <cell r="AJ199">
            <v>217206.93666666668</v>
          </cell>
          <cell r="AN199">
            <v>217206.93666666668</v>
          </cell>
          <cell r="AR199">
            <v>0</v>
          </cell>
          <cell r="AV199">
            <v>0</v>
          </cell>
          <cell r="AZ199">
            <v>0</v>
          </cell>
        </row>
        <row r="200">
          <cell r="U200">
            <v>658810.86</v>
          </cell>
          <cell r="V200">
            <v>659217.71</v>
          </cell>
          <cell r="W200">
            <v>685640.93</v>
          </cell>
          <cell r="Y200">
            <v>707523.76</v>
          </cell>
          <cell r="AA200">
            <v>718884.56</v>
          </cell>
          <cell r="AJ200">
            <v>0</v>
          </cell>
          <cell r="AN200">
            <v>60444.619166666664</v>
          </cell>
          <cell r="AR200">
            <v>288390.2558333333</v>
          </cell>
          <cell r="AV200">
            <v>532643.91958333331</v>
          </cell>
          <cell r="AZ200">
            <v>727838.02708333347</v>
          </cell>
        </row>
        <row r="201">
          <cell r="Q201">
            <v>5515.47</v>
          </cell>
          <cell r="S201">
            <v>5515.47</v>
          </cell>
          <cell r="U201">
            <v>5515.47</v>
          </cell>
          <cell r="V201">
            <v>5515.47</v>
          </cell>
          <cell r="W201">
            <v>5515.47</v>
          </cell>
          <cell r="Y201">
            <v>5515.47</v>
          </cell>
          <cell r="AA201">
            <v>2041.19</v>
          </cell>
          <cell r="AJ201">
            <v>5192.0266666666676</v>
          </cell>
          <cell r="AN201">
            <v>5328.213333333334</v>
          </cell>
          <cell r="AR201">
            <v>5464.4000000000005</v>
          </cell>
          <cell r="AV201">
            <v>4791.6616666666678</v>
          </cell>
          <cell r="AZ201">
            <v>3633.5683333333341</v>
          </cell>
        </row>
        <row r="202">
          <cell r="Q202">
            <v>4851095.6399999997</v>
          </cell>
          <cell r="S202">
            <v>4634754.1399999997</v>
          </cell>
          <cell r="U202">
            <v>4580016.54</v>
          </cell>
          <cell r="V202">
            <v>5277905.72</v>
          </cell>
          <cell r="W202">
            <v>6016147.0499999998</v>
          </cell>
          <cell r="Y202">
            <v>5917619.3700000001</v>
          </cell>
          <cell r="AA202">
            <v>4832959.9800000004</v>
          </cell>
          <cell r="AJ202">
            <v>3767168.8483333327</v>
          </cell>
          <cell r="AN202">
            <v>4032379.7320833341</v>
          </cell>
          <cell r="AR202">
            <v>4620363.8254166665</v>
          </cell>
          <cell r="AV202">
            <v>4810628.3479166664</v>
          </cell>
          <cell r="AZ202">
            <v>3948559.0829166663</v>
          </cell>
        </row>
        <row r="203">
          <cell r="Y203">
            <v>0</v>
          </cell>
          <cell r="AA203">
            <v>89050.03</v>
          </cell>
          <cell r="AR203">
            <v>0</v>
          </cell>
          <cell r="AV203">
            <v>267695.26708333334</v>
          </cell>
          <cell r="AZ203">
            <v>959420.99916666665</v>
          </cell>
        </row>
        <row r="204">
          <cell r="Q204">
            <v>-107377.05</v>
          </cell>
          <cell r="S204">
            <v>-304644.78000000003</v>
          </cell>
          <cell r="U204">
            <v>-7968.72</v>
          </cell>
          <cell r="V204">
            <v>-139470.79999999999</v>
          </cell>
          <cell r="W204">
            <v>-285702.51</v>
          </cell>
          <cell r="Y204">
            <v>-234369.52</v>
          </cell>
          <cell r="AA204">
            <v>-162163.57</v>
          </cell>
          <cell r="AJ204">
            <v>-268399.13708333339</v>
          </cell>
          <cell r="AN204">
            <v>-148385.07041666668</v>
          </cell>
          <cell r="AR204">
            <v>-234932.35708333331</v>
          </cell>
          <cell r="AV204">
            <v>-305740.80833333329</v>
          </cell>
          <cell r="AZ204">
            <v>-470030.17791666667</v>
          </cell>
        </row>
        <row r="205">
          <cell r="Q205">
            <v>386226211.69</v>
          </cell>
          <cell r="S205">
            <v>0</v>
          </cell>
          <cell r="U205">
            <v>0</v>
          </cell>
          <cell r="V205">
            <v>0</v>
          </cell>
          <cell r="W205">
            <v>0</v>
          </cell>
          <cell r="Y205">
            <v>0</v>
          </cell>
          <cell r="AA205">
            <v>0</v>
          </cell>
          <cell r="AJ205">
            <v>250490984.67208329</v>
          </cell>
          <cell r="AN205">
            <v>178095664.70750001</v>
          </cell>
          <cell r="AR205">
            <v>104668913.47916669</v>
          </cell>
          <cell r="AV205">
            <v>47362005.417916663</v>
          </cell>
          <cell r="AZ205">
            <v>0</v>
          </cell>
        </row>
        <row r="206">
          <cell r="Q206">
            <v>166320274.00999999</v>
          </cell>
          <cell r="S206">
            <v>186569926.05000001</v>
          </cell>
          <cell r="U206">
            <v>157786641.61000001</v>
          </cell>
          <cell r="V206">
            <v>152507407.09999999</v>
          </cell>
          <cell r="W206">
            <v>137096880.41999999</v>
          </cell>
          <cell r="Y206">
            <v>127828448.23</v>
          </cell>
          <cell r="AA206">
            <v>125906062.7</v>
          </cell>
          <cell r="AJ206">
            <v>139621041.26583335</v>
          </cell>
          <cell r="AN206">
            <v>143694071.98708335</v>
          </cell>
          <cell r="AR206">
            <v>147619867.58166668</v>
          </cell>
          <cell r="AV206">
            <v>150932191.18958333</v>
          </cell>
          <cell r="AZ206">
            <v>147274695.86708334</v>
          </cell>
        </row>
        <row r="207">
          <cell r="Q207">
            <v>0</v>
          </cell>
          <cell r="S207">
            <v>0</v>
          </cell>
          <cell r="U207">
            <v>0</v>
          </cell>
          <cell r="V207">
            <v>0</v>
          </cell>
          <cell r="W207">
            <v>0</v>
          </cell>
          <cell r="Y207">
            <v>0</v>
          </cell>
          <cell r="AA207">
            <v>0</v>
          </cell>
          <cell r="AJ207">
            <v>0</v>
          </cell>
          <cell r="AN207">
            <v>0</v>
          </cell>
          <cell r="AR207">
            <v>0</v>
          </cell>
          <cell r="AV207">
            <v>0</v>
          </cell>
          <cell r="AZ207">
            <v>0</v>
          </cell>
        </row>
        <row r="208">
          <cell r="Q208">
            <v>158000000</v>
          </cell>
          <cell r="S208">
            <v>0</v>
          </cell>
          <cell r="U208">
            <v>0</v>
          </cell>
          <cell r="V208">
            <v>0</v>
          </cell>
          <cell r="W208">
            <v>0</v>
          </cell>
          <cell r="Y208">
            <v>0</v>
          </cell>
          <cell r="AA208">
            <v>0</v>
          </cell>
          <cell r="AJ208">
            <v>123750000</v>
          </cell>
          <cell r="AN208">
            <v>107750000</v>
          </cell>
          <cell r="AR208">
            <v>80291666.666666672</v>
          </cell>
          <cell r="AV208">
            <v>22250000</v>
          </cell>
          <cell r="AZ208">
            <v>0</v>
          </cell>
        </row>
        <row r="209">
          <cell r="Q209">
            <v>0</v>
          </cell>
          <cell r="S209">
            <v>0</v>
          </cell>
          <cell r="U209">
            <v>0</v>
          </cell>
          <cell r="V209">
            <v>0</v>
          </cell>
          <cell r="W209">
            <v>0</v>
          </cell>
          <cell r="Y209">
            <v>0</v>
          </cell>
          <cell r="AA209">
            <v>0</v>
          </cell>
          <cell r="AJ209">
            <v>0</v>
          </cell>
          <cell r="AN209">
            <v>0</v>
          </cell>
          <cell r="AR209">
            <v>0</v>
          </cell>
          <cell r="AV209">
            <v>0</v>
          </cell>
          <cell r="AZ209">
            <v>0</v>
          </cell>
        </row>
        <row r="210">
          <cell r="Q210">
            <v>0</v>
          </cell>
          <cell r="S210">
            <v>0</v>
          </cell>
          <cell r="U210">
            <v>0</v>
          </cell>
          <cell r="V210">
            <v>0</v>
          </cell>
          <cell r="W210">
            <v>0</v>
          </cell>
          <cell r="Y210">
            <v>0</v>
          </cell>
          <cell r="AA210">
            <v>0</v>
          </cell>
          <cell r="AJ210">
            <v>0</v>
          </cell>
          <cell r="AN210">
            <v>0</v>
          </cell>
          <cell r="AR210">
            <v>0</v>
          </cell>
          <cell r="AV210">
            <v>0</v>
          </cell>
          <cell r="AZ210">
            <v>0</v>
          </cell>
        </row>
        <row r="211">
          <cell r="Q211">
            <v>134267420.27000001</v>
          </cell>
          <cell r="S211">
            <v>165549425.03</v>
          </cell>
          <cell r="U211">
            <v>121683149.48999999</v>
          </cell>
          <cell r="V211">
            <v>98638657.170000002</v>
          </cell>
          <cell r="W211">
            <v>67191192.010000005</v>
          </cell>
          <cell r="Y211">
            <v>49224535.039999999</v>
          </cell>
          <cell r="AA211">
            <v>59026536.799999997</v>
          </cell>
          <cell r="AJ211">
            <v>86260314.594999999</v>
          </cell>
          <cell r="AN211">
            <v>96143460.341666654</v>
          </cell>
          <cell r="AR211">
            <v>98981271.509583309</v>
          </cell>
          <cell r="AV211">
            <v>98675322.170000002</v>
          </cell>
          <cell r="AZ211">
            <v>83040242.816249996</v>
          </cell>
        </row>
        <row r="212">
          <cell r="Q212">
            <v>-166320274.00999999</v>
          </cell>
          <cell r="S212">
            <v>0</v>
          </cell>
          <cell r="U212">
            <v>0</v>
          </cell>
          <cell r="V212">
            <v>0</v>
          </cell>
          <cell r="W212">
            <v>0</v>
          </cell>
          <cell r="Y212">
            <v>0</v>
          </cell>
          <cell r="AA212">
            <v>0</v>
          </cell>
          <cell r="AJ212">
            <v>-139621041.26583335</v>
          </cell>
          <cell r="AN212">
            <v>-106862321.32666667</v>
          </cell>
          <cell r="AR212">
            <v>-64235018.263749994</v>
          </cell>
          <cell r="AV212">
            <v>-21918495.841249999</v>
          </cell>
          <cell r="AZ212">
            <v>0</v>
          </cell>
        </row>
        <row r="213">
          <cell r="Q213">
            <v>-134267420.27000001</v>
          </cell>
          <cell r="S213">
            <v>0</v>
          </cell>
          <cell r="U213">
            <v>0</v>
          </cell>
          <cell r="V213">
            <v>0</v>
          </cell>
          <cell r="W213">
            <v>0</v>
          </cell>
          <cell r="Y213">
            <v>0</v>
          </cell>
          <cell r="AA213">
            <v>0</v>
          </cell>
          <cell r="AJ213">
            <v>-86260314.594999999</v>
          </cell>
          <cell r="AN213">
            <v>-65011535.308750004</v>
          </cell>
          <cell r="AR213">
            <v>-42376954.452916667</v>
          </cell>
          <cell r="AV213">
            <v>-19105290.937916666</v>
          </cell>
          <cell r="AZ213">
            <v>0</v>
          </cell>
        </row>
        <row r="214">
          <cell r="Q214">
            <v>0</v>
          </cell>
          <cell r="S214">
            <v>0</v>
          </cell>
          <cell r="U214">
            <v>0</v>
          </cell>
          <cell r="V214">
            <v>0</v>
          </cell>
          <cell r="W214">
            <v>0</v>
          </cell>
          <cell r="Y214">
            <v>0</v>
          </cell>
          <cell r="AA214">
            <v>0</v>
          </cell>
          <cell r="AJ214">
            <v>0</v>
          </cell>
          <cell r="AN214">
            <v>0</v>
          </cell>
          <cell r="AR214">
            <v>0</v>
          </cell>
          <cell r="AV214">
            <v>0</v>
          </cell>
          <cell r="AZ214">
            <v>0</v>
          </cell>
        </row>
        <row r="215">
          <cell r="Q215">
            <v>0</v>
          </cell>
          <cell r="S215">
            <v>0</v>
          </cell>
          <cell r="U215">
            <v>0</v>
          </cell>
          <cell r="V215">
            <v>0</v>
          </cell>
          <cell r="W215">
            <v>0</v>
          </cell>
          <cell r="Y215">
            <v>0</v>
          </cell>
          <cell r="AA215">
            <v>0</v>
          </cell>
          <cell r="AJ215">
            <v>0</v>
          </cell>
          <cell r="AN215">
            <v>0</v>
          </cell>
          <cell r="AR215">
            <v>0</v>
          </cell>
          <cell r="AV215">
            <v>0</v>
          </cell>
          <cell r="AZ215">
            <v>0</v>
          </cell>
        </row>
        <row r="216">
          <cell r="Q216">
            <v>49801.93</v>
          </cell>
          <cell r="S216">
            <v>0</v>
          </cell>
          <cell r="U216">
            <v>0</v>
          </cell>
          <cell r="V216">
            <v>0</v>
          </cell>
          <cell r="W216">
            <v>0</v>
          </cell>
          <cell r="Y216">
            <v>0</v>
          </cell>
          <cell r="AA216">
            <v>0</v>
          </cell>
          <cell r="AJ216">
            <v>258688.60041666668</v>
          </cell>
          <cell r="AN216">
            <v>141007.02041666667</v>
          </cell>
          <cell r="AR216">
            <v>68452.681250000009</v>
          </cell>
          <cell r="AV216">
            <v>5956.2095833333333</v>
          </cell>
          <cell r="AZ216">
            <v>0</v>
          </cell>
        </row>
        <row r="217">
          <cell r="Q217">
            <v>41451.39</v>
          </cell>
          <cell r="S217">
            <v>0</v>
          </cell>
          <cell r="U217">
            <v>0</v>
          </cell>
          <cell r="V217">
            <v>0</v>
          </cell>
          <cell r="W217">
            <v>0</v>
          </cell>
          <cell r="Y217">
            <v>0</v>
          </cell>
          <cell r="AA217">
            <v>0</v>
          </cell>
          <cell r="AJ217">
            <v>151594.01874999999</v>
          </cell>
          <cell r="AN217">
            <v>67302.818750000006</v>
          </cell>
          <cell r="AR217">
            <v>33789.790833333333</v>
          </cell>
          <cell r="AV217">
            <v>5124.1295833333334</v>
          </cell>
          <cell r="AZ217">
            <v>0</v>
          </cell>
        </row>
        <row r="218">
          <cell r="Q218">
            <v>-29676330.690000001</v>
          </cell>
          <cell r="S218">
            <v>-15467526.199999999</v>
          </cell>
          <cell r="U218">
            <v>-10860383.77</v>
          </cell>
          <cell r="V218">
            <v>-10884644.390000001</v>
          </cell>
          <cell r="W218">
            <v>-12508174.630000001</v>
          </cell>
          <cell r="Y218">
            <v>-22376729.449999999</v>
          </cell>
          <cell r="AA218">
            <v>-30743020.34</v>
          </cell>
          <cell r="AJ218">
            <v>-22823878.729166668</v>
          </cell>
          <cell r="AN218">
            <v>-22845877.77666666</v>
          </cell>
          <cell r="AR218">
            <v>-21369832.92625</v>
          </cell>
          <cell r="AV218">
            <v>-19839948.910416666</v>
          </cell>
          <cell r="AZ218">
            <v>-20450198.31625</v>
          </cell>
        </row>
        <row r="219">
          <cell r="Q219">
            <v>4930.66</v>
          </cell>
          <cell r="S219">
            <v>4934.88</v>
          </cell>
          <cell r="U219">
            <v>6350.72</v>
          </cell>
          <cell r="V219">
            <v>5486.54</v>
          </cell>
          <cell r="W219">
            <v>5504.87</v>
          </cell>
          <cell r="Y219">
            <v>5543.81</v>
          </cell>
          <cell r="AA219">
            <v>7238.24</v>
          </cell>
          <cell r="AJ219">
            <v>2652.19</v>
          </cell>
          <cell r="AN219">
            <v>4953.0254166666673</v>
          </cell>
          <cell r="AR219">
            <v>5217.702916666668</v>
          </cell>
          <cell r="AV219">
            <v>5788.7624999999998</v>
          </cell>
          <cell r="AZ219">
            <v>5985.1095833333338</v>
          </cell>
        </row>
        <row r="220">
          <cell r="Q220">
            <v>0</v>
          </cell>
          <cell r="S220">
            <v>0</v>
          </cell>
          <cell r="U220">
            <v>0</v>
          </cell>
          <cell r="V220">
            <v>0</v>
          </cell>
          <cell r="W220">
            <v>0</v>
          </cell>
          <cell r="Y220">
            <v>0</v>
          </cell>
          <cell r="AA220">
            <v>0</v>
          </cell>
          <cell r="AJ220">
            <v>0</v>
          </cell>
          <cell r="AN220">
            <v>0</v>
          </cell>
          <cell r="AR220">
            <v>0</v>
          </cell>
          <cell r="AV220">
            <v>0</v>
          </cell>
          <cell r="AZ220">
            <v>0</v>
          </cell>
        </row>
        <row r="221">
          <cell r="Q221">
            <v>5322325.9400000004</v>
          </cell>
          <cell r="S221">
            <v>3445569.28</v>
          </cell>
          <cell r="U221">
            <v>10243276.140000001</v>
          </cell>
          <cell r="V221">
            <v>6056939.3300000001</v>
          </cell>
          <cell r="W221">
            <v>7831199.25</v>
          </cell>
          <cell r="Y221">
            <v>13908651.93</v>
          </cell>
          <cell r="AA221">
            <v>13452489.34</v>
          </cell>
          <cell r="AJ221">
            <v>20705709.036666665</v>
          </cell>
          <cell r="AN221">
            <v>15828821.287916666</v>
          </cell>
          <cell r="AR221">
            <v>10585119.274583332</v>
          </cell>
          <cell r="AV221">
            <v>8402950.9983333331</v>
          </cell>
          <cell r="AZ221">
            <v>11750986.701666668</v>
          </cell>
        </row>
        <row r="222">
          <cell r="Q222">
            <v>7515.95</v>
          </cell>
          <cell r="S222">
            <v>6246.99</v>
          </cell>
          <cell r="U222">
            <v>5997.99</v>
          </cell>
          <cell r="V222">
            <v>5914.82</v>
          </cell>
          <cell r="W222">
            <v>5258.76</v>
          </cell>
          <cell r="Y222">
            <v>4780.16</v>
          </cell>
          <cell r="AA222">
            <v>4115.62</v>
          </cell>
          <cell r="AJ222">
            <v>10352.30625</v>
          </cell>
          <cell r="AN222">
            <v>8510.8337499999998</v>
          </cell>
          <cell r="AR222">
            <v>6721.4724999999999</v>
          </cell>
          <cell r="AV222">
            <v>5386.78</v>
          </cell>
          <cell r="AZ222">
            <v>4086.2758333333336</v>
          </cell>
        </row>
        <row r="223">
          <cell r="Q223">
            <v>269248.39</v>
          </cell>
          <cell r="S223">
            <v>168408.06</v>
          </cell>
          <cell r="U223">
            <v>188362.69</v>
          </cell>
          <cell r="V223">
            <v>-84927.88</v>
          </cell>
          <cell r="W223">
            <v>80690.38</v>
          </cell>
          <cell r="Y223">
            <v>257341.75</v>
          </cell>
          <cell r="AA223">
            <v>-170753.24</v>
          </cell>
          <cell r="AJ223">
            <v>1944939.7883333333</v>
          </cell>
          <cell r="AN223">
            <v>1101409.2654166666</v>
          </cell>
          <cell r="AR223">
            <v>525075.91083333327</v>
          </cell>
          <cell r="AV223">
            <v>83468.554583333331</v>
          </cell>
          <cell r="AZ223">
            <v>71469.733749999999</v>
          </cell>
        </row>
        <row r="224">
          <cell r="Q224">
            <v>253.24</v>
          </cell>
          <cell r="S224">
            <v>107.63</v>
          </cell>
          <cell r="U224">
            <v>12.93</v>
          </cell>
          <cell r="V224">
            <v>292.89</v>
          </cell>
          <cell r="W224">
            <v>192.36</v>
          </cell>
          <cell r="Y224">
            <v>34.86</v>
          </cell>
          <cell r="AA224">
            <v>143.76</v>
          </cell>
          <cell r="AJ224">
            <v>10.551666666666668</v>
          </cell>
          <cell r="AN224">
            <v>40.853749999999998</v>
          </cell>
          <cell r="AR224">
            <v>86.558333333333337</v>
          </cell>
          <cell r="AV224">
            <v>121.41374999999999</v>
          </cell>
          <cell r="AZ224">
            <v>113.17583333333334</v>
          </cell>
        </row>
        <row r="225">
          <cell r="Q225">
            <v>269248.24</v>
          </cell>
          <cell r="S225">
            <v>168408.01</v>
          </cell>
          <cell r="U225">
            <v>188362.55</v>
          </cell>
          <cell r="V225">
            <v>-84927.96</v>
          </cell>
          <cell r="W225">
            <v>0</v>
          </cell>
          <cell r="Y225">
            <v>141981.41</v>
          </cell>
          <cell r="AA225">
            <v>-170749.78</v>
          </cell>
          <cell r="AJ225">
            <v>1900493.6087499999</v>
          </cell>
          <cell r="AN225">
            <v>1066526.4783333333</v>
          </cell>
          <cell r="AR225">
            <v>494160.4629166667</v>
          </cell>
          <cell r="AV225">
            <v>47473.707499999997</v>
          </cell>
          <cell r="AZ225">
            <v>47859.174583333333</v>
          </cell>
        </row>
        <row r="226">
          <cell r="Q226">
            <v>6108.26</v>
          </cell>
          <cell r="S226">
            <v>2596.71</v>
          </cell>
          <cell r="U226">
            <v>682.41</v>
          </cell>
          <cell r="V226">
            <v>7064.42</v>
          </cell>
          <cell r="W226">
            <v>735.57</v>
          </cell>
          <cell r="Y226">
            <v>1058.74</v>
          </cell>
          <cell r="AA226">
            <v>3470.31</v>
          </cell>
          <cell r="AJ226">
            <v>254.51083333333335</v>
          </cell>
          <cell r="AN226">
            <v>1422.1220833333336</v>
          </cell>
          <cell r="AR226">
            <v>2223.8608333333336</v>
          </cell>
          <cell r="AV226">
            <v>2648.8600000000006</v>
          </cell>
          <cell r="AZ226">
            <v>1887.0874999999996</v>
          </cell>
        </row>
        <row r="227">
          <cell r="Q227">
            <v>11489.07</v>
          </cell>
          <cell r="S227">
            <v>8782.75</v>
          </cell>
          <cell r="U227">
            <v>6414.6</v>
          </cell>
          <cell r="V227">
            <v>6398.49</v>
          </cell>
          <cell r="W227">
            <v>5789.66</v>
          </cell>
          <cell r="Y227">
            <v>5221.3599999999997</v>
          </cell>
          <cell r="AA227">
            <v>4664.92</v>
          </cell>
          <cell r="AJ227">
            <v>18161.405416666665</v>
          </cell>
          <cell r="AN227">
            <v>13069.290416666665</v>
          </cell>
          <cell r="AR227">
            <v>9187.6395833333354</v>
          </cell>
          <cell r="AV227">
            <v>6582.2941666666657</v>
          </cell>
          <cell r="AZ227">
            <v>4667.2733333333335</v>
          </cell>
        </row>
        <row r="228">
          <cell r="Q228">
            <v>13568589.970000001</v>
          </cell>
          <cell r="S228">
            <v>11190475.630000001</v>
          </cell>
          <cell r="U228">
            <v>4817333.8099999996</v>
          </cell>
          <cell r="V228">
            <v>4546711.99</v>
          </cell>
          <cell r="W228">
            <v>5612300.04</v>
          </cell>
          <cell r="Y228">
            <v>20206291.809999999</v>
          </cell>
          <cell r="AA228">
            <v>24274665.600000001</v>
          </cell>
          <cell r="AJ228">
            <v>16586751.038333334</v>
          </cell>
          <cell r="AN228">
            <v>13746988.115833333</v>
          </cell>
          <cell r="AR228">
            <v>10216822.969583333</v>
          </cell>
          <cell r="AV228">
            <v>13705351.387916664</v>
          </cell>
          <cell r="AZ228">
            <v>16414516.409166666</v>
          </cell>
        </row>
        <row r="229">
          <cell r="Q229">
            <v>425000</v>
          </cell>
          <cell r="S229">
            <v>325000</v>
          </cell>
          <cell r="U229">
            <v>225000</v>
          </cell>
          <cell r="V229">
            <v>175000</v>
          </cell>
          <cell r="W229">
            <v>125000</v>
          </cell>
          <cell r="Y229">
            <v>25000</v>
          </cell>
          <cell r="AA229">
            <v>0</v>
          </cell>
          <cell r="AJ229">
            <v>305208.33333333331</v>
          </cell>
          <cell r="AN229">
            <v>413541.66666666669</v>
          </cell>
          <cell r="AR229">
            <v>325000</v>
          </cell>
          <cell r="AV229">
            <v>151041.66666666666</v>
          </cell>
          <cell r="AZ229">
            <v>42708.333333333336</v>
          </cell>
        </row>
        <row r="230">
          <cell r="Q230">
            <v>601846.14</v>
          </cell>
          <cell r="S230">
            <v>1710484.36</v>
          </cell>
          <cell r="U230">
            <v>1101954.08</v>
          </cell>
          <cell r="V230">
            <v>1263489.77</v>
          </cell>
          <cell r="W230">
            <v>509727.61</v>
          </cell>
          <cell r="Y230">
            <v>394763.07</v>
          </cell>
          <cell r="AA230">
            <v>602396.47</v>
          </cell>
          <cell r="AJ230">
            <v>981279.95499999996</v>
          </cell>
          <cell r="AN230">
            <v>1046326.465</v>
          </cell>
          <cell r="AR230">
            <v>866781.22291666677</v>
          </cell>
          <cell r="AV230">
            <v>747895.42333333322</v>
          </cell>
          <cell r="AZ230">
            <v>543451.22375</v>
          </cell>
        </row>
        <row r="231">
          <cell r="Q231">
            <v>18576725</v>
          </cell>
          <cell r="S231">
            <v>26792037</v>
          </cell>
          <cell r="U231">
            <v>21791523</v>
          </cell>
          <cell r="V231">
            <v>18612469.640000001</v>
          </cell>
          <cell r="W231">
            <v>5668702.6399999997</v>
          </cell>
          <cell r="Y231">
            <v>6023554</v>
          </cell>
          <cell r="AA231">
            <v>11243582</v>
          </cell>
          <cell r="AJ231">
            <v>7082010.041666667</v>
          </cell>
          <cell r="AN231">
            <v>10579080.541666666</v>
          </cell>
          <cell r="AR231">
            <v>14037335.189999998</v>
          </cell>
          <cell r="AV231">
            <v>14925871.023333333</v>
          </cell>
          <cell r="AZ231">
            <v>12073910.023333333</v>
          </cell>
        </row>
        <row r="232">
          <cell r="Q232">
            <v>0</v>
          </cell>
          <cell r="S232">
            <v>677814</v>
          </cell>
          <cell r="U232">
            <v>772765</v>
          </cell>
          <cell r="V232">
            <v>772765</v>
          </cell>
          <cell r="W232">
            <v>844366</v>
          </cell>
          <cell r="Y232">
            <v>844366</v>
          </cell>
          <cell r="AA232">
            <v>808211</v>
          </cell>
          <cell r="AJ232">
            <v>0</v>
          </cell>
          <cell r="AN232">
            <v>209564.625</v>
          </cell>
          <cell r="AR232">
            <v>482069.83333333331</v>
          </cell>
          <cell r="AV232">
            <v>758932.20833333337</v>
          </cell>
          <cell r="AZ232">
            <v>870836.75</v>
          </cell>
        </row>
        <row r="233">
          <cell r="Q233">
            <v>5713600</v>
          </cell>
          <cell r="S233">
            <v>2109037</v>
          </cell>
          <cell r="U233">
            <v>0</v>
          </cell>
          <cell r="V233">
            <v>0</v>
          </cell>
          <cell r="W233">
            <v>0</v>
          </cell>
          <cell r="Y233">
            <v>0</v>
          </cell>
          <cell r="AA233">
            <v>0</v>
          </cell>
          <cell r="AJ233">
            <v>7482275.2958333343</v>
          </cell>
          <cell r="AN233">
            <v>5608375.6358333332</v>
          </cell>
          <cell r="AR233">
            <v>3165027.4924999997</v>
          </cell>
          <cell r="AV233">
            <v>867406.16666666663</v>
          </cell>
          <cell r="AZ233">
            <v>0</v>
          </cell>
        </row>
        <row r="234">
          <cell r="Q234">
            <v>7809.12</v>
          </cell>
          <cell r="S234">
            <v>0</v>
          </cell>
          <cell r="U234">
            <v>28994.62</v>
          </cell>
          <cell r="V234">
            <v>17795.37</v>
          </cell>
          <cell r="W234">
            <v>6731.91</v>
          </cell>
          <cell r="Y234">
            <v>24318.09</v>
          </cell>
          <cell r="AA234">
            <v>6083.33</v>
          </cell>
          <cell r="AJ234">
            <v>58284.28125</v>
          </cell>
          <cell r="AN234">
            <v>49938.516666666663</v>
          </cell>
          <cell r="AR234">
            <v>27069.137499999997</v>
          </cell>
          <cell r="AV234">
            <v>16289.132499999998</v>
          </cell>
          <cell r="AZ234">
            <v>10245.47875</v>
          </cell>
        </row>
        <row r="235">
          <cell r="Q235">
            <v>190546</v>
          </cell>
          <cell r="S235">
            <v>144492</v>
          </cell>
          <cell r="U235">
            <v>144492</v>
          </cell>
          <cell r="V235">
            <v>144492</v>
          </cell>
          <cell r="W235">
            <v>144492</v>
          </cell>
          <cell r="Y235">
            <v>144492</v>
          </cell>
          <cell r="AA235">
            <v>144492</v>
          </cell>
          <cell r="AJ235">
            <v>86806.083333333328</v>
          </cell>
          <cell r="AN235">
            <v>136889</v>
          </cell>
          <cell r="AR235">
            <v>175194.66666666666</v>
          </cell>
          <cell r="AV235">
            <v>146410.91666666666</v>
          </cell>
          <cell r="AZ235">
            <v>102348.5</v>
          </cell>
        </row>
        <row r="236">
          <cell r="Q236">
            <v>0</v>
          </cell>
          <cell r="S236">
            <v>0</v>
          </cell>
          <cell r="U236">
            <v>3391.6</v>
          </cell>
          <cell r="V236">
            <v>3391.6</v>
          </cell>
          <cell r="W236">
            <v>0</v>
          </cell>
          <cell r="Y236">
            <v>0</v>
          </cell>
          <cell r="AA236">
            <v>0</v>
          </cell>
          <cell r="AJ236">
            <v>0</v>
          </cell>
          <cell r="AN236">
            <v>423.95</v>
          </cell>
          <cell r="AR236">
            <v>847.9</v>
          </cell>
          <cell r="AV236">
            <v>847.9</v>
          </cell>
          <cell r="AZ236">
            <v>423.95</v>
          </cell>
        </row>
        <row r="237">
          <cell r="U237">
            <v>850698.03</v>
          </cell>
          <cell r="V237">
            <v>850698.03</v>
          </cell>
          <cell r="W237">
            <v>850698.03</v>
          </cell>
          <cell r="Y237">
            <v>850698.03</v>
          </cell>
          <cell r="AA237">
            <v>680316.76</v>
          </cell>
          <cell r="AJ237">
            <v>0</v>
          </cell>
          <cell r="AN237">
            <v>106337.25374999999</v>
          </cell>
          <cell r="AR237">
            <v>389903.26374999998</v>
          </cell>
          <cell r="AV237">
            <v>623774.73666666669</v>
          </cell>
          <cell r="AZ237">
            <v>744209.73624999996</v>
          </cell>
        </row>
        <row r="238">
          <cell r="U238">
            <v>2601177.58</v>
          </cell>
          <cell r="V238">
            <v>1298.0899999999999</v>
          </cell>
          <cell r="W238">
            <v>0</v>
          </cell>
          <cell r="Y238">
            <v>0</v>
          </cell>
          <cell r="AA238">
            <v>0</v>
          </cell>
          <cell r="AJ238">
            <v>0</v>
          </cell>
          <cell r="AN238">
            <v>108382.39916666667</v>
          </cell>
          <cell r="AR238">
            <v>216872.9725</v>
          </cell>
          <cell r="AV238">
            <v>216872.9725</v>
          </cell>
          <cell r="AZ238">
            <v>108490.57333333335</v>
          </cell>
        </row>
        <row r="239">
          <cell r="AA239">
            <v>430457</v>
          </cell>
          <cell r="AR239">
            <v>0</v>
          </cell>
          <cell r="AV239">
            <v>140194.10541666669</v>
          </cell>
          <cell r="AZ239">
            <v>439311.96666666662</v>
          </cell>
        </row>
        <row r="240">
          <cell r="Q240">
            <v>0</v>
          </cell>
          <cell r="S240">
            <v>0</v>
          </cell>
          <cell r="U240">
            <v>0</v>
          </cell>
          <cell r="V240">
            <v>0</v>
          </cell>
          <cell r="W240">
            <v>0</v>
          </cell>
          <cell r="Y240">
            <v>0</v>
          </cell>
          <cell r="AA240">
            <v>0</v>
          </cell>
          <cell r="AJ240">
            <v>0</v>
          </cell>
          <cell r="AN240">
            <v>0</v>
          </cell>
          <cell r="AR240">
            <v>0</v>
          </cell>
          <cell r="AV240">
            <v>-1212.355</v>
          </cell>
          <cell r="AZ240">
            <v>-1228.9316666666666</v>
          </cell>
        </row>
        <row r="241">
          <cell r="Q241">
            <v>181639.72</v>
          </cell>
          <cell r="S241">
            <v>177332.42</v>
          </cell>
          <cell r="U241">
            <v>152844.70000000001</v>
          </cell>
          <cell r="V241">
            <v>147856.9</v>
          </cell>
          <cell r="W241">
            <v>145758.07999999999</v>
          </cell>
          <cell r="Y241">
            <v>139385.07999999999</v>
          </cell>
          <cell r="AA241">
            <v>133565.04</v>
          </cell>
          <cell r="AJ241">
            <v>185209.14666666664</v>
          </cell>
          <cell r="AN241">
            <v>178778.2858333333</v>
          </cell>
          <cell r="AR241">
            <v>165909.46666666665</v>
          </cell>
          <cell r="AV241">
            <v>149930.62083333332</v>
          </cell>
          <cell r="AZ241">
            <v>134595.33958333332</v>
          </cell>
        </row>
        <row r="242">
          <cell r="Q242">
            <v>5232078.96</v>
          </cell>
          <cell r="S242">
            <v>5303522.17</v>
          </cell>
          <cell r="U242">
            <v>5171938.03</v>
          </cell>
          <cell r="V242">
            <v>5265641.25</v>
          </cell>
          <cell r="W242">
            <v>4961353.8600000003</v>
          </cell>
          <cell r="Y242">
            <v>5085657.72</v>
          </cell>
          <cell r="AA242">
            <v>5340001.91</v>
          </cell>
          <cell r="AJ242">
            <v>4702342.3191666668</v>
          </cell>
          <cell r="AN242">
            <v>4905230.2016666662</v>
          </cell>
          <cell r="AR242">
            <v>5102836.3962500002</v>
          </cell>
          <cell r="AV242">
            <v>5237496.6266666669</v>
          </cell>
          <cell r="AZ242">
            <v>5223399.6920833336</v>
          </cell>
        </row>
        <row r="243">
          <cell r="Q243">
            <v>25085.26</v>
          </cell>
          <cell r="S243">
            <v>16178.53</v>
          </cell>
          <cell r="U243">
            <v>18830.25</v>
          </cell>
          <cell r="V243">
            <v>15788.79</v>
          </cell>
          <cell r="W243">
            <v>14628.32</v>
          </cell>
          <cell r="Y243">
            <v>22230.07</v>
          </cell>
          <cell r="AA243">
            <v>24338.17</v>
          </cell>
          <cell r="AJ243">
            <v>28482.822083333333</v>
          </cell>
          <cell r="AN243">
            <v>22571.727499999997</v>
          </cell>
          <cell r="AR243">
            <v>19883.045833333337</v>
          </cell>
          <cell r="AV243">
            <v>20404.464166666665</v>
          </cell>
          <cell r="AZ243">
            <v>26224.22083333334</v>
          </cell>
        </row>
        <row r="244">
          <cell r="Q244">
            <v>0</v>
          </cell>
          <cell r="S244">
            <v>0</v>
          </cell>
          <cell r="U244">
            <v>0</v>
          </cell>
          <cell r="V244">
            <v>0</v>
          </cell>
          <cell r="W244">
            <v>0</v>
          </cell>
          <cell r="Y244">
            <v>0</v>
          </cell>
          <cell r="AA244">
            <v>0</v>
          </cell>
          <cell r="AJ244">
            <v>0</v>
          </cell>
          <cell r="AN244">
            <v>0</v>
          </cell>
          <cell r="AR244">
            <v>0</v>
          </cell>
          <cell r="AV244">
            <v>0</v>
          </cell>
          <cell r="AZ244">
            <v>0</v>
          </cell>
        </row>
        <row r="245">
          <cell r="Q245">
            <v>47778.19</v>
          </cell>
          <cell r="S245">
            <v>51354.7</v>
          </cell>
          <cell r="U245">
            <v>146589.79</v>
          </cell>
          <cell r="V245">
            <v>48121.87</v>
          </cell>
          <cell r="W245">
            <v>42525.64</v>
          </cell>
          <cell r="Y245">
            <v>32333.56</v>
          </cell>
          <cell r="AA245">
            <v>28557.599999999999</v>
          </cell>
          <cell r="AJ245">
            <v>65533.318333333322</v>
          </cell>
          <cell r="AN245">
            <v>52685.482083333336</v>
          </cell>
          <cell r="AR245">
            <v>59184.195000000007</v>
          </cell>
          <cell r="AV245">
            <v>54056.328750000008</v>
          </cell>
          <cell r="AZ245">
            <v>27186.850416666668</v>
          </cell>
        </row>
        <row r="246">
          <cell r="Q246">
            <v>14913615.74</v>
          </cell>
          <cell r="S246">
            <v>13472557.5</v>
          </cell>
          <cell r="U246">
            <v>10803004.4</v>
          </cell>
          <cell r="V246">
            <v>8740673.6099999994</v>
          </cell>
          <cell r="W246">
            <v>11315327.16</v>
          </cell>
          <cell r="Y246">
            <v>10232152.300000001</v>
          </cell>
          <cell r="AA246">
            <v>6965380.4199999999</v>
          </cell>
          <cell r="AJ246">
            <v>11847936.057916665</v>
          </cell>
          <cell r="AN246">
            <v>12019658.159583332</v>
          </cell>
          <cell r="AR246">
            <v>11383191.800416669</v>
          </cell>
          <cell r="AV246">
            <v>10167417.063333334</v>
          </cell>
          <cell r="AZ246">
            <v>8593383.3754166663</v>
          </cell>
        </row>
        <row r="247">
          <cell r="Q247">
            <v>21062818.800000001</v>
          </cell>
          <cell r="S247">
            <v>21062818.800000001</v>
          </cell>
          <cell r="U247">
            <v>21062818.800000001</v>
          </cell>
          <cell r="V247">
            <v>21062818.800000001</v>
          </cell>
          <cell r="W247">
            <v>21062818.800000001</v>
          </cell>
          <cell r="Y247">
            <v>0</v>
          </cell>
          <cell r="AA247">
            <v>0</v>
          </cell>
          <cell r="AJ247">
            <v>21062818.800000004</v>
          </cell>
          <cell r="AN247">
            <v>21062818.800000004</v>
          </cell>
          <cell r="AR247">
            <v>20185201.350000005</v>
          </cell>
          <cell r="AV247">
            <v>13164261.75</v>
          </cell>
          <cell r="AZ247">
            <v>6143322.1500000013</v>
          </cell>
        </row>
        <row r="248">
          <cell r="Q248">
            <v>0</v>
          </cell>
          <cell r="S248">
            <v>0</v>
          </cell>
          <cell r="U248">
            <v>0</v>
          </cell>
          <cell r="V248">
            <v>0</v>
          </cell>
          <cell r="W248">
            <v>0</v>
          </cell>
          <cell r="Y248">
            <v>0</v>
          </cell>
          <cell r="AA248">
            <v>0</v>
          </cell>
          <cell r="AJ248">
            <v>0</v>
          </cell>
          <cell r="AN248">
            <v>0</v>
          </cell>
          <cell r="AR248">
            <v>0</v>
          </cell>
          <cell r="AV248">
            <v>0</v>
          </cell>
          <cell r="AZ248">
            <v>0</v>
          </cell>
        </row>
        <row r="249">
          <cell r="Q249">
            <v>0</v>
          </cell>
          <cell r="S249">
            <v>0</v>
          </cell>
          <cell r="U249">
            <v>0</v>
          </cell>
          <cell r="V249">
            <v>0</v>
          </cell>
          <cell r="W249">
            <v>0</v>
          </cell>
          <cell r="Y249">
            <v>0</v>
          </cell>
          <cell r="AA249">
            <v>0</v>
          </cell>
          <cell r="AJ249">
            <v>474568.26750000002</v>
          </cell>
          <cell r="AN249">
            <v>57574.006249999999</v>
          </cell>
          <cell r="AR249">
            <v>0</v>
          </cell>
          <cell r="AV249">
            <v>0</v>
          </cell>
          <cell r="AZ249">
            <v>0</v>
          </cell>
        </row>
        <row r="250">
          <cell r="Q250">
            <v>0</v>
          </cell>
          <cell r="S250">
            <v>0</v>
          </cell>
          <cell r="U250">
            <v>0</v>
          </cell>
          <cell r="V250">
            <v>0</v>
          </cell>
          <cell r="W250">
            <v>0</v>
          </cell>
          <cell r="Y250">
            <v>0</v>
          </cell>
          <cell r="AA250">
            <v>0</v>
          </cell>
          <cell r="AJ250">
            <v>5427824.1000000006</v>
          </cell>
          <cell r="AN250">
            <v>2077824.1000000003</v>
          </cell>
          <cell r="AR250">
            <v>0</v>
          </cell>
          <cell r="AV250">
            <v>0</v>
          </cell>
          <cell r="AZ250">
            <v>0</v>
          </cell>
        </row>
        <row r="251">
          <cell r="Q251">
            <v>1500000</v>
          </cell>
          <cell r="S251">
            <v>1500000</v>
          </cell>
          <cell r="U251">
            <v>2233147</v>
          </cell>
          <cell r="V251">
            <v>2309866</v>
          </cell>
          <cell r="W251">
            <v>2309866</v>
          </cell>
          <cell r="Y251">
            <v>2085348.63</v>
          </cell>
          <cell r="AA251">
            <v>2085348.63</v>
          </cell>
          <cell r="AJ251">
            <v>62500</v>
          </cell>
          <cell r="AN251">
            <v>654143.375</v>
          </cell>
          <cell r="AR251">
            <v>1411547.1929166669</v>
          </cell>
          <cell r="AV251">
            <v>2044163.4029166664</v>
          </cell>
          <cell r="AZ251">
            <v>2147636.2379166661</v>
          </cell>
        </row>
        <row r="252">
          <cell r="Q252">
            <v>0</v>
          </cell>
          <cell r="S252">
            <v>0</v>
          </cell>
          <cell r="U252">
            <v>0</v>
          </cell>
          <cell r="V252">
            <v>0</v>
          </cell>
          <cell r="W252">
            <v>0</v>
          </cell>
          <cell r="Y252">
            <v>0</v>
          </cell>
          <cell r="AA252">
            <v>0</v>
          </cell>
          <cell r="AJ252">
            <v>0</v>
          </cell>
          <cell r="AN252">
            <v>0</v>
          </cell>
          <cell r="AR252">
            <v>0</v>
          </cell>
          <cell r="AV252">
            <v>0</v>
          </cell>
          <cell r="AZ252">
            <v>0</v>
          </cell>
        </row>
        <row r="253">
          <cell r="Q253">
            <v>639223.5</v>
          </cell>
          <cell r="S253">
            <v>517085.9</v>
          </cell>
          <cell r="U253">
            <v>531793.19999999995</v>
          </cell>
          <cell r="V253">
            <v>489771.44</v>
          </cell>
          <cell r="W253">
            <v>519584.28</v>
          </cell>
          <cell r="Y253">
            <v>526071.04000000004</v>
          </cell>
          <cell r="AA253">
            <v>489948.17</v>
          </cell>
          <cell r="AJ253">
            <v>603853.4804166666</v>
          </cell>
          <cell r="AN253">
            <v>583334.47875000013</v>
          </cell>
          <cell r="AR253">
            <v>558575.03166666662</v>
          </cell>
          <cell r="AV253">
            <v>532058.0229166667</v>
          </cell>
          <cell r="AZ253">
            <v>505986.51208333328</v>
          </cell>
        </row>
        <row r="254">
          <cell r="Q254">
            <v>0</v>
          </cell>
          <cell r="S254">
            <v>0</v>
          </cell>
          <cell r="U254">
            <v>0</v>
          </cell>
          <cell r="V254">
            <v>0</v>
          </cell>
          <cell r="W254">
            <v>0</v>
          </cell>
          <cell r="Y254">
            <v>0</v>
          </cell>
          <cell r="AA254">
            <v>0</v>
          </cell>
          <cell r="AJ254">
            <v>0</v>
          </cell>
          <cell r="AN254">
            <v>0</v>
          </cell>
          <cell r="AR254">
            <v>0</v>
          </cell>
          <cell r="AV254">
            <v>0</v>
          </cell>
          <cell r="AZ254">
            <v>0</v>
          </cell>
        </row>
        <row r="255">
          <cell r="Q255">
            <v>0</v>
          </cell>
          <cell r="S255">
            <v>0</v>
          </cell>
          <cell r="U255">
            <v>0</v>
          </cell>
          <cell r="V255">
            <v>0</v>
          </cell>
          <cell r="W255">
            <v>0</v>
          </cell>
          <cell r="Y255">
            <v>0</v>
          </cell>
          <cell r="AA255">
            <v>0</v>
          </cell>
          <cell r="AJ255">
            <v>0</v>
          </cell>
          <cell r="AN255">
            <v>0</v>
          </cell>
          <cell r="AR255">
            <v>0</v>
          </cell>
          <cell r="AV255">
            <v>0</v>
          </cell>
          <cell r="AZ255">
            <v>0</v>
          </cell>
        </row>
        <row r="256">
          <cell r="Q256">
            <v>8327.23</v>
          </cell>
          <cell r="S256">
            <v>7249.76</v>
          </cell>
          <cell r="U256">
            <v>7049.76</v>
          </cell>
          <cell r="V256">
            <v>6949.76</v>
          </cell>
          <cell r="W256">
            <v>6849.76</v>
          </cell>
          <cell r="Y256">
            <v>6649.76</v>
          </cell>
          <cell r="AA256">
            <v>6449.76</v>
          </cell>
          <cell r="AJ256">
            <v>9794.1995833333349</v>
          </cell>
          <cell r="AN256">
            <v>8419.0958333333328</v>
          </cell>
          <cell r="AR256">
            <v>7576.5349999999989</v>
          </cell>
          <cell r="AV256">
            <v>6488.5712500000009</v>
          </cell>
          <cell r="AZ256">
            <v>5992.0129166666675</v>
          </cell>
        </row>
        <row r="257">
          <cell r="Q257">
            <v>0</v>
          </cell>
          <cell r="S257">
            <v>0</v>
          </cell>
          <cell r="U257">
            <v>0</v>
          </cell>
          <cell r="V257">
            <v>0</v>
          </cell>
          <cell r="W257">
            <v>0</v>
          </cell>
          <cell r="Y257">
            <v>0</v>
          </cell>
          <cell r="AA257">
            <v>0</v>
          </cell>
          <cell r="AJ257">
            <v>187281.44333333336</v>
          </cell>
          <cell r="AN257">
            <v>0</v>
          </cell>
          <cell r="AR257">
            <v>0</v>
          </cell>
          <cell r="AV257">
            <v>0</v>
          </cell>
          <cell r="AZ257">
            <v>0</v>
          </cell>
        </row>
        <row r="258">
          <cell r="Q258">
            <v>308204.13</v>
          </cell>
          <cell r="S258">
            <v>181982.71</v>
          </cell>
          <cell r="U258">
            <v>82231.14</v>
          </cell>
          <cell r="V258">
            <v>82231.14</v>
          </cell>
          <cell r="W258">
            <v>82231.14</v>
          </cell>
          <cell r="Y258">
            <v>82231.14</v>
          </cell>
          <cell r="AA258">
            <v>82231.14</v>
          </cell>
          <cell r="AJ258">
            <v>352707.13249999989</v>
          </cell>
          <cell r="AN258">
            <v>284567.32249999995</v>
          </cell>
          <cell r="AR258">
            <v>189149.89583333328</v>
          </cell>
          <cell r="AV258">
            <v>111809.98791666667</v>
          </cell>
          <cell r="AZ258">
            <v>82231.14</v>
          </cell>
        </row>
        <row r="259">
          <cell r="Q259">
            <v>532376</v>
          </cell>
          <cell r="S259">
            <v>532376</v>
          </cell>
          <cell r="U259">
            <v>532376</v>
          </cell>
          <cell r="V259">
            <v>532376</v>
          </cell>
          <cell r="W259">
            <v>532376</v>
          </cell>
          <cell r="Y259">
            <v>532376</v>
          </cell>
          <cell r="AA259">
            <v>532376</v>
          </cell>
          <cell r="AJ259">
            <v>520515.66666666669</v>
          </cell>
          <cell r="AN259">
            <v>524641</v>
          </cell>
          <cell r="AR259">
            <v>528766.33333333337</v>
          </cell>
          <cell r="AV259">
            <v>533494.65500000003</v>
          </cell>
          <cell r="AZ259">
            <v>542443.8949999999</v>
          </cell>
        </row>
        <row r="260">
          <cell r="Q260">
            <v>99000</v>
          </cell>
          <cell r="S260">
            <v>99000</v>
          </cell>
          <cell r="U260">
            <v>99000</v>
          </cell>
          <cell r="V260">
            <v>99000</v>
          </cell>
          <cell r="W260">
            <v>137000</v>
          </cell>
          <cell r="Y260">
            <v>137000</v>
          </cell>
          <cell r="AA260">
            <v>137000</v>
          </cell>
          <cell r="AJ260">
            <v>4125</v>
          </cell>
          <cell r="AN260">
            <v>37125</v>
          </cell>
          <cell r="AR260">
            <v>78041.666666666672</v>
          </cell>
          <cell r="AV260">
            <v>119583.33333333333</v>
          </cell>
          <cell r="AZ260">
            <v>132250</v>
          </cell>
        </row>
        <row r="261">
          <cell r="Q261">
            <v>0</v>
          </cell>
          <cell r="S261">
            <v>0</v>
          </cell>
          <cell r="U261">
            <v>0</v>
          </cell>
          <cell r="V261">
            <v>0</v>
          </cell>
          <cell r="W261">
            <v>0</v>
          </cell>
          <cell r="Y261">
            <v>0</v>
          </cell>
          <cell r="AA261">
            <v>0</v>
          </cell>
          <cell r="AJ261">
            <v>0</v>
          </cell>
          <cell r="AN261">
            <v>0</v>
          </cell>
          <cell r="AR261">
            <v>0</v>
          </cell>
          <cell r="AV261">
            <v>0</v>
          </cell>
          <cell r="AZ261">
            <v>0</v>
          </cell>
        </row>
        <row r="262">
          <cell r="Q262">
            <v>0</v>
          </cell>
          <cell r="S262">
            <v>0</v>
          </cell>
          <cell r="U262">
            <v>0</v>
          </cell>
          <cell r="V262">
            <v>0</v>
          </cell>
          <cell r="W262">
            <v>0</v>
          </cell>
          <cell r="Y262">
            <v>0</v>
          </cell>
          <cell r="AA262">
            <v>0</v>
          </cell>
          <cell r="AJ262">
            <v>0</v>
          </cell>
          <cell r="AN262">
            <v>0</v>
          </cell>
          <cell r="AR262">
            <v>0</v>
          </cell>
          <cell r="AV262">
            <v>0</v>
          </cell>
          <cell r="AZ262">
            <v>0</v>
          </cell>
        </row>
        <row r="263">
          <cell r="Q263">
            <v>7712913.7300000004</v>
          </cell>
          <cell r="S263">
            <v>9257769.7599999998</v>
          </cell>
          <cell r="U263">
            <v>7971969.96</v>
          </cell>
          <cell r="V263">
            <v>3204332.84</v>
          </cell>
          <cell r="W263">
            <v>2059862.23</v>
          </cell>
          <cell r="Y263">
            <v>3857155.22</v>
          </cell>
          <cell r="AA263">
            <v>4569474.8600000003</v>
          </cell>
          <cell r="AJ263">
            <v>8535830.9170833342</v>
          </cell>
          <cell r="AN263">
            <v>8052605.5554166669</v>
          </cell>
          <cell r="AR263">
            <v>6500748.6154166674</v>
          </cell>
          <cell r="AV263">
            <v>5526328.5091666663</v>
          </cell>
          <cell r="AZ263">
            <v>5502157.1258333335</v>
          </cell>
        </row>
        <row r="264">
          <cell r="Q264">
            <v>-3199410.1</v>
          </cell>
          <cell r="S264">
            <v>-3341648.63</v>
          </cell>
          <cell r="U264">
            <v>-3448458.23</v>
          </cell>
          <cell r="V264">
            <v>-3511372.47</v>
          </cell>
          <cell r="W264">
            <v>-3583223.03</v>
          </cell>
          <cell r="Y264">
            <v>-3589433.51</v>
          </cell>
          <cell r="AA264">
            <v>-3610663.08</v>
          </cell>
          <cell r="AJ264">
            <v>-2353592.8508333326</v>
          </cell>
          <cell r="AN264">
            <v>-2694151.5550000002</v>
          </cell>
          <cell r="AR264">
            <v>-3113717.1191666671</v>
          </cell>
          <cell r="AV264">
            <v>-3550589.9350000001</v>
          </cell>
          <cell r="AZ264">
            <v>-3878103.0595833338</v>
          </cell>
        </row>
        <row r="265">
          <cell r="Q265">
            <v>-1719418.91</v>
          </cell>
          <cell r="S265">
            <v>-1815110.43</v>
          </cell>
          <cell r="U265">
            <v>-1696730.77</v>
          </cell>
          <cell r="V265">
            <v>-1627270.89</v>
          </cell>
          <cell r="W265">
            <v>-1512518.6</v>
          </cell>
          <cell r="Y265">
            <v>-1468993.08</v>
          </cell>
          <cell r="AA265">
            <v>-1556702.85</v>
          </cell>
          <cell r="AJ265">
            <v>-1059522.6820833334</v>
          </cell>
          <cell r="AN265">
            <v>-1273109.2837500002</v>
          </cell>
          <cell r="AR265">
            <v>-1477585.0216666667</v>
          </cell>
          <cell r="AV265">
            <v>-1660174.4650000001</v>
          </cell>
          <cell r="AZ265">
            <v>-1744353.6429166666</v>
          </cell>
        </row>
        <row r="266">
          <cell r="Q266">
            <v>0</v>
          </cell>
          <cell r="S266">
            <v>0</v>
          </cell>
          <cell r="U266">
            <v>0</v>
          </cell>
          <cell r="V266">
            <v>0</v>
          </cell>
          <cell r="W266">
            <v>0</v>
          </cell>
          <cell r="Y266">
            <v>0</v>
          </cell>
          <cell r="AA266">
            <v>0</v>
          </cell>
          <cell r="AJ266">
            <v>0</v>
          </cell>
          <cell r="AN266">
            <v>0</v>
          </cell>
          <cell r="AR266">
            <v>0</v>
          </cell>
          <cell r="AV266">
            <v>0</v>
          </cell>
          <cell r="AZ266">
            <v>0</v>
          </cell>
        </row>
        <row r="267">
          <cell r="Q267">
            <v>3199410.1</v>
          </cell>
          <cell r="S267">
            <v>0</v>
          </cell>
          <cell r="U267">
            <v>0</v>
          </cell>
          <cell r="V267">
            <v>0</v>
          </cell>
          <cell r="W267">
            <v>0</v>
          </cell>
          <cell r="Y267">
            <v>0</v>
          </cell>
          <cell r="AA267">
            <v>0</v>
          </cell>
          <cell r="AJ267">
            <v>1985617.35375</v>
          </cell>
          <cell r="AN267">
            <v>1980967.5604166668</v>
          </cell>
          <cell r="AR267">
            <v>1214336.1345833333</v>
          </cell>
          <cell r="AV267">
            <v>407568.77166666667</v>
          </cell>
          <cell r="AZ267">
            <v>0</v>
          </cell>
        </row>
        <row r="268">
          <cell r="Q268">
            <v>1719418.91</v>
          </cell>
          <cell r="S268">
            <v>0</v>
          </cell>
          <cell r="U268">
            <v>0</v>
          </cell>
          <cell r="V268">
            <v>0</v>
          </cell>
          <cell r="W268">
            <v>0</v>
          </cell>
          <cell r="Y268">
            <v>0</v>
          </cell>
          <cell r="AA268">
            <v>0</v>
          </cell>
          <cell r="AJ268">
            <v>921836.3583333334</v>
          </cell>
          <cell r="AN268">
            <v>899361.3550000001</v>
          </cell>
          <cell r="AR268">
            <v>588355.35333333327</v>
          </cell>
          <cell r="AV268">
            <v>223637.82625000001</v>
          </cell>
          <cell r="AZ268">
            <v>0</v>
          </cell>
        </row>
        <row r="269">
          <cell r="Q269">
            <v>0</v>
          </cell>
          <cell r="S269">
            <v>0</v>
          </cell>
          <cell r="U269">
            <v>0</v>
          </cell>
          <cell r="V269">
            <v>0</v>
          </cell>
          <cell r="W269">
            <v>0</v>
          </cell>
          <cell r="Y269">
            <v>0</v>
          </cell>
          <cell r="AA269">
            <v>0</v>
          </cell>
          <cell r="AJ269">
            <v>-244840.10958333328</v>
          </cell>
          <cell r="AN269">
            <v>-94169.272916666654</v>
          </cell>
          <cell r="AR269">
            <v>0</v>
          </cell>
          <cell r="AV269">
            <v>0</v>
          </cell>
          <cell r="AZ269">
            <v>0</v>
          </cell>
        </row>
        <row r="270">
          <cell r="Q270">
            <v>0</v>
          </cell>
          <cell r="S270">
            <v>0</v>
          </cell>
          <cell r="U270">
            <v>0</v>
          </cell>
          <cell r="V270">
            <v>0</v>
          </cell>
          <cell r="W270">
            <v>0</v>
          </cell>
          <cell r="Y270">
            <v>0</v>
          </cell>
          <cell r="AA270">
            <v>0</v>
          </cell>
          <cell r="AJ270">
            <v>0</v>
          </cell>
          <cell r="AN270">
            <v>0</v>
          </cell>
          <cell r="AR270">
            <v>0</v>
          </cell>
          <cell r="AV270">
            <v>0</v>
          </cell>
          <cell r="AZ270">
            <v>0</v>
          </cell>
        </row>
        <row r="271">
          <cell r="Q271">
            <v>-842797.76</v>
          </cell>
          <cell r="S271">
            <v>-835819.99</v>
          </cell>
          <cell r="U271">
            <v>-793803.49</v>
          </cell>
          <cell r="V271">
            <v>-804982.79</v>
          </cell>
          <cell r="W271">
            <v>-782666.77</v>
          </cell>
          <cell r="Y271">
            <v>-836026.15</v>
          </cell>
          <cell r="AA271">
            <v>-885224.65</v>
          </cell>
          <cell r="AJ271">
            <v>-634380.37875000003</v>
          </cell>
          <cell r="AN271">
            <v>-710862.43916666659</v>
          </cell>
          <cell r="AR271">
            <v>-779355.72833333339</v>
          </cell>
          <cell r="AV271">
            <v>-834370.53625</v>
          </cell>
          <cell r="AZ271">
            <v>-879799.72666666657</v>
          </cell>
        </row>
        <row r="272">
          <cell r="Q272">
            <v>-44.77</v>
          </cell>
          <cell r="S272">
            <v>356.17</v>
          </cell>
          <cell r="U272">
            <v>1011.1</v>
          </cell>
          <cell r="V272">
            <v>1266.52</v>
          </cell>
          <cell r="W272">
            <v>1525.51</v>
          </cell>
          <cell r="Y272">
            <v>3030.2</v>
          </cell>
          <cell r="AA272">
            <v>1616.54</v>
          </cell>
          <cell r="AJ272">
            <v>2308.2641666666668</v>
          </cell>
          <cell r="AN272">
            <v>2134.5391666666665</v>
          </cell>
          <cell r="AR272">
            <v>2052.9354166666667</v>
          </cell>
          <cell r="AV272">
            <v>2168.4337499999997</v>
          </cell>
          <cell r="AZ272">
            <v>2197.864583333333</v>
          </cell>
        </row>
        <row r="273">
          <cell r="Q273">
            <v>0</v>
          </cell>
          <cell r="S273">
            <v>0</v>
          </cell>
          <cell r="U273">
            <v>0</v>
          </cell>
          <cell r="V273">
            <v>0</v>
          </cell>
          <cell r="W273">
            <v>0</v>
          </cell>
          <cell r="Y273">
            <v>0</v>
          </cell>
          <cell r="AA273">
            <v>0</v>
          </cell>
          <cell r="AJ273">
            <v>0</v>
          </cell>
          <cell r="AN273">
            <v>0</v>
          </cell>
          <cell r="AR273">
            <v>0</v>
          </cell>
          <cell r="AV273">
            <v>0</v>
          </cell>
          <cell r="AZ273">
            <v>0</v>
          </cell>
        </row>
        <row r="274">
          <cell r="Q274">
            <v>8720.19</v>
          </cell>
          <cell r="S274">
            <v>67041.33</v>
          </cell>
          <cell r="U274">
            <v>15222.07</v>
          </cell>
          <cell r="V274">
            <v>52573.73</v>
          </cell>
          <cell r="W274">
            <v>61391.08</v>
          </cell>
          <cell r="Y274">
            <v>232835.19</v>
          </cell>
          <cell r="AA274">
            <v>36311.51</v>
          </cell>
          <cell r="AJ274">
            <v>34699.973749999997</v>
          </cell>
          <cell r="AN274">
            <v>44925.13041666666</v>
          </cell>
          <cell r="AR274">
            <v>51579.630000000005</v>
          </cell>
          <cell r="AV274">
            <v>68069.60791666666</v>
          </cell>
          <cell r="AZ274">
            <v>64504.783333333333</v>
          </cell>
        </row>
        <row r="275">
          <cell r="Q275">
            <v>0</v>
          </cell>
          <cell r="S275">
            <v>0</v>
          </cell>
          <cell r="U275">
            <v>0</v>
          </cell>
          <cell r="V275">
            <v>0</v>
          </cell>
          <cell r="W275">
            <v>0</v>
          </cell>
          <cell r="Y275">
            <v>0</v>
          </cell>
          <cell r="AA275">
            <v>0</v>
          </cell>
          <cell r="AJ275">
            <v>0</v>
          </cell>
          <cell r="AN275">
            <v>0</v>
          </cell>
          <cell r="AR275">
            <v>0</v>
          </cell>
          <cell r="AV275">
            <v>0</v>
          </cell>
          <cell r="AZ275">
            <v>0</v>
          </cell>
        </row>
        <row r="276">
          <cell r="Q276">
            <v>0</v>
          </cell>
          <cell r="S276">
            <v>0</v>
          </cell>
          <cell r="U276">
            <v>0</v>
          </cell>
          <cell r="V276">
            <v>0</v>
          </cell>
          <cell r="W276">
            <v>0</v>
          </cell>
          <cell r="Y276">
            <v>0</v>
          </cell>
          <cell r="AA276">
            <v>0</v>
          </cell>
          <cell r="AJ276">
            <v>0</v>
          </cell>
          <cell r="AN276">
            <v>0</v>
          </cell>
          <cell r="AR276">
            <v>0</v>
          </cell>
          <cell r="AV276">
            <v>0</v>
          </cell>
          <cell r="AZ276">
            <v>0</v>
          </cell>
        </row>
        <row r="277">
          <cell r="Q277">
            <v>0</v>
          </cell>
          <cell r="S277">
            <v>0</v>
          </cell>
          <cell r="U277">
            <v>0</v>
          </cell>
          <cell r="V277">
            <v>0</v>
          </cell>
          <cell r="W277">
            <v>0</v>
          </cell>
          <cell r="Y277">
            <v>0</v>
          </cell>
          <cell r="AA277">
            <v>0</v>
          </cell>
          <cell r="AJ277">
            <v>0</v>
          </cell>
          <cell r="AN277">
            <v>0</v>
          </cell>
          <cell r="AR277">
            <v>0</v>
          </cell>
          <cell r="AV277">
            <v>0</v>
          </cell>
          <cell r="AZ277">
            <v>0</v>
          </cell>
        </row>
        <row r="278">
          <cell r="Q278">
            <v>-639223.5</v>
          </cell>
          <cell r="S278">
            <v>-517085.9</v>
          </cell>
          <cell r="U278">
            <v>-531793.19999999995</v>
          </cell>
          <cell r="V278">
            <v>-489771.44</v>
          </cell>
          <cell r="W278">
            <v>-519584.28</v>
          </cell>
          <cell r="Y278">
            <v>-526071.04000000004</v>
          </cell>
          <cell r="AA278">
            <v>-489948.17</v>
          </cell>
          <cell r="AJ278">
            <v>-603853.4804166666</v>
          </cell>
          <cell r="AN278">
            <v>-583334.47875000013</v>
          </cell>
          <cell r="AR278">
            <v>-558575.03166666662</v>
          </cell>
          <cell r="AV278">
            <v>-532058.0229166667</v>
          </cell>
          <cell r="AZ278">
            <v>-505986.51208333328</v>
          </cell>
        </row>
        <row r="279">
          <cell r="Q279">
            <v>6132808.3899999997</v>
          </cell>
          <cell r="S279">
            <v>9137238.7699999996</v>
          </cell>
          <cell r="U279">
            <v>2699641.88</v>
          </cell>
          <cell r="V279">
            <v>2804746.31</v>
          </cell>
          <cell r="W279">
            <v>112476.9</v>
          </cell>
          <cell r="Y279">
            <v>403928.49</v>
          </cell>
          <cell r="AA279">
            <v>497031.58</v>
          </cell>
          <cell r="AJ279">
            <v>4340062.5712499991</v>
          </cell>
          <cell r="AN279">
            <v>5351910.7491666665</v>
          </cell>
          <cell r="AR279">
            <v>4169563.3070833334</v>
          </cell>
          <cell r="AV279">
            <v>2417904.0279166657</v>
          </cell>
          <cell r="AZ279">
            <v>603696.52249999996</v>
          </cell>
        </row>
        <row r="280">
          <cell r="Q280">
            <v>2953683</v>
          </cell>
          <cell r="S280">
            <v>2953683</v>
          </cell>
          <cell r="U280">
            <v>2953683</v>
          </cell>
          <cell r="V280">
            <v>2953683</v>
          </cell>
          <cell r="W280">
            <v>0</v>
          </cell>
          <cell r="Y280">
            <v>0</v>
          </cell>
          <cell r="AA280">
            <v>0</v>
          </cell>
          <cell r="AJ280">
            <v>370085.375</v>
          </cell>
          <cell r="AN280">
            <v>1354313.0416666667</v>
          </cell>
          <cell r="AR280">
            <v>1723190.0833333333</v>
          </cell>
          <cell r="AV280">
            <v>1353771.375</v>
          </cell>
          <cell r="AZ280">
            <v>369210.375</v>
          </cell>
        </row>
        <row r="281">
          <cell r="Q281">
            <v>1661931.61</v>
          </cell>
          <cell r="S281">
            <v>1630305.04</v>
          </cell>
          <cell r="U281">
            <v>1276552.05</v>
          </cell>
          <cell r="V281">
            <v>864458.71</v>
          </cell>
          <cell r="W281">
            <v>862744.42</v>
          </cell>
          <cell r="Y281">
            <v>1414047.58</v>
          </cell>
          <cell r="AA281">
            <v>1548406.01</v>
          </cell>
          <cell r="AJ281">
            <v>1135187.5266666666</v>
          </cell>
          <cell r="AN281">
            <v>1327369.5483333336</v>
          </cell>
          <cell r="AR281">
            <v>1281920.0045833336</v>
          </cell>
          <cell r="AV281">
            <v>1318342.3354166665</v>
          </cell>
          <cell r="AZ281">
            <v>1491291.7783333333</v>
          </cell>
        </row>
        <row r="282">
          <cell r="Q282">
            <v>1721577.28</v>
          </cell>
          <cell r="S282">
            <v>2014952.41</v>
          </cell>
          <cell r="U282">
            <v>1269350.5900000001</v>
          </cell>
          <cell r="V282">
            <v>1171084.6599999999</v>
          </cell>
          <cell r="W282">
            <v>1299715.27</v>
          </cell>
          <cell r="Y282">
            <v>1579658.91</v>
          </cell>
          <cell r="AA282">
            <v>1660763.86</v>
          </cell>
          <cell r="AJ282">
            <v>1371827.2241666666</v>
          </cell>
          <cell r="AN282">
            <v>1567580.9658333333</v>
          </cell>
          <cell r="AR282">
            <v>1595942.4024999999</v>
          </cell>
          <cell r="AV282">
            <v>1611141.897083333</v>
          </cell>
          <cell r="AZ282">
            <v>1386966.8566666667</v>
          </cell>
        </row>
        <row r="283">
          <cell r="Q283">
            <v>408564.99</v>
          </cell>
          <cell r="S283">
            <v>324416.99</v>
          </cell>
          <cell r="U283">
            <v>282216.99</v>
          </cell>
          <cell r="V283">
            <v>267095.99</v>
          </cell>
          <cell r="W283">
            <v>233406.99</v>
          </cell>
          <cell r="Y283">
            <v>229662.99</v>
          </cell>
          <cell r="AA283">
            <v>260818.99</v>
          </cell>
          <cell r="AJ283">
            <v>373919.03166666673</v>
          </cell>
          <cell r="AN283">
            <v>373433.69833333342</v>
          </cell>
          <cell r="AR283">
            <v>331967.82333333342</v>
          </cell>
          <cell r="AV283">
            <v>277852.82333333342</v>
          </cell>
          <cell r="AZ283">
            <v>254998.07333333339</v>
          </cell>
        </row>
        <row r="284">
          <cell r="Q284">
            <v>32895.58</v>
          </cell>
          <cell r="S284">
            <v>31495.66</v>
          </cell>
          <cell r="U284">
            <v>29432.36</v>
          </cell>
          <cell r="V284">
            <v>28884.46</v>
          </cell>
          <cell r="W284">
            <v>27464.67</v>
          </cell>
          <cell r="Y284">
            <v>26745</v>
          </cell>
          <cell r="AA284">
            <v>26383.52</v>
          </cell>
          <cell r="AJ284">
            <v>47869.359583333331</v>
          </cell>
          <cell r="AN284">
            <v>41802.447500000002</v>
          </cell>
          <cell r="AR284">
            <v>36077.1</v>
          </cell>
          <cell r="AV284">
            <v>28488.466249999998</v>
          </cell>
          <cell r="AZ284">
            <v>27068.943333333329</v>
          </cell>
        </row>
        <row r="285">
          <cell r="Q285">
            <v>1204788.58</v>
          </cell>
          <cell r="S285">
            <v>1166691.6000000001</v>
          </cell>
          <cell r="U285">
            <v>1166691.6000000001</v>
          </cell>
          <cell r="V285">
            <v>1157033.3700000001</v>
          </cell>
          <cell r="W285">
            <v>1157033.3700000001</v>
          </cell>
          <cell r="Y285">
            <v>1150237.71</v>
          </cell>
          <cell r="AA285">
            <v>1131115.93</v>
          </cell>
          <cell r="AJ285">
            <v>1349978.5391666666</v>
          </cell>
          <cell r="AN285">
            <v>1279203.0795833331</v>
          </cell>
          <cell r="AR285">
            <v>1210994.3170833334</v>
          </cell>
          <cell r="AV285">
            <v>1156898.6166666667</v>
          </cell>
          <cell r="AZ285">
            <v>1142853.7000000002</v>
          </cell>
        </row>
        <row r="286">
          <cell r="Q286">
            <v>2136077.9300000002</v>
          </cell>
          <cell r="S286">
            <v>2043050.77</v>
          </cell>
          <cell r="U286">
            <v>1905061.47</v>
          </cell>
          <cell r="V286">
            <v>1905061.47</v>
          </cell>
          <cell r="W286">
            <v>1905061.47</v>
          </cell>
          <cell r="Y286">
            <v>1897591.52</v>
          </cell>
          <cell r="AA286">
            <v>2336915.7400000002</v>
          </cell>
          <cell r="AJ286">
            <v>1180910.8266666669</v>
          </cell>
          <cell r="AN286">
            <v>1668572.3641666668</v>
          </cell>
          <cell r="AR286">
            <v>2188398.6745833331</v>
          </cell>
          <cell r="AV286">
            <v>2063425.2204166662</v>
          </cell>
          <cell r="AZ286">
            <v>1990030.8779166669</v>
          </cell>
        </row>
        <row r="287">
          <cell r="Q287">
            <v>1541729.6</v>
          </cell>
          <cell r="S287">
            <v>1498714.81</v>
          </cell>
          <cell r="U287">
            <v>1453194.8</v>
          </cell>
          <cell r="V287">
            <v>1453194.8</v>
          </cell>
          <cell r="W287">
            <v>1436482.69</v>
          </cell>
          <cell r="Y287">
            <v>1381116.26</v>
          </cell>
          <cell r="AA287">
            <v>1380010.3</v>
          </cell>
          <cell r="AJ287">
            <v>1821200.9724999995</v>
          </cell>
          <cell r="AN287">
            <v>1700331.3816666666</v>
          </cell>
          <cell r="AR287">
            <v>1564918.4195833337</v>
          </cell>
          <cell r="AV287">
            <v>1533345.2758333331</v>
          </cell>
          <cell r="AZ287">
            <v>1771028.3266666664</v>
          </cell>
        </row>
        <row r="288">
          <cell r="Q288">
            <v>0</v>
          </cell>
          <cell r="S288">
            <v>0</v>
          </cell>
          <cell r="U288">
            <v>0</v>
          </cell>
          <cell r="V288">
            <v>0</v>
          </cell>
          <cell r="W288">
            <v>0</v>
          </cell>
          <cell r="Y288">
            <v>0</v>
          </cell>
          <cell r="AA288">
            <v>0</v>
          </cell>
          <cell r="AJ288">
            <v>0</v>
          </cell>
          <cell r="AN288">
            <v>0</v>
          </cell>
          <cell r="AR288">
            <v>0</v>
          </cell>
          <cell r="AV288">
            <v>0</v>
          </cell>
          <cell r="AZ288">
            <v>0</v>
          </cell>
        </row>
        <row r="289">
          <cell r="Q289">
            <v>296599.96000000002</v>
          </cell>
          <cell r="S289">
            <v>296599.96000000002</v>
          </cell>
          <cell r="U289">
            <v>296599.96000000002</v>
          </cell>
          <cell r="V289">
            <v>296599.96000000002</v>
          </cell>
          <cell r="W289">
            <v>296599.96000000002</v>
          </cell>
          <cell r="Y289">
            <v>296599.96000000002</v>
          </cell>
          <cell r="AA289">
            <v>296599.96000000002</v>
          </cell>
          <cell r="AJ289">
            <v>295586.93708333332</v>
          </cell>
          <cell r="AN289">
            <v>296063.65375</v>
          </cell>
          <cell r="AR289">
            <v>296540.37041666667</v>
          </cell>
          <cell r="AV289">
            <v>296599.96000000002</v>
          </cell>
          <cell r="AZ289">
            <v>296599.96000000002</v>
          </cell>
        </row>
        <row r="290">
          <cell r="Q290">
            <v>0</v>
          </cell>
          <cell r="S290">
            <v>0</v>
          </cell>
          <cell r="U290">
            <v>0</v>
          </cell>
          <cell r="V290">
            <v>0</v>
          </cell>
          <cell r="W290">
            <v>0</v>
          </cell>
          <cell r="Y290">
            <v>0</v>
          </cell>
          <cell r="AA290">
            <v>0</v>
          </cell>
          <cell r="AJ290">
            <v>0</v>
          </cell>
          <cell r="AN290">
            <v>0</v>
          </cell>
          <cell r="AR290">
            <v>0</v>
          </cell>
          <cell r="AV290">
            <v>0</v>
          </cell>
          <cell r="AZ290">
            <v>0</v>
          </cell>
        </row>
        <row r="291">
          <cell r="Q291">
            <v>0</v>
          </cell>
          <cell r="S291">
            <v>0</v>
          </cell>
          <cell r="U291">
            <v>0</v>
          </cell>
          <cell r="V291">
            <v>0</v>
          </cell>
          <cell r="W291">
            <v>0</v>
          </cell>
          <cell r="Y291">
            <v>0</v>
          </cell>
          <cell r="AA291">
            <v>0</v>
          </cell>
          <cell r="AJ291">
            <v>0</v>
          </cell>
          <cell r="AN291">
            <v>0</v>
          </cell>
          <cell r="AR291">
            <v>0</v>
          </cell>
          <cell r="AV291">
            <v>0</v>
          </cell>
          <cell r="AZ291">
            <v>0</v>
          </cell>
        </row>
        <row r="292">
          <cell r="Q292">
            <v>0</v>
          </cell>
          <cell r="S292">
            <v>0</v>
          </cell>
          <cell r="U292">
            <v>0</v>
          </cell>
          <cell r="V292">
            <v>0</v>
          </cell>
          <cell r="W292">
            <v>0</v>
          </cell>
          <cell r="Y292">
            <v>0</v>
          </cell>
          <cell r="AA292">
            <v>0</v>
          </cell>
          <cell r="AJ292">
            <v>0</v>
          </cell>
          <cell r="AN292">
            <v>0</v>
          </cell>
          <cell r="AR292">
            <v>0</v>
          </cell>
          <cell r="AV292">
            <v>0</v>
          </cell>
          <cell r="AZ292">
            <v>0</v>
          </cell>
        </row>
        <row r="293">
          <cell r="Q293">
            <v>236019.11</v>
          </cell>
          <cell r="S293">
            <v>220254.11</v>
          </cell>
          <cell r="U293">
            <v>212357.11</v>
          </cell>
          <cell r="V293">
            <v>174894.11</v>
          </cell>
          <cell r="W293">
            <v>171486.11</v>
          </cell>
          <cell r="Y293">
            <v>132046.10999999999</v>
          </cell>
          <cell r="AA293">
            <v>136125.10999999999</v>
          </cell>
          <cell r="AJ293">
            <v>222455.65166666658</v>
          </cell>
          <cell r="AN293">
            <v>218668.81833333327</v>
          </cell>
          <cell r="AR293">
            <v>202287.81833333324</v>
          </cell>
          <cell r="AV293">
            <v>167884.11</v>
          </cell>
          <cell r="AZ293">
            <v>152636.06833333327</v>
          </cell>
        </row>
        <row r="294">
          <cell r="Q294">
            <v>1269776.1000000001</v>
          </cell>
          <cell r="S294">
            <v>1269776.1000000001</v>
          </cell>
          <cell r="U294">
            <v>1269776.1000000001</v>
          </cell>
          <cell r="V294">
            <v>1269776.1000000001</v>
          </cell>
          <cell r="W294">
            <v>1269776.1000000001</v>
          </cell>
          <cell r="Y294">
            <v>1269776.1000000001</v>
          </cell>
          <cell r="AA294">
            <v>1269776.1000000001</v>
          </cell>
          <cell r="AJ294">
            <v>1286531.0120833332</v>
          </cell>
          <cell r="AN294">
            <v>1279998.7162499998</v>
          </cell>
          <cell r="AR294">
            <v>1274432.6579166665</v>
          </cell>
          <cell r="AV294">
            <v>1258652.075</v>
          </cell>
          <cell r="AZ294">
            <v>1169659.875</v>
          </cell>
        </row>
        <row r="295">
          <cell r="Q295">
            <v>109007.85</v>
          </cell>
          <cell r="S295">
            <v>-107513.12</v>
          </cell>
          <cell r="U295">
            <v>-160827.37</v>
          </cell>
          <cell r="V295">
            <v>-6363.33</v>
          </cell>
          <cell r="W295">
            <v>-243357.72</v>
          </cell>
          <cell r="Y295">
            <v>-75911.67</v>
          </cell>
          <cell r="AA295">
            <v>-32569.119999999999</v>
          </cell>
          <cell r="AJ295">
            <v>58.796666666667683</v>
          </cell>
          <cell r="AN295">
            <v>-52981.907916666671</v>
          </cell>
          <cell r="AR295">
            <v>-55059.267499999994</v>
          </cell>
          <cell r="AV295">
            <v>-34484.439999999995</v>
          </cell>
          <cell r="AZ295">
            <v>-30722.507499999996</v>
          </cell>
        </row>
        <row r="296">
          <cell r="Q296">
            <v>2619710.08</v>
          </cell>
          <cell r="S296">
            <v>2634471.19</v>
          </cell>
          <cell r="U296">
            <v>2595921.54</v>
          </cell>
          <cell r="V296">
            <v>1643690.23</v>
          </cell>
          <cell r="W296">
            <v>647990.86</v>
          </cell>
          <cell r="Y296">
            <v>2432705.02</v>
          </cell>
          <cell r="AA296">
            <v>2870359.44</v>
          </cell>
          <cell r="AJ296">
            <v>109154.58666666667</v>
          </cell>
          <cell r="AN296">
            <v>1025272.3583333334</v>
          </cell>
          <cell r="AR296">
            <v>1572226.62</v>
          </cell>
          <cell r="AV296">
            <v>2503230.8066666671</v>
          </cell>
          <cell r="AZ296">
            <v>2828879.4049999998</v>
          </cell>
        </row>
        <row r="297">
          <cell r="Q297">
            <v>-657287.94999999995</v>
          </cell>
          <cell r="S297">
            <v>-657287.94999999995</v>
          </cell>
          <cell r="U297">
            <v>-1164007.8700000001</v>
          </cell>
          <cell r="V297">
            <v>-1164007.8700000001</v>
          </cell>
          <cell r="W297">
            <v>-155336.56</v>
          </cell>
          <cell r="Y297">
            <v>-155336.56</v>
          </cell>
          <cell r="AA297">
            <v>-660027.71</v>
          </cell>
          <cell r="AJ297">
            <v>-27386.997916666664</v>
          </cell>
          <cell r="AN297">
            <v>-309822.97125</v>
          </cell>
          <cell r="AR297">
            <v>-487685.73833333328</v>
          </cell>
          <cell r="AV297">
            <v>-693209.15374999994</v>
          </cell>
          <cell r="AZ297">
            <v>-501667.4520833334</v>
          </cell>
        </row>
        <row r="298">
          <cell r="Q298">
            <v>8715.92</v>
          </cell>
          <cell r="S298">
            <v>0</v>
          </cell>
          <cell r="U298">
            <v>0</v>
          </cell>
          <cell r="V298">
            <v>0</v>
          </cell>
          <cell r="W298">
            <v>0</v>
          </cell>
          <cell r="Y298">
            <v>0</v>
          </cell>
          <cell r="AA298">
            <v>0</v>
          </cell>
          <cell r="AJ298">
            <v>363.16333333333336</v>
          </cell>
          <cell r="AN298">
            <v>1452.6533333333334</v>
          </cell>
          <cell r="AR298">
            <v>1452.6533333333334</v>
          </cell>
          <cell r="AV298">
            <v>1089.49</v>
          </cell>
          <cell r="AZ298">
            <v>0</v>
          </cell>
        </row>
        <row r="299">
          <cell r="Q299">
            <v>0</v>
          </cell>
          <cell r="S299">
            <v>0</v>
          </cell>
          <cell r="U299">
            <v>0</v>
          </cell>
          <cell r="V299">
            <v>0</v>
          </cell>
          <cell r="W299">
            <v>0</v>
          </cell>
          <cell r="Y299">
            <v>0</v>
          </cell>
          <cell r="AA299">
            <v>0</v>
          </cell>
          <cell r="AJ299">
            <v>0</v>
          </cell>
          <cell r="AN299">
            <v>0</v>
          </cell>
          <cell r="AR299">
            <v>0</v>
          </cell>
          <cell r="AV299">
            <v>0</v>
          </cell>
          <cell r="AZ299">
            <v>0</v>
          </cell>
        </row>
        <row r="300">
          <cell r="Q300">
            <v>0</v>
          </cell>
          <cell r="S300">
            <v>0</v>
          </cell>
          <cell r="U300">
            <v>0</v>
          </cell>
          <cell r="V300">
            <v>0</v>
          </cell>
          <cell r="W300">
            <v>0</v>
          </cell>
          <cell r="Y300">
            <v>0</v>
          </cell>
          <cell r="AA300">
            <v>0</v>
          </cell>
          <cell r="AJ300">
            <v>0</v>
          </cell>
          <cell r="AN300">
            <v>0</v>
          </cell>
          <cell r="AR300">
            <v>0</v>
          </cell>
          <cell r="AV300">
            <v>0</v>
          </cell>
          <cell r="AZ300">
            <v>0</v>
          </cell>
        </row>
        <row r="301">
          <cell r="Q301">
            <v>467455.69</v>
          </cell>
          <cell r="S301">
            <v>461988.35</v>
          </cell>
          <cell r="U301">
            <v>461988.35</v>
          </cell>
          <cell r="V301">
            <v>461988.35</v>
          </cell>
          <cell r="W301">
            <v>461988.35</v>
          </cell>
          <cell r="Y301">
            <v>455789.73</v>
          </cell>
          <cell r="AA301">
            <v>454038.99</v>
          </cell>
          <cell r="AJ301">
            <v>467683.4941666667</v>
          </cell>
          <cell r="AN301">
            <v>466088.85499999998</v>
          </cell>
          <cell r="AR301">
            <v>463582.59500000003</v>
          </cell>
          <cell r="AV301">
            <v>454910.39250000002</v>
          </cell>
          <cell r="AZ301">
            <v>417723.22958333342</v>
          </cell>
        </row>
        <row r="302">
          <cell r="Q302">
            <v>0</v>
          </cell>
          <cell r="S302">
            <v>0</v>
          </cell>
          <cell r="U302">
            <v>0</v>
          </cell>
          <cell r="V302">
            <v>0</v>
          </cell>
          <cell r="W302">
            <v>0</v>
          </cell>
          <cell r="Y302">
            <v>0</v>
          </cell>
          <cell r="AA302">
            <v>0</v>
          </cell>
          <cell r="AJ302">
            <v>0</v>
          </cell>
          <cell r="AN302">
            <v>0</v>
          </cell>
          <cell r="AR302">
            <v>0</v>
          </cell>
          <cell r="AV302">
            <v>0</v>
          </cell>
          <cell r="AZ302">
            <v>0</v>
          </cell>
        </row>
        <row r="303">
          <cell r="Q303">
            <v>10763113.720000001</v>
          </cell>
          <cell r="S303">
            <v>10927264.039999999</v>
          </cell>
          <cell r="U303">
            <v>11385830.41</v>
          </cell>
          <cell r="V303">
            <v>11593050.359999999</v>
          </cell>
          <cell r="W303">
            <v>11385559.310000001</v>
          </cell>
          <cell r="Y303">
            <v>10598837.619999999</v>
          </cell>
          <cell r="AA303">
            <v>10348376.98</v>
          </cell>
          <cell r="AJ303">
            <v>12502888.605000002</v>
          </cell>
          <cell r="AN303">
            <v>11428256.423749998</v>
          </cell>
          <cell r="AR303">
            <v>10987814.266666668</v>
          </cell>
          <cell r="AV303">
            <v>10876446.035000002</v>
          </cell>
          <cell r="AZ303">
            <v>10607426.962083334</v>
          </cell>
        </row>
        <row r="304">
          <cell r="Q304">
            <v>3662699.87</v>
          </cell>
          <cell r="S304">
            <v>3789392.87</v>
          </cell>
          <cell r="U304">
            <v>3881393.87</v>
          </cell>
          <cell r="V304">
            <v>3808184.87</v>
          </cell>
          <cell r="W304">
            <v>3793324.87</v>
          </cell>
          <cell r="Y304">
            <v>3771389.87</v>
          </cell>
          <cell r="AA304">
            <v>3807605.87</v>
          </cell>
          <cell r="AJ304">
            <v>3538858.7866666666</v>
          </cell>
          <cell r="AN304">
            <v>3634559.5366666666</v>
          </cell>
          <cell r="AR304">
            <v>3727514.4949999996</v>
          </cell>
          <cell r="AV304">
            <v>3801788.5366666666</v>
          </cell>
          <cell r="AZ304">
            <v>3821759.8283333331</v>
          </cell>
        </row>
        <row r="305">
          <cell r="Q305">
            <v>-10763113.720000001</v>
          </cell>
          <cell r="S305">
            <v>-10927264.039999999</v>
          </cell>
          <cell r="U305">
            <v>-11373157.609999999</v>
          </cell>
          <cell r="V305">
            <v>-11586482.210000001</v>
          </cell>
          <cell r="W305">
            <v>-11385559.310000001</v>
          </cell>
          <cell r="Y305">
            <v>-10598837.619999999</v>
          </cell>
          <cell r="AA305">
            <v>-10324551</v>
          </cell>
          <cell r="AJ305">
            <v>-12477522.497500002</v>
          </cell>
          <cell r="AN305">
            <v>-11402362.282916667</v>
          </cell>
          <cell r="AR305">
            <v>-10981278.897916667</v>
          </cell>
          <cell r="AV305">
            <v>-10872857.124166667</v>
          </cell>
          <cell r="AZ305">
            <v>-10604366.084583335</v>
          </cell>
        </row>
        <row r="306">
          <cell r="Q306">
            <v>2812058.79</v>
          </cell>
          <cell r="S306">
            <v>2907078.79</v>
          </cell>
          <cell r="U306">
            <v>2976080.79</v>
          </cell>
          <cell r="V306">
            <v>2921175.79</v>
          </cell>
          <cell r="W306">
            <v>2910033.79</v>
          </cell>
          <cell r="Y306">
            <v>2893587.79</v>
          </cell>
          <cell r="AA306">
            <v>2920751.79</v>
          </cell>
          <cell r="AJ306">
            <v>2719173.0816666661</v>
          </cell>
          <cell r="AN306">
            <v>2790951.2066666661</v>
          </cell>
          <cell r="AR306">
            <v>2860671.5816666665</v>
          </cell>
          <cell r="AV306">
            <v>2916381.9149999996</v>
          </cell>
          <cell r="AZ306">
            <v>2931365.9983333331</v>
          </cell>
        </row>
        <row r="307">
          <cell r="Q307">
            <v>6924082.9900000002</v>
          </cell>
          <cell r="S307">
            <v>7019344.25</v>
          </cell>
          <cell r="U307">
            <v>8814246.3100000005</v>
          </cell>
          <cell r="V307">
            <v>10020978.029999999</v>
          </cell>
          <cell r="W307">
            <v>10041976.82</v>
          </cell>
          <cell r="Y307">
            <v>10186882.630000001</v>
          </cell>
          <cell r="AA307">
            <v>13438047.15</v>
          </cell>
          <cell r="AJ307">
            <v>2805053.0529166665</v>
          </cell>
          <cell r="AN307">
            <v>4695493.6983333342</v>
          </cell>
          <cell r="AR307">
            <v>7020482.2300000004</v>
          </cell>
          <cell r="AV307">
            <v>9872144.9237500001</v>
          </cell>
          <cell r="AZ307">
            <v>12536668.922916666</v>
          </cell>
        </row>
        <row r="308">
          <cell r="Q308">
            <v>2315.4899999999998</v>
          </cell>
          <cell r="S308">
            <v>2315.4899999999998</v>
          </cell>
          <cell r="U308">
            <v>2315.4899999999998</v>
          </cell>
          <cell r="V308">
            <v>1875.49</v>
          </cell>
          <cell r="W308">
            <v>1875.49</v>
          </cell>
          <cell r="Y308">
            <v>1875.49</v>
          </cell>
          <cell r="AA308">
            <v>605.33000000000004</v>
          </cell>
          <cell r="AJ308">
            <v>78876.049999999988</v>
          </cell>
          <cell r="AN308">
            <v>51914.389999999992</v>
          </cell>
          <cell r="AR308">
            <v>24824.396666666657</v>
          </cell>
          <cell r="AV308">
            <v>1603.0070833333332</v>
          </cell>
          <cell r="AZ308">
            <v>831.17708333333337</v>
          </cell>
        </row>
        <row r="309">
          <cell r="Q309">
            <v>275.54000000000002</v>
          </cell>
          <cell r="S309">
            <v>275.54000000000002</v>
          </cell>
          <cell r="U309">
            <v>275.54000000000002</v>
          </cell>
          <cell r="V309">
            <v>0</v>
          </cell>
          <cell r="W309">
            <v>0</v>
          </cell>
          <cell r="Y309">
            <v>0</v>
          </cell>
          <cell r="AA309">
            <v>0</v>
          </cell>
          <cell r="AJ309">
            <v>107732.40083333332</v>
          </cell>
          <cell r="AN309">
            <v>72057.927500000005</v>
          </cell>
          <cell r="AR309">
            <v>34176.00499999999</v>
          </cell>
          <cell r="AV309">
            <v>103.3275</v>
          </cell>
          <cell r="AZ309">
            <v>11.480833333333335</v>
          </cell>
        </row>
        <row r="310">
          <cell r="Q310">
            <v>29947096.379999999</v>
          </cell>
          <cell r="S310">
            <v>31865431.100000001</v>
          </cell>
          <cell r="U310">
            <v>34772037.689999998</v>
          </cell>
          <cell r="V310">
            <v>36220387.350000001</v>
          </cell>
          <cell r="W310">
            <v>37309929.359999999</v>
          </cell>
          <cell r="Y310">
            <v>33383952.77</v>
          </cell>
          <cell r="AA310">
            <v>29434504.68</v>
          </cell>
          <cell r="AJ310">
            <v>33032604.543333337</v>
          </cell>
          <cell r="AN310">
            <v>31806191.614583332</v>
          </cell>
          <cell r="AR310">
            <v>32498803.71166667</v>
          </cell>
          <cell r="AV310">
            <v>32882758.389166668</v>
          </cell>
          <cell r="AZ310">
            <v>33423691.943750005</v>
          </cell>
        </row>
        <row r="311">
          <cell r="Q311">
            <v>8943192.1799999997</v>
          </cell>
          <cell r="S311">
            <v>9001657.0899999999</v>
          </cell>
          <cell r="U311">
            <v>9104592.6899999995</v>
          </cell>
          <cell r="V311">
            <v>8963351.9199999999</v>
          </cell>
          <cell r="W311">
            <v>8473294.4299999997</v>
          </cell>
          <cell r="Y311">
            <v>8215760.4800000004</v>
          </cell>
          <cell r="AA311">
            <v>7416364.6100000003</v>
          </cell>
          <cell r="AJ311">
            <v>8593425.4312500004</v>
          </cell>
          <cell r="AN311">
            <v>9207281.182500001</v>
          </cell>
          <cell r="AR311">
            <v>9029132.958333334</v>
          </cell>
          <cell r="AV311">
            <v>8507003.6549999993</v>
          </cell>
          <cell r="AZ311">
            <v>7968951.7508333335</v>
          </cell>
        </row>
        <row r="312">
          <cell r="Q312">
            <v>3592860.68</v>
          </cell>
          <cell r="S312">
            <v>3726699.2</v>
          </cell>
          <cell r="U312">
            <v>3709950.87</v>
          </cell>
          <cell r="V312">
            <v>3741965.06</v>
          </cell>
          <cell r="W312">
            <v>3880110</v>
          </cell>
          <cell r="Y312">
            <v>3756949.55</v>
          </cell>
          <cell r="AA312">
            <v>3737685.68</v>
          </cell>
          <cell r="AJ312">
            <v>3470041.0066666664</v>
          </cell>
          <cell r="AN312">
            <v>3517609.9820833332</v>
          </cell>
          <cell r="AR312">
            <v>3663612.8554166667</v>
          </cell>
          <cell r="AV312">
            <v>3766630.2962500001</v>
          </cell>
          <cell r="AZ312">
            <v>3809428.8283333327</v>
          </cell>
        </row>
        <row r="313">
          <cell r="Q313">
            <v>190932.86</v>
          </cell>
          <cell r="S313">
            <v>190932.86</v>
          </cell>
          <cell r="U313">
            <v>190932.86</v>
          </cell>
          <cell r="V313">
            <v>0</v>
          </cell>
          <cell r="W313">
            <v>0</v>
          </cell>
          <cell r="Y313">
            <v>0</v>
          </cell>
          <cell r="AA313">
            <v>0</v>
          </cell>
          <cell r="AJ313">
            <v>161816.91083333333</v>
          </cell>
          <cell r="AN313">
            <v>171944.19749999995</v>
          </cell>
          <cell r="AR313">
            <v>126382.73333333332</v>
          </cell>
          <cell r="AV313">
            <v>71599.822499999995</v>
          </cell>
          <cell r="AZ313">
            <v>7955.5358333333324</v>
          </cell>
        </row>
        <row r="314">
          <cell r="Q314">
            <v>826440.14</v>
          </cell>
          <cell r="S314">
            <v>826440.14</v>
          </cell>
          <cell r="U314">
            <v>8698.56</v>
          </cell>
          <cell r="V314">
            <v>8698.56</v>
          </cell>
          <cell r="W314">
            <v>8698.56</v>
          </cell>
          <cell r="Y314">
            <v>8698.56</v>
          </cell>
          <cell r="AA314">
            <v>8698.56</v>
          </cell>
          <cell r="AJ314">
            <v>312306.12999999995</v>
          </cell>
          <cell r="AN314">
            <v>422944.19083333336</v>
          </cell>
          <cell r="AR314">
            <v>299732.6241666667</v>
          </cell>
          <cell r="AV314">
            <v>241460.86750000002</v>
          </cell>
          <cell r="AZ314">
            <v>4711.7199999999993</v>
          </cell>
        </row>
        <row r="315">
          <cell r="Q315">
            <v>521979.19</v>
          </cell>
          <cell r="S315">
            <v>521979.19</v>
          </cell>
          <cell r="U315">
            <v>0</v>
          </cell>
          <cell r="V315">
            <v>0</v>
          </cell>
          <cell r="W315">
            <v>29345.3</v>
          </cell>
          <cell r="Y315">
            <v>19671.32</v>
          </cell>
          <cell r="AA315">
            <v>0</v>
          </cell>
          <cell r="AJ315">
            <v>617037.8175</v>
          </cell>
          <cell r="AN315">
            <v>497767.6412500001</v>
          </cell>
          <cell r="AR315">
            <v>272935.11458333326</v>
          </cell>
          <cell r="AV315">
            <v>117829.97875000001</v>
          </cell>
          <cell r="AZ315">
            <v>7363.2716666666674</v>
          </cell>
        </row>
        <row r="316">
          <cell r="Q316">
            <v>55.82</v>
          </cell>
          <cell r="S316">
            <v>55.82</v>
          </cell>
          <cell r="U316">
            <v>0</v>
          </cell>
          <cell r="V316">
            <v>0</v>
          </cell>
          <cell r="W316">
            <v>0</v>
          </cell>
          <cell r="Y316">
            <v>-3819.9</v>
          </cell>
          <cell r="AA316">
            <v>0</v>
          </cell>
          <cell r="AJ316">
            <v>543520.44999999995</v>
          </cell>
          <cell r="AN316">
            <v>64724.252500000002</v>
          </cell>
          <cell r="AR316">
            <v>923.86291666666659</v>
          </cell>
          <cell r="AV316">
            <v>-625.02083333333337</v>
          </cell>
          <cell r="AZ316">
            <v>-636.65</v>
          </cell>
        </row>
        <row r="317">
          <cell r="Q317">
            <v>13530.88</v>
          </cell>
          <cell r="S317">
            <v>13530.88</v>
          </cell>
          <cell r="U317">
            <v>0</v>
          </cell>
          <cell r="V317">
            <v>0</v>
          </cell>
          <cell r="W317">
            <v>0</v>
          </cell>
          <cell r="Y317">
            <v>0</v>
          </cell>
          <cell r="AA317">
            <v>0</v>
          </cell>
          <cell r="AJ317">
            <v>2513.2874999999999</v>
          </cell>
          <cell r="AN317">
            <v>6459.7941666666666</v>
          </cell>
          <cell r="AR317">
            <v>6459.7941666666666</v>
          </cell>
          <cell r="AV317">
            <v>3946.5066666666667</v>
          </cell>
          <cell r="AZ317">
            <v>0</v>
          </cell>
        </row>
        <row r="318">
          <cell r="Q318">
            <v>123787.93</v>
          </cell>
          <cell r="S318">
            <v>123787.93</v>
          </cell>
          <cell r="U318">
            <v>123787.93</v>
          </cell>
          <cell r="V318">
            <v>123787.93</v>
          </cell>
          <cell r="W318">
            <v>123787.93</v>
          </cell>
          <cell r="Y318">
            <v>123787.93</v>
          </cell>
          <cell r="AA318">
            <v>123787.93</v>
          </cell>
          <cell r="AJ318">
            <v>1630157.8304166666</v>
          </cell>
          <cell r="AN318">
            <v>1671420.4737499999</v>
          </cell>
          <cell r="AR318">
            <v>1225183.1170833332</v>
          </cell>
          <cell r="AV318">
            <v>108314.43874999997</v>
          </cell>
          <cell r="AZ318">
            <v>67051.795416666646</v>
          </cell>
        </row>
        <row r="319">
          <cell r="AA319">
            <v>0</v>
          </cell>
          <cell r="AJ319">
            <v>0</v>
          </cell>
          <cell r="AN319">
            <v>0</v>
          </cell>
          <cell r="AR319">
            <v>0</v>
          </cell>
          <cell r="AV319">
            <v>0</v>
          </cell>
          <cell r="AZ319">
            <v>87437.74083333333</v>
          </cell>
        </row>
        <row r="320">
          <cell r="Q320">
            <v>0</v>
          </cell>
          <cell r="S320">
            <v>0</v>
          </cell>
          <cell r="U320">
            <v>0</v>
          </cell>
          <cell r="V320">
            <v>0</v>
          </cell>
          <cell r="W320">
            <v>0</v>
          </cell>
          <cell r="Y320">
            <v>0</v>
          </cell>
          <cell r="AA320">
            <v>0</v>
          </cell>
          <cell r="AJ320">
            <v>53716.127083333326</v>
          </cell>
          <cell r="AN320">
            <v>31098.810416666664</v>
          </cell>
          <cell r="AR320">
            <v>8481.4937499999996</v>
          </cell>
          <cell r="AV320">
            <v>0</v>
          </cell>
          <cell r="AZ320">
            <v>0</v>
          </cell>
        </row>
        <row r="321">
          <cell r="Q321">
            <v>1009738.25</v>
          </cell>
          <cell r="S321">
            <v>1009738.25</v>
          </cell>
          <cell r="U321">
            <v>1009738.25</v>
          </cell>
          <cell r="V321">
            <v>0</v>
          </cell>
          <cell r="W321">
            <v>0</v>
          </cell>
          <cell r="Y321">
            <v>0</v>
          </cell>
          <cell r="AA321">
            <v>0</v>
          </cell>
          <cell r="AJ321">
            <v>42072.427083333336</v>
          </cell>
          <cell r="AN321">
            <v>378651.84375</v>
          </cell>
          <cell r="AR321">
            <v>420724.27083333331</v>
          </cell>
          <cell r="AV321">
            <v>378651.84375</v>
          </cell>
          <cell r="AZ321">
            <v>42072.427083333336</v>
          </cell>
        </row>
        <row r="322">
          <cell r="Q322">
            <v>0</v>
          </cell>
          <cell r="S322">
            <v>0</v>
          </cell>
          <cell r="U322">
            <v>0</v>
          </cell>
          <cell r="V322">
            <v>0</v>
          </cell>
          <cell r="W322">
            <v>0</v>
          </cell>
          <cell r="Y322">
            <v>0</v>
          </cell>
          <cell r="AA322">
            <v>0</v>
          </cell>
          <cell r="AJ322">
            <v>0</v>
          </cell>
          <cell r="AN322">
            <v>0</v>
          </cell>
          <cell r="AR322">
            <v>0</v>
          </cell>
          <cell r="AV322">
            <v>0</v>
          </cell>
          <cell r="AZ322">
            <v>0</v>
          </cell>
        </row>
        <row r="323">
          <cell r="Q323">
            <v>2465032.23</v>
          </cell>
          <cell r="S323">
            <v>2704538.63</v>
          </cell>
          <cell r="U323">
            <v>2906408.68</v>
          </cell>
          <cell r="V323">
            <v>3049913.52</v>
          </cell>
          <cell r="W323">
            <v>2963123.53</v>
          </cell>
          <cell r="Y323">
            <v>2849300.16</v>
          </cell>
          <cell r="AA323">
            <v>2781643.79</v>
          </cell>
          <cell r="AJ323">
            <v>2268877.7270833333</v>
          </cell>
          <cell r="AN323">
            <v>2483046.4091666667</v>
          </cell>
          <cell r="AR323">
            <v>2623464.5195833333</v>
          </cell>
          <cell r="AV323">
            <v>2793219.8629166665</v>
          </cell>
          <cell r="AZ323">
            <v>3005854.5020833337</v>
          </cell>
        </row>
        <row r="324">
          <cell r="Q324">
            <v>873329.15</v>
          </cell>
          <cell r="S324">
            <v>857157.85</v>
          </cell>
          <cell r="U324">
            <v>871444.67</v>
          </cell>
          <cell r="V324">
            <v>806273.01</v>
          </cell>
          <cell r="W324">
            <v>804923.6</v>
          </cell>
          <cell r="Y324">
            <v>744882.97</v>
          </cell>
          <cell r="AA324">
            <v>593228.57999999996</v>
          </cell>
          <cell r="AJ324">
            <v>1100641.8029166667</v>
          </cell>
          <cell r="AN324">
            <v>969349.56458333321</v>
          </cell>
          <cell r="AR324">
            <v>869978.59833333327</v>
          </cell>
          <cell r="AV324">
            <v>762250.98583333334</v>
          </cell>
          <cell r="AZ324">
            <v>664777.85499999986</v>
          </cell>
        </row>
        <row r="325">
          <cell r="Q325">
            <v>0</v>
          </cell>
          <cell r="S325">
            <v>0</v>
          </cell>
          <cell r="U325">
            <v>0</v>
          </cell>
          <cell r="V325">
            <v>0</v>
          </cell>
          <cell r="W325">
            <v>0</v>
          </cell>
          <cell r="Y325">
            <v>0</v>
          </cell>
          <cell r="AA325">
            <v>0</v>
          </cell>
          <cell r="AJ325">
            <v>0</v>
          </cell>
          <cell r="AN325">
            <v>0</v>
          </cell>
          <cell r="AR325">
            <v>0</v>
          </cell>
          <cell r="AV325">
            <v>0</v>
          </cell>
          <cell r="AZ325">
            <v>0</v>
          </cell>
        </row>
        <row r="326">
          <cell r="Q326">
            <v>0</v>
          </cell>
          <cell r="S326">
            <v>0</v>
          </cell>
          <cell r="U326">
            <v>0</v>
          </cell>
          <cell r="V326">
            <v>0</v>
          </cell>
          <cell r="W326">
            <v>0</v>
          </cell>
          <cell r="Y326">
            <v>0</v>
          </cell>
          <cell r="AA326">
            <v>0</v>
          </cell>
          <cell r="AJ326">
            <v>0</v>
          </cell>
          <cell r="AN326">
            <v>0</v>
          </cell>
          <cell r="AR326">
            <v>0</v>
          </cell>
          <cell r="AV326">
            <v>0</v>
          </cell>
          <cell r="AZ326">
            <v>0</v>
          </cell>
        </row>
        <row r="327">
          <cell r="Q327">
            <v>114772.51</v>
          </cell>
          <cell r="S327">
            <v>147133.41</v>
          </cell>
          <cell r="U327">
            <v>192808.37</v>
          </cell>
          <cell r="V327">
            <v>217879.67999999999</v>
          </cell>
          <cell r="W327">
            <v>238199.27</v>
          </cell>
          <cell r="Y327">
            <v>242001.82</v>
          </cell>
          <cell r="AA327">
            <v>308465.37</v>
          </cell>
          <cell r="AJ327">
            <v>34043.377916666665</v>
          </cell>
          <cell r="AN327">
            <v>83869.021249999991</v>
          </cell>
          <cell r="AR327">
            <v>151508.58041666666</v>
          </cell>
          <cell r="AV327">
            <v>222828.89</v>
          </cell>
          <cell r="AZ327">
            <v>295195.16875000001</v>
          </cell>
        </row>
        <row r="328">
          <cell r="Q328">
            <v>38919608.960000001</v>
          </cell>
          <cell r="S328">
            <v>31624434.75</v>
          </cell>
          <cell r="U328">
            <v>26479524.129999999</v>
          </cell>
          <cell r="V328">
            <v>27779200.210000001</v>
          </cell>
          <cell r="W328">
            <v>33058033.059999999</v>
          </cell>
          <cell r="Y328">
            <v>35317042.43</v>
          </cell>
          <cell r="AA328">
            <v>34975907.219999999</v>
          </cell>
          <cell r="AJ328">
            <v>34865754.038333327</v>
          </cell>
          <cell r="AN328">
            <v>39566579.71791666</v>
          </cell>
          <cell r="AR328">
            <v>38206777.445</v>
          </cell>
          <cell r="AV328">
            <v>32287838.731250007</v>
          </cell>
          <cell r="AZ328">
            <v>28675345.375833336</v>
          </cell>
        </row>
        <row r="329">
          <cell r="Q329">
            <v>7056107.8899999997</v>
          </cell>
          <cell r="S329">
            <v>5530378.4100000001</v>
          </cell>
          <cell r="U329">
            <v>4196739.07</v>
          </cell>
          <cell r="V329">
            <v>8304363.8200000003</v>
          </cell>
          <cell r="W329">
            <v>7681886.54</v>
          </cell>
          <cell r="Y329">
            <v>7434885.5800000001</v>
          </cell>
          <cell r="AA329">
            <v>7184798.4900000002</v>
          </cell>
          <cell r="AJ329">
            <v>7405891.3862499995</v>
          </cell>
          <cell r="AN329">
            <v>7417822.0804166654</v>
          </cell>
          <cell r="AR329">
            <v>7181372.9349999996</v>
          </cell>
          <cell r="AV329">
            <v>6628943.8587500006</v>
          </cell>
          <cell r="AZ329">
            <v>6986502.1870833337</v>
          </cell>
        </row>
        <row r="330">
          <cell r="Q330">
            <v>60567476.310000002</v>
          </cell>
          <cell r="S330">
            <v>47636665.810000002</v>
          </cell>
          <cell r="U330">
            <v>35048420.770000003</v>
          </cell>
          <cell r="V330">
            <v>41454188.509999998</v>
          </cell>
          <cell r="W330">
            <v>47383496.969999999</v>
          </cell>
          <cell r="Y330">
            <v>50166856.020000003</v>
          </cell>
          <cell r="AA330">
            <v>51078367.020000003</v>
          </cell>
          <cell r="AJ330">
            <v>38895323.555833332</v>
          </cell>
          <cell r="AN330">
            <v>45466516.791249998</v>
          </cell>
          <cell r="AR330">
            <v>49952551.657083333</v>
          </cell>
          <cell r="AV330">
            <v>47311322.00666666</v>
          </cell>
          <cell r="AZ330">
            <v>45380436.170833342</v>
          </cell>
        </row>
        <row r="331">
          <cell r="Q331">
            <v>0</v>
          </cell>
          <cell r="S331">
            <v>0</v>
          </cell>
          <cell r="U331">
            <v>0</v>
          </cell>
          <cell r="V331">
            <v>0</v>
          </cell>
          <cell r="W331">
            <v>0</v>
          </cell>
          <cell r="Y331">
            <v>0</v>
          </cell>
          <cell r="AA331">
            <v>0</v>
          </cell>
          <cell r="AJ331">
            <v>955723.84583333333</v>
          </cell>
          <cell r="AN331">
            <v>0</v>
          </cell>
          <cell r="AR331">
            <v>0</v>
          </cell>
          <cell r="AV331">
            <v>0</v>
          </cell>
          <cell r="AZ331">
            <v>0</v>
          </cell>
        </row>
        <row r="332">
          <cell r="Q332">
            <v>576201.30000000005</v>
          </cell>
          <cell r="S332">
            <v>576201.30000000005</v>
          </cell>
          <cell r="U332">
            <v>576201.30000000005</v>
          </cell>
          <cell r="V332">
            <v>576201.30000000005</v>
          </cell>
          <cell r="W332">
            <v>576201.30000000005</v>
          </cell>
          <cell r="Y332">
            <v>576201.30000000005</v>
          </cell>
          <cell r="AA332">
            <v>576201.30000000005</v>
          </cell>
          <cell r="AJ332">
            <v>576201.29999999993</v>
          </cell>
          <cell r="AN332">
            <v>576201.29999999993</v>
          </cell>
          <cell r="AR332">
            <v>576201.29999999993</v>
          </cell>
          <cell r="AV332">
            <v>576201.29999999993</v>
          </cell>
          <cell r="AZ332">
            <v>576201.29999999993</v>
          </cell>
        </row>
        <row r="333">
          <cell r="Q333">
            <v>27666.98</v>
          </cell>
          <cell r="S333">
            <v>83834.84</v>
          </cell>
          <cell r="U333">
            <v>144089.84</v>
          </cell>
          <cell r="V333">
            <v>144089.84</v>
          </cell>
          <cell r="W333">
            <v>144089.84</v>
          </cell>
          <cell r="Y333">
            <v>144089.84</v>
          </cell>
          <cell r="AA333">
            <v>43316.27</v>
          </cell>
          <cell r="AJ333">
            <v>69967.68541666666</v>
          </cell>
          <cell r="AN333">
            <v>71646.031666666662</v>
          </cell>
          <cell r="AR333">
            <v>98546.131666666653</v>
          </cell>
          <cell r="AV333">
            <v>102954.10208333332</v>
          </cell>
          <cell r="AZ333">
            <v>92285.022500000006</v>
          </cell>
        </row>
        <row r="334">
          <cell r="Q334">
            <v>2034.05</v>
          </cell>
          <cell r="S334">
            <v>678.05</v>
          </cell>
          <cell r="U334">
            <v>39421.25</v>
          </cell>
          <cell r="V334">
            <v>35837.5</v>
          </cell>
          <cell r="W334">
            <v>32253.75</v>
          </cell>
          <cell r="Y334">
            <v>25086.25</v>
          </cell>
          <cell r="AA334">
            <v>0</v>
          </cell>
          <cell r="AJ334">
            <v>4334.7712500000007</v>
          </cell>
          <cell r="AN334">
            <v>5060.8458333333338</v>
          </cell>
          <cell r="AR334">
            <v>13778.079166666665</v>
          </cell>
          <cell r="AV334">
            <v>15485.197916666666</v>
          </cell>
          <cell r="AZ334">
            <v>15222.96875</v>
          </cell>
        </row>
        <row r="335">
          <cell r="Q335">
            <v>0</v>
          </cell>
          <cell r="S335">
            <v>0</v>
          </cell>
          <cell r="U335">
            <v>0</v>
          </cell>
          <cell r="V335">
            <v>0</v>
          </cell>
          <cell r="W335">
            <v>0</v>
          </cell>
          <cell r="Y335">
            <v>0</v>
          </cell>
          <cell r="AA335">
            <v>0</v>
          </cell>
          <cell r="AJ335">
            <v>0</v>
          </cell>
          <cell r="AN335">
            <v>0</v>
          </cell>
          <cell r="AR335">
            <v>0</v>
          </cell>
          <cell r="AV335">
            <v>0</v>
          </cell>
          <cell r="AZ335">
            <v>0</v>
          </cell>
        </row>
        <row r="336">
          <cell r="Q336">
            <v>2600231.17</v>
          </cell>
          <cell r="S336">
            <v>2100830.0499999998</v>
          </cell>
          <cell r="U336">
            <v>1633978.93</v>
          </cell>
          <cell r="V336">
            <v>1400553.37</v>
          </cell>
          <cell r="W336">
            <v>1167127.81</v>
          </cell>
          <cell r="Y336">
            <v>700276.69</v>
          </cell>
          <cell r="AA336">
            <v>233425.57</v>
          </cell>
          <cell r="AJ336">
            <v>1189509.3445833335</v>
          </cell>
          <cell r="AN336">
            <v>1273261.3262499999</v>
          </cell>
          <cell r="AR336">
            <v>1293095.41625</v>
          </cell>
          <cell r="AV336">
            <v>1305746.6595833332</v>
          </cell>
          <cell r="AZ336">
            <v>1424279.0062499999</v>
          </cell>
        </row>
        <row r="337">
          <cell r="Q337">
            <v>8697.24</v>
          </cell>
          <cell r="S337">
            <v>5218.3599999999997</v>
          </cell>
          <cell r="U337">
            <v>1739.48</v>
          </cell>
          <cell r="V337">
            <v>0</v>
          </cell>
          <cell r="W337">
            <v>23259.23</v>
          </cell>
          <cell r="Y337">
            <v>18045.27</v>
          </cell>
          <cell r="AA337">
            <v>14035.21</v>
          </cell>
          <cell r="AJ337">
            <v>9730.9654166666642</v>
          </cell>
          <cell r="AN337">
            <v>9573.5154166666671</v>
          </cell>
          <cell r="AR337">
            <v>10231.652083333334</v>
          </cell>
          <cell r="AV337">
            <v>10851.348749999999</v>
          </cell>
          <cell r="AZ337">
            <v>11116.925416666665</v>
          </cell>
        </row>
        <row r="338">
          <cell r="Q338">
            <v>0</v>
          </cell>
          <cell r="S338">
            <v>0</v>
          </cell>
          <cell r="U338">
            <v>0</v>
          </cell>
          <cell r="V338">
            <v>0</v>
          </cell>
          <cell r="W338">
            <v>0</v>
          </cell>
          <cell r="Y338">
            <v>0</v>
          </cell>
          <cell r="AA338">
            <v>0</v>
          </cell>
          <cell r="AJ338">
            <v>0</v>
          </cell>
          <cell r="AN338">
            <v>0</v>
          </cell>
          <cell r="AR338">
            <v>0</v>
          </cell>
          <cell r="AV338">
            <v>0</v>
          </cell>
          <cell r="AZ338">
            <v>0</v>
          </cell>
        </row>
        <row r="339">
          <cell r="Q339">
            <v>3162.15</v>
          </cell>
          <cell r="S339">
            <v>26575.79</v>
          </cell>
          <cell r="U339">
            <v>21885.95</v>
          </cell>
          <cell r="V339">
            <v>19541.03</v>
          </cell>
          <cell r="W339">
            <v>17196.11</v>
          </cell>
          <cell r="Y339">
            <v>12506.27</v>
          </cell>
          <cell r="AA339">
            <v>7816.43</v>
          </cell>
          <cell r="AJ339">
            <v>13735.482083333334</v>
          </cell>
          <cell r="AN339">
            <v>13775.753333333332</v>
          </cell>
          <cell r="AR339">
            <v>13710.58</v>
          </cell>
          <cell r="AV339">
            <v>13680.953333333333</v>
          </cell>
          <cell r="AZ339">
            <v>14154.240833333335</v>
          </cell>
        </row>
        <row r="340">
          <cell r="Q340">
            <v>512596.01</v>
          </cell>
          <cell r="S340">
            <v>0</v>
          </cell>
          <cell r="U340">
            <v>0</v>
          </cell>
          <cell r="V340">
            <v>0</v>
          </cell>
          <cell r="W340">
            <v>0</v>
          </cell>
          <cell r="Y340">
            <v>0</v>
          </cell>
          <cell r="AA340">
            <v>0</v>
          </cell>
          <cell r="AJ340">
            <v>885150.92999999982</v>
          </cell>
          <cell r="AN340">
            <v>784149.86708333343</v>
          </cell>
          <cell r="AR340">
            <v>320372.51041666663</v>
          </cell>
          <cell r="AV340">
            <v>51869.833749999998</v>
          </cell>
          <cell r="AZ340">
            <v>0</v>
          </cell>
        </row>
        <row r="341">
          <cell r="Q341">
            <v>24649.96</v>
          </cell>
          <cell r="S341">
            <v>16433.28</v>
          </cell>
          <cell r="U341">
            <v>8216.6</v>
          </cell>
          <cell r="V341">
            <v>4108.26</v>
          </cell>
          <cell r="W341">
            <v>0</v>
          </cell>
          <cell r="Y341">
            <v>46495</v>
          </cell>
          <cell r="AA341">
            <v>37196</v>
          </cell>
          <cell r="AJ341">
            <v>26458.847916666666</v>
          </cell>
          <cell r="AN341">
            <v>26536.891250000004</v>
          </cell>
          <cell r="AR341">
            <v>23317.353333333333</v>
          </cell>
          <cell r="AV341">
            <v>24760.473333333332</v>
          </cell>
          <cell r="AZ341">
            <v>25482.046666666665</v>
          </cell>
        </row>
        <row r="342">
          <cell r="Q342">
            <v>168662.03</v>
          </cell>
          <cell r="S342">
            <v>137996.21</v>
          </cell>
          <cell r="U342">
            <v>107330.39</v>
          </cell>
          <cell r="V342">
            <v>91997.48</v>
          </cell>
          <cell r="W342">
            <v>76664.570000000007</v>
          </cell>
          <cell r="Y342">
            <v>45998.75</v>
          </cell>
          <cell r="AA342">
            <v>15332.93</v>
          </cell>
          <cell r="AJ342">
            <v>84078.519166666665</v>
          </cell>
          <cell r="AN342">
            <v>84228.765833333324</v>
          </cell>
          <cell r="AR342">
            <v>84312.239166666681</v>
          </cell>
          <cell r="AV342">
            <v>82995.671250000014</v>
          </cell>
          <cell r="AZ342">
            <v>74255.181250000009</v>
          </cell>
        </row>
        <row r="343">
          <cell r="Q343">
            <v>11837.53</v>
          </cell>
          <cell r="S343">
            <v>9321.11</v>
          </cell>
          <cell r="U343">
            <v>5025.03</v>
          </cell>
          <cell r="V343">
            <v>5876.99</v>
          </cell>
          <cell r="W343">
            <v>45518.95</v>
          </cell>
          <cell r="Y343">
            <v>37762.370000000003</v>
          </cell>
          <cell r="AA343">
            <v>30005.79</v>
          </cell>
          <cell r="AJ343">
            <v>23143.764999999999</v>
          </cell>
          <cell r="AN343">
            <v>17076.016249999997</v>
          </cell>
          <cell r="AR343">
            <v>17966.72625</v>
          </cell>
          <cell r="AV343">
            <v>22658.287916666664</v>
          </cell>
          <cell r="AZ343">
            <v>25041.136666666669</v>
          </cell>
        </row>
        <row r="344">
          <cell r="Q344">
            <v>664311.64</v>
          </cell>
          <cell r="S344">
            <v>221437.18</v>
          </cell>
          <cell r="U344">
            <v>2932474.49</v>
          </cell>
          <cell r="V344">
            <v>2665885.9</v>
          </cell>
          <cell r="W344">
            <v>2399297.31</v>
          </cell>
          <cell r="Y344">
            <v>1866120.13</v>
          </cell>
          <cell r="AA344">
            <v>1332328.3500000001</v>
          </cell>
          <cell r="AJ344">
            <v>1164809.8774999997</v>
          </cell>
          <cell r="AN344">
            <v>1213060.5216666667</v>
          </cell>
          <cell r="AR344">
            <v>1374053.1912500001</v>
          </cell>
          <cell r="AV344">
            <v>1449197.9195833334</v>
          </cell>
          <cell r="AZ344">
            <v>1455234.9570833331</v>
          </cell>
        </row>
        <row r="345">
          <cell r="Q345">
            <v>16486.25</v>
          </cell>
          <cell r="S345">
            <v>13488.75</v>
          </cell>
          <cell r="U345">
            <v>10491.25</v>
          </cell>
          <cell r="V345">
            <v>8992.5</v>
          </cell>
          <cell r="W345">
            <v>7493.75</v>
          </cell>
          <cell r="Y345">
            <v>4496.25</v>
          </cell>
          <cell r="AA345">
            <v>1498.75</v>
          </cell>
          <cell r="AJ345">
            <v>8243.125</v>
          </cell>
          <cell r="AN345">
            <v>8243.125</v>
          </cell>
          <cell r="AR345">
            <v>8243.125</v>
          </cell>
          <cell r="AV345">
            <v>8166.736249999999</v>
          </cell>
          <cell r="AZ345">
            <v>7666.7395833333321</v>
          </cell>
        </row>
        <row r="346">
          <cell r="Q346">
            <v>0</v>
          </cell>
          <cell r="S346">
            <v>18333.330000000002</v>
          </cell>
          <cell r="U346">
            <v>36666.67</v>
          </cell>
          <cell r="V346">
            <v>18333.34</v>
          </cell>
          <cell r="W346">
            <v>55000</v>
          </cell>
          <cell r="Y346">
            <v>18333.330000000002</v>
          </cell>
          <cell r="AA346">
            <v>36666.67</v>
          </cell>
          <cell r="AJ346">
            <v>32083.33666666667</v>
          </cell>
          <cell r="AN346">
            <v>32083.334999999995</v>
          </cell>
          <cell r="AR346">
            <v>32083.333750000005</v>
          </cell>
          <cell r="AV346">
            <v>32083.333333333332</v>
          </cell>
          <cell r="AZ346">
            <v>32569.447083333333</v>
          </cell>
        </row>
        <row r="347">
          <cell r="Q347">
            <v>60697.5</v>
          </cell>
          <cell r="S347">
            <v>0</v>
          </cell>
          <cell r="U347">
            <v>303487.5</v>
          </cell>
          <cell r="V347">
            <v>273138.75</v>
          </cell>
          <cell r="W347">
            <v>242790</v>
          </cell>
          <cell r="Y347">
            <v>182092.5</v>
          </cell>
          <cell r="AA347">
            <v>121395</v>
          </cell>
          <cell r="AJ347">
            <v>166918.125</v>
          </cell>
          <cell r="AN347">
            <v>166918.125</v>
          </cell>
          <cell r="AR347">
            <v>166918.125</v>
          </cell>
          <cell r="AV347">
            <v>166918.125</v>
          </cell>
          <cell r="AZ347">
            <v>153429.79166666666</v>
          </cell>
        </row>
        <row r="348">
          <cell r="Q348">
            <v>0</v>
          </cell>
          <cell r="S348">
            <v>1052105.8999999999</v>
          </cell>
          <cell r="U348">
            <v>841684.72</v>
          </cell>
          <cell r="V348">
            <v>736474.13</v>
          </cell>
          <cell r="W348">
            <v>631263.54</v>
          </cell>
          <cell r="Y348">
            <v>420842.36</v>
          </cell>
          <cell r="AA348">
            <v>210421.18</v>
          </cell>
          <cell r="AJ348">
            <v>353278.14583333331</v>
          </cell>
          <cell r="AN348">
            <v>503640.31875000003</v>
          </cell>
          <cell r="AR348">
            <v>559903.76208333333</v>
          </cell>
          <cell r="AV348">
            <v>578658.245</v>
          </cell>
          <cell r="AZ348">
            <v>579989.18666666665</v>
          </cell>
        </row>
        <row r="349">
          <cell r="U349">
            <v>800354</v>
          </cell>
          <cell r="V349">
            <v>713359</v>
          </cell>
          <cell r="W349">
            <v>626364</v>
          </cell>
          <cell r="Y349">
            <v>452374</v>
          </cell>
          <cell r="AA349">
            <v>278384</v>
          </cell>
          <cell r="AJ349">
            <v>0</v>
          </cell>
          <cell r="AN349">
            <v>107293.83333333333</v>
          </cell>
          <cell r="AR349">
            <v>316081.83333333331</v>
          </cell>
          <cell r="AV349">
            <v>408876.5</v>
          </cell>
          <cell r="AZ349">
            <v>336061.43</v>
          </cell>
        </row>
        <row r="350">
          <cell r="Q350">
            <v>0</v>
          </cell>
          <cell r="S350">
            <v>0</v>
          </cell>
          <cell r="U350">
            <v>0</v>
          </cell>
          <cell r="V350">
            <v>0</v>
          </cell>
          <cell r="W350">
            <v>0</v>
          </cell>
          <cell r="Y350">
            <v>0</v>
          </cell>
          <cell r="AA350">
            <v>0</v>
          </cell>
          <cell r="AJ350">
            <v>0</v>
          </cell>
          <cell r="AN350">
            <v>0</v>
          </cell>
          <cell r="AR350">
            <v>0</v>
          </cell>
          <cell r="AV350">
            <v>0</v>
          </cell>
          <cell r="AZ350">
            <v>0</v>
          </cell>
        </row>
        <row r="351">
          <cell r="Q351">
            <v>6173.42</v>
          </cell>
          <cell r="S351">
            <v>5336.72</v>
          </cell>
          <cell r="U351">
            <v>4120.1000000000004</v>
          </cell>
          <cell r="V351">
            <v>4678.3900000000003</v>
          </cell>
          <cell r="W351">
            <v>8611.68</v>
          </cell>
          <cell r="Y351">
            <v>6790.18</v>
          </cell>
          <cell r="AA351">
            <v>6254.5</v>
          </cell>
          <cell r="AJ351">
            <v>5485.3458333333338</v>
          </cell>
          <cell r="AN351">
            <v>5521.9179166666663</v>
          </cell>
          <cell r="AR351">
            <v>6038.3</v>
          </cell>
          <cell r="AV351">
            <v>6152.8408333333327</v>
          </cell>
          <cell r="AZ351">
            <v>6288.1704166666668</v>
          </cell>
        </row>
        <row r="352">
          <cell r="Q352">
            <v>0</v>
          </cell>
          <cell r="S352">
            <v>0</v>
          </cell>
          <cell r="U352">
            <v>0</v>
          </cell>
          <cell r="V352">
            <v>0</v>
          </cell>
          <cell r="W352">
            <v>0</v>
          </cell>
          <cell r="Y352">
            <v>0</v>
          </cell>
          <cell r="AA352">
            <v>0</v>
          </cell>
          <cell r="AJ352">
            <v>0</v>
          </cell>
          <cell r="AN352">
            <v>0</v>
          </cell>
          <cell r="AR352">
            <v>0</v>
          </cell>
          <cell r="AV352">
            <v>0</v>
          </cell>
          <cell r="AZ352">
            <v>0</v>
          </cell>
        </row>
        <row r="353">
          <cell r="Q353">
            <v>0</v>
          </cell>
          <cell r="S353">
            <v>0</v>
          </cell>
          <cell r="U353">
            <v>0</v>
          </cell>
          <cell r="V353">
            <v>0</v>
          </cell>
          <cell r="W353">
            <v>0</v>
          </cell>
          <cell r="Y353">
            <v>0</v>
          </cell>
          <cell r="AA353">
            <v>0</v>
          </cell>
          <cell r="AJ353">
            <v>0</v>
          </cell>
          <cell r="AN353">
            <v>0</v>
          </cell>
          <cell r="AR353">
            <v>0</v>
          </cell>
          <cell r="AV353">
            <v>0</v>
          </cell>
          <cell r="AZ353">
            <v>0</v>
          </cell>
        </row>
        <row r="354">
          <cell r="Q354">
            <v>0</v>
          </cell>
          <cell r="S354">
            <v>1095353.95</v>
          </cell>
          <cell r="U354">
            <v>876283.17</v>
          </cell>
          <cell r="V354">
            <v>766747.78</v>
          </cell>
          <cell r="W354">
            <v>657212.39</v>
          </cell>
          <cell r="Y354">
            <v>438141.61</v>
          </cell>
          <cell r="AA354">
            <v>219070.83</v>
          </cell>
          <cell r="AJ354">
            <v>527771.81750000012</v>
          </cell>
          <cell r="AN354">
            <v>531726.55041666667</v>
          </cell>
          <cell r="AR354">
            <v>574873.40708333335</v>
          </cell>
          <cell r="AV354">
            <v>589255.6908333333</v>
          </cell>
          <cell r="AZ354">
            <v>603868.3158333333</v>
          </cell>
        </row>
        <row r="355">
          <cell r="Q355">
            <v>0</v>
          </cell>
          <cell r="S355">
            <v>0</v>
          </cell>
          <cell r="U355">
            <v>2604883.7799999998</v>
          </cell>
          <cell r="V355">
            <v>994833</v>
          </cell>
          <cell r="W355">
            <v>0</v>
          </cell>
          <cell r="Y355">
            <v>1175111.57</v>
          </cell>
          <cell r="AA355">
            <v>2993380.23</v>
          </cell>
          <cell r="AJ355">
            <v>1904481.4229166666</v>
          </cell>
          <cell r="AN355">
            <v>1845055.1866666665</v>
          </cell>
          <cell r="AR355">
            <v>1745510.4341666664</v>
          </cell>
          <cell r="AV355">
            <v>1708376.9341666668</v>
          </cell>
          <cell r="AZ355">
            <v>1823174.4654166668</v>
          </cell>
        </row>
        <row r="356">
          <cell r="Q356">
            <v>2118.65</v>
          </cell>
          <cell r="S356">
            <v>1513.31</v>
          </cell>
          <cell r="U356">
            <v>907.97</v>
          </cell>
          <cell r="V356">
            <v>605.29999999999995</v>
          </cell>
          <cell r="W356">
            <v>302.63</v>
          </cell>
          <cell r="Y356">
            <v>3329.29</v>
          </cell>
          <cell r="AA356">
            <v>2723.95</v>
          </cell>
          <cell r="AJ356">
            <v>1623.4895833333333</v>
          </cell>
          <cell r="AN356">
            <v>1657.0929166666665</v>
          </cell>
          <cell r="AR356">
            <v>1664.6433333333332</v>
          </cell>
          <cell r="AV356">
            <v>1664.63</v>
          </cell>
          <cell r="AZ356">
            <v>1664.6166666666668</v>
          </cell>
        </row>
        <row r="357">
          <cell r="Q357">
            <v>0</v>
          </cell>
          <cell r="S357">
            <v>0</v>
          </cell>
          <cell r="U357">
            <v>0</v>
          </cell>
          <cell r="V357">
            <v>0</v>
          </cell>
          <cell r="W357">
            <v>0</v>
          </cell>
          <cell r="Y357">
            <v>0</v>
          </cell>
          <cell r="AA357">
            <v>0</v>
          </cell>
          <cell r="AJ357">
            <v>951.0383333333333</v>
          </cell>
          <cell r="AN357">
            <v>0</v>
          </cell>
          <cell r="AR357">
            <v>0</v>
          </cell>
          <cell r="AV357">
            <v>964.02250000000004</v>
          </cell>
          <cell r="AZ357">
            <v>3856.09</v>
          </cell>
        </row>
        <row r="358">
          <cell r="Q358">
            <v>24200</v>
          </cell>
          <cell r="S358">
            <v>21175</v>
          </cell>
          <cell r="U358">
            <v>18150</v>
          </cell>
          <cell r="V358">
            <v>16637.5</v>
          </cell>
          <cell r="W358">
            <v>15125</v>
          </cell>
          <cell r="Y358">
            <v>12100</v>
          </cell>
          <cell r="AA358">
            <v>9075</v>
          </cell>
          <cell r="AJ358">
            <v>33275</v>
          </cell>
          <cell r="AN358">
            <v>27225</v>
          </cell>
          <cell r="AR358">
            <v>21175</v>
          </cell>
          <cell r="AV358">
            <v>15125</v>
          </cell>
          <cell r="AZ358">
            <v>9075</v>
          </cell>
        </row>
        <row r="359">
          <cell r="Q359">
            <v>0</v>
          </cell>
          <cell r="S359">
            <v>0</v>
          </cell>
          <cell r="U359">
            <v>0</v>
          </cell>
          <cell r="V359">
            <v>0</v>
          </cell>
          <cell r="W359">
            <v>0</v>
          </cell>
          <cell r="Y359">
            <v>0</v>
          </cell>
          <cell r="AA359">
            <v>0</v>
          </cell>
          <cell r="AJ359">
            <v>0</v>
          </cell>
          <cell r="AN359">
            <v>0</v>
          </cell>
          <cell r="AR359">
            <v>0</v>
          </cell>
          <cell r="AV359">
            <v>0</v>
          </cell>
          <cell r="AZ359">
            <v>0</v>
          </cell>
        </row>
        <row r="360">
          <cell r="Q360">
            <v>0</v>
          </cell>
          <cell r="S360">
            <v>0</v>
          </cell>
          <cell r="U360">
            <v>0</v>
          </cell>
          <cell r="V360">
            <v>0</v>
          </cell>
          <cell r="W360">
            <v>0</v>
          </cell>
          <cell r="Y360">
            <v>4430.55</v>
          </cell>
          <cell r="AA360">
            <v>0</v>
          </cell>
          <cell r="AJ360">
            <v>119679.40999999999</v>
          </cell>
          <cell r="AN360">
            <v>90215.075416666674</v>
          </cell>
          <cell r="AR360">
            <v>19678.86</v>
          </cell>
          <cell r="AV360">
            <v>981.48083333333341</v>
          </cell>
          <cell r="AZ360">
            <v>981.48083333333341</v>
          </cell>
        </row>
        <row r="361">
          <cell r="Q361">
            <v>434858.41</v>
          </cell>
          <cell r="S361">
            <v>289905.61</v>
          </cell>
          <cell r="U361">
            <v>144952.81</v>
          </cell>
          <cell r="V361">
            <v>72476.41</v>
          </cell>
          <cell r="W361">
            <v>0</v>
          </cell>
          <cell r="Y361">
            <v>728088.6</v>
          </cell>
          <cell r="AA361">
            <v>582470.88</v>
          </cell>
          <cell r="AJ361">
            <v>398520.46499999991</v>
          </cell>
          <cell r="AN361">
            <v>398609.125</v>
          </cell>
          <cell r="AR361">
            <v>399063.48791666661</v>
          </cell>
          <cell r="AV361">
            <v>399950.04458333337</v>
          </cell>
          <cell r="AZ361">
            <v>400393.32124999998</v>
          </cell>
        </row>
        <row r="362">
          <cell r="Q362">
            <v>0</v>
          </cell>
          <cell r="S362">
            <v>0</v>
          </cell>
          <cell r="U362">
            <v>0</v>
          </cell>
          <cell r="V362">
            <v>0</v>
          </cell>
          <cell r="W362">
            <v>0</v>
          </cell>
          <cell r="Y362">
            <v>0</v>
          </cell>
          <cell r="AA362">
            <v>0</v>
          </cell>
          <cell r="AJ362">
            <v>0</v>
          </cell>
          <cell r="AN362">
            <v>0</v>
          </cell>
          <cell r="AR362">
            <v>0</v>
          </cell>
          <cell r="AV362">
            <v>0</v>
          </cell>
          <cell r="AZ362">
            <v>0</v>
          </cell>
        </row>
        <row r="363">
          <cell r="Q363">
            <v>9635.49</v>
          </cell>
          <cell r="S363">
            <v>0</v>
          </cell>
          <cell r="U363">
            <v>-28906.58</v>
          </cell>
          <cell r="V363">
            <v>77084.210000000006</v>
          </cell>
          <cell r="W363">
            <v>67448.679999999993</v>
          </cell>
          <cell r="Y363">
            <v>48177.62</v>
          </cell>
          <cell r="AA363">
            <v>28906.560000000001</v>
          </cell>
          <cell r="AJ363">
            <v>52983.24458333334</v>
          </cell>
          <cell r="AN363">
            <v>31315.444583333334</v>
          </cell>
          <cell r="AR363">
            <v>26497.684583333335</v>
          </cell>
          <cell r="AV363">
            <v>26497.687916666666</v>
          </cell>
          <cell r="AZ363">
            <v>46185.955833333333</v>
          </cell>
        </row>
        <row r="364">
          <cell r="Q364">
            <v>63768.98</v>
          </cell>
          <cell r="S364">
            <v>54659.14</v>
          </cell>
          <cell r="U364">
            <v>45549.3</v>
          </cell>
          <cell r="V364">
            <v>40994.379999999997</v>
          </cell>
          <cell r="W364">
            <v>36439.46</v>
          </cell>
          <cell r="Y364">
            <v>27329.62</v>
          </cell>
          <cell r="AA364">
            <v>18219.78</v>
          </cell>
          <cell r="AJ364">
            <v>50483.759166666663</v>
          </cell>
          <cell r="AN364">
            <v>68703.472499999989</v>
          </cell>
          <cell r="AR364">
            <v>54659.139999999992</v>
          </cell>
          <cell r="AV364">
            <v>36439.46</v>
          </cell>
          <cell r="AZ364">
            <v>18978.912500000002</v>
          </cell>
        </row>
        <row r="365">
          <cell r="Q365">
            <v>9635.59</v>
          </cell>
          <cell r="S365">
            <v>0</v>
          </cell>
          <cell r="U365">
            <v>-28906.57</v>
          </cell>
          <cell r="V365">
            <v>77084.22</v>
          </cell>
          <cell r="W365">
            <v>67448.7</v>
          </cell>
          <cell r="Y365">
            <v>48177.66</v>
          </cell>
          <cell r="AA365">
            <v>28906.62</v>
          </cell>
          <cell r="AJ365">
            <v>52983.285833333335</v>
          </cell>
          <cell r="AN365">
            <v>31315.48916666667</v>
          </cell>
          <cell r="AR365">
            <v>26497.722916666666</v>
          </cell>
          <cell r="AV365">
            <v>26497.719583333335</v>
          </cell>
          <cell r="AZ365">
            <v>46185.986666666664</v>
          </cell>
        </row>
        <row r="366">
          <cell r="U366">
            <v>160070.85</v>
          </cell>
          <cell r="V366">
            <v>140061.99</v>
          </cell>
          <cell r="W366">
            <v>120053.13</v>
          </cell>
          <cell r="Y366">
            <v>80035.41</v>
          </cell>
          <cell r="AA366">
            <v>40017.69</v>
          </cell>
          <cell r="AJ366">
            <v>0</v>
          </cell>
          <cell r="AN366">
            <v>21676.26125</v>
          </cell>
          <cell r="AR366">
            <v>61693.971249999995</v>
          </cell>
          <cell r="AV366">
            <v>75033.202499999999</v>
          </cell>
          <cell r="AZ366">
            <v>119116.75166666666</v>
          </cell>
        </row>
        <row r="367">
          <cell r="Q367">
            <v>0</v>
          </cell>
          <cell r="S367">
            <v>0</v>
          </cell>
          <cell r="U367">
            <v>0</v>
          </cell>
          <cell r="V367">
            <v>0</v>
          </cell>
          <cell r="W367">
            <v>0</v>
          </cell>
          <cell r="Y367">
            <v>0</v>
          </cell>
          <cell r="AA367">
            <v>0</v>
          </cell>
          <cell r="AJ367">
            <v>0</v>
          </cell>
          <cell r="AN367">
            <v>0</v>
          </cell>
          <cell r="AR367">
            <v>0</v>
          </cell>
          <cell r="AV367">
            <v>0</v>
          </cell>
          <cell r="AZ367">
            <v>0</v>
          </cell>
        </row>
        <row r="368">
          <cell r="Q368">
            <v>0</v>
          </cell>
          <cell r="S368">
            <v>0</v>
          </cell>
          <cell r="U368">
            <v>0</v>
          </cell>
          <cell r="V368">
            <v>0</v>
          </cell>
          <cell r="W368">
            <v>0</v>
          </cell>
          <cell r="Y368">
            <v>0</v>
          </cell>
          <cell r="AA368">
            <v>0</v>
          </cell>
          <cell r="AJ368">
            <v>1608098.9270833333</v>
          </cell>
          <cell r="AN368">
            <v>994097.51041666663</v>
          </cell>
          <cell r="AR368">
            <v>438572.42708333331</v>
          </cell>
          <cell r="AV368">
            <v>0</v>
          </cell>
          <cell r="AZ368">
            <v>0</v>
          </cell>
        </row>
        <row r="369">
          <cell r="AV369">
            <v>0</v>
          </cell>
          <cell r="AZ369">
            <v>0</v>
          </cell>
        </row>
        <row r="370">
          <cell r="Q370">
            <v>0</v>
          </cell>
          <cell r="S370">
            <v>0</v>
          </cell>
          <cell r="U370">
            <v>0</v>
          </cell>
          <cell r="V370">
            <v>0</v>
          </cell>
          <cell r="W370">
            <v>0</v>
          </cell>
          <cell r="Y370">
            <v>0</v>
          </cell>
          <cell r="AA370">
            <v>0</v>
          </cell>
          <cell r="AJ370">
            <v>0</v>
          </cell>
          <cell r="AN370">
            <v>0</v>
          </cell>
          <cell r="AR370">
            <v>0</v>
          </cell>
          <cell r="AV370">
            <v>0</v>
          </cell>
          <cell r="AZ370">
            <v>0</v>
          </cell>
        </row>
        <row r="371">
          <cell r="Q371">
            <v>0</v>
          </cell>
          <cell r="S371">
            <v>0</v>
          </cell>
          <cell r="U371">
            <v>0</v>
          </cell>
          <cell r="V371">
            <v>0</v>
          </cell>
          <cell r="W371">
            <v>0</v>
          </cell>
          <cell r="Y371">
            <v>0</v>
          </cell>
          <cell r="AA371">
            <v>0</v>
          </cell>
          <cell r="AJ371">
            <v>0</v>
          </cell>
          <cell r="AN371">
            <v>0</v>
          </cell>
          <cell r="AR371">
            <v>0</v>
          </cell>
          <cell r="AV371">
            <v>0</v>
          </cell>
          <cell r="AZ371">
            <v>0</v>
          </cell>
        </row>
        <row r="372">
          <cell r="Q372">
            <v>116471.42</v>
          </cell>
          <cell r="S372">
            <v>915704.14</v>
          </cell>
          <cell r="U372">
            <v>-494530.81</v>
          </cell>
          <cell r="V372">
            <v>28577.25</v>
          </cell>
          <cell r="W372">
            <v>21960.18</v>
          </cell>
          <cell r="Y372">
            <v>256074.36</v>
          </cell>
          <cell r="AA372">
            <v>111408.01</v>
          </cell>
          <cell r="AJ372">
            <v>-57130.494583333326</v>
          </cell>
          <cell r="AN372">
            <v>3094.1874999999977</v>
          </cell>
          <cell r="AR372">
            <v>102326.71999999999</v>
          </cell>
          <cell r="AV372">
            <v>113282.93583333331</v>
          </cell>
          <cell r="AZ372">
            <v>69166.212916666671</v>
          </cell>
        </row>
        <row r="373">
          <cell r="Q373">
            <v>171460.75</v>
          </cell>
          <cell r="S373">
            <v>152363.79999999999</v>
          </cell>
          <cell r="U373">
            <v>122238.96</v>
          </cell>
          <cell r="V373">
            <v>105520.8</v>
          </cell>
          <cell r="W373">
            <v>90446.399999999994</v>
          </cell>
          <cell r="Y373">
            <v>60297.599999999999</v>
          </cell>
          <cell r="AA373">
            <v>30148.799999999999</v>
          </cell>
          <cell r="AJ373">
            <v>112656.42749999999</v>
          </cell>
          <cell r="AN373">
            <v>111529.27083333331</v>
          </cell>
          <cell r="AR373">
            <v>111263.02083333331</v>
          </cell>
          <cell r="AV373">
            <v>96934.584583333344</v>
          </cell>
          <cell r="AZ373">
            <v>97874.909999999989</v>
          </cell>
        </row>
        <row r="374">
          <cell r="Q374">
            <v>17049.98</v>
          </cell>
          <cell r="S374">
            <v>11366.64</v>
          </cell>
          <cell r="U374">
            <v>5683.3</v>
          </cell>
          <cell r="V374">
            <v>2841.63</v>
          </cell>
          <cell r="W374">
            <v>0</v>
          </cell>
          <cell r="Y374">
            <v>36695</v>
          </cell>
          <cell r="AA374">
            <v>29356</v>
          </cell>
          <cell r="AJ374">
            <v>20208.328333333331</v>
          </cell>
          <cell r="AN374">
            <v>18663.875</v>
          </cell>
          <cell r="AR374">
            <v>16732.926666666666</v>
          </cell>
          <cell r="AV374">
            <v>18940.486666666668</v>
          </cell>
          <cell r="AZ374">
            <v>18056.273333333334</v>
          </cell>
        </row>
        <row r="375">
          <cell r="Q375">
            <v>31881.65</v>
          </cell>
          <cell r="S375">
            <v>21254.43</v>
          </cell>
          <cell r="U375">
            <v>10627.21</v>
          </cell>
          <cell r="V375">
            <v>5313.6</v>
          </cell>
          <cell r="W375">
            <v>42387.83</v>
          </cell>
          <cell r="Y375">
            <v>0</v>
          </cell>
          <cell r="AA375">
            <v>0</v>
          </cell>
          <cell r="AJ375">
            <v>28867.612916666669</v>
          </cell>
          <cell r="AN375">
            <v>29185.149583333332</v>
          </cell>
          <cell r="AR375">
            <v>29153.057916666668</v>
          </cell>
          <cell r="AV375">
            <v>14983.434583333335</v>
          </cell>
          <cell r="AZ375">
            <v>9704.6354166666661</v>
          </cell>
        </row>
        <row r="376">
          <cell r="Q376">
            <v>29604.73</v>
          </cell>
          <cell r="S376">
            <v>19736.47</v>
          </cell>
          <cell r="U376">
            <v>9868.2099999999991</v>
          </cell>
          <cell r="V376">
            <v>4934.08</v>
          </cell>
          <cell r="W376">
            <v>0</v>
          </cell>
          <cell r="Y376">
            <v>52343.37</v>
          </cell>
          <cell r="AA376">
            <v>41874.69</v>
          </cell>
          <cell r="AJ376">
            <v>27118.649583333332</v>
          </cell>
          <cell r="AN376">
            <v>27100.817500000005</v>
          </cell>
          <cell r="AR376">
            <v>22303.614166666666</v>
          </cell>
          <cell r="AV376">
            <v>23104.180833333336</v>
          </cell>
          <cell r="AZ376">
            <v>23504.467500000002</v>
          </cell>
        </row>
        <row r="377">
          <cell r="Q377">
            <v>99854.720000000001</v>
          </cell>
          <cell r="S377">
            <v>81699.320000000007</v>
          </cell>
          <cell r="U377">
            <v>63543.92</v>
          </cell>
          <cell r="V377">
            <v>54466.22</v>
          </cell>
          <cell r="W377">
            <v>45388.52</v>
          </cell>
          <cell r="Y377">
            <v>27233.119999999999</v>
          </cell>
          <cell r="AA377">
            <v>9077.7199999999993</v>
          </cell>
          <cell r="AJ377">
            <v>48769.9375</v>
          </cell>
          <cell r="AN377">
            <v>49458.664166666676</v>
          </cell>
          <cell r="AR377">
            <v>49841.284166666672</v>
          </cell>
          <cell r="AV377">
            <v>50050.927083333336</v>
          </cell>
          <cell r="AZ377">
            <v>50859.670416666653</v>
          </cell>
        </row>
        <row r="378">
          <cell r="Q378">
            <v>188933.52</v>
          </cell>
          <cell r="S378">
            <v>195997.29</v>
          </cell>
          <cell r="U378">
            <v>195997.3</v>
          </cell>
          <cell r="V378">
            <v>195997.3</v>
          </cell>
          <cell r="W378">
            <v>240581.26</v>
          </cell>
          <cell r="Y378">
            <v>240581.26</v>
          </cell>
          <cell r="AA378">
            <v>309059.53999999998</v>
          </cell>
          <cell r="AJ378">
            <v>114088.72666666668</v>
          </cell>
          <cell r="AN378">
            <v>178538.18666666668</v>
          </cell>
          <cell r="AR378">
            <v>175957.76041666666</v>
          </cell>
          <cell r="AV378">
            <v>246167.37083333332</v>
          </cell>
          <cell r="AZ378">
            <v>313887.9208333334</v>
          </cell>
        </row>
        <row r="379">
          <cell r="Q379">
            <v>226710</v>
          </cell>
          <cell r="S379">
            <v>188925</v>
          </cell>
          <cell r="U379">
            <v>151140</v>
          </cell>
          <cell r="V379">
            <v>132247.5</v>
          </cell>
          <cell r="W379">
            <v>113355</v>
          </cell>
          <cell r="Y379">
            <v>75570</v>
          </cell>
          <cell r="AA379">
            <v>72700</v>
          </cell>
          <cell r="AJ379">
            <v>88704.75</v>
          </cell>
          <cell r="AN379">
            <v>107647.25</v>
          </cell>
          <cell r="AR379">
            <v>119012.75</v>
          </cell>
          <cell r="AV379">
            <v>120628.95833333333</v>
          </cell>
          <cell r="AZ379">
            <v>69817.333333333328</v>
          </cell>
        </row>
        <row r="380">
          <cell r="Q380">
            <v>796665.13</v>
          </cell>
          <cell r="S380">
            <v>830218.07</v>
          </cell>
          <cell r="U380">
            <v>830218.07</v>
          </cell>
          <cell r="V380">
            <v>830218.07</v>
          </cell>
          <cell r="W380">
            <v>1017161.26</v>
          </cell>
          <cell r="Y380">
            <v>1017161.26</v>
          </cell>
          <cell r="AA380">
            <v>303549.93</v>
          </cell>
          <cell r="AJ380">
            <v>174892.17708333334</v>
          </cell>
          <cell r="AN380">
            <v>447437.41625000001</v>
          </cell>
          <cell r="AR380">
            <v>745411.04625000001</v>
          </cell>
          <cell r="AV380">
            <v>750034.98375000001</v>
          </cell>
          <cell r="AZ380">
            <v>707667.84625000006</v>
          </cell>
        </row>
        <row r="381">
          <cell r="Q381">
            <v>0</v>
          </cell>
          <cell r="S381">
            <v>442534.2</v>
          </cell>
          <cell r="U381">
            <v>354027.36</v>
          </cell>
          <cell r="V381">
            <v>309773.94</v>
          </cell>
          <cell r="W381">
            <v>265520.52</v>
          </cell>
          <cell r="Y381">
            <v>177013.68</v>
          </cell>
          <cell r="AA381">
            <v>88506.84</v>
          </cell>
          <cell r="AJ381">
            <v>238236.1575</v>
          </cell>
          <cell r="AN381">
            <v>240893.12458333335</v>
          </cell>
          <cell r="AR381">
            <v>242768.63458333336</v>
          </cell>
          <cell r="AV381">
            <v>266941.22666666663</v>
          </cell>
          <cell r="AZ381">
            <v>298539.31</v>
          </cell>
        </row>
        <row r="382">
          <cell r="Q382">
            <v>0</v>
          </cell>
          <cell r="S382">
            <v>319515</v>
          </cell>
          <cell r="U382">
            <v>255612</v>
          </cell>
          <cell r="V382">
            <v>223660.5</v>
          </cell>
          <cell r="W382">
            <v>191709</v>
          </cell>
          <cell r="Y382">
            <v>127806</v>
          </cell>
          <cell r="AA382">
            <v>63903</v>
          </cell>
          <cell r="AJ382">
            <v>175506.71000000005</v>
          </cell>
          <cell r="AN382">
            <v>168565.00166666668</v>
          </cell>
          <cell r="AR382">
            <v>173867.48166666666</v>
          </cell>
          <cell r="AV382">
            <v>191778.91666666666</v>
          </cell>
          <cell r="AZ382">
            <v>214819.14333333334</v>
          </cell>
        </row>
        <row r="383">
          <cell r="S383">
            <v>6600000</v>
          </cell>
          <cell r="U383">
            <v>0</v>
          </cell>
          <cell r="V383">
            <v>0</v>
          </cell>
          <cell r="W383">
            <v>1750000</v>
          </cell>
          <cell r="Y383">
            <v>12250000</v>
          </cell>
          <cell r="AA383">
            <v>0</v>
          </cell>
          <cell r="AJ383">
            <v>0</v>
          </cell>
          <cell r="AN383">
            <v>1100000</v>
          </cell>
          <cell r="AR383">
            <v>1902083.3333333333</v>
          </cell>
          <cell r="AV383">
            <v>2412500</v>
          </cell>
          <cell r="AZ383">
            <v>1312500</v>
          </cell>
        </row>
        <row r="384">
          <cell r="Q384">
            <v>0</v>
          </cell>
          <cell r="S384">
            <v>26436.66</v>
          </cell>
          <cell r="U384">
            <v>13218.32</v>
          </cell>
          <cell r="V384">
            <v>6609.15</v>
          </cell>
          <cell r="W384">
            <v>0</v>
          </cell>
          <cell r="Y384">
            <v>26436.74</v>
          </cell>
          <cell r="AA384">
            <v>13218.36</v>
          </cell>
          <cell r="AJ384">
            <v>15594.591666666667</v>
          </cell>
          <cell r="AN384">
            <v>15996.864999999998</v>
          </cell>
          <cell r="AR384">
            <v>16275.371666666666</v>
          </cell>
          <cell r="AV384">
            <v>16522.933333333331</v>
          </cell>
          <cell r="AZ384">
            <v>16372.713333333335</v>
          </cell>
        </row>
        <row r="385">
          <cell r="Q385">
            <v>5545.8</v>
          </cell>
          <cell r="S385">
            <v>0</v>
          </cell>
          <cell r="U385">
            <v>30500</v>
          </cell>
          <cell r="V385">
            <v>27450</v>
          </cell>
          <cell r="W385">
            <v>24400</v>
          </cell>
          <cell r="Y385">
            <v>18300</v>
          </cell>
          <cell r="AA385">
            <v>12200</v>
          </cell>
          <cell r="AJ385">
            <v>12667.165000000001</v>
          </cell>
          <cell r="AN385">
            <v>15620.468333333332</v>
          </cell>
          <cell r="AR385">
            <v>16359.361666666666</v>
          </cell>
          <cell r="AV385">
            <v>16728.814999999999</v>
          </cell>
          <cell r="AZ385">
            <v>16856.333333333332</v>
          </cell>
        </row>
        <row r="386">
          <cell r="Q386">
            <v>0</v>
          </cell>
          <cell r="S386">
            <v>332832.09999999998</v>
          </cell>
          <cell r="U386">
            <v>283972.64</v>
          </cell>
          <cell r="V386">
            <v>248476.06</v>
          </cell>
          <cell r="W386">
            <v>212979.48</v>
          </cell>
          <cell r="Y386">
            <v>141986.32</v>
          </cell>
          <cell r="AA386">
            <v>70993.16</v>
          </cell>
          <cell r="AJ386">
            <v>148078.32916666669</v>
          </cell>
          <cell r="AN386">
            <v>150685.28041666668</v>
          </cell>
          <cell r="AR386">
            <v>157062.44375000001</v>
          </cell>
          <cell r="AV386">
            <v>159188.15583333332</v>
          </cell>
          <cell r="AZ386">
            <v>94657.546666666676</v>
          </cell>
        </row>
        <row r="387">
          <cell r="Q387">
            <v>0</v>
          </cell>
          <cell r="S387">
            <v>0</v>
          </cell>
          <cell r="U387">
            <v>0</v>
          </cell>
          <cell r="V387">
            <v>0</v>
          </cell>
          <cell r="W387">
            <v>0</v>
          </cell>
          <cell r="Y387">
            <v>0</v>
          </cell>
          <cell r="AA387">
            <v>0</v>
          </cell>
          <cell r="AJ387">
            <v>0</v>
          </cell>
          <cell r="AN387">
            <v>0</v>
          </cell>
          <cell r="AR387">
            <v>0</v>
          </cell>
          <cell r="AV387">
            <v>0</v>
          </cell>
          <cell r="AZ387">
            <v>0</v>
          </cell>
        </row>
        <row r="388">
          <cell r="S388">
            <v>221443.22</v>
          </cell>
          <cell r="U388">
            <v>208417.14</v>
          </cell>
          <cell r="V388">
            <v>201904.1</v>
          </cell>
          <cell r="W388">
            <v>195391.06</v>
          </cell>
          <cell r="Y388">
            <v>182364.98</v>
          </cell>
          <cell r="AA388">
            <v>169338.9</v>
          </cell>
          <cell r="AJ388">
            <v>0</v>
          </cell>
          <cell r="AN388">
            <v>64044.852500000001</v>
          </cell>
          <cell r="AR388">
            <v>129175.20583333333</v>
          </cell>
          <cell r="AV388">
            <v>185621.50583333333</v>
          </cell>
          <cell r="AZ388">
            <v>169338.9</v>
          </cell>
        </row>
        <row r="389">
          <cell r="Q389">
            <v>113293.62</v>
          </cell>
          <cell r="S389">
            <v>130582.71</v>
          </cell>
          <cell r="U389">
            <v>168832.31</v>
          </cell>
          <cell r="V389">
            <v>168848.53</v>
          </cell>
          <cell r="W389">
            <v>1313.82</v>
          </cell>
          <cell r="Y389">
            <v>30797.759999999998</v>
          </cell>
          <cell r="AA389">
            <v>108449.96</v>
          </cell>
          <cell r="AJ389">
            <v>23669.454999999998</v>
          </cell>
          <cell r="AN389">
            <v>70470.728750000009</v>
          </cell>
          <cell r="AR389">
            <v>93291.893333333355</v>
          </cell>
          <cell r="AV389">
            <v>104809.7375</v>
          </cell>
          <cell r="AZ389">
            <v>117630.96208333335</v>
          </cell>
        </row>
        <row r="390">
          <cell r="W390">
            <v>0</v>
          </cell>
          <cell r="Y390">
            <v>0</v>
          </cell>
          <cell r="AA390">
            <v>0</v>
          </cell>
          <cell r="AJ390">
            <v>0</v>
          </cell>
          <cell r="AN390">
            <v>0</v>
          </cell>
          <cell r="AR390">
            <v>0</v>
          </cell>
          <cell r="AV390">
            <v>0</v>
          </cell>
          <cell r="AZ390">
            <v>0</v>
          </cell>
        </row>
        <row r="391">
          <cell r="Q391">
            <v>245103.43</v>
          </cell>
          <cell r="S391">
            <v>282507.26</v>
          </cell>
          <cell r="U391">
            <v>365257.8</v>
          </cell>
          <cell r="V391">
            <v>365292.89</v>
          </cell>
          <cell r="W391">
            <v>2842.37</v>
          </cell>
          <cell r="Y391">
            <v>66628.95</v>
          </cell>
          <cell r="AA391">
            <v>234624.48</v>
          </cell>
          <cell r="AJ391">
            <v>51207.341249999998</v>
          </cell>
          <cell r="AN391">
            <v>152458.87583333332</v>
          </cell>
          <cell r="AR391">
            <v>201830.99125000005</v>
          </cell>
          <cell r="AV391">
            <v>226749.09791666674</v>
          </cell>
          <cell r="AZ391">
            <v>254486.98875000002</v>
          </cell>
        </row>
        <row r="392">
          <cell r="AR392">
            <v>0</v>
          </cell>
          <cell r="AV392">
            <v>11679.164583333333</v>
          </cell>
          <cell r="AZ392">
            <v>40096.54</v>
          </cell>
        </row>
        <row r="393">
          <cell r="Q393">
            <v>5342466.25</v>
          </cell>
          <cell r="S393">
            <v>5359256.57</v>
          </cell>
          <cell r="U393">
            <v>5396402.71</v>
          </cell>
          <cell r="V393">
            <v>5396418.46</v>
          </cell>
          <cell r="W393">
            <v>1275.92</v>
          </cell>
          <cell r="Y393">
            <v>29909.27</v>
          </cell>
          <cell r="AA393">
            <v>105321.29</v>
          </cell>
          <cell r="AJ393">
            <v>1549115.2529166667</v>
          </cell>
          <cell r="AN393">
            <v>3338713.3712499999</v>
          </cell>
          <cell r="AR393">
            <v>4014931.2979166671</v>
          </cell>
          <cell r="AV393">
            <v>2499988.226666667</v>
          </cell>
          <cell r="AZ393">
            <v>768292.56083333341</v>
          </cell>
        </row>
        <row r="394">
          <cell r="AV394">
            <v>0</v>
          </cell>
          <cell r="AZ394">
            <v>4976.7170833333339</v>
          </cell>
        </row>
        <row r="395">
          <cell r="Q395">
            <v>43022.06</v>
          </cell>
          <cell r="S395">
            <v>44788</v>
          </cell>
          <cell r="U395">
            <v>44788.01</v>
          </cell>
          <cell r="V395">
            <v>44788.01</v>
          </cell>
          <cell r="W395">
            <v>54656.99</v>
          </cell>
          <cell r="Y395">
            <v>54656.99</v>
          </cell>
          <cell r="AA395">
            <v>71776.56</v>
          </cell>
          <cell r="AJ395">
            <v>9252.3158333333322</v>
          </cell>
          <cell r="AN395">
            <v>23960.907916666667</v>
          </cell>
          <cell r="AR395">
            <v>40013.815833333334</v>
          </cell>
          <cell r="AV395">
            <v>56796.325833333336</v>
          </cell>
          <cell r="AZ395">
            <v>73963.29833333334</v>
          </cell>
        </row>
        <row r="396">
          <cell r="AV396">
            <v>0</v>
          </cell>
          <cell r="AZ396">
            <v>0</v>
          </cell>
        </row>
        <row r="397">
          <cell r="Q397">
            <v>40612.83</v>
          </cell>
          <cell r="S397">
            <v>44888.18</v>
          </cell>
          <cell r="U397">
            <v>0</v>
          </cell>
          <cell r="V397">
            <v>0</v>
          </cell>
          <cell r="W397">
            <v>0</v>
          </cell>
          <cell r="Y397">
            <v>0</v>
          </cell>
          <cell r="AA397">
            <v>29578.9</v>
          </cell>
          <cell r="AJ397">
            <v>1692.2012500000001</v>
          </cell>
          <cell r="AN397">
            <v>10865.765833333333</v>
          </cell>
          <cell r="AR397">
            <v>10865.765833333333</v>
          </cell>
          <cell r="AV397">
            <v>18458.881666666668</v>
          </cell>
          <cell r="AZ397">
            <v>24990.971250000002</v>
          </cell>
        </row>
        <row r="398">
          <cell r="Q398">
            <v>356732.58</v>
          </cell>
          <cell r="S398">
            <v>375845.91</v>
          </cell>
          <cell r="U398">
            <v>0</v>
          </cell>
          <cell r="V398">
            <v>0</v>
          </cell>
          <cell r="W398">
            <v>0</v>
          </cell>
          <cell r="Y398">
            <v>0</v>
          </cell>
          <cell r="AA398">
            <v>132595.10999999999</v>
          </cell>
          <cell r="AJ398">
            <v>14863.8575</v>
          </cell>
          <cell r="AN398">
            <v>92368.7</v>
          </cell>
          <cell r="AR398">
            <v>92368.7</v>
          </cell>
          <cell r="AV398">
            <v>119064.09749999999</v>
          </cell>
          <cell r="AZ398">
            <v>111602.43249999998</v>
          </cell>
        </row>
        <row r="399">
          <cell r="Q399">
            <v>0</v>
          </cell>
          <cell r="S399">
            <v>0</v>
          </cell>
          <cell r="U399">
            <v>0</v>
          </cell>
          <cell r="V399">
            <v>0</v>
          </cell>
          <cell r="W399">
            <v>0</v>
          </cell>
          <cell r="Y399">
            <v>0</v>
          </cell>
          <cell r="AA399">
            <v>0</v>
          </cell>
          <cell r="AJ399">
            <v>0</v>
          </cell>
          <cell r="AN399">
            <v>0</v>
          </cell>
          <cell r="AR399">
            <v>0</v>
          </cell>
          <cell r="AV399">
            <v>0</v>
          </cell>
          <cell r="AZ399">
            <v>0</v>
          </cell>
        </row>
        <row r="400">
          <cell r="Q400">
            <v>499584.48</v>
          </cell>
          <cell r="S400">
            <v>501344.92</v>
          </cell>
          <cell r="U400">
            <v>509285.32</v>
          </cell>
          <cell r="V400">
            <v>509285.32</v>
          </cell>
          <cell r="W400">
            <v>508576.64</v>
          </cell>
          <cell r="Y400">
            <v>508576.64</v>
          </cell>
          <cell r="AA400">
            <v>520816.19</v>
          </cell>
          <cell r="AJ400">
            <v>20816.02</v>
          </cell>
          <cell r="AN400">
            <v>188850.19166666665</v>
          </cell>
          <cell r="AR400">
            <v>358464.3233333333</v>
          </cell>
          <cell r="AV400">
            <v>510996.84875000006</v>
          </cell>
          <cell r="AZ400">
            <v>518883.57250000007</v>
          </cell>
        </row>
        <row r="401">
          <cell r="Q401">
            <v>426683.81</v>
          </cell>
          <cell r="S401">
            <v>450391.61</v>
          </cell>
          <cell r="U401">
            <v>572999.71</v>
          </cell>
          <cell r="V401">
            <v>572999.71</v>
          </cell>
          <cell r="W401">
            <v>610805.06999999995</v>
          </cell>
          <cell r="Y401">
            <v>610252.66</v>
          </cell>
          <cell r="AA401">
            <v>859822.73</v>
          </cell>
          <cell r="AJ401">
            <v>17778.492083333334</v>
          </cell>
          <cell r="AN401">
            <v>182247.21624999997</v>
          </cell>
          <cell r="AR401">
            <v>381054.185</v>
          </cell>
          <cell r="AV401">
            <v>648125.07208333339</v>
          </cell>
          <cell r="AZ401">
            <v>897279.97541666648</v>
          </cell>
        </row>
        <row r="402">
          <cell r="Q402">
            <v>511455.46</v>
          </cell>
          <cell r="S402">
            <v>504984.54</v>
          </cell>
          <cell r="U402">
            <v>642454.23</v>
          </cell>
          <cell r="V402">
            <v>642454.23</v>
          </cell>
          <cell r="W402">
            <v>642454.23</v>
          </cell>
          <cell r="Y402">
            <v>684222.69</v>
          </cell>
          <cell r="AA402">
            <v>964043.68</v>
          </cell>
          <cell r="AJ402">
            <v>21310.644166666669</v>
          </cell>
          <cell r="AN402">
            <v>207092.15708333332</v>
          </cell>
          <cell r="AR402">
            <v>422983.91958333325</v>
          </cell>
          <cell r="AV402">
            <v>721049.85624999984</v>
          </cell>
          <cell r="AZ402">
            <v>955499.45083333331</v>
          </cell>
        </row>
        <row r="403">
          <cell r="Q403">
            <v>426683.8</v>
          </cell>
          <cell r="S403">
            <v>0</v>
          </cell>
          <cell r="U403">
            <v>0</v>
          </cell>
          <cell r="V403">
            <v>0</v>
          </cell>
          <cell r="W403">
            <v>0</v>
          </cell>
          <cell r="Y403">
            <v>0</v>
          </cell>
          <cell r="AA403">
            <v>0</v>
          </cell>
          <cell r="AJ403">
            <v>17778.491666666665</v>
          </cell>
          <cell r="AN403">
            <v>35556.98333333333</v>
          </cell>
          <cell r="AR403">
            <v>35556.98333333333</v>
          </cell>
          <cell r="AV403">
            <v>17778.491666666665</v>
          </cell>
          <cell r="AZ403">
            <v>0</v>
          </cell>
        </row>
        <row r="404">
          <cell r="Q404">
            <v>0</v>
          </cell>
          <cell r="S404">
            <v>0</v>
          </cell>
          <cell r="U404">
            <v>0</v>
          </cell>
          <cell r="V404">
            <v>0</v>
          </cell>
          <cell r="W404">
            <v>0</v>
          </cell>
          <cell r="Y404">
            <v>0</v>
          </cell>
          <cell r="AA404">
            <v>0</v>
          </cell>
          <cell r="AJ404">
            <v>0</v>
          </cell>
          <cell r="AN404">
            <v>0</v>
          </cell>
          <cell r="AR404">
            <v>0</v>
          </cell>
          <cell r="AV404">
            <v>0</v>
          </cell>
          <cell r="AZ404">
            <v>0</v>
          </cell>
        </row>
        <row r="405">
          <cell r="Q405">
            <v>0</v>
          </cell>
          <cell r="S405">
            <v>0</v>
          </cell>
          <cell r="U405">
            <v>0</v>
          </cell>
          <cell r="V405">
            <v>0</v>
          </cell>
          <cell r="W405">
            <v>0</v>
          </cell>
          <cell r="Y405">
            <v>0</v>
          </cell>
          <cell r="AA405">
            <v>0</v>
          </cell>
          <cell r="AJ405">
            <v>0</v>
          </cell>
          <cell r="AN405">
            <v>0</v>
          </cell>
          <cell r="AR405">
            <v>0</v>
          </cell>
          <cell r="AV405">
            <v>0</v>
          </cell>
          <cell r="AZ405">
            <v>0</v>
          </cell>
        </row>
        <row r="406">
          <cell r="Q406">
            <v>0</v>
          </cell>
          <cell r="S406">
            <v>0</v>
          </cell>
          <cell r="U406">
            <v>0</v>
          </cell>
          <cell r="V406">
            <v>0</v>
          </cell>
          <cell r="W406">
            <v>0</v>
          </cell>
          <cell r="Y406">
            <v>0</v>
          </cell>
          <cell r="AA406">
            <v>0</v>
          </cell>
          <cell r="AJ406">
            <v>0</v>
          </cell>
          <cell r="AN406">
            <v>0</v>
          </cell>
          <cell r="AR406">
            <v>0</v>
          </cell>
          <cell r="AV406">
            <v>0</v>
          </cell>
          <cell r="AZ406">
            <v>0</v>
          </cell>
        </row>
        <row r="407">
          <cell r="Q407">
            <v>442116</v>
          </cell>
          <cell r="S407">
            <v>0</v>
          </cell>
          <cell r="U407">
            <v>0</v>
          </cell>
          <cell r="V407">
            <v>0</v>
          </cell>
          <cell r="W407">
            <v>0</v>
          </cell>
          <cell r="Y407">
            <v>0</v>
          </cell>
          <cell r="AA407">
            <v>0</v>
          </cell>
          <cell r="AJ407">
            <v>18421.5</v>
          </cell>
          <cell r="AN407">
            <v>36843</v>
          </cell>
          <cell r="AR407">
            <v>36843</v>
          </cell>
          <cell r="AV407">
            <v>18421.5</v>
          </cell>
          <cell r="AZ407">
            <v>0</v>
          </cell>
        </row>
        <row r="408">
          <cell r="Q408">
            <v>932549.76</v>
          </cell>
          <cell r="S408">
            <v>208089.45</v>
          </cell>
          <cell r="U408">
            <v>0</v>
          </cell>
          <cell r="V408">
            <v>0</v>
          </cell>
          <cell r="W408">
            <v>0</v>
          </cell>
          <cell r="Y408">
            <v>0</v>
          </cell>
          <cell r="AA408">
            <v>0</v>
          </cell>
          <cell r="AJ408">
            <v>38856.239999999998</v>
          </cell>
          <cell r="AN408">
            <v>112394.05499999999</v>
          </cell>
          <cell r="AR408">
            <v>112394.05499999999</v>
          </cell>
          <cell r="AV408">
            <v>73537.815000000002</v>
          </cell>
          <cell r="AZ408">
            <v>0</v>
          </cell>
        </row>
        <row r="409">
          <cell r="S409">
            <v>61279.44</v>
          </cell>
          <cell r="U409">
            <v>339331.63</v>
          </cell>
          <cell r="V409">
            <v>308483.3</v>
          </cell>
          <cell r="W409">
            <v>277634.96999999997</v>
          </cell>
          <cell r="Y409">
            <v>215938.31</v>
          </cell>
          <cell r="AA409">
            <v>154241.65</v>
          </cell>
          <cell r="AJ409">
            <v>0</v>
          </cell>
          <cell r="AN409">
            <v>29458.677083333332</v>
          </cell>
          <cell r="AR409">
            <v>122003.66708333335</v>
          </cell>
          <cell r="AV409">
            <v>173417.55041666669</v>
          </cell>
          <cell r="AZ409">
            <v>167330.26458333331</v>
          </cell>
        </row>
        <row r="410">
          <cell r="S410">
            <v>0</v>
          </cell>
          <cell r="U410">
            <v>0</v>
          </cell>
          <cell r="V410">
            <v>0</v>
          </cell>
          <cell r="W410">
            <v>0</v>
          </cell>
          <cell r="Y410">
            <v>0</v>
          </cell>
          <cell r="AA410">
            <v>0</v>
          </cell>
          <cell r="AJ410">
            <v>0</v>
          </cell>
          <cell r="AN410">
            <v>35031.666666666664</v>
          </cell>
          <cell r="AR410">
            <v>35031.666666666664</v>
          </cell>
          <cell r="AV410">
            <v>35031.666666666664</v>
          </cell>
          <cell r="AZ410">
            <v>0</v>
          </cell>
        </row>
        <row r="411">
          <cell r="U411">
            <v>0</v>
          </cell>
          <cell r="V411">
            <v>0</v>
          </cell>
          <cell r="W411">
            <v>0</v>
          </cell>
          <cell r="Y411">
            <v>0</v>
          </cell>
          <cell r="AA411">
            <v>0</v>
          </cell>
          <cell r="AJ411">
            <v>0</v>
          </cell>
          <cell r="AN411">
            <v>0</v>
          </cell>
          <cell r="AR411">
            <v>0</v>
          </cell>
          <cell r="AV411">
            <v>0</v>
          </cell>
          <cell r="AZ411">
            <v>0</v>
          </cell>
        </row>
        <row r="412">
          <cell r="U412">
            <v>62092.4</v>
          </cell>
          <cell r="V412">
            <v>62092.4</v>
          </cell>
          <cell r="W412">
            <v>60371.34</v>
          </cell>
          <cell r="Y412">
            <v>60371.34</v>
          </cell>
          <cell r="AA412">
            <v>60371.34</v>
          </cell>
          <cell r="AJ412">
            <v>0</v>
          </cell>
          <cell r="AN412">
            <v>7761.55</v>
          </cell>
          <cell r="AR412">
            <v>28100.462499999998</v>
          </cell>
          <cell r="AV412">
            <v>48224.242499999993</v>
          </cell>
          <cell r="AZ412">
            <v>60586.472499999982</v>
          </cell>
        </row>
        <row r="413">
          <cell r="U413">
            <v>453926.54</v>
          </cell>
          <cell r="V413">
            <v>453926.54</v>
          </cell>
          <cell r="W413">
            <v>446232.38</v>
          </cell>
          <cell r="Y413">
            <v>446232.38</v>
          </cell>
          <cell r="AA413">
            <v>446232.38</v>
          </cell>
          <cell r="AJ413">
            <v>0</v>
          </cell>
          <cell r="AN413">
            <v>56740.817499999997</v>
          </cell>
          <cell r="AR413">
            <v>206446.71416666664</v>
          </cell>
          <cell r="AV413">
            <v>355190.84083333332</v>
          </cell>
          <cell r="AZ413">
            <v>447194.14999999991</v>
          </cell>
        </row>
        <row r="414">
          <cell r="U414">
            <v>6600000</v>
          </cell>
          <cell r="V414">
            <v>6600000</v>
          </cell>
          <cell r="W414">
            <v>6600000</v>
          </cell>
          <cell r="Y414">
            <v>6600000</v>
          </cell>
          <cell r="AA414">
            <v>37700000</v>
          </cell>
          <cell r="AJ414">
            <v>0</v>
          </cell>
          <cell r="AN414">
            <v>275000</v>
          </cell>
          <cell r="AR414">
            <v>2475000</v>
          </cell>
          <cell r="AV414">
            <v>13766666.666666666</v>
          </cell>
          <cell r="AZ414">
            <v>26225000</v>
          </cell>
        </row>
        <row r="415">
          <cell r="Y415">
            <v>0</v>
          </cell>
          <cell r="AA415">
            <v>47432.38</v>
          </cell>
          <cell r="AR415">
            <v>0</v>
          </cell>
          <cell r="AV415">
            <v>14048.4125</v>
          </cell>
          <cell r="AZ415">
            <v>27485.8325</v>
          </cell>
        </row>
        <row r="416">
          <cell r="AV416">
            <v>0</v>
          </cell>
          <cell r="AZ416">
            <v>7812.5</v>
          </cell>
        </row>
        <row r="417">
          <cell r="AR417">
            <v>0</v>
          </cell>
          <cell r="AV417">
            <v>1723.5929166666667</v>
          </cell>
          <cell r="AZ417">
            <v>10341.557500000001</v>
          </cell>
        </row>
        <row r="418">
          <cell r="Q418">
            <v>5850</v>
          </cell>
          <cell r="S418">
            <v>-828140.4</v>
          </cell>
          <cell r="U418">
            <v>4675</v>
          </cell>
          <cell r="V418">
            <v>8314.0400000000009</v>
          </cell>
          <cell r="W418">
            <v>6442</v>
          </cell>
          <cell r="Y418">
            <v>2707.56</v>
          </cell>
          <cell r="AA418">
            <v>3766.01</v>
          </cell>
          <cell r="AJ418">
            <v>199627.72166666668</v>
          </cell>
          <cell r="AN418">
            <v>131541.36916666667</v>
          </cell>
          <cell r="AR418">
            <v>-63593.492499999993</v>
          </cell>
          <cell r="AV418">
            <v>-64617.43499999999</v>
          </cell>
          <cell r="AZ418">
            <v>4439.3658333333333</v>
          </cell>
        </row>
        <row r="419">
          <cell r="Q419">
            <v>730125.58</v>
          </cell>
          <cell r="S419">
            <v>1216875.96</v>
          </cell>
          <cell r="U419">
            <v>243375.18</v>
          </cell>
          <cell r="V419">
            <v>1216875.95</v>
          </cell>
          <cell r="W419">
            <v>730125.57</v>
          </cell>
          <cell r="Y419">
            <v>1216875.97</v>
          </cell>
          <cell r="AA419">
            <v>243375.19</v>
          </cell>
          <cell r="AJ419">
            <v>835646.06583333341</v>
          </cell>
          <cell r="AN419">
            <v>838832.09916666674</v>
          </cell>
          <cell r="AR419">
            <v>852936.44625000004</v>
          </cell>
          <cell r="AV419">
            <v>857272.3041666667</v>
          </cell>
          <cell r="AZ419">
            <v>858744.72375</v>
          </cell>
        </row>
        <row r="420">
          <cell r="Q420">
            <v>0</v>
          </cell>
          <cell r="S420">
            <v>0</v>
          </cell>
          <cell r="U420">
            <v>0</v>
          </cell>
          <cell r="V420">
            <v>0</v>
          </cell>
          <cell r="W420">
            <v>0</v>
          </cell>
          <cell r="Y420">
            <v>0</v>
          </cell>
          <cell r="AA420">
            <v>0</v>
          </cell>
          <cell r="AJ420">
            <v>1062.875</v>
          </cell>
          <cell r="AN420">
            <v>0</v>
          </cell>
          <cell r="AR420">
            <v>0</v>
          </cell>
          <cell r="AV420">
            <v>0</v>
          </cell>
          <cell r="AZ420">
            <v>0</v>
          </cell>
        </row>
        <row r="421">
          <cell r="S421">
            <v>0</v>
          </cell>
          <cell r="AV421">
            <v>0</v>
          </cell>
          <cell r="AZ421">
            <v>0</v>
          </cell>
        </row>
        <row r="422">
          <cell r="AV422">
            <v>0</v>
          </cell>
          <cell r="AZ422">
            <v>0</v>
          </cell>
        </row>
        <row r="423">
          <cell r="Q423">
            <v>5000000</v>
          </cell>
          <cell r="S423">
            <v>5000000</v>
          </cell>
          <cell r="U423">
            <v>5000000</v>
          </cell>
          <cell r="V423">
            <v>5000000</v>
          </cell>
          <cell r="W423">
            <v>5000000</v>
          </cell>
          <cell r="Y423">
            <v>5000000</v>
          </cell>
          <cell r="AA423">
            <v>5000000</v>
          </cell>
          <cell r="AJ423">
            <v>5000000</v>
          </cell>
          <cell r="AN423">
            <v>5000000</v>
          </cell>
          <cell r="AR423">
            <v>5000000</v>
          </cell>
          <cell r="AV423">
            <v>5000000</v>
          </cell>
          <cell r="AZ423">
            <v>5000000</v>
          </cell>
        </row>
        <row r="424">
          <cell r="Q424">
            <v>0</v>
          </cell>
          <cell r="S424">
            <v>0</v>
          </cell>
          <cell r="U424">
            <v>0</v>
          </cell>
          <cell r="V424">
            <v>0</v>
          </cell>
          <cell r="W424">
            <v>0</v>
          </cell>
          <cell r="Y424">
            <v>0</v>
          </cell>
          <cell r="AA424">
            <v>0</v>
          </cell>
          <cell r="AJ424">
            <v>0</v>
          </cell>
          <cell r="AN424">
            <v>0</v>
          </cell>
          <cell r="AR424">
            <v>0</v>
          </cell>
          <cell r="AV424">
            <v>0</v>
          </cell>
          <cell r="AZ424">
            <v>0</v>
          </cell>
        </row>
        <row r="425">
          <cell r="Q425">
            <v>0</v>
          </cell>
          <cell r="S425">
            <v>0</v>
          </cell>
          <cell r="U425">
            <v>0</v>
          </cell>
          <cell r="V425">
            <v>0</v>
          </cell>
          <cell r="W425">
            <v>0</v>
          </cell>
          <cell r="Y425">
            <v>0</v>
          </cell>
          <cell r="AA425">
            <v>0</v>
          </cell>
          <cell r="AJ425">
            <v>0</v>
          </cell>
          <cell r="AN425">
            <v>0</v>
          </cell>
          <cell r="AR425">
            <v>0</v>
          </cell>
          <cell r="AV425">
            <v>0</v>
          </cell>
          <cell r="AZ425">
            <v>0</v>
          </cell>
        </row>
        <row r="426">
          <cell r="Q426">
            <v>0</v>
          </cell>
          <cell r="S426">
            <v>0</v>
          </cell>
          <cell r="U426">
            <v>0</v>
          </cell>
          <cell r="V426">
            <v>0</v>
          </cell>
          <cell r="W426">
            <v>0</v>
          </cell>
          <cell r="Y426">
            <v>0</v>
          </cell>
          <cell r="AA426">
            <v>0</v>
          </cell>
          <cell r="AJ426">
            <v>0</v>
          </cell>
          <cell r="AN426">
            <v>0</v>
          </cell>
          <cell r="AR426">
            <v>0</v>
          </cell>
          <cell r="AV426">
            <v>0</v>
          </cell>
          <cell r="AZ426">
            <v>0</v>
          </cell>
        </row>
        <row r="427">
          <cell r="Q427">
            <v>100.76</v>
          </cell>
          <cell r="S427">
            <v>201.52</v>
          </cell>
          <cell r="U427">
            <v>302.27999999999997</v>
          </cell>
          <cell r="V427">
            <v>352.66</v>
          </cell>
          <cell r="W427">
            <v>403.04</v>
          </cell>
          <cell r="Y427">
            <v>503.8</v>
          </cell>
          <cell r="AA427">
            <v>0</v>
          </cell>
          <cell r="AJ427">
            <v>458.63666666666671</v>
          </cell>
          <cell r="AN427">
            <v>413.25</v>
          </cell>
          <cell r="AR427">
            <v>322.47666666666669</v>
          </cell>
          <cell r="AV427">
            <v>270.96166666666664</v>
          </cell>
          <cell r="AZ427">
            <v>221.93499999999997</v>
          </cell>
        </row>
        <row r="428">
          <cell r="Q428">
            <v>0</v>
          </cell>
          <cell r="S428">
            <v>0</v>
          </cell>
          <cell r="U428">
            <v>0</v>
          </cell>
          <cell r="V428">
            <v>0</v>
          </cell>
          <cell r="W428">
            <v>0</v>
          </cell>
          <cell r="Y428">
            <v>0</v>
          </cell>
          <cell r="AA428">
            <v>0</v>
          </cell>
          <cell r="AJ428">
            <v>0</v>
          </cell>
          <cell r="AN428">
            <v>0</v>
          </cell>
          <cell r="AR428">
            <v>0</v>
          </cell>
          <cell r="AV428">
            <v>0</v>
          </cell>
          <cell r="AZ428">
            <v>0</v>
          </cell>
        </row>
        <row r="429">
          <cell r="Q429">
            <v>132661445</v>
          </cell>
          <cell r="S429">
            <v>101646581</v>
          </cell>
          <cell r="U429">
            <v>81894878</v>
          </cell>
          <cell r="V429">
            <v>73801102</v>
          </cell>
          <cell r="W429">
            <v>68264911</v>
          </cell>
          <cell r="Y429">
            <v>78237663</v>
          </cell>
          <cell r="AA429">
            <v>95467499</v>
          </cell>
          <cell r="AJ429">
            <v>97081877.041666672</v>
          </cell>
          <cell r="AN429">
            <v>95528163.208333328</v>
          </cell>
          <cell r="AR429">
            <v>93345075</v>
          </cell>
          <cell r="AV429">
            <v>93084806.875</v>
          </cell>
          <cell r="AZ429">
            <v>92366100.041666672</v>
          </cell>
        </row>
        <row r="430">
          <cell r="Q430">
            <v>115220570.33</v>
          </cell>
          <cell r="S430">
            <v>75836841.5</v>
          </cell>
          <cell r="U430">
            <v>45281502.93</v>
          </cell>
          <cell r="V430">
            <v>26359909.510000002</v>
          </cell>
          <cell r="W430">
            <v>15056369.640000001</v>
          </cell>
          <cell r="Y430">
            <v>20421400.59</v>
          </cell>
          <cell r="AA430">
            <v>39897035.509999998</v>
          </cell>
          <cell r="AJ430">
            <v>53980857.262083344</v>
          </cell>
          <cell r="AN430">
            <v>55344473.532916658</v>
          </cell>
          <cell r="AR430">
            <v>53027721.373750001</v>
          </cell>
          <cell r="AV430">
            <v>48716687.593749993</v>
          </cell>
          <cell r="AZ430">
            <v>37003742.396250002</v>
          </cell>
        </row>
        <row r="431">
          <cell r="Q431">
            <v>766584.41</v>
          </cell>
          <cell r="S431">
            <v>787997.85</v>
          </cell>
          <cell r="U431">
            <v>831453.45</v>
          </cell>
          <cell r="V431">
            <v>723764.64</v>
          </cell>
          <cell r="W431">
            <v>762802</v>
          </cell>
          <cell r="Y431">
            <v>838740.78</v>
          </cell>
          <cell r="AA431">
            <v>893908.45</v>
          </cell>
          <cell r="AJ431">
            <v>614630.83791666653</v>
          </cell>
          <cell r="AN431">
            <v>677769.84500000009</v>
          </cell>
          <cell r="AR431">
            <v>771086.58166666655</v>
          </cell>
          <cell r="AV431">
            <v>805870.18958333333</v>
          </cell>
          <cell r="AZ431">
            <v>839264.91624999989</v>
          </cell>
        </row>
        <row r="432">
          <cell r="Q432">
            <v>-133428029.41</v>
          </cell>
          <cell r="S432">
            <v>0</v>
          </cell>
          <cell r="U432">
            <v>0</v>
          </cell>
          <cell r="V432">
            <v>0</v>
          </cell>
          <cell r="W432">
            <v>0</v>
          </cell>
          <cell r="Y432">
            <v>0</v>
          </cell>
          <cell r="AA432">
            <v>0</v>
          </cell>
          <cell r="AJ432">
            <v>-97696507.880416676</v>
          </cell>
          <cell r="AN432">
            <v>-75947528.892916664</v>
          </cell>
          <cell r="AR432">
            <v>-48575241.372499995</v>
          </cell>
          <cell r="AV432">
            <v>-15831249.435416667</v>
          </cell>
          <cell r="AZ432">
            <v>0</v>
          </cell>
        </row>
        <row r="433">
          <cell r="Q433">
            <v>-115220570.33</v>
          </cell>
          <cell r="S433">
            <v>0</v>
          </cell>
          <cell r="U433">
            <v>0</v>
          </cell>
          <cell r="V433">
            <v>0</v>
          </cell>
          <cell r="W433">
            <v>0</v>
          </cell>
          <cell r="Y433">
            <v>0</v>
          </cell>
          <cell r="AA433">
            <v>0</v>
          </cell>
          <cell r="AJ433">
            <v>-53980857.262916677</v>
          </cell>
          <cell r="AN433">
            <v>-41112917.934583329</v>
          </cell>
          <cell r="AR433">
            <v>-31678300.016666666</v>
          </cell>
          <cell r="AV433">
            <v>-13399256.140416667</v>
          </cell>
          <cell r="AZ433">
            <v>0</v>
          </cell>
        </row>
        <row r="434">
          <cell r="Q434">
            <v>0</v>
          </cell>
          <cell r="S434">
            <v>0</v>
          </cell>
          <cell r="U434">
            <v>0</v>
          </cell>
          <cell r="V434">
            <v>0</v>
          </cell>
          <cell r="W434">
            <v>0</v>
          </cell>
          <cell r="Y434">
            <v>12622431.779999999</v>
          </cell>
          <cell r="AA434">
            <v>19968796.039999999</v>
          </cell>
          <cell r="AJ434">
            <v>3747043.574583333</v>
          </cell>
          <cell r="AN434">
            <v>3746303.39</v>
          </cell>
          <cell r="AR434">
            <v>4301828.1062500002</v>
          </cell>
          <cell r="AV434">
            <v>5711016.2616666667</v>
          </cell>
          <cell r="AZ434">
            <v>5711016.2616666667</v>
          </cell>
        </row>
        <row r="435">
          <cell r="Q435">
            <v>362363</v>
          </cell>
          <cell r="S435">
            <v>525276.41</v>
          </cell>
          <cell r="U435">
            <v>1575412.62</v>
          </cell>
          <cell r="V435">
            <v>1414871.28</v>
          </cell>
          <cell r="W435">
            <v>1022570.04</v>
          </cell>
          <cell r="Y435">
            <v>1361970.13</v>
          </cell>
          <cell r="AA435">
            <v>2126896.8199999998</v>
          </cell>
          <cell r="AJ435">
            <v>1366701.1666666667</v>
          </cell>
          <cell r="AN435">
            <v>1485253.0225</v>
          </cell>
          <cell r="AR435">
            <v>1226780.6912500001</v>
          </cell>
          <cell r="AV435">
            <v>1575379.45</v>
          </cell>
          <cell r="AZ435">
            <v>2262848.1133333333</v>
          </cell>
        </row>
        <row r="436">
          <cell r="Q436">
            <v>15232210</v>
          </cell>
          <cell r="S436">
            <v>20066360.510000002</v>
          </cell>
          <cell r="U436">
            <v>15334724.880000001</v>
          </cell>
          <cell r="V436">
            <v>14228220.380000001</v>
          </cell>
          <cell r="W436">
            <v>12742443.26</v>
          </cell>
          <cell r="Y436">
            <v>11097815.6</v>
          </cell>
          <cell r="AA436">
            <v>10309995.810000001</v>
          </cell>
          <cell r="AJ436">
            <v>44283470.583333336</v>
          </cell>
          <cell r="AN436">
            <v>48694433.054166675</v>
          </cell>
          <cell r="AR436">
            <v>19985297.645</v>
          </cell>
          <cell r="AV436">
            <v>14303490.204583332</v>
          </cell>
          <cell r="AZ436">
            <v>11566074.338333333</v>
          </cell>
        </row>
        <row r="437">
          <cell r="Q437">
            <v>119425</v>
          </cell>
          <cell r="S437">
            <v>587779.69999999995</v>
          </cell>
          <cell r="U437">
            <v>1060891.1200000001</v>
          </cell>
          <cell r="V437">
            <v>3021956.98</v>
          </cell>
          <cell r="W437">
            <v>2726493.55</v>
          </cell>
          <cell r="Y437">
            <v>1582289.27</v>
          </cell>
          <cell r="AA437">
            <v>3760301.3</v>
          </cell>
          <cell r="AJ437">
            <v>4976.041666666667</v>
          </cell>
          <cell r="AN437">
            <v>198476.01333333334</v>
          </cell>
          <cell r="AR437">
            <v>1010488.5845833332</v>
          </cell>
          <cell r="AV437">
            <v>2139101.0833333335</v>
          </cell>
          <cell r="AZ437">
            <v>2125249.9099999997</v>
          </cell>
        </row>
        <row r="438">
          <cell r="Q438">
            <v>6188358</v>
          </cell>
          <cell r="S438">
            <v>8631900.4399999995</v>
          </cell>
          <cell r="U438">
            <v>8219332.4699999997</v>
          </cell>
          <cell r="V438">
            <v>8768871.0299999993</v>
          </cell>
          <cell r="W438">
            <v>7230120.8499999996</v>
          </cell>
          <cell r="Y438">
            <v>3689061.72</v>
          </cell>
          <cell r="AA438">
            <v>5250944.76</v>
          </cell>
          <cell r="AJ438">
            <v>17595008.166666668</v>
          </cell>
          <cell r="AN438">
            <v>19709997.197083335</v>
          </cell>
          <cell r="AR438">
            <v>8585359.2383333333</v>
          </cell>
          <cell r="AV438">
            <v>7010318.9354166659</v>
          </cell>
          <cell r="AZ438">
            <v>4751452.0374999996</v>
          </cell>
        </row>
        <row r="439">
          <cell r="Q439">
            <v>0</v>
          </cell>
          <cell r="S439">
            <v>0</v>
          </cell>
          <cell r="U439">
            <v>0</v>
          </cell>
          <cell r="V439">
            <v>0</v>
          </cell>
          <cell r="W439">
            <v>0</v>
          </cell>
          <cell r="Y439">
            <v>0</v>
          </cell>
          <cell r="AA439">
            <v>0</v>
          </cell>
          <cell r="AJ439">
            <v>0</v>
          </cell>
          <cell r="AN439">
            <v>0</v>
          </cell>
          <cell r="AR439">
            <v>0</v>
          </cell>
          <cell r="AV439">
            <v>0</v>
          </cell>
          <cell r="AZ439">
            <v>0</v>
          </cell>
        </row>
        <row r="440">
          <cell r="Q440">
            <v>-28332</v>
          </cell>
          <cell r="S440">
            <v>-28332</v>
          </cell>
          <cell r="U440">
            <v>0</v>
          </cell>
          <cell r="V440">
            <v>0</v>
          </cell>
          <cell r="W440">
            <v>0</v>
          </cell>
          <cell r="Y440">
            <v>0</v>
          </cell>
          <cell r="AA440">
            <v>0</v>
          </cell>
          <cell r="AJ440">
            <v>-39308.25</v>
          </cell>
          <cell r="AN440">
            <v>-37713.875</v>
          </cell>
          <cell r="AR440">
            <v>-8448.875</v>
          </cell>
          <cell r="AV440">
            <v>-5902.5</v>
          </cell>
          <cell r="AZ440">
            <v>0</v>
          </cell>
        </row>
        <row r="441">
          <cell r="Q441">
            <v>-12159</v>
          </cell>
          <cell r="S441">
            <v>-12159</v>
          </cell>
          <cell r="U441">
            <v>0</v>
          </cell>
          <cell r="V441">
            <v>0</v>
          </cell>
          <cell r="W441">
            <v>0</v>
          </cell>
          <cell r="Y441">
            <v>0</v>
          </cell>
          <cell r="AA441">
            <v>0</v>
          </cell>
          <cell r="AJ441">
            <v>-23697.291666666668</v>
          </cell>
          <cell r="AN441">
            <v>-23887.875</v>
          </cell>
          <cell r="AR441">
            <v>-5345.875</v>
          </cell>
          <cell r="AV441">
            <v>-2533.125</v>
          </cell>
          <cell r="AZ441">
            <v>0</v>
          </cell>
        </row>
        <row r="442">
          <cell r="Q442">
            <v>-721</v>
          </cell>
          <cell r="S442">
            <v>-721</v>
          </cell>
          <cell r="U442">
            <v>0</v>
          </cell>
          <cell r="V442">
            <v>0</v>
          </cell>
          <cell r="W442">
            <v>0</v>
          </cell>
          <cell r="Y442">
            <v>0</v>
          </cell>
          <cell r="AA442">
            <v>0</v>
          </cell>
          <cell r="AJ442">
            <v>-2390.2083333333335</v>
          </cell>
          <cell r="AN442">
            <v>-1788.25</v>
          </cell>
          <cell r="AR442">
            <v>-197.45833333333334</v>
          </cell>
          <cell r="AV442">
            <v>-150.20833333333334</v>
          </cell>
          <cell r="AZ442">
            <v>0</v>
          </cell>
        </row>
        <row r="443">
          <cell r="Q443">
            <v>-222</v>
          </cell>
          <cell r="S443">
            <v>-222</v>
          </cell>
          <cell r="U443">
            <v>0</v>
          </cell>
          <cell r="V443">
            <v>0</v>
          </cell>
          <cell r="W443">
            <v>0</v>
          </cell>
          <cell r="Y443">
            <v>0</v>
          </cell>
          <cell r="AA443">
            <v>0</v>
          </cell>
          <cell r="AJ443">
            <v>-9.25</v>
          </cell>
          <cell r="AN443">
            <v>-55.5</v>
          </cell>
          <cell r="AR443">
            <v>-55.5</v>
          </cell>
          <cell r="AV443">
            <v>-46.25</v>
          </cell>
          <cell r="AZ443">
            <v>0</v>
          </cell>
        </row>
        <row r="444">
          <cell r="Q444">
            <v>0</v>
          </cell>
          <cell r="S444">
            <v>0</v>
          </cell>
          <cell r="U444">
            <v>0</v>
          </cell>
          <cell r="V444">
            <v>0</v>
          </cell>
          <cell r="W444">
            <v>0</v>
          </cell>
          <cell r="Y444">
            <v>0</v>
          </cell>
          <cell r="AA444">
            <v>0</v>
          </cell>
          <cell r="AJ444">
            <v>195299.75</v>
          </cell>
          <cell r="AN444">
            <v>129955</v>
          </cell>
          <cell r="AR444">
            <v>0</v>
          </cell>
          <cell r="AV444">
            <v>0</v>
          </cell>
          <cell r="AZ444">
            <v>0</v>
          </cell>
        </row>
        <row r="445">
          <cell r="Q445">
            <v>53005</v>
          </cell>
          <cell r="S445">
            <v>0</v>
          </cell>
          <cell r="U445">
            <v>0</v>
          </cell>
          <cell r="V445">
            <v>0</v>
          </cell>
          <cell r="W445">
            <v>0</v>
          </cell>
          <cell r="Y445">
            <v>0</v>
          </cell>
          <cell r="AA445">
            <v>0</v>
          </cell>
          <cell r="AJ445">
            <v>42132404.125</v>
          </cell>
          <cell r="AN445">
            <v>34148959.458333336</v>
          </cell>
          <cell r="AR445">
            <v>4643191.458333333</v>
          </cell>
          <cell r="AV445">
            <v>2208.5416666666665</v>
          </cell>
          <cell r="AZ445">
            <v>0</v>
          </cell>
        </row>
        <row r="446">
          <cell r="Q446">
            <v>0</v>
          </cell>
          <cell r="S446">
            <v>0</v>
          </cell>
          <cell r="U446">
            <v>0</v>
          </cell>
          <cell r="V446">
            <v>0</v>
          </cell>
          <cell r="W446">
            <v>0</v>
          </cell>
          <cell r="Y446">
            <v>0</v>
          </cell>
          <cell r="AA446">
            <v>0</v>
          </cell>
          <cell r="AJ446">
            <v>4938007.583333333</v>
          </cell>
          <cell r="AN446">
            <v>0</v>
          </cell>
          <cell r="AR446">
            <v>0</v>
          </cell>
          <cell r="AV446">
            <v>0</v>
          </cell>
          <cell r="AZ446">
            <v>0</v>
          </cell>
        </row>
        <row r="447">
          <cell r="Q447">
            <v>416947</v>
          </cell>
          <cell r="S447">
            <v>278960.48</v>
          </cell>
          <cell r="U447">
            <v>131539.88</v>
          </cell>
          <cell r="V447">
            <v>668206.64</v>
          </cell>
          <cell r="W447">
            <v>522293.57</v>
          </cell>
          <cell r="Y447">
            <v>0</v>
          </cell>
          <cell r="AA447">
            <v>0</v>
          </cell>
          <cell r="AJ447">
            <v>44512665.333333336</v>
          </cell>
          <cell r="AN447">
            <v>39316806.369166665</v>
          </cell>
          <cell r="AR447">
            <v>6626763.9233333329</v>
          </cell>
          <cell r="AV447">
            <v>191560.38166666668</v>
          </cell>
          <cell r="AZ447">
            <v>104689.17916666665</v>
          </cell>
        </row>
        <row r="448">
          <cell r="Q448">
            <v>0</v>
          </cell>
          <cell r="S448">
            <v>0</v>
          </cell>
          <cell r="U448">
            <v>0</v>
          </cell>
          <cell r="V448">
            <v>0</v>
          </cell>
          <cell r="W448">
            <v>0</v>
          </cell>
          <cell r="Y448">
            <v>0</v>
          </cell>
          <cell r="AA448">
            <v>0</v>
          </cell>
          <cell r="AJ448">
            <v>2249357.375</v>
          </cell>
          <cell r="AN448">
            <v>0</v>
          </cell>
          <cell r="AR448">
            <v>0</v>
          </cell>
          <cell r="AV448">
            <v>0</v>
          </cell>
          <cell r="AZ448">
            <v>0</v>
          </cell>
        </row>
        <row r="449">
          <cell r="Q449">
            <v>0</v>
          </cell>
          <cell r="S449">
            <v>0</v>
          </cell>
          <cell r="U449">
            <v>0</v>
          </cell>
          <cell r="V449">
            <v>0</v>
          </cell>
          <cell r="W449">
            <v>0</v>
          </cell>
          <cell r="Y449">
            <v>0</v>
          </cell>
          <cell r="AA449">
            <v>0</v>
          </cell>
          <cell r="AJ449">
            <v>393.5</v>
          </cell>
          <cell r="AN449">
            <v>196.75</v>
          </cell>
          <cell r="AR449">
            <v>0</v>
          </cell>
          <cell r="AV449">
            <v>0</v>
          </cell>
          <cell r="AZ449">
            <v>0</v>
          </cell>
        </row>
        <row r="450">
          <cell r="Q450">
            <v>0</v>
          </cell>
          <cell r="S450">
            <v>0</v>
          </cell>
          <cell r="U450">
            <v>0</v>
          </cell>
          <cell r="V450">
            <v>0</v>
          </cell>
          <cell r="W450">
            <v>0</v>
          </cell>
          <cell r="Y450">
            <v>0</v>
          </cell>
          <cell r="AA450">
            <v>0</v>
          </cell>
          <cell r="AJ450">
            <v>0</v>
          </cell>
          <cell r="AN450">
            <v>0</v>
          </cell>
          <cell r="AR450">
            <v>0</v>
          </cell>
          <cell r="AV450">
            <v>0</v>
          </cell>
          <cell r="AZ450">
            <v>0</v>
          </cell>
        </row>
        <row r="451">
          <cell r="Q451">
            <v>0</v>
          </cell>
          <cell r="S451">
            <v>0</v>
          </cell>
          <cell r="U451">
            <v>0</v>
          </cell>
          <cell r="V451">
            <v>0</v>
          </cell>
          <cell r="W451">
            <v>0</v>
          </cell>
          <cell r="Y451">
            <v>0</v>
          </cell>
          <cell r="AA451">
            <v>0</v>
          </cell>
          <cell r="AJ451">
            <v>1330780.25</v>
          </cell>
          <cell r="AN451">
            <v>1307022</v>
          </cell>
          <cell r="AR451">
            <v>213877.29166666666</v>
          </cell>
          <cell r="AV451">
            <v>0</v>
          </cell>
          <cell r="AZ451">
            <v>0</v>
          </cell>
        </row>
        <row r="452">
          <cell r="Q452">
            <v>0</v>
          </cell>
          <cell r="S452">
            <v>0</v>
          </cell>
          <cell r="U452">
            <v>0</v>
          </cell>
          <cell r="V452">
            <v>0</v>
          </cell>
          <cell r="W452">
            <v>0</v>
          </cell>
          <cell r="Y452">
            <v>0</v>
          </cell>
          <cell r="AA452">
            <v>0</v>
          </cell>
          <cell r="AJ452">
            <v>-14993.75</v>
          </cell>
          <cell r="AN452">
            <v>0</v>
          </cell>
          <cell r="AR452">
            <v>0</v>
          </cell>
          <cell r="AV452">
            <v>0</v>
          </cell>
          <cell r="AZ452">
            <v>0</v>
          </cell>
        </row>
        <row r="453">
          <cell r="Q453">
            <v>0</v>
          </cell>
          <cell r="S453">
            <v>0</v>
          </cell>
          <cell r="U453">
            <v>0</v>
          </cell>
          <cell r="V453">
            <v>0</v>
          </cell>
          <cell r="W453">
            <v>0</v>
          </cell>
          <cell r="Y453">
            <v>0</v>
          </cell>
          <cell r="AA453">
            <v>0</v>
          </cell>
          <cell r="AJ453">
            <v>0</v>
          </cell>
          <cell r="AN453">
            <v>0</v>
          </cell>
          <cell r="AR453">
            <v>0</v>
          </cell>
          <cell r="AV453">
            <v>0</v>
          </cell>
          <cell r="AZ453">
            <v>0</v>
          </cell>
        </row>
        <row r="454">
          <cell r="Q454">
            <v>0</v>
          </cell>
          <cell r="S454">
            <v>0</v>
          </cell>
          <cell r="U454">
            <v>0</v>
          </cell>
          <cell r="V454">
            <v>0</v>
          </cell>
          <cell r="W454">
            <v>0</v>
          </cell>
          <cell r="Y454">
            <v>0</v>
          </cell>
          <cell r="AA454">
            <v>0</v>
          </cell>
          <cell r="AJ454">
            <v>-4685.083333333333</v>
          </cell>
          <cell r="AN454">
            <v>0</v>
          </cell>
          <cell r="AR454">
            <v>0</v>
          </cell>
          <cell r="AV454">
            <v>0</v>
          </cell>
          <cell r="AZ454">
            <v>0</v>
          </cell>
        </row>
        <row r="455">
          <cell r="Q455">
            <v>0</v>
          </cell>
          <cell r="S455">
            <v>0</v>
          </cell>
          <cell r="U455">
            <v>0</v>
          </cell>
          <cell r="V455">
            <v>0</v>
          </cell>
          <cell r="W455">
            <v>0</v>
          </cell>
          <cell r="Y455">
            <v>0</v>
          </cell>
          <cell r="AA455">
            <v>0</v>
          </cell>
          <cell r="AJ455">
            <v>626364.625</v>
          </cell>
          <cell r="AN455">
            <v>0</v>
          </cell>
          <cell r="AR455">
            <v>0</v>
          </cell>
          <cell r="AV455">
            <v>0</v>
          </cell>
          <cell r="AZ455">
            <v>0</v>
          </cell>
        </row>
        <row r="456">
          <cell r="Q456">
            <v>0</v>
          </cell>
          <cell r="S456">
            <v>0</v>
          </cell>
          <cell r="U456">
            <v>0</v>
          </cell>
          <cell r="V456">
            <v>0</v>
          </cell>
          <cell r="W456">
            <v>0</v>
          </cell>
          <cell r="Y456">
            <v>0</v>
          </cell>
          <cell r="AA456">
            <v>0</v>
          </cell>
          <cell r="AJ456">
            <v>0</v>
          </cell>
          <cell r="AN456">
            <v>0</v>
          </cell>
          <cell r="AR456">
            <v>0</v>
          </cell>
          <cell r="AV456">
            <v>0</v>
          </cell>
          <cell r="AZ456">
            <v>0</v>
          </cell>
        </row>
        <row r="457">
          <cell r="Q457">
            <v>0</v>
          </cell>
          <cell r="S457">
            <v>0</v>
          </cell>
          <cell r="U457">
            <v>0</v>
          </cell>
          <cell r="V457">
            <v>0</v>
          </cell>
          <cell r="W457">
            <v>0</v>
          </cell>
          <cell r="Y457">
            <v>0</v>
          </cell>
          <cell r="AA457">
            <v>0</v>
          </cell>
          <cell r="AJ457">
            <v>0</v>
          </cell>
          <cell r="AN457">
            <v>0</v>
          </cell>
          <cell r="AR457">
            <v>0</v>
          </cell>
          <cell r="AV457">
            <v>0</v>
          </cell>
          <cell r="AZ457">
            <v>0</v>
          </cell>
        </row>
        <row r="458">
          <cell r="Q458">
            <v>-122</v>
          </cell>
          <cell r="S458">
            <v>-122</v>
          </cell>
          <cell r="U458">
            <v>0</v>
          </cell>
          <cell r="V458">
            <v>0</v>
          </cell>
          <cell r="W458">
            <v>0</v>
          </cell>
          <cell r="Y458">
            <v>0</v>
          </cell>
          <cell r="AA458">
            <v>0</v>
          </cell>
          <cell r="AJ458">
            <v>-60152.166666666664</v>
          </cell>
          <cell r="AN458">
            <v>-33702.125</v>
          </cell>
          <cell r="AR458">
            <v>-1357.375</v>
          </cell>
          <cell r="AV458">
            <v>-25.416666666666668</v>
          </cell>
          <cell r="AZ458">
            <v>0</v>
          </cell>
        </row>
        <row r="459">
          <cell r="Q459">
            <v>-776</v>
          </cell>
          <cell r="S459">
            <v>-776</v>
          </cell>
          <cell r="U459">
            <v>0</v>
          </cell>
          <cell r="V459">
            <v>0</v>
          </cell>
          <cell r="W459">
            <v>0</v>
          </cell>
          <cell r="Y459">
            <v>0</v>
          </cell>
          <cell r="AA459">
            <v>0</v>
          </cell>
          <cell r="AJ459">
            <v>-196655.33333333334</v>
          </cell>
          <cell r="AN459">
            <v>-180777</v>
          </cell>
          <cell r="AR459">
            <v>-27619.708333333332</v>
          </cell>
          <cell r="AV459">
            <v>-161.66666666666666</v>
          </cell>
          <cell r="AZ459">
            <v>0</v>
          </cell>
        </row>
        <row r="460">
          <cell r="Q460">
            <v>954620.76</v>
          </cell>
          <cell r="S460">
            <v>937799.24</v>
          </cell>
          <cell r="U460">
            <v>920977.72</v>
          </cell>
          <cell r="V460">
            <v>912566.96</v>
          </cell>
          <cell r="W460">
            <v>904156.2</v>
          </cell>
          <cell r="Y460">
            <v>887334.68</v>
          </cell>
          <cell r="AA460">
            <v>870513.16</v>
          </cell>
          <cell r="AJ460">
            <v>1005085.32</v>
          </cell>
          <cell r="AN460">
            <v>971442.27999999991</v>
          </cell>
          <cell r="AR460">
            <v>937799.23999999987</v>
          </cell>
          <cell r="AV460">
            <v>904156.19999999984</v>
          </cell>
          <cell r="AZ460">
            <v>870513.16124999989</v>
          </cell>
        </row>
        <row r="461">
          <cell r="Q461">
            <v>58520</v>
          </cell>
          <cell r="S461">
            <v>57684</v>
          </cell>
          <cell r="U461">
            <v>56848</v>
          </cell>
          <cell r="V461">
            <v>56430</v>
          </cell>
          <cell r="W461">
            <v>56012</v>
          </cell>
          <cell r="Y461">
            <v>55176</v>
          </cell>
          <cell r="AA461">
            <v>54340</v>
          </cell>
          <cell r="AJ461">
            <v>61028</v>
          </cell>
          <cell r="AN461">
            <v>59356</v>
          </cell>
          <cell r="AR461">
            <v>57684</v>
          </cell>
          <cell r="AV461">
            <v>56012</v>
          </cell>
          <cell r="AZ461">
            <v>54340</v>
          </cell>
        </row>
        <row r="462">
          <cell r="Q462">
            <v>36102.379999999997</v>
          </cell>
          <cell r="S462">
            <v>34822.019999999997</v>
          </cell>
          <cell r="U462">
            <v>33541.660000000003</v>
          </cell>
          <cell r="V462">
            <v>32901.480000000003</v>
          </cell>
          <cell r="W462">
            <v>32261.3</v>
          </cell>
          <cell r="Y462">
            <v>30980.94</v>
          </cell>
          <cell r="AA462">
            <v>29700.58</v>
          </cell>
          <cell r="AJ462">
            <v>40532.498333333329</v>
          </cell>
          <cell r="AN462">
            <v>37501.478333333333</v>
          </cell>
          <cell r="AR462">
            <v>34822.488749999997</v>
          </cell>
          <cell r="AV462">
            <v>32261.300000000003</v>
          </cell>
          <cell r="AZ462">
            <v>29700.579999999998</v>
          </cell>
        </row>
        <row r="463">
          <cell r="Q463">
            <v>133715.78</v>
          </cell>
          <cell r="S463">
            <v>130336.54</v>
          </cell>
          <cell r="U463">
            <v>126957.3</v>
          </cell>
          <cell r="V463">
            <v>125267.68</v>
          </cell>
          <cell r="W463">
            <v>123578.06</v>
          </cell>
          <cell r="Y463">
            <v>120198.82</v>
          </cell>
          <cell r="AA463">
            <v>116819.58</v>
          </cell>
          <cell r="AJ463">
            <v>143853.63458333333</v>
          </cell>
          <cell r="AN463">
            <v>137095.09791666665</v>
          </cell>
          <cell r="AR463">
            <v>130336.56125000001</v>
          </cell>
          <cell r="AV463">
            <v>123591.33749999998</v>
          </cell>
          <cell r="AZ463">
            <v>117151.5175</v>
          </cell>
        </row>
        <row r="464">
          <cell r="Q464">
            <v>0</v>
          </cell>
          <cell r="S464">
            <v>0</v>
          </cell>
          <cell r="U464">
            <v>0</v>
          </cell>
          <cell r="V464">
            <v>0</v>
          </cell>
          <cell r="W464">
            <v>0</v>
          </cell>
          <cell r="Y464">
            <v>0</v>
          </cell>
          <cell r="AA464">
            <v>0</v>
          </cell>
          <cell r="AJ464">
            <v>0</v>
          </cell>
          <cell r="AN464">
            <v>0</v>
          </cell>
          <cell r="AR464">
            <v>0</v>
          </cell>
          <cell r="AV464">
            <v>0</v>
          </cell>
          <cell r="AZ464">
            <v>0</v>
          </cell>
        </row>
        <row r="465">
          <cell r="Q465">
            <v>0</v>
          </cell>
          <cell r="S465">
            <v>0</v>
          </cell>
          <cell r="U465">
            <v>0</v>
          </cell>
          <cell r="V465">
            <v>0</v>
          </cell>
          <cell r="W465">
            <v>0</v>
          </cell>
          <cell r="Y465">
            <v>0</v>
          </cell>
          <cell r="AA465">
            <v>0</v>
          </cell>
          <cell r="AJ465">
            <v>0</v>
          </cell>
          <cell r="AN465">
            <v>0</v>
          </cell>
          <cell r="AR465">
            <v>0</v>
          </cell>
          <cell r="AV465">
            <v>0</v>
          </cell>
          <cell r="AZ465">
            <v>0</v>
          </cell>
        </row>
        <row r="466">
          <cell r="Q466">
            <v>0</v>
          </cell>
          <cell r="S466">
            <v>0</v>
          </cell>
          <cell r="U466">
            <v>0</v>
          </cell>
          <cell r="V466">
            <v>0</v>
          </cell>
          <cell r="W466">
            <v>0</v>
          </cell>
          <cell r="Y466">
            <v>0</v>
          </cell>
          <cell r="AA466">
            <v>0</v>
          </cell>
          <cell r="AJ466">
            <v>0</v>
          </cell>
          <cell r="AN466">
            <v>0</v>
          </cell>
          <cell r="AR466">
            <v>0</v>
          </cell>
          <cell r="AV466">
            <v>0</v>
          </cell>
          <cell r="AZ466">
            <v>0</v>
          </cell>
        </row>
        <row r="467">
          <cell r="Q467">
            <v>2166614.2999999998</v>
          </cell>
          <cell r="S467">
            <v>2152944.7999999998</v>
          </cell>
          <cell r="U467">
            <v>2139275.2999999998</v>
          </cell>
          <cell r="V467">
            <v>2132440.5499999998</v>
          </cell>
          <cell r="W467">
            <v>2125605.7999999998</v>
          </cell>
          <cell r="Y467">
            <v>2111936.2999999998</v>
          </cell>
          <cell r="AA467">
            <v>2098266.7999999998</v>
          </cell>
          <cell r="AJ467">
            <v>2207622.8000000003</v>
          </cell>
          <cell r="AN467">
            <v>2180283.8000000003</v>
          </cell>
          <cell r="AR467">
            <v>2152944.8000000003</v>
          </cell>
          <cell r="AV467">
            <v>2125605.8000000003</v>
          </cell>
          <cell r="AZ467">
            <v>2098266.8000000003</v>
          </cell>
        </row>
        <row r="468">
          <cell r="Q468">
            <v>0</v>
          </cell>
          <cell r="S468">
            <v>0</v>
          </cell>
          <cell r="U468">
            <v>0</v>
          </cell>
          <cell r="V468">
            <v>0</v>
          </cell>
          <cell r="W468">
            <v>0</v>
          </cell>
          <cell r="Y468">
            <v>0</v>
          </cell>
          <cell r="AA468">
            <v>0</v>
          </cell>
          <cell r="AJ468">
            <v>0</v>
          </cell>
          <cell r="AN468">
            <v>0</v>
          </cell>
          <cell r="AR468">
            <v>0</v>
          </cell>
          <cell r="AV468">
            <v>0</v>
          </cell>
          <cell r="AZ468">
            <v>0</v>
          </cell>
        </row>
        <row r="469">
          <cell r="Q469">
            <v>0</v>
          </cell>
          <cell r="S469">
            <v>0</v>
          </cell>
          <cell r="U469">
            <v>0</v>
          </cell>
          <cell r="V469">
            <v>0</v>
          </cell>
          <cell r="W469">
            <v>0</v>
          </cell>
          <cell r="Y469">
            <v>0</v>
          </cell>
          <cell r="AA469">
            <v>0</v>
          </cell>
          <cell r="AJ469">
            <v>0</v>
          </cell>
          <cell r="AN469">
            <v>0</v>
          </cell>
          <cell r="AR469">
            <v>0</v>
          </cell>
          <cell r="AV469">
            <v>0</v>
          </cell>
          <cell r="AZ469">
            <v>0</v>
          </cell>
        </row>
        <row r="470">
          <cell r="Q470">
            <v>0</v>
          </cell>
          <cell r="S470">
            <v>0</v>
          </cell>
          <cell r="U470">
            <v>0</v>
          </cell>
          <cell r="V470">
            <v>0</v>
          </cell>
          <cell r="W470">
            <v>0</v>
          </cell>
          <cell r="Y470">
            <v>0</v>
          </cell>
          <cell r="AA470">
            <v>0</v>
          </cell>
          <cell r="AJ470">
            <v>0</v>
          </cell>
          <cell r="AN470">
            <v>0</v>
          </cell>
          <cell r="AR470">
            <v>0</v>
          </cell>
          <cell r="AV470">
            <v>0</v>
          </cell>
          <cell r="AZ470">
            <v>0</v>
          </cell>
        </row>
        <row r="471">
          <cell r="Q471">
            <v>138086.82999999999</v>
          </cell>
          <cell r="S471">
            <v>0</v>
          </cell>
          <cell r="U471">
            <v>0</v>
          </cell>
          <cell r="V471">
            <v>0</v>
          </cell>
          <cell r="W471">
            <v>0</v>
          </cell>
          <cell r="Y471">
            <v>0</v>
          </cell>
          <cell r="AA471">
            <v>0</v>
          </cell>
          <cell r="AJ471">
            <v>171852.97</v>
          </cell>
          <cell r="AN471">
            <v>123856.93958333334</v>
          </cell>
          <cell r="AR471">
            <v>66572.616250000006</v>
          </cell>
          <cell r="AV471">
            <v>16791.879583333332</v>
          </cell>
          <cell r="AZ471">
            <v>0</v>
          </cell>
        </row>
        <row r="472">
          <cell r="Q472">
            <v>0</v>
          </cell>
          <cell r="S472">
            <v>0</v>
          </cell>
          <cell r="U472">
            <v>0</v>
          </cell>
          <cell r="V472">
            <v>0</v>
          </cell>
          <cell r="W472">
            <v>0</v>
          </cell>
          <cell r="Y472">
            <v>0</v>
          </cell>
          <cell r="AA472">
            <v>0</v>
          </cell>
          <cell r="AJ472">
            <v>0</v>
          </cell>
          <cell r="AN472">
            <v>0</v>
          </cell>
          <cell r="AR472">
            <v>0</v>
          </cell>
          <cell r="AV472">
            <v>0</v>
          </cell>
          <cell r="AZ472">
            <v>0</v>
          </cell>
        </row>
        <row r="473">
          <cell r="Q473">
            <v>0</v>
          </cell>
          <cell r="S473">
            <v>0</v>
          </cell>
          <cell r="U473">
            <v>0</v>
          </cell>
          <cell r="V473">
            <v>0</v>
          </cell>
          <cell r="W473">
            <v>0</v>
          </cell>
          <cell r="Y473">
            <v>0</v>
          </cell>
          <cell r="AA473">
            <v>0</v>
          </cell>
          <cell r="AJ473">
            <v>0</v>
          </cell>
          <cell r="AN473">
            <v>0</v>
          </cell>
          <cell r="AR473">
            <v>0</v>
          </cell>
          <cell r="AV473">
            <v>0</v>
          </cell>
          <cell r="AZ473">
            <v>0</v>
          </cell>
        </row>
        <row r="474">
          <cell r="Q474">
            <v>0</v>
          </cell>
          <cell r="S474">
            <v>0</v>
          </cell>
          <cell r="U474">
            <v>0</v>
          </cell>
          <cell r="V474">
            <v>0</v>
          </cell>
          <cell r="W474">
            <v>0</v>
          </cell>
          <cell r="Y474">
            <v>0</v>
          </cell>
          <cell r="AA474">
            <v>0</v>
          </cell>
          <cell r="AJ474">
            <v>0</v>
          </cell>
          <cell r="AN474">
            <v>0</v>
          </cell>
          <cell r="AR474">
            <v>0</v>
          </cell>
          <cell r="AV474">
            <v>0</v>
          </cell>
          <cell r="AZ474">
            <v>0</v>
          </cell>
        </row>
        <row r="475">
          <cell r="Q475">
            <v>1913908.68</v>
          </cell>
          <cell r="S475">
            <v>1897046.04</v>
          </cell>
          <cell r="U475">
            <v>1880183.4</v>
          </cell>
          <cell r="V475">
            <v>1871752.08</v>
          </cell>
          <cell r="W475">
            <v>1863320.76</v>
          </cell>
          <cell r="Y475">
            <v>1846458.12</v>
          </cell>
          <cell r="AA475">
            <v>1829595.48</v>
          </cell>
          <cell r="AJ475">
            <v>1964496.6000000003</v>
          </cell>
          <cell r="AN475">
            <v>1930771.32</v>
          </cell>
          <cell r="AR475">
            <v>1897046.0400000003</v>
          </cell>
          <cell r="AV475">
            <v>1863320.76</v>
          </cell>
          <cell r="AZ475">
            <v>1829595.4799999997</v>
          </cell>
        </row>
        <row r="476">
          <cell r="Q476">
            <v>21017</v>
          </cell>
          <cell r="S476">
            <v>2741.35</v>
          </cell>
          <cell r="U476">
            <v>0</v>
          </cell>
          <cell r="V476">
            <v>0</v>
          </cell>
          <cell r="W476">
            <v>0</v>
          </cell>
          <cell r="Y476">
            <v>0</v>
          </cell>
          <cell r="AA476">
            <v>0</v>
          </cell>
          <cell r="AJ476">
            <v>75843.947499999995</v>
          </cell>
          <cell r="AN476">
            <v>40472.949999999997</v>
          </cell>
          <cell r="AR476">
            <v>15191.634166666669</v>
          </cell>
          <cell r="AV476">
            <v>2094.085</v>
          </cell>
          <cell r="AZ476">
            <v>0</v>
          </cell>
        </row>
        <row r="477">
          <cell r="Q477">
            <v>642790.85</v>
          </cell>
          <cell r="S477">
            <v>637485.11</v>
          </cell>
          <cell r="U477">
            <v>632179.37</v>
          </cell>
          <cell r="V477">
            <v>629526.5</v>
          </cell>
          <cell r="W477">
            <v>626873.63</v>
          </cell>
          <cell r="Y477">
            <v>621567.89</v>
          </cell>
          <cell r="AA477">
            <v>616262.15</v>
          </cell>
          <cell r="AJ477">
            <v>658708.06999999995</v>
          </cell>
          <cell r="AN477">
            <v>648096.59</v>
          </cell>
          <cell r="AR477">
            <v>637485.11</v>
          </cell>
          <cell r="AV477">
            <v>626873.63</v>
          </cell>
          <cell r="AZ477">
            <v>616262.15</v>
          </cell>
        </row>
        <row r="478">
          <cell r="Q478">
            <v>196027.36</v>
          </cell>
          <cell r="S478">
            <v>167514.29</v>
          </cell>
          <cell r="U478">
            <v>139001.22</v>
          </cell>
          <cell r="V478">
            <v>124744.68</v>
          </cell>
          <cell r="W478">
            <v>110488.15</v>
          </cell>
          <cell r="Y478">
            <v>81975.08</v>
          </cell>
          <cell r="AA478">
            <v>53462.01</v>
          </cell>
          <cell r="AJ478">
            <v>281566.59041666676</v>
          </cell>
          <cell r="AN478">
            <v>224540.43624999994</v>
          </cell>
          <cell r="AR478">
            <v>167514.28874999998</v>
          </cell>
          <cell r="AV478">
            <v>110488.14750000001</v>
          </cell>
          <cell r="AZ478">
            <v>56580.624166666654</v>
          </cell>
        </row>
        <row r="479">
          <cell r="Q479">
            <v>0</v>
          </cell>
          <cell r="S479">
            <v>0</v>
          </cell>
          <cell r="U479">
            <v>0</v>
          </cell>
          <cell r="V479">
            <v>0</v>
          </cell>
          <cell r="W479">
            <v>0</v>
          </cell>
          <cell r="Y479">
            <v>0</v>
          </cell>
          <cell r="AA479">
            <v>0</v>
          </cell>
          <cell r="AJ479">
            <v>5842.037916666668</v>
          </cell>
          <cell r="AN479">
            <v>1580.9837500000001</v>
          </cell>
          <cell r="AR479">
            <v>25.362916666666667</v>
          </cell>
          <cell r="AV479">
            <v>0</v>
          </cell>
          <cell r="AZ479">
            <v>0</v>
          </cell>
        </row>
        <row r="480">
          <cell r="Q480">
            <v>380774.87</v>
          </cell>
          <cell r="S480">
            <v>350312.88</v>
          </cell>
          <cell r="U480">
            <v>319850.89</v>
          </cell>
          <cell r="V480">
            <v>304619.90000000002</v>
          </cell>
          <cell r="W480">
            <v>289388.90000000002</v>
          </cell>
          <cell r="Y480">
            <v>258926.91</v>
          </cell>
          <cell r="AA480">
            <v>228464.92</v>
          </cell>
          <cell r="AJ480">
            <v>472160.84125000006</v>
          </cell>
          <cell r="AN480">
            <v>411236.86249999999</v>
          </cell>
          <cell r="AR480">
            <v>350312.88250000001</v>
          </cell>
          <cell r="AV480">
            <v>289388.90250000003</v>
          </cell>
          <cell r="AZ480">
            <v>228464.92249999999</v>
          </cell>
        </row>
        <row r="481">
          <cell r="Q481">
            <v>0</v>
          </cell>
          <cell r="S481">
            <v>0</v>
          </cell>
          <cell r="U481">
            <v>0</v>
          </cell>
          <cell r="V481">
            <v>0</v>
          </cell>
          <cell r="W481">
            <v>0</v>
          </cell>
          <cell r="Y481">
            <v>0</v>
          </cell>
          <cell r="AA481">
            <v>0</v>
          </cell>
          <cell r="AJ481">
            <v>0</v>
          </cell>
          <cell r="AN481">
            <v>0</v>
          </cell>
          <cell r="AR481">
            <v>0</v>
          </cell>
          <cell r="AV481">
            <v>0</v>
          </cell>
          <cell r="AZ481">
            <v>0</v>
          </cell>
        </row>
        <row r="482">
          <cell r="Q482">
            <v>4895324.22</v>
          </cell>
          <cell r="S482">
            <v>4858517.28</v>
          </cell>
          <cell r="U482">
            <v>4821710.34</v>
          </cell>
          <cell r="V482">
            <v>4803306.87</v>
          </cell>
          <cell r="W482">
            <v>4784903.4000000004</v>
          </cell>
          <cell r="Y482">
            <v>4748096.46</v>
          </cell>
          <cell r="AA482">
            <v>4711289.5199999996</v>
          </cell>
          <cell r="AJ482">
            <v>5005745.0762500009</v>
          </cell>
          <cell r="AN482">
            <v>4932131.1729166675</v>
          </cell>
          <cell r="AR482">
            <v>4858517.282916666</v>
          </cell>
          <cell r="AV482">
            <v>4784903.4000000004</v>
          </cell>
          <cell r="AZ482">
            <v>4711289.5199999996</v>
          </cell>
        </row>
        <row r="483">
          <cell r="Q483">
            <v>827318.91</v>
          </cell>
          <cell r="S483">
            <v>821098.47</v>
          </cell>
          <cell r="U483">
            <v>814878.03</v>
          </cell>
          <cell r="V483">
            <v>811767.81</v>
          </cell>
          <cell r="W483">
            <v>808657.59</v>
          </cell>
          <cell r="Y483">
            <v>802437.15</v>
          </cell>
          <cell r="AA483">
            <v>796216.71</v>
          </cell>
          <cell r="AJ483">
            <v>845980.23958333337</v>
          </cell>
          <cell r="AN483">
            <v>833539.35624999984</v>
          </cell>
          <cell r="AR483">
            <v>821098.47291666653</v>
          </cell>
          <cell r="AV483">
            <v>808657.59</v>
          </cell>
          <cell r="AZ483">
            <v>796216.71</v>
          </cell>
        </row>
        <row r="484">
          <cell r="Q484">
            <v>815866.29</v>
          </cell>
          <cell r="S484">
            <v>0</v>
          </cell>
          <cell r="U484">
            <v>0</v>
          </cell>
          <cell r="V484">
            <v>0</v>
          </cell>
          <cell r="W484">
            <v>0</v>
          </cell>
          <cell r="Y484">
            <v>0</v>
          </cell>
          <cell r="AA484">
            <v>0</v>
          </cell>
          <cell r="AJ484">
            <v>929801.72166666656</v>
          </cell>
          <cell r="AN484">
            <v>694574.22125000006</v>
          </cell>
          <cell r="AR484">
            <v>384930.99125000002</v>
          </cell>
          <cell r="AV484">
            <v>100412.96125000001</v>
          </cell>
          <cell r="AZ484">
            <v>0</v>
          </cell>
        </row>
        <row r="485">
          <cell r="Q485">
            <v>0</v>
          </cell>
          <cell r="S485">
            <v>0</v>
          </cell>
          <cell r="U485">
            <v>0</v>
          </cell>
          <cell r="V485">
            <v>0</v>
          </cell>
          <cell r="W485">
            <v>0</v>
          </cell>
          <cell r="Y485">
            <v>0</v>
          </cell>
          <cell r="AA485">
            <v>0</v>
          </cell>
          <cell r="AJ485">
            <v>0</v>
          </cell>
          <cell r="AN485">
            <v>0</v>
          </cell>
          <cell r="AR485">
            <v>0</v>
          </cell>
          <cell r="AV485">
            <v>0</v>
          </cell>
          <cell r="AZ485">
            <v>0</v>
          </cell>
        </row>
        <row r="486">
          <cell r="Q486">
            <v>0</v>
          </cell>
          <cell r="S486">
            <v>0</v>
          </cell>
          <cell r="U486">
            <v>0</v>
          </cell>
          <cell r="V486">
            <v>0</v>
          </cell>
          <cell r="W486">
            <v>0</v>
          </cell>
          <cell r="Y486">
            <v>0</v>
          </cell>
          <cell r="AA486">
            <v>0</v>
          </cell>
          <cell r="AJ486">
            <v>0</v>
          </cell>
          <cell r="AN486">
            <v>0</v>
          </cell>
          <cell r="AR486">
            <v>0</v>
          </cell>
          <cell r="AV486">
            <v>0</v>
          </cell>
          <cell r="AZ486">
            <v>0</v>
          </cell>
        </row>
        <row r="487">
          <cell r="Q487">
            <v>0</v>
          </cell>
          <cell r="S487">
            <v>0</v>
          </cell>
          <cell r="U487">
            <v>0</v>
          </cell>
          <cell r="V487">
            <v>0</v>
          </cell>
          <cell r="W487">
            <v>0</v>
          </cell>
          <cell r="Y487">
            <v>0</v>
          </cell>
          <cell r="AA487">
            <v>0</v>
          </cell>
          <cell r="AJ487">
            <v>0</v>
          </cell>
          <cell r="AN487">
            <v>0</v>
          </cell>
          <cell r="AR487">
            <v>0</v>
          </cell>
          <cell r="AV487">
            <v>0</v>
          </cell>
          <cell r="AZ487">
            <v>0</v>
          </cell>
        </row>
        <row r="488">
          <cell r="Q488">
            <v>0</v>
          </cell>
          <cell r="S488">
            <v>0</v>
          </cell>
          <cell r="U488">
            <v>0</v>
          </cell>
          <cell r="V488">
            <v>0</v>
          </cell>
          <cell r="W488">
            <v>0</v>
          </cell>
          <cell r="Y488">
            <v>0</v>
          </cell>
          <cell r="AA488">
            <v>0</v>
          </cell>
          <cell r="AJ488">
            <v>0</v>
          </cell>
          <cell r="AN488">
            <v>0</v>
          </cell>
          <cell r="AR488">
            <v>0</v>
          </cell>
          <cell r="AV488">
            <v>0</v>
          </cell>
          <cell r="AZ488">
            <v>0</v>
          </cell>
        </row>
        <row r="489">
          <cell r="Q489">
            <v>0</v>
          </cell>
          <cell r="S489">
            <v>0</v>
          </cell>
          <cell r="U489">
            <v>0</v>
          </cell>
          <cell r="V489">
            <v>0</v>
          </cell>
          <cell r="W489">
            <v>0</v>
          </cell>
          <cell r="Y489">
            <v>0</v>
          </cell>
          <cell r="AA489">
            <v>0</v>
          </cell>
          <cell r="AJ489">
            <v>0</v>
          </cell>
          <cell r="AN489">
            <v>0</v>
          </cell>
          <cell r="AR489">
            <v>0</v>
          </cell>
          <cell r="AV489">
            <v>0</v>
          </cell>
          <cell r="AZ489">
            <v>0</v>
          </cell>
        </row>
        <row r="490">
          <cell r="Q490">
            <v>0</v>
          </cell>
          <cell r="S490">
            <v>0</v>
          </cell>
          <cell r="U490">
            <v>0</v>
          </cell>
          <cell r="V490">
            <v>0</v>
          </cell>
          <cell r="W490">
            <v>0</v>
          </cell>
          <cell r="Y490">
            <v>0</v>
          </cell>
          <cell r="AA490">
            <v>0</v>
          </cell>
          <cell r="AJ490">
            <v>0</v>
          </cell>
          <cell r="AN490">
            <v>0</v>
          </cell>
          <cell r="AR490">
            <v>0</v>
          </cell>
          <cell r="AV490">
            <v>0</v>
          </cell>
          <cell r="AZ490">
            <v>0</v>
          </cell>
        </row>
        <row r="491">
          <cell r="Q491">
            <v>0</v>
          </cell>
          <cell r="S491">
            <v>0</v>
          </cell>
          <cell r="U491">
            <v>0</v>
          </cell>
          <cell r="V491">
            <v>0</v>
          </cell>
          <cell r="W491">
            <v>0</v>
          </cell>
          <cell r="Y491">
            <v>0</v>
          </cell>
          <cell r="AA491">
            <v>0</v>
          </cell>
          <cell r="AJ491">
            <v>20425.910416666666</v>
          </cell>
          <cell r="AN491">
            <v>817.04041666666672</v>
          </cell>
          <cell r="AR491">
            <v>0</v>
          </cell>
          <cell r="AV491">
            <v>0</v>
          </cell>
          <cell r="AZ491">
            <v>0</v>
          </cell>
        </row>
        <row r="492">
          <cell r="Q492">
            <v>0</v>
          </cell>
          <cell r="S492">
            <v>0</v>
          </cell>
          <cell r="U492">
            <v>0</v>
          </cell>
          <cell r="V492">
            <v>0</v>
          </cell>
          <cell r="W492">
            <v>0</v>
          </cell>
          <cell r="Y492">
            <v>0</v>
          </cell>
          <cell r="AA492">
            <v>0</v>
          </cell>
          <cell r="AJ492">
            <v>0</v>
          </cell>
          <cell r="AN492">
            <v>0</v>
          </cell>
          <cell r="AR492">
            <v>0</v>
          </cell>
          <cell r="AV492">
            <v>0</v>
          </cell>
          <cell r="AZ492">
            <v>0</v>
          </cell>
        </row>
        <row r="493">
          <cell r="Q493">
            <v>0</v>
          </cell>
          <cell r="S493">
            <v>1702292.08</v>
          </cell>
          <cell r="U493">
            <v>1827178.37</v>
          </cell>
          <cell r="V493">
            <v>1804978.34</v>
          </cell>
          <cell r="W493">
            <v>1782120.24</v>
          </cell>
          <cell r="Y493">
            <v>1736563.16</v>
          </cell>
          <cell r="AA493">
            <v>1690681.07</v>
          </cell>
          <cell r="AJ493">
            <v>0</v>
          </cell>
          <cell r="AN493">
            <v>505690.91791666672</v>
          </cell>
          <cell r="AR493">
            <v>1099711.075</v>
          </cell>
          <cell r="AV493">
            <v>1663279.7004166667</v>
          </cell>
          <cell r="AZ493">
            <v>1690689.9924999999</v>
          </cell>
        </row>
        <row r="494">
          <cell r="Q494">
            <v>817114.51</v>
          </cell>
          <cell r="S494">
            <v>796938.85</v>
          </cell>
          <cell r="U494">
            <v>776763.19</v>
          </cell>
          <cell r="V494">
            <v>766675.36</v>
          </cell>
          <cell r="W494">
            <v>756587.53</v>
          </cell>
          <cell r="Y494">
            <v>736411.87</v>
          </cell>
          <cell r="AA494">
            <v>716236.21</v>
          </cell>
          <cell r="AJ494">
            <v>877641.49000000011</v>
          </cell>
          <cell r="AN494">
            <v>837290.16999999993</v>
          </cell>
          <cell r="AR494">
            <v>796938.85</v>
          </cell>
          <cell r="AV494">
            <v>756587.52999999991</v>
          </cell>
          <cell r="AZ494">
            <v>716236.21</v>
          </cell>
        </row>
        <row r="495">
          <cell r="Q495">
            <v>2324574.52</v>
          </cell>
          <cell r="S495">
            <v>2310472.7599999998</v>
          </cell>
          <cell r="U495">
            <v>2296371</v>
          </cell>
          <cell r="V495">
            <v>2289320.12</v>
          </cell>
          <cell r="W495">
            <v>2282269.2400000002</v>
          </cell>
          <cell r="Y495">
            <v>2268167.48</v>
          </cell>
          <cell r="AA495">
            <v>2254065.7200000002</v>
          </cell>
          <cell r="AJ495">
            <v>2366702.8733333335</v>
          </cell>
          <cell r="AN495">
            <v>2338580.2733333334</v>
          </cell>
          <cell r="AR495">
            <v>2310461.86</v>
          </cell>
          <cell r="AV495">
            <v>2282269.2400000002</v>
          </cell>
          <cell r="AZ495">
            <v>2254065.7199999997</v>
          </cell>
        </row>
        <row r="496">
          <cell r="Q496">
            <v>2702337.43</v>
          </cell>
          <cell r="S496">
            <v>2686347.27</v>
          </cell>
          <cell r="U496">
            <v>2670357.11</v>
          </cell>
          <cell r="V496">
            <v>2662362.0299999998</v>
          </cell>
          <cell r="W496">
            <v>2654366.9500000002</v>
          </cell>
          <cell r="Y496">
            <v>2638376.79</v>
          </cell>
          <cell r="AA496">
            <v>2622386.63</v>
          </cell>
          <cell r="AJ496">
            <v>2750089.4808333335</v>
          </cell>
          <cell r="AN496">
            <v>2718201.8608333333</v>
          </cell>
          <cell r="AR496">
            <v>2686313.1741666668</v>
          </cell>
          <cell r="AV496">
            <v>2654366.9499999997</v>
          </cell>
          <cell r="AZ496">
            <v>2622386.63</v>
          </cell>
        </row>
        <row r="497">
          <cell r="Q497">
            <v>150692.75</v>
          </cell>
          <cell r="S497">
            <v>0</v>
          </cell>
          <cell r="U497">
            <v>0</v>
          </cell>
          <cell r="V497">
            <v>0</v>
          </cell>
          <cell r="W497">
            <v>0</v>
          </cell>
          <cell r="Y497">
            <v>0</v>
          </cell>
          <cell r="AA497">
            <v>0</v>
          </cell>
          <cell r="AJ497">
            <v>173865.46958333332</v>
          </cell>
          <cell r="AN497">
            <v>129275.57041666664</v>
          </cell>
          <cell r="AR497">
            <v>71320.413749999992</v>
          </cell>
          <cell r="AV497">
            <v>18514.750416666666</v>
          </cell>
          <cell r="AZ497">
            <v>0</v>
          </cell>
        </row>
        <row r="498">
          <cell r="Q498">
            <v>3737732.75</v>
          </cell>
          <cell r="S498">
            <v>3663718.24</v>
          </cell>
          <cell r="U498">
            <v>3589703.73</v>
          </cell>
          <cell r="V498">
            <v>3552696.48</v>
          </cell>
          <cell r="W498">
            <v>3515689.22</v>
          </cell>
          <cell r="Y498">
            <v>3441674.71</v>
          </cell>
          <cell r="AA498">
            <v>3367660.2</v>
          </cell>
          <cell r="AJ498">
            <v>3959622.1333333328</v>
          </cell>
          <cell r="AN498">
            <v>3811747.2741666674</v>
          </cell>
          <cell r="AR498">
            <v>3663718.2449999996</v>
          </cell>
          <cell r="AV498">
            <v>3515689.2225000001</v>
          </cell>
          <cell r="AZ498">
            <v>3367660.2025000006</v>
          </cell>
        </row>
        <row r="499">
          <cell r="S499">
            <v>9676184.8499999996</v>
          </cell>
          <cell r="U499">
            <v>7639311.9900000002</v>
          </cell>
          <cell r="V499">
            <v>206828.62</v>
          </cell>
          <cell r="W499">
            <v>7575862.1600000001</v>
          </cell>
          <cell r="Y499">
            <v>7300376.2599999998</v>
          </cell>
          <cell r="AA499">
            <v>7024890.3600000003</v>
          </cell>
          <cell r="AJ499">
            <v>0</v>
          </cell>
          <cell r="AN499">
            <v>1776584.0912500003</v>
          </cell>
          <cell r="AR499">
            <v>3667471.9341666675</v>
          </cell>
          <cell r="AV499">
            <v>6009477.614583333</v>
          </cell>
          <cell r="AZ499">
            <v>6394012.6420833329</v>
          </cell>
        </row>
        <row r="500">
          <cell r="S500">
            <v>9429188.75</v>
          </cell>
          <cell r="U500">
            <v>7639311.9900000002</v>
          </cell>
          <cell r="V500">
            <v>206828.63</v>
          </cell>
          <cell r="W500">
            <v>7575862.1699999999</v>
          </cell>
          <cell r="Y500">
            <v>7300376.2699999996</v>
          </cell>
          <cell r="AA500">
            <v>7024890.3700000001</v>
          </cell>
          <cell r="AJ500">
            <v>0</v>
          </cell>
          <cell r="AN500">
            <v>1756001.0845833335</v>
          </cell>
          <cell r="AR500">
            <v>3646888.930416666</v>
          </cell>
          <cell r="AV500">
            <v>5988894.6133333333</v>
          </cell>
          <cell r="AZ500">
            <v>6394012.6408333331</v>
          </cell>
        </row>
        <row r="501">
          <cell r="S501">
            <v>8188487.4199999999</v>
          </cell>
          <cell r="U501">
            <v>6684660.3099999996</v>
          </cell>
          <cell r="V501">
            <v>177234.84</v>
          </cell>
          <cell r="W501">
            <v>6623307.2400000002</v>
          </cell>
          <cell r="Y501">
            <v>6382459.7000000002</v>
          </cell>
          <cell r="AA501">
            <v>6141612.1600000001</v>
          </cell>
          <cell r="AJ501">
            <v>0</v>
          </cell>
          <cell r="AN501">
            <v>1519775.3854166667</v>
          </cell>
          <cell r="AR501">
            <v>3172857.5150000001</v>
          </cell>
          <cell r="AV501">
            <v>5220383.4766666675</v>
          </cell>
          <cell r="AZ501">
            <v>5589842.9308333332</v>
          </cell>
        </row>
        <row r="502">
          <cell r="Q502">
            <v>536016.68000000005</v>
          </cell>
          <cell r="S502">
            <v>0</v>
          </cell>
          <cell r="U502">
            <v>0</v>
          </cell>
          <cell r="V502">
            <v>0</v>
          </cell>
          <cell r="W502">
            <v>0</v>
          </cell>
          <cell r="Y502">
            <v>0</v>
          </cell>
          <cell r="AA502">
            <v>0</v>
          </cell>
          <cell r="AJ502">
            <v>289600.26166666666</v>
          </cell>
          <cell r="AN502">
            <v>347668.73500000004</v>
          </cell>
          <cell r="AR502">
            <v>307824.44458333333</v>
          </cell>
          <cell r="AV502">
            <v>58068.473333333335</v>
          </cell>
          <cell r="AZ502">
            <v>0</v>
          </cell>
        </row>
        <row r="503">
          <cell r="Y503">
            <v>0</v>
          </cell>
          <cell r="AA503">
            <v>3506488.37</v>
          </cell>
          <cell r="AR503">
            <v>0</v>
          </cell>
          <cell r="AV503">
            <v>989753.05666666664</v>
          </cell>
          <cell r="AZ503">
            <v>2157093.27</v>
          </cell>
        </row>
        <row r="504">
          <cell r="AV504">
            <v>0</v>
          </cell>
          <cell r="AZ504">
            <v>399995.0091666666</v>
          </cell>
        </row>
        <row r="505">
          <cell r="AV505">
            <v>0</v>
          </cell>
          <cell r="AZ505">
            <v>0</v>
          </cell>
        </row>
        <row r="506">
          <cell r="Q506">
            <v>0</v>
          </cell>
          <cell r="S506">
            <v>0</v>
          </cell>
          <cell r="U506">
            <v>0</v>
          </cell>
          <cell r="V506">
            <v>0</v>
          </cell>
          <cell r="W506">
            <v>0</v>
          </cell>
          <cell r="Y506">
            <v>0</v>
          </cell>
          <cell r="AA506">
            <v>0</v>
          </cell>
          <cell r="AJ506">
            <v>0</v>
          </cell>
          <cell r="AN506">
            <v>0</v>
          </cell>
          <cell r="AR506">
            <v>0</v>
          </cell>
          <cell r="AV506">
            <v>0</v>
          </cell>
          <cell r="AZ506">
            <v>0</v>
          </cell>
        </row>
        <row r="507">
          <cell r="Q507">
            <v>0</v>
          </cell>
          <cell r="S507">
            <v>0</v>
          </cell>
          <cell r="U507">
            <v>0</v>
          </cell>
          <cell r="V507">
            <v>0</v>
          </cell>
          <cell r="W507">
            <v>0</v>
          </cell>
          <cell r="Y507">
            <v>0</v>
          </cell>
          <cell r="AA507">
            <v>0</v>
          </cell>
          <cell r="AJ507">
            <v>0</v>
          </cell>
          <cell r="AN507">
            <v>0</v>
          </cell>
          <cell r="AR507">
            <v>0</v>
          </cell>
          <cell r="AV507">
            <v>0</v>
          </cell>
          <cell r="AZ507">
            <v>0</v>
          </cell>
        </row>
        <row r="508">
          <cell r="Q508">
            <v>0</v>
          </cell>
          <cell r="S508">
            <v>0</v>
          </cell>
          <cell r="U508">
            <v>0</v>
          </cell>
          <cell r="V508">
            <v>0</v>
          </cell>
          <cell r="W508">
            <v>0</v>
          </cell>
          <cell r="Y508">
            <v>0</v>
          </cell>
          <cell r="AA508">
            <v>0</v>
          </cell>
          <cell r="AJ508">
            <v>0</v>
          </cell>
          <cell r="AN508">
            <v>0</v>
          </cell>
          <cell r="AR508">
            <v>0</v>
          </cell>
          <cell r="AV508">
            <v>0</v>
          </cell>
          <cell r="AZ508">
            <v>0</v>
          </cell>
        </row>
        <row r="509">
          <cell r="Q509">
            <v>2125913.37</v>
          </cell>
          <cell r="S509">
            <v>937910.71</v>
          </cell>
          <cell r="U509">
            <v>0</v>
          </cell>
          <cell r="V509">
            <v>0</v>
          </cell>
          <cell r="W509">
            <v>0</v>
          </cell>
          <cell r="Y509">
            <v>0</v>
          </cell>
          <cell r="AA509">
            <v>0</v>
          </cell>
          <cell r="AJ509">
            <v>4232258.2279166682</v>
          </cell>
          <cell r="AN509">
            <v>2799577.7291666665</v>
          </cell>
          <cell r="AR509">
            <v>1369389.4958333336</v>
          </cell>
          <cell r="AV509">
            <v>323057.40125</v>
          </cell>
          <cell r="AZ509">
            <v>0</v>
          </cell>
        </row>
        <row r="510">
          <cell r="Q510">
            <v>74068.94</v>
          </cell>
          <cell r="S510">
            <v>74068.94</v>
          </cell>
          <cell r="U510">
            <v>74068.94</v>
          </cell>
          <cell r="V510">
            <v>74068.94</v>
          </cell>
          <cell r="W510">
            <v>74068.94</v>
          </cell>
          <cell r="Y510">
            <v>74068.94</v>
          </cell>
          <cell r="AA510">
            <v>74068.94</v>
          </cell>
          <cell r="AJ510">
            <v>91843964.097916678</v>
          </cell>
          <cell r="AN510">
            <v>56385451.270416684</v>
          </cell>
          <cell r="AR510">
            <v>21739831.768749997</v>
          </cell>
          <cell r="AV510">
            <v>74068.939999999988</v>
          </cell>
          <cell r="AZ510">
            <v>70982.734166666647</v>
          </cell>
        </row>
        <row r="511">
          <cell r="Q511">
            <v>13013034.1</v>
          </cell>
          <cell r="S511">
            <v>13013034.1</v>
          </cell>
          <cell r="U511">
            <v>13013034.1</v>
          </cell>
          <cell r="V511">
            <v>13013034.1</v>
          </cell>
          <cell r="W511">
            <v>13013034.1</v>
          </cell>
          <cell r="Y511">
            <v>13013034.1</v>
          </cell>
          <cell r="AA511">
            <v>13013034.1</v>
          </cell>
          <cell r="AJ511">
            <v>13697414.455</v>
          </cell>
          <cell r="AN511">
            <v>13444452.344999997</v>
          </cell>
          <cell r="AR511">
            <v>13180437.598333331</v>
          </cell>
          <cell r="AV511">
            <v>13013034.099999996</v>
          </cell>
          <cell r="AZ511">
            <v>12470824.345833331</v>
          </cell>
        </row>
        <row r="512">
          <cell r="Q512">
            <v>1426221.06</v>
          </cell>
          <cell r="S512">
            <v>1998778.99</v>
          </cell>
          <cell r="U512">
            <v>2073656.75</v>
          </cell>
          <cell r="V512">
            <v>2073230.86</v>
          </cell>
          <cell r="W512">
            <v>2072992.11</v>
          </cell>
          <cell r="Y512">
            <v>2068082.64</v>
          </cell>
          <cell r="AA512">
            <v>2084963.67</v>
          </cell>
          <cell r="AJ512">
            <v>59425.877500000002</v>
          </cell>
          <cell r="AN512">
            <v>689209.41041666665</v>
          </cell>
          <cell r="AR512">
            <v>1379640.6858333333</v>
          </cell>
          <cell r="AV512">
            <v>2013092.5695833331</v>
          </cell>
          <cell r="AZ512">
            <v>1995014.4687500002</v>
          </cell>
        </row>
        <row r="513">
          <cell r="Q513">
            <v>78266845</v>
          </cell>
          <cell r="S513">
            <v>76940289</v>
          </cell>
          <cell r="U513">
            <v>75613733</v>
          </cell>
          <cell r="V513">
            <v>74950455</v>
          </cell>
          <cell r="W513">
            <v>74287177</v>
          </cell>
          <cell r="Y513">
            <v>72960621</v>
          </cell>
          <cell r="AA513">
            <v>71634065</v>
          </cell>
          <cell r="AJ513">
            <v>9838628.791666666</v>
          </cell>
          <cell r="AN513">
            <v>35485391.791666664</v>
          </cell>
          <cell r="AR513">
            <v>60247784.125</v>
          </cell>
          <cell r="AV513">
            <v>74287177</v>
          </cell>
          <cell r="AZ513">
            <v>71634065</v>
          </cell>
        </row>
        <row r="514">
          <cell r="Q514">
            <v>24416828</v>
          </cell>
          <cell r="S514">
            <v>24416828</v>
          </cell>
          <cell r="U514">
            <v>24166736.050000001</v>
          </cell>
          <cell r="V514">
            <v>23572734.719999999</v>
          </cell>
          <cell r="W514">
            <v>22978733.390000001</v>
          </cell>
          <cell r="Y514">
            <v>21790730.73</v>
          </cell>
          <cell r="AA514">
            <v>20602728.07</v>
          </cell>
          <cell r="AJ514">
            <v>3052103.5</v>
          </cell>
          <cell r="AN514">
            <v>11180625.668750001</v>
          </cell>
          <cell r="AR514">
            <v>18840203.46541667</v>
          </cell>
          <cell r="AV514">
            <v>22655675.98875</v>
          </cell>
          <cell r="AZ514">
            <v>20602494.789583337</v>
          </cell>
        </row>
        <row r="515">
          <cell r="Q515">
            <v>781320</v>
          </cell>
          <cell r="S515">
            <v>781320</v>
          </cell>
          <cell r="U515">
            <v>781320</v>
          </cell>
          <cell r="V515">
            <v>781320</v>
          </cell>
          <cell r="W515">
            <v>781320</v>
          </cell>
          <cell r="Y515">
            <v>781320</v>
          </cell>
          <cell r="AA515">
            <v>781320</v>
          </cell>
          <cell r="AJ515">
            <v>97665</v>
          </cell>
          <cell r="AN515">
            <v>358105</v>
          </cell>
          <cell r="AR515">
            <v>618545</v>
          </cell>
          <cell r="AV515">
            <v>781320</v>
          </cell>
          <cell r="AZ515">
            <v>1323529.7541666667</v>
          </cell>
        </row>
        <row r="516">
          <cell r="AV516">
            <v>0</v>
          </cell>
          <cell r="AZ516">
            <v>83282.457916666666</v>
          </cell>
        </row>
        <row r="517">
          <cell r="Q517">
            <v>0</v>
          </cell>
          <cell r="S517">
            <v>0</v>
          </cell>
          <cell r="U517">
            <v>0</v>
          </cell>
          <cell r="V517">
            <v>0</v>
          </cell>
          <cell r="W517">
            <v>0</v>
          </cell>
          <cell r="Y517">
            <v>0</v>
          </cell>
          <cell r="AA517">
            <v>0</v>
          </cell>
          <cell r="AJ517">
            <v>21263.028750000001</v>
          </cell>
          <cell r="AN517">
            <v>9450.1454166666663</v>
          </cell>
          <cell r="AR517">
            <v>2362.4754166666667</v>
          </cell>
          <cell r="AV517">
            <v>0</v>
          </cell>
          <cell r="AZ517">
            <v>0</v>
          </cell>
        </row>
        <row r="518">
          <cell r="Q518">
            <v>65824332.039999999</v>
          </cell>
          <cell r="S518">
            <v>65824332.039999999</v>
          </cell>
          <cell r="U518">
            <v>65824332.039999999</v>
          </cell>
          <cell r="V518">
            <v>65824332.039999999</v>
          </cell>
          <cell r="W518">
            <v>65824332.039999999</v>
          </cell>
          <cell r="Y518">
            <v>65824332.039999999</v>
          </cell>
          <cell r="AA518">
            <v>65824332.039999999</v>
          </cell>
          <cell r="AJ518">
            <v>65824332.039999992</v>
          </cell>
          <cell r="AN518">
            <v>65824332.039999992</v>
          </cell>
          <cell r="AR518">
            <v>65824332.039999992</v>
          </cell>
          <cell r="AV518">
            <v>65658522.97208333</v>
          </cell>
          <cell r="AZ518">
            <v>65121585.846666671</v>
          </cell>
        </row>
        <row r="519">
          <cell r="Q519">
            <v>744794.53</v>
          </cell>
          <cell r="S519">
            <v>744794.53</v>
          </cell>
          <cell r="U519">
            <v>744794.53</v>
          </cell>
          <cell r="V519">
            <v>744794.53</v>
          </cell>
          <cell r="W519">
            <v>744794.53</v>
          </cell>
          <cell r="Y519">
            <v>744794.53</v>
          </cell>
          <cell r="AA519">
            <v>744794.53</v>
          </cell>
          <cell r="AJ519">
            <v>744794.53000000014</v>
          </cell>
          <cell r="AN519">
            <v>744794.53000000014</v>
          </cell>
          <cell r="AR519">
            <v>744794.53000000014</v>
          </cell>
          <cell r="AV519">
            <v>744794.53000000014</v>
          </cell>
          <cell r="AZ519">
            <v>744794.53000000014</v>
          </cell>
        </row>
        <row r="520">
          <cell r="Q520">
            <v>-18840989.280000001</v>
          </cell>
          <cell r="S520">
            <v>-18840989.280000001</v>
          </cell>
          <cell r="U520">
            <v>-18840989.280000001</v>
          </cell>
          <cell r="V520">
            <v>-18840989.280000001</v>
          </cell>
          <cell r="W520">
            <v>-18840989.280000001</v>
          </cell>
          <cell r="Y520">
            <v>-18840989.280000001</v>
          </cell>
          <cell r="AA520">
            <v>-18840989.280000001</v>
          </cell>
          <cell r="AJ520">
            <v>-18840989.280000001</v>
          </cell>
          <cell r="AN520">
            <v>-18840989.280000001</v>
          </cell>
          <cell r="AR520">
            <v>-18840989.280000001</v>
          </cell>
          <cell r="AV520">
            <v>-18828002.696666669</v>
          </cell>
          <cell r="AZ520">
            <v>-18784324.891666666</v>
          </cell>
        </row>
        <row r="521">
          <cell r="Q521">
            <v>-7411230.7400000002</v>
          </cell>
          <cell r="S521">
            <v>-7660347.7400000002</v>
          </cell>
          <cell r="U521">
            <v>-7909464.7400000002</v>
          </cell>
          <cell r="V521">
            <v>-8034023.2400000002</v>
          </cell>
          <cell r="W521">
            <v>-8158581.7400000002</v>
          </cell>
          <cell r="Y521">
            <v>-8407698.7400000002</v>
          </cell>
          <cell r="AA521">
            <v>-8656815.7400000002</v>
          </cell>
          <cell r="AJ521">
            <v>-6663879.7400000012</v>
          </cell>
          <cell r="AN521">
            <v>-7162113.7399999993</v>
          </cell>
          <cell r="AR521">
            <v>-7660347.7399999993</v>
          </cell>
          <cell r="AV521">
            <v>-8158581.7399999993</v>
          </cell>
          <cell r="AZ521">
            <v>-8656815.7399999984</v>
          </cell>
        </row>
        <row r="522">
          <cell r="AR522">
            <v>0</v>
          </cell>
          <cell r="AV522">
            <v>-1036312.2666666666</v>
          </cell>
          <cell r="AZ522">
            <v>-9338545.8591666669</v>
          </cell>
        </row>
        <row r="523">
          <cell r="Q523">
            <v>110837754</v>
          </cell>
          <cell r="S523">
            <v>105391754</v>
          </cell>
          <cell r="U523">
            <v>99945754</v>
          </cell>
          <cell r="V523">
            <v>97222754</v>
          </cell>
          <cell r="W523">
            <v>94499754</v>
          </cell>
          <cell r="Y523">
            <v>89053754</v>
          </cell>
          <cell r="AA523">
            <v>83607754</v>
          </cell>
          <cell r="AJ523">
            <v>124973754</v>
          </cell>
          <cell r="AN523">
            <v>115305087.33333333</v>
          </cell>
          <cell r="AR523">
            <v>105147087.33333333</v>
          </cell>
          <cell r="AV523">
            <v>94499754</v>
          </cell>
          <cell r="AZ523">
            <v>83337920.666666672</v>
          </cell>
        </row>
        <row r="524">
          <cell r="Q524">
            <v>6363954</v>
          </cell>
          <cell r="S524">
            <v>6363954</v>
          </cell>
          <cell r="U524">
            <v>6123954</v>
          </cell>
          <cell r="V524">
            <v>6123954</v>
          </cell>
          <cell r="W524">
            <v>5883954</v>
          </cell>
          <cell r="Y524">
            <v>5883954</v>
          </cell>
          <cell r="AA524">
            <v>5643954</v>
          </cell>
          <cell r="AJ524">
            <v>7009378.583333333</v>
          </cell>
          <cell r="AN524">
            <v>6716785.25</v>
          </cell>
          <cell r="AR524">
            <v>6391691.916666667</v>
          </cell>
          <cell r="AV524">
            <v>5952579</v>
          </cell>
          <cell r="AZ524">
            <v>5550329</v>
          </cell>
        </row>
        <row r="525">
          <cell r="Q525">
            <v>0</v>
          </cell>
          <cell r="S525">
            <v>0</v>
          </cell>
          <cell r="U525">
            <v>0</v>
          </cell>
          <cell r="V525">
            <v>0</v>
          </cell>
          <cell r="W525">
            <v>0</v>
          </cell>
          <cell r="Y525">
            <v>0</v>
          </cell>
          <cell r="AA525">
            <v>0</v>
          </cell>
          <cell r="AJ525">
            <v>0</v>
          </cell>
          <cell r="AN525">
            <v>0</v>
          </cell>
          <cell r="AR525">
            <v>0</v>
          </cell>
          <cell r="AV525">
            <v>0</v>
          </cell>
          <cell r="AZ525">
            <v>0</v>
          </cell>
        </row>
        <row r="526">
          <cell r="Q526">
            <v>53170870.630000003</v>
          </cell>
          <cell r="S526">
            <v>61621677.539999999</v>
          </cell>
          <cell r="U526">
            <v>19049796.07</v>
          </cell>
          <cell r="V526">
            <v>23334576.969999999</v>
          </cell>
          <cell r="W526">
            <v>29719799.27</v>
          </cell>
          <cell r="Y526">
            <v>40609191.560000002</v>
          </cell>
          <cell r="AA526">
            <v>53254998.079999998</v>
          </cell>
          <cell r="AJ526">
            <v>32586896.236666668</v>
          </cell>
          <cell r="AN526">
            <v>38604587.902499996</v>
          </cell>
          <cell r="AR526">
            <v>41291676.090416662</v>
          </cell>
          <cell r="AV526">
            <v>46201182.589999996</v>
          </cell>
          <cell r="AZ526">
            <v>52146157.479166664</v>
          </cell>
        </row>
        <row r="527">
          <cell r="Q527">
            <v>42822914.490000002</v>
          </cell>
          <cell r="S527">
            <v>42526054.950000003</v>
          </cell>
          <cell r="U527">
            <v>42229195.409999996</v>
          </cell>
          <cell r="V527">
            <v>42080765.640000001</v>
          </cell>
          <cell r="W527">
            <v>41932335.869999997</v>
          </cell>
          <cell r="Y527">
            <v>41635476.329999998</v>
          </cell>
          <cell r="AA527">
            <v>41338616.789999999</v>
          </cell>
          <cell r="AJ527">
            <v>35758860.752916671</v>
          </cell>
          <cell r="AN527">
            <v>38020041.821666665</v>
          </cell>
          <cell r="AR527">
            <v>40156854.681666672</v>
          </cell>
          <cell r="AV527">
            <v>42377840.062083334</v>
          </cell>
          <cell r="AZ527">
            <v>45332074.272083335</v>
          </cell>
        </row>
        <row r="528">
          <cell r="Q528">
            <v>12951784.65</v>
          </cell>
          <cell r="S528">
            <v>15032585.83</v>
          </cell>
          <cell r="U528">
            <v>4580761.8499999996</v>
          </cell>
          <cell r="V528">
            <v>6001105.3799999999</v>
          </cell>
          <cell r="W528">
            <v>7826290.0300000003</v>
          </cell>
          <cell r="Y528">
            <v>10008219.49</v>
          </cell>
          <cell r="AA528">
            <v>13686403.060000001</v>
          </cell>
          <cell r="AJ528">
            <v>8870286.4641666654</v>
          </cell>
          <cell r="AN528">
            <v>10142032.934166668</v>
          </cell>
          <cell r="AR528">
            <v>10507698.114583334</v>
          </cell>
          <cell r="AV528">
            <v>11627039.317083335</v>
          </cell>
          <cell r="AZ528">
            <v>13545029.5725</v>
          </cell>
        </row>
        <row r="529">
          <cell r="Q529">
            <v>21589277</v>
          </cell>
          <cell r="S529">
            <v>21589277</v>
          </cell>
          <cell r="U529">
            <v>21589277</v>
          </cell>
          <cell r="V529">
            <v>21589277</v>
          </cell>
          <cell r="W529">
            <v>21589277</v>
          </cell>
          <cell r="Y529">
            <v>21589277</v>
          </cell>
          <cell r="AA529">
            <v>21589277</v>
          </cell>
          <cell r="AJ529">
            <v>21589277</v>
          </cell>
          <cell r="AN529">
            <v>21589277</v>
          </cell>
          <cell r="AR529">
            <v>21589277</v>
          </cell>
          <cell r="AV529">
            <v>21589277</v>
          </cell>
          <cell r="AZ529">
            <v>21589277</v>
          </cell>
        </row>
        <row r="530">
          <cell r="Q530">
            <v>3390437.78</v>
          </cell>
          <cell r="S530">
            <v>1238928.94</v>
          </cell>
          <cell r="U530">
            <v>12443702.68</v>
          </cell>
          <cell r="V530">
            <v>11772586.57</v>
          </cell>
          <cell r="W530">
            <v>11385464.85</v>
          </cell>
          <cell r="Y530">
            <v>10614439.1</v>
          </cell>
          <cell r="AA530">
            <v>9305047.4800000004</v>
          </cell>
          <cell r="AJ530">
            <v>4574459.9504166665</v>
          </cell>
          <cell r="AN530">
            <v>4943516.0395833328</v>
          </cell>
          <cell r="AR530">
            <v>6498143.6433333335</v>
          </cell>
          <cell r="AV530">
            <v>7758742.7058333345</v>
          </cell>
          <cell r="AZ530">
            <v>8615898.1174999997</v>
          </cell>
        </row>
        <row r="531">
          <cell r="Q531">
            <v>-12682680.27</v>
          </cell>
          <cell r="S531">
            <v>-12778760.050000001</v>
          </cell>
          <cell r="U531">
            <v>-12874839.83</v>
          </cell>
          <cell r="V531">
            <v>-12922879.720000001</v>
          </cell>
          <cell r="W531">
            <v>-12970919.609999999</v>
          </cell>
          <cell r="Y531">
            <v>-13066999.390000001</v>
          </cell>
          <cell r="AA531">
            <v>-13163079.17</v>
          </cell>
          <cell r="AJ531">
            <v>-12394440.93</v>
          </cell>
          <cell r="AN531">
            <v>-12586600.49</v>
          </cell>
          <cell r="AR531">
            <v>-12778760.049999999</v>
          </cell>
          <cell r="AV531">
            <v>-12970919.609999999</v>
          </cell>
          <cell r="AZ531">
            <v>-13163079.17</v>
          </cell>
        </row>
        <row r="532">
          <cell r="Q532">
            <v>2149273</v>
          </cell>
          <cell r="S532">
            <v>2126139</v>
          </cell>
          <cell r="U532">
            <v>2103005</v>
          </cell>
          <cell r="V532">
            <v>2091438</v>
          </cell>
          <cell r="W532">
            <v>2079871</v>
          </cell>
          <cell r="Y532">
            <v>2056737</v>
          </cell>
          <cell r="AA532">
            <v>2033603</v>
          </cell>
          <cell r="AJ532">
            <v>2218675</v>
          </cell>
          <cell r="AN532">
            <v>2172407</v>
          </cell>
          <cell r="AR532">
            <v>2126139</v>
          </cell>
          <cell r="AV532">
            <v>2079871</v>
          </cell>
          <cell r="AZ532">
            <v>2033603</v>
          </cell>
        </row>
        <row r="533">
          <cell r="Q533">
            <v>113632921</v>
          </cell>
          <cell r="S533">
            <v>113632921</v>
          </cell>
          <cell r="U533">
            <v>113632921</v>
          </cell>
          <cell r="V533">
            <v>113632921</v>
          </cell>
          <cell r="W533">
            <v>113632921</v>
          </cell>
          <cell r="Y533">
            <v>113632921</v>
          </cell>
          <cell r="AA533">
            <v>113632921</v>
          </cell>
          <cell r="AJ533">
            <v>113632921</v>
          </cell>
          <cell r="AN533">
            <v>113632921</v>
          </cell>
          <cell r="AR533">
            <v>113632921</v>
          </cell>
          <cell r="AV533">
            <v>113632921</v>
          </cell>
          <cell r="AZ533">
            <v>113632921</v>
          </cell>
        </row>
        <row r="534">
          <cell r="Q534">
            <v>-83656742.989999995</v>
          </cell>
          <cell r="S534">
            <v>-84244512.989999995</v>
          </cell>
          <cell r="U534">
            <v>-84832282.989999995</v>
          </cell>
          <cell r="V534">
            <v>-85126167.989999995</v>
          </cell>
          <cell r="W534">
            <v>-85420052.989999995</v>
          </cell>
          <cell r="Y534">
            <v>-86007822.989999995</v>
          </cell>
          <cell r="AA534">
            <v>-86595592.989999995</v>
          </cell>
          <cell r="AJ534">
            <v>-81893432.989999995</v>
          </cell>
          <cell r="AN534">
            <v>-83068972.989999995</v>
          </cell>
          <cell r="AR534">
            <v>-84244512.989999995</v>
          </cell>
          <cell r="AV534">
            <v>-85420052.989999995</v>
          </cell>
          <cell r="AZ534">
            <v>-86595592.989999995</v>
          </cell>
        </row>
        <row r="535">
          <cell r="Q535">
            <v>888056</v>
          </cell>
          <cell r="S535">
            <v>851056</v>
          </cell>
          <cell r="U535">
            <v>814056</v>
          </cell>
          <cell r="V535">
            <v>795556</v>
          </cell>
          <cell r="W535">
            <v>777056</v>
          </cell>
          <cell r="Y535">
            <v>740056</v>
          </cell>
          <cell r="AA535">
            <v>703056</v>
          </cell>
          <cell r="AJ535">
            <v>999056</v>
          </cell>
          <cell r="AN535">
            <v>925056</v>
          </cell>
          <cell r="AR535">
            <v>851056</v>
          </cell>
          <cell r="AV535">
            <v>777056</v>
          </cell>
          <cell r="AZ535">
            <v>703056</v>
          </cell>
        </row>
        <row r="536">
          <cell r="Q536">
            <v>0</v>
          </cell>
          <cell r="S536">
            <v>0</v>
          </cell>
          <cell r="U536">
            <v>0</v>
          </cell>
          <cell r="V536">
            <v>0</v>
          </cell>
          <cell r="W536">
            <v>0</v>
          </cell>
          <cell r="Y536">
            <v>0</v>
          </cell>
          <cell r="AA536">
            <v>0</v>
          </cell>
          <cell r="AJ536">
            <v>352508.24083333329</v>
          </cell>
          <cell r="AN536">
            <v>39167.580833333333</v>
          </cell>
          <cell r="AR536">
            <v>0</v>
          </cell>
          <cell r="AV536">
            <v>0</v>
          </cell>
          <cell r="AZ536">
            <v>0</v>
          </cell>
        </row>
        <row r="537">
          <cell r="Q537">
            <v>0</v>
          </cell>
          <cell r="S537">
            <v>0</v>
          </cell>
          <cell r="U537">
            <v>0</v>
          </cell>
          <cell r="V537">
            <v>0</v>
          </cell>
          <cell r="W537">
            <v>0</v>
          </cell>
          <cell r="Y537">
            <v>0</v>
          </cell>
          <cell r="AA537">
            <v>0</v>
          </cell>
          <cell r="AJ537">
            <v>0</v>
          </cell>
          <cell r="AN537">
            <v>0</v>
          </cell>
          <cell r="AR537">
            <v>0</v>
          </cell>
          <cell r="AV537">
            <v>0</v>
          </cell>
          <cell r="AZ537">
            <v>0</v>
          </cell>
        </row>
        <row r="538">
          <cell r="Q538">
            <v>65629.84</v>
          </cell>
          <cell r="S538">
            <v>0</v>
          </cell>
          <cell r="U538">
            <v>0</v>
          </cell>
          <cell r="V538">
            <v>0</v>
          </cell>
          <cell r="W538">
            <v>0</v>
          </cell>
          <cell r="Y538">
            <v>0</v>
          </cell>
          <cell r="AA538">
            <v>0</v>
          </cell>
          <cell r="AJ538">
            <v>1049289.5483333333</v>
          </cell>
          <cell r="AN538">
            <v>488571.84499999997</v>
          </cell>
          <cell r="AR538">
            <v>136347.19</v>
          </cell>
          <cell r="AV538">
            <v>2734.5766666666664</v>
          </cell>
          <cell r="AZ538">
            <v>0</v>
          </cell>
        </row>
        <row r="539">
          <cell r="Q539">
            <v>45123.16</v>
          </cell>
          <cell r="S539">
            <v>0</v>
          </cell>
          <cell r="U539">
            <v>0</v>
          </cell>
          <cell r="V539">
            <v>0</v>
          </cell>
          <cell r="W539">
            <v>0</v>
          </cell>
          <cell r="Y539">
            <v>0</v>
          </cell>
          <cell r="AA539">
            <v>0</v>
          </cell>
          <cell r="AJ539">
            <v>724511.23916666675</v>
          </cell>
          <cell r="AN539">
            <v>337298.30916666676</v>
          </cell>
          <cell r="AR539">
            <v>94094.289166666669</v>
          </cell>
          <cell r="AV539">
            <v>1880.1316666666669</v>
          </cell>
          <cell r="AZ539">
            <v>0</v>
          </cell>
        </row>
        <row r="540">
          <cell r="Q540">
            <v>0</v>
          </cell>
          <cell r="S540">
            <v>0</v>
          </cell>
          <cell r="U540">
            <v>0</v>
          </cell>
          <cell r="V540">
            <v>0</v>
          </cell>
          <cell r="W540">
            <v>0</v>
          </cell>
          <cell r="Y540">
            <v>0</v>
          </cell>
          <cell r="AA540">
            <v>0</v>
          </cell>
          <cell r="AJ540">
            <v>0</v>
          </cell>
          <cell r="AN540">
            <v>0</v>
          </cell>
          <cell r="AR540">
            <v>0</v>
          </cell>
          <cell r="AV540">
            <v>0</v>
          </cell>
          <cell r="AZ540">
            <v>0</v>
          </cell>
        </row>
        <row r="541">
          <cell r="Q541">
            <v>1997765.92</v>
          </cell>
          <cell r="S541">
            <v>1831088.45</v>
          </cell>
          <cell r="U541">
            <v>1654454.61</v>
          </cell>
          <cell r="V541">
            <v>1565807.26</v>
          </cell>
          <cell r="W541">
            <v>1444706.66</v>
          </cell>
          <cell r="Y541">
            <v>1265666.83</v>
          </cell>
          <cell r="AA541">
            <v>1085287.4099999999</v>
          </cell>
          <cell r="AJ541">
            <v>2755597.3983333334</v>
          </cell>
          <cell r="AN541">
            <v>2263988.665833333</v>
          </cell>
          <cell r="AR541">
            <v>1816107.1429166666</v>
          </cell>
          <cell r="AV541">
            <v>1456710.3608333331</v>
          </cell>
          <cell r="AZ541">
            <v>1101405.2858333334</v>
          </cell>
        </row>
        <row r="542">
          <cell r="Q542">
            <v>0</v>
          </cell>
          <cell r="S542">
            <v>0</v>
          </cell>
          <cell r="U542">
            <v>0</v>
          </cell>
          <cell r="V542">
            <v>0</v>
          </cell>
          <cell r="W542">
            <v>0</v>
          </cell>
          <cell r="Y542">
            <v>0</v>
          </cell>
          <cell r="AA542">
            <v>0</v>
          </cell>
          <cell r="AJ542">
            <v>0</v>
          </cell>
          <cell r="AN542">
            <v>0</v>
          </cell>
          <cell r="AR542">
            <v>0</v>
          </cell>
          <cell r="AV542">
            <v>0</v>
          </cell>
          <cell r="AZ542">
            <v>0</v>
          </cell>
        </row>
        <row r="543">
          <cell r="Q543">
            <v>2269066</v>
          </cell>
          <cell r="S543">
            <v>2269066</v>
          </cell>
          <cell r="U543">
            <v>2269066</v>
          </cell>
          <cell r="V543">
            <v>2269066</v>
          </cell>
          <cell r="W543">
            <v>2269066</v>
          </cell>
          <cell r="Y543">
            <v>2269066</v>
          </cell>
          <cell r="AA543">
            <v>2269066</v>
          </cell>
          <cell r="AJ543">
            <v>2269066</v>
          </cell>
          <cell r="AN543">
            <v>2269066</v>
          </cell>
          <cell r="AR543">
            <v>2269066</v>
          </cell>
          <cell r="AV543">
            <v>2269066</v>
          </cell>
          <cell r="AZ543">
            <v>2269066</v>
          </cell>
        </row>
        <row r="544">
          <cell r="Q544">
            <v>-2269066</v>
          </cell>
          <cell r="S544">
            <v>-2269066</v>
          </cell>
          <cell r="U544">
            <v>-2269066</v>
          </cell>
          <cell r="V544">
            <v>-2269066</v>
          </cell>
          <cell r="W544">
            <v>-2269066</v>
          </cell>
          <cell r="Y544">
            <v>-2269066</v>
          </cell>
          <cell r="AA544">
            <v>-2269066</v>
          </cell>
          <cell r="AJ544">
            <v>-2269066</v>
          </cell>
          <cell r="AN544">
            <v>-2269066</v>
          </cell>
          <cell r="AR544">
            <v>-2269066</v>
          </cell>
          <cell r="AV544">
            <v>-2269066</v>
          </cell>
          <cell r="AZ544">
            <v>-2269066</v>
          </cell>
        </row>
        <row r="545">
          <cell r="Q545">
            <v>1459972.92</v>
          </cell>
          <cell r="S545">
            <v>880564.57</v>
          </cell>
          <cell r="U545">
            <v>766385.85</v>
          </cell>
          <cell r="V545">
            <v>803523.29</v>
          </cell>
          <cell r="W545">
            <v>873358.39</v>
          </cell>
          <cell r="Y545">
            <v>985715.65</v>
          </cell>
          <cell r="AA545">
            <v>1037481.05</v>
          </cell>
          <cell r="AJ545">
            <v>552111.45125000004</v>
          </cell>
          <cell r="AN545">
            <v>857409.06041666644</v>
          </cell>
          <cell r="AR545">
            <v>980039.1445833334</v>
          </cell>
          <cell r="AV545">
            <v>937583.50708333321</v>
          </cell>
          <cell r="AZ545">
            <v>929204.2666666666</v>
          </cell>
        </row>
        <row r="546">
          <cell r="Q546">
            <v>15000</v>
          </cell>
          <cell r="S546">
            <v>15000</v>
          </cell>
          <cell r="U546">
            <v>15000</v>
          </cell>
          <cell r="V546">
            <v>15000</v>
          </cell>
          <cell r="W546">
            <v>15000</v>
          </cell>
          <cell r="Y546">
            <v>15000</v>
          </cell>
          <cell r="AA546">
            <v>15000</v>
          </cell>
          <cell r="AJ546">
            <v>15000</v>
          </cell>
          <cell r="AN546">
            <v>15000</v>
          </cell>
          <cell r="AR546">
            <v>15000</v>
          </cell>
          <cell r="AV546">
            <v>15000</v>
          </cell>
          <cell r="AZ546">
            <v>15000</v>
          </cell>
        </row>
        <row r="547">
          <cell r="Q547">
            <v>52471.63</v>
          </cell>
          <cell r="S547">
            <v>52471.63</v>
          </cell>
          <cell r="U547">
            <v>52471.63</v>
          </cell>
          <cell r="V547">
            <v>52471.63</v>
          </cell>
          <cell r="W547">
            <v>46622.18</v>
          </cell>
          <cell r="Y547">
            <v>46622.18</v>
          </cell>
          <cell r="AA547">
            <v>52454.07</v>
          </cell>
          <cell r="AJ547">
            <v>52471.63</v>
          </cell>
          <cell r="AN547">
            <v>52471.63</v>
          </cell>
          <cell r="AR547">
            <v>51252.99458333334</v>
          </cell>
          <cell r="AV547">
            <v>52745.91166666666</v>
          </cell>
          <cell r="AZ547">
            <v>65823.184999999998</v>
          </cell>
        </row>
        <row r="548">
          <cell r="Q548">
            <v>0</v>
          </cell>
          <cell r="S548">
            <v>0</v>
          </cell>
          <cell r="U548">
            <v>0</v>
          </cell>
          <cell r="V548">
            <v>0</v>
          </cell>
          <cell r="W548">
            <v>0</v>
          </cell>
          <cell r="Y548">
            <v>0</v>
          </cell>
          <cell r="AA548">
            <v>0</v>
          </cell>
          <cell r="AJ548">
            <v>0</v>
          </cell>
          <cell r="AN548">
            <v>0</v>
          </cell>
          <cell r="AR548">
            <v>0</v>
          </cell>
          <cell r="AV548">
            <v>0</v>
          </cell>
          <cell r="AZ548">
            <v>0</v>
          </cell>
        </row>
        <row r="549">
          <cell r="Q549">
            <v>114821696.98999999</v>
          </cell>
          <cell r="S549">
            <v>116419132.89</v>
          </cell>
          <cell r="U549">
            <v>118016568.79000001</v>
          </cell>
          <cell r="V549">
            <v>118815286.73999999</v>
          </cell>
          <cell r="W549">
            <v>119614004.69</v>
          </cell>
          <cell r="Y549">
            <v>121211440.59</v>
          </cell>
          <cell r="AA549">
            <v>122808876.48999999</v>
          </cell>
          <cell r="AJ549">
            <v>110001433.78375</v>
          </cell>
          <cell r="AN549">
            <v>113214562.19375001</v>
          </cell>
          <cell r="AR549">
            <v>116418562.37750001</v>
          </cell>
          <cell r="AV549">
            <v>119614004.69</v>
          </cell>
          <cell r="AZ549">
            <v>122808401.0625</v>
          </cell>
        </row>
        <row r="550">
          <cell r="Q550">
            <v>-1459972.92</v>
          </cell>
          <cell r="S550">
            <v>-880564.57</v>
          </cell>
          <cell r="U550">
            <v>-766385.85</v>
          </cell>
          <cell r="V550">
            <v>-803523.29</v>
          </cell>
          <cell r="W550">
            <v>-873358.39</v>
          </cell>
          <cell r="Y550">
            <v>-985715.65</v>
          </cell>
          <cell r="AA550">
            <v>-1037481.05</v>
          </cell>
          <cell r="AJ550">
            <v>-552111.45125000004</v>
          </cell>
          <cell r="AN550">
            <v>-857409.06041666644</v>
          </cell>
          <cell r="AR550">
            <v>-980039.1445833334</v>
          </cell>
          <cell r="AV550">
            <v>-937583.50708333321</v>
          </cell>
          <cell r="AZ550">
            <v>-929204.2666666666</v>
          </cell>
        </row>
        <row r="551">
          <cell r="Q551">
            <v>2729408.07</v>
          </cell>
          <cell r="S551">
            <v>2543073.8199999998</v>
          </cell>
          <cell r="U551">
            <v>2344067.56</v>
          </cell>
          <cell r="V551">
            <v>2242012.2799999998</v>
          </cell>
          <cell r="W551">
            <v>2102916.4500000002</v>
          </cell>
          <cell r="Y551">
            <v>1897131.03</v>
          </cell>
          <cell r="AA551">
            <v>1690019.3</v>
          </cell>
          <cell r="AJ551">
            <v>3261947.5229166667</v>
          </cell>
          <cell r="AN551">
            <v>2907537.9708333332</v>
          </cell>
          <cell r="AR551">
            <v>2523118.9099999997</v>
          </cell>
          <cell r="AV551">
            <v>2115430.1662500002</v>
          </cell>
          <cell r="AZ551">
            <v>1710160.6533333336</v>
          </cell>
        </row>
        <row r="552">
          <cell r="Q552">
            <v>10241081</v>
          </cell>
          <cell r="S552">
            <v>9638665</v>
          </cell>
          <cell r="U552">
            <v>9036249</v>
          </cell>
          <cell r="V552">
            <v>8735041</v>
          </cell>
          <cell r="W552">
            <v>8433833</v>
          </cell>
          <cell r="Y552">
            <v>7831417</v>
          </cell>
          <cell r="AA552">
            <v>7229001</v>
          </cell>
          <cell r="AJ552">
            <v>10793295.666666666</v>
          </cell>
          <cell r="AN552">
            <v>10391685</v>
          </cell>
          <cell r="AR552">
            <v>9588463.666666666</v>
          </cell>
          <cell r="AV552">
            <v>8433833</v>
          </cell>
          <cell r="AZ552">
            <v>7229001</v>
          </cell>
        </row>
        <row r="553">
          <cell r="Q553">
            <v>1551688.1</v>
          </cell>
          <cell r="S553">
            <v>1460412.1</v>
          </cell>
          <cell r="U553">
            <v>1369136.1</v>
          </cell>
          <cell r="V553">
            <v>1323498.1000000001</v>
          </cell>
          <cell r="W553">
            <v>1277860.1000000001</v>
          </cell>
          <cell r="Y553">
            <v>1186584.1000000001</v>
          </cell>
          <cell r="AA553">
            <v>1095308.1000000001</v>
          </cell>
          <cell r="AJ553">
            <v>1226467.5583333333</v>
          </cell>
          <cell r="AN553">
            <v>1427306.6249999998</v>
          </cell>
          <cell r="AR553">
            <v>1436450.1583333332</v>
          </cell>
          <cell r="AV553">
            <v>1277860.0999999999</v>
          </cell>
          <cell r="AZ553">
            <v>1095308.0999999999</v>
          </cell>
        </row>
        <row r="554">
          <cell r="Q554">
            <v>2318.31</v>
          </cell>
          <cell r="S554">
            <v>3097.58</v>
          </cell>
          <cell r="U554">
            <v>1277.08</v>
          </cell>
          <cell r="V554">
            <v>1379.8</v>
          </cell>
          <cell r="W554">
            <v>1501.03</v>
          </cell>
          <cell r="Y554">
            <v>1875.84</v>
          </cell>
          <cell r="AA554">
            <v>2342.1799999999998</v>
          </cell>
          <cell r="AJ554">
            <v>1546.7995833333332</v>
          </cell>
          <cell r="AN554">
            <v>1836.3570833333335</v>
          </cell>
          <cell r="AR554">
            <v>2013.1291666666664</v>
          </cell>
          <cell r="AV554">
            <v>2223.1708333333331</v>
          </cell>
          <cell r="AZ554">
            <v>2362.8733333333334</v>
          </cell>
        </row>
        <row r="555">
          <cell r="Q555">
            <v>0</v>
          </cell>
          <cell r="S555">
            <v>0</v>
          </cell>
          <cell r="U555">
            <v>0</v>
          </cell>
          <cell r="V555">
            <v>0</v>
          </cell>
          <cell r="W555">
            <v>0</v>
          </cell>
          <cell r="Y555">
            <v>0</v>
          </cell>
          <cell r="AA555">
            <v>0</v>
          </cell>
          <cell r="AJ555">
            <v>0</v>
          </cell>
          <cell r="AN555">
            <v>0</v>
          </cell>
          <cell r="AR555">
            <v>0</v>
          </cell>
          <cell r="AV555">
            <v>0</v>
          </cell>
          <cell r="AZ555">
            <v>0</v>
          </cell>
        </row>
        <row r="556">
          <cell r="Q556">
            <v>1518794.88</v>
          </cell>
          <cell r="S556">
            <v>1518794.88</v>
          </cell>
          <cell r="U556">
            <v>1518794.88</v>
          </cell>
          <cell r="V556">
            <v>1518794.88</v>
          </cell>
          <cell r="W556">
            <v>1518794.88</v>
          </cell>
          <cell r="Y556">
            <v>1518794.88</v>
          </cell>
          <cell r="AA556">
            <v>1518794.88</v>
          </cell>
          <cell r="AJ556">
            <v>1518794.8799999997</v>
          </cell>
          <cell r="AN556">
            <v>1518794.8799999997</v>
          </cell>
          <cell r="AR556">
            <v>1518794.8799999997</v>
          </cell>
          <cell r="AV556">
            <v>1518794.8799999997</v>
          </cell>
          <cell r="AZ556">
            <v>1518794.8799999997</v>
          </cell>
        </row>
        <row r="557">
          <cell r="Q557">
            <v>-1318122.6299999999</v>
          </cell>
          <cell r="S557">
            <v>-1323462.49</v>
          </cell>
          <cell r="U557">
            <v>-1328802.3500000001</v>
          </cell>
          <cell r="V557">
            <v>-1331472.28</v>
          </cell>
          <cell r="W557">
            <v>-1334142.21</v>
          </cell>
          <cell r="Y557">
            <v>-1339482.07</v>
          </cell>
          <cell r="AA557">
            <v>-1344821.93</v>
          </cell>
          <cell r="AJ557">
            <v>-1302103.0499999998</v>
          </cell>
          <cell r="AN557">
            <v>-1312782.77</v>
          </cell>
          <cell r="AR557">
            <v>-1323462.49</v>
          </cell>
          <cell r="AV557">
            <v>-1334142.20875</v>
          </cell>
          <cell r="AZ557">
            <v>-1344821.91875</v>
          </cell>
        </row>
        <row r="558">
          <cell r="Q558">
            <v>0</v>
          </cell>
          <cell r="S558">
            <v>0</v>
          </cell>
          <cell r="U558">
            <v>0</v>
          </cell>
          <cell r="V558">
            <v>0</v>
          </cell>
          <cell r="W558">
            <v>0</v>
          </cell>
          <cell r="Y558">
            <v>0</v>
          </cell>
          <cell r="AA558">
            <v>0</v>
          </cell>
          <cell r="AJ558">
            <v>9817551.265416665</v>
          </cell>
          <cell r="AN558">
            <v>0</v>
          </cell>
          <cell r="AR558">
            <v>0</v>
          </cell>
          <cell r="AV558">
            <v>0</v>
          </cell>
          <cell r="AZ558">
            <v>0</v>
          </cell>
        </row>
        <row r="559">
          <cell r="Q559">
            <v>2829103.93</v>
          </cell>
          <cell r="S559">
            <v>2581200.11</v>
          </cell>
          <cell r="U559">
            <v>2333296.29</v>
          </cell>
          <cell r="V559">
            <v>2209344.38</v>
          </cell>
          <cell r="W559">
            <v>2085392.47</v>
          </cell>
          <cell r="Y559">
            <v>1837488.65</v>
          </cell>
          <cell r="AA559">
            <v>1589584.83</v>
          </cell>
          <cell r="AJ559">
            <v>2912493.5500000003</v>
          </cell>
          <cell r="AN559">
            <v>2891079.8849999998</v>
          </cell>
          <cell r="AR559">
            <v>2560541.4583333326</v>
          </cell>
          <cell r="AV559">
            <v>2085392.47</v>
          </cell>
          <cell r="AZ559">
            <v>1592253.5495833333</v>
          </cell>
        </row>
        <row r="560">
          <cell r="Q560">
            <v>-56384924.780000001</v>
          </cell>
          <cell r="S560">
            <v>-68291161.040000007</v>
          </cell>
          <cell r="U560">
            <v>-21666791.739999998</v>
          </cell>
          <cell r="V560">
            <v>-25463589.739999998</v>
          </cell>
          <cell r="W560">
            <v>-29143295.739999998</v>
          </cell>
          <cell r="Y560">
            <v>-37024745.600000001</v>
          </cell>
          <cell r="AA560">
            <v>-45044773.229999997</v>
          </cell>
          <cell r="AJ560">
            <v>-38086464.823750004</v>
          </cell>
          <cell r="AN560">
            <v>-44370864.777500004</v>
          </cell>
          <cell r="AR560">
            <v>-45163006.34958335</v>
          </cell>
          <cell r="AV560">
            <v>-45260199.434583344</v>
          </cell>
          <cell r="AZ560">
            <v>-43635014.942083329</v>
          </cell>
        </row>
        <row r="561">
          <cell r="Q561">
            <v>89053132</v>
          </cell>
          <cell r="S561">
            <v>89053132</v>
          </cell>
          <cell r="U561">
            <v>86078132</v>
          </cell>
          <cell r="V561">
            <v>86078132</v>
          </cell>
          <cell r="W561">
            <v>84678132</v>
          </cell>
          <cell r="Y561">
            <v>84678132</v>
          </cell>
          <cell r="AA561">
            <v>81655132</v>
          </cell>
          <cell r="AJ561">
            <v>91816619.625</v>
          </cell>
          <cell r="AN561">
            <v>89090732.625</v>
          </cell>
          <cell r="AR561">
            <v>87096720.625</v>
          </cell>
          <cell r="AV561">
            <v>85162757</v>
          </cell>
          <cell r="AZ561">
            <v>83419257</v>
          </cell>
        </row>
        <row r="562">
          <cell r="Q562">
            <v>0</v>
          </cell>
          <cell r="S562">
            <v>0</v>
          </cell>
          <cell r="U562">
            <v>0</v>
          </cell>
          <cell r="V562">
            <v>0</v>
          </cell>
          <cell r="W562">
            <v>0</v>
          </cell>
          <cell r="Y562">
            <v>0</v>
          </cell>
          <cell r="AA562">
            <v>0</v>
          </cell>
          <cell r="AJ562">
            <v>0</v>
          </cell>
          <cell r="AN562">
            <v>0</v>
          </cell>
          <cell r="AR562">
            <v>0</v>
          </cell>
          <cell r="AV562">
            <v>0</v>
          </cell>
          <cell r="AZ562">
            <v>0</v>
          </cell>
        </row>
        <row r="563">
          <cell r="Q563">
            <v>-474402.14</v>
          </cell>
          <cell r="S563">
            <v>-474402.14</v>
          </cell>
          <cell r="U563">
            <v>-474402.14</v>
          </cell>
          <cell r="V563">
            <v>-474402.14</v>
          </cell>
          <cell r="W563">
            <v>-474402.14</v>
          </cell>
          <cell r="Y563">
            <v>-474402.14</v>
          </cell>
          <cell r="AA563">
            <v>-474402.14</v>
          </cell>
          <cell r="AJ563">
            <v>-474496.75708333327</v>
          </cell>
          <cell r="AN563">
            <v>-474606.80041666672</v>
          </cell>
          <cell r="AR563">
            <v>-474402.13999999996</v>
          </cell>
          <cell r="AV563">
            <v>-474402.13999999996</v>
          </cell>
          <cell r="AZ563">
            <v>-474402.13999999996</v>
          </cell>
        </row>
        <row r="564">
          <cell r="Q564">
            <v>30203454</v>
          </cell>
          <cell r="S564">
            <v>30203454</v>
          </cell>
          <cell r="U564">
            <v>30203454</v>
          </cell>
          <cell r="V564">
            <v>30203454</v>
          </cell>
          <cell r="W564">
            <v>30203454</v>
          </cell>
          <cell r="Y564">
            <v>30203454</v>
          </cell>
          <cell r="AA564">
            <v>30203454</v>
          </cell>
          <cell r="AJ564">
            <v>30203454</v>
          </cell>
          <cell r="AN564">
            <v>30203454</v>
          </cell>
          <cell r="AR564">
            <v>30203454</v>
          </cell>
          <cell r="AV564">
            <v>30203454</v>
          </cell>
          <cell r="AZ564">
            <v>30203454</v>
          </cell>
        </row>
        <row r="565">
          <cell r="Q565">
            <v>-30203454</v>
          </cell>
          <cell r="S565">
            <v>-30203454</v>
          </cell>
          <cell r="U565">
            <v>-30203454</v>
          </cell>
          <cell r="V565">
            <v>-30203454</v>
          </cell>
          <cell r="W565">
            <v>-30203454</v>
          </cell>
          <cell r="Y565">
            <v>-30203454</v>
          </cell>
          <cell r="AA565">
            <v>-30203454</v>
          </cell>
          <cell r="AJ565">
            <v>-30203454</v>
          </cell>
          <cell r="AN565">
            <v>-30203454</v>
          </cell>
          <cell r="AR565">
            <v>-30203454</v>
          </cell>
          <cell r="AV565">
            <v>-30203454</v>
          </cell>
          <cell r="AZ565">
            <v>-30203454</v>
          </cell>
        </row>
        <row r="566">
          <cell r="Q566">
            <v>10302187</v>
          </cell>
          <cell r="S566">
            <v>10302187</v>
          </cell>
          <cell r="U566">
            <v>10302187</v>
          </cell>
          <cell r="V566">
            <v>10302187</v>
          </cell>
          <cell r="W566">
            <v>10302187</v>
          </cell>
          <cell r="Y566">
            <v>10302187</v>
          </cell>
          <cell r="AA566">
            <v>10302187</v>
          </cell>
          <cell r="AJ566">
            <v>10302187</v>
          </cell>
          <cell r="AN566">
            <v>10302187</v>
          </cell>
          <cell r="AR566">
            <v>10302187</v>
          </cell>
          <cell r="AV566">
            <v>10302187</v>
          </cell>
          <cell r="AZ566">
            <v>10302187</v>
          </cell>
        </row>
        <row r="567">
          <cell r="Q567">
            <v>-10302187</v>
          </cell>
          <cell r="S567">
            <v>-10302187</v>
          </cell>
          <cell r="U567">
            <v>-10302187</v>
          </cell>
          <cell r="V567">
            <v>-10302187</v>
          </cell>
          <cell r="W567">
            <v>-10302187</v>
          </cell>
          <cell r="Y567">
            <v>-10302187</v>
          </cell>
          <cell r="AA567">
            <v>-10302187</v>
          </cell>
          <cell r="AJ567">
            <v>-10302187</v>
          </cell>
          <cell r="AN567">
            <v>-10302187</v>
          </cell>
          <cell r="AR567">
            <v>-10302187</v>
          </cell>
          <cell r="AV567">
            <v>-10302187</v>
          </cell>
          <cell r="AZ567">
            <v>-10302187</v>
          </cell>
        </row>
        <row r="568">
          <cell r="Q568">
            <v>-10522768</v>
          </cell>
          <cell r="S568">
            <v>-10522768</v>
          </cell>
          <cell r="U568">
            <v>-10522768</v>
          </cell>
          <cell r="V568">
            <v>-10522768</v>
          </cell>
          <cell r="W568">
            <v>-10522768</v>
          </cell>
          <cell r="Y568">
            <v>-10522768</v>
          </cell>
          <cell r="AA568">
            <v>-11444089</v>
          </cell>
          <cell r="AJ568">
            <v>-10522768</v>
          </cell>
          <cell r="AN568">
            <v>-10522768</v>
          </cell>
          <cell r="AR568">
            <v>-10522768</v>
          </cell>
          <cell r="AV568">
            <v>-10714709.875</v>
          </cell>
          <cell r="AZ568">
            <v>-11021816.875</v>
          </cell>
        </row>
        <row r="569">
          <cell r="Q569">
            <v>10522768</v>
          </cell>
          <cell r="S569">
            <v>10522768</v>
          </cell>
          <cell r="U569">
            <v>10522768</v>
          </cell>
          <cell r="V569">
            <v>10522768</v>
          </cell>
          <cell r="W569">
            <v>10522768</v>
          </cell>
          <cell r="Y569">
            <v>10522768</v>
          </cell>
          <cell r="AA569">
            <v>11444089</v>
          </cell>
          <cell r="AJ569">
            <v>10522768</v>
          </cell>
          <cell r="AN569">
            <v>10522768</v>
          </cell>
          <cell r="AR569">
            <v>10522768</v>
          </cell>
          <cell r="AV569">
            <v>10714709.875</v>
          </cell>
          <cell r="AZ569">
            <v>11021816.875</v>
          </cell>
        </row>
        <row r="570">
          <cell r="Q570">
            <v>4990118</v>
          </cell>
          <cell r="S570">
            <v>422232</v>
          </cell>
          <cell r="U570">
            <v>-2532530</v>
          </cell>
          <cell r="V570">
            <v>-15076583</v>
          </cell>
          <cell r="W570">
            <v>-15438160</v>
          </cell>
          <cell r="Y570">
            <v>-15980689</v>
          </cell>
          <cell r="AA570">
            <v>10059429</v>
          </cell>
          <cell r="AJ570">
            <v>-8435371.541666666</v>
          </cell>
          <cell r="AN570">
            <v>-10011865.916666666</v>
          </cell>
          <cell r="AR570">
            <v>-8690350.208333334</v>
          </cell>
          <cell r="AV570">
            <v>-2443948.2083333335</v>
          </cell>
          <cell r="AZ570">
            <v>12848156.041666666</v>
          </cell>
        </row>
        <row r="571">
          <cell r="Q571">
            <v>-4990118</v>
          </cell>
          <cell r="S571">
            <v>-422232</v>
          </cell>
          <cell r="U571">
            <v>2532530</v>
          </cell>
          <cell r="V571">
            <v>15076583</v>
          </cell>
          <cell r="W571">
            <v>15438160</v>
          </cell>
          <cell r="Y571">
            <v>15980689</v>
          </cell>
          <cell r="AA571">
            <v>-10059429</v>
          </cell>
          <cell r="AJ571">
            <v>8435371.541666666</v>
          </cell>
          <cell r="AN571">
            <v>10011865.916666666</v>
          </cell>
          <cell r="AR571">
            <v>8690350.208333334</v>
          </cell>
          <cell r="AV571">
            <v>2443948.2083333335</v>
          </cell>
          <cell r="AZ571">
            <v>-12848156.041666666</v>
          </cell>
        </row>
        <row r="572">
          <cell r="Q572">
            <v>1804703</v>
          </cell>
          <cell r="S572">
            <v>1804703</v>
          </cell>
          <cell r="U572">
            <v>1804703</v>
          </cell>
          <cell r="V572">
            <v>1738002</v>
          </cell>
          <cell r="W572">
            <v>1376425</v>
          </cell>
          <cell r="Y572">
            <v>833896</v>
          </cell>
          <cell r="AA572">
            <v>1170089</v>
          </cell>
          <cell r="AJ572">
            <v>-59420.333333333336</v>
          </cell>
          <cell r="AN572">
            <v>-59420.333333333336</v>
          </cell>
          <cell r="AR572">
            <v>1178337.375</v>
          </cell>
          <cell r="AV572">
            <v>1662797.1666666667</v>
          </cell>
          <cell r="AZ572">
            <v>4502210.625</v>
          </cell>
        </row>
        <row r="573">
          <cell r="Q573">
            <v>0</v>
          </cell>
          <cell r="S573">
            <v>0</v>
          </cell>
          <cell r="U573">
            <v>0</v>
          </cell>
          <cell r="V573">
            <v>0</v>
          </cell>
          <cell r="W573">
            <v>0</v>
          </cell>
          <cell r="Y573">
            <v>0</v>
          </cell>
          <cell r="AA573">
            <v>0</v>
          </cell>
          <cell r="AJ573">
            <v>0</v>
          </cell>
          <cell r="AN573">
            <v>0</v>
          </cell>
          <cell r="AR573">
            <v>0</v>
          </cell>
          <cell r="AV573">
            <v>0</v>
          </cell>
          <cell r="AZ573">
            <v>0</v>
          </cell>
        </row>
        <row r="574">
          <cell r="Q574">
            <v>-57848</v>
          </cell>
          <cell r="S574">
            <v>-57848</v>
          </cell>
          <cell r="U574">
            <v>-57848</v>
          </cell>
          <cell r="V574">
            <v>-57848</v>
          </cell>
          <cell r="W574">
            <v>-57848</v>
          </cell>
          <cell r="Y574">
            <v>-57848</v>
          </cell>
          <cell r="AA574">
            <v>-419133</v>
          </cell>
          <cell r="AJ574">
            <v>-57848</v>
          </cell>
          <cell r="AN574">
            <v>-57848</v>
          </cell>
          <cell r="AR574">
            <v>-57848</v>
          </cell>
          <cell r="AV574">
            <v>-133115.70833333334</v>
          </cell>
          <cell r="AZ574">
            <v>-253544.04166666666</v>
          </cell>
        </row>
        <row r="575">
          <cell r="Q575">
            <v>57848</v>
          </cell>
          <cell r="S575">
            <v>57848</v>
          </cell>
          <cell r="U575">
            <v>57848</v>
          </cell>
          <cell r="V575">
            <v>57848</v>
          </cell>
          <cell r="W575">
            <v>57848</v>
          </cell>
          <cell r="Y575">
            <v>57848</v>
          </cell>
          <cell r="AA575">
            <v>419133</v>
          </cell>
          <cell r="AJ575">
            <v>57848</v>
          </cell>
          <cell r="AN575">
            <v>57848</v>
          </cell>
          <cell r="AR575">
            <v>57848</v>
          </cell>
          <cell r="AV575">
            <v>133115.70833333334</v>
          </cell>
          <cell r="AZ575">
            <v>253544.04166666666</v>
          </cell>
        </row>
        <row r="576">
          <cell r="Q576">
            <v>-26594047</v>
          </cell>
          <cell r="S576">
            <v>-26594047</v>
          </cell>
          <cell r="U576">
            <v>-26594047</v>
          </cell>
          <cell r="V576">
            <v>-26594047</v>
          </cell>
          <cell r="W576">
            <v>-26594047</v>
          </cell>
          <cell r="Y576">
            <v>-26594047</v>
          </cell>
          <cell r="AA576">
            <v>-27863275</v>
          </cell>
          <cell r="AJ576">
            <v>-26594047</v>
          </cell>
          <cell r="AN576">
            <v>-26594047</v>
          </cell>
          <cell r="AR576">
            <v>-26594047</v>
          </cell>
          <cell r="AV576">
            <v>-26858469.5</v>
          </cell>
          <cell r="AZ576">
            <v>-27484596.625</v>
          </cell>
        </row>
        <row r="577">
          <cell r="Q577">
            <v>26594047</v>
          </cell>
          <cell r="S577">
            <v>26594047</v>
          </cell>
          <cell r="U577">
            <v>26594047</v>
          </cell>
          <cell r="V577">
            <v>26594047</v>
          </cell>
          <cell r="W577">
            <v>26594047</v>
          </cell>
          <cell r="Y577">
            <v>26594047</v>
          </cell>
          <cell r="AA577">
            <v>27863275</v>
          </cell>
          <cell r="AJ577">
            <v>26594047</v>
          </cell>
          <cell r="AN577">
            <v>26594047</v>
          </cell>
          <cell r="AR577">
            <v>26594047</v>
          </cell>
          <cell r="AV577">
            <v>26858469.5</v>
          </cell>
          <cell r="AZ577">
            <v>27484596.625</v>
          </cell>
        </row>
        <row r="578">
          <cell r="Q578">
            <v>1194774</v>
          </cell>
          <cell r="S578">
            <v>1194774</v>
          </cell>
          <cell r="U578">
            <v>1194774</v>
          </cell>
          <cell r="V578">
            <v>1194774</v>
          </cell>
          <cell r="W578">
            <v>1194774</v>
          </cell>
          <cell r="Y578">
            <v>1194774</v>
          </cell>
          <cell r="AA578">
            <v>-502152</v>
          </cell>
          <cell r="AJ578">
            <v>-14094838</v>
          </cell>
          <cell r="AN578">
            <v>-13791872.375</v>
          </cell>
          <cell r="AR578">
            <v>-4639070.083333333</v>
          </cell>
          <cell r="AV578">
            <v>841247.75</v>
          </cell>
          <cell r="AZ578">
            <v>275605.75</v>
          </cell>
        </row>
        <row r="579">
          <cell r="Q579">
            <v>-1194774</v>
          </cell>
          <cell r="S579">
            <v>-1194774</v>
          </cell>
          <cell r="U579">
            <v>-1194774</v>
          </cell>
          <cell r="V579">
            <v>-1194774</v>
          </cell>
          <cell r="W579">
            <v>-1194774</v>
          </cell>
          <cell r="Y579">
            <v>-1194774</v>
          </cell>
          <cell r="AA579">
            <v>502152</v>
          </cell>
          <cell r="AJ579">
            <v>14094838</v>
          </cell>
          <cell r="AN579">
            <v>13791872.375</v>
          </cell>
          <cell r="AR579">
            <v>4639070.083333333</v>
          </cell>
          <cell r="AV579">
            <v>-841247.75</v>
          </cell>
          <cell r="AZ579">
            <v>-275605.75</v>
          </cell>
        </row>
        <row r="580">
          <cell r="Q580">
            <v>0</v>
          </cell>
          <cell r="S580">
            <v>-4567886</v>
          </cell>
          <cell r="U580">
            <v>-7522648</v>
          </cell>
          <cell r="V580">
            <v>-20133402</v>
          </cell>
          <cell r="W580">
            <v>-20856556</v>
          </cell>
          <cell r="Y580">
            <v>-21941616</v>
          </cell>
          <cell r="AA580">
            <v>8683457</v>
          </cell>
          <cell r="AJ580">
            <v>0</v>
          </cell>
          <cell r="AN580">
            <v>-1879460.3333333333</v>
          </cell>
          <cell r="AR580">
            <v>-8472989.75</v>
          </cell>
          <cell r="AV580">
            <v>-6690814.041666667</v>
          </cell>
          <cell r="AZ580">
            <v>5921421.958333333</v>
          </cell>
        </row>
        <row r="581">
          <cell r="Q581">
            <v>0</v>
          </cell>
          <cell r="S581">
            <v>4567886</v>
          </cell>
          <cell r="U581">
            <v>7522648</v>
          </cell>
          <cell r="V581">
            <v>20133402</v>
          </cell>
          <cell r="W581">
            <v>20856556</v>
          </cell>
          <cell r="Y581">
            <v>21941616</v>
          </cell>
          <cell r="AA581">
            <v>-8683457</v>
          </cell>
          <cell r="AJ581">
            <v>0</v>
          </cell>
          <cell r="AN581">
            <v>1879460.3333333333</v>
          </cell>
          <cell r="AR581">
            <v>8472989.75</v>
          </cell>
          <cell r="AV581">
            <v>6690814.041666667</v>
          </cell>
          <cell r="AZ581">
            <v>-5921421.958333333</v>
          </cell>
        </row>
        <row r="582">
          <cell r="AV582">
            <v>0</v>
          </cell>
          <cell r="AZ582">
            <v>7138586.416666667</v>
          </cell>
        </row>
        <row r="583">
          <cell r="Q583">
            <v>2792486.79</v>
          </cell>
          <cell r="S583">
            <v>3009106.83</v>
          </cell>
          <cell r="U583">
            <v>805.99</v>
          </cell>
          <cell r="V583">
            <v>805.99</v>
          </cell>
          <cell r="W583">
            <v>2796.99</v>
          </cell>
          <cell r="Y583">
            <v>0</v>
          </cell>
          <cell r="AA583">
            <v>0</v>
          </cell>
          <cell r="AJ583">
            <v>2310914.8858333332</v>
          </cell>
          <cell r="AN583">
            <v>2194450.7449999996</v>
          </cell>
          <cell r="AR583">
            <v>1452460.1116666666</v>
          </cell>
          <cell r="AV583">
            <v>603239.88291666668</v>
          </cell>
          <cell r="AZ583">
            <v>440.48624999999993</v>
          </cell>
        </row>
        <row r="584">
          <cell r="Q584">
            <v>10984724.220000001</v>
          </cell>
          <cell r="S584">
            <v>10322819.220000001</v>
          </cell>
          <cell r="U584">
            <v>9688027.2200000007</v>
          </cell>
          <cell r="V584">
            <v>9378372.2200000007</v>
          </cell>
          <cell r="W584">
            <v>9076605.2200000007</v>
          </cell>
          <cell r="Y584">
            <v>8497870.2200000007</v>
          </cell>
          <cell r="AA584">
            <v>7942956.2199999997</v>
          </cell>
          <cell r="AJ584">
            <v>13125241.636666669</v>
          </cell>
          <cell r="AN584">
            <v>11704998.928333335</v>
          </cell>
          <cell r="AR584">
            <v>10361692.345000001</v>
          </cell>
          <cell r="AV584">
            <v>9118740.0950000007</v>
          </cell>
          <cell r="AZ584">
            <v>7969242.5116666667</v>
          </cell>
        </row>
        <row r="585">
          <cell r="Q585">
            <v>0</v>
          </cell>
          <cell r="S585">
            <v>0</v>
          </cell>
          <cell r="U585">
            <v>0</v>
          </cell>
          <cell r="V585">
            <v>0</v>
          </cell>
          <cell r="W585">
            <v>0</v>
          </cell>
          <cell r="Y585">
            <v>0</v>
          </cell>
          <cell r="AA585">
            <v>0</v>
          </cell>
          <cell r="AJ585">
            <v>69588.037916666668</v>
          </cell>
          <cell r="AN585">
            <v>29843.587916666671</v>
          </cell>
          <cell r="AR585">
            <v>6447.9112500000001</v>
          </cell>
          <cell r="AV585">
            <v>0</v>
          </cell>
          <cell r="AZ585">
            <v>0</v>
          </cell>
        </row>
        <row r="586">
          <cell r="Q586">
            <v>0</v>
          </cell>
          <cell r="S586">
            <v>0</v>
          </cell>
          <cell r="U586">
            <v>0</v>
          </cell>
          <cell r="V586">
            <v>0</v>
          </cell>
          <cell r="W586">
            <v>0</v>
          </cell>
          <cell r="Y586">
            <v>0</v>
          </cell>
          <cell r="AA586">
            <v>0</v>
          </cell>
          <cell r="AJ586">
            <v>95186.637916666674</v>
          </cell>
          <cell r="AN586">
            <v>40820.147916666661</v>
          </cell>
          <cell r="AR586">
            <v>8818.5512499999986</v>
          </cell>
          <cell r="AV586">
            <v>0</v>
          </cell>
          <cell r="AZ586">
            <v>0</v>
          </cell>
        </row>
        <row r="587">
          <cell r="Q587">
            <v>361671.57</v>
          </cell>
          <cell r="S587">
            <v>444394.07</v>
          </cell>
          <cell r="U587">
            <v>0</v>
          </cell>
          <cell r="V587">
            <v>0</v>
          </cell>
          <cell r="W587">
            <v>0</v>
          </cell>
          <cell r="Y587">
            <v>0</v>
          </cell>
          <cell r="AA587">
            <v>0</v>
          </cell>
          <cell r="AJ587">
            <v>557043.65541666665</v>
          </cell>
          <cell r="AN587">
            <v>482843.92041666666</v>
          </cell>
          <cell r="AR587">
            <v>272944.89666666667</v>
          </cell>
          <cell r="AV587">
            <v>85472.143750000003</v>
          </cell>
          <cell r="AZ587">
            <v>0</v>
          </cell>
        </row>
        <row r="588">
          <cell r="Q588">
            <v>2399031.1800000002</v>
          </cell>
          <cell r="S588">
            <v>2412056.39</v>
          </cell>
          <cell r="U588">
            <v>2532968.7000000002</v>
          </cell>
          <cell r="V588">
            <v>2559629.46</v>
          </cell>
          <cell r="W588">
            <v>2600531.56</v>
          </cell>
          <cell r="Y588">
            <v>2616782.7000000002</v>
          </cell>
          <cell r="AA588">
            <v>2633421.13</v>
          </cell>
          <cell r="AJ588">
            <v>3003112.146666667</v>
          </cell>
          <cell r="AN588">
            <v>2961710.7362499996</v>
          </cell>
          <cell r="AR588">
            <v>2693132.9395833337</v>
          </cell>
          <cell r="AV588">
            <v>2550171.7391666663</v>
          </cell>
          <cell r="AZ588">
            <v>2630558.8412500001</v>
          </cell>
        </row>
        <row r="589">
          <cell r="AV589">
            <v>0</v>
          </cell>
          <cell r="AZ589">
            <v>-7138586.416666667</v>
          </cell>
        </row>
        <row r="590">
          <cell r="AV590">
            <v>0</v>
          </cell>
          <cell r="AZ590">
            <v>0</v>
          </cell>
        </row>
        <row r="591">
          <cell r="AV591">
            <v>0</v>
          </cell>
          <cell r="AZ591">
            <v>0</v>
          </cell>
        </row>
        <row r="592">
          <cell r="AV592">
            <v>0</v>
          </cell>
          <cell r="AZ592">
            <v>0</v>
          </cell>
        </row>
        <row r="593">
          <cell r="AV593">
            <v>0</v>
          </cell>
          <cell r="AZ593">
            <v>0</v>
          </cell>
        </row>
        <row r="594">
          <cell r="Q594">
            <v>250000</v>
          </cell>
          <cell r="S594">
            <v>250000</v>
          </cell>
          <cell r="U594">
            <v>250000</v>
          </cell>
          <cell r="V594">
            <v>250000</v>
          </cell>
          <cell r="W594">
            <v>250000</v>
          </cell>
          <cell r="Y594">
            <v>250000</v>
          </cell>
          <cell r="AA594">
            <v>250000</v>
          </cell>
          <cell r="AJ594">
            <v>679474.97541666671</v>
          </cell>
          <cell r="AN594">
            <v>475534.34250000003</v>
          </cell>
          <cell r="AR594">
            <v>274943.47208333336</v>
          </cell>
          <cell r="AV594">
            <v>250000</v>
          </cell>
          <cell r="AZ594">
            <v>250000</v>
          </cell>
        </row>
        <row r="595">
          <cell r="Q595">
            <v>0</v>
          </cell>
          <cell r="S595">
            <v>0</v>
          </cell>
          <cell r="U595">
            <v>0</v>
          </cell>
          <cell r="V595">
            <v>0</v>
          </cell>
          <cell r="W595">
            <v>0</v>
          </cell>
          <cell r="Y595">
            <v>0</v>
          </cell>
          <cell r="AA595">
            <v>0</v>
          </cell>
          <cell r="AJ595">
            <v>0</v>
          </cell>
          <cell r="AN595">
            <v>0</v>
          </cell>
          <cell r="AR595">
            <v>0</v>
          </cell>
          <cell r="AV595">
            <v>0</v>
          </cell>
          <cell r="AZ595">
            <v>0</v>
          </cell>
        </row>
        <row r="596">
          <cell r="Q596">
            <v>1896127.3</v>
          </cell>
          <cell r="S596">
            <v>1916260.1</v>
          </cell>
          <cell r="U596">
            <v>1921992.2</v>
          </cell>
          <cell r="V596">
            <v>1925659.45</v>
          </cell>
          <cell r="W596">
            <v>1934984.95</v>
          </cell>
          <cell r="Y596">
            <v>1959420.6</v>
          </cell>
          <cell r="AA596">
            <v>1966668.1</v>
          </cell>
          <cell r="AJ596">
            <v>803317.66208333336</v>
          </cell>
          <cell r="AN596">
            <v>1226740.1287499999</v>
          </cell>
          <cell r="AR596">
            <v>1655894.4958333329</v>
          </cell>
          <cell r="AV596">
            <v>1939262.3583333334</v>
          </cell>
          <cell r="AZ596">
            <v>1963709.0625</v>
          </cell>
        </row>
        <row r="597">
          <cell r="AA597">
            <v>65340.84</v>
          </cell>
          <cell r="AR597">
            <v>0</v>
          </cell>
          <cell r="AV597">
            <v>21352.227083333331</v>
          </cell>
          <cell r="AZ597">
            <v>61456.828750000008</v>
          </cell>
        </row>
        <row r="598">
          <cell r="Q598">
            <v>41353.35</v>
          </cell>
          <cell r="S598">
            <v>41353.35</v>
          </cell>
          <cell r="U598">
            <v>47948.47</v>
          </cell>
          <cell r="V598">
            <v>47948.47</v>
          </cell>
          <cell r="W598">
            <v>47948.47</v>
          </cell>
          <cell r="Y598">
            <v>79591.59</v>
          </cell>
          <cell r="AA598">
            <v>79591.59</v>
          </cell>
          <cell r="AJ598">
            <v>53582.486249999994</v>
          </cell>
          <cell r="AN598">
            <v>49256.494583333319</v>
          </cell>
          <cell r="AR598">
            <v>50090.158749999995</v>
          </cell>
          <cell r="AV598">
            <v>61327.619999999995</v>
          </cell>
          <cell r="AZ598">
            <v>73324.16333333333</v>
          </cell>
        </row>
        <row r="599">
          <cell r="Q599">
            <v>0</v>
          </cell>
          <cell r="S599">
            <v>0</v>
          </cell>
          <cell r="U599">
            <v>0</v>
          </cell>
          <cell r="V599">
            <v>0</v>
          </cell>
          <cell r="W599">
            <v>0</v>
          </cell>
          <cell r="Y599">
            <v>0</v>
          </cell>
          <cell r="AA599">
            <v>0</v>
          </cell>
          <cell r="AJ599">
            <v>0</v>
          </cell>
          <cell r="AN599">
            <v>0</v>
          </cell>
          <cell r="AR599">
            <v>0</v>
          </cell>
          <cell r="AV599">
            <v>0</v>
          </cell>
          <cell r="AZ599">
            <v>0</v>
          </cell>
        </row>
        <row r="600">
          <cell r="Q600">
            <v>0</v>
          </cell>
          <cell r="S600">
            <v>0</v>
          </cell>
          <cell r="U600">
            <v>0</v>
          </cell>
          <cell r="V600">
            <v>0</v>
          </cell>
          <cell r="W600">
            <v>0</v>
          </cell>
          <cell r="Y600">
            <v>0</v>
          </cell>
          <cell r="AA600">
            <v>0</v>
          </cell>
          <cell r="AJ600">
            <v>0</v>
          </cell>
          <cell r="AN600">
            <v>0</v>
          </cell>
          <cell r="AR600">
            <v>0</v>
          </cell>
          <cell r="AV600">
            <v>0</v>
          </cell>
          <cell r="AZ600">
            <v>0</v>
          </cell>
        </row>
        <row r="601">
          <cell r="AV601">
            <v>4272.7029166666662</v>
          </cell>
          <cell r="AZ601">
            <v>35321.357499999998</v>
          </cell>
        </row>
        <row r="602">
          <cell r="Q602">
            <v>0</v>
          </cell>
          <cell r="S602">
            <v>0</v>
          </cell>
          <cell r="U602">
            <v>0</v>
          </cell>
          <cell r="V602">
            <v>0</v>
          </cell>
          <cell r="W602">
            <v>0</v>
          </cell>
          <cell r="Y602">
            <v>0</v>
          </cell>
          <cell r="AA602">
            <v>132.38999999999999</v>
          </cell>
          <cell r="AJ602">
            <v>0</v>
          </cell>
          <cell r="AN602">
            <v>0</v>
          </cell>
          <cell r="AR602">
            <v>0</v>
          </cell>
          <cell r="AV602">
            <v>3882.6679166666668</v>
          </cell>
          <cell r="AZ602">
            <v>34415.471666666672</v>
          </cell>
        </row>
        <row r="603">
          <cell r="Q603">
            <v>10000</v>
          </cell>
          <cell r="S603">
            <v>10000</v>
          </cell>
          <cell r="U603">
            <v>10000</v>
          </cell>
          <cell r="V603">
            <v>10000</v>
          </cell>
          <cell r="W603">
            <v>10000</v>
          </cell>
          <cell r="Y603">
            <v>10000</v>
          </cell>
          <cell r="AA603">
            <v>10000</v>
          </cell>
          <cell r="AJ603">
            <v>10000</v>
          </cell>
          <cell r="AN603">
            <v>10000</v>
          </cell>
          <cell r="AR603">
            <v>10000</v>
          </cell>
          <cell r="AV603">
            <v>10000</v>
          </cell>
          <cell r="AZ603">
            <v>10000</v>
          </cell>
        </row>
        <row r="604">
          <cell r="Q604">
            <v>0</v>
          </cell>
          <cell r="S604">
            <v>0</v>
          </cell>
          <cell r="U604">
            <v>0</v>
          </cell>
          <cell r="V604">
            <v>0</v>
          </cell>
          <cell r="W604">
            <v>0</v>
          </cell>
          <cell r="Y604">
            <v>0</v>
          </cell>
          <cell r="AA604">
            <v>0</v>
          </cell>
          <cell r="AJ604">
            <v>0</v>
          </cell>
          <cell r="AN604">
            <v>0</v>
          </cell>
          <cell r="AR604">
            <v>0</v>
          </cell>
          <cell r="AV604">
            <v>0</v>
          </cell>
          <cell r="AZ604">
            <v>0</v>
          </cell>
        </row>
        <row r="605">
          <cell r="Q605">
            <v>0</v>
          </cell>
          <cell r="S605">
            <v>0</v>
          </cell>
          <cell r="U605">
            <v>0</v>
          </cell>
          <cell r="V605">
            <v>0</v>
          </cell>
          <cell r="W605">
            <v>0</v>
          </cell>
          <cell r="Y605">
            <v>0</v>
          </cell>
          <cell r="AA605">
            <v>0</v>
          </cell>
          <cell r="AJ605">
            <v>0</v>
          </cell>
          <cell r="AN605">
            <v>0</v>
          </cell>
          <cell r="AR605">
            <v>0</v>
          </cell>
          <cell r="AV605">
            <v>0</v>
          </cell>
          <cell r="AZ605">
            <v>0</v>
          </cell>
        </row>
        <row r="606">
          <cell r="Q606">
            <v>22528.37</v>
          </cell>
          <cell r="S606">
            <v>22528.37</v>
          </cell>
          <cell r="U606">
            <v>22528.37</v>
          </cell>
          <cell r="V606">
            <v>27750.32</v>
          </cell>
          <cell r="W606">
            <v>28377.82</v>
          </cell>
          <cell r="Y606">
            <v>41459.18</v>
          </cell>
          <cell r="AA606">
            <v>47611.93</v>
          </cell>
          <cell r="AJ606">
            <v>22528.37</v>
          </cell>
          <cell r="AN606">
            <v>22528.37</v>
          </cell>
          <cell r="AR606">
            <v>25354.527083333334</v>
          </cell>
          <cell r="AV606">
            <v>43921.149166666662</v>
          </cell>
          <cell r="AZ606">
            <v>89751.334166666667</v>
          </cell>
        </row>
        <row r="607">
          <cell r="Q607">
            <v>0</v>
          </cell>
          <cell r="S607">
            <v>0</v>
          </cell>
          <cell r="U607">
            <v>0</v>
          </cell>
          <cell r="V607">
            <v>0</v>
          </cell>
          <cell r="W607">
            <v>0</v>
          </cell>
          <cell r="Y607">
            <v>0</v>
          </cell>
          <cell r="AA607">
            <v>0</v>
          </cell>
          <cell r="AJ607">
            <v>69260.902499999997</v>
          </cell>
          <cell r="AN607">
            <v>7695.6558333333332</v>
          </cell>
          <cell r="AR607">
            <v>0</v>
          </cell>
          <cell r="AV607">
            <v>0</v>
          </cell>
          <cell r="AZ607">
            <v>0</v>
          </cell>
        </row>
        <row r="608">
          <cell r="Q608">
            <v>0</v>
          </cell>
          <cell r="S608">
            <v>0</v>
          </cell>
          <cell r="U608">
            <v>0</v>
          </cell>
          <cell r="V608">
            <v>0</v>
          </cell>
          <cell r="W608">
            <v>0</v>
          </cell>
          <cell r="Y608">
            <v>0</v>
          </cell>
          <cell r="AA608">
            <v>0</v>
          </cell>
          <cell r="AJ608">
            <v>0</v>
          </cell>
          <cell r="AN608">
            <v>0</v>
          </cell>
          <cell r="AR608">
            <v>0</v>
          </cell>
          <cell r="AV608">
            <v>0</v>
          </cell>
          <cell r="AZ608">
            <v>0</v>
          </cell>
        </row>
        <row r="609">
          <cell r="Q609">
            <v>0</v>
          </cell>
          <cell r="S609">
            <v>307.75</v>
          </cell>
          <cell r="U609">
            <v>0</v>
          </cell>
          <cell r="V609">
            <v>0</v>
          </cell>
          <cell r="W609">
            <v>0</v>
          </cell>
          <cell r="Y609">
            <v>0</v>
          </cell>
          <cell r="AA609">
            <v>0</v>
          </cell>
          <cell r="AJ609">
            <v>94785.072916666672</v>
          </cell>
          <cell r="AN609">
            <v>70352.266666666663</v>
          </cell>
          <cell r="AR609">
            <v>37671.707916666666</v>
          </cell>
          <cell r="AV609">
            <v>51.291666666666664</v>
          </cell>
          <cell r="AZ609">
            <v>0</v>
          </cell>
        </row>
        <row r="610">
          <cell r="Q610">
            <v>0</v>
          </cell>
          <cell r="S610">
            <v>0</v>
          </cell>
          <cell r="U610">
            <v>0</v>
          </cell>
          <cell r="V610">
            <v>0</v>
          </cell>
          <cell r="W610">
            <v>0</v>
          </cell>
          <cell r="Y610">
            <v>0</v>
          </cell>
          <cell r="AA610">
            <v>0</v>
          </cell>
          <cell r="AJ610">
            <v>29266.94</v>
          </cell>
          <cell r="AN610">
            <v>22320.942500000001</v>
          </cell>
          <cell r="AR610">
            <v>4598.7512500000003</v>
          </cell>
          <cell r="AV610">
            <v>0</v>
          </cell>
          <cell r="AZ610">
            <v>0</v>
          </cell>
        </row>
        <row r="611">
          <cell r="Q611">
            <v>0</v>
          </cell>
          <cell r="S611">
            <v>0</v>
          </cell>
          <cell r="U611">
            <v>0</v>
          </cell>
          <cell r="V611">
            <v>0</v>
          </cell>
          <cell r="W611">
            <v>0</v>
          </cell>
          <cell r="Y611">
            <v>0</v>
          </cell>
          <cell r="AA611">
            <v>0</v>
          </cell>
          <cell r="AJ611">
            <v>291012.79333333333</v>
          </cell>
          <cell r="AN611">
            <v>291012.79333333333</v>
          </cell>
          <cell r="AR611">
            <v>82679.460000000006</v>
          </cell>
          <cell r="AV611">
            <v>0</v>
          </cell>
          <cell r="AZ611">
            <v>0</v>
          </cell>
        </row>
        <row r="612">
          <cell r="Q612">
            <v>0</v>
          </cell>
          <cell r="S612">
            <v>0</v>
          </cell>
          <cell r="U612">
            <v>0</v>
          </cell>
          <cell r="V612">
            <v>0</v>
          </cell>
          <cell r="W612">
            <v>0</v>
          </cell>
          <cell r="Y612">
            <v>0</v>
          </cell>
          <cell r="AA612">
            <v>0</v>
          </cell>
          <cell r="AJ612">
            <v>182816.48916666667</v>
          </cell>
          <cell r="AN612">
            <v>182816.48916666667</v>
          </cell>
          <cell r="AR612">
            <v>78649.822499999995</v>
          </cell>
          <cell r="AV612">
            <v>0</v>
          </cell>
          <cell r="AZ612">
            <v>0</v>
          </cell>
        </row>
        <row r="613">
          <cell r="Q613">
            <v>0</v>
          </cell>
          <cell r="S613">
            <v>0</v>
          </cell>
          <cell r="U613">
            <v>0</v>
          </cell>
          <cell r="V613">
            <v>0</v>
          </cell>
          <cell r="W613">
            <v>0</v>
          </cell>
          <cell r="Y613">
            <v>0</v>
          </cell>
          <cell r="AA613">
            <v>0</v>
          </cell>
          <cell r="AJ613">
            <v>166595.61666666667</v>
          </cell>
          <cell r="AN613">
            <v>166595.61666666667</v>
          </cell>
          <cell r="AR613">
            <v>62428.950000000004</v>
          </cell>
          <cell r="AV613">
            <v>0</v>
          </cell>
          <cell r="AZ613">
            <v>0</v>
          </cell>
        </row>
        <row r="614">
          <cell r="Q614">
            <v>0</v>
          </cell>
          <cell r="S614">
            <v>0</v>
          </cell>
          <cell r="U614">
            <v>0</v>
          </cell>
          <cell r="V614">
            <v>0</v>
          </cell>
          <cell r="W614">
            <v>0</v>
          </cell>
          <cell r="Y614">
            <v>0</v>
          </cell>
          <cell r="AA614">
            <v>0</v>
          </cell>
          <cell r="AJ614">
            <v>1429.33</v>
          </cell>
          <cell r="AN614">
            <v>1429.33</v>
          </cell>
          <cell r="AR614">
            <v>919.98708333333332</v>
          </cell>
          <cell r="AV614">
            <v>0</v>
          </cell>
          <cell r="AZ614">
            <v>0</v>
          </cell>
        </row>
        <row r="615">
          <cell r="Q615">
            <v>0</v>
          </cell>
          <cell r="S615">
            <v>0</v>
          </cell>
          <cell r="U615">
            <v>0</v>
          </cell>
          <cell r="V615">
            <v>0</v>
          </cell>
          <cell r="W615">
            <v>0</v>
          </cell>
          <cell r="Y615">
            <v>0</v>
          </cell>
          <cell r="AA615">
            <v>0</v>
          </cell>
          <cell r="AJ615">
            <v>1356.405</v>
          </cell>
          <cell r="AN615">
            <v>1356.405</v>
          </cell>
          <cell r="AR615">
            <v>711.90583333333325</v>
          </cell>
          <cell r="AV615">
            <v>0</v>
          </cell>
          <cell r="AZ615">
            <v>0</v>
          </cell>
        </row>
        <row r="616">
          <cell r="Q616">
            <v>0</v>
          </cell>
          <cell r="S616">
            <v>0</v>
          </cell>
          <cell r="U616">
            <v>0</v>
          </cell>
          <cell r="V616">
            <v>0</v>
          </cell>
          <cell r="W616">
            <v>0</v>
          </cell>
          <cell r="Y616">
            <v>0</v>
          </cell>
          <cell r="AA616">
            <v>0</v>
          </cell>
          <cell r="AJ616">
            <v>71.05</v>
          </cell>
          <cell r="AN616">
            <v>71.05</v>
          </cell>
          <cell r="AR616">
            <v>71.05</v>
          </cell>
          <cell r="AV616">
            <v>0</v>
          </cell>
          <cell r="AZ616">
            <v>0</v>
          </cell>
        </row>
        <row r="617">
          <cell r="AV617">
            <v>0</v>
          </cell>
          <cell r="AZ617">
            <v>1786420.0304166665</v>
          </cell>
        </row>
        <row r="618">
          <cell r="AV618">
            <v>0</v>
          </cell>
          <cell r="AZ618">
            <v>190608.47166666668</v>
          </cell>
        </row>
        <row r="619">
          <cell r="Q619">
            <v>15256064.07</v>
          </cell>
          <cell r="S619">
            <v>15256064.07</v>
          </cell>
          <cell r="U619">
            <v>15256064.07</v>
          </cell>
          <cell r="V619">
            <v>15256064.07</v>
          </cell>
          <cell r="W619">
            <v>15256064.07</v>
          </cell>
          <cell r="Y619">
            <v>15256064.07</v>
          </cell>
          <cell r="AA619">
            <v>15256064.07</v>
          </cell>
          <cell r="AJ619">
            <v>15256064.069999995</v>
          </cell>
          <cell r="AN619">
            <v>15256064.069999995</v>
          </cell>
          <cell r="AR619">
            <v>15256064.069999995</v>
          </cell>
          <cell r="AV619">
            <v>15256064.069999995</v>
          </cell>
          <cell r="AZ619">
            <v>15256064.069999995</v>
          </cell>
        </row>
        <row r="620">
          <cell r="Q620">
            <v>248600.26</v>
          </cell>
          <cell r="S620">
            <v>248600.26</v>
          </cell>
          <cell r="U620">
            <v>105443.69</v>
          </cell>
          <cell r="V620">
            <v>105443.69</v>
          </cell>
          <cell r="W620">
            <v>224685.54</v>
          </cell>
          <cell r="Y620">
            <v>224685.54</v>
          </cell>
          <cell r="AA620">
            <v>71758.03</v>
          </cell>
          <cell r="AJ620">
            <v>240916.9708333333</v>
          </cell>
          <cell r="AN620">
            <v>282402.09791666659</v>
          </cell>
          <cell r="AR620">
            <v>239735.0983333333</v>
          </cell>
          <cell r="AV620">
            <v>165014.94583333333</v>
          </cell>
          <cell r="AZ620">
            <v>115154.46416666667</v>
          </cell>
        </row>
        <row r="621">
          <cell r="Q621">
            <v>2873005.76</v>
          </cell>
          <cell r="S621">
            <v>2873221</v>
          </cell>
          <cell r="U621">
            <v>2873005.76</v>
          </cell>
          <cell r="V621">
            <v>2873005.76</v>
          </cell>
          <cell r="W621">
            <v>2873005.76</v>
          </cell>
          <cell r="Y621">
            <v>2873005.76</v>
          </cell>
          <cell r="AA621">
            <v>2873005.76</v>
          </cell>
          <cell r="AJ621">
            <v>2873005.7599999993</v>
          </cell>
          <cell r="AN621">
            <v>2873023.6966666658</v>
          </cell>
          <cell r="AR621">
            <v>2873023.6966666654</v>
          </cell>
          <cell r="AV621">
            <v>2873026.7399999988</v>
          </cell>
          <cell r="AZ621">
            <v>2873008.8033333328</v>
          </cell>
        </row>
        <row r="622">
          <cell r="Q622">
            <v>-228709.77</v>
          </cell>
          <cell r="S622">
            <v>-228709.77</v>
          </cell>
          <cell r="U622">
            <v>-228709.77</v>
          </cell>
          <cell r="V622">
            <v>-228709.77</v>
          </cell>
          <cell r="W622">
            <v>-228709.77</v>
          </cell>
          <cell r="Y622">
            <v>-228709.77</v>
          </cell>
          <cell r="AA622">
            <v>-228709.77</v>
          </cell>
          <cell r="AJ622">
            <v>-228709.77</v>
          </cell>
          <cell r="AN622">
            <v>-228709.77</v>
          </cell>
          <cell r="AR622">
            <v>-228709.77</v>
          </cell>
          <cell r="AV622">
            <v>-228709.77</v>
          </cell>
          <cell r="AZ622">
            <v>-228709.77</v>
          </cell>
        </row>
        <row r="623">
          <cell r="Q623">
            <v>107024.51</v>
          </cell>
          <cell r="S623">
            <v>107024.51</v>
          </cell>
          <cell r="U623">
            <v>107024.51</v>
          </cell>
          <cell r="V623">
            <v>107024.51</v>
          </cell>
          <cell r="W623">
            <v>107024.51</v>
          </cell>
          <cell r="Y623">
            <v>107024.51</v>
          </cell>
          <cell r="AA623">
            <v>107024.51</v>
          </cell>
          <cell r="AJ623">
            <v>107024.51</v>
          </cell>
          <cell r="AN623">
            <v>107024.51</v>
          </cell>
          <cell r="AR623">
            <v>107024.51</v>
          </cell>
          <cell r="AV623">
            <v>107024.51</v>
          </cell>
          <cell r="AZ623">
            <v>107024.51</v>
          </cell>
        </row>
        <row r="624">
          <cell r="Q624">
            <v>606828.14</v>
          </cell>
          <cell r="S624">
            <v>476973.4</v>
          </cell>
          <cell r="U624">
            <v>476973.4</v>
          </cell>
          <cell r="V624">
            <v>477118.4</v>
          </cell>
          <cell r="W624">
            <v>477118.4</v>
          </cell>
          <cell r="Y624">
            <v>477118.4</v>
          </cell>
          <cell r="AA624">
            <v>477118.4</v>
          </cell>
          <cell r="AJ624">
            <v>834031.73041666672</v>
          </cell>
          <cell r="AN624">
            <v>577936.84666666668</v>
          </cell>
          <cell r="AR624">
            <v>535010.23083333333</v>
          </cell>
          <cell r="AV624">
            <v>493490.6791666667</v>
          </cell>
          <cell r="AZ624">
            <v>481950.54083333327</v>
          </cell>
        </row>
        <row r="625">
          <cell r="Q625">
            <v>622708.99</v>
          </cell>
          <cell r="S625">
            <v>622708.99</v>
          </cell>
          <cell r="U625">
            <v>670326.37</v>
          </cell>
          <cell r="V625">
            <v>670326.37</v>
          </cell>
          <cell r="W625">
            <v>583715.23</v>
          </cell>
          <cell r="Y625">
            <v>670326.37</v>
          </cell>
          <cell r="AA625">
            <v>670326.37</v>
          </cell>
          <cell r="AJ625">
            <v>702314.94041666668</v>
          </cell>
          <cell r="AN625">
            <v>624490.14166666672</v>
          </cell>
          <cell r="AR625">
            <v>633401.53500000015</v>
          </cell>
          <cell r="AV625">
            <v>649220.37249999994</v>
          </cell>
          <cell r="AZ625">
            <v>663322.08375000011</v>
          </cell>
        </row>
        <row r="626">
          <cell r="Q626">
            <v>6389352.1399999997</v>
          </cell>
          <cell r="S626">
            <v>6511070.3300000001</v>
          </cell>
          <cell r="U626">
            <v>0</v>
          </cell>
          <cell r="V626">
            <v>0</v>
          </cell>
          <cell r="W626">
            <v>0</v>
          </cell>
          <cell r="Y626">
            <v>0</v>
          </cell>
          <cell r="AA626">
            <v>0</v>
          </cell>
          <cell r="AJ626">
            <v>6268351.3708333327</v>
          </cell>
          <cell r="AN626">
            <v>5598974.0558333332</v>
          </cell>
          <cell r="AR626">
            <v>3484281.2983333338</v>
          </cell>
          <cell r="AV626">
            <v>1342389.46</v>
          </cell>
          <cell r="AZ626">
            <v>0</v>
          </cell>
        </row>
        <row r="627">
          <cell r="AA627">
            <v>2016.87</v>
          </cell>
          <cell r="AR627">
            <v>0</v>
          </cell>
          <cell r="AV627">
            <v>-8191.7195833333344</v>
          </cell>
          <cell r="AZ627">
            <v>-64794.248333333344</v>
          </cell>
        </row>
        <row r="628">
          <cell r="AV628">
            <v>118558.13916666666</v>
          </cell>
          <cell r="AZ628">
            <v>1129818.5979166667</v>
          </cell>
        </row>
        <row r="629">
          <cell r="Q629">
            <v>0</v>
          </cell>
          <cell r="S629">
            <v>0</v>
          </cell>
          <cell r="U629">
            <v>0</v>
          </cell>
          <cell r="V629">
            <v>0</v>
          </cell>
          <cell r="W629">
            <v>0</v>
          </cell>
          <cell r="Y629">
            <v>0</v>
          </cell>
          <cell r="AA629">
            <v>0</v>
          </cell>
          <cell r="AJ629">
            <v>0</v>
          </cell>
          <cell r="AN629">
            <v>0</v>
          </cell>
          <cell r="AR629">
            <v>0</v>
          </cell>
          <cell r="AV629">
            <v>0</v>
          </cell>
          <cell r="AZ629">
            <v>0</v>
          </cell>
        </row>
        <row r="630">
          <cell r="Q630">
            <v>0</v>
          </cell>
          <cell r="S630">
            <v>0</v>
          </cell>
          <cell r="U630">
            <v>0</v>
          </cell>
          <cell r="V630">
            <v>0</v>
          </cell>
          <cell r="W630">
            <v>0</v>
          </cell>
          <cell r="Y630">
            <v>0</v>
          </cell>
          <cell r="AA630">
            <v>0</v>
          </cell>
          <cell r="AJ630">
            <v>0</v>
          </cell>
          <cell r="AN630">
            <v>0</v>
          </cell>
          <cell r="AR630">
            <v>0</v>
          </cell>
          <cell r="AV630">
            <v>0</v>
          </cell>
          <cell r="AZ630">
            <v>0</v>
          </cell>
        </row>
        <row r="631">
          <cell r="Q631">
            <v>243623.22</v>
          </cell>
          <cell r="S631">
            <v>243909.47</v>
          </cell>
          <cell r="U631">
            <v>246125.47</v>
          </cell>
          <cell r="V631">
            <v>248069.82</v>
          </cell>
          <cell r="W631">
            <v>249978.82</v>
          </cell>
          <cell r="Y631">
            <v>252632.07</v>
          </cell>
          <cell r="AA631">
            <v>273725.09999999998</v>
          </cell>
          <cell r="AJ631">
            <v>228492.1575</v>
          </cell>
          <cell r="AN631">
            <v>236908.41375000004</v>
          </cell>
          <cell r="AR631">
            <v>244244.29708333334</v>
          </cell>
          <cell r="AV631">
            <v>253581.67833333334</v>
          </cell>
          <cell r="AZ631">
            <v>263464.42666666664</v>
          </cell>
        </row>
        <row r="632">
          <cell r="Q632">
            <v>164972.67000000001</v>
          </cell>
          <cell r="S632">
            <v>166324.26999999999</v>
          </cell>
          <cell r="U632">
            <v>169602.13</v>
          </cell>
          <cell r="V632">
            <v>169602.13</v>
          </cell>
          <cell r="W632">
            <v>169602.13</v>
          </cell>
          <cell r="Y632">
            <v>169602.13</v>
          </cell>
          <cell r="AA632">
            <v>169602.13</v>
          </cell>
          <cell r="AJ632">
            <v>69417.92541666668</v>
          </cell>
          <cell r="AN632">
            <v>110262.69291666667</v>
          </cell>
          <cell r="AR632">
            <v>151376.55374999999</v>
          </cell>
          <cell r="AV632">
            <v>168598.57416666663</v>
          </cell>
          <cell r="AZ632">
            <v>169602.12999999998</v>
          </cell>
        </row>
        <row r="633">
          <cell r="Q633">
            <v>131356.21</v>
          </cell>
          <cell r="S633">
            <v>132002.21</v>
          </cell>
          <cell r="U633">
            <v>133750.43</v>
          </cell>
          <cell r="V633">
            <v>133750.43</v>
          </cell>
          <cell r="W633">
            <v>133750.43</v>
          </cell>
          <cell r="Y633">
            <v>133750.43</v>
          </cell>
          <cell r="AA633">
            <v>133750.43</v>
          </cell>
          <cell r="AJ633">
            <v>70027.196249999994</v>
          </cell>
          <cell r="AN633">
            <v>114038.575</v>
          </cell>
          <cell r="AR633">
            <v>131103.68208333329</v>
          </cell>
          <cell r="AV633">
            <v>133359.30083333331</v>
          </cell>
          <cell r="AZ633">
            <v>133750.42999999996</v>
          </cell>
        </row>
        <row r="634">
          <cell r="Q634">
            <v>43460.19</v>
          </cell>
          <cell r="S634">
            <v>43460.19</v>
          </cell>
          <cell r="U634">
            <v>53995.63</v>
          </cell>
          <cell r="V634">
            <v>76708.63</v>
          </cell>
          <cell r="W634">
            <v>53995.63</v>
          </cell>
          <cell r="Y634">
            <v>53995.63</v>
          </cell>
          <cell r="AA634">
            <v>53995.63</v>
          </cell>
          <cell r="AJ634">
            <v>21202.179583333334</v>
          </cell>
          <cell r="AN634">
            <v>36844.39</v>
          </cell>
          <cell r="AR634">
            <v>49848.967083333329</v>
          </cell>
          <cell r="AV634">
            <v>53693.496666666673</v>
          </cell>
          <cell r="AZ634">
            <v>55917.71333333334</v>
          </cell>
        </row>
        <row r="635">
          <cell r="Q635">
            <v>67987.45</v>
          </cell>
          <cell r="S635">
            <v>67987.45</v>
          </cell>
          <cell r="U635">
            <v>67987.45</v>
          </cell>
          <cell r="V635">
            <v>67987.45</v>
          </cell>
          <cell r="W635">
            <v>67987.45</v>
          </cell>
          <cell r="Y635">
            <v>67987.45</v>
          </cell>
          <cell r="AA635">
            <v>67987.45</v>
          </cell>
          <cell r="AJ635">
            <v>30955.128749999993</v>
          </cell>
          <cell r="AN635">
            <v>53454.549583333319</v>
          </cell>
          <cell r="AR635">
            <v>67321.149583333317</v>
          </cell>
          <cell r="AV635">
            <v>67987.449999999983</v>
          </cell>
          <cell r="AZ635">
            <v>67987.449999999983</v>
          </cell>
        </row>
        <row r="636">
          <cell r="Q636">
            <v>0</v>
          </cell>
          <cell r="S636">
            <v>0</v>
          </cell>
          <cell r="U636">
            <v>0</v>
          </cell>
          <cell r="V636">
            <v>0</v>
          </cell>
          <cell r="W636">
            <v>0</v>
          </cell>
          <cell r="Y636">
            <v>0</v>
          </cell>
          <cell r="AA636">
            <v>0</v>
          </cell>
          <cell r="AJ636">
            <v>99131.195416666669</v>
          </cell>
          <cell r="AN636">
            <v>42511.685416666667</v>
          </cell>
          <cell r="AR636">
            <v>9183.9487500000014</v>
          </cell>
          <cell r="AV636">
            <v>0</v>
          </cell>
          <cell r="AZ636">
            <v>0</v>
          </cell>
        </row>
        <row r="637">
          <cell r="Q637">
            <v>0</v>
          </cell>
          <cell r="S637">
            <v>0</v>
          </cell>
          <cell r="U637">
            <v>0</v>
          </cell>
          <cell r="V637">
            <v>0</v>
          </cell>
          <cell r="W637">
            <v>0</v>
          </cell>
          <cell r="Y637">
            <v>0</v>
          </cell>
          <cell r="AA637">
            <v>0</v>
          </cell>
          <cell r="AJ637">
            <v>44285.447500000002</v>
          </cell>
          <cell r="AN637">
            <v>19022.467500000002</v>
          </cell>
          <cell r="AR637">
            <v>4126.4875000000002</v>
          </cell>
          <cell r="AV637">
            <v>0</v>
          </cell>
          <cell r="AZ637">
            <v>0</v>
          </cell>
        </row>
        <row r="638">
          <cell r="Q638">
            <v>0</v>
          </cell>
          <cell r="S638">
            <v>0</v>
          </cell>
          <cell r="U638">
            <v>0</v>
          </cell>
          <cell r="V638">
            <v>0</v>
          </cell>
          <cell r="W638">
            <v>0</v>
          </cell>
          <cell r="Y638">
            <v>0</v>
          </cell>
          <cell r="AA638">
            <v>0</v>
          </cell>
          <cell r="AJ638">
            <v>0</v>
          </cell>
          <cell r="AN638">
            <v>0</v>
          </cell>
          <cell r="AR638">
            <v>0</v>
          </cell>
          <cell r="AV638">
            <v>0</v>
          </cell>
          <cell r="AZ638">
            <v>0</v>
          </cell>
        </row>
        <row r="639">
          <cell r="Q639">
            <v>0</v>
          </cell>
          <cell r="S639">
            <v>0</v>
          </cell>
          <cell r="U639">
            <v>0</v>
          </cell>
          <cell r="V639">
            <v>0</v>
          </cell>
          <cell r="W639">
            <v>0</v>
          </cell>
          <cell r="Y639">
            <v>0</v>
          </cell>
          <cell r="AA639">
            <v>0</v>
          </cell>
          <cell r="AJ639">
            <v>0</v>
          </cell>
          <cell r="AN639">
            <v>0</v>
          </cell>
          <cell r="AR639">
            <v>0</v>
          </cell>
          <cell r="AV639">
            <v>0</v>
          </cell>
          <cell r="AZ639">
            <v>0</v>
          </cell>
        </row>
        <row r="640">
          <cell r="Q640">
            <v>0</v>
          </cell>
          <cell r="S640">
            <v>0</v>
          </cell>
          <cell r="U640">
            <v>0</v>
          </cell>
          <cell r="V640">
            <v>0</v>
          </cell>
          <cell r="W640">
            <v>0</v>
          </cell>
          <cell r="Y640">
            <v>0</v>
          </cell>
          <cell r="AA640">
            <v>0</v>
          </cell>
          <cell r="AJ640">
            <v>0</v>
          </cell>
          <cell r="AN640">
            <v>0</v>
          </cell>
          <cell r="AR640">
            <v>0</v>
          </cell>
          <cell r="AV640">
            <v>0</v>
          </cell>
          <cell r="AZ640">
            <v>0</v>
          </cell>
        </row>
        <row r="641">
          <cell r="Q641">
            <v>28996607.48</v>
          </cell>
          <cell r="S641">
            <v>31175744.600000001</v>
          </cell>
          <cell r="U641">
            <v>31840701.989999998</v>
          </cell>
          <cell r="V641">
            <v>32877264.059999999</v>
          </cell>
          <cell r="W641">
            <v>34709022.649999999</v>
          </cell>
          <cell r="Y641">
            <v>36865546.710000001</v>
          </cell>
          <cell r="AA641">
            <v>37365081.07</v>
          </cell>
          <cell r="AJ641">
            <v>27024705.377083335</v>
          </cell>
          <cell r="AN641">
            <v>28855289.227500003</v>
          </cell>
          <cell r="AR641">
            <v>31163444.493749995</v>
          </cell>
          <cell r="AV641">
            <v>34275796.369166665</v>
          </cell>
          <cell r="AZ641">
            <v>38093024.953750007</v>
          </cell>
        </row>
        <row r="642">
          <cell r="Q642">
            <v>11795598.32</v>
          </cell>
          <cell r="S642">
            <v>12380769.960000001</v>
          </cell>
          <cell r="U642">
            <v>12553298.99</v>
          </cell>
          <cell r="V642">
            <v>12865515.369999999</v>
          </cell>
          <cell r="W642">
            <v>13455308.98</v>
          </cell>
          <cell r="Y642">
            <v>13991364.380000001</v>
          </cell>
          <cell r="AA642">
            <v>14136150.93</v>
          </cell>
          <cell r="AJ642">
            <v>10417902.688750001</v>
          </cell>
          <cell r="AN642">
            <v>11349300.567083331</v>
          </cell>
          <cell r="AR642">
            <v>12275336.581250003</v>
          </cell>
          <cell r="AV642">
            <v>13313849.650416665</v>
          </cell>
          <cell r="AZ642">
            <v>14602524.35375</v>
          </cell>
        </row>
        <row r="643">
          <cell r="Q643">
            <v>1177238.49</v>
          </cell>
          <cell r="S643">
            <v>1270521.7</v>
          </cell>
          <cell r="U643">
            <v>1308698.96</v>
          </cell>
          <cell r="V643">
            <v>1330794.6399999999</v>
          </cell>
          <cell r="W643">
            <v>1347595.9</v>
          </cell>
          <cell r="Y643">
            <v>1378977.37</v>
          </cell>
          <cell r="AA643">
            <v>1412511.13</v>
          </cell>
          <cell r="AJ643">
            <v>1028278.3708333332</v>
          </cell>
          <cell r="AN643">
            <v>1131851.5383333333</v>
          </cell>
          <cell r="AR643">
            <v>1241586.9641666666</v>
          </cell>
          <cell r="AV643">
            <v>1340410.3154166664</v>
          </cell>
          <cell r="AZ643">
            <v>1412930.6224999998</v>
          </cell>
        </row>
        <row r="644">
          <cell r="Q644">
            <v>589535.80000000005</v>
          </cell>
          <cell r="S644">
            <v>620630.21</v>
          </cell>
          <cell r="U644">
            <v>633355.97</v>
          </cell>
          <cell r="V644">
            <v>640721.19999999995</v>
          </cell>
          <cell r="W644">
            <v>646321.62</v>
          </cell>
          <cell r="Y644">
            <v>656782.11</v>
          </cell>
          <cell r="AA644">
            <v>667960.04</v>
          </cell>
          <cell r="AJ644">
            <v>523188.59583333338</v>
          </cell>
          <cell r="AN644">
            <v>568102.85333333339</v>
          </cell>
          <cell r="AR644">
            <v>610444.09666666668</v>
          </cell>
          <cell r="AV644">
            <v>643926.42458333343</v>
          </cell>
          <cell r="AZ644">
            <v>668099.86625000008</v>
          </cell>
        </row>
        <row r="645">
          <cell r="Y645">
            <v>0</v>
          </cell>
          <cell r="AA645">
            <v>0</v>
          </cell>
          <cell r="AR645">
            <v>0</v>
          </cell>
          <cell r="AV645">
            <v>0</v>
          </cell>
          <cell r="AZ645">
            <v>0</v>
          </cell>
        </row>
        <row r="646">
          <cell r="Q646">
            <v>6761500.9100000001</v>
          </cell>
          <cell r="S646">
            <v>7086098.79</v>
          </cell>
          <cell r="U646">
            <v>7366473.3899999997</v>
          </cell>
          <cell r="V646">
            <v>7602447.1299999999</v>
          </cell>
          <cell r="W646">
            <v>7637615.7000000002</v>
          </cell>
          <cell r="Y646">
            <v>8134168.2000000002</v>
          </cell>
          <cell r="AA646">
            <v>8313929.7300000004</v>
          </cell>
          <cell r="AJ646">
            <v>6137156.083333333</v>
          </cell>
          <cell r="AN646">
            <v>6590292.3233333342</v>
          </cell>
          <cell r="AR646">
            <v>7108833.9962500008</v>
          </cell>
          <cell r="AV646">
            <v>7707937.9437500006</v>
          </cell>
          <cell r="AZ646">
            <v>8365381.0724999988</v>
          </cell>
        </row>
        <row r="647">
          <cell r="Q647">
            <v>3400171.26</v>
          </cell>
          <cell r="S647">
            <v>3508370.55</v>
          </cell>
          <cell r="U647">
            <v>3601828.76</v>
          </cell>
          <cell r="V647">
            <v>3680486.68</v>
          </cell>
          <cell r="W647">
            <v>3692209.54</v>
          </cell>
          <cell r="Y647">
            <v>3857727.04</v>
          </cell>
          <cell r="AA647">
            <v>3917647.56</v>
          </cell>
          <cell r="AJ647">
            <v>3103172.1341666672</v>
          </cell>
          <cell r="AN647">
            <v>3310778.6354166665</v>
          </cell>
          <cell r="AR647">
            <v>3511195.2241666666</v>
          </cell>
          <cell r="AV647">
            <v>3715650.2708333335</v>
          </cell>
          <cell r="AZ647">
            <v>3934797.9758333326</v>
          </cell>
        </row>
        <row r="648">
          <cell r="Y648">
            <v>0</v>
          </cell>
          <cell r="AA648">
            <v>0</v>
          </cell>
          <cell r="AR648">
            <v>0</v>
          </cell>
          <cell r="AV648">
            <v>0</v>
          </cell>
          <cell r="AZ648">
            <v>0</v>
          </cell>
        </row>
        <row r="649">
          <cell r="Q649">
            <v>-36935346.880000003</v>
          </cell>
          <cell r="S649">
            <v>-39532365.090000004</v>
          </cell>
          <cell r="U649">
            <v>-40515874.340000004</v>
          </cell>
          <cell r="V649">
            <v>-41810505.829999998</v>
          </cell>
          <cell r="W649">
            <v>-43694234.25</v>
          </cell>
          <cell r="Y649">
            <v>-46057739.979999997</v>
          </cell>
          <cell r="AA649">
            <v>-47091521.93</v>
          </cell>
          <cell r="AJ649">
            <v>-34190139.831249997</v>
          </cell>
          <cell r="AN649">
            <v>-36577433.089166664</v>
          </cell>
          <cell r="AR649">
            <v>-39500492.44166667</v>
          </cell>
          <cell r="AV649">
            <v>-43287523.289999999</v>
          </cell>
          <cell r="AZ649">
            <v>-47684905.838333331</v>
          </cell>
        </row>
        <row r="650">
          <cell r="Q650">
            <v>-15785305.380000001</v>
          </cell>
          <cell r="S650">
            <v>-16509770.720000001</v>
          </cell>
          <cell r="U650">
            <v>-16788483.719999999</v>
          </cell>
          <cell r="V650">
            <v>-17186723.25</v>
          </cell>
          <cell r="W650">
            <v>-17793840.140000001</v>
          </cell>
          <cell r="Y650">
            <v>-18505873.530000001</v>
          </cell>
          <cell r="AA650">
            <v>-18721758.530000001</v>
          </cell>
          <cell r="AJ650">
            <v>-14044263.418749997</v>
          </cell>
          <cell r="AN650">
            <v>-15228182.05583333</v>
          </cell>
          <cell r="AR650">
            <v>-16396975.902083332</v>
          </cell>
          <cell r="AV650">
            <v>-17673426.345833335</v>
          </cell>
          <cell r="AZ650">
            <v>-19205422.195833333</v>
          </cell>
        </row>
        <row r="651">
          <cell r="Q651">
            <v>15824681.85</v>
          </cell>
          <cell r="S651">
            <v>15854681.85</v>
          </cell>
          <cell r="U651">
            <v>15854681.85</v>
          </cell>
          <cell r="V651">
            <v>15904681.85</v>
          </cell>
          <cell r="W651">
            <v>15904681.85</v>
          </cell>
          <cell r="Y651">
            <v>15904681.85</v>
          </cell>
          <cell r="AA651">
            <v>15904681.85</v>
          </cell>
          <cell r="AJ651">
            <v>15815050.210833332</v>
          </cell>
          <cell r="AN651">
            <v>15832890.18333333</v>
          </cell>
          <cell r="AR651">
            <v>15858015.18333333</v>
          </cell>
          <cell r="AV651">
            <v>15884681.849999996</v>
          </cell>
          <cell r="AZ651">
            <v>15902598.516666664</v>
          </cell>
        </row>
        <row r="652">
          <cell r="Q652">
            <v>-15824681.85</v>
          </cell>
          <cell r="S652">
            <v>-15854681.85</v>
          </cell>
          <cell r="U652">
            <v>-15854681.85</v>
          </cell>
          <cell r="V652">
            <v>-15904681.85</v>
          </cell>
          <cell r="W652">
            <v>-15904681.85</v>
          </cell>
          <cell r="Y652">
            <v>-15904681.85</v>
          </cell>
          <cell r="AA652">
            <v>-15904681.85</v>
          </cell>
          <cell r="AJ652">
            <v>-15813838.334999995</v>
          </cell>
          <cell r="AN652">
            <v>-15832890.18333333</v>
          </cell>
          <cell r="AR652">
            <v>-15858015.18333333</v>
          </cell>
          <cell r="AV652">
            <v>-15884681.849999996</v>
          </cell>
          <cell r="AZ652">
            <v>-15902598.516666664</v>
          </cell>
        </row>
        <row r="653">
          <cell r="Q653">
            <v>1321714</v>
          </cell>
          <cell r="S653">
            <v>1334900</v>
          </cell>
          <cell r="U653">
            <v>1346827</v>
          </cell>
          <cell r="V653">
            <v>1351986</v>
          </cell>
          <cell r="W653">
            <v>1356767</v>
          </cell>
          <cell r="Y653">
            <v>1360807</v>
          </cell>
          <cell r="AA653">
            <v>1253217</v>
          </cell>
          <cell r="AJ653">
            <v>1334596.2916666667</v>
          </cell>
          <cell r="AN653">
            <v>1335393.625</v>
          </cell>
          <cell r="AR653">
            <v>1334274.9166666667</v>
          </cell>
          <cell r="AV653">
            <v>1328817.1666666667</v>
          </cell>
          <cell r="AZ653">
            <v>1302683.25</v>
          </cell>
        </row>
        <row r="654">
          <cell r="Q654">
            <v>4388164</v>
          </cell>
          <cell r="S654">
            <v>4117526.5</v>
          </cell>
          <cell r="U654">
            <v>0</v>
          </cell>
          <cell r="V654">
            <v>0</v>
          </cell>
          <cell r="W654">
            <v>0</v>
          </cell>
          <cell r="Y654">
            <v>0</v>
          </cell>
          <cell r="AA654">
            <v>987093</v>
          </cell>
          <cell r="AJ654">
            <v>1140394.5416666667</v>
          </cell>
          <cell r="AN654">
            <v>1633406.0833333333</v>
          </cell>
          <cell r="AR654">
            <v>1633406.0833333333</v>
          </cell>
          <cell r="AV654">
            <v>1573627.625</v>
          </cell>
          <cell r="AZ654">
            <v>1574517.5</v>
          </cell>
        </row>
        <row r="655">
          <cell r="Q655">
            <v>0</v>
          </cell>
          <cell r="S655">
            <v>0</v>
          </cell>
          <cell r="U655">
            <v>0</v>
          </cell>
          <cell r="V655">
            <v>0</v>
          </cell>
          <cell r="W655">
            <v>0</v>
          </cell>
          <cell r="Y655">
            <v>0</v>
          </cell>
          <cell r="AA655">
            <v>0</v>
          </cell>
          <cell r="AJ655">
            <v>0</v>
          </cell>
          <cell r="AN655">
            <v>0</v>
          </cell>
          <cell r="AR655">
            <v>0</v>
          </cell>
          <cell r="AV655">
            <v>0</v>
          </cell>
          <cell r="AZ655">
            <v>0</v>
          </cell>
        </row>
        <row r="656">
          <cell r="Q656">
            <v>1672916.02</v>
          </cell>
          <cell r="S656">
            <v>1708009.72</v>
          </cell>
          <cell r="U656">
            <v>1882100.58</v>
          </cell>
          <cell r="V656">
            <v>1925475.43</v>
          </cell>
          <cell r="W656">
            <v>1971597.45</v>
          </cell>
          <cell r="Y656">
            <v>2060845.58</v>
          </cell>
          <cell r="AA656">
            <v>2144129.84</v>
          </cell>
          <cell r="AJ656">
            <v>1006717.9483333332</v>
          </cell>
          <cell r="AN656">
            <v>1294514.2483333333</v>
          </cell>
          <cell r="AR656">
            <v>1646785.334583333</v>
          </cell>
          <cell r="AV656">
            <v>1942504.9458333335</v>
          </cell>
          <cell r="AZ656">
            <v>2078455.4333333333</v>
          </cell>
        </row>
        <row r="657">
          <cell r="Q657">
            <v>0</v>
          </cell>
          <cell r="S657">
            <v>29200.33</v>
          </cell>
          <cell r="U657">
            <v>28242.54</v>
          </cell>
          <cell r="V657">
            <v>-12790.73</v>
          </cell>
          <cell r="W657">
            <v>-255445.13</v>
          </cell>
          <cell r="Y657">
            <v>-375510.19</v>
          </cell>
          <cell r="AA657">
            <v>-1004096.5</v>
          </cell>
          <cell r="AJ657">
            <v>22596.765000000003</v>
          </cell>
          <cell r="AN657">
            <v>32653.77416666667</v>
          </cell>
          <cell r="AR657">
            <v>-1880.0399999999961</v>
          </cell>
          <cell r="AV657">
            <v>-287669.88833333337</v>
          </cell>
          <cell r="AZ657">
            <v>-304982.05291666667</v>
          </cell>
        </row>
        <row r="658">
          <cell r="Q658">
            <v>0</v>
          </cell>
          <cell r="S658">
            <v>11620</v>
          </cell>
          <cell r="U658">
            <v>279386.09000000003</v>
          </cell>
          <cell r="V658">
            <v>294484.21000000002</v>
          </cell>
          <cell r="W658">
            <v>185297.27</v>
          </cell>
          <cell r="Y658">
            <v>-22312.98</v>
          </cell>
          <cell r="AA658">
            <v>-347460.01</v>
          </cell>
          <cell r="AJ658">
            <v>76726.552499999976</v>
          </cell>
          <cell r="AN658">
            <v>65958.581250000003</v>
          </cell>
          <cell r="AR658">
            <v>48393.21333333334</v>
          </cell>
          <cell r="AV658">
            <v>30554.569166666664</v>
          </cell>
          <cell r="AZ658">
            <v>77228.807499999995</v>
          </cell>
        </row>
        <row r="659">
          <cell r="Q659">
            <v>0</v>
          </cell>
          <cell r="S659">
            <v>323018.3</v>
          </cell>
          <cell r="U659">
            <v>636175.01</v>
          </cell>
          <cell r="V659">
            <v>822471.18</v>
          </cell>
          <cell r="W659">
            <v>928016.75</v>
          </cell>
          <cell r="Y659">
            <v>1395340.07</v>
          </cell>
          <cell r="AA659">
            <v>1559371.21</v>
          </cell>
          <cell r="AJ659">
            <v>-1213276.2524999999</v>
          </cell>
          <cell r="AN659">
            <v>-944824.02208333334</v>
          </cell>
          <cell r="AR659">
            <v>-152912.8925000001</v>
          </cell>
          <cell r="AV659">
            <v>896828.15750000009</v>
          </cell>
          <cell r="AZ659">
            <v>914567.1925</v>
          </cell>
        </row>
        <row r="660">
          <cell r="Q660">
            <v>0</v>
          </cell>
          <cell r="S660">
            <v>0</v>
          </cell>
          <cell r="U660">
            <v>0</v>
          </cell>
          <cell r="V660">
            <v>0</v>
          </cell>
          <cell r="W660">
            <v>0</v>
          </cell>
          <cell r="Y660">
            <v>0</v>
          </cell>
          <cell r="AA660">
            <v>0</v>
          </cell>
          <cell r="AJ660">
            <v>0</v>
          </cell>
          <cell r="AN660">
            <v>0</v>
          </cell>
          <cell r="AR660">
            <v>0</v>
          </cell>
          <cell r="AV660">
            <v>0</v>
          </cell>
          <cell r="AZ660">
            <v>0</v>
          </cell>
        </row>
        <row r="661">
          <cell r="Q661">
            <v>0</v>
          </cell>
          <cell r="S661">
            <v>0</v>
          </cell>
          <cell r="U661">
            <v>0</v>
          </cell>
          <cell r="V661">
            <v>0</v>
          </cell>
          <cell r="W661">
            <v>0</v>
          </cell>
          <cell r="Y661">
            <v>0</v>
          </cell>
          <cell r="AA661">
            <v>0</v>
          </cell>
          <cell r="AJ661">
            <v>0</v>
          </cell>
          <cell r="AN661">
            <v>0</v>
          </cell>
          <cell r="AR661">
            <v>0</v>
          </cell>
          <cell r="AV661">
            <v>0</v>
          </cell>
          <cell r="AZ661">
            <v>0</v>
          </cell>
        </row>
        <row r="662">
          <cell r="Q662">
            <v>0</v>
          </cell>
          <cell r="S662">
            <v>0</v>
          </cell>
          <cell r="U662">
            <v>0</v>
          </cell>
          <cell r="V662">
            <v>0</v>
          </cell>
          <cell r="W662">
            <v>0</v>
          </cell>
          <cell r="Y662">
            <v>0</v>
          </cell>
          <cell r="AA662">
            <v>0</v>
          </cell>
          <cell r="AJ662">
            <v>0</v>
          </cell>
          <cell r="AN662">
            <v>0</v>
          </cell>
          <cell r="AR662">
            <v>0</v>
          </cell>
          <cell r="AV662">
            <v>0</v>
          </cell>
          <cell r="AZ662">
            <v>0</v>
          </cell>
        </row>
        <row r="663">
          <cell r="Q663">
            <v>0</v>
          </cell>
          <cell r="S663">
            <v>0</v>
          </cell>
          <cell r="U663">
            <v>0</v>
          </cell>
          <cell r="V663">
            <v>0</v>
          </cell>
          <cell r="W663">
            <v>0</v>
          </cell>
          <cell r="Y663">
            <v>0</v>
          </cell>
          <cell r="AA663">
            <v>0</v>
          </cell>
          <cell r="AJ663">
            <v>0</v>
          </cell>
          <cell r="AN663">
            <v>0</v>
          </cell>
          <cell r="AR663">
            <v>0</v>
          </cell>
          <cell r="AV663">
            <v>0</v>
          </cell>
          <cell r="AZ663">
            <v>0</v>
          </cell>
        </row>
        <row r="664">
          <cell r="Q664">
            <v>280246.48</v>
          </cell>
          <cell r="S664">
            <v>0</v>
          </cell>
          <cell r="U664">
            <v>13157.17</v>
          </cell>
          <cell r="V664">
            <v>13157.17</v>
          </cell>
          <cell r="W664">
            <v>300828.67</v>
          </cell>
          <cell r="Y664">
            <v>300828.67</v>
          </cell>
          <cell r="AA664">
            <v>894836.43</v>
          </cell>
          <cell r="AJ664">
            <v>1860530.0891666666</v>
          </cell>
          <cell r="AN664">
            <v>1778381.4054166668</v>
          </cell>
          <cell r="AR664">
            <v>1119515.5804166668</v>
          </cell>
          <cell r="AV664">
            <v>337236.3775</v>
          </cell>
          <cell r="AZ664">
            <v>300560.92125000001</v>
          </cell>
        </row>
        <row r="665">
          <cell r="Q665">
            <v>0</v>
          </cell>
          <cell r="S665">
            <v>0</v>
          </cell>
          <cell r="U665">
            <v>0</v>
          </cell>
          <cell r="V665">
            <v>0</v>
          </cell>
          <cell r="W665">
            <v>0</v>
          </cell>
          <cell r="Y665">
            <v>0</v>
          </cell>
          <cell r="AA665">
            <v>0</v>
          </cell>
          <cell r="AJ665">
            <v>0</v>
          </cell>
          <cell r="AN665">
            <v>0</v>
          </cell>
          <cell r="AR665">
            <v>0</v>
          </cell>
          <cell r="AV665">
            <v>0</v>
          </cell>
          <cell r="AZ665">
            <v>0</v>
          </cell>
        </row>
        <row r="666">
          <cell r="Q666">
            <v>0</v>
          </cell>
          <cell r="S666">
            <v>0</v>
          </cell>
          <cell r="U666">
            <v>0</v>
          </cell>
          <cell r="V666">
            <v>0</v>
          </cell>
          <cell r="W666">
            <v>0</v>
          </cell>
          <cell r="Y666">
            <v>0</v>
          </cell>
          <cell r="AA666">
            <v>0</v>
          </cell>
          <cell r="AJ666">
            <v>0</v>
          </cell>
          <cell r="AN666">
            <v>0</v>
          </cell>
          <cell r="AR666">
            <v>0</v>
          </cell>
          <cell r="AV666">
            <v>0</v>
          </cell>
          <cell r="AZ666">
            <v>0</v>
          </cell>
        </row>
        <row r="667">
          <cell r="Q667">
            <v>0</v>
          </cell>
          <cell r="S667">
            <v>0</v>
          </cell>
          <cell r="U667">
            <v>0</v>
          </cell>
          <cell r="V667">
            <v>0</v>
          </cell>
          <cell r="W667">
            <v>0</v>
          </cell>
          <cell r="Y667">
            <v>0</v>
          </cell>
          <cell r="AA667">
            <v>0</v>
          </cell>
          <cell r="AJ667">
            <v>0</v>
          </cell>
          <cell r="AN667">
            <v>0</v>
          </cell>
          <cell r="AR667">
            <v>0</v>
          </cell>
          <cell r="AV667">
            <v>0</v>
          </cell>
          <cell r="AZ667">
            <v>0</v>
          </cell>
        </row>
        <row r="668">
          <cell r="Q668">
            <v>0</v>
          </cell>
          <cell r="S668">
            <v>0</v>
          </cell>
          <cell r="U668">
            <v>0</v>
          </cell>
          <cell r="V668">
            <v>0</v>
          </cell>
          <cell r="W668">
            <v>0</v>
          </cell>
          <cell r="Y668">
            <v>0</v>
          </cell>
          <cell r="AA668">
            <v>0</v>
          </cell>
          <cell r="AJ668">
            <v>0</v>
          </cell>
          <cell r="AN668">
            <v>0</v>
          </cell>
          <cell r="AR668">
            <v>0</v>
          </cell>
          <cell r="AV668">
            <v>0</v>
          </cell>
          <cell r="AZ668">
            <v>0</v>
          </cell>
        </row>
        <row r="669">
          <cell r="AJ669">
            <v>0</v>
          </cell>
          <cell r="AN669">
            <v>0</v>
          </cell>
          <cell r="AR669">
            <v>0</v>
          </cell>
          <cell r="AV669">
            <v>0</v>
          </cell>
          <cell r="AZ669">
            <v>0</v>
          </cell>
        </row>
        <row r="670">
          <cell r="Q670">
            <v>0</v>
          </cell>
          <cell r="S670">
            <v>0</v>
          </cell>
          <cell r="U670">
            <v>0</v>
          </cell>
          <cell r="V670">
            <v>0</v>
          </cell>
          <cell r="W670">
            <v>0</v>
          </cell>
          <cell r="Y670">
            <v>0</v>
          </cell>
          <cell r="AA670">
            <v>0</v>
          </cell>
          <cell r="AJ670">
            <v>0</v>
          </cell>
          <cell r="AN670">
            <v>0</v>
          </cell>
          <cell r="AR670">
            <v>0</v>
          </cell>
          <cell r="AV670">
            <v>0</v>
          </cell>
          <cell r="AZ670">
            <v>0</v>
          </cell>
        </row>
        <row r="671">
          <cell r="Q671">
            <v>0</v>
          </cell>
          <cell r="S671">
            <v>0</v>
          </cell>
          <cell r="U671">
            <v>0</v>
          </cell>
          <cell r="V671">
            <v>0</v>
          </cell>
          <cell r="W671">
            <v>0</v>
          </cell>
          <cell r="Y671">
            <v>0</v>
          </cell>
          <cell r="AA671">
            <v>0</v>
          </cell>
          <cell r="AJ671">
            <v>0</v>
          </cell>
          <cell r="AN671">
            <v>0</v>
          </cell>
          <cell r="AR671">
            <v>0</v>
          </cell>
          <cell r="AV671">
            <v>0</v>
          </cell>
          <cell r="AZ671">
            <v>0</v>
          </cell>
        </row>
        <row r="672">
          <cell r="Q672">
            <v>0</v>
          </cell>
          <cell r="S672">
            <v>0</v>
          </cell>
          <cell r="U672">
            <v>0</v>
          </cell>
          <cell r="V672">
            <v>0</v>
          </cell>
          <cell r="W672">
            <v>0</v>
          </cell>
          <cell r="Y672">
            <v>0</v>
          </cell>
          <cell r="AA672">
            <v>0</v>
          </cell>
          <cell r="AJ672">
            <v>0</v>
          </cell>
          <cell r="AN672">
            <v>0</v>
          </cell>
          <cell r="AR672">
            <v>0</v>
          </cell>
          <cell r="AV672">
            <v>0</v>
          </cell>
          <cell r="AZ672">
            <v>0</v>
          </cell>
        </row>
        <row r="673">
          <cell r="U673">
            <v>0</v>
          </cell>
          <cell r="V673">
            <v>0</v>
          </cell>
          <cell r="W673">
            <v>0</v>
          </cell>
          <cell r="Y673">
            <v>0</v>
          </cell>
          <cell r="AA673">
            <v>0</v>
          </cell>
          <cell r="AJ673">
            <v>0</v>
          </cell>
          <cell r="AN673">
            <v>0</v>
          </cell>
          <cell r="AR673">
            <v>0</v>
          </cell>
          <cell r="AV673">
            <v>0</v>
          </cell>
          <cell r="AZ673">
            <v>0</v>
          </cell>
        </row>
        <row r="674">
          <cell r="U674">
            <v>0</v>
          </cell>
          <cell r="V674">
            <v>0</v>
          </cell>
          <cell r="W674">
            <v>0</v>
          </cell>
          <cell r="Y674">
            <v>0</v>
          </cell>
          <cell r="AA674">
            <v>0</v>
          </cell>
          <cell r="AJ674">
            <v>0</v>
          </cell>
          <cell r="AN674">
            <v>0</v>
          </cell>
          <cell r="AR674">
            <v>0</v>
          </cell>
          <cell r="AV674">
            <v>0</v>
          </cell>
          <cell r="AZ674">
            <v>0</v>
          </cell>
        </row>
        <row r="675">
          <cell r="Q675">
            <v>0</v>
          </cell>
          <cell r="S675">
            <v>0</v>
          </cell>
          <cell r="U675">
            <v>0</v>
          </cell>
          <cell r="V675">
            <v>0</v>
          </cell>
          <cell r="W675">
            <v>0</v>
          </cell>
          <cell r="Y675">
            <v>0</v>
          </cell>
          <cell r="AA675">
            <v>0</v>
          </cell>
          <cell r="AJ675">
            <v>0</v>
          </cell>
          <cell r="AN675">
            <v>0</v>
          </cell>
          <cell r="AR675">
            <v>0</v>
          </cell>
          <cell r="AV675">
            <v>0</v>
          </cell>
          <cell r="AZ675">
            <v>0</v>
          </cell>
        </row>
        <row r="676">
          <cell r="Q676">
            <v>0</v>
          </cell>
          <cell r="S676">
            <v>0</v>
          </cell>
          <cell r="U676">
            <v>0</v>
          </cell>
          <cell r="V676">
            <v>0</v>
          </cell>
          <cell r="W676">
            <v>0</v>
          </cell>
          <cell r="Y676">
            <v>0</v>
          </cell>
          <cell r="AA676">
            <v>0</v>
          </cell>
          <cell r="AJ676">
            <v>0</v>
          </cell>
          <cell r="AN676">
            <v>0</v>
          </cell>
          <cell r="AR676">
            <v>0</v>
          </cell>
          <cell r="AV676">
            <v>0</v>
          </cell>
          <cell r="AZ676">
            <v>0</v>
          </cell>
        </row>
        <row r="677">
          <cell r="Q677">
            <v>0</v>
          </cell>
          <cell r="S677">
            <v>0</v>
          </cell>
          <cell r="U677">
            <v>0</v>
          </cell>
          <cell r="V677">
            <v>0</v>
          </cell>
          <cell r="W677">
            <v>0</v>
          </cell>
          <cell r="Y677">
            <v>0</v>
          </cell>
          <cell r="AA677">
            <v>0</v>
          </cell>
          <cell r="AJ677">
            <v>0</v>
          </cell>
          <cell r="AN677">
            <v>0</v>
          </cell>
          <cell r="AR677">
            <v>0</v>
          </cell>
          <cell r="AV677">
            <v>0</v>
          </cell>
          <cell r="AZ677">
            <v>0</v>
          </cell>
        </row>
        <row r="678">
          <cell r="Q678">
            <v>0</v>
          </cell>
          <cell r="S678">
            <v>0</v>
          </cell>
          <cell r="U678">
            <v>0</v>
          </cell>
          <cell r="V678">
            <v>0</v>
          </cell>
          <cell r="W678">
            <v>0</v>
          </cell>
          <cell r="Y678">
            <v>0</v>
          </cell>
          <cell r="AA678">
            <v>0</v>
          </cell>
          <cell r="AJ678">
            <v>0</v>
          </cell>
          <cell r="AN678">
            <v>0</v>
          </cell>
          <cell r="AR678">
            <v>0</v>
          </cell>
          <cell r="AV678">
            <v>0</v>
          </cell>
          <cell r="AZ678">
            <v>0</v>
          </cell>
        </row>
        <row r="679">
          <cell r="Q679">
            <v>0</v>
          </cell>
          <cell r="S679">
            <v>0</v>
          </cell>
          <cell r="U679">
            <v>0</v>
          </cell>
          <cell r="V679">
            <v>0</v>
          </cell>
          <cell r="W679">
            <v>0</v>
          </cell>
          <cell r="Y679">
            <v>0</v>
          </cell>
          <cell r="AA679">
            <v>0</v>
          </cell>
          <cell r="AJ679">
            <v>0</v>
          </cell>
          <cell r="AN679">
            <v>0</v>
          </cell>
          <cell r="AR679">
            <v>0</v>
          </cell>
          <cell r="AV679">
            <v>0</v>
          </cell>
          <cell r="AZ679">
            <v>0</v>
          </cell>
        </row>
        <row r="680">
          <cell r="AJ680">
            <v>0</v>
          </cell>
          <cell r="AN680">
            <v>0</v>
          </cell>
          <cell r="AR680">
            <v>0</v>
          </cell>
          <cell r="AV680">
            <v>0</v>
          </cell>
          <cell r="AZ680">
            <v>0</v>
          </cell>
        </row>
        <row r="681">
          <cell r="V681">
            <v>0</v>
          </cell>
          <cell r="W681">
            <v>0</v>
          </cell>
          <cell r="Y681">
            <v>0</v>
          </cell>
          <cell r="AA681">
            <v>0</v>
          </cell>
          <cell r="AJ681">
            <v>0</v>
          </cell>
          <cell r="AN681">
            <v>0</v>
          </cell>
          <cell r="AR681">
            <v>0</v>
          </cell>
          <cell r="AV681">
            <v>0</v>
          </cell>
          <cell r="AZ681">
            <v>0</v>
          </cell>
        </row>
        <row r="682">
          <cell r="Q682">
            <v>0</v>
          </cell>
          <cell r="S682">
            <v>0</v>
          </cell>
          <cell r="U682">
            <v>0</v>
          </cell>
          <cell r="V682">
            <v>0</v>
          </cell>
          <cell r="W682">
            <v>0</v>
          </cell>
          <cell r="Y682">
            <v>0</v>
          </cell>
          <cell r="AA682">
            <v>0</v>
          </cell>
          <cell r="AJ682">
            <v>0</v>
          </cell>
          <cell r="AN682">
            <v>0</v>
          </cell>
          <cell r="AR682">
            <v>0</v>
          </cell>
          <cell r="AV682">
            <v>0</v>
          </cell>
          <cell r="AZ682">
            <v>0</v>
          </cell>
        </row>
        <row r="683">
          <cell r="Q683">
            <v>0</v>
          </cell>
          <cell r="S683">
            <v>0</v>
          </cell>
          <cell r="U683">
            <v>0</v>
          </cell>
          <cell r="V683">
            <v>0</v>
          </cell>
          <cell r="W683">
            <v>0</v>
          </cell>
          <cell r="Y683">
            <v>0</v>
          </cell>
          <cell r="AA683">
            <v>0</v>
          </cell>
          <cell r="AJ683">
            <v>0</v>
          </cell>
          <cell r="AN683">
            <v>0</v>
          </cell>
          <cell r="AR683">
            <v>0</v>
          </cell>
          <cell r="AV683">
            <v>0</v>
          </cell>
          <cell r="AZ683">
            <v>0</v>
          </cell>
        </row>
        <row r="684">
          <cell r="U684">
            <v>0</v>
          </cell>
          <cell r="V684">
            <v>0</v>
          </cell>
          <cell r="W684">
            <v>0</v>
          </cell>
          <cell r="Y684">
            <v>0</v>
          </cell>
          <cell r="AA684">
            <v>0</v>
          </cell>
          <cell r="AJ684">
            <v>0</v>
          </cell>
          <cell r="AN684">
            <v>-8.3333333333333339E-4</v>
          </cell>
          <cell r="AR684">
            <v>-8.3333333333333339E-4</v>
          </cell>
          <cell r="AV684">
            <v>-8.3333333333333339E-4</v>
          </cell>
          <cell r="AZ684">
            <v>0</v>
          </cell>
        </row>
        <row r="685">
          <cell r="U685">
            <v>0</v>
          </cell>
          <cell r="V685">
            <v>0</v>
          </cell>
          <cell r="W685">
            <v>0</v>
          </cell>
          <cell r="Y685">
            <v>0</v>
          </cell>
          <cell r="AA685">
            <v>0</v>
          </cell>
          <cell r="AJ685">
            <v>0</v>
          </cell>
          <cell r="AN685">
            <v>0</v>
          </cell>
          <cell r="AR685">
            <v>0</v>
          </cell>
          <cell r="AV685">
            <v>0</v>
          </cell>
          <cell r="AZ685">
            <v>0</v>
          </cell>
        </row>
        <row r="686">
          <cell r="AJ686">
            <v>0</v>
          </cell>
          <cell r="AN686">
            <v>0</v>
          </cell>
          <cell r="AR686">
            <v>0</v>
          </cell>
          <cell r="AV686">
            <v>0</v>
          </cell>
          <cell r="AZ686">
            <v>0</v>
          </cell>
        </row>
        <row r="687">
          <cell r="U687">
            <v>0</v>
          </cell>
          <cell r="V687">
            <v>0</v>
          </cell>
          <cell r="W687">
            <v>0</v>
          </cell>
          <cell r="Y687">
            <v>0</v>
          </cell>
          <cell r="AA687">
            <v>0</v>
          </cell>
          <cell r="AJ687">
            <v>0</v>
          </cell>
          <cell r="AN687">
            <v>0</v>
          </cell>
          <cell r="AR687">
            <v>0</v>
          </cell>
          <cell r="AV687">
            <v>0</v>
          </cell>
          <cell r="AZ687">
            <v>0</v>
          </cell>
        </row>
        <row r="688">
          <cell r="Q688">
            <v>-181737.81</v>
          </cell>
          <cell r="S688">
            <v>-139105.91</v>
          </cell>
          <cell r="U688">
            <v>-115941.8</v>
          </cell>
          <cell r="V688">
            <v>-108141.27</v>
          </cell>
          <cell r="W688">
            <v>-96681.95</v>
          </cell>
          <cell r="Y688">
            <v>-67247.8</v>
          </cell>
          <cell r="AA688">
            <v>165417.44</v>
          </cell>
          <cell r="AJ688">
            <v>-275805.30125000002</v>
          </cell>
          <cell r="AN688">
            <v>-215816.70041666669</v>
          </cell>
          <cell r="AR688">
            <v>-151713.74541666667</v>
          </cell>
          <cell r="AV688">
            <v>-30903.80666666666</v>
          </cell>
          <cell r="AZ688">
            <v>11065.838333333331</v>
          </cell>
        </row>
        <row r="689">
          <cell r="Q689">
            <v>0</v>
          </cell>
          <cell r="S689">
            <v>0</v>
          </cell>
          <cell r="U689">
            <v>0</v>
          </cell>
          <cell r="V689">
            <v>0</v>
          </cell>
          <cell r="W689">
            <v>0</v>
          </cell>
          <cell r="Y689">
            <v>0</v>
          </cell>
          <cell r="AA689">
            <v>0</v>
          </cell>
          <cell r="AJ689">
            <v>0</v>
          </cell>
          <cell r="AN689">
            <v>0</v>
          </cell>
          <cell r="AR689">
            <v>0</v>
          </cell>
          <cell r="AV689">
            <v>0</v>
          </cell>
          <cell r="AZ689">
            <v>0</v>
          </cell>
        </row>
        <row r="690">
          <cell r="Q690">
            <v>-133819.4</v>
          </cell>
          <cell r="S690">
            <v>-138237.42000000001</v>
          </cell>
          <cell r="U690">
            <v>-160852.03</v>
          </cell>
          <cell r="V690">
            <v>-166540.26999999999</v>
          </cell>
          <cell r="W690">
            <v>-166710.67000000001</v>
          </cell>
          <cell r="Y690">
            <v>-167979.4</v>
          </cell>
          <cell r="AA690">
            <v>-178040.23</v>
          </cell>
          <cell r="AJ690">
            <v>-142514.95541666666</v>
          </cell>
          <cell r="AN690">
            <v>-156222.61166666666</v>
          </cell>
          <cell r="AR690">
            <v>-157032.76874999999</v>
          </cell>
          <cell r="AV690">
            <v>-160888.80666666664</v>
          </cell>
          <cell r="AZ690">
            <v>-164889.73916666664</v>
          </cell>
        </row>
        <row r="691">
          <cell r="Q691">
            <v>794520.81</v>
          </cell>
          <cell r="S691">
            <v>905064.48</v>
          </cell>
          <cell r="U691">
            <v>834578.75</v>
          </cell>
          <cell r="V691">
            <v>1080839.53</v>
          </cell>
          <cell r="W691">
            <v>1124580.44</v>
          </cell>
          <cell r="Y691">
            <v>848499.84</v>
          </cell>
          <cell r="AA691">
            <v>1229706.77</v>
          </cell>
          <cell r="AJ691">
            <v>594684.0591666667</v>
          </cell>
          <cell r="AN691">
            <v>706758.59125000006</v>
          </cell>
          <cell r="AR691">
            <v>868891.74208333332</v>
          </cell>
          <cell r="AV691">
            <v>1011369.1666666666</v>
          </cell>
          <cell r="AZ691">
            <v>1048668.5637499997</v>
          </cell>
        </row>
        <row r="692">
          <cell r="Q692">
            <v>0</v>
          </cell>
          <cell r="S692">
            <v>0</v>
          </cell>
          <cell r="U692">
            <v>0</v>
          </cell>
          <cell r="V692">
            <v>0</v>
          </cell>
          <cell r="W692">
            <v>0</v>
          </cell>
          <cell r="Y692">
            <v>0</v>
          </cell>
          <cell r="AA692">
            <v>0</v>
          </cell>
          <cell r="AJ692">
            <v>3585.2754166666668</v>
          </cell>
          <cell r="AN692">
            <v>1378.9520833333333</v>
          </cell>
          <cell r="AR692">
            <v>0</v>
          </cell>
          <cell r="AV692">
            <v>0</v>
          </cell>
          <cell r="AZ692">
            <v>0</v>
          </cell>
        </row>
        <row r="693">
          <cell r="Q693">
            <v>0</v>
          </cell>
          <cell r="S693">
            <v>0</v>
          </cell>
          <cell r="U693">
            <v>0</v>
          </cell>
          <cell r="V693">
            <v>0</v>
          </cell>
          <cell r="W693">
            <v>0</v>
          </cell>
          <cell r="Y693">
            <v>0</v>
          </cell>
          <cell r="AA693">
            <v>0</v>
          </cell>
          <cell r="AJ693">
            <v>0</v>
          </cell>
          <cell r="AN693">
            <v>0</v>
          </cell>
          <cell r="AR693">
            <v>0</v>
          </cell>
          <cell r="AV693">
            <v>0</v>
          </cell>
          <cell r="AZ693">
            <v>0</v>
          </cell>
        </row>
        <row r="694">
          <cell r="Q694">
            <v>1782908.49</v>
          </cell>
          <cell r="S694">
            <v>1654394.68</v>
          </cell>
          <cell r="U694">
            <v>1436041.32</v>
          </cell>
          <cell r="V694">
            <v>1460434.22</v>
          </cell>
          <cell r="W694">
            <v>1763383.43</v>
          </cell>
          <cell r="Y694">
            <v>1874577.11</v>
          </cell>
          <cell r="AA694">
            <v>2033020.38</v>
          </cell>
          <cell r="AJ694">
            <v>1313566.2558333336</v>
          </cell>
          <cell r="AN694">
            <v>1468877.4891666668</v>
          </cell>
          <cell r="AR694">
            <v>1558324.3629166668</v>
          </cell>
          <cell r="AV694">
            <v>1689320.79375</v>
          </cell>
          <cell r="AZ694">
            <v>1787288.6450000003</v>
          </cell>
        </row>
        <row r="695">
          <cell r="Q695">
            <v>0</v>
          </cell>
          <cell r="S695">
            <v>0</v>
          </cell>
          <cell r="U695">
            <v>0</v>
          </cell>
          <cell r="V695">
            <v>31.38</v>
          </cell>
          <cell r="W695">
            <v>35.159999999999997</v>
          </cell>
          <cell r="Y695">
            <v>96.73</v>
          </cell>
          <cell r="AA695">
            <v>112.28</v>
          </cell>
          <cell r="AJ695">
            <v>62.30916666666667</v>
          </cell>
          <cell r="AN695">
            <v>62.30916666666667</v>
          </cell>
          <cell r="AR695">
            <v>66.192083333333343</v>
          </cell>
          <cell r="AV695">
            <v>47.966666666666669</v>
          </cell>
          <cell r="AZ695">
            <v>47.966666666666669</v>
          </cell>
        </row>
        <row r="696">
          <cell r="Q696">
            <v>0</v>
          </cell>
          <cell r="S696">
            <v>0</v>
          </cell>
          <cell r="U696">
            <v>0</v>
          </cell>
          <cell r="V696">
            <v>0</v>
          </cell>
          <cell r="W696">
            <v>0</v>
          </cell>
          <cell r="Y696">
            <v>0</v>
          </cell>
          <cell r="AA696">
            <v>0</v>
          </cell>
          <cell r="AJ696">
            <v>0</v>
          </cell>
          <cell r="AN696">
            <v>0</v>
          </cell>
          <cell r="AR696">
            <v>0</v>
          </cell>
          <cell r="AV696">
            <v>0</v>
          </cell>
          <cell r="AZ696">
            <v>0</v>
          </cell>
        </row>
        <row r="697">
          <cell r="Q697">
            <v>592135.01</v>
          </cell>
          <cell r="S697">
            <v>602375.77</v>
          </cell>
          <cell r="U697">
            <v>637567.55000000005</v>
          </cell>
          <cell r="V697">
            <v>637567.55000000005</v>
          </cell>
          <cell r="W697">
            <v>643221.56999999995</v>
          </cell>
          <cell r="Y697">
            <v>654510.18000000005</v>
          </cell>
          <cell r="AA697">
            <v>665123.59</v>
          </cell>
          <cell r="AJ697">
            <v>460101.34749999997</v>
          </cell>
          <cell r="AN697">
            <v>545784.68125000002</v>
          </cell>
          <cell r="AR697">
            <v>604014.24916666665</v>
          </cell>
          <cell r="AV697">
            <v>640200.6316666666</v>
          </cell>
          <cell r="AZ697">
            <v>657144.29749999999</v>
          </cell>
        </row>
        <row r="698">
          <cell r="Q698">
            <v>0</v>
          </cell>
          <cell r="S698">
            <v>0</v>
          </cell>
          <cell r="U698">
            <v>0</v>
          </cell>
          <cell r="V698">
            <v>0</v>
          </cell>
          <cell r="W698">
            <v>0</v>
          </cell>
          <cell r="Y698">
            <v>0</v>
          </cell>
          <cell r="AA698">
            <v>0</v>
          </cell>
          <cell r="AJ698">
            <v>0</v>
          </cell>
          <cell r="AN698">
            <v>0</v>
          </cell>
          <cell r="AR698">
            <v>0</v>
          </cell>
          <cell r="AV698">
            <v>0</v>
          </cell>
          <cell r="AZ698">
            <v>0</v>
          </cell>
        </row>
        <row r="699">
          <cell r="Q699">
            <v>8751.11</v>
          </cell>
          <cell r="S699">
            <v>9139.67</v>
          </cell>
          <cell r="U699">
            <v>9377.3700000000008</v>
          </cell>
          <cell r="V699">
            <v>8989.4699999999993</v>
          </cell>
          <cell r="W699">
            <v>8827.93</v>
          </cell>
          <cell r="Y699">
            <v>9165.18</v>
          </cell>
          <cell r="AA699">
            <v>10515.9</v>
          </cell>
          <cell r="AJ699">
            <v>7810.3962500000007</v>
          </cell>
          <cell r="AN699">
            <v>7878.9070833333326</v>
          </cell>
          <cell r="AR699">
            <v>8963.5249999999996</v>
          </cell>
          <cell r="AV699">
            <v>8996.7762500000008</v>
          </cell>
          <cell r="AZ699">
            <v>8859.9125000000004</v>
          </cell>
        </row>
        <row r="700">
          <cell r="Q700">
            <v>0</v>
          </cell>
          <cell r="S700">
            <v>0</v>
          </cell>
          <cell r="U700">
            <v>0</v>
          </cell>
          <cell r="V700">
            <v>0</v>
          </cell>
          <cell r="W700">
            <v>0</v>
          </cell>
          <cell r="Y700">
            <v>0</v>
          </cell>
          <cell r="AA700">
            <v>0</v>
          </cell>
          <cell r="AJ700">
            <v>0</v>
          </cell>
          <cell r="AN700">
            <v>0</v>
          </cell>
          <cell r="AR700">
            <v>0</v>
          </cell>
          <cell r="AV700">
            <v>0</v>
          </cell>
          <cell r="AZ700">
            <v>0</v>
          </cell>
        </row>
        <row r="701">
          <cell r="Q701">
            <v>0</v>
          </cell>
          <cell r="S701">
            <v>0</v>
          </cell>
          <cell r="U701">
            <v>0</v>
          </cell>
          <cell r="V701">
            <v>0</v>
          </cell>
          <cell r="W701">
            <v>0</v>
          </cell>
          <cell r="Y701">
            <v>0</v>
          </cell>
          <cell r="AA701">
            <v>0</v>
          </cell>
          <cell r="AJ701">
            <v>0</v>
          </cell>
          <cell r="AN701">
            <v>0</v>
          </cell>
          <cell r="AR701">
            <v>0</v>
          </cell>
          <cell r="AV701">
            <v>0</v>
          </cell>
          <cell r="AZ701">
            <v>0</v>
          </cell>
        </row>
        <row r="702">
          <cell r="Q702">
            <v>0</v>
          </cell>
          <cell r="S702">
            <v>0</v>
          </cell>
          <cell r="U702">
            <v>0</v>
          </cell>
          <cell r="V702">
            <v>0</v>
          </cell>
          <cell r="W702">
            <v>0</v>
          </cell>
          <cell r="Y702">
            <v>0</v>
          </cell>
          <cell r="AA702">
            <v>0</v>
          </cell>
          <cell r="AJ702">
            <v>985.87250000000006</v>
          </cell>
          <cell r="AN702">
            <v>31.891666666666666</v>
          </cell>
          <cell r="AR702">
            <v>10.554583333333332</v>
          </cell>
          <cell r="AV702">
            <v>0</v>
          </cell>
          <cell r="AZ702">
            <v>0</v>
          </cell>
        </row>
        <row r="703">
          <cell r="Q703">
            <v>0</v>
          </cell>
          <cell r="S703">
            <v>295.95999999999998</v>
          </cell>
          <cell r="U703">
            <v>480.76</v>
          </cell>
          <cell r="V703">
            <v>667.77</v>
          </cell>
          <cell r="W703">
            <v>704.77</v>
          </cell>
          <cell r="Y703">
            <v>805.6</v>
          </cell>
          <cell r="AA703">
            <v>1187.45</v>
          </cell>
          <cell r="AJ703">
            <v>1227.8641666666665</v>
          </cell>
          <cell r="AN703">
            <v>1147.9595833333333</v>
          </cell>
          <cell r="AR703">
            <v>975.76749999999993</v>
          </cell>
          <cell r="AV703">
            <v>738.89666666666665</v>
          </cell>
          <cell r="AZ703">
            <v>928.01458333333323</v>
          </cell>
        </row>
        <row r="704">
          <cell r="Q704">
            <v>0</v>
          </cell>
          <cell r="S704">
            <v>0</v>
          </cell>
          <cell r="U704">
            <v>0</v>
          </cell>
          <cell r="V704">
            <v>0</v>
          </cell>
          <cell r="W704">
            <v>0</v>
          </cell>
          <cell r="Y704">
            <v>0</v>
          </cell>
          <cell r="AA704">
            <v>0</v>
          </cell>
          <cell r="AJ704">
            <v>0</v>
          </cell>
          <cell r="AN704">
            <v>0</v>
          </cell>
          <cell r="AR704">
            <v>0</v>
          </cell>
          <cell r="AV704">
            <v>0</v>
          </cell>
          <cell r="AZ704">
            <v>0</v>
          </cell>
        </row>
        <row r="705">
          <cell r="Q705">
            <v>-2213374.15</v>
          </cell>
          <cell r="S705">
            <v>639002.30000000005</v>
          </cell>
          <cell r="U705">
            <v>547530.06999999995</v>
          </cell>
          <cell r="V705">
            <v>53264.31</v>
          </cell>
          <cell r="W705">
            <v>-124317.97</v>
          </cell>
          <cell r="Y705">
            <v>1456083.57</v>
          </cell>
          <cell r="AA705">
            <v>2545685.83</v>
          </cell>
          <cell r="AJ705">
            <v>369644.56791666662</v>
          </cell>
          <cell r="AN705">
            <v>-984665.41958333331</v>
          </cell>
          <cell r="AR705">
            <v>-669042.84333333338</v>
          </cell>
          <cell r="AV705">
            <v>976216.4029166667</v>
          </cell>
          <cell r="AZ705">
            <v>3833450.6929166671</v>
          </cell>
        </row>
        <row r="706">
          <cell r="Q706">
            <v>463289.26</v>
          </cell>
          <cell r="S706">
            <v>692564.94</v>
          </cell>
          <cell r="U706">
            <v>708659.55</v>
          </cell>
          <cell r="V706">
            <v>723098.56</v>
          </cell>
          <cell r="W706">
            <v>692691.08</v>
          </cell>
          <cell r="Y706">
            <v>711480.77</v>
          </cell>
          <cell r="AA706">
            <v>298356.46999999997</v>
          </cell>
          <cell r="AJ706">
            <v>2377012.2912500002</v>
          </cell>
          <cell r="AN706">
            <v>1541144.6366666667</v>
          </cell>
          <cell r="AR706">
            <v>704978.34458333335</v>
          </cell>
          <cell r="AV706">
            <v>533818.1825</v>
          </cell>
          <cell r="AZ706">
            <v>373564.38250000001</v>
          </cell>
        </row>
        <row r="707">
          <cell r="Q707">
            <v>2213374.15</v>
          </cell>
          <cell r="S707">
            <v>-639002.30000000005</v>
          </cell>
          <cell r="U707">
            <v>-547530.06999999995</v>
          </cell>
          <cell r="V707">
            <v>-53264.31</v>
          </cell>
          <cell r="W707">
            <v>124317.97</v>
          </cell>
          <cell r="Y707">
            <v>-1456083.57</v>
          </cell>
          <cell r="AA707">
            <v>-2545685.83</v>
          </cell>
          <cell r="AJ707">
            <v>-369644.56791666662</v>
          </cell>
          <cell r="AN707">
            <v>984665.41958333331</v>
          </cell>
          <cell r="AR707">
            <v>669042.84333333338</v>
          </cell>
          <cell r="AV707">
            <v>-976216.4029166667</v>
          </cell>
          <cell r="AZ707">
            <v>-3833450.6929166671</v>
          </cell>
        </row>
        <row r="708">
          <cell r="Q708">
            <v>102044.65</v>
          </cell>
          <cell r="S708">
            <v>93540.97</v>
          </cell>
          <cell r="U708">
            <v>85037.29</v>
          </cell>
          <cell r="V708">
            <v>80785.45</v>
          </cell>
          <cell r="W708">
            <v>76533.61</v>
          </cell>
          <cell r="Y708">
            <v>68029.929999999993</v>
          </cell>
          <cell r="AA708">
            <v>59526.25</v>
          </cell>
          <cell r="AJ708">
            <v>127555.68999999999</v>
          </cell>
          <cell r="AN708">
            <v>110548.33</v>
          </cell>
          <cell r="AR708">
            <v>93540.969999999987</v>
          </cell>
          <cell r="AV708">
            <v>76533.61</v>
          </cell>
          <cell r="AZ708">
            <v>59526.25</v>
          </cell>
        </row>
        <row r="709">
          <cell r="Q709">
            <v>0</v>
          </cell>
          <cell r="S709">
            <v>0</v>
          </cell>
          <cell r="U709">
            <v>0</v>
          </cell>
          <cell r="V709">
            <v>0</v>
          </cell>
          <cell r="W709">
            <v>0</v>
          </cell>
          <cell r="Y709">
            <v>0</v>
          </cell>
          <cell r="AA709">
            <v>0</v>
          </cell>
          <cell r="AJ709">
            <v>0</v>
          </cell>
          <cell r="AN709">
            <v>0</v>
          </cell>
          <cell r="AR709">
            <v>0</v>
          </cell>
          <cell r="AV709">
            <v>0</v>
          </cell>
          <cell r="AZ709">
            <v>0</v>
          </cell>
        </row>
        <row r="710">
          <cell r="Q710">
            <v>798675.66</v>
          </cell>
          <cell r="S710">
            <v>0</v>
          </cell>
          <cell r="U710">
            <v>0</v>
          </cell>
          <cell r="V710">
            <v>0</v>
          </cell>
          <cell r="W710">
            <v>0</v>
          </cell>
          <cell r="Y710">
            <v>0</v>
          </cell>
          <cell r="AA710">
            <v>0</v>
          </cell>
          <cell r="AJ710">
            <v>36848.425000000003</v>
          </cell>
          <cell r="AN710">
            <v>66556.305000000008</v>
          </cell>
          <cell r="AR710">
            <v>66556.305000000008</v>
          </cell>
          <cell r="AV710">
            <v>33278.152500000004</v>
          </cell>
          <cell r="AZ710">
            <v>0</v>
          </cell>
        </row>
        <row r="711">
          <cell r="Q711">
            <v>0</v>
          </cell>
          <cell r="S711">
            <v>0</v>
          </cell>
          <cell r="U711">
            <v>0</v>
          </cell>
          <cell r="V711">
            <v>0</v>
          </cell>
          <cell r="W711">
            <v>0</v>
          </cell>
          <cell r="Y711">
            <v>0</v>
          </cell>
          <cell r="AA711">
            <v>0</v>
          </cell>
          <cell r="AJ711">
            <v>0</v>
          </cell>
          <cell r="AN711">
            <v>0</v>
          </cell>
          <cell r="AR711">
            <v>0</v>
          </cell>
          <cell r="AV711">
            <v>0</v>
          </cell>
          <cell r="AZ711">
            <v>0</v>
          </cell>
        </row>
        <row r="712">
          <cell r="Q712">
            <v>22434.03</v>
          </cell>
          <cell r="S712">
            <v>0</v>
          </cell>
          <cell r="U712">
            <v>0</v>
          </cell>
          <cell r="V712">
            <v>0</v>
          </cell>
          <cell r="W712">
            <v>0</v>
          </cell>
          <cell r="Y712">
            <v>0</v>
          </cell>
          <cell r="AA712">
            <v>0</v>
          </cell>
          <cell r="AJ712">
            <v>22434.03</v>
          </cell>
          <cell r="AN712">
            <v>15890.77125</v>
          </cell>
          <cell r="AR712">
            <v>8412.7612499999996</v>
          </cell>
          <cell r="AV712">
            <v>934.75124999999991</v>
          </cell>
          <cell r="AZ712">
            <v>0</v>
          </cell>
        </row>
        <row r="713">
          <cell r="Q713">
            <v>11658.25</v>
          </cell>
          <cell r="S713">
            <v>11658.25</v>
          </cell>
          <cell r="U713">
            <v>11788.75</v>
          </cell>
          <cell r="V713">
            <v>12658.75</v>
          </cell>
          <cell r="W713">
            <v>12651.14</v>
          </cell>
          <cell r="Y713">
            <v>12651.14</v>
          </cell>
          <cell r="AA713">
            <v>12651.14</v>
          </cell>
          <cell r="AJ713">
            <v>11632.4625</v>
          </cell>
          <cell r="AN713">
            <v>11663.6875</v>
          </cell>
          <cell r="AR713">
            <v>11959.352083333333</v>
          </cell>
          <cell r="AV713">
            <v>12290.315416666666</v>
          </cell>
          <cell r="AZ713">
            <v>12615.841249999999</v>
          </cell>
        </row>
        <row r="714">
          <cell r="Q714">
            <v>0</v>
          </cell>
          <cell r="S714">
            <v>0</v>
          </cell>
          <cell r="U714">
            <v>0</v>
          </cell>
          <cell r="V714">
            <v>0</v>
          </cell>
          <cell r="W714">
            <v>0</v>
          </cell>
          <cell r="Y714">
            <v>0</v>
          </cell>
          <cell r="AA714">
            <v>0</v>
          </cell>
          <cell r="AJ714">
            <v>19799.767083333332</v>
          </cell>
          <cell r="AN714">
            <v>21777.313749999998</v>
          </cell>
          <cell r="AR714">
            <v>15945.612083333333</v>
          </cell>
          <cell r="AV714">
            <v>0</v>
          </cell>
          <cell r="AZ714">
            <v>0</v>
          </cell>
        </row>
        <row r="715">
          <cell r="Q715">
            <v>0</v>
          </cell>
          <cell r="S715">
            <v>0</v>
          </cell>
          <cell r="U715">
            <v>0</v>
          </cell>
          <cell r="V715">
            <v>0</v>
          </cell>
          <cell r="W715">
            <v>0</v>
          </cell>
          <cell r="Y715">
            <v>0</v>
          </cell>
          <cell r="AA715">
            <v>0</v>
          </cell>
          <cell r="AJ715">
            <v>-115673.91666666667</v>
          </cell>
          <cell r="AN715">
            <v>-142577.54166666666</v>
          </cell>
          <cell r="AR715">
            <v>-179611.16666666666</v>
          </cell>
          <cell r="AV715">
            <v>0</v>
          </cell>
          <cell r="AZ715">
            <v>0</v>
          </cell>
        </row>
        <row r="716">
          <cell r="Q716">
            <v>0</v>
          </cell>
          <cell r="S716">
            <v>0</v>
          </cell>
          <cell r="U716">
            <v>0</v>
          </cell>
          <cell r="V716">
            <v>0</v>
          </cell>
          <cell r="W716">
            <v>0</v>
          </cell>
          <cell r="Y716">
            <v>0</v>
          </cell>
          <cell r="AA716">
            <v>0</v>
          </cell>
          <cell r="AJ716">
            <v>149306.22666666668</v>
          </cell>
          <cell r="AN716">
            <v>149306.22666666668</v>
          </cell>
          <cell r="AR716">
            <v>98617.108333333337</v>
          </cell>
          <cell r="AV716">
            <v>0</v>
          </cell>
          <cell r="AZ716">
            <v>0</v>
          </cell>
        </row>
        <row r="717">
          <cell r="Q717">
            <v>0</v>
          </cell>
          <cell r="S717">
            <v>0</v>
          </cell>
          <cell r="U717">
            <v>0</v>
          </cell>
          <cell r="V717">
            <v>0</v>
          </cell>
          <cell r="W717">
            <v>0</v>
          </cell>
          <cell r="Y717">
            <v>0</v>
          </cell>
          <cell r="AA717">
            <v>0</v>
          </cell>
          <cell r="AJ717">
            <v>0</v>
          </cell>
          <cell r="AN717">
            <v>0</v>
          </cell>
          <cell r="AR717">
            <v>0</v>
          </cell>
          <cell r="AV717">
            <v>0</v>
          </cell>
          <cell r="AZ717">
            <v>0</v>
          </cell>
        </row>
        <row r="718">
          <cell r="Q718">
            <v>0</v>
          </cell>
          <cell r="S718">
            <v>0</v>
          </cell>
          <cell r="U718">
            <v>0</v>
          </cell>
          <cell r="V718">
            <v>0</v>
          </cell>
          <cell r="W718">
            <v>0</v>
          </cell>
          <cell r="Y718">
            <v>0</v>
          </cell>
          <cell r="AA718">
            <v>0</v>
          </cell>
          <cell r="AJ718">
            <v>1832.9875</v>
          </cell>
          <cell r="AN718">
            <v>0</v>
          </cell>
          <cell r="AR718">
            <v>0</v>
          </cell>
          <cell r="AV718">
            <v>0</v>
          </cell>
          <cell r="AZ718">
            <v>0</v>
          </cell>
        </row>
        <row r="719">
          <cell r="U719">
            <v>30871.599999999999</v>
          </cell>
          <cell r="V719">
            <v>31131.599999999999</v>
          </cell>
          <cell r="W719">
            <v>32709.29</v>
          </cell>
          <cell r="Y719">
            <v>32709.29</v>
          </cell>
          <cell r="AA719">
            <v>32709.29</v>
          </cell>
          <cell r="AJ719">
            <v>0</v>
          </cell>
          <cell r="AN719">
            <v>1286.3166666666666</v>
          </cell>
          <cell r="AR719">
            <v>11981.36875</v>
          </cell>
          <cell r="AV719">
            <v>18795.804166666669</v>
          </cell>
          <cell r="AZ719">
            <v>17509.487499999999</v>
          </cell>
        </row>
        <row r="720">
          <cell r="Q720">
            <v>776937</v>
          </cell>
          <cell r="S720">
            <v>3204944</v>
          </cell>
          <cell r="U720">
            <v>5420862</v>
          </cell>
          <cell r="V720">
            <v>6389348</v>
          </cell>
          <cell r="W720">
            <v>7813631</v>
          </cell>
          <cell r="Y720">
            <v>10026908</v>
          </cell>
          <cell r="AA720">
            <v>12555698</v>
          </cell>
          <cell r="AJ720">
            <v>32372.375</v>
          </cell>
          <cell r="AN720">
            <v>1119225.4166666667</v>
          </cell>
          <cell r="AR720">
            <v>3689713</v>
          </cell>
          <cell r="AV720">
            <v>7825232.1987500004</v>
          </cell>
          <cell r="AZ720">
            <v>11606627.0625</v>
          </cell>
        </row>
        <row r="721">
          <cell r="AV721">
            <v>0</v>
          </cell>
          <cell r="AZ721">
            <v>17471.687083333334</v>
          </cell>
        </row>
        <row r="722">
          <cell r="Q722">
            <v>388283.25</v>
          </cell>
          <cell r="S722">
            <v>-808959.5</v>
          </cell>
          <cell r="U722">
            <v>-1982679.79</v>
          </cell>
          <cell r="V722">
            <v>-1447507.95</v>
          </cell>
          <cell r="W722">
            <v>-1206106.26</v>
          </cell>
          <cell r="Y722">
            <v>-4756866.12</v>
          </cell>
          <cell r="AA722">
            <v>-9842474.5399999991</v>
          </cell>
          <cell r="AJ722">
            <v>16178.46875</v>
          </cell>
          <cell r="AN722">
            <v>-206029.42541666667</v>
          </cell>
          <cell r="AR722">
            <v>-872575.56083333341</v>
          </cell>
          <cell r="AV722">
            <v>-4006478.8129166663</v>
          </cell>
          <cell r="AZ722">
            <v>-6705559.6654166663</v>
          </cell>
        </row>
        <row r="723">
          <cell r="Q723">
            <v>1869100</v>
          </cell>
          <cell r="S723">
            <v>6314899</v>
          </cell>
          <cell r="U723">
            <v>10924121</v>
          </cell>
          <cell r="V723">
            <v>13250447</v>
          </cell>
          <cell r="W723">
            <v>15607624</v>
          </cell>
          <cell r="Y723">
            <v>20405965</v>
          </cell>
          <cell r="AA723">
            <v>25310688</v>
          </cell>
          <cell r="AJ723">
            <v>77879.166666666672</v>
          </cell>
          <cell r="AN723">
            <v>2189491.9583333335</v>
          </cell>
          <cell r="AR723">
            <v>7399196.208333333</v>
          </cell>
          <cell r="AV723">
            <v>15757702.228333334</v>
          </cell>
          <cell r="AZ723">
            <v>23406796.093333334</v>
          </cell>
        </row>
        <row r="724">
          <cell r="Q724">
            <v>1461</v>
          </cell>
          <cell r="S724">
            <v>8936</v>
          </cell>
          <cell r="U724">
            <v>14202.55</v>
          </cell>
          <cell r="V724">
            <v>-37860.550000000003</v>
          </cell>
          <cell r="W724">
            <v>-49767.55</v>
          </cell>
          <cell r="Y724">
            <v>-94250.55</v>
          </cell>
          <cell r="AA724">
            <v>-236868.55</v>
          </cell>
          <cell r="AJ724">
            <v>60.875</v>
          </cell>
          <cell r="AN724">
            <v>1503.1895833333335</v>
          </cell>
          <cell r="AR724">
            <v>-14471.364583333334</v>
          </cell>
          <cell r="AV724">
            <v>-96509.621666666659</v>
          </cell>
          <cell r="AZ724">
            <v>-210974.65541666668</v>
          </cell>
        </row>
        <row r="725">
          <cell r="Q725">
            <v>0</v>
          </cell>
          <cell r="S725">
            <v>0</v>
          </cell>
          <cell r="U725">
            <v>0</v>
          </cell>
          <cell r="V725">
            <v>0</v>
          </cell>
          <cell r="W725">
            <v>0</v>
          </cell>
          <cell r="Y725">
            <v>0</v>
          </cell>
          <cell r="AA725">
            <v>0</v>
          </cell>
          <cell r="AJ725">
            <v>0</v>
          </cell>
          <cell r="AN725">
            <v>0</v>
          </cell>
          <cell r="AR725">
            <v>0</v>
          </cell>
          <cell r="AV725">
            <v>0</v>
          </cell>
          <cell r="AZ725">
            <v>0</v>
          </cell>
        </row>
        <row r="726">
          <cell r="Q726">
            <v>98430.78</v>
          </cell>
          <cell r="S726">
            <v>95255.6</v>
          </cell>
          <cell r="U726">
            <v>92080.42</v>
          </cell>
          <cell r="V726">
            <v>90492.83</v>
          </cell>
          <cell r="W726">
            <v>88905.24</v>
          </cell>
          <cell r="Y726">
            <v>85730.06</v>
          </cell>
          <cell r="AA726">
            <v>82554.880000000005</v>
          </cell>
          <cell r="AJ726">
            <v>107956.32</v>
          </cell>
          <cell r="AN726">
            <v>101605.95999999998</v>
          </cell>
          <cell r="AR726">
            <v>95255.60000000002</v>
          </cell>
          <cell r="AV726">
            <v>88905.239999999991</v>
          </cell>
          <cell r="AZ726">
            <v>82554.87999999999</v>
          </cell>
        </row>
        <row r="727">
          <cell r="Q727">
            <v>0</v>
          </cell>
          <cell r="S727">
            <v>0</v>
          </cell>
          <cell r="U727">
            <v>0</v>
          </cell>
          <cell r="V727">
            <v>0</v>
          </cell>
          <cell r="W727">
            <v>0</v>
          </cell>
          <cell r="Y727">
            <v>0</v>
          </cell>
          <cell r="AA727">
            <v>0</v>
          </cell>
          <cell r="AJ727">
            <v>0</v>
          </cell>
          <cell r="AN727">
            <v>0</v>
          </cell>
          <cell r="AR727">
            <v>0</v>
          </cell>
          <cell r="AV727">
            <v>0</v>
          </cell>
          <cell r="AZ727">
            <v>0</v>
          </cell>
        </row>
        <row r="728">
          <cell r="Q728">
            <v>0</v>
          </cell>
          <cell r="S728">
            <v>0</v>
          </cell>
          <cell r="U728">
            <v>0</v>
          </cell>
          <cell r="V728">
            <v>0</v>
          </cell>
          <cell r="W728">
            <v>0</v>
          </cell>
          <cell r="Y728">
            <v>0</v>
          </cell>
          <cell r="AA728">
            <v>0</v>
          </cell>
          <cell r="AJ728">
            <v>0</v>
          </cell>
          <cell r="AN728">
            <v>0</v>
          </cell>
          <cell r="AR728">
            <v>0</v>
          </cell>
          <cell r="AV728">
            <v>0</v>
          </cell>
          <cell r="AZ728">
            <v>0</v>
          </cell>
        </row>
        <row r="729">
          <cell r="Q729">
            <v>187702343</v>
          </cell>
          <cell r="S729">
            <v>216273451.66</v>
          </cell>
          <cell r="U729">
            <v>180889110.5</v>
          </cell>
          <cell r="V729">
            <v>142973845.94999999</v>
          </cell>
          <cell r="W729">
            <v>134036097.37</v>
          </cell>
          <cell r="Y729">
            <v>152013749.99000001</v>
          </cell>
          <cell r="AA729">
            <v>104442086.04000001</v>
          </cell>
          <cell r="AJ729">
            <v>-17315188.833333332</v>
          </cell>
          <cell r="AN729">
            <v>54937678.977499999</v>
          </cell>
          <cell r="AR729">
            <v>148261071.63874999</v>
          </cell>
          <cell r="AV729">
            <v>148088499.91458333</v>
          </cell>
          <cell r="AZ729">
            <v>114070411.33375001</v>
          </cell>
        </row>
        <row r="730">
          <cell r="Q730">
            <v>170476</v>
          </cell>
          <cell r="S730">
            <v>161952.20000000001</v>
          </cell>
          <cell r="U730">
            <v>153428.4</v>
          </cell>
          <cell r="V730">
            <v>149166.5</v>
          </cell>
          <cell r="W730">
            <v>144904.6</v>
          </cell>
          <cell r="Y730">
            <v>136380.79999999999</v>
          </cell>
          <cell r="AA730">
            <v>127857</v>
          </cell>
          <cell r="AJ730">
            <v>7103.166666666667</v>
          </cell>
          <cell r="AN730">
            <v>61087.23333333333</v>
          </cell>
          <cell r="AR730">
            <v>109388.76666666666</v>
          </cell>
          <cell r="AV730">
            <v>144904.6</v>
          </cell>
          <cell r="AZ730">
            <v>127857</v>
          </cell>
        </row>
        <row r="731">
          <cell r="Q731">
            <v>-484356</v>
          </cell>
          <cell r="S731">
            <v>-484356</v>
          </cell>
          <cell r="U731">
            <v>0</v>
          </cell>
          <cell r="V731">
            <v>0</v>
          </cell>
          <cell r="W731">
            <v>0</v>
          </cell>
          <cell r="Y731">
            <v>0</v>
          </cell>
          <cell r="AA731">
            <v>0</v>
          </cell>
          <cell r="AJ731">
            <v>-383455.83333333331</v>
          </cell>
          <cell r="AN731">
            <v>-484363.33333333331</v>
          </cell>
          <cell r="AR731">
            <v>-484363.33333333331</v>
          </cell>
          <cell r="AV731">
            <v>-100907.5</v>
          </cell>
          <cell r="AZ731">
            <v>0</v>
          </cell>
        </row>
        <row r="732">
          <cell r="W732">
            <v>1015374</v>
          </cell>
          <cell r="Y732">
            <v>1407006</v>
          </cell>
          <cell r="AA732">
            <v>1738116</v>
          </cell>
          <cell r="AJ732">
            <v>0</v>
          </cell>
          <cell r="AN732">
            <v>0</v>
          </cell>
          <cell r="AR732">
            <v>254884.41666666666</v>
          </cell>
          <cell r="AV732">
            <v>921579.125</v>
          </cell>
          <cell r="AZ732">
            <v>1920046.125</v>
          </cell>
        </row>
        <row r="733">
          <cell r="Q733">
            <v>9569652</v>
          </cell>
          <cell r="S733">
            <v>9569652</v>
          </cell>
          <cell r="U733">
            <v>9474576</v>
          </cell>
          <cell r="V733">
            <v>9474576</v>
          </cell>
          <cell r="W733">
            <v>9346571</v>
          </cell>
          <cell r="Y733">
            <v>9346571</v>
          </cell>
          <cell r="AA733">
            <v>9180611</v>
          </cell>
          <cell r="AJ733">
            <v>1914838.375</v>
          </cell>
          <cell r="AN733">
            <v>4524461.375</v>
          </cell>
          <cell r="AR733">
            <v>7123704.583333333</v>
          </cell>
          <cell r="AV733">
            <v>9370496.458333334</v>
          </cell>
          <cell r="AZ733">
            <v>9186160.625</v>
          </cell>
        </row>
        <row r="734">
          <cell r="Q734">
            <v>73864542</v>
          </cell>
          <cell r="S734">
            <v>73864542</v>
          </cell>
          <cell r="U734">
            <v>73078749</v>
          </cell>
          <cell r="V734">
            <v>73078749</v>
          </cell>
          <cell r="W734">
            <v>71870994</v>
          </cell>
          <cell r="Y734">
            <v>71870994</v>
          </cell>
          <cell r="AA734">
            <v>71352663</v>
          </cell>
          <cell r="AJ734">
            <v>3077689.25</v>
          </cell>
          <cell r="AN734">
            <v>27600979.125</v>
          </cell>
          <cell r="AR734">
            <v>51708946.5</v>
          </cell>
          <cell r="AV734">
            <v>72380202.541666672</v>
          </cell>
          <cell r="AZ734">
            <v>71021880.25</v>
          </cell>
        </row>
        <row r="735">
          <cell r="Q735">
            <v>0</v>
          </cell>
          <cell r="S735">
            <v>0</v>
          </cell>
          <cell r="U735">
            <v>0</v>
          </cell>
          <cell r="V735">
            <v>0</v>
          </cell>
          <cell r="W735">
            <v>0</v>
          </cell>
          <cell r="Y735">
            <v>0</v>
          </cell>
          <cell r="AA735">
            <v>0</v>
          </cell>
          <cell r="AJ735">
            <v>0</v>
          </cell>
          <cell r="AN735">
            <v>0</v>
          </cell>
          <cell r="AR735">
            <v>0</v>
          </cell>
          <cell r="AV735">
            <v>0</v>
          </cell>
          <cell r="AZ735">
            <v>0</v>
          </cell>
        </row>
        <row r="736">
          <cell r="AR736">
            <v>0</v>
          </cell>
          <cell r="AV736">
            <v>62062.5</v>
          </cell>
          <cell r="AZ736">
            <v>547660.66666666663</v>
          </cell>
        </row>
        <row r="737">
          <cell r="Q737">
            <v>0</v>
          </cell>
          <cell r="S737">
            <v>0</v>
          </cell>
          <cell r="U737">
            <v>0</v>
          </cell>
          <cell r="V737">
            <v>0</v>
          </cell>
          <cell r="W737">
            <v>0</v>
          </cell>
          <cell r="Y737">
            <v>0</v>
          </cell>
          <cell r="AA737">
            <v>0</v>
          </cell>
          <cell r="AJ737">
            <v>0</v>
          </cell>
          <cell r="AN737">
            <v>0</v>
          </cell>
          <cell r="AR737">
            <v>0</v>
          </cell>
          <cell r="AV737">
            <v>0</v>
          </cell>
          <cell r="AZ737">
            <v>0</v>
          </cell>
        </row>
        <row r="738">
          <cell r="AR738">
            <v>0</v>
          </cell>
          <cell r="AV738">
            <v>-19980.635416666668</v>
          </cell>
          <cell r="AZ738">
            <v>-246730.71166666667</v>
          </cell>
        </row>
        <row r="739">
          <cell r="AR739">
            <v>0</v>
          </cell>
          <cell r="AV739">
            <v>117323.875</v>
          </cell>
          <cell r="AZ739">
            <v>852310.08333333337</v>
          </cell>
        </row>
        <row r="740">
          <cell r="Q740">
            <v>9134.8700000000008</v>
          </cell>
          <cell r="S740">
            <v>0</v>
          </cell>
          <cell r="U740">
            <v>118965.5</v>
          </cell>
          <cell r="V740">
            <v>0</v>
          </cell>
          <cell r="W740">
            <v>0</v>
          </cell>
          <cell r="Y740">
            <v>0</v>
          </cell>
          <cell r="AA740">
            <v>0</v>
          </cell>
          <cell r="AJ740">
            <v>4013.8812499999999</v>
          </cell>
          <cell r="AN740">
            <v>10290.020833333334</v>
          </cell>
          <cell r="AR740">
            <v>14204.942083333333</v>
          </cell>
          <cell r="AV740">
            <v>11233.035416666668</v>
          </cell>
          <cell r="AZ740">
            <v>4956.895833333333</v>
          </cell>
        </row>
        <row r="741">
          <cell r="AR741">
            <v>0</v>
          </cell>
          <cell r="AV741">
            <v>17503.708333333332</v>
          </cell>
          <cell r="AZ741">
            <v>25183.916666666668</v>
          </cell>
        </row>
        <row r="742">
          <cell r="Q742">
            <v>9134.89</v>
          </cell>
          <cell r="S742">
            <v>0</v>
          </cell>
          <cell r="U742">
            <v>118965.5</v>
          </cell>
          <cell r="V742">
            <v>0</v>
          </cell>
          <cell r="W742">
            <v>0</v>
          </cell>
          <cell r="Y742">
            <v>0</v>
          </cell>
          <cell r="AA742">
            <v>0</v>
          </cell>
          <cell r="AJ742">
            <v>4013.8904166666666</v>
          </cell>
          <cell r="AN742">
            <v>10290.032499999999</v>
          </cell>
          <cell r="AR742">
            <v>14204.95125</v>
          </cell>
          <cell r="AV742">
            <v>11233.037916666666</v>
          </cell>
          <cell r="AZ742">
            <v>4956.895833333333</v>
          </cell>
        </row>
        <row r="743">
          <cell r="Q743">
            <v>8195.5499999999993</v>
          </cell>
          <cell r="S743">
            <v>0</v>
          </cell>
          <cell r="U743">
            <v>101965</v>
          </cell>
          <cell r="V743">
            <v>0</v>
          </cell>
          <cell r="W743">
            <v>0</v>
          </cell>
          <cell r="Y743">
            <v>0</v>
          </cell>
          <cell r="AA743">
            <v>0</v>
          </cell>
          <cell r="AJ743">
            <v>3604.1704166666673</v>
          </cell>
          <cell r="AN743">
            <v>9038.4150000000009</v>
          </cell>
          <cell r="AR743">
            <v>12351.407499999999</v>
          </cell>
          <cell r="AV743">
            <v>9682.7862499999992</v>
          </cell>
          <cell r="AZ743">
            <v>4248.541666666667</v>
          </cell>
        </row>
        <row r="744">
          <cell r="AR744">
            <v>0</v>
          </cell>
          <cell r="AV744">
            <v>-1691.1625000000001</v>
          </cell>
          <cell r="AZ744">
            <v>-5642.003333333334</v>
          </cell>
        </row>
        <row r="745">
          <cell r="Q745">
            <v>0</v>
          </cell>
          <cell r="S745">
            <v>0</v>
          </cell>
          <cell r="U745">
            <v>0</v>
          </cell>
          <cell r="V745">
            <v>0</v>
          </cell>
          <cell r="W745">
            <v>0</v>
          </cell>
          <cell r="Y745">
            <v>0</v>
          </cell>
          <cell r="AA745">
            <v>0</v>
          </cell>
          <cell r="AJ745">
            <v>0</v>
          </cell>
          <cell r="AN745">
            <v>0</v>
          </cell>
          <cell r="AR745">
            <v>0</v>
          </cell>
          <cell r="AV745">
            <v>0</v>
          </cell>
          <cell r="AZ745">
            <v>0</v>
          </cell>
        </row>
        <row r="746">
          <cell r="Q746">
            <v>0</v>
          </cell>
          <cell r="S746">
            <v>0</v>
          </cell>
          <cell r="U746">
            <v>0</v>
          </cell>
          <cell r="V746">
            <v>0</v>
          </cell>
          <cell r="W746">
            <v>0</v>
          </cell>
          <cell r="Y746">
            <v>0</v>
          </cell>
          <cell r="AA746">
            <v>0</v>
          </cell>
          <cell r="AJ746">
            <v>19670.1675</v>
          </cell>
          <cell r="AN746">
            <v>7965.6274999999987</v>
          </cell>
          <cell r="AR746">
            <v>1463.0874999999999</v>
          </cell>
          <cell r="AV746">
            <v>0</v>
          </cell>
          <cell r="AZ746">
            <v>0</v>
          </cell>
        </row>
        <row r="747">
          <cell r="U747">
            <v>3088604.12</v>
          </cell>
          <cell r="V747">
            <v>3151785.34</v>
          </cell>
          <cell r="W747">
            <v>3194992.75</v>
          </cell>
          <cell r="Y747">
            <v>3287566.47</v>
          </cell>
          <cell r="AA747">
            <v>3464602.06</v>
          </cell>
          <cell r="AJ747">
            <v>0</v>
          </cell>
          <cell r="AN747">
            <v>379913.15000000008</v>
          </cell>
          <cell r="AR747">
            <v>1445877.44625</v>
          </cell>
          <cell r="AV747">
            <v>2443726.0191666665</v>
          </cell>
          <cell r="AZ747">
            <v>2068560.3916666664</v>
          </cell>
        </row>
        <row r="748">
          <cell r="Q748">
            <v>0</v>
          </cell>
          <cell r="S748">
            <v>0</v>
          </cell>
          <cell r="U748">
            <v>0</v>
          </cell>
          <cell r="V748">
            <v>0</v>
          </cell>
          <cell r="W748">
            <v>0</v>
          </cell>
          <cell r="Y748">
            <v>0</v>
          </cell>
          <cell r="AA748">
            <v>0</v>
          </cell>
          <cell r="AJ748">
            <v>0</v>
          </cell>
          <cell r="AN748">
            <v>0</v>
          </cell>
          <cell r="AR748">
            <v>0</v>
          </cell>
          <cell r="AV748">
            <v>0</v>
          </cell>
          <cell r="AZ748">
            <v>0</v>
          </cell>
        </row>
        <row r="749">
          <cell r="U749">
            <v>441471.45</v>
          </cell>
          <cell r="V749">
            <v>490336.87</v>
          </cell>
          <cell r="W749">
            <v>462833.2</v>
          </cell>
          <cell r="Y749">
            <v>541676.09</v>
          </cell>
          <cell r="AA749">
            <v>611403.31999999995</v>
          </cell>
          <cell r="AJ749">
            <v>0</v>
          </cell>
          <cell r="AN749">
            <v>59473.776250000003</v>
          </cell>
          <cell r="AR749">
            <v>221568.36458333334</v>
          </cell>
          <cell r="AV749">
            <v>397180.22375000006</v>
          </cell>
          <cell r="AZ749">
            <v>421850.53041666659</v>
          </cell>
        </row>
        <row r="750">
          <cell r="U750">
            <v>6557399.0899999999</v>
          </cell>
          <cell r="V750">
            <v>6564809.5899999999</v>
          </cell>
          <cell r="W750">
            <v>6646026.79</v>
          </cell>
          <cell r="Y750">
            <v>6675201.96</v>
          </cell>
          <cell r="AA750">
            <v>6723122.1299999999</v>
          </cell>
          <cell r="AJ750">
            <v>0</v>
          </cell>
          <cell r="AN750">
            <v>818862.07624999993</v>
          </cell>
          <cell r="AR750">
            <v>3026096.8616666663</v>
          </cell>
          <cell r="AV750">
            <v>4987978.4708333341</v>
          </cell>
          <cell r="AZ750">
            <v>4168134.2695833333</v>
          </cell>
        </row>
        <row r="751">
          <cell r="AA751">
            <v>0</v>
          </cell>
          <cell r="AR751">
            <v>0</v>
          </cell>
          <cell r="AV751">
            <v>0</v>
          </cell>
          <cell r="AZ751">
            <v>-255.80999999999997</v>
          </cell>
        </row>
        <row r="752">
          <cell r="Q752">
            <v>0</v>
          </cell>
          <cell r="S752">
            <v>0</v>
          </cell>
          <cell r="U752">
            <v>0</v>
          </cell>
          <cell r="V752">
            <v>0</v>
          </cell>
          <cell r="W752">
            <v>0</v>
          </cell>
          <cell r="Y752">
            <v>0</v>
          </cell>
          <cell r="AA752">
            <v>0</v>
          </cell>
          <cell r="AJ752">
            <v>0</v>
          </cell>
          <cell r="AN752">
            <v>0</v>
          </cell>
          <cell r="AR752">
            <v>0</v>
          </cell>
          <cell r="AV752">
            <v>0</v>
          </cell>
          <cell r="AZ752">
            <v>0</v>
          </cell>
        </row>
        <row r="753">
          <cell r="Q753">
            <v>0</v>
          </cell>
          <cell r="S753">
            <v>0</v>
          </cell>
          <cell r="U753">
            <v>0</v>
          </cell>
          <cell r="V753">
            <v>0</v>
          </cell>
          <cell r="W753">
            <v>0</v>
          </cell>
          <cell r="Y753">
            <v>0</v>
          </cell>
          <cell r="AA753">
            <v>0</v>
          </cell>
          <cell r="AJ753">
            <v>0</v>
          </cell>
          <cell r="AN753">
            <v>0</v>
          </cell>
          <cell r="AR753">
            <v>0</v>
          </cell>
          <cell r="AV753">
            <v>0</v>
          </cell>
          <cell r="AZ753">
            <v>0</v>
          </cell>
        </row>
        <row r="754">
          <cell r="V754">
            <v>0</v>
          </cell>
          <cell r="W754">
            <v>353509.25</v>
          </cell>
          <cell r="Y754">
            <v>329941.96999999997</v>
          </cell>
          <cell r="AA754">
            <v>306374.69</v>
          </cell>
          <cell r="AJ754">
            <v>0</v>
          </cell>
          <cell r="AN754">
            <v>0</v>
          </cell>
          <cell r="AR754">
            <v>71683.820416666669</v>
          </cell>
          <cell r="AV754">
            <v>173808.71708333332</v>
          </cell>
          <cell r="AZ754">
            <v>260222.09375</v>
          </cell>
        </row>
        <row r="755">
          <cell r="V755">
            <v>0</v>
          </cell>
          <cell r="W755">
            <v>0</v>
          </cell>
          <cell r="Y755">
            <v>0</v>
          </cell>
          <cell r="AA755">
            <v>827353.89</v>
          </cell>
          <cell r="AJ755">
            <v>0</v>
          </cell>
          <cell r="AN755">
            <v>0</v>
          </cell>
          <cell r="AR755">
            <v>0</v>
          </cell>
          <cell r="AV755">
            <v>238849.18874999997</v>
          </cell>
          <cell r="AZ755">
            <v>475236.01874999999</v>
          </cell>
        </row>
        <row r="756">
          <cell r="Y756">
            <v>21062818.800000001</v>
          </cell>
          <cell r="AA756">
            <v>21062818.800000001</v>
          </cell>
          <cell r="AR756">
            <v>877617.45000000007</v>
          </cell>
          <cell r="AV756">
            <v>7898557.0500000007</v>
          </cell>
          <cell r="AZ756">
            <v>14919493.172083333</v>
          </cell>
        </row>
        <row r="757">
          <cell r="Q757">
            <v>0</v>
          </cell>
          <cell r="S757">
            <v>0</v>
          </cell>
          <cell r="U757">
            <v>0</v>
          </cell>
          <cell r="V757">
            <v>0</v>
          </cell>
          <cell r="W757">
            <v>0</v>
          </cell>
          <cell r="Y757">
            <v>0</v>
          </cell>
          <cell r="AA757">
            <v>0</v>
          </cell>
          <cell r="AJ757">
            <v>0</v>
          </cell>
          <cell r="AN757">
            <v>0</v>
          </cell>
          <cell r="AR757">
            <v>0</v>
          </cell>
          <cell r="AV757">
            <v>0</v>
          </cell>
          <cell r="AZ757">
            <v>0</v>
          </cell>
        </row>
        <row r="758">
          <cell r="U758">
            <v>0</v>
          </cell>
          <cell r="V758">
            <v>0</v>
          </cell>
          <cell r="W758">
            <v>0</v>
          </cell>
          <cell r="Y758">
            <v>0</v>
          </cell>
          <cell r="AA758">
            <v>0</v>
          </cell>
          <cell r="AJ758">
            <v>0</v>
          </cell>
          <cell r="AN758">
            <v>0</v>
          </cell>
          <cell r="AR758">
            <v>0</v>
          </cell>
          <cell r="AV758">
            <v>0</v>
          </cell>
          <cell r="AZ758">
            <v>0</v>
          </cell>
        </row>
        <row r="759">
          <cell r="Q759">
            <v>0</v>
          </cell>
          <cell r="S759">
            <v>0</v>
          </cell>
          <cell r="U759">
            <v>0</v>
          </cell>
          <cell r="V759">
            <v>0</v>
          </cell>
          <cell r="W759">
            <v>0</v>
          </cell>
          <cell r="Y759">
            <v>0</v>
          </cell>
          <cell r="AA759">
            <v>0</v>
          </cell>
          <cell r="AJ759">
            <v>0</v>
          </cell>
          <cell r="AN759">
            <v>0</v>
          </cell>
          <cell r="AR759">
            <v>0</v>
          </cell>
          <cell r="AV759">
            <v>0</v>
          </cell>
          <cell r="AZ759">
            <v>0</v>
          </cell>
        </row>
        <row r="760">
          <cell r="Q760">
            <v>0</v>
          </cell>
          <cell r="S760">
            <v>0</v>
          </cell>
          <cell r="U760">
            <v>0</v>
          </cell>
          <cell r="V760">
            <v>0</v>
          </cell>
          <cell r="W760">
            <v>0</v>
          </cell>
          <cell r="Y760">
            <v>0</v>
          </cell>
          <cell r="AA760">
            <v>0</v>
          </cell>
          <cell r="AJ760">
            <v>0</v>
          </cell>
          <cell r="AN760">
            <v>0</v>
          </cell>
          <cell r="AR760">
            <v>0</v>
          </cell>
          <cell r="AV760">
            <v>0</v>
          </cell>
          <cell r="AZ760">
            <v>0</v>
          </cell>
        </row>
        <row r="761">
          <cell r="Q761">
            <v>0</v>
          </cell>
          <cell r="S761">
            <v>0</v>
          </cell>
          <cell r="U761">
            <v>0</v>
          </cell>
          <cell r="V761">
            <v>0</v>
          </cell>
          <cell r="W761">
            <v>0</v>
          </cell>
          <cell r="Y761">
            <v>0</v>
          </cell>
          <cell r="AA761">
            <v>0</v>
          </cell>
          <cell r="AJ761">
            <v>0</v>
          </cell>
          <cell r="AN761">
            <v>0</v>
          </cell>
          <cell r="AR761">
            <v>0</v>
          </cell>
          <cell r="AV761">
            <v>0</v>
          </cell>
          <cell r="AZ761">
            <v>0</v>
          </cell>
        </row>
        <row r="762">
          <cell r="Q762">
            <v>0</v>
          </cell>
          <cell r="S762">
            <v>0</v>
          </cell>
          <cell r="U762">
            <v>0</v>
          </cell>
          <cell r="V762">
            <v>0</v>
          </cell>
          <cell r="W762">
            <v>0</v>
          </cell>
          <cell r="Y762">
            <v>0</v>
          </cell>
          <cell r="AA762">
            <v>0</v>
          </cell>
          <cell r="AJ762">
            <v>0</v>
          </cell>
          <cell r="AN762">
            <v>0</v>
          </cell>
          <cell r="AR762">
            <v>0</v>
          </cell>
          <cell r="AV762">
            <v>0</v>
          </cell>
          <cell r="AZ762">
            <v>0</v>
          </cell>
        </row>
        <row r="763">
          <cell r="Q763">
            <v>0</v>
          </cell>
          <cell r="S763">
            <v>0</v>
          </cell>
          <cell r="U763">
            <v>0</v>
          </cell>
          <cell r="V763">
            <v>0</v>
          </cell>
          <cell r="W763">
            <v>0</v>
          </cell>
          <cell r="Y763">
            <v>0</v>
          </cell>
          <cell r="AA763">
            <v>0</v>
          </cell>
          <cell r="AJ763">
            <v>0</v>
          </cell>
          <cell r="AN763">
            <v>0</v>
          </cell>
          <cell r="AR763">
            <v>0</v>
          </cell>
          <cell r="AV763">
            <v>0</v>
          </cell>
          <cell r="AZ763">
            <v>0</v>
          </cell>
        </row>
        <row r="764">
          <cell r="Q764">
            <v>4133754</v>
          </cell>
          <cell r="S764">
            <v>4133754</v>
          </cell>
          <cell r="U764">
            <v>4280091</v>
          </cell>
          <cell r="V764">
            <v>4280091</v>
          </cell>
          <cell r="W764">
            <v>4267120</v>
          </cell>
          <cell r="Y764">
            <v>4267120</v>
          </cell>
          <cell r="AA764">
            <v>4169189</v>
          </cell>
          <cell r="AJ764">
            <v>2633392.0833333335</v>
          </cell>
          <cell r="AN764">
            <v>3311348.9583333335</v>
          </cell>
          <cell r="AR764">
            <v>4015062.75</v>
          </cell>
          <cell r="AV764">
            <v>4204203.291666667</v>
          </cell>
          <cell r="AZ764">
            <v>3676091.5416666665</v>
          </cell>
        </row>
        <row r="765">
          <cell r="Q765">
            <v>2860755</v>
          </cell>
          <cell r="S765">
            <v>2860755</v>
          </cell>
          <cell r="U765">
            <v>2962026</v>
          </cell>
          <cell r="V765">
            <v>2962026</v>
          </cell>
          <cell r="W765">
            <v>2953050</v>
          </cell>
          <cell r="Y765">
            <v>2953050</v>
          </cell>
          <cell r="AA765">
            <v>2885278</v>
          </cell>
          <cell r="AJ765">
            <v>1822432.9166666667</v>
          </cell>
          <cell r="AN765">
            <v>2291611.2916666665</v>
          </cell>
          <cell r="AR765">
            <v>2778614.5416666665</v>
          </cell>
          <cell r="AV765">
            <v>2909508.875</v>
          </cell>
          <cell r="AZ765">
            <v>2544030.5</v>
          </cell>
        </row>
        <row r="766">
          <cell r="Y766">
            <v>0</v>
          </cell>
          <cell r="AA766">
            <v>0</v>
          </cell>
          <cell r="AR766">
            <v>0</v>
          </cell>
          <cell r="AV766">
            <v>2077.6166666666668</v>
          </cell>
          <cell r="AZ766">
            <v>2077.6166666666668</v>
          </cell>
        </row>
        <row r="767">
          <cell r="AV767">
            <v>0</v>
          </cell>
          <cell r="AZ767">
            <v>0</v>
          </cell>
        </row>
        <row r="768">
          <cell r="AV768">
            <v>0</v>
          </cell>
          <cell r="AZ768">
            <v>0</v>
          </cell>
        </row>
        <row r="769">
          <cell r="U769">
            <v>22523.67</v>
          </cell>
          <cell r="V769">
            <v>41259.14</v>
          </cell>
          <cell r="W769">
            <v>44179.64</v>
          </cell>
          <cell r="Y769">
            <v>60261.69</v>
          </cell>
          <cell r="AA769">
            <v>131168.87</v>
          </cell>
          <cell r="AJ769">
            <v>0</v>
          </cell>
          <cell r="AN769">
            <v>2815.4587499999998</v>
          </cell>
          <cell r="AR769">
            <v>17066.383750000001</v>
          </cell>
          <cell r="AV769">
            <v>52855.332083333342</v>
          </cell>
          <cell r="AZ769">
            <v>99601.676666666652</v>
          </cell>
        </row>
        <row r="770">
          <cell r="U770">
            <v>24180.17</v>
          </cell>
          <cell r="V770">
            <v>24180.17</v>
          </cell>
          <cell r="W770">
            <v>81168.09</v>
          </cell>
          <cell r="Y770">
            <v>90435.59</v>
          </cell>
          <cell r="AA770">
            <v>9760</v>
          </cell>
          <cell r="AJ770">
            <v>0</v>
          </cell>
          <cell r="AN770">
            <v>1820.8404166666667</v>
          </cell>
          <cell r="AR770">
            <v>22740.672083333335</v>
          </cell>
          <cell r="AV770">
            <v>36499.042500000003</v>
          </cell>
          <cell r="AZ770">
            <v>37931.535416666666</v>
          </cell>
        </row>
        <row r="771">
          <cell r="Q771">
            <v>16634.84</v>
          </cell>
          <cell r="S771">
            <v>27748.45</v>
          </cell>
          <cell r="U771">
            <v>45645.96</v>
          </cell>
          <cell r="V771">
            <v>61948.21</v>
          </cell>
          <cell r="W771">
            <v>69294.720000000001</v>
          </cell>
          <cell r="Y771">
            <v>96772.53</v>
          </cell>
          <cell r="AA771">
            <v>157990.29999999999</v>
          </cell>
          <cell r="AJ771">
            <v>2501.4366666666665</v>
          </cell>
          <cell r="AN771">
            <v>12154.745000000001</v>
          </cell>
          <cell r="AR771">
            <v>37090.137083333335</v>
          </cell>
          <cell r="AV771">
            <v>81248.169583333321</v>
          </cell>
          <cell r="AZ771">
            <v>136879.11791666664</v>
          </cell>
        </row>
        <row r="772">
          <cell r="Q772">
            <v>683365.16</v>
          </cell>
          <cell r="S772">
            <v>683365.16</v>
          </cell>
          <cell r="U772">
            <v>668771.35</v>
          </cell>
          <cell r="V772">
            <v>668771.35</v>
          </cell>
          <cell r="W772">
            <v>630705.28</v>
          </cell>
          <cell r="Y772">
            <v>630705.28</v>
          </cell>
          <cell r="AA772">
            <v>596135.67000000004</v>
          </cell>
          <cell r="AJ772">
            <v>110499.13500000001</v>
          </cell>
          <cell r="AN772">
            <v>336463.29541666672</v>
          </cell>
          <cell r="AR772">
            <v>551456.64750000008</v>
          </cell>
          <cell r="AV772">
            <v>638361.44708333339</v>
          </cell>
          <cell r="AZ772">
            <v>584818.11624999996</v>
          </cell>
        </row>
        <row r="773">
          <cell r="Q773">
            <v>241739.55</v>
          </cell>
          <cell r="S773">
            <v>232335.8</v>
          </cell>
          <cell r="U773">
            <v>245867.95</v>
          </cell>
          <cell r="V773">
            <v>245867.95</v>
          </cell>
          <cell r="W773">
            <v>247470.7</v>
          </cell>
          <cell r="Y773">
            <v>247470.7</v>
          </cell>
          <cell r="AA773">
            <v>255429.95</v>
          </cell>
          <cell r="AJ773">
            <v>40564.564583333333</v>
          </cell>
          <cell r="AN773">
            <v>120867.19375000002</v>
          </cell>
          <cell r="AR773">
            <v>203157.08333333334</v>
          </cell>
          <cell r="AV773">
            <v>247565.3979166667</v>
          </cell>
          <cell r="AZ773">
            <v>258391.32625000001</v>
          </cell>
        </row>
        <row r="774">
          <cell r="Q774">
            <v>40781553.810000002</v>
          </cell>
          <cell r="S774">
            <v>40781553.810000002</v>
          </cell>
          <cell r="U774">
            <v>42403614.670000002</v>
          </cell>
          <cell r="V774">
            <v>42403614.670000002</v>
          </cell>
          <cell r="W774">
            <v>43497629.240000002</v>
          </cell>
          <cell r="Y774">
            <v>43497629.240000002</v>
          </cell>
          <cell r="AA774">
            <v>43153843.530000001</v>
          </cell>
          <cell r="AJ774">
            <v>35974316.675000004</v>
          </cell>
          <cell r="AN774">
            <v>39888948.091250002</v>
          </cell>
          <cell r="AR774">
            <v>41889331.492916673</v>
          </cell>
          <cell r="AV774">
            <v>42478579.68</v>
          </cell>
          <cell r="AZ774">
            <v>42467797.691250004</v>
          </cell>
        </row>
        <row r="775">
          <cell r="Q775">
            <v>458260.45</v>
          </cell>
          <cell r="S775">
            <v>458260.45</v>
          </cell>
          <cell r="U775">
            <v>454247.55</v>
          </cell>
          <cell r="V775">
            <v>454247.55</v>
          </cell>
          <cell r="W775">
            <v>452529.3</v>
          </cell>
          <cell r="Y775">
            <v>452529.3</v>
          </cell>
          <cell r="AA775">
            <v>452529.3</v>
          </cell>
          <cell r="AJ775">
            <v>134727.16375000001</v>
          </cell>
          <cell r="AN775">
            <v>286979.03458333336</v>
          </cell>
          <cell r="AR775">
            <v>438036.91583333333</v>
          </cell>
          <cell r="AV775">
            <v>453546.39374999987</v>
          </cell>
          <cell r="AZ775">
            <v>445883.95624999987</v>
          </cell>
        </row>
        <row r="776">
          <cell r="Q776">
            <v>9882.57</v>
          </cell>
          <cell r="S776">
            <v>21957.09</v>
          </cell>
          <cell r="U776">
            <v>44925.42</v>
          </cell>
          <cell r="V776">
            <v>58360.44</v>
          </cell>
          <cell r="W776">
            <v>58360.44</v>
          </cell>
          <cell r="Y776">
            <v>64478.26</v>
          </cell>
          <cell r="AA776">
            <v>82265.820000000007</v>
          </cell>
          <cell r="AJ776">
            <v>816.18208333333325</v>
          </cell>
          <cell r="AN776">
            <v>10449.615</v>
          </cell>
          <cell r="AR776">
            <v>29598.21166666667</v>
          </cell>
          <cell r="AV776">
            <v>55401.469583333324</v>
          </cell>
          <cell r="AZ776">
            <v>75449.211250000008</v>
          </cell>
        </row>
        <row r="777">
          <cell r="Q777">
            <v>490117.43</v>
          </cell>
          <cell r="S777">
            <v>490117.43</v>
          </cell>
          <cell r="U777">
            <v>455525.18</v>
          </cell>
          <cell r="V777">
            <v>455525.18</v>
          </cell>
          <cell r="W777">
            <v>441639.56</v>
          </cell>
          <cell r="Y777">
            <v>441639.56</v>
          </cell>
          <cell r="AA777">
            <v>423469.81</v>
          </cell>
          <cell r="AJ777">
            <v>103612.79291666667</v>
          </cell>
          <cell r="AN777">
            <v>262661.23833333334</v>
          </cell>
          <cell r="AR777">
            <v>411610.1275</v>
          </cell>
          <cell r="AV777">
            <v>449472.91791666666</v>
          </cell>
          <cell r="AZ777">
            <v>427920.98875000002</v>
          </cell>
        </row>
        <row r="778">
          <cell r="Q778">
            <v>0</v>
          </cell>
          <cell r="S778">
            <v>8558.7999999999993</v>
          </cell>
          <cell r="U778">
            <v>0</v>
          </cell>
          <cell r="V778">
            <v>0</v>
          </cell>
          <cell r="W778">
            <v>0</v>
          </cell>
          <cell r="Y778">
            <v>0</v>
          </cell>
          <cell r="AA778">
            <v>0</v>
          </cell>
          <cell r="AJ778">
            <v>0</v>
          </cell>
          <cell r="AN778">
            <v>713.23333333333323</v>
          </cell>
          <cell r="AR778">
            <v>713.23333333333323</v>
          </cell>
          <cell r="AV778">
            <v>713.23333333333323</v>
          </cell>
          <cell r="AZ778">
            <v>0</v>
          </cell>
        </row>
        <row r="779">
          <cell r="Q779">
            <v>-67607036.299999997</v>
          </cell>
          <cell r="S779">
            <v>-67607036.299999997</v>
          </cell>
          <cell r="U779">
            <v>-67704614.450000003</v>
          </cell>
          <cell r="V779">
            <v>-67704614.450000003</v>
          </cell>
          <cell r="W779">
            <v>-68004614.450000003</v>
          </cell>
          <cell r="Y779">
            <v>-68006714.870000005</v>
          </cell>
          <cell r="AA779">
            <v>-64468965.899999999</v>
          </cell>
          <cell r="AJ779">
            <v>-67392846.822083324</v>
          </cell>
          <cell r="AN779">
            <v>-67536853.229166672</v>
          </cell>
          <cell r="AR779">
            <v>-67714449.501250014</v>
          </cell>
          <cell r="AV779">
            <v>-66816339.200416662</v>
          </cell>
          <cell r="AZ779">
            <v>-65759470.355000012</v>
          </cell>
        </row>
        <row r="780">
          <cell r="Q780">
            <v>0</v>
          </cell>
          <cell r="S780">
            <v>0</v>
          </cell>
          <cell r="U780">
            <v>0</v>
          </cell>
          <cell r="V780">
            <v>0</v>
          </cell>
          <cell r="W780">
            <v>0</v>
          </cell>
          <cell r="Y780">
            <v>0</v>
          </cell>
          <cell r="AA780">
            <v>0</v>
          </cell>
          <cell r="AJ780">
            <v>0</v>
          </cell>
          <cell r="AN780">
            <v>0</v>
          </cell>
          <cell r="AR780">
            <v>0</v>
          </cell>
          <cell r="AV780">
            <v>0</v>
          </cell>
          <cell r="AZ780">
            <v>0</v>
          </cell>
        </row>
        <row r="781">
          <cell r="Q781">
            <v>9936.27</v>
          </cell>
          <cell r="S781">
            <v>26357.34</v>
          </cell>
          <cell r="U781">
            <v>26357.34</v>
          </cell>
          <cell r="V781">
            <v>32712.34</v>
          </cell>
          <cell r="W781">
            <v>59998.09</v>
          </cell>
          <cell r="Y781">
            <v>116306.86</v>
          </cell>
          <cell r="AA781">
            <v>311392.64000000001</v>
          </cell>
          <cell r="AJ781">
            <v>606.76125000000002</v>
          </cell>
          <cell r="AN781">
            <v>8708.33</v>
          </cell>
          <cell r="AR781">
            <v>29765.632500000003</v>
          </cell>
          <cell r="AV781">
            <v>114704.02541666666</v>
          </cell>
          <cell r="AZ781">
            <v>237042.84541666668</v>
          </cell>
        </row>
        <row r="782">
          <cell r="Q782">
            <v>0</v>
          </cell>
          <cell r="S782">
            <v>0</v>
          </cell>
          <cell r="U782">
            <v>0</v>
          </cell>
          <cell r="V782">
            <v>0</v>
          </cell>
          <cell r="W782">
            <v>0</v>
          </cell>
          <cell r="Y782">
            <v>0</v>
          </cell>
          <cell r="AA782">
            <v>0</v>
          </cell>
          <cell r="AJ782">
            <v>0</v>
          </cell>
          <cell r="AN782">
            <v>0</v>
          </cell>
          <cell r="AR782">
            <v>0</v>
          </cell>
          <cell r="AV782">
            <v>0</v>
          </cell>
          <cell r="AZ782">
            <v>0</v>
          </cell>
        </row>
        <row r="783">
          <cell r="Q783">
            <v>0</v>
          </cell>
          <cell r="S783">
            <v>0</v>
          </cell>
          <cell r="U783">
            <v>0</v>
          </cell>
          <cell r="V783">
            <v>0</v>
          </cell>
          <cell r="W783">
            <v>0</v>
          </cell>
          <cell r="Y783">
            <v>0</v>
          </cell>
          <cell r="AA783">
            <v>0</v>
          </cell>
          <cell r="AJ783">
            <v>0</v>
          </cell>
          <cell r="AN783">
            <v>0</v>
          </cell>
          <cell r="AR783">
            <v>0</v>
          </cell>
          <cell r="AV783">
            <v>0</v>
          </cell>
          <cell r="AZ783">
            <v>0</v>
          </cell>
        </row>
        <row r="784">
          <cell r="Q784">
            <v>37523294.479999997</v>
          </cell>
          <cell r="S784">
            <v>37552678.829999998</v>
          </cell>
          <cell r="U784">
            <v>37578713.310000002</v>
          </cell>
          <cell r="V784">
            <v>37590005.939999998</v>
          </cell>
          <cell r="W784">
            <v>37607413.969999999</v>
          </cell>
          <cell r="Y784">
            <v>37642895.469999999</v>
          </cell>
          <cell r="AA784">
            <v>37683008.939999998</v>
          </cell>
          <cell r="AJ784">
            <v>37448040.617083333</v>
          </cell>
          <cell r="AN784">
            <v>37498014.251666673</v>
          </cell>
          <cell r="AR784">
            <v>37552036.469166674</v>
          </cell>
          <cell r="AV784">
            <v>37616748.584583335</v>
          </cell>
          <cell r="AZ784">
            <v>37702949.599999994</v>
          </cell>
        </row>
        <row r="785">
          <cell r="Q785">
            <v>140063.73000000001</v>
          </cell>
          <cell r="S785">
            <v>140063.73000000001</v>
          </cell>
          <cell r="U785">
            <v>123642.66</v>
          </cell>
          <cell r="V785">
            <v>123642.66</v>
          </cell>
          <cell r="W785">
            <v>290001.90999999997</v>
          </cell>
          <cell r="Y785">
            <v>290001.90999999997</v>
          </cell>
          <cell r="AA785">
            <v>215389.53</v>
          </cell>
          <cell r="AJ785">
            <v>5835.9887500000004</v>
          </cell>
          <cell r="AN785">
            <v>50471.265000000007</v>
          </cell>
          <cell r="AR785">
            <v>126343.66208333334</v>
          </cell>
          <cell r="AV785">
            <v>203909.51375000001</v>
          </cell>
          <cell r="AZ785">
            <v>297171.93875000003</v>
          </cell>
        </row>
        <row r="786">
          <cell r="Q786">
            <v>0</v>
          </cell>
          <cell r="S786">
            <v>0</v>
          </cell>
          <cell r="U786">
            <v>0</v>
          </cell>
          <cell r="V786">
            <v>0</v>
          </cell>
          <cell r="W786">
            <v>0</v>
          </cell>
          <cell r="Y786">
            <v>0</v>
          </cell>
          <cell r="AA786">
            <v>0</v>
          </cell>
          <cell r="AJ786">
            <v>948.33333333333337</v>
          </cell>
          <cell r="AN786">
            <v>948.33333333333337</v>
          </cell>
          <cell r="AR786">
            <v>948.33333333333337</v>
          </cell>
          <cell r="AV786">
            <v>0</v>
          </cell>
          <cell r="AZ786">
            <v>0</v>
          </cell>
        </row>
        <row r="787">
          <cell r="W787">
            <v>0</v>
          </cell>
          <cell r="Y787">
            <v>0</v>
          </cell>
          <cell r="AA787">
            <v>0</v>
          </cell>
          <cell r="AJ787">
            <v>0</v>
          </cell>
          <cell r="AN787">
            <v>0</v>
          </cell>
          <cell r="AR787">
            <v>0</v>
          </cell>
          <cell r="AV787">
            <v>0</v>
          </cell>
          <cell r="AZ787">
            <v>0</v>
          </cell>
        </row>
        <row r="788">
          <cell r="W788">
            <v>0</v>
          </cell>
          <cell r="Y788">
            <v>61473.05</v>
          </cell>
          <cell r="AA788">
            <v>73626.460000000006</v>
          </cell>
          <cell r="AJ788">
            <v>0</v>
          </cell>
          <cell r="AN788">
            <v>0</v>
          </cell>
          <cell r="AR788">
            <v>6976.8187500000013</v>
          </cell>
          <cell r="AV788">
            <v>49204.075833333336</v>
          </cell>
          <cell r="AZ788">
            <v>123473.66250000002</v>
          </cell>
        </row>
        <row r="789">
          <cell r="Q789">
            <v>9351936.5800000001</v>
          </cell>
          <cell r="S789">
            <v>9351936.5800000001</v>
          </cell>
          <cell r="U789">
            <v>9351936.5800000001</v>
          </cell>
          <cell r="V789">
            <v>9351936.5800000001</v>
          </cell>
          <cell r="W789">
            <v>9351936.5800000001</v>
          </cell>
          <cell r="Y789">
            <v>9351936.5800000001</v>
          </cell>
          <cell r="AA789">
            <v>9351936.5800000001</v>
          </cell>
          <cell r="AJ789">
            <v>9351936.5800000001</v>
          </cell>
          <cell r="AN789">
            <v>9351936.5800000001</v>
          </cell>
          <cell r="AR789">
            <v>9351936.5800000001</v>
          </cell>
          <cell r="AV789">
            <v>9351936.5800000001</v>
          </cell>
          <cell r="AZ789">
            <v>9351936.5800000001</v>
          </cell>
        </row>
        <row r="790">
          <cell r="AA790">
            <v>181849.04</v>
          </cell>
          <cell r="AR790">
            <v>0</v>
          </cell>
          <cell r="AV790">
            <v>50761.894999999997</v>
          </cell>
          <cell r="AZ790">
            <v>93158.97500000002</v>
          </cell>
        </row>
        <row r="791">
          <cell r="Q791">
            <v>209796.52</v>
          </cell>
          <cell r="S791">
            <v>209796.52</v>
          </cell>
          <cell r="U791">
            <v>209796.52</v>
          </cell>
          <cell r="V791">
            <v>209796.52</v>
          </cell>
          <cell r="W791">
            <v>209796.52</v>
          </cell>
          <cell r="Y791">
            <v>209796.52</v>
          </cell>
          <cell r="AA791">
            <v>209796.52</v>
          </cell>
          <cell r="AJ791">
            <v>209796.52</v>
          </cell>
          <cell r="AN791">
            <v>209796.52</v>
          </cell>
          <cell r="AR791">
            <v>209796.52</v>
          </cell>
          <cell r="AV791">
            <v>209796.52</v>
          </cell>
          <cell r="AZ791">
            <v>209796.52</v>
          </cell>
        </row>
        <row r="792">
          <cell r="Q792">
            <v>1325189.93</v>
          </cell>
          <cell r="S792">
            <v>1326161.72</v>
          </cell>
          <cell r="U792">
            <v>1328200.25</v>
          </cell>
          <cell r="V792">
            <v>1339871.3600000001</v>
          </cell>
          <cell r="W792">
            <v>1340741.81</v>
          </cell>
          <cell r="Y792">
            <v>1355139.02</v>
          </cell>
          <cell r="AA792">
            <v>1363467.98</v>
          </cell>
          <cell r="AJ792">
            <v>1319437.5062499999</v>
          </cell>
          <cell r="AN792">
            <v>1322497.3575000002</v>
          </cell>
          <cell r="AR792">
            <v>1330588.0179166666</v>
          </cell>
          <cell r="AV792">
            <v>1343651.44875</v>
          </cell>
          <cell r="AZ792">
            <v>1357935.3462499997</v>
          </cell>
        </row>
        <row r="793">
          <cell r="Q793">
            <v>8717.5</v>
          </cell>
          <cell r="S793">
            <v>8717.5</v>
          </cell>
          <cell r="U793">
            <v>8717.5</v>
          </cell>
          <cell r="V793">
            <v>8717.5</v>
          </cell>
          <cell r="W793">
            <v>8717.5</v>
          </cell>
          <cell r="Y793">
            <v>8717.5</v>
          </cell>
          <cell r="AA793">
            <v>8717.5</v>
          </cell>
          <cell r="AJ793">
            <v>8717.5</v>
          </cell>
          <cell r="AN793">
            <v>8717.5</v>
          </cell>
          <cell r="AR793">
            <v>8717.5</v>
          </cell>
          <cell r="AV793">
            <v>8717.5</v>
          </cell>
          <cell r="AZ793">
            <v>8717.5</v>
          </cell>
        </row>
        <row r="794">
          <cell r="Q794">
            <v>2650805.2599999998</v>
          </cell>
          <cell r="S794">
            <v>2694693.07</v>
          </cell>
          <cell r="U794">
            <v>2752812.1</v>
          </cell>
          <cell r="V794">
            <v>2761985.28</v>
          </cell>
          <cell r="W794">
            <v>2767190.39</v>
          </cell>
          <cell r="Y794">
            <v>2784303.01</v>
          </cell>
          <cell r="AA794">
            <v>2820624.47</v>
          </cell>
          <cell r="AJ794">
            <v>2547513.4504166669</v>
          </cell>
          <cell r="AN794">
            <v>2601861.3962499998</v>
          </cell>
          <cell r="AR794">
            <v>2679223.7204166669</v>
          </cell>
          <cell r="AV794">
            <v>2794202.82</v>
          </cell>
          <cell r="AZ794">
            <v>3125791.7349999999</v>
          </cell>
        </row>
        <row r="795">
          <cell r="Q795">
            <v>2577686.9300000002</v>
          </cell>
          <cell r="S795">
            <v>2577686.9300000002</v>
          </cell>
          <cell r="U795">
            <v>2577686.9300000002</v>
          </cell>
          <cell r="V795">
            <v>2577686.9300000002</v>
          </cell>
          <cell r="W795">
            <v>2577686.9300000002</v>
          </cell>
          <cell r="Y795">
            <v>2651381.7400000002</v>
          </cell>
          <cell r="AA795">
            <v>2651381.7400000002</v>
          </cell>
          <cell r="AJ795">
            <v>2614637.219583333</v>
          </cell>
          <cell r="AN795">
            <v>2615058.8933333331</v>
          </cell>
          <cell r="AR795">
            <v>2604115.0241666664</v>
          </cell>
          <cell r="AV795">
            <v>2605322.4837500006</v>
          </cell>
          <cell r="AZ795">
            <v>2629887.4204166676</v>
          </cell>
        </row>
        <row r="796">
          <cell r="Q796">
            <v>856121.11</v>
          </cell>
          <cell r="S796">
            <v>856121.11</v>
          </cell>
          <cell r="U796">
            <v>856121.11</v>
          </cell>
          <cell r="V796">
            <v>856121.11</v>
          </cell>
          <cell r="W796">
            <v>856121.11</v>
          </cell>
          <cell r="Y796">
            <v>856121.11</v>
          </cell>
          <cell r="AA796">
            <v>856121.11</v>
          </cell>
          <cell r="AJ796">
            <v>856121.11</v>
          </cell>
          <cell r="AN796">
            <v>856121.11</v>
          </cell>
          <cell r="AR796">
            <v>856121.11</v>
          </cell>
          <cell r="AV796">
            <v>856121.11</v>
          </cell>
          <cell r="AZ796">
            <v>856121.11</v>
          </cell>
        </row>
        <row r="797">
          <cell r="Q797">
            <v>366.95</v>
          </cell>
          <cell r="S797">
            <v>366.95</v>
          </cell>
          <cell r="U797">
            <v>366.95</v>
          </cell>
          <cell r="V797">
            <v>366.95</v>
          </cell>
          <cell r="W797">
            <v>366.95</v>
          </cell>
          <cell r="Y797">
            <v>366.95</v>
          </cell>
          <cell r="AA797">
            <v>366.95</v>
          </cell>
          <cell r="AJ797">
            <v>366.94999999999987</v>
          </cell>
          <cell r="AN797">
            <v>366.94999999999987</v>
          </cell>
          <cell r="AR797">
            <v>366.94999999999987</v>
          </cell>
          <cell r="AV797">
            <v>366.94999999999987</v>
          </cell>
          <cell r="AZ797">
            <v>366.94999999999987</v>
          </cell>
        </row>
        <row r="798">
          <cell r="Q798">
            <v>0</v>
          </cell>
          <cell r="S798">
            <v>0</v>
          </cell>
          <cell r="U798">
            <v>0</v>
          </cell>
          <cell r="V798">
            <v>0</v>
          </cell>
          <cell r="W798">
            <v>0</v>
          </cell>
          <cell r="Y798">
            <v>0</v>
          </cell>
          <cell r="AA798">
            <v>0</v>
          </cell>
          <cell r="AJ798">
            <v>0</v>
          </cell>
          <cell r="AN798">
            <v>0</v>
          </cell>
          <cell r="AR798">
            <v>0</v>
          </cell>
          <cell r="AV798">
            <v>0</v>
          </cell>
          <cell r="AZ798">
            <v>0</v>
          </cell>
        </row>
        <row r="799">
          <cell r="Q799">
            <v>379591.4</v>
          </cell>
          <cell r="S799">
            <v>379591.4</v>
          </cell>
          <cell r="U799">
            <v>379591.4</v>
          </cell>
          <cell r="V799">
            <v>379591.4</v>
          </cell>
          <cell r="W799">
            <v>379591.4</v>
          </cell>
          <cell r="Y799">
            <v>379591.4</v>
          </cell>
          <cell r="AA799">
            <v>0</v>
          </cell>
          <cell r="AJ799">
            <v>379591.39999999997</v>
          </cell>
          <cell r="AN799">
            <v>379591.39999999997</v>
          </cell>
          <cell r="AR799">
            <v>379591.39999999997</v>
          </cell>
          <cell r="AV799">
            <v>268877.24166666664</v>
          </cell>
          <cell r="AZ799">
            <v>142346.77499999999</v>
          </cell>
        </row>
        <row r="800">
          <cell r="Q800">
            <v>769040.33</v>
          </cell>
          <cell r="S800">
            <v>769040.33</v>
          </cell>
          <cell r="U800">
            <v>769040.33</v>
          </cell>
          <cell r="V800">
            <v>769040.33</v>
          </cell>
          <cell r="W800">
            <v>769040.33</v>
          </cell>
          <cell r="Y800">
            <v>769040.33</v>
          </cell>
          <cell r="AA800">
            <v>769040.33</v>
          </cell>
          <cell r="AJ800">
            <v>769040.33</v>
          </cell>
          <cell r="AN800">
            <v>769040.33</v>
          </cell>
          <cell r="AR800">
            <v>769040.33</v>
          </cell>
          <cell r="AV800">
            <v>769040.33</v>
          </cell>
          <cell r="AZ800">
            <v>769040.33</v>
          </cell>
        </row>
        <row r="801">
          <cell r="Q801">
            <v>15888.2</v>
          </cell>
          <cell r="S801">
            <v>15888.2</v>
          </cell>
          <cell r="U801">
            <v>15888.2</v>
          </cell>
          <cell r="V801">
            <v>15888.2</v>
          </cell>
          <cell r="W801">
            <v>15888.2</v>
          </cell>
          <cell r="Y801">
            <v>15888.2</v>
          </cell>
          <cell r="AA801">
            <v>15888.2</v>
          </cell>
          <cell r="AJ801">
            <v>15888.200000000003</v>
          </cell>
          <cell r="AN801">
            <v>15888.200000000003</v>
          </cell>
          <cell r="AR801">
            <v>15888.200000000003</v>
          </cell>
          <cell r="AV801">
            <v>15888.200000000003</v>
          </cell>
          <cell r="AZ801">
            <v>15888.200000000003</v>
          </cell>
        </row>
        <row r="802">
          <cell r="Q802">
            <v>3790854.8</v>
          </cell>
          <cell r="S802">
            <v>3808388.99</v>
          </cell>
          <cell r="U802">
            <v>3817587.28</v>
          </cell>
          <cell r="V802">
            <v>3819495.29</v>
          </cell>
          <cell r="W802">
            <v>3820379.01</v>
          </cell>
          <cell r="Y802">
            <v>3835565.26</v>
          </cell>
          <cell r="AA802">
            <v>3845788.41</v>
          </cell>
          <cell r="AJ802">
            <v>3511409.9820833337</v>
          </cell>
          <cell r="AN802">
            <v>3639967.8591666673</v>
          </cell>
          <cell r="AR802">
            <v>3756085.0500000003</v>
          </cell>
          <cell r="AV802">
            <v>3825066.5683333338</v>
          </cell>
          <cell r="AZ802">
            <v>3860539.9849999999</v>
          </cell>
        </row>
        <row r="803">
          <cell r="Q803">
            <v>4265950.47</v>
          </cell>
          <cell r="S803">
            <v>4286064.62</v>
          </cell>
          <cell r="U803">
            <v>4332108.88</v>
          </cell>
          <cell r="V803">
            <v>4342911.93</v>
          </cell>
          <cell r="W803">
            <v>4369226.54</v>
          </cell>
          <cell r="Y803">
            <v>4396375.51</v>
          </cell>
          <cell r="AA803">
            <v>4416615.62</v>
          </cell>
          <cell r="AJ803">
            <v>3742843.2991666659</v>
          </cell>
          <cell r="AN803">
            <v>4016696.1787499995</v>
          </cell>
          <cell r="AR803">
            <v>4206840.2312500002</v>
          </cell>
          <cell r="AV803">
            <v>4358768.1187499994</v>
          </cell>
          <cell r="AZ803">
            <v>4397367.6758333324</v>
          </cell>
        </row>
        <row r="804">
          <cell r="Q804">
            <v>995</v>
          </cell>
          <cell r="S804">
            <v>995</v>
          </cell>
          <cell r="U804">
            <v>995</v>
          </cell>
          <cell r="V804">
            <v>995</v>
          </cell>
          <cell r="W804">
            <v>995</v>
          </cell>
          <cell r="Y804">
            <v>995</v>
          </cell>
          <cell r="AA804">
            <v>0</v>
          </cell>
          <cell r="AJ804">
            <v>995</v>
          </cell>
          <cell r="AN804">
            <v>995</v>
          </cell>
          <cell r="AR804">
            <v>995</v>
          </cell>
          <cell r="AV804">
            <v>704.79166666666663</v>
          </cell>
          <cell r="AZ804">
            <v>373.125</v>
          </cell>
        </row>
        <row r="805">
          <cell r="Q805">
            <v>0</v>
          </cell>
          <cell r="S805">
            <v>0</v>
          </cell>
          <cell r="U805">
            <v>0</v>
          </cell>
          <cell r="V805">
            <v>0</v>
          </cell>
          <cell r="W805">
            <v>0</v>
          </cell>
          <cell r="Y805">
            <v>0</v>
          </cell>
          <cell r="AA805">
            <v>0</v>
          </cell>
          <cell r="AJ805">
            <v>0</v>
          </cell>
          <cell r="AN805">
            <v>0</v>
          </cell>
          <cell r="AR805">
            <v>0</v>
          </cell>
          <cell r="AV805">
            <v>0</v>
          </cell>
          <cell r="AZ805">
            <v>0</v>
          </cell>
        </row>
        <row r="806">
          <cell r="Q806">
            <v>0</v>
          </cell>
          <cell r="S806">
            <v>0</v>
          </cell>
          <cell r="U806">
            <v>0</v>
          </cell>
          <cell r="V806">
            <v>0</v>
          </cell>
          <cell r="W806">
            <v>0</v>
          </cell>
          <cell r="Y806">
            <v>0</v>
          </cell>
          <cell r="AA806">
            <v>0</v>
          </cell>
          <cell r="AJ806">
            <v>0</v>
          </cell>
          <cell r="AN806">
            <v>0</v>
          </cell>
          <cell r="AR806">
            <v>0</v>
          </cell>
          <cell r="AV806">
            <v>0</v>
          </cell>
          <cell r="AZ806">
            <v>0</v>
          </cell>
        </row>
        <row r="807">
          <cell r="Q807">
            <v>3089268.32</v>
          </cell>
          <cell r="S807">
            <v>3089268.32</v>
          </cell>
          <cell r="U807">
            <v>3090184.42</v>
          </cell>
          <cell r="V807">
            <v>3090220.42</v>
          </cell>
          <cell r="W807">
            <v>3090220.42</v>
          </cell>
          <cell r="Y807">
            <v>3090220.42</v>
          </cell>
          <cell r="AA807">
            <v>0</v>
          </cell>
          <cell r="AJ807">
            <v>3086443.0550000002</v>
          </cell>
          <cell r="AN807">
            <v>3088608.4704166665</v>
          </cell>
          <cell r="AR807">
            <v>3089697.7908333335</v>
          </cell>
          <cell r="AV807">
            <v>2188701.7766666668</v>
          </cell>
          <cell r="AZ807">
            <v>1158831.1575</v>
          </cell>
        </row>
        <row r="808">
          <cell r="Q808">
            <v>0</v>
          </cell>
          <cell r="S808">
            <v>0</v>
          </cell>
          <cell r="U808">
            <v>0</v>
          </cell>
          <cell r="V808">
            <v>0</v>
          </cell>
          <cell r="W808">
            <v>0</v>
          </cell>
          <cell r="Y808">
            <v>0</v>
          </cell>
          <cell r="AA808">
            <v>0</v>
          </cell>
          <cell r="AJ808">
            <v>0</v>
          </cell>
          <cell r="AN808">
            <v>0</v>
          </cell>
          <cell r="AR808">
            <v>0</v>
          </cell>
          <cell r="AV808">
            <v>0</v>
          </cell>
          <cell r="AZ808">
            <v>0</v>
          </cell>
        </row>
        <row r="809">
          <cell r="Q809">
            <v>0</v>
          </cell>
          <cell r="S809">
            <v>0</v>
          </cell>
          <cell r="U809">
            <v>0</v>
          </cell>
          <cell r="V809">
            <v>0</v>
          </cell>
          <cell r="W809">
            <v>0</v>
          </cell>
          <cell r="Y809">
            <v>0</v>
          </cell>
          <cell r="AA809">
            <v>0</v>
          </cell>
          <cell r="AJ809">
            <v>0</v>
          </cell>
          <cell r="AN809">
            <v>0</v>
          </cell>
          <cell r="AR809">
            <v>0</v>
          </cell>
          <cell r="AV809">
            <v>0</v>
          </cell>
          <cell r="AZ809">
            <v>0</v>
          </cell>
        </row>
        <row r="810">
          <cell r="Q810">
            <v>0</v>
          </cell>
          <cell r="S810">
            <v>0</v>
          </cell>
          <cell r="U810">
            <v>0</v>
          </cell>
          <cell r="V810">
            <v>0</v>
          </cell>
          <cell r="W810">
            <v>0</v>
          </cell>
          <cell r="Y810">
            <v>0</v>
          </cell>
          <cell r="AA810">
            <v>0</v>
          </cell>
          <cell r="AJ810">
            <v>0</v>
          </cell>
          <cell r="AN810">
            <v>0</v>
          </cell>
          <cell r="AR810">
            <v>0</v>
          </cell>
          <cell r="AV810">
            <v>0</v>
          </cell>
          <cell r="AZ810">
            <v>0</v>
          </cell>
        </row>
        <row r="811">
          <cell r="Q811">
            <v>0</v>
          </cell>
          <cell r="S811">
            <v>0</v>
          </cell>
          <cell r="U811">
            <v>0</v>
          </cell>
          <cell r="V811">
            <v>0</v>
          </cell>
          <cell r="W811">
            <v>0</v>
          </cell>
          <cell r="Y811">
            <v>0</v>
          </cell>
          <cell r="AA811">
            <v>0</v>
          </cell>
          <cell r="AJ811">
            <v>0</v>
          </cell>
          <cell r="AN811">
            <v>0</v>
          </cell>
          <cell r="AR811">
            <v>0</v>
          </cell>
          <cell r="AV811">
            <v>0</v>
          </cell>
          <cell r="AZ811">
            <v>0</v>
          </cell>
        </row>
        <row r="812">
          <cell r="Q812">
            <v>66942.149999999994</v>
          </cell>
          <cell r="S812">
            <v>66942.149999999994</v>
          </cell>
          <cell r="U812">
            <v>66942.149999999994</v>
          </cell>
          <cell r="V812">
            <v>66942.149999999994</v>
          </cell>
          <cell r="W812">
            <v>66942.149999999994</v>
          </cell>
          <cell r="Y812">
            <v>66942.149999999994</v>
          </cell>
          <cell r="AA812">
            <v>0</v>
          </cell>
          <cell r="AJ812">
            <v>66942.150000000009</v>
          </cell>
          <cell r="AN812">
            <v>66942.150000000009</v>
          </cell>
          <cell r="AR812">
            <v>66942.150000000009</v>
          </cell>
          <cell r="AV812">
            <v>47417.356250000004</v>
          </cell>
          <cell r="AZ812">
            <v>25103.306249999998</v>
          </cell>
        </row>
        <row r="813">
          <cell r="Q813">
            <v>8253623.4699999997</v>
          </cell>
          <cell r="S813">
            <v>8328982.0499999998</v>
          </cell>
          <cell r="U813">
            <v>8400758.4100000001</v>
          </cell>
          <cell r="V813">
            <v>8505094.9000000004</v>
          </cell>
          <cell r="W813">
            <v>8587670.2599999998</v>
          </cell>
          <cell r="Y813">
            <v>8609085.4900000002</v>
          </cell>
          <cell r="AA813">
            <v>8778235.7799999993</v>
          </cell>
          <cell r="AJ813">
            <v>7776202.8466666676</v>
          </cell>
          <cell r="AN813">
            <v>8079622.8716666661</v>
          </cell>
          <cell r="AR813">
            <v>8338041.5916666687</v>
          </cell>
          <cell r="AV813">
            <v>8562494.0283333343</v>
          </cell>
          <cell r="AZ813">
            <v>8913112.8074999992</v>
          </cell>
        </row>
        <row r="814">
          <cell r="Q814">
            <v>59043.75</v>
          </cell>
          <cell r="S814">
            <v>59043.75</v>
          </cell>
          <cell r="U814">
            <v>59043.75</v>
          </cell>
          <cell r="V814">
            <v>59043.75</v>
          </cell>
          <cell r="W814">
            <v>59043.75</v>
          </cell>
          <cell r="Y814">
            <v>59043.75</v>
          </cell>
          <cell r="AA814">
            <v>59043.75</v>
          </cell>
          <cell r="AJ814">
            <v>59043.75</v>
          </cell>
          <cell r="AN814">
            <v>59043.75</v>
          </cell>
          <cell r="AR814">
            <v>59043.75</v>
          </cell>
          <cell r="AV814">
            <v>59043.75</v>
          </cell>
          <cell r="AZ814">
            <v>59043.75</v>
          </cell>
        </row>
        <row r="815">
          <cell r="Q815">
            <v>134702.85999999999</v>
          </cell>
          <cell r="S815">
            <v>134702.85999999999</v>
          </cell>
          <cell r="U815">
            <v>139961.60000000001</v>
          </cell>
          <cell r="V815">
            <v>140236.6</v>
          </cell>
          <cell r="W815">
            <v>144720.29</v>
          </cell>
          <cell r="Y815">
            <v>146059.29</v>
          </cell>
          <cell r="AA815">
            <v>156448.78</v>
          </cell>
          <cell r="AJ815">
            <v>123046.25666666665</v>
          </cell>
          <cell r="AN815">
            <v>130108.77625</v>
          </cell>
          <cell r="AR815">
            <v>137164.26333333334</v>
          </cell>
          <cell r="AV815">
            <v>144124.53833333333</v>
          </cell>
          <cell r="AZ815">
            <v>150871.66916666669</v>
          </cell>
        </row>
        <row r="816">
          <cell r="Q816">
            <v>20193.82</v>
          </cell>
          <cell r="S816">
            <v>20293.82</v>
          </cell>
          <cell r="U816">
            <v>20293.82</v>
          </cell>
          <cell r="V816">
            <v>20293.82</v>
          </cell>
          <cell r="W816">
            <v>20293.82</v>
          </cell>
          <cell r="Y816">
            <v>20293.82</v>
          </cell>
          <cell r="AA816">
            <v>126042.95</v>
          </cell>
          <cell r="AJ816">
            <v>9296.0500000000011</v>
          </cell>
          <cell r="AN816">
            <v>16031.536666666669</v>
          </cell>
          <cell r="AR816">
            <v>20256.320000000003</v>
          </cell>
          <cell r="AV816">
            <v>63775.118333333339</v>
          </cell>
          <cell r="AZ816">
            <v>170423.08458333332</v>
          </cell>
        </row>
        <row r="817">
          <cell r="Q817">
            <v>2431.75</v>
          </cell>
          <cell r="S817">
            <v>2431.75</v>
          </cell>
          <cell r="U817">
            <v>10526.89</v>
          </cell>
          <cell r="V817">
            <v>13871.88</v>
          </cell>
          <cell r="W817">
            <v>23663.38</v>
          </cell>
          <cell r="Y817">
            <v>24383.38</v>
          </cell>
          <cell r="AA817">
            <v>29544</v>
          </cell>
          <cell r="AJ817">
            <v>699.44791666666663</v>
          </cell>
          <cell r="AN817">
            <v>2379.4237499999999</v>
          </cell>
          <cell r="AR817">
            <v>8933.9050000000007</v>
          </cell>
          <cell r="AV817">
            <v>18734.897083333333</v>
          </cell>
          <cell r="AZ817">
            <v>26902.921249999999</v>
          </cell>
        </row>
        <row r="818">
          <cell r="Q818">
            <v>145168.22</v>
          </cell>
          <cell r="S818">
            <v>148663.92000000001</v>
          </cell>
          <cell r="U818">
            <v>158105.14000000001</v>
          </cell>
          <cell r="V818">
            <v>158953.32</v>
          </cell>
          <cell r="W818">
            <v>159479.07</v>
          </cell>
          <cell r="Y818">
            <v>167029.15</v>
          </cell>
          <cell r="AA818">
            <v>145168.22</v>
          </cell>
          <cell r="AJ818">
            <v>27224.006666666668</v>
          </cell>
          <cell r="AN818">
            <v>76988.809166666688</v>
          </cell>
          <cell r="AR818">
            <v>130181.35583333333</v>
          </cell>
          <cell r="AV818">
            <v>136892.10500000001</v>
          </cell>
          <cell r="AZ818">
            <v>87127.302500000005</v>
          </cell>
        </row>
        <row r="819">
          <cell r="AV819">
            <v>0</v>
          </cell>
          <cell r="AZ819">
            <v>0</v>
          </cell>
        </row>
        <row r="820">
          <cell r="AV820">
            <v>94173.208333333328</v>
          </cell>
          <cell r="AZ820">
            <v>873833.875</v>
          </cell>
        </row>
        <row r="821">
          <cell r="AV821">
            <v>0</v>
          </cell>
          <cell r="AZ821">
            <v>0</v>
          </cell>
        </row>
        <row r="822">
          <cell r="AV822">
            <v>0</v>
          </cell>
          <cell r="AZ822">
            <v>0</v>
          </cell>
        </row>
        <row r="823">
          <cell r="AV823">
            <v>0</v>
          </cell>
          <cell r="AZ823">
            <v>0</v>
          </cell>
        </row>
        <row r="824">
          <cell r="Q824">
            <v>0</v>
          </cell>
          <cell r="S824">
            <v>1776134.11</v>
          </cell>
          <cell r="U824">
            <v>3292529.36</v>
          </cell>
          <cell r="V824">
            <v>3898904.18</v>
          </cell>
          <cell r="W824">
            <v>4575129.4800000004</v>
          </cell>
          <cell r="Y824">
            <v>6861240.1100000003</v>
          </cell>
          <cell r="AA824">
            <v>8986240.3000000007</v>
          </cell>
          <cell r="AJ824">
            <v>3654979.5662499997</v>
          </cell>
          <cell r="AN824">
            <v>3736796.9866666668</v>
          </cell>
          <cell r="AR824">
            <v>4051784.8533333335</v>
          </cell>
          <cell r="AV824">
            <v>4684068.0350000001</v>
          </cell>
          <cell r="AZ824">
            <v>4391181.794999999</v>
          </cell>
        </row>
        <row r="825">
          <cell r="Q825">
            <v>178527.94</v>
          </cell>
          <cell r="S825">
            <v>168026.28</v>
          </cell>
          <cell r="U825">
            <v>157524.62</v>
          </cell>
          <cell r="V825">
            <v>152273.79</v>
          </cell>
          <cell r="W825">
            <v>147022.96</v>
          </cell>
          <cell r="Y825">
            <v>136521.29999999999</v>
          </cell>
          <cell r="AA825">
            <v>126019.64</v>
          </cell>
          <cell r="AJ825">
            <v>245689.56666666665</v>
          </cell>
          <cell r="AN825">
            <v>201400.27333333332</v>
          </cell>
          <cell r="AR825">
            <v>168753.96666666665</v>
          </cell>
          <cell r="AV825">
            <v>147022.96</v>
          </cell>
          <cell r="AZ825">
            <v>122081.52916666666</v>
          </cell>
        </row>
        <row r="826">
          <cell r="Q826">
            <v>77670.259999999995</v>
          </cell>
          <cell r="S826">
            <v>72976.62</v>
          </cell>
          <cell r="U826">
            <v>68407.78</v>
          </cell>
          <cell r="V826">
            <v>66123.360000000001</v>
          </cell>
          <cell r="W826">
            <v>63838.94</v>
          </cell>
          <cell r="Y826">
            <v>59270.1</v>
          </cell>
          <cell r="AA826">
            <v>54701.26</v>
          </cell>
          <cell r="AJ826">
            <v>105389.88166666665</v>
          </cell>
          <cell r="AN826">
            <v>87064.388333333336</v>
          </cell>
          <cell r="AR826">
            <v>73309.401666666672</v>
          </cell>
          <cell r="AV826">
            <v>63844.140000000007</v>
          </cell>
          <cell r="AZ826">
            <v>52993.145833333343</v>
          </cell>
        </row>
        <row r="827">
          <cell r="Q827">
            <v>0</v>
          </cell>
          <cell r="S827">
            <v>0</v>
          </cell>
          <cell r="U827">
            <v>0</v>
          </cell>
          <cell r="V827">
            <v>0</v>
          </cell>
          <cell r="W827">
            <v>0</v>
          </cell>
          <cell r="Y827">
            <v>0</v>
          </cell>
          <cell r="AA827">
            <v>0</v>
          </cell>
          <cell r="AJ827">
            <v>0</v>
          </cell>
          <cell r="AN827">
            <v>0</v>
          </cell>
          <cell r="AR827">
            <v>0</v>
          </cell>
          <cell r="AV827">
            <v>0</v>
          </cell>
          <cell r="AZ827">
            <v>0</v>
          </cell>
        </row>
        <row r="828">
          <cell r="Q828">
            <v>414135.74</v>
          </cell>
          <cell r="S828">
            <v>389774.82</v>
          </cell>
          <cell r="U828">
            <v>365413.9</v>
          </cell>
          <cell r="V828">
            <v>353233.44</v>
          </cell>
          <cell r="W828">
            <v>341052.98</v>
          </cell>
          <cell r="Y828">
            <v>316692.06</v>
          </cell>
          <cell r="AA828">
            <v>292331.14</v>
          </cell>
          <cell r="AJ828">
            <v>561727.12416666665</v>
          </cell>
          <cell r="AN828">
            <v>464346.5908333335</v>
          </cell>
          <cell r="AR828">
            <v>391295.40416666662</v>
          </cell>
          <cell r="AV828">
            <v>341052.98000000004</v>
          </cell>
          <cell r="AZ828">
            <v>283195.79083333333</v>
          </cell>
        </row>
        <row r="829">
          <cell r="Q829">
            <v>230333.2</v>
          </cell>
          <cell r="S829">
            <v>216784.18</v>
          </cell>
          <cell r="U829">
            <v>203235.16</v>
          </cell>
          <cell r="V829">
            <v>196460.65</v>
          </cell>
          <cell r="W829">
            <v>189686.14</v>
          </cell>
          <cell r="Y829">
            <v>176137.12</v>
          </cell>
          <cell r="AA829">
            <v>162588.1</v>
          </cell>
          <cell r="AJ829">
            <v>312420.29499999998</v>
          </cell>
          <cell r="AN829">
            <v>258259.37500000003</v>
          </cell>
          <cell r="AR829">
            <v>217629.89499999993</v>
          </cell>
          <cell r="AV829">
            <v>189686.14</v>
          </cell>
          <cell r="AZ829">
            <v>157507.22333333336</v>
          </cell>
        </row>
        <row r="830">
          <cell r="Q830">
            <v>46498.65</v>
          </cell>
          <cell r="S830">
            <v>44072.83</v>
          </cell>
          <cell r="U830">
            <v>41489.089999999997</v>
          </cell>
          <cell r="V830">
            <v>37464.15</v>
          </cell>
          <cell r="W830">
            <v>36172.28</v>
          </cell>
          <cell r="Y830">
            <v>33588.54</v>
          </cell>
          <cell r="AA830">
            <v>31004.799999999999</v>
          </cell>
          <cell r="AJ830">
            <v>51508.722916666673</v>
          </cell>
          <cell r="AN830">
            <v>49178.409166666679</v>
          </cell>
          <cell r="AR830">
            <v>43108.808750000004</v>
          </cell>
          <cell r="AV830">
            <v>37190.601249999992</v>
          </cell>
          <cell r="AZ830">
            <v>30149.778749999998</v>
          </cell>
        </row>
        <row r="831">
          <cell r="Q831">
            <v>-12647.51</v>
          </cell>
          <cell r="S831">
            <v>-11903.51</v>
          </cell>
          <cell r="U831">
            <v>-11159.51</v>
          </cell>
          <cell r="V831">
            <v>-10787.51</v>
          </cell>
          <cell r="W831">
            <v>-10415.51</v>
          </cell>
          <cell r="Y831">
            <v>-9671.51</v>
          </cell>
          <cell r="AA831">
            <v>-8927.51</v>
          </cell>
          <cell r="AJ831">
            <v>-13360.51</v>
          </cell>
          <cell r="AN831">
            <v>-12864.51</v>
          </cell>
          <cell r="AR831">
            <v>-11872.509999999997</v>
          </cell>
          <cell r="AV831">
            <v>-10415.509999999997</v>
          </cell>
          <cell r="AZ831">
            <v>-8648.5304166666665</v>
          </cell>
        </row>
        <row r="832">
          <cell r="V832">
            <v>2733.07</v>
          </cell>
          <cell r="W832">
            <v>2733.07</v>
          </cell>
          <cell r="Y832">
            <v>3442.61</v>
          </cell>
          <cell r="AA832">
            <v>3442.61</v>
          </cell>
          <cell r="AJ832">
            <v>0</v>
          </cell>
          <cell r="AN832">
            <v>0</v>
          </cell>
          <cell r="AR832">
            <v>878.50458333333336</v>
          </cell>
          <cell r="AV832">
            <v>2026.0412500000002</v>
          </cell>
          <cell r="AZ832">
            <v>3030.1358333333337</v>
          </cell>
        </row>
        <row r="833">
          <cell r="V833">
            <v>0</v>
          </cell>
          <cell r="W833">
            <v>0</v>
          </cell>
          <cell r="Y833">
            <v>0</v>
          </cell>
          <cell r="AA833">
            <v>0</v>
          </cell>
          <cell r="AJ833">
            <v>0</v>
          </cell>
          <cell r="AN833">
            <v>0</v>
          </cell>
          <cell r="AR833">
            <v>0</v>
          </cell>
          <cell r="AV833">
            <v>0</v>
          </cell>
          <cell r="AZ833">
            <v>0</v>
          </cell>
        </row>
        <row r="834">
          <cell r="AV834">
            <v>0</v>
          </cell>
          <cell r="AZ834">
            <v>0</v>
          </cell>
        </row>
        <row r="835">
          <cell r="AV835">
            <v>0</v>
          </cell>
          <cell r="AZ835">
            <v>6641.1629166666671</v>
          </cell>
        </row>
        <row r="836">
          <cell r="AV836">
            <v>0</v>
          </cell>
          <cell r="AZ836">
            <v>14465.183333333334</v>
          </cell>
        </row>
        <row r="837">
          <cell r="U837">
            <v>0</v>
          </cell>
          <cell r="V837">
            <v>0</v>
          </cell>
          <cell r="W837">
            <v>0</v>
          </cell>
          <cell r="Y837">
            <v>0</v>
          </cell>
          <cell r="AA837">
            <v>0</v>
          </cell>
          <cell r="AJ837">
            <v>0</v>
          </cell>
          <cell r="AN837">
            <v>0</v>
          </cell>
          <cell r="AR837">
            <v>0</v>
          </cell>
          <cell r="AV837">
            <v>0</v>
          </cell>
          <cell r="AZ837">
            <v>0</v>
          </cell>
        </row>
        <row r="838">
          <cell r="Q838">
            <v>144422</v>
          </cell>
          <cell r="S838">
            <v>141366</v>
          </cell>
          <cell r="U838">
            <v>138310</v>
          </cell>
          <cell r="V838">
            <v>136782</v>
          </cell>
          <cell r="W838">
            <v>135254</v>
          </cell>
          <cell r="Y838">
            <v>132198</v>
          </cell>
          <cell r="AA838">
            <v>129142</v>
          </cell>
          <cell r="AJ838">
            <v>153590</v>
          </cell>
          <cell r="AN838">
            <v>147478</v>
          </cell>
          <cell r="AR838">
            <v>141366</v>
          </cell>
          <cell r="AV838">
            <v>135254</v>
          </cell>
          <cell r="AZ838">
            <v>129142</v>
          </cell>
        </row>
        <row r="839">
          <cell r="Q839">
            <v>0</v>
          </cell>
          <cell r="S839">
            <v>0</v>
          </cell>
          <cell r="U839">
            <v>0</v>
          </cell>
          <cell r="V839">
            <v>0</v>
          </cell>
          <cell r="W839">
            <v>0</v>
          </cell>
          <cell r="Y839">
            <v>0</v>
          </cell>
          <cell r="AA839">
            <v>0</v>
          </cell>
          <cell r="AJ839">
            <v>0</v>
          </cell>
          <cell r="AN839">
            <v>0</v>
          </cell>
          <cell r="AR839">
            <v>0</v>
          </cell>
          <cell r="AV839">
            <v>0</v>
          </cell>
          <cell r="AZ839">
            <v>0</v>
          </cell>
        </row>
        <row r="840">
          <cell r="Q840">
            <v>0</v>
          </cell>
          <cell r="S840">
            <v>0</v>
          </cell>
          <cell r="U840">
            <v>0</v>
          </cell>
          <cell r="V840">
            <v>0</v>
          </cell>
          <cell r="W840">
            <v>0</v>
          </cell>
          <cell r="Y840">
            <v>0</v>
          </cell>
          <cell r="AA840">
            <v>0</v>
          </cell>
          <cell r="AJ840">
            <v>0</v>
          </cell>
          <cell r="AN840">
            <v>0</v>
          </cell>
          <cell r="AR840">
            <v>0</v>
          </cell>
          <cell r="AV840">
            <v>0</v>
          </cell>
          <cell r="AZ840">
            <v>0</v>
          </cell>
        </row>
        <row r="841">
          <cell r="Q841">
            <v>2547275.2000000002</v>
          </cell>
          <cell r="S841">
            <v>2519128.52</v>
          </cell>
          <cell r="U841">
            <v>2490981.84</v>
          </cell>
          <cell r="V841">
            <v>2476908.5</v>
          </cell>
          <cell r="W841">
            <v>2462835.16</v>
          </cell>
          <cell r="Y841">
            <v>2434688.48</v>
          </cell>
          <cell r="AA841">
            <v>2406541.7999999998</v>
          </cell>
          <cell r="AJ841">
            <v>2631715.2762500001</v>
          </cell>
          <cell r="AN841">
            <v>2575421.8929166668</v>
          </cell>
          <cell r="AR841">
            <v>2519128.5229166667</v>
          </cell>
          <cell r="AV841">
            <v>2462835.16</v>
          </cell>
          <cell r="AZ841">
            <v>2406541.8000000007</v>
          </cell>
        </row>
        <row r="842">
          <cell r="Q842">
            <v>451369.41</v>
          </cell>
          <cell r="S842">
            <v>448521.65</v>
          </cell>
          <cell r="U842">
            <v>445673.89</v>
          </cell>
          <cell r="V842">
            <v>444250.01</v>
          </cell>
          <cell r="W842">
            <v>442826.13</v>
          </cell>
          <cell r="Y842">
            <v>439978.37</v>
          </cell>
          <cell r="AA842">
            <v>437130.61</v>
          </cell>
          <cell r="AJ842">
            <v>459912.65250000008</v>
          </cell>
          <cell r="AN842">
            <v>454217.15250000008</v>
          </cell>
          <cell r="AR842">
            <v>448521.65000000008</v>
          </cell>
          <cell r="AV842">
            <v>442826.13000000012</v>
          </cell>
          <cell r="AZ842">
            <v>437130.61000000004</v>
          </cell>
        </row>
        <row r="843">
          <cell r="Q843">
            <v>4232226.6100000003</v>
          </cell>
          <cell r="S843">
            <v>4193925.91</v>
          </cell>
          <cell r="U843">
            <v>4155625.21</v>
          </cell>
          <cell r="V843">
            <v>4136474.86</v>
          </cell>
          <cell r="W843">
            <v>4117324.51</v>
          </cell>
          <cell r="Y843">
            <v>4079023.81</v>
          </cell>
          <cell r="AA843">
            <v>4040723.11</v>
          </cell>
          <cell r="AJ843">
            <v>4347128.6908333329</v>
          </cell>
          <cell r="AN843">
            <v>4270527.2975000003</v>
          </cell>
          <cell r="AR843">
            <v>4193925.9041666668</v>
          </cell>
          <cell r="AV843">
            <v>4117324.51</v>
          </cell>
          <cell r="AZ843">
            <v>4040723.11</v>
          </cell>
        </row>
        <row r="844">
          <cell r="Q844">
            <v>0</v>
          </cell>
          <cell r="S844">
            <v>0</v>
          </cell>
          <cell r="U844">
            <v>0</v>
          </cell>
          <cell r="V844">
            <v>0</v>
          </cell>
          <cell r="W844">
            <v>0</v>
          </cell>
          <cell r="Y844">
            <v>0</v>
          </cell>
          <cell r="AA844">
            <v>0</v>
          </cell>
          <cell r="AJ844">
            <v>0</v>
          </cell>
          <cell r="AN844">
            <v>0</v>
          </cell>
          <cell r="AR844">
            <v>0</v>
          </cell>
          <cell r="AV844">
            <v>0</v>
          </cell>
          <cell r="AZ844">
            <v>0</v>
          </cell>
        </row>
        <row r="845">
          <cell r="Q845">
            <v>33238.550000000003</v>
          </cell>
          <cell r="S845">
            <v>32655.41</v>
          </cell>
          <cell r="U845">
            <v>32072.27</v>
          </cell>
          <cell r="V845">
            <v>31780.7</v>
          </cell>
          <cell r="W845">
            <v>31489.13</v>
          </cell>
          <cell r="Y845">
            <v>30905.99</v>
          </cell>
          <cell r="AA845">
            <v>30322.85</v>
          </cell>
          <cell r="AJ845">
            <v>34987.950833333329</v>
          </cell>
          <cell r="AN845">
            <v>33821.677499999998</v>
          </cell>
          <cell r="AR845">
            <v>32655.404166666671</v>
          </cell>
          <cell r="AV845">
            <v>31489.129999999994</v>
          </cell>
          <cell r="AZ845">
            <v>30322.849999999995</v>
          </cell>
        </row>
        <row r="846">
          <cell r="Q846">
            <v>1008150.07</v>
          </cell>
          <cell r="S846">
            <v>1000569.99</v>
          </cell>
          <cell r="U846">
            <v>992989.91</v>
          </cell>
          <cell r="V846">
            <v>989199.87</v>
          </cell>
          <cell r="W846">
            <v>985409.83</v>
          </cell>
          <cell r="Y846">
            <v>977829.75</v>
          </cell>
          <cell r="AA846">
            <v>970249.67</v>
          </cell>
          <cell r="AJ846">
            <v>1030890.3004166665</v>
          </cell>
          <cell r="AN846">
            <v>1015730.1437499998</v>
          </cell>
          <cell r="AR846">
            <v>1000569.9870833332</v>
          </cell>
          <cell r="AV846">
            <v>985409.83000000007</v>
          </cell>
          <cell r="AZ846">
            <v>970249.67</v>
          </cell>
        </row>
        <row r="847">
          <cell r="Q847">
            <v>766111.02</v>
          </cell>
          <cell r="S847">
            <v>760350.78</v>
          </cell>
          <cell r="U847">
            <v>754590.54</v>
          </cell>
          <cell r="V847">
            <v>751710.42</v>
          </cell>
          <cell r="W847">
            <v>748830.3</v>
          </cell>
          <cell r="Y847">
            <v>743070.06</v>
          </cell>
          <cell r="AA847">
            <v>737309.82</v>
          </cell>
          <cell r="AJ847">
            <v>783391.73041666672</v>
          </cell>
          <cell r="AN847">
            <v>771871.25375000003</v>
          </cell>
          <cell r="AR847">
            <v>760350.77708333323</v>
          </cell>
          <cell r="AV847">
            <v>748830.29999999993</v>
          </cell>
          <cell r="AZ847">
            <v>737309.82</v>
          </cell>
        </row>
        <row r="848">
          <cell r="Q848">
            <v>2345797.09</v>
          </cell>
          <cell r="S848">
            <v>2328159.5099999998</v>
          </cell>
          <cell r="U848">
            <v>2310521.9300000002</v>
          </cell>
          <cell r="V848">
            <v>2301703.14</v>
          </cell>
          <cell r="W848">
            <v>2292884.35</v>
          </cell>
          <cell r="Y848">
            <v>2275246.77</v>
          </cell>
          <cell r="AA848">
            <v>2257609.19</v>
          </cell>
          <cell r="AJ848">
            <v>2398709.8204166666</v>
          </cell>
          <cell r="AN848">
            <v>2363434.6637499998</v>
          </cell>
          <cell r="AR848">
            <v>2328159.5070833336</v>
          </cell>
          <cell r="AV848">
            <v>2292884.35</v>
          </cell>
          <cell r="AZ848">
            <v>2257609.1900000004</v>
          </cell>
        </row>
        <row r="849">
          <cell r="Q849">
            <v>715934.91</v>
          </cell>
          <cell r="S849">
            <v>710551.95</v>
          </cell>
          <cell r="U849">
            <v>705168.99</v>
          </cell>
          <cell r="V849">
            <v>702477.51</v>
          </cell>
          <cell r="W849">
            <v>699786.03</v>
          </cell>
          <cell r="Y849">
            <v>694403.07</v>
          </cell>
          <cell r="AA849">
            <v>689020.11</v>
          </cell>
          <cell r="AJ849">
            <v>732083.8091666667</v>
          </cell>
          <cell r="AN849">
            <v>721317.88249999995</v>
          </cell>
          <cell r="AR849">
            <v>710551.9558333332</v>
          </cell>
          <cell r="AV849">
            <v>699786.02999999991</v>
          </cell>
          <cell r="AZ849">
            <v>689020.11</v>
          </cell>
        </row>
        <row r="850">
          <cell r="Q850">
            <v>14834.22</v>
          </cell>
          <cell r="S850">
            <v>14644.04</v>
          </cell>
          <cell r="U850">
            <v>14453.86</v>
          </cell>
          <cell r="V850">
            <v>14358.77</v>
          </cell>
          <cell r="W850">
            <v>14263.68</v>
          </cell>
          <cell r="Y850">
            <v>14073.5</v>
          </cell>
          <cell r="AA850">
            <v>13883.32</v>
          </cell>
          <cell r="AJ850">
            <v>15404.76</v>
          </cell>
          <cell r="AN850">
            <v>15024.400000000001</v>
          </cell>
          <cell r="AR850">
            <v>14644.039999999999</v>
          </cell>
          <cell r="AV850">
            <v>14263.68</v>
          </cell>
          <cell r="AZ850">
            <v>13883.32</v>
          </cell>
        </row>
        <row r="851">
          <cell r="Q851">
            <v>34612.410000000003</v>
          </cell>
          <cell r="S851">
            <v>34168.65</v>
          </cell>
          <cell r="U851">
            <v>33724.89</v>
          </cell>
          <cell r="V851">
            <v>33503.01</v>
          </cell>
          <cell r="W851">
            <v>33281.129999999997</v>
          </cell>
          <cell r="Y851">
            <v>32837.370000000003</v>
          </cell>
          <cell r="AA851">
            <v>32393.61</v>
          </cell>
          <cell r="AJ851">
            <v>35943.689999999995</v>
          </cell>
          <cell r="AN851">
            <v>35056.17</v>
          </cell>
          <cell r="AR851">
            <v>34168.65</v>
          </cell>
          <cell r="AV851">
            <v>33281.129999999997</v>
          </cell>
          <cell r="AZ851">
            <v>32393.610000000004</v>
          </cell>
        </row>
        <row r="852">
          <cell r="Q852">
            <v>0</v>
          </cell>
          <cell r="S852">
            <v>0</v>
          </cell>
          <cell r="U852">
            <v>0</v>
          </cell>
          <cell r="V852">
            <v>0</v>
          </cell>
          <cell r="W852">
            <v>0</v>
          </cell>
          <cell r="Y852">
            <v>0</v>
          </cell>
          <cell r="AA852">
            <v>0</v>
          </cell>
          <cell r="AJ852">
            <v>0</v>
          </cell>
          <cell r="AN852">
            <v>0</v>
          </cell>
          <cell r="AR852">
            <v>0</v>
          </cell>
          <cell r="AV852">
            <v>0</v>
          </cell>
          <cell r="AZ852">
            <v>0</v>
          </cell>
        </row>
        <row r="853">
          <cell r="Q853">
            <v>853971.32</v>
          </cell>
          <cell r="S853">
            <v>843557.04</v>
          </cell>
          <cell r="U853">
            <v>833142.76</v>
          </cell>
          <cell r="V853">
            <v>827935.62</v>
          </cell>
          <cell r="W853">
            <v>822728.48</v>
          </cell>
          <cell r="Y853">
            <v>812314.2</v>
          </cell>
          <cell r="AA853">
            <v>801899.92</v>
          </cell>
          <cell r="AJ853">
            <v>885214.16000000015</v>
          </cell>
          <cell r="AN853">
            <v>864385.6</v>
          </cell>
          <cell r="AR853">
            <v>843557.04</v>
          </cell>
          <cell r="AV853">
            <v>822728.48</v>
          </cell>
          <cell r="AZ853">
            <v>801899.92</v>
          </cell>
        </row>
        <row r="854">
          <cell r="Q854">
            <v>395356.79</v>
          </cell>
          <cell r="S854">
            <v>378883.59</v>
          </cell>
          <cell r="U854">
            <v>362410.39</v>
          </cell>
          <cell r="V854">
            <v>354173.79</v>
          </cell>
          <cell r="W854">
            <v>345937.19</v>
          </cell>
          <cell r="Y854">
            <v>329463.99</v>
          </cell>
          <cell r="AA854">
            <v>312990.78999999998</v>
          </cell>
          <cell r="AJ854">
            <v>444776.37291666679</v>
          </cell>
          <cell r="AN854">
            <v>411829.98958333326</v>
          </cell>
          <cell r="AR854">
            <v>378883.59291666659</v>
          </cell>
          <cell r="AV854">
            <v>345937.19</v>
          </cell>
          <cell r="AZ854">
            <v>312990.78999999998</v>
          </cell>
        </row>
        <row r="855">
          <cell r="Q855">
            <v>50188.72</v>
          </cell>
          <cell r="S855">
            <v>47614.94</v>
          </cell>
          <cell r="U855">
            <v>45041.16</v>
          </cell>
          <cell r="V855">
            <v>43754.27</v>
          </cell>
          <cell r="W855">
            <v>42467.38</v>
          </cell>
          <cell r="Y855">
            <v>39893.599999999999</v>
          </cell>
          <cell r="AA855">
            <v>37319.82</v>
          </cell>
          <cell r="AJ855">
            <v>57910.042916666665</v>
          </cell>
          <cell r="AN855">
            <v>52762.499583333345</v>
          </cell>
          <cell r="AR855">
            <v>47614.94291666666</v>
          </cell>
          <cell r="AV855">
            <v>42467.38</v>
          </cell>
          <cell r="AZ855">
            <v>37319.82</v>
          </cell>
        </row>
        <row r="856">
          <cell r="Q856">
            <v>155400.29999999999</v>
          </cell>
          <cell r="S856">
            <v>153624.32000000001</v>
          </cell>
          <cell r="U856">
            <v>151848.34</v>
          </cell>
          <cell r="V856">
            <v>150960.35</v>
          </cell>
          <cell r="W856">
            <v>150072.35999999999</v>
          </cell>
          <cell r="Y856">
            <v>148296.38</v>
          </cell>
          <cell r="AA856">
            <v>146520.4</v>
          </cell>
          <cell r="AJ856">
            <v>160728.24000000002</v>
          </cell>
          <cell r="AN856">
            <v>157176.28000000003</v>
          </cell>
          <cell r="AR856">
            <v>153624.32000000004</v>
          </cell>
          <cell r="AV856">
            <v>150072.35999999999</v>
          </cell>
          <cell r="AZ856">
            <v>146520.4</v>
          </cell>
        </row>
        <row r="857">
          <cell r="Q857">
            <v>0</v>
          </cell>
          <cell r="S857">
            <v>0</v>
          </cell>
          <cell r="U857">
            <v>0</v>
          </cell>
          <cell r="V857">
            <v>0</v>
          </cell>
          <cell r="W857">
            <v>0</v>
          </cell>
          <cell r="Y857">
            <v>0</v>
          </cell>
          <cell r="AA857">
            <v>0</v>
          </cell>
          <cell r="AJ857">
            <v>0</v>
          </cell>
          <cell r="AN857">
            <v>0</v>
          </cell>
          <cell r="AR857">
            <v>0</v>
          </cell>
          <cell r="AV857">
            <v>0</v>
          </cell>
          <cell r="AZ857">
            <v>0</v>
          </cell>
        </row>
        <row r="858">
          <cell r="Q858">
            <v>5418087.7599999998</v>
          </cell>
          <cell r="S858">
            <v>5385250.8600000003</v>
          </cell>
          <cell r="U858">
            <v>5352413.96</v>
          </cell>
          <cell r="V858">
            <v>5335995.51</v>
          </cell>
          <cell r="W858">
            <v>5319577.0599999996</v>
          </cell>
          <cell r="Y858">
            <v>5286740.16</v>
          </cell>
          <cell r="AA858">
            <v>5253903.26</v>
          </cell>
          <cell r="AJ858">
            <v>5516598.46</v>
          </cell>
          <cell r="AN858">
            <v>5450924.6600000001</v>
          </cell>
          <cell r="AR858">
            <v>5385250.8600000003</v>
          </cell>
          <cell r="AV858">
            <v>5319577.0599999996</v>
          </cell>
          <cell r="AZ858">
            <v>5253903.26</v>
          </cell>
        </row>
        <row r="859">
          <cell r="Q859">
            <v>1607202.99</v>
          </cell>
          <cell r="S859">
            <v>1575377.19</v>
          </cell>
          <cell r="U859">
            <v>1543551.39</v>
          </cell>
          <cell r="V859">
            <v>1527638.49</v>
          </cell>
          <cell r="W859">
            <v>1511725.59</v>
          </cell>
          <cell r="Y859">
            <v>1479899.79</v>
          </cell>
          <cell r="AA859">
            <v>1448073.99</v>
          </cell>
          <cell r="AJ859">
            <v>1702680.39</v>
          </cell>
          <cell r="AN859">
            <v>1639028.7899999998</v>
          </cell>
          <cell r="AR859">
            <v>1575377.1900000002</v>
          </cell>
          <cell r="AV859">
            <v>1511725.5899999999</v>
          </cell>
          <cell r="AZ859">
            <v>1448073.99</v>
          </cell>
        </row>
        <row r="860">
          <cell r="Q860">
            <v>10796919.33</v>
          </cell>
          <cell r="S860">
            <v>11980919.33</v>
          </cell>
          <cell r="U860">
            <v>12353919.33</v>
          </cell>
          <cell r="V860">
            <v>12203919.33</v>
          </cell>
          <cell r="W860">
            <v>12197919.33</v>
          </cell>
          <cell r="Y860">
            <v>12111919.33</v>
          </cell>
          <cell r="AA860">
            <v>12135919.33</v>
          </cell>
          <cell r="AJ860">
            <v>11449158.413333334</v>
          </cell>
          <cell r="AN860">
            <v>11357112.08</v>
          </cell>
          <cell r="AR860">
            <v>11629107.413333334</v>
          </cell>
          <cell r="AV860">
            <v>11982252.663333334</v>
          </cell>
          <cell r="AZ860">
            <v>11841335.996666668</v>
          </cell>
        </row>
        <row r="861">
          <cell r="Q861">
            <v>0</v>
          </cell>
          <cell r="S861">
            <v>0</v>
          </cell>
          <cell r="U861">
            <v>0</v>
          </cell>
          <cell r="V861">
            <v>0</v>
          </cell>
          <cell r="W861">
            <v>0</v>
          </cell>
          <cell r="Y861">
            <v>0</v>
          </cell>
          <cell r="AA861">
            <v>0</v>
          </cell>
          <cell r="AJ861">
            <v>0</v>
          </cell>
          <cell r="AN861">
            <v>0</v>
          </cell>
          <cell r="AR861">
            <v>0</v>
          </cell>
          <cell r="AV861">
            <v>0</v>
          </cell>
          <cell r="AZ861">
            <v>0</v>
          </cell>
        </row>
        <row r="862">
          <cell r="Q862">
            <v>0</v>
          </cell>
          <cell r="S862">
            <v>0</v>
          </cell>
          <cell r="U862">
            <v>0</v>
          </cell>
          <cell r="V862">
            <v>0</v>
          </cell>
          <cell r="W862">
            <v>0</v>
          </cell>
          <cell r="Y862">
            <v>0</v>
          </cell>
          <cell r="AA862">
            <v>0</v>
          </cell>
          <cell r="AJ862">
            <v>0</v>
          </cell>
          <cell r="AN862">
            <v>0</v>
          </cell>
          <cell r="AR862">
            <v>0</v>
          </cell>
          <cell r="AV862">
            <v>0</v>
          </cell>
          <cell r="AZ862">
            <v>0</v>
          </cell>
        </row>
        <row r="863">
          <cell r="Q863">
            <v>5328888</v>
          </cell>
          <cell r="S863">
            <v>5328888</v>
          </cell>
          <cell r="U863">
            <v>5485875</v>
          </cell>
          <cell r="V863">
            <v>5485875</v>
          </cell>
          <cell r="W863">
            <v>5390249</v>
          </cell>
          <cell r="Y863">
            <v>5390249</v>
          </cell>
          <cell r="AA863">
            <v>5445607</v>
          </cell>
          <cell r="AJ863">
            <v>5092117.625</v>
          </cell>
          <cell r="AN863">
            <v>5229164.625</v>
          </cell>
          <cell r="AR863">
            <v>5355713.916666667</v>
          </cell>
          <cell r="AV863">
            <v>5418210.125</v>
          </cell>
          <cell r="AZ863">
            <v>5200089.25</v>
          </cell>
        </row>
        <row r="864">
          <cell r="Q864">
            <v>2454000</v>
          </cell>
          <cell r="S864">
            <v>2454000</v>
          </cell>
          <cell r="U864">
            <v>2454000</v>
          </cell>
          <cell r="V864">
            <v>2454000</v>
          </cell>
          <cell r="W864">
            <v>2454000</v>
          </cell>
          <cell r="Y864">
            <v>2454000</v>
          </cell>
          <cell r="AA864">
            <v>2454000</v>
          </cell>
          <cell r="AJ864">
            <v>1911583.3333333333</v>
          </cell>
          <cell r="AN864">
            <v>2100250</v>
          </cell>
          <cell r="AR864">
            <v>2288916.6666666665</v>
          </cell>
          <cell r="AV864">
            <v>2424666.6666666665</v>
          </cell>
          <cell r="AZ864">
            <v>2117083.3333333335</v>
          </cell>
        </row>
        <row r="865">
          <cell r="Q865">
            <v>0</v>
          </cell>
          <cell r="S865">
            <v>0</v>
          </cell>
          <cell r="U865">
            <v>0</v>
          </cell>
          <cell r="V865">
            <v>0</v>
          </cell>
          <cell r="W865">
            <v>0</v>
          </cell>
          <cell r="Y865">
            <v>0</v>
          </cell>
          <cell r="AA865">
            <v>0</v>
          </cell>
          <cell r="AJ865">
            <v>0</v>
          </cell>
          <cell r="AN865">
            <v>0</v>
          </cell>
          <cell r="AR865">
            <v>0</v>
          </cell>
          <cell r="AV865">
            <v>0</v>
          </cell>
          <cell r="AZ865">
            <v>0</v>
          </cell>
        </row>
        <row r="866">
          <cell r="Q866">
            <v>1620000</v>
          </cell>
          <cell r="S866">
            <v>1518000</v>
          </cell>
          <cell r="U866">
            <v>1416000</v>
          </cell>
          <cell r="V866">
            <v>1365000</v>
          </cell>
          <cell r="W866">
            <v>1314000</v>
          </cell>
          <cell r="Y866">
            <v>1212000</v>
          </cell>
          <cell r="AA866">
            <v>1110000</v>
          </cell>
          <cell r="AJ866">
            <v>1926000</v>
          </cell>
          <cell r="AN866">
            <v>1722000</v>
          </cell>
          <cell r="AR866">
            <v>1518000</v>
          </cell>
          <cell r="AV866">
            <v>1314000</v>
          </cell>
          <cell r="AZ866">
            <v>1110000</v>
          </cell>
        </row>
        <row r="867">
          <cell r="Q867">
            <v>51319603</v>
          </cell>
          <cell r="S867">
            <v>61156640.240000002</v>
          </cell>
          <cell r="U867">
            <v>53671108.43</v>
          </cell>
          <cell r="V867">
            <v>45986258.560000002</v>
          </cell>
          <cell r="W867">
            <v>42861798.280000001</v>
          </cell>
          <cell r="Y867">
            <v>46455029.840000004</v>
          </cell>
          <cell r="AA867">
            <v>33198050.079999998</v>
          </cell>
          <cell r="AJ867">
            <v>13566287.666666666</v>
          </cell>
          <cell r="AN867">
            <v>31570324.82291666</v>
          </cell>
          <cell r="AR867">
            <v>46481724.653333329</v>
          </cell>
          <cell r="AV867">
            <v>45295664.994166665</v>
          </cell>
          <cell r="AZ867">
            <v>35547889.756250001</v>
          </cell>
        </row>
        <row r="868">
          <cell r="Q868">
            <v>412105</v>
          </cell>
          <cell r="S868">
            <v>412105</v>
          </cell>
          <cell r="U868">
            <v>412105</v>
          </cell>
          <cell r="V868">
            <v>412105</v>
          </cell>
          <cell r="W868">
            <v>412105</v>
          </cell>
          <cell r="Y868">
            <v>412105</v>
          </cell>
          <cell r="AA868">
            <v>412105</v>
          </cell>
          <cell r="AJ868">
            <v>412105</v>
          </cell>
          <cell r="AN868">
            <v>418938.33333333331</v>
          </cell>
          <cell r="AR868">
            <v>418938.33333333331</v>
          </cell>
          <cell r="AV868">
            <v>418938.33333333331</v>
          </cell>
          <cell r="AZ868">
            <v>412105</v>
          </cell>
        </row>
        <row r="869">
          <cell r="Q869">
            <v>10957.58</v>
          </cell>
          <cell r="S869">
            <v>10957.58</v>
          </cell>
          <cell r="U869">
            <v>10957.58</v>
          </cell>
          <cell r="V869">
            <v>10957.58</v>
          </cell>
          <cell r="W869">
            <v>10957.58</v>
          </cell>
          <cell r="Y869">
            <v>10957.58</v>
          </cell>
          <cell r="AA869">
            <v>0</v>
          </cell>
          <cell r="AJ869">
            <v>10957.58</v>
          </cell>
          <cell r="AN869">
            <v>10957.58</v>
          </cell>
          <cell r="AR869">
            <v>10957.58</v>
          </cell>
          <cell r="AV869">
            <v>7761.6191666666664</v>
          </cell>
          <cell r="AZ869">
            <v>4109.0924999999997</v>
          </cell>
        </row>
        <row r="870">
          <cell r="Q870">
            <v>21873416</v>
          </cell>
          <cell r="S870">
            <v>24583459.18</v>
          </cell>
          <cell r="U870">
            <v>17884000.309999999</v>
          </cell>
          <cell r="V870">
            <v>12103569.51</v>
          </cell>
          <cell r="W870">
            <v>11041233.23</v>
          </cell>
          <cell r="Y870">
            <v>11925189.720000001</v>
          </cell>
          <cell r="AA870">
            <v>8803009.2300000004</v>
          </cell>
          <cell r="AJ870">
            <v>4546441.333333333</v>
          </cell>
          <cell r="AN870">
            <v>11599413.176249998</v>
          </cell>
          <cell r="AR870">
            <v>15409380.136666665</v>
          </cell>
          <cell r="AV870">
            <v>13995143.177916666</v>
          </cell>
          <cell r="AZ870">
            <v>10087888.37125</v>
          </cell>
        </row>
        <row r="871">
          <cell r="Q871">
            <v>10470344</v>
          </cell>
          <cell r="S871">
            <v>10401686</v>
          </cell>
          <cell r="U871">
            <v>10333028</v>
          </cell>
          <cell r="V871">
            <v>10298699</v>
          </cell>
          <cell r="W871">
            <v>10264370</v>
          </cell>
          <cell r="Y871">
            <v>10195712</v>
          </cell>
          <cell r="AA871">
            <v>10127054</v>
          </cell>
          <cell r="AJ871">
            <v>10676318</v>
          </cell>
          <cell r="AN871">
            <v>10539002</v>
          </cell>
          <cell r="AR871">
            <v>10401686</v>
          </cell>
          <cell r="AV871">
            <v>10264370</v>
          </cell>
          <cell r="AZ871">
            <v>10127054</v>
          </cell>
        </row>
        <row r="872">
          <cell r="Q872">
            <v>0</v>
          </cell>
          <cell r="S872">
            <v>0</v>
          </cell>
          <cell r="U872">
            <v>0</v>
          </cell>
          <cell r="V872">
            <v>0</v>
          </cell>
          <cell r="W872">
            <v>0</v>
          </cell>
          <cell r="Y872">
            <v>0</v>
          </cell>
          <cell r="AA872">
            <v>0</v>
          </cell>
          <cell r="AJ872">
            <v>0</v>
          </cell>
          <cell r="AN872">
            <v>0</v>
          </cell>
          <cell r="AR872">
            <v>0</v>
          </cell>
          <cell r="AV872">
            <v>0</v>
          </cell>
          <cell r="AZ872">
            <v>0</v>
          </cell>
        </row>
        <row r="873">
          <cell r="Q873">
            <v>0</v>
          </cell>
          <cell r="S873">
            <v>0</v>
          </cell>
          <cell r="U873">
            <v>0</v>
          </cell>
          <cell r="V873">
            <v>0</v>
          </cell>
          <cell r="W873">
            <v>0</v>
          </cell>
          <cell r="Y873">
            <v>0</v>
          </cell>
          <cell r="AA873">
            <v>0</v>
          </cell>
          <cell r="AJ873">
            <v>21041834.5</v>
          </cell>
          <cell r="AN873">
            <v>18567887.875</v>
          </cell>
          <cell r="AR873">
            <v>2682323.5416666665</v>
          </cell>
          <cell r="AV873">
            <v>0</v>
          </cell>
          <cell r="AZ873">
            <v>0</v>
          </cell>
        </row>
        <row r="874">
          <cell r="Q874">
            <v>0</v>
          </cell>
          <cell r="S874">
            <v>0</v>
          </cell>
          <cell r="U874">
            <v>0</v>
          </cell>
          <cell r="V874">
            <v>0</v>
          </cell>
          <cell r="W874">
            <v>0</v>
          </cell>
          <cell r="Y874">
            <v>0</v>
          </cell>
          <cell r="AA874">
            <v>0</v>
          </cell>
          <cell r="AJ874">
            <v>0</v>
          </cell>
          <cell r="AN874">
            <v>0</v>
          </cell>
          <cell r="AR874">
            <v>0</v>
          </cell>
          <cell r="AV874">
            <v>0</v>
          </cell>
          <cell r="AZ874">
            <v>0</v>
          </cell>
        </row>
        <row r="875">
          <cell r="Q875">
            <v>84163082</v>
          </cell>
          <cell r="S875">
            <v>85322082</v>
          </cell>
          <cell r="U875">
            <v>86462082</v>
          </cell>
          <cell r="V875">
            <v>86872082</v>
          </cell>
          <cell r="W875">
            <v>87561082</v>
          </cell>
          <cell r="Y875">
            <v>88521082</v>
          </cell>
          <cell r="AA875">
            <v>89420041</v>
          </cell>
          <cell r="AJ875">
            <v>78708748.666666672</v>
          </cell>
          <cell r="AN875">
            <v>82151498.666666672</v>
          </cell>
          <cell r="AR875">
            <v>85085457</v>
          </cell>
          <cell r="AV875">
            <v>87313528.375</v>
          </cell>
          <cell r="AZ875">
            <v>88995389.708333328</v>
          </cell>
        </row>
        <row r="876">
          <cell r="Q876">
            <v>8428000</v>
          </cell>
          <cell r="S876">
            <v>7900000</v>
          </cell>
          <cell r="U876">
            <v>7331000</v>
          </cell>
          <cell r="V876">
            <v>7070000</v>
          </cell>
          <cell r="W876">
            <v>6799000</v>
          </cell>
          <cell r="Y876">
            <v>6239000</v>
          </cell>
          <cell r="AA876">
            <v>5686000</v>
          </cell>
          <cell r="AJ876">
            <v>9968875</v>
          </cell>
          <cell r="AN876">
            <v>8901791.666666666</v>
          </cell>
          <cell r="AR876">
            <v>7880750</v>
          </cell>
          <cell r="AV876">
            <v>6790041.666666667</v>
          </cell>
          <cell r="AZ876">
            <v>5706833.333333333</v>
          </cell>
        </row>
        <row r="877">
          <cell r="Q877">
            <v>0</v>
          </cell>
          <cell r="S877">
            <v>0</v>
          </cell>
          <cell r="U877">
            <v>0</v>
          </cell>
          <cell r="V877">
            <v>0</v>
          </cell>
          <cell r="W877">
            <v>0</v>
          </cell>
          <cell r="Y877">
            <v>0</v>
          </cell>
          <cell r="AA877">
            <v>0</v>
          </cell>
          <cell r="AJ877">
            <v>-18832.5</v>
          </cell>
          <cell r="AN877">
            <v>-9416.25</v>
          </cell>
          <cell r="AR877">
            <v>0</v>
          </cell>
          <cell r="AV877">
            <v>0</v>
          </cell>
          <cell r="AZ877">
            <v>0</v>
          </cell>
        </row>
        <row r="878">
          <cell r="Q878">
            <v>81336</v>
          </cell>
          <cell r="S878">
            <v>81336</v>
          </cell>
          <cell r="U878">
            <v>69336</v>
          </cell>
          <cell r="V878">
            <v>69336</v>
          </cell>
          <cell r="W878">
            <v>57336</v>
          </cell>
          <cell r="Y878">
            <v>57336</v>
          </cell>
          <cell r="AA878">
            <v>45336</v>
          </cell>
          <cell r="AJ878">
            <v>138877.66666666666</v>
          </cell>
          <cell r="AN878">
            <v>105461</v>
          </cell>
          <cell r="AR878">
            <v>79544.333333333328</v>
          </cell>
          <cell r="AV878">
            <v>61377.666666666664</v>
          </cell>
          <cell r="AZ878">
            <v>45711</v>
          </cell>
        </row>
        <row r="879">
          <cell r="Q879">
            <v>31824059</v>
          </cell>
          <cell r="S879">
            <v>48441511.850000001</v>
          </cell>
          <cell r="U879">
            <v>57269737.200000003</v>
          </cell>
          <cell r="V879">
            <v>53394534.020000003</v>
          </cell>
          <cell r="W879">
            <v>53534945.759999998</v>
          </cell>
          <cell r="Y879">
            <v>47911050.890000001</v>
          </cell>
          <cell r="AA879">
            <v>31772828.899999999</v>
          </cell>
          <cell r="AJ879">
            <v>5933293.9333333336</v>
          </cell>
          <cell r="AN879">
            <v>20612859.430833332</v>
          </cell>
          <cell r="AR879">
            <v>37396950.076249994</v>
          </cell>
          <cell r="AV879">
            <v>44130255.040416665</v>
          </cell>
          <cell r="AZ879">
            <v>39968882.63750001</v>
          </cell>
        </row>
        <row r="880">
          <cell r="Q880">
            <v>-118022</v>
          </cell>
          <cell r="S880">
            <v>-118022</v>
          </cell>
          <cell r="U880">
            <v>0</v>
          </cell>
          <cell r="V880">
            <v>0</v>
          </cell>
          <cell r="W880">
            <v>0</v>
          </cell>
          <cell r="Y880">
            <v>0</v>
          </cell>
          <cell r="AA880">
            <v>0</v>
          </cell>
          <cell r="AJ880">
            <v>-149599.33333333334</v>
          </cell>
          <cell r="AN880">
            <v>-173532.625</v>
          </cell>
          <cell r="AR880">
            <v>-172652.375</v>
          </cell>
          <cell r="AV880">
            <v>-24587.916666666668</v>
          </cell>
          <cell r="AZ880">
            <v>0</v>
          </cell>
        </row>
        <row r="881">
          <cell r="Q881">
            <v>0</v>
          </cell>
          <cell r="S881">
            <v>0</v>
          </cell>
          <cell r="U881">
            <v>0</v>
          </cell>
          <cell r="V881">
            <v>0</v>
          </cell>
          <cell r="W881">
            <v>0</v>
          </cell>
          <cell r="Y881">
            <v>0</v>
          </cell>
          <cell r="AA881">
            <v>0</v>
          </cell>
          <cell r="AJ881">
            <v>0</v>
          </cell>
          <cell r="AN881">
            <v>0</v>
          </cell>
          <cell r="AR881">
            <v>0</v>
          </cell>
          <cell r="AV881">
            <v>0</v>
          </cell>
          <cell r="AZ881">
            <v>0</v>
          </cell>
        </row>
        <row r="882">
          <cell r="Q882">
            <v>33855518</v>
          </cell>
          <cell r="S882">
            <v>45405962.369999997</v>
          </cell>
          <cell r="U882">
            <v>40388500.93</v>
          </cell>
          <cell r="V882">
            <v>33052637.399999999</v>
          </cell>
          <cell r="W882">
            <v>32084662.48</v>
          </cell>
          <cell r="Y882">
            <v>31770776.969999999</v>
          </cell>
          <cell r="AA882">
            <v>24082491.969999999</v>
          </cell>
          <cell r="AJ882">
            <v>5453107.4366666665</v>
          </cell>
          <cell r="AN882">
            <v>18107765.056250002</v>
          </cell>
          <cell r="AR882">
            <v>28325122.659583334</v>
          </cell>
          <cell r="AV882">
            <v>32870980.846250001</v>
          </cell>
          <cell r="AZ882">
            <v>29547765.144166667</v>
          </cell>
        </row>
        <row r="883">
          <cell r="Q883">
            <v>-65675</v>
          </cell>
          <cell r="S883">
            <v>-65675</v>
          </cell>
          <cell r="U883">
            <v>0</v>
          </cell>
          <cell r="V883">
            <v>0</v>
          </cell>
          <cell r="W883">
            <v>0</v>
          </cell>
          <cell r="Y883">
            <v>0</v>
          </cell>
          <cell r="AA883">
            <v>0</v>
          </cell>
          <cell r="AJ883">
            <v>-54035.708333333336</v>
          </cell>
          <cell r="AN883">
            <v>-67457.5</v>
          </cell>
          <cell r="AR883">
            <v>-64567.208333333336</v>
          </cell>
          <cell r="AV883">
            <v>-13682.291666666666</v>
          </cell>
          <cell r="AZ883">
            <v>0</v>
          </cell>
        </row>
        <row r="884">
          <cell r="Q884">
            <v>2716379</v>
          </cell>
          <cell r="S884">
            <v>2716379</v>
          </cell>
          <cell r="U884">
            <v>2862379</v>
          </cell>
          <cell r="V884">
            <v>2862379</v>
          </cell>
          <cell r="W884">
            <v>3135379</v>
          </cell>
          <cell r="Y884">
            <v>3135379</v>
          </cell>
          <cell r="AA884">
            <v>2955379</v>
          </cell>
          <cell r="AJ884">
            <v>2542699.5416666665</v>
          </cell>
          <cell r="AN884">
            <v>2683864.875</v>
          </cell>
          <cell r="AR884">
            <v>2784405.2083333335</v>
          </cell>
          <cell r="AV884">
            <v>2929129</v>
          </cell>
          <cell r="AZ884">
            <v>3022129</v>
          </cell>
        </row>
        <row r="885">
          <cell r="Q885">
            <v>235348</v>
          </cell>
          <cell r="S885">
            <v>235348</v>
          </cell>
          <cell r="U885">
            <v>282348</v>
          </cell>
          <cell r="V885">
            <v>282348</v>
          </cell>
          <cell r="W885">
            <v>409348</v>
          </cell>
          <cell r="Y885">
            <v>409348</v>
          </cell>
          <cell r="AA885">
            <v>483348</v>
          </cell>
          <cell r="AJ885">
            <v>232889.66666666666</v>
          </cell>
          <cell r="AN885">
            <v>241223</v>
          </cell>
          <cell r="AR885">
            <v>287056.33333333331</v>
          </cell>
          <cell r="AV885">
            <v>366848</v>
          </cell>
          <cell r="AZ885">
            <v>470848</v>
          </cell>
        </row>
        <row r="886">
          <cell r="AV886">
            <v>0</v>
          </cell>
          <cell r="AZ886">
            <v>13375</v>
          </cell>
        </row>
        <row r="887">
          <cell r="Q887">
            <v>0</v>
          </cell>
          <cell r="S887">
            <v>0</v>
          </cell>
          <cell r="U887">
            <v>0</v>
          </cell>
          <cell r="V887">
            <v>0</v>
          </cell>
          <cell r="W887">
            <v>0</v>
          </cell>
          <cell r="Y887">
            <v>0</v>
          </cell>
          <cell r="AA887">
            <v>0</v>
          </cell>
          <cell r="AJ887">
            <v>120250</v>
          </cell>
          <cell r="AN887">
            <v>52250</v>
          </cell>
          <cell r="AR887">
            <v>12250</v>
          </cell>
          <cell r="AV887">
            <v>0</v>
          </cell>
          <cell r="AZ887">
            <v>0</v>
          </cell>
        </row>
        <row r="888">
          <cell r="AV888">
            <v>0</v>
          </cell>
          <cell r="AZ888">
            <v>0</v>
          </cell>
        </row>
        <row r="889">
          <cell r="Q889">
            <v>0</v>
          </cell>
          <cell r="S889">
            <v>0</v>
          </cell>
          <cell r="U889">
            <v>0</v>
          </cell>
          <cell r="V889">
            <v>0</v>
          </cell>
          <cell r="W889">
            <v>0</v>
          </cell>
          <cell r="Y889">
            <v>0</v>
          </cell>
          <cell r="AA889">
            <v>0</v>
          </cell>
          <cell r="AJ889">
            <v>26442.333333333332</v>
          </cell>
          <cell r="AN889">
            <v>17245</v>
          </cell>
          <cell r="AR889">
            <v>8047.666666666667</v>
          </cell>
          <cell r="AV889">
            <v>0</v>
          </cell>
          <cell r="AZ889">
            <v>0</v>
          </cell>
        </row>
        <row r="890">
          <cell r="Q890">
            <v>0</v>
          </cell>
          <cell r="S890">
            <v>0</v>
          </cell>
          <cell r="U890">
            <v>0</v>
          </cell>
          <cell r="V890">
            <v>0</v>
          </cell>
          <cell r="W890">
            <v>0</v>
          </cell>
          <cell r="Y890">
            <v>0</v>
          </cell>
          <cell r="AA890">
            <v>0</v>
          </cell>
          <cell r="AJ890">
            <v>0</v>
          </cell>
          <cell r="AN890">
            <v>0</v>
          </cell>
          <cell r="AR890">
            <v>0</v>
          </cell>
          <cell r="AV890">
            <v>0</v>
          </cell>
          <cell r="AZ890">
            <v>0</v>
          </cell>
        </row>
        <row r="891">
          <cell r="Q891">
            <v>10615233</v>
          </cell>
          <cell r="S891">
            <v>10615233</v>
          </cell>
          <cell r="U891">
            <v>10490233</v>
          </cell>
          <cell r="V891">
            <v>10490233</v>
          </cell>
          <cell r="W891">
            <v>10261233</v>
          </cell>
          <cell r="Y891">
            <v>10261233</v>
          </cell>
          <cell r="AA891">
            <v>10550233</v>
          </cell>
          <cell r="AJ891">
            <v>10022368.916666666</v>
          </cell>
          <cell r="AN891">
            <v>10320415.25</v>
          </cell>
          <cell r="AR891">
            <v>10429919.916666666</v>
          </cell>
          <cell r="AV891">
            <v>10488608</v>
          </cell>
          <cell r="AZ891">
            <v>10610608</v>
          </cell>
        </row>
        <row r="892">
          <cell r="Q892">
            <v>1471718</v>
          </cell>
          <cell r="S892">
            <v>1471718</v>
          </cell>
          <cell r="U892">
            <v>1348718</v>
          </cell>
          <cell r="V892">
            <v>1348718</v>
          </cell>
          <cell r="W892">
            <v>1225718</v>
          </cell>
          <cell r="Y892">
            <v>1225718</v>
          </cell>
          <cell r="AA892">
            <v>1102718</v>
          </cell>
          <cell r="AJ892">
            <v>1551676.3333333333</v>
          </cell>
          <cell r="AN892">
            <v>1507968</v>
          </cell>
          <cell r="AR892">
            <v>1413634.6666666667</v>
          </cell>
          <cell r="AV892">
            <v>1266718</v>
          </cell>
          <cell r="AZ892">
            <v>1102718</v>
          </cell>
        </row>
        <row r="893">
          <cell r="Q893">
            <v>1235000</v>
          </cell>
          <cell r="S893">
            <v>1235000</v>
          </cell>
          <cell r="U893">
            <v>1235000</v>
          </cell>
          <cell r="V893">
            <v>1235000</v>
          </cell>
          <cell r="W893">
            <v>1235000</v>
          </cell>
          <cell r="Y893">
            <v>1235000</v>
          </cell>
          <cell r="AA893">
            <v>1235000</v>
          </cell>
          <cell r="AJ893">
            <v>51458.333333333336</v>
          </cell>
          <cell r="AN893">
            <v>463125</v>
          </cell>
          <cell r="AR893">
            <v>874791.66666666663</v>
          </cell>
          <cell r="AV893">
            <v>1235000</v>
          </cell>
          <cell r="AZ893">
            <v>1235000</v>
          </cell>
        </row>
        <row r="894">
          <cell r="Q894">
            <v>0</v>
          </cell>
          <cell r="S894">
            <v>0</v>
          </cell>
          <cell r="U894">
            <v>0</v>
          </cell>
          <cell r="V894">
            <v>0</v>
          </cell>
          <cell r="W894">
            <v>0</v>
          </cell>
          <cell r="Y894">
            <v>0</v>
          </cell>
          <cell r="AA894">
            <v>0</v>
          </cell>
          <cell r="AJ894">
            <v>0</v>
          </cell>
          <cell r="AN894">
            <v>0</v>
          </cell>
          <cell r="AR894">
            <v>0</v>
          </cell>
          <cell r="AV894">
            <v>0</v>
          </cell>
          <cell r="AZ894">
            <v>0</v>
          </cell>
        </row>
        <row r="895">
          <cell r="Q895">
            <v>0</v>
          </cell>
          <cell r="S895">
            <v>0</v>
          </cell>
          <cell r="U895">
            <v>0</v>
          </cell>
          <cell r="V895">
            <v>0</v>
          </cell>
          <cell r="W895">
            <v>0</v>
          </cell>
          <cell r="Y895">
            <v>0</v>
          </cell>
          <cell r="AA895">
            <v>0</v>
          </cell>
          <cell r="AJ895">
            <v>0</v>
          </cell>
          <cell r="AN895">
            <v>0</v>
          </cell>
          <cell r="AR895">
            <v>0</v>
          </cell>
          <cell r="AV895">
            <v>0</v>
          </cell>
          <cell r="AZ895">
            <v>0</v>
          </cell>
        </row>
        <row r="896">
          <cell r="Q896">
            <v>1595730</v>
          </cell>
          <cell r="S896">
            <v>1595730</v>
          </cell>
          <cell r="U896">
            <v>0</v>
          </cell>
          <cell r="V896">
            <v>0</v>
          </cell>
          <cell r="W896">
            <v>0</v>
          </cell>
          <cell r="Y896">
            <v>0</v>
          </cell>
          <cell r="AA896">
            <v>0</v>
          </cell>
          <cell r="AJ896">
            <v>1143743.6666666667</v>
          </cell>
          <cell r="AN896">
            <v>1174501.25</v>
          </cell>
          <cell r="AR896">
            <v>796450.70833333337</v>
          </cell>
          <cell r="AV896">
            <v>332443.75</v>
          </cell>
          <cell r="AZ896">
            <v>0</v>
          </cell>
        </row>
        <row r="897">
          <cell r="Q897">
            <v>0</v>
          </cell>
          <cell r="S897">
            <v>0</v>
          </cell>
          <cell r="U897">
            <v>0</v>
          </cell>
          <cell r="V897">
            <v>0</v>
          </cell>
          <cell r="W897">
            <v>0</v>
          </cell>
          <cell r="Y897">
            <v>0</v>
          </cell>
          <cell r="AA897">
            <v>0</v>
          </cell>
          <cell r="AJ897">
            <v>17054.625</v>
          </cell>
          <cell r="AN897">
            <v>12985.125</v>
          </cell>
          <cell r="AR897">
            <v>4620.416666666667</v>
          </cell>
          <cell r="AV897">
            <v>0</v>
          </cell>
          <cell r="AZ897">
            <v>0</v>
          </cell>
        </row>
        <row r="898">
          <cell r="Q898">
            <v>1369000</v>
          </cell>
          <cell r="S898">
            <v>1369000</v>
          </cell>
          <cell r="U898">
            <v>1294000</v>
          </cell>
          <cell r="V898">
            <v>1294000</v>
          </cell>
          <cell r="W898">
            <v>1238000</v>
          </cell>
          <cell r="Y898">
            <v>1238000</v>
          </cell>
          <cell r="AA898">
            <v>1163000</v>
          </cell>
          <cell r="AJ898">
            <v>1619500</v>
          </cell>
          <cell r="AN898">
            <v>1606500</v>
          </cell>
          <cell r="AR898">
            <v>1429291.6666666667</v>
          </cell>
          <cell r="AV898">
            <v>1241833.3333333333</v>
          </cell>
          <cell r="AZ898">
            <v>1053375</v>
          </cell>
        </row>
        <row r="899">
          <cell r="U899">
            <v>1614443</v>
          </cell>
          <cell r="V899">
            <v>1614443</v>
          </cell>
          <cell r="W899">
            <v>1530937</v>
          </cell>
          <cell r="Y899">
            <v>1530937</v>
          </cell>
          <cell r="AA899">
            <v>1447431</v>
          </cell>
          <cell r="AJ899">
            <v>0</v>
          </cell>
          <cell r="AN899">
            <v>201805.375</v>
          </cell>
          <cell r="AR899">
            <v>722555.95833333337</v>
          </cell>
          <cell r="AV899">
            <v>1205032.9583333333</v>
          </cell>
          <cell r="AZ899">
            <v>1447431</v>
          </cell>
        </row>
        <row r="900">
          <cell r="AA900">
            <v>241945</v>
          </cell>
          <cell r="AR900">
            <v>0</v>
          </cell>
          <cell r="AV900">
            <v>70567.291666666672</v>
          </cell>
          <cell r="AZ900">
            <v>151215.625</v>
          </cell>
        </row>
        <row r="901">
          <cell r="Q901">
            <v>0</v>
          </cell>
          <cell r="S901">
            <v>0</v>
          </cell>
          <cell r="U901">
            <v>0</v>
          </cell>
          <cell r="V901">
            <v>0</v>
          </cell>
          <cell r="W901">
            <v>0</v>
          </cell>
          <cell r="Y901">
            <v>0</v>
          </cell>
          <cell r="AA901">
            <v>0</v>
          </cell>
          <cell r="AJ901">
            <v>0</v>
          </cell>
          <cell r="AN901">
            <v>0</v>
          </cell>
          <cell r="AR901">
            <v>0</v>
          </cell>
          <cell r="AV901">
            <v>0</v>
          </cell>
          <cell r="AZ901">
            <v>0</v>
          </cell>
        </row>
        <row r="902">
          <cell r="Q902">
            <v>-122602</v>
          </cell>
          <cell r="S902">
            <v>-122602</v>
          </cell>
          <cell r="U902">
            <v>0</v>
          </cell>
          <cell r="V902">
            <v>0</v>
          </cell>
          <cell r="W902">
            <v>0</v>
          </cell>
          <cell r="Y902">
            <v>0</v>
          </cell>
          <cell r="AA902">
            <v>0</v>
          </cell>
          <cell r="AJ902">
            <v>-64958.666666666664</v>
          </cell>
          <cell r="AN902">
            <v>-88144.125</v>
          </cell>
          <cell r="AR902">
            <v>-84224.375</v>
          </cell>
          <cell r="AV902">
            <v>-25542.083333333332</v>
          </cell>
          <cell r="AZ902">
            <v>0</v>
          </cell>
        </row>
        <row r="903">
          <cell r="Q903">
            <v>0</v>
          </cell>
          <cell r="S903">
            <v>0</v>
          </cell>
          <cell r="U903">
            <v>0</v>
          </cell>
          <cell r="V903">
            <v>0</v>
          </cell>
          <cell r="W903">
            <v>0</v>
          </cell>
          <cell r="Y903">
            <v>0</v>
          </cell>
          <cell r="AA903">
            <v>0</v>
          </cell>
          <cell r="AJ903">
            <v>0</v>
          </cell>
          <cell r="AN903">
            <v>0</v>
          </cell>
          <cell r="AR903">
            <v>0</v>
          </cell>
          <cell r="AV903">
            <v>0</v>
          </cell>
          <cell r="AZ903">
            <v>0</v>
          </cell>
        </row>
        <row r="904">
          <cell r="Q904">
            <v>-215214</v>
          </cell>
          <cell r="S904">
            <v>-215214</v>
          </cell>
          <cell r="U904">
            <v>0</v>
          </cell>
          <cell r="V904">
            <v>0</v>
          </cell>
          <cell r="W904">
            <v>0</v>
          </cell>
          <cell r="Y904">
            <v>0</v>
          </cell>
          <cell r="AA904">
            <v>0</v>
          </cell>
          <cell r="AJ904">
            <v>-66793.5</v>
          </cell>
          <cell r="AN904">
            <v>-107338.125</v>
          </cell>
          <cell r="AR904">
            <v>-96820.25</v>
          </cell>
          <cell r="AV904">
            <v>-44836.25</v>
          </cell>
          <cell r="AZ904">
            <v>0</v>
          </cell>
        </row>
        <row r="905">
          <cell r="Q905">
            <v>0</v>
          </cell>
          <cell r="S905">
            <v>0</v>
          </cell>
          <cell r="U905">
            <v>0</v>
          </cell>
          <cell r="V905">
            <v>0</v>
          </cell>
          <cell r="W905">
            <v>0</v>
          </cell>
          <cell r="Y905">
            <v>0</v>
          </cell>
          <cell r="AA905">
            <v>0</v>
          </cell>
          <cell r="AJ905">
            <v>0</v>
          </cell>
          <cell r="AN905">
            <v>0</v>
          </cell>
          <cell r="AR905">
            <v>0</v>
          </cell>
          <cell r="AV905">
            <v>0</v>
          </cell>
          <cell r="AZ905">
            <v>0</v>
          </cell>
        </row>
        <row r="906">
          <cell r="Q906">
            <v>2461388</v>
          </cell>
          <cell r="S906">
            <v>2880388</v>
          </cell>
          <cell r="U906">
            <v>3365388</v>
          </cell>
          <cell r="V906">
            <v>3348388</v>
          </cell>
          <cell r="W906">
            <v>3346388</v>
          </cell>
          <cell r="Y906">
            <v>3504388</v>
          </cell>
          <cell r="AA906">
            <v>11137388</v>
          </cell>
          <cell r="AJ906">
            <v>1175805.0833333333</v>
          </cell>
          <cell r="AN906">
            <v>1953211.75</v>
          </cell>
          <cell r="AR906">
            <v>2811951.75</v>
          </cell>
          <cell r="AV906">
            <v>5458513</v>
          </cell>
          <cell r="AZ906">
            <v>9448763</v>
          </cell>
        </row>
        <row r="907">
          <cell r="Q907">
            <v>0</v>
          </cell>
          <cell r="S907">
            <v>0</v>
          </cell>
          <cell r="U907">
            <v>0</v>
          </cell>
          <cell r="V907">
            <v>0</v>
          </cell>
          <cell r="W907">
            <v>0</v>
          </cell>
          <cell r="Y907">
            <v>0</v>
          </cell>
          <cell r="AA907">
            <v>0</v>
          </cell>
          <cell r="AJ907">
            <v>0</v>
          </cell>
          <cell r="AN907">
            <v>0</v>
          </cell>
          <cell r="AR907">
            <v>0</v>
          </cell>
          <cell r="AV907">
            <v>0</v>
          </cell>
          <cell r="AZ907">
            <v>0</v>
          </cell>
        </row>
        <row r="908">
          <cell r="Q908">
            <v>0</v>
          </cell>
          <cell r="S908">
            <v>0</v>
          </cell>
          <cell r="U908">
            <v>0</v>
          </cell>
          <cell r="V908">
            <v>0</v>
          </cell>
          <cell r="W908">
            <v>0</v>
          </cell>
          <cell r="Y908">
            <v>0</v>
          </cell>
          <cell r="AA908">
            <v>0</v>
          </cell>
          <cell r="AJ908">
            <v>0</v>
          </cell>
          <cell r="AN908">
            <v>0</v>
          </cell>
          <cell r="AR908">
            <v>0</v>
          </cell>
          <cell r="AV908">
            <v>0</v>
          </cell>
          <cell r="AZ908">
            <v>0</v>
          </cell>
        </row>
        <row r="909">
          <cell r="Q909">
            <v>0</v>
          </cell>
          <cell r="S909">
            <v>0</v>
          </cell>
          <cell r="U909">
            <v>0</v>
          </cell>
          <cell r="V909">
            <v>0</v>
          </cell>
          <cell r="W909">
            <v>0</v>
          </cell>
          <cell r="Y909">
            <v>0</v>
          </cell>
          <cell r="AA909">
            <v>0</v>
          </cell>
          <cell r="AJ909">
            <v>0</v>
          </cell>
          <cell r="AN909">
            <v>0</v>
          </cell>
          <cell r="AR909">
            <v>0</v>
          </cell>
          <cell r="AV909">
            <v>0</v>
          </cell>
          <cell r="AZ909">
            <v>0</v>
          </cell>
        </row>
        <row r="910">
          <cell r="Q910">
            <v>0</v>
          </cell>
          <cell r="S910">
            <v>0</v>
          </cell>
          <cell r="U910">
            <v>0</v>
          </cell>
          <cell r="V910">
            <v>0</v>
          </cell>
          <cell r="W910">
            <v>138460</v>
          </cell>
          <cell r="Y910">
            <v>138460</v>
          </cell>
          <cell r="AA910">
            <v>211549</v>
          </cell>
          <cell r="AJ910">
            <v>0</v>
          </cell>
          <cell r="AN910">
            <v>0</v>
          </cell>
          <cell r="AR910">
            <v>28845.833333333332</v>
          </cell>
          <cell r="AV910">
            <v>99254.958333333328</v>
          </cell>
          <cell r="AZ910">
            <v>211995.125</v>
          </cell>
        </row>
        <row r="911">
          <cell r="Q911">
            <v>0</v>
          </cell>
          <cell r="S911">
            <v>0</v>
          </cell>
          <cell r="U911">
            <v>0</v>
          </cell>
          <cell r="V911">
            <v>0</v>
          </cell>
          <cell r="W911">
            <v>0</v>
          </cell>
          <cell r="Y911">
            <v>0</v>
          </cell>
          <cell r="AA911">
            <v>0</v>
          </cell>
          <cell r="AJ911">
            <v>0</v>
          </cell>
          <cell r="AN911">
            <v>0</v>
          </cell>
          <cell r="AR911">
            <v>0</v>
          </cell>
          <cell r="AV911">
            <v>0</v>
          </cell>
          <cell r="AZ911">
            <v>0</v>
          </cell>
        </row>
        <row r="912">
          <cell r="Q912">
            <v>0</v>
          </cell>
          <cell r="S912">
            <v>0</v>
          </cell>
          <cell r="U912">
            <v>0</v>
          </cell>
          <cell r="V912">
            <v>0</v>
          </cell>
          <cell r="W912">
            <v>0</v>
          </cell>
          <cell r="Y912">
            <v>0</v>
          </cell>
          <cell r="AA912">
            <v>0</v>
          </cell>
          <cell r="AJ912">
            <v>-154658.70833333334</v>
          </cell>
          <cell r="AN912">
            <v>-100864.375</v>
          </cell>
          <cell r="AR912">
            <v>-47070.041666666664</v>
          </cell>
          <cell r="AV912">
            <v>0</v>
          </cell>
          <cell r="AZ912">
            <v>0</v>
          </cell>
        </row>
        <row r="913">
          <cell r="Q913">
            <v>5227770</v>
          </cell>
          <cell r="S913">
            <v>5227770</v>
          </cell>
          <cell r="U913">
            <v>863426</v>
          </cell>
          <cell r="V913">
            <v>863426</v>
          </cell>
          <cell r="W913">
            <v>863426</v>
          </cell>
          <cell r="Y913">
            <v>863426</v>
          </cell>
          <cell r="AA913">
            <v>426</v>
          </cell>
          <cell r="AJ913">
            <v>3554394.2083333335</v>
          </cell>
          <cell r="AN913">
            <v>3523917.375</v>
          </cell>
          <cell r="AR913">
            <v>2773613.25</v>
          </cell>
          <cell r="AV913">
            <v>1520956</v>
          </cell>
          <cell r="AZ913">
            <v>323997.75</v>
          </cell>
        </row>
        <row r="914">
          <cell r="Q914">
            <v>0</v>
          </cell>
          <cell r="S914">
            <v>0</v>
          </cell>
          <cell r="U914">
            <v>0</v>
          </cell>
          <cell r="V914">
            <v>0</v>
          </cell>
          <cell r="W914">
            <v>0</v>
          </cell>
          <cell r="Y914">
            <v>0</v>
          </cell>
          <cell r="AA914">
            <v>0</v>
          </cell>
          <cell r="AJ914">
            <v>0</v>
          </cell>
          <cell r="AN914">
            <v>0</v>
          </cell>
          <cell r="AR914">
            <v>0</v>
          </cell>
          <cell r="AV914">
            <v>0</v>
          </cell>
          <cell r="AZ914">
            <v>0</v>
          </cell>
        </row>
        <row r="915">
          <cell r="Q915">
            <v>0</v>
          </cell>
          <cell r="S915">
            <v>0</v>
          </cell>
          <cell r="U915">
            <v>0</v>
          </cell>
          <cell r="V915">
            <v>0</v>
          </cell>
          <cell r="W915">
            <v>0</v>
          </cell>
          <cell r="Y915">
            <v>0</v>
          </cell>
          <cell r="AA915">
            <v>0</v>
          </cell>
          <cell r="AJ915">
            <v>0</v>
          </cell>
          <cell r="AN915">
            <v>0</v>
          </cell>
          <cell r="AR915">
            <v>0</v>
          </cell>
          <cell r="AV915">
            <v>0</v>
          </cell>
          <cell r="AZ915">
            <v>0</v>
          </cell>
        </row>
        <row r="916">
          <cell r="Q916">
            <v>0</v>
          </cell>
          <cell r="S916">
            <v>0</v>
          </cell>
          <cell r="U916">
            <v>0</v>
          </cell>
          <cell r="V916">
            <v>0</v>
          </cell>
          <cell r="W916">
            <v>0</v>
          </cell>
          <cell r="Y916">
            <v>0</v>
          </cell>
          <cell r="AA916">
            <v>0</v>
          </cell>
          <cell r="AJ916">
            <v>0</v>
          </cell>
          <cell r="AN916">
            <v>0</v>
          </cell>
          <cell r="AR916">
            <v>0</v>
          </cell>
          <cell r="AV916">
            <v>0</v>
          </cell>
          <cell r="AZ916">
            <v>0</v>
          </cell>
        </row>
        <row r="917">
          <cell r="Q917">
            <v>159437</v>
          </cell>
          <cell r="S917">
            <v>159437</v>
          </cell>
          <cell r="U917">
            <v>159437</v>
          </cell>
          <cell r="V917">
            <v>159437</v>
          </cell>
          <cell r="W917">
            <v>159437</v>
          </cell>
          <cell r="Y917">
            <v>159437</v>
          </cell>
          <cell r="AA917">
            <v>159437</v>
          </cell>
          <cell r="AJ917">
            <v>159437</v>
          </cell>
          <cell r="AN917">
            <v>159437</v>
          </cell>
          <cell r="AR917">
            <v>159437</v>
          </cell>
          <cell r="AV917">
            <v>159437</v>
          </cell>
          <cell r="AZ917">
            <v>159437</v>
          </cell>
        </row>
        <row r="918">
          <cell r="Q918">
            <v>1732586</v>
          </cell>
          <cell r="S918">
            <v>1725586</v>
          </cell>
          <cell r="U918">
            <v>1696586</v>
          </cell>
          <cell r="V918">
            <v>1694586</v>
          </cell>
          <cell r="W918">
            <v>1696586</v>
          </cell>
          <cell r="Y918">
            <v>200586</v>
          </cell>
          <cell r="AA918">
            <v>49586</v>
          </cell>
          <cell r="AJ918">
            <v>1050044.3333333333</v>
          </cell>
          <cell r="AN918">
            <v>1369544.3333333333</v>
          </cell>
          <cell r="AR918">
            <v>1469252.6666666667</v>
          </cell>
          <cell r="AV918">
            <v>989252.66666666663</v>
          </cell>
          <cell r="AZ918">
            <v>431586</v>
          </cell>
        </row>
        <row r="919">
          <cell r="Q919">
            <v>0</v>
          </cell>
          <cell r="S919">
            <v>0</v>
          </cell>
          <cell r="U919">
            <v>0</v>
          </cell>
          <cell r="V919">
            <v>0</v>
          </cell>
          <cell r="W919">
            <v>0</v>
          </cell>
          <cell r="Y919">
            <v>0</v>
          </cell>
          <cell r="AA919">
            <v>0</v>
          </cell>
          <cell r="AJ919">
            <v>0</v>
          </cell>
          <cell r="AN919">
            <v>0</v>
          </cell>
          <cell r="AR919">
            <v>0</v>
          </cell>
          <cell r="AV919">
            <v>0</v>
          </cell>
          <cell r="AZ919">
            <v>0</v>
          </cell>
        </row>
        <row r="920">
          <cell r="Q920">
            <v>0</v>
          </cell>
          <cell r="S920">
            <v>0</v>
          </cell>
          <cell r="U920">
            <v>0</v>
          </cell>
          <cell r="V920">
            <v>0</v>
          </cell>
          <cell r="W920">
            <v>0</v>
          </cell>
          <cell r="Y920">
            <v>0</v>
          </cell>
          <cell r="AA920">
            <v>0</v>
          </cell>
          <cell r="AJ920">
            <v>0</v>
          </cell>
          <cell r="AN920">
            <v>0</v>
          </cell>
          <cell r="AR920">
            <v>0</v>
          </cell>
          <cell r="AV920">
            <v>0</v>
          </cell>
          <cell r="AZ920">
            <v>0</v>
          </cell>
        </row>
        <row r="921">
          <cell r="Q921">
            <v>199681</v>
          </cell>
          <cell r="S921">
            <v>198437</v>
          </cell>
          <cell r="U921">
            <v>197193</v>
          </cell>
          <cell r="V921">
            <v>196571</v>
          </cell>
          <cell r="W921">
            <v>195949</v>
          </cell>
          <cell r="Y921">
            <v>194705</v>
          </cell>
          <cell r="AA921">
            <v>193461</v>
          </cell>
          <cell r="AJ921">
            <v>203413</v>
          </cell>
          <cell r="AN921">
            <v>200925</v>
          </cell>
          <cell r="AR921">
            <v>198437</v>
          </cell>
          <cell r="AV921">
            <v>195949</v>
          </cell>
          <cell r="AZ921">
            <v>193461</v>
          </cell>
        </row>
        <row r="922">
          <cell r="Q922">
            <v>0</v>
          </cell>
          <cell r="S922">
            <v>0</v>
          </cell>
          <cell r="U922">
            <v>0</v>
          </cell>
          <cell r="V922">
            <v>0</v>
          </cell>
          <cell r="W922">
            <v>0</v>
          </cell>
          <cell r="Y922">
            <v>0</v>
          </cell>
          <cell r="AA922">
            <v>0</v>
          </cell>
          <cell r="AJ922">
            <v>0</v>
          </cell>
          <cell r="AN922">
            <v>0</v>
          </cell>
          <cell r="AR922">
            <v>0</v>
          </cell>
          <cell r="AV922">
            <v>0</v>
          </cell>
          <cell r="AZ922">
            <v>0</v>
          </cell>
        </row>
        <row r="923">
          <cell r="Q923">
            <v>0</v>
          </cell>
          <cell r="S923">
            <v>0</v>
          </cell>
          <cell r="U923">
            <v>0</v>
          </cell>
          <cell r="V923">
            <v>0</v>
          </cell>
          <cell r="W923">
            <v>0</v>
          </cell>
          <cell r="Y923">
            <v>0</v>
          </cell>
          <cell r="AA923">
            <v>0</v>
          </cell>
          <cell r="AJ923">
            <v>0</v>
          </cell>
          <cell r="AN923">
            <v>0</v>
          </cell>
          <cell r="AR923">
            <v>0</v>
          </cell>
          <cell r="AV923">
            <v>0</v>
          </cell>
          <cell r="AZ923">
            <v>0</v>
          </cell>
        </row>
        <row r="924">
          <cell r="Q924">
            <v>0</v>
          </cell>
          <cell r="S924">
            <v>0</v>
          </cell>
          <cell r="U924">
            <v>0</v>
          </cell>
          <cell r="V924">
            <v>0</v>
          </cell>
          <cell r="W924">
            <v>0</v>
          </cell>
          <cell r="Y924">
            <v>0</v>
          </cell>
          <cell r="AA924">
            <v>0</v>
          </cell>
          <cell r="AJ924">
            <v>0</v>
          </cell>
          <cell r="AN924">
            <v>0</v>
          </cell>
          <cell r="AR924">
            <v>0</v>
          </cell>
          <cell r="AV924">
            <v>0</v>
          </cell>
          <cell r="AZ924">
            <v>0</v>
          </cell>
        </row>
        <row r="925">
          <cell r="Q925">
            <v>0</v>
          </cell>
          <cell r="S925">
            <v>2042000</v>
          </cell>
          <cell r="U925">
            <v>0</v>
          </cell>
          <cell r="V925">
            <v>0</v>
          </cell>
          <cell r="W925">
            <v>0</v>
          </cell>
          <cell r="Y925">
            <v>0</v>
          </cell>
          <cell r="AA925">
            <v>0</v>
          </cell>
          <cell r="AJ925">
            <v>428220.41666666669</v>
          </cell>
          <cell r="AN925">
            <v>340333.33333333331</v>
          </cell>
          <cell r="AR925">
            <v>340333.33333333331</v>
          </cell>
          <cell r="AV925">
            <v>340333.33333333331</v>
          </cell>
          <cell r="AZ925">
            <v>0</v>
          </cell>
        </row>
        <row r="926">
          <cell r="Q926">
            <v>1366935</v>
          </cell>
          <cell r="S926">
            <v>1366935</v>
          </cell>
          <cell r="U926">
            <v>1458935</v>
          </cell>
          <cell r="V926">
            <v>1458935</v>
          </cell>
          <cell r="W926">
            <v>1551935</v>
          </cell>
          <cell r="Y926">
            <v>1551935</v>
          </cell>
          <cell r="AA926">
            <v>1527054</v>
          </cell>
          <cell r="AJ926">
            <v>1138726.6666666667</v>
          </cell>
          <cell r="AN926">
            <v>1265810</v>
          </cell>
          <cell r="AR926">
            <v>1395601.6666666667</v>
          </cell>
          <cell r="AV926">
            <v>1496918.125</v>
          </cell>
          <cell r="AZ926">
            <v>1581166.125</v>
          </cell>
        </row>
        <row r="927">
          <cell r="Q927">
            <v>74353376.010000005</v>
          </cell>
          <cell r="S927">
            <v>74098718.989999995</v>
          </cell>
          <cell r="U927">
            <v>73789151.870000005</v>
          </cell>
          <cell r="V927">
            <v>73648095.829999998</v>
          </cell>
          <cell r="W927">
            <v>75464120.290000007</v>
          </cell>
          <cell r="Y927">
            <v>75182008.209999993</v>
          </cell>
          <cell r="AA927">
            <v>74899896.129999995</v>
          </cell>
          <cell r="AJ927">
            <v>1319589.4854166668</v>
          </cell>
          <cell r="AN927">
            <v>27526346.314583335</v>
          </cell>
          <cell r="AR927">
            <v>53058570.285000004</v>
          </cell>
          <cell r="AV927">
            <v>74075215.957499996</v>
          </cell>
          <cell r="AZ927">
            <v>70113242.11833334</v>
          </cell>
        </row>
        <row r="928">
          <cell r="Q928">
            <v>0</v>
          </cell>
          <cell r="S928">
            <v>0</v>
          </cell>
          <cell r="U928">
            <v>0</v>
          </cell>
          <cell r="V928">
            <v>0</v>
          </cell>
          <cell r="W928">
            <v>0</v>
          </cell>
          <cell r="Y928">
            <v>0</v>
          </cell>
          <cell r="AA928">
            <v>0</v>
          </cell>
          <cell r="AJ928">
            <v>154750</v>
          </cell>
          <cell r="AN928">
            <v>8083.333333333333</v>
          </cell>
          <cell r="AR928">
            <v>0</v>
          </cell>
          <cell r="AV928">
            <v>0</v>
          </cell>
          <cell r="AZ928">
            <v>0</v>
          </cell>
        </row>
        <row r="929">
          <cell r="Q929">
            <v>3494503.35</v>
          </cell>
          <cell r="S929">
            <v>3409645.45</v>
          </cell>
          <cell r="U929">
            <v>3324787.55</v>
          </cell>
          <cell r="V929">
            <v>3282358.6</v>
          </cell>
          <cell r="W929">
            <v>3239929.65</v>
          </cell>
          <cell r="Y929">
            <v>3155071.75</v>
          </cell>
          <cell r="AA929">
            <v>3070213.85</v>
          </cell>
          <cell r="AJ929">
            <v>3639339.105833333</v>
          </cell>
          <cell r="AN929">
            <v>3511240.0924999998</v>
          </cell>
          <cell r="AR929">
            <v>3379453.519166667</v>
          </cell>
          <cell r="AV929">
            <v>3249237.6020833333</v>
          </cell>
          <cell r="AZ929">
            <v>3156660.1520833336</v>
          </cell>
        </row>
        <row r="930">
          <cell r="Q930">
            <v>954274</v>
          </cell>
          <cell r="S930">
            <v>954274</v>
          </cell>
          <cell r="U930">
            <v>870274</v>
          </cell>
          <cell r="V930">
            <v>870274</v>
          </cell>
          <cell r="W930">
            <v>786274</v>
          </cell>
          <cell r="Y930">
            <v>786274</v>
          </cell>
          <cell r="AA930">
            <v>702274</v>
          </cell>
          <cell r="AJ930">
            <v>1360482.3333333333</v>
          </cell>
          <cell r="AN930">
            <v>1125774</v>
          </cell>
          <cell r="AR930">
            <v>943149</v>
          </cell>
          <cell r="AV930">
            <v>814399</v>
          </cell>
          <cell r="AZ930">
            <v>703399</v>
          </cell>
        </row>
        <row r="931">
          <cell r="Q931">
            <v>96250</v>
          </cell>
          <cell r="S931">
            <v>96425</v>
          </cell>
          <cell r="U931">
            <v>128916.67</v>
          </cell>
          <cell r="V931">
            <v>130841.67</v>
          </cell>
          <cell r="W931">
            <v>-547283.32999999996</v>
          </cell>
          <cell r="Y931">
            <v>-543433.32999999996</v>
          </cell>
          <cell r="AA931">
            <v>-539583.32999999996</v>
          </cell>
          <cell r="AJ931">
            <v>-1215282.658333333</v>
          </cell>
          <cell r="AN931">
            <v>-739666.68374999997</v>
          </cell>
          <cell r="AR931">
            <v>-403204.87041666667</v>
          </cell>
          <cell r="AV931">
            <v>-255290.97</v>
          </cell>
          <cell r="AZ931">
            <v>-627457.63666666672</v>
          </cell>
        </row>
        <row r="932">
          <cell r="Q932">
            <v>1381423</v>
          </cell>
          <cell r="S932">
            <v>1463746</v>
          </cell>
          <cell r="U932">
            <v>1581933</v>
          </cell>
          <cell r="V932">
            <v>1640334</v>
          </cell>
          <cell r="W932">
            <v>1688301</v>
          </cell>
          <cell r="Y932">
            <v>1753991</v>
          </cell>
          <cell r="AA932">
            <v>1813536</v>
          </cell>
          <cell r="AJ932">
            <v>1056798.4166666667</v>
          </cell>
          <cell r="AN932">
            <v>1278858.25</v>
          </cell>
          <cell r="AR932">
            <v>1479677.7083333333</v>
          </cell>
          <cell r="AV932">
            <v>1657387.9583333333</v>
          </cell>
          <cell r="AZ932">
            <v>1803008.0416666667</v>
          </cell>
        </row>
        <row r="933">
          <cell r="Q933">
            <v>-121881</v>
          </cell>
          <cell r="S933">
            <v>-121881</v>
          </cell>
          <cell r="U933">
            <v>-121881</v>
          </cell>
          <cell r="V933">
            <v>-121881</v>
          </cell>
          <cell r="W933">
            <v>-121881</v>
          </cell>
          <cell r="Y933">
            <v>-121881</v>
          </cell>
          <cell r="AA933">
            <v>0</v>
          </cell>
          <cell r="AJ933">
            <v>-121881</v>
          </cell>
          <cell r="AN933">
            <v>-121881</v>
          </cell>
          <cell r="AR933">
            <v>-121881</v>
          </cell>
          <cell r="AV933">
            <v>-96489.125</v>
          </cell>
          <cell r="AZ933">
            <v>-55862.125</v>
          </cell>
        </row>
        <row r="934">
          <cell r="Q934">
            <v>0</v>
          </cell>
          <cell r="S934">
            <v>0</v>
          </cell>
          <cell r="U934">
            <v>0</v>
          </cell>
          <cell r="V934">
            <v>0</v>
          </cell>
          <cell r="W934">
            <v>0</v>
          </cell>
          <cell r="Y934">
            <v>0</v>
          </cell>
          <cell r="AA934">
            <v>0</v>
          </cell>
          <cell r="AJ934">
            <v>-3824755.2916666665</v>
          </cell>
          <cell r="AN934">
            <v>-2494405.625</v>
          </cell>
          <cell r="AR934">
            <v>-1164055.9583333333</v>
          </cell>
          <cell r="AV934">
            <v>0</v>
          </cell>
          <cell r="AZ934">
            <v>0</v>
          </cell>
        </row>
        <row r="935">
          <cell r="Q935">
            <v>0</v>
          </cell>
          <cell r="S935">
            <v>0</v>
          </cell>
          <cell r="U935">
            <v>0</v>
          </cell>
          <cell r="V935">
            <v>0</v>
          </cell>
          <cell r="W935">
            <v>0</v>
          </cell>
          <cell r="Y935">
            <v>0</v>
          </cell>
          <cell r="AA935">
            <v>0</v>
          </cell>
          <cell r="AJ935">
            <v>0</v>
          </cell>
          <cell r="AN935">
            <v>0</v>
          </cell>
          <cell r="AR935">
            <v>0</v>
          </cell>
          <cell r="AV935">
            <v>0</v>
          </cell>
          <cell r="AZ935">
            <v>0</v>
          </cell>
        </row>
        <row r="936">
          <cell r="Q936">
            <v>0</v>
          </cell>
          <cell r="S936">
            <v>0</v>
          </cell>
          <cell r="U936">
            <v>0</v>
          </cell>
          <cell r="V936">
            <v>0</v>
          </cell>
          <cell r="W936">
            <v>0</v>
          </cell>
          <cell r="Y936">
            <v>0</v>
          </cell>
          <cell r="AA936">
            <v>0</v>
          </cell>
          <cell r="AJ936">
            <v>1890149.3333333333</v>
          </cell>
          <cell r="AN936">
            <v>1405557</v>
          </cell>
          <cell r="AR936">
            <v>156173</v>
          </cell>
          <cell r="AV936">
            <v>0</v>
          </cell>
          <cell r="AZ936">
            <v>0</v>
          </cell>
        </row>
        <row r="937">
          <cell r="Q937">
            <v>6523000</v>
          </cell>
          <cell r="S937">
            <v>6615000</v>
          </cell>
          <cell r="U937">
            <v>6707000</v>
          </cell>
          <cell r="V937">
            <v>6753000</v>
          </cell>
          <cell r="W937">
            <v>6248000</v>
          </cell>
          <cell r="Y937">
            <v>6156000</v>
          </cell>
          <cell r="AA937">
            <v>6064000</v>
          </cell>
          <cell r="AJ937">
            <v>6592750</v>
          </cell>
          <cell r="AN937">
            <v>6594000</v>
          </cell>
          <cell r="AR937">
            <v>6532041.666666667</v>
          </cell>
          <cell r="AV937">
            <v>6358708.333333333</v>
          </cell>
          <cell r="AZ937">
            <v>6123875</v>
          </cell>
        </row>
        <row r="938">
          <cell r="Q938">
            <v>25990278</v>
          </cell>
          <cell r="S938">
            <v>35025278</v>
          </cell>
          <cell r="U938">
            <v>40451278</v>
          </cell>
          <cell r="V938">
            <v>42127278</v>
          </cell>
          <cell r="W938">
            <v>44567278</v>
          </cell>
          <cell r="Y938">
            <v>42083278</v>
          </cell>
          <cell r="AA938">
            <v>40738312</v>
          </cell>
          <cell r="AJ938">
            <v>16761145.625</v>
          </cell>
          <cell r="AN938">
            <v>24648092.291666668</v>
          </cell>
          <cell r="AR938">
            <v>32603788.958333332</v>
          </cell>
          <cell r="AV938">
            <v>39865844.041666664</v>
          </cell>
          <cell r="AZ938">
            <v>43543179.375</v>
          </cell>
        </row>
        <row r="939">
          <cell r="Q939">
            <v>184000</v>
          </cell>
          <cell r="S939">
            <v>557000</v>
          </cell>
          <cell r="U939">
            <v>602000</v>
          </cell>
          <cell r="V939">
            <v>596000</v>
          </cell>
          <cell r="W939">
            <v>773000</v>
          </cell>
          <cell r="Y939">
            <v>759000</v>
          </cell>
          <cell r="AA939">
            <v>745000</v>
          </cell>
          <cell r="AJ939">
            <v>47000</v>
          </cell>
          <cell r="AN939">
            <v>192083.33333333334</v>
          </cell>
          <cell r="AR939">
            <v>426708.33333333331</v>
          </cell>
          <cell r="AV939">
            <v>628000</v>
          </cell>
          <cell r="AZ939">
            <v>722750</v>
          </cell>
        </row>
        <row r="940">
          <cell r="Q940">
            <v>230000</v>
          </cell>
          <cell r="S940">
            <v>230000</v>
          </cell>
          <cell r="U940">
            <v>407000</v>
          </cell>
          <cell r="V940">
            <v>407000</v>
          </cell>
          <cell r="W940">
            <v>54000</v>
          </cell>
          <cell r="Y940">
            <v>54000</v>
          </cell>
          <cell r="AA940">
            <v>417000</v>
          </cell>
          <cell r="AJ940">
            <v>9583.3333333333339</v>
          </cell>
          <cell r="AN940">
            <v>93625</v>
          </cell>
          <cell r="AR940">
            <v>155750</v>
          </cell>
          <cell r="AV940">
            <v>258625</v>
          </cell>
          <cell r="AZ940">
            <v>206458.33333333334</v>
          </cell>
        </row>
        <row r="941">
          <cell r="S941">
            <v>835000</v>
          </cell>
          <cell r="U941">
            <v>1420000</v>
          </cell>
          <cell r="V941">
            <v>1711000</v>
          </cell>
          <cell r="W941">
            <v>2002000</v>
          </cell>
          <cell r="Y941">
            <v>2583000</v>
          </cell>
          <cell r="AA941">
            <v>3162000</v>
          </cell>
          <cell r="AJ941">
            <v>0</v>
          </cell>
          <cell r="AN941">
            <v>267916.66666666669</v>
          </cell>
          <cell r="AR941">
            <v>935208.33333333337</v>
          </cell>
          <cell r="AV941">
            <v>1988208.3333333333</v>
          </cell>
          <cell r="AZ941">
            <v>3140625</v>
          </cell>
        </row>
        <row r="942">
          <cell r="Q942">
            <v>0</v>
          </cell>
          <cell r="S942">
            <v>0</v>
          </cell>
          <cell r="U942">
            <v>0</v>
          </cell>
          <cell r="V942">
            <v>0</v>
          </cell>
          <cell r="W942">
            <v>0</v>
          </cell>
          <cell r="Y942">
            <v>0</v>
          </cell>
          <cell r="AA942">
            <v>0</v>
          </cell>
          <cell r="AJ942">
            <v>0</v>
          </cell>
          <cell r="AN942">
            <v>0</v>
          </cell>
          <cell r="AR942">
            <v>0</v>
          </cell>
          <cell r="AV942">
            <v>0</v>
          </cell>
          <cell r="AZ942">
            <v>0</v>
          </cell>
        </row>
        <row r="943">
          <cell r="Q943">
            <v>1929324</v>
          </cell>
          <cell r="S943">
            <v>1929324</v>
          </cell>
          <cell r="U943">
            <v>2205324</v>
          </cell>
          <cell r="V943">
            <v>2205324</v>
          </cell>
          <cell r="W943">
            <v>2478324</v>
          </cell>
          <cell r="Y943">
            <v>2478324</v>
          </cell>
          <cell r="AA943">
            <v>2807324</v>
          </cell>
          <cell r="AJ943">
            <v>1587074</v>
          </cell>
          <cell r="AN943">
            <v>1808324</v>
          </cell>
          <cell r="AR943">
            <v>2071240.6666666667</v>
          </cell>
          <cell r="AV943">
            <v>2401324</v>
          </cell>
          <cell r="AZ943">
            <v>2739824</v>
          </cell>
        </row>
        <row r="944">
          <cell r="Q944">
            <v>931000</v>
          </cell>
          <cell r="S944">
            <v>847000</v>
          </cell>
          <cell r="U944">
            <v>763000</v>
          </cell>
          <cell r="V944">
            <v>721000</v>
          </cell>
          <cell r="W944">
            <v>679000</v>
          </cell>
          <cell r="Y944">
            <v>595000</v>
          </cell>
          <cell r="AA944">
            <v>511000</v>
          </cell>
          <cell r="AJ944">
            <v>292791.66666666669</v>
          </cell>
          <cell r="AN944">
            <v>575125</v>
          </cell>
          <cell r="AR944">
            <v>801458.33333333337</v>
          </cell>
          <cell r="AV944">
            <v>678500</v>
          </cell>
          <cell r="AZ944">
            <v>509166.66666666669</v>
          </cell>
        </row>
        <row r="945">
          <cell r="AV945">
            <v>0</v>
          </cell>
          <cell r="AZ945">
            <v>0</v>
          </cell>
        </row>
        <row r="946">
          <cell r="Q946">
            <v>0</v>
          </cell>
          <cell r="S946">
            <v>0</v>
          </cell>
          <cell r="U946">
            <v>0</v>
          </cell>
          <cell r="V946">
            <v>0</v>
          </cell>
          <cell r="W946">
            <v>0</v>
          </cell>
          <cell r="Y946">
            <v>0</v>
          </cell>
          <cell r="AA946">
            <v>0</v>
          </cell>
          <cell r="AJ946">
            <v>0</v>
          </cell>
          <cell r="AN946">
            <v>0</v>
          </cell>
          <cell r="AR946">
            <v>0</v>
          </cell>
          <cell r="AV946">
            <v>0</v>
          </cell>
          <cell r="AZ946">
            <v>0</v>
          </cell>
        </row>
        <row r="947">
          <cell r="Q947">
            <v>0</v>
          </cell>
          <cell r="S947">
            <v>0</v>
          </cell>
          <cell r="U947">
            <v>0</v>
          </cell>
          <cell r="V947">
            <v>0</v>
          </cell>
          <cell r="W947">
            <v>0</v>
          </cell>
          <cell r="Y947">
            <v>0</v>
          </cell>
          <cell r="AA947">
            <v>0</v>
          </cell>
          <cell r="AJ947">
            <v>0</v>
          </cell>
          <cell r="AN947">
            <v>0</v>
          </cell>
          <cell r="AR947">
            <v>0</v>
          </cell>
          <cell r="AV947">
            <v>0</v>
          </cell>
          <cell r="AZ947">
            <v>0</v>
          </cell>
        </row>
        <row r="948">
          <cell r="Q948">
            <v>3880000</v>
          </cell>
          <cell r="S948">
            <v>4164000</v>
          </cell>
          <cell r="U948">
            <v>4761000</v>
          </cell>
          <cell r="V948">
            <v>4908000</v>
          </cell>
          <cell r="W948">
            <v>4965000</v>
          </cell>
          <cell r="Y948">
            <v>5223000</v>
          </cell>
          <cell r="AA948">
            <v>5425000</v>
          </cell>
          <cell r="AJ948">
            <v>3476666.6666666665</v>
          </cell>
          <cell r="AN948">
            <v>3937125</v>
          </cell>
          <cell r="AR948">
            <v>4440208.333333333</v>
          </cell>
          <cell r="AV948">
            <v>4823208.333333333</v>
          </cell>
          <cell r="AZ948">
            <v>5045708.333333333</v>
          </cell>
        </row>
        <row r="949">
          <cell r="Q949">
            <v>0</v>
          </cell>
          <cell r="S949">
            <v>0</v>
          </cell>
          <cell r="U949">
            <v>0</v>
          </cell>
          <cell r="V949">
            <v>0</v>
          </cell>
          <cell r="W949">
            <v>0</v>
          </cell>
          <cell r="Y949">
            <v>0</v>
          </cell>
          <cell r="AA949">
            <v>0</v>
          </cell>
          <cell r="AJ949">
            <v>0</v>
          </cell>
          <cell r="AN949">
            <v>0</v>
          </cell>
          <cell r="AR949">
            <v>0</v>
          </cell>
          <cell r="AV949">
            <v>0</v>
          </cell>
          <cell r="AZ949">
            <v>0</v>
          </cell>
        </row>
        <row r="950">
          <cell r="Q950">
            <v>-3196034</v>
          </cell>
          <cell r="S950">
            <v>-3196034</v>
          </cell>
          <cell r="U950">
            <v>-3294034</v>
          </cell>
          <cell r="V950">
            <v>-3294034</v>
          </cell>
          <cell r="W950">
            <v>-3382034</v>
          </cell>
          <cell r="Y950">
            <v>-3382034</v>
          </cell>
          <cell r="AA950">
            <v>-3542034</v>
          </cell>
          <cell r="AJ950">
            <v>-2536450.6666666665</v>
          </cell>
          <cell r="AN950">
            <v>-2867284</v>
          </cell>
          <cell r="AR950">
            <v>-3140909</v>
          </cell>
          <cell r="AV950">
            <v>-3392117.3333333335</v>
          </cell>
          <cell r="AZ950">
            <v>-3708534</v>
          </cell>
        </row>
        <row r="951">
          <cell r="Q951">
            <v>0</v>
          </cell>
          <cell r="S951">
            <v>0</v>
          </cell>
          <cell r="U951">
            <v>0</v>
          </cell>
          <cell r="V951">
            <v>0</v>
          </cell>
          <cell r="W951">
            <v>0</v>
          </cell>
          <cell r="Y951">
            <v>0</v>
          </cell>
          <cell r="AA951">
            <v>0</v>
          </cell>
          <cell r="AJ951">
            <v>-678112.83333333337</v>
          </cell>
          <cell r="AN951">
            <v>-442247.5</v>
          </cell>
          <cell r="AR951">
            <v>-206382.16666666666</v>
          </cell>
          <cell r="AV951">
            <v>0</v>
          </cell>
          <cell r="AZ951">
            <v>0</v>
          </cell>
        </row>
        <row r="952">
          <cell r="Q952">
            <v>0</v>
          </cell>
          <cell r="S952">
            <v>0</v>
          </cell>
          <cell r="U952">
            <v>0</v>
          </cell>
          <cell r="V952">
            <v>0</v>
          </cell>
          <cell r="W952">
            <v>0</v>
          </cell>
          <cell r="Y952">
            <v>0</v>
          </cell>
          <cell r="AA952">
            <v>0</v>
          </cell>
          <cell r="AJ952">
            <v>-18216.583333333332</v>
          </cell>
          <cell r="AN952">
            <v>-2335.9166666666665</v>
          </cell>
          <cell r="AR952">
            <v>1544.75</v>
          </cell>
          <cell r="AV952">
            <v>0</v>
          </cell>
          <cell r="AZ952">
            <v>0</v>
          </cell>
        </row>
        <row r="953">
          <cell r="Q953">
            <v>0</v>
          </cell>
          <cell r="S953">
            <v>0</v>
          </cell>
          <cell r="U953">
            <v>0</v>
          </cell>
          <cell r="V953">
            <v>0</v>
          </cell>
          <cell r="W953">
            <v>0</v>
          </cell>
          <cell r="Y953">
            <v>0</v>
          </cell>
          <cell r="AA953">
            <v>0</v>
          </cell>
          <cell r="AJ953">
            <v>0</v>
          </cell>
          <cell r="AN953">
            <v>0</v>
          </cell>
          <cell r="AR953">
            <v>0</v>
          </cell>
          <cell r="AV953">
            <v>0</v>
          </cell>
          <cell r="AZ953">
            <v>0</v>
          </cell>
        </row>
        <row r="954">
          <cell r="AR954">
            <v>0</v>
          </cell>
          <cell r="AV954">
            <v>6750</v>
          </cell>
          <cell r="AZ954">
            <v>115916.66666666667</v>
          </cell>
        </row>
        <row r="955">
          <cell r="Q955">
            <v>36000</v>
          </cell>
          <cell r="S955">
            <v>36000</v>
          </cell>
          <cell r="U955">
            <v>1000</v>
          </cell>
          <cell r="V955">
            <v>1000</v>
          </cell>
          <cell r="W955">
            <v>1000</v>
          </cell>
          <cell r="Y955">
            <v>1000</v>
          </cell>
          <cell r="AA955">
            <v>1000</v>
          </cell>
          <cell r="AJ955">
            <v>19500</v>
          </cell>
          <cell r="AN955">
            <v>24875</v>
          </cell>
          <cell r="AR955">
            <v>19208.333333333332</v>
          </cell>
          <cell r="AV955">
            <v>8291.6666666666661</v>
          </cell>
          <cell r="AZ955">
            <v>1000</v>
          </cell>
        </row>
        <row r="956">
          <cell r="Q956">
            <v>7474</v>
          </cell>
          <cell r="S956">
            <v>7474</v>
          </cell>
          <cell r="U956">
            <v>7474</v>
          </cell>
          <cell r="V956">
            <v>7474</v>
          </cell>
          <cell r="W956">
            <v>7474</v>
          </cell>
          <cell r="Y956">
            <v>7474</v>
          </cell>
          <cell r="AA956">
            <v>7474</v>
          </cell>
          <cell r="AJ956">
            <v>7474</v>
          </cell>
          <cell r="AN956">
            <v>7474</v>
          </cell>
          <cell r="AR956">
            <v>7474</v>
          </cell>
          <cell r="AV956">
            <v>7474</v>
          </cell>
          <cell r="AZ956">
            <v>7474</v>
          </cell>
        </row>
        <row r="957">
          <cell r="Q957">
            <v>35000</v>
          </cell>
          <cell r="S957">
            <v>35000</v>
          </cell>
          <cell r="U957">
            <v>35000</v>
          </cell>
          <cell r="V957">
            <v>35000</v>
          </cell>
          <cell r="W957">
            <v>35000</v>
          </cell>
          <cell r="Y957">
            <v>35000</v>
          </cell>
          <cell r="AA957">
            <v>35000</v>
          </cell>
          <cell r="AJ957">
            <v>35000</v>
          </cell>
          <cell r="AN957">
            <v>35000</v>
          </cell>
          <cell r="AR957">
            <v>35000</v>
          </cell>
          <cell r="AV957">
            <v>35000</v>
          </cell>
          <cell r="AZ957">
            <v>35000</v>
          </cell>
        </row>
        <row r="958">
          <cell r="Q958">
            <v>680967</v>
          </cell>
          <cell r="S958">
            <v>722967</v>
          </cell>
          <cell r="U958">
            <v>764967</v>
          </cell>
          <cell r="V958">
            <v>785967</v>
          </cell>
          <cell r="W958">
            <v>806967</v>
          </cell>
          <cell r="Y958">
            <v>848967</v>
          </cell>
          <cell r="AA958">
            <v>743967</v>
          </cell>
          <cell r="AJ958">
            <v>519342</v>
          </cell>
          <cell r="AN958">
            <v>607008.66666666663</v>
          </cell>
          <cell r="AR958">
            <v>704008.66666666663</v>
          </cell>
          <cell r="AV958">
            <v>763342</v>
          </cell>
          <cell r="AZ958">
            <v>787675.33333333337</v>
          </cell>
        </row>
        <row r="959">
          <cell r="Q959">
            <v>2133338</v>
          </cell>
          <cell r="S959">
            <v>2133338</v>
          </cell>
          <cell r="U959">
            <v>2134338</v>
          </cell>
          <cell r="V959">
            <v>2135338</v>
          </cell>
          <cell r="W959">
            <v>2134338</v>
          </cell>
          <cell r="Y959">
            <v>2136338</v>
          </cell>
          <cell r="AA959">
            <v>1810338</v>
          </cell>
          <cell r="AJ959">
            <v>1922835.5</v>
          </cell>
          <cell r="AN959">
            <v>2021937.1666666667</v>
          </cell>
          <cell r="AR959">
            <v>2121580.5</v>
          </cell>
          <cell r="AV959">
            <v>2040088</v>
          </cell>
          <cell r="AZ959">
            <v>1934046.3333333333</v>
          </cell>
        </row>
        <row r="960">
          <cell r="Q960">
            <v>139202</v>
          </cell>
          <cell r="S960">
            <v>139202</v>
          </cell>
          <cell r="U960">
            <v>139202</v>
          </cell>
          <cell r="V960">
            <v>139202</v>
          </cell>
          <cell r="W960">
            <v>139202</v>
          </cell>
          <cell r="Y960">
            <v>139202</v>
          </cell>
          <cell r="AA960">
            <v>266202</v>
          </cell>
          <cell r="AJ960">
            <v>155132.45833333334</v>
          </cell>
          <cell r="AN960">
            <v>147518.125</v>
          </cell>
          <cell r="AR960">
            <v>139903.79166666666</v>
          </cell>
          <cell r="AV960">
            <v>179160.33333333334</v>
          </cell>
          <cell r="AZ960">
            <v>244827</v>
          </cell>
        </row>
        <row r="961">
          <cell r="Q961">
            <v>-6093906</v>
          </cell>
          <cell r="S961">
            <v>-6432906</v>
          </cell>
          <cell r="U961">
            <v>-6452906</v>
          </cell>
          <cell r="V961">
            <v>-6723906</v>
          </cell>
          <cell r="W961">
            <v>-7238906</v>
          </cell>
          <cell r="Y961">
            <v>-7766906</v>
          </cell>
          <cell r="AA961">
            <v>-8420922</v>
          </cell>
          <cell r="AJ961">
            <v>-5163906</v>
          </cell>
          <cell r="AN961">
            <v>-5773114.333333333</v>
          </cell>
          <cell r="AR961">
            <v>-6422947.666666667</v>
          </cell>
          <cell r="AV961">
            <v>-7285494</v>
          </cell>
          <cell r="AZ961">
            <v>-8186457.666666667</v>
          </cell>
        </row>
        <row r="962">
          <cell r="Q962">
            <v>-1446794</v>
          </cell>
          <cell r="S962">
            <v>-1446794</v>
          </cell>
          <cell r="U962">
            <v>-1446794</v>
          </cell>
          <cell r="V962">
            <v>-1446794</v>
          </cell>
          <cell r="W962">
            <v>-1493492</v>
          </cell>
          <cell r="Y962">
            <v>-1493492</v>
          </cell>
          <cell r="AA962">
            <v>-1488493</v>
          </cell>
          <cell r="AJ962">
            <v>897535.875</v>
          </cell>
          <cell r="AN962">
            <v>36046.208333333336</v>
          </cell>
          <cell r="AR962">
            <v>-843790.95833333337</v>
          </cell>
          <cell r="AV962">
            <v>-1468398.5416666667</v>
          </cell>
          <cell r="AZ962">
            <v>-1285075.75</v>
          </cell>
        </row>
        <row r="963">
          <cell r="Q963">
            <v>-1001251</v>
          </cell>
          <cell r="S963">
            <v>-1001251</v>
          </cell>
          <cell r="U963">
            <v>-1001251</v>
          </cell>
          <cell r="V963">
            <v>-1001251</v>
          </cell>
          <cell r="W963">
            <v>-1033568</v>
          </cell>
          <cell r="Y963">
            <v>-1033568</v>
          </cell>
          <cell r="AA963">
            <v>-1029895</v>
          </cell>
          <cell r="AJ963">
            <v>621138.04166666663</v>
          </cell>
          <cell r="AN963">
            <v>24945.708333333332</v>
          </cell>
          <cell r="AR963">
            <v>-583943.91666666663</v>
          </cell>
          <cell r="AV963">
            <v>-1016148.875</v>
          </cell>
          <cell r="AZ963">
            <v>-889280.625</v>
          </cell>
        </row>
        <row r="964">
          <cell r="AV964">
            <v>0</v>
          </cell>
          <cell r="AZ964">
            <v>208609.375</v>
          </cell>
        </row>
        <row r="965">
          <cell r="Q965">
            <v>7233570.6699999999</v>
          </cell>
          <cell r="S965">
            <v>-1871992.83</v>
          </cell>
          <cell r="U965">
            <v>-3810468.23</v>
          </cell>
          <cell r="V965">
            <v>370044.73</v>
          </cell>
          <cell r="W965">
            <v>2976301.14</v>
          </cell>
          <cell r="Y965">
            <v>14606652.279999999</v>
          </cell>
          <cell r="AA965">
            <v>13233601.25</v>
          </cell>
          <cell r="AJ965">
            <v>5148837.5920833331</v>
          </cell>
          <cell r="AN965">
            <v>5422389.5954166679</v>
          </cell>
          <cell r="AR965">
            <v>6099499.949583333</v>
          </cell>
          <cell r="AV965">
            <v>5621682.5687500006</v>
          </cell>
          <cell r="AZ965">
            <v>6980216.5983333318</v>
          </cell>
        </row>
        <row r="966">
          <cell r="Q966">
            <v>-5075464.66</v>
          </cell>
          <cell r="S966">
            <v>-15787748.949999999</v>
          </cell>
          <cell r="U966">
            <v>-36829632.399999999</v>
          </cell>
          <cell r="V966">
            <v>-54265222.630000003</v>
          </cell>
          <cell r="W966">
            <v>-44238808.340000004</v>
          </cell>
          <cell r="Y966">
            <v>-62527416.759999998</v>
          </cell>
          <cell r="AA966">
            <v>-13696864.16</v>
          </cell>
          <cell r="AJ966">
            <v>-32215928.649583329</v>
          </cell>
          <cell r="AN966">
            <v>-22105349.710416663</v>
          </cell>
          <cell r="AR966">
            <v>-29849405.99208333</v>
          </cell>
          <cell r="AV966">
            <v>-32087718.329583336</v>
          </cell>
          <cell r="AZ966">
            <v>-24000273.387499992</v>
          </cell>
        </row>
        <row r="967">
          <cell r="Q967">
            <v>-281931.78999999998</v>
          </cell>
          <cell r="S967">
            <v>-314892.08</v>
          </cell>
          <cell r="U967">
            <v>-435170</v>
          </cell>
          <cell r="V967">
            <v>-542193.28</v>
          </cell>
          <cell r="W967">
            <v>-259804.71</v>
          </cell>
          <cell r="Y967">
            <v>-522191.78</v>
          </cell>
          <cell r="AA967">
            <v>19088.14</v>
          </cell>
          <cell r="AJ967">
            <v>-1451400.5875000001</v>
          </cell>
          <cell r="AN967">
            <v>-1158072.6504166664</v>
          </cell>
          <cell r="AR967">
            <v>-593029.29375000007</v>
          </cell>
          <cell r="AV967">
            <v>-331940.9891666667</v>
          </cell>
          <cell r="AZ967">
            <v>-223901.06166666665</v>
          </cell>
        </row>
        <row r="968">
          <cell r="Q968">
            <v>460454.54</v>
          </cell>
          <cell r="S968">
            <v>491402.36</v>
          </cell>
          <cell r="U968">
            <v>470171.39</v>
          </cell>
          <cell r="V968">
            <v>459651.08</v>
          </cell>
          <cell r="W968">
            <v>435706.43</v>
          </cell>
          <cell r="Y968">
            <v>470288.68</v>
          </cell>
          <cell r="AA968">
            <v>318460.46000000002</v>
          </cell>
          <cell r="AJ968">
            <v>456280.96416666679</v>
          </cell>
          <cell r="AN968">
            <v>449395.71458333335</v>
          </cell>
          <cell r="AR968">
            <v>454853.06583333336</v>
          </cell>
          <cell r="AV968">
            <v>445566.3808333333</v>
          </cell>
          <cell r="AZ968">
            <v>418654.15625</v>
          </cell>
        </row>
        <row r="969">
          <cell r="Q969">
            <v>4835239.6100000003</v>
          </cell>
          <cell r="S969">
            <v>2769704.31</v>
          </cell>
          <cell r="U969">
            <v>1214743.29</v>
          </cell>
          <cell r="V969">
            <v>835515.83</v>
          </cell>
          <cell r="W969">
            <v>627316.38</v>
          </cell>
          <cell r="Y969">
            <v>209330.4</v>
          </cell>
          <cell r="AA969">
            <v>7565252.5099999998</v>
          </cell>
          <cell r="AJ969">
            <v>2994689.3866666667</v>
          </cell>
          <cell r="AN969">
            <v>2249509.3529166663</v>
          </cell>
          <cell r="AR969">
            <v>2316910.1816666662</v>
          </cell>
          <cell r="AV969">
            <v>2574045.6820833334</v>
          </cell>
          <cell r="AZ969">
            <v>2787392.8170833336</v>
          </cell>
        </row>
        <row r="970">
          <cell r="Q970">
            <v>-16063776.470000001</v>
          </cell>
          <cell r="S970">
            <v>-9126128.6699999999</v>
          </cell>
          <cell r="U970">
            <v>-3851318.22</v>
          </cell>
          <cell r="V970">
            <v>-2513360.83</v>
          </cell>
          <cell r="W970">
            <v>-1736238.67</v>
          </cell>
          <cell r="Y970">
            <v>-194546.38</v>
          </cell>
          <cell r="AA970">
            <v>-66586398.020000003</v>
          </cell>
          <cell r="AJ970">
            <v>-15000079.814166667</v>
          </cell>
          <cell r="AN970">
            <v>-8408858.4875000007</v>
          </cell>
          <cell r="AR970">
            <v>-7505948.1625000006</v>
          </cell>
          <cell r="AV970">
            <v>-16095840.709583335</v>
          </cell>
          <cell r="AZ970">
            <v>-23561772.892500002</v>
          </cell>
        </row>
        <row r="971">
          <cell r="W971">
            <v>-20701303.469999999</v>
          </cell>
          <cell r="Y971">
            <v>-19528681.640000001</v>
          </cell>
          <cell r="AA971">
            <v>-17456473.41</v>
          </cell>
          <cell r="AJ971">
            <v>0</v>
          </cell>
          <cell r="AN971">
            <v>0</v>
          </cell>
          <cell r="AR971">
            <v>-4221542.4991666665</v>
          </cell>
          <cell r="AV971">
            <v>-9840085.6583333332</v>
          </cell>
          <cell r="AZ971">
            <v>-12385835.354583336</v>
          </cell>
        </row>
        <row r="972">
          <cell r="Q972">
            <v>8967750072.1800022</v>
          </cell>
          <cell r="S972">
            <v>8796799245.090004</v>
          </cell>
          <cell r="U972">
            <v>8544073521.8700094</v>
          </cell>
          <cell r="V972">
            <v>8443211198.1600037</v>
          </cell>
          <cell r="W972">
            <v>8402764384.1999969</v>
          </cell>
          <cell r="Y972">
            <v>8586482260.5900087</v>
          </cell>
          <cell r="AA972">
            <v>8619310602.7900047</v>
          </cell>
          <cell r="AJ972">
            <v>7962404785.0204191</v>
          </cell>
          <cell r="AN972">
            <v>8288180862.1062527</v>
          </cell>
          <cell r="AR972">
            <v>8498242242.4287472</v>
          </cell>
          <cell r="AV972">
            <v>8671515549.4954205</v>
          </cell>
          <cell r="AZ972">
            <v>8673305475.4054203</v>
          </cell>
        </row>
        <row r="973">
          <cell r="Q973">
            <v>-859037900</v>
          </cell>
          <cell r="S973">
            <v>0</v>
          </cell>
          <cell r="U973">
            <v>0</v>
          </cell>
          <cell r="V973">
            <v>0</v>
          </cell>
          <cell r="W973">
            <v>0</v>
          </cell>
          <cell r="Y973">
            <v>0</v>
          </cell>
          <cell r="AA973">
            <v>0</v>
          </cell>
          <cell r="AJ973">
            <v>-859037900</v>
          </cell>
          <cell r="AN973">
            <v>-680071670.83333337</v>
          </cell>
          <cell r="AR973">
            <v>-393725704.16666669</v>
          </cell>
          <cell r="AV973">
            <v>-107379737.5</v>
          </cell>
          <cell r="AZ973">
            <v>0</v>
          </cell>
        </row>
        <row r="974">
          <cell r="Q974">
            <v>0</v>
          </cell>
          <cell r="S974">
            <v>-859037.91</v>
          </cell>
          <cell r="U974">
            <v>-859037.91</v>
          </cell>
          <cell r="V974">
            <v>-859037.91</v>
          </cell>
          <cell r="W974">
            <v>-859037.91</v>
          </cell>
          <cell r="Y974">
            <v>-859037.91</v>
          </cell>
          <cell r="AA974">
            <v>-859037.91</v>
          </cell>
          <cell r="AJ974">
            <v>0</v>
          </cell>
          <cell r="AN974">
            <v>-178966.23124999998</v>
          </cell>
          <cell r="AR974">
            <v>-465312.20124999998</v>
          </cell>
          <cell r="AV974">
            <v>-751658.17125000001</v>
          </cell>
          <cell r="AZ974">
            <v>-859037.91</v>
          </cell>
        </row>
        <row r="975">
          <cell r="Q975">
            <v>-1000</v>
          </cell>
          <cell r="S975">
            <v>-1000</v>
          </cell>
          <cell r="U975">
            <v>-1000</v>
          </cell>
          <cell r="V975">
            <v>-1000</v>
          </cell>
          <cell r="W975">
            <v>0</v>
          </cell>
          <cell r="Y975">
            <v>0</v>
          </cell>
          <cell r="AA975">
            <v>0</v>
          </cell>
          <cell r="AJ975">
            <v>-1000</v>
          </cell>
          <cell r="AN975">
            <v>-1000</v>
          </cell>
          <cell r="AR975">
            <v>-791.66666666666663</v>
          </cell>
          <cell r="AV975">
            <v>-458.33333333333331</v>
          </cell>
          <cell r="AZ975">
            <v>-125</v>
          </cell>
        </row>
        <row r="976">
          <cell r="Q976">
            <v>-122847945.22</v>
          </cell>
          <cell r="S976">
            <v>-122847945.22</v>
          </cell>
          <cell r="U976">
            <v>-122847945.22</v>
          </cell>
          <cell r="V976">
            <v>-122847945.22</v>
          </cell>
          <cell r="W976">
            <v>-122847945.22</v>
          </cell>
          <cell r="Y976">
            <v>-122847945.22</v>
          </cell>
          <cell r="AA976">
            <v>-122847945.22</v>
          </cell>
          <cell r="AJ976">
            <v>-122847945.22000001</v>
          </cell>
          <cell r="AN976">
            <v>-122847945.22000001</v>
          </cell>
          <cell r="AR976">
            <v>-122847945.22000001</v>
          </cell>
          <cell r="AV976">
            <v>-122847945.22000001</v>
          </cell>
          <cell r="AZ976">
            <v>-122847945.22000001</v>
          </cell>
        </row>
        <row r="977">
          <cell r="Q977">
            <v>-338395484.31</v>
          </cell>
          <cell r="S977">
            <v>-338395484.31</v>
          </cell>
          <cell r="U977">
            <v>-338395484.31</v>
          </cell>
          <cell r="V977">
            <v>-338395484.31</v>
          </cell>
          <cell r="W977">
            <v>-338395484.31</v>
          </cell>
          <cell r="Y977">
            <v>-338395484.31</v>
          </cell>
          <cell r="AA977">
            <v>-338395484.31</v>
          </cell>
          <cell r="AJ977">
            <v>-338395484.31</v>
          </cell>
          <cell r="AN977">
            <v>-338395484.31</v>
          </cell>
          <cell r="AR977">
            <v>-338395484.31</v>
          </cell>
          <cell r="AV977">
            <v>-338395484.31</v>
          </cell>
          <cell r="AZ977">
            <v>-338395484.31</v>
          </cell>
        </row>
        <row r="978">
          <cell r="Q978">
            <v>-16901820.34</v>
          </cell>
          <cell r="S978">
            <v>-16901820.34</v>
          </cell>
          <cell r="U978">
            <v>-16901820.34</v>
          </cell>
          <cell r="V978">
            <v>-16901820.34</v>
          </cell>
          <cell r="W978">
            <v>-16901820.34</v>
          </cell>
          <cell r="Y978">
            <v>-16901820.34</v>
          </cell>
          <cell r="AA978">
            <v>-16901820.34</v>
          </cell>
          <cell r="AJ978">
            <v>-16901820.34</v>
          </cell>
          <cell r="AN978">
            <v>-16901820.34</v>
          </cell>
          <cell r="AR978">
            <v>-16901820.34</v>
          </cell>
          <cell r="AV978">
            <v>-16901820.34</v>
          </cell>
          <cell r="AZ978">
            <v>-16901820.34</v>
          </cell>
        </row>
        <row r="979">
          <cell r="Q979">
            <v>-337.5</v>
          </cell>
          <cell r="S979">
            <v>0</v>
          </cell>
          <cell r="U979">
            <v>0</v>
          </cell>
          <cell r="V979">
            <v>0</v>
          </cell>
          <cell r="W979">
            <v>0</v>
          </cell>
          <cell r="Y979">
            <v>0</v>
          </cell>
          <cell r="AA979">
            <v>0</v>
          </cell>
          <cell r="AJ979">
            <v>-337.5</v>
          </cell>
          <cell r="AN979">
            <v>-267.1875</v>
          </cell>
          <cell r="AR979">
            <v>-154.6875</v>
          </cell>
          <cell r="AV979">
            <v>-42.1875</v>
          </cell>
          <cell r="AZ979">
            <v>0</v>
          </cell>
        </row>
        <row r="980">
          <cell r="Q980">
            <v>-820586865.84000003</v>
          </cell>
          <cell r="S980">
            <v>-2470564779.1599998</v>
          </cell>
          <cell r="U980">
            <v>-2491360451.8000002</v>
          </cell>
          <cell r="V980">
            <v>-2491360451.8000002</v>
          </cell>
          <cell r="W980">
            <v>-2487705116.4699998</v>
          </cell>
          <cell r="Y980">
            <v>-2487705116.4699998</v>
          </cell>
          <cell r="AA980">
            <v>-2487705116.4699998</v>
          </cell>
          <cell r="AJ980">
            <v>-820453035.04541683</v>
          </cell>
          <cell r="AN980">
            <v>-1166905248.2841668</v>
          </cell>
          <cell r="AR980">
            <v>-1723094353.3258331</v>
          </cell>
          <cell r="AV980">
            <v>-2278800807.5312505</v>
          </cell>
          <cell r="AZ980">
            <v>-2488162033.38625</v>
          </cell>
        </row>
        <row r="981">
          <cell r="Q981">
            <v>-3655335.33</v>
          </cell>
          <cell r="S981">
            <v>0</v>
          </cell>
          <cell r="U981">
            <v>0</v>
          </cell>
          <cell r="V981">
            <v>0</v>
          </cell>
          <cell r="W981">
            <v>0</v>
          </cell>
          <cell r="Y981">
            <v>0</v>
          </cell>
          <cell r="AA981">
            <v>0</v>
          </cell>
          <cell r="AJ981">
            <v>-2552258.5341666662</v>
          </cell>
          <cell r="AN981">
            <v>-2260201.13625</v>
          </cell>
          <cell r="AR981">
            <v>-1481353.6929166669</v>
          </cell>
          <cell r="AV981">
            <v>-456916.91625000001</v>
          </cell>
          <cell r="AZ981">
            <v>0</v>
          </cell>
        </row>
        <row r="982">
          <cell r="Q982">
            <v>0</v>
          </cell>
          <cell r="S982">
            <v>0</v>
          </cell>
          <cell r="U982">
            <v>0</v>
          </cell>
          <cell r="V982">
            <v>0</v>
          </cell>
          <cell r="W982">
            <v>0</v>
          </cell>
          <cell r="Y982">
            <v>0</v>
          </cell>
          <cell r="AA982">
            <v>0</v>
          </cell>
          <cell r="AJ982">
            <v>-76338.63416666667</v>
          </cell>
          <cell r="AN982">
            <v>-20819.627499999999</v>
          </cell>
          <cell r="AR982">
            <v>0</v>
          </cell>
          <cell r="AV982">
            <v>0</v>
          </cell>
          <cell r="AZ982">
            <v>0</v>
          </cell>
        </row>
        <row r="983">
          <cell r="Q983">
            <v>-64675</v>
          </cell>
          <cell r="S983">
            <v>-64675</v>
          </cell>
          <cell r="U983">
            <v>-491575</v>
          </cell>
          <cell r="V983">
            <v>-491575</v>
          </cell>
          <cell r="W983">
            <v>-491575</v>
          </cell>
          <cell r="Y983">
            <v>-491575</v>
          </cell>
          <cell r="AA983">
            <v>-491575</v>
          </cell>
          <cell r="AJ983">
            <v>-53938.541666666664</v>
          </cell>
          <cell r="AN983">
            <v>-116173.125</v>
          </cell>
          <cell r="AR983">
            <v>-260218.125</v>
          </cell>
          <cell r="AV983">
            <v>-402637.5</v>
          </cell>
          <cell r="AZ983">
            <v>-491575</v>
          </cell>
        </row>
        <row r="984">
          <cell r="Q984">
            <v>-689543.36</v>
          </cell>
          <cell r="S984">
            <v>0</v>
          </cell>
          <cell r="U984">
            <v>0</v>
          </cell>
          <cell r="V984">
            <v>0</v>
          </cell>
          <cell r="W984">
            <v>0</v>
          </cell>
          <cell r="Y984">
            <v>0</v>
          </cell>
          <cell r="AA984">
            <v>0</v>
          </cell>
          <cell r="AJ984">
            <v>-1077572.7308333332</v>
          </cell>
          <cell r="AN984">
            <v>-450399.61833333335</v>
          </cell>
          <cell r="AR984">
            <v>-285944.16499999998</v>
          </cell>
          <cell r="AV984">
            <v>-86192.92</v>
          </cell>
          <cell r="AZ984">
            <v>0</v>
          </cell>
        </row>
        <row r="985">
          <cell r="Q985">
            <v>-399333813.91000003</v>
          </cell>
          <cell r="S985">
            <v>-13872593.67</v>
          </cell>
          <cell r="U985">
            <v>-13872593.67</v>
          </cell>
          <cell r="V985">
            <v>-13872593.67</v>
          </cell>
          <cell r="W985">
            <v>0</v>
          </cell>
          <cell r="Y985">
            <v>0</v>
          </cell>
          <cell r="AA985">
            <v>0</v>
          </cell>
          <cell r="AJ985">
            <v>-261383220.17125002</v>
          </cell>
          <cell r="AN985">
            <v>-190334739.32875001</v>
          </cell>
          <cell r="AR985">
            <v>-115017657.38958336</v>
          </cell>
          <cell r="AV985">
            <v>-53661245.395416677</v>
          </cell>
          <cell r="AZ985">
            <v>-1734074.20875</v>
          </cell>
        </row>
        <row r="986">
          <cell r="Q986">
            <v>2148854.7200000002</v>
          </cell>
          <cell r="S986">
            <v>2148854.7200000002</v>
          </cell>
          <cell r="U986">
            <v>2148854.7200000002</v>
          </cell>
          <cell r="V986">
            <v>2148854.7200000002</v>
          </cell>
          <cell r="W986">
            <v>2148854.7200000002</v>
          </cell>
          <cell r="Y986">
            <v>2148854.7200000002</v>
          </cell>
          <cell r="AA986">
            <v>2148854.7200000002</v>
          </cell>
          <cell r="AJ986">
            <v>2148854.7199999997</v>
          </cell>
          <cell r="AN986">
            <v>2148854.7199999997</v>
          </cell>
          <cell r="AR986">
            <v>2148854.7199999997</v>
          </cell>
          <cell r="AV986">
            <v>2148854.7199999997</v>
          </cell>
          <cell r="AZ986">
            <v>2148854.7199999997</v>
          </cell>
        </row>
        <row r="987">
          <cell r="Q987">
            <v>0</v>
          </cell>
          <cell r="S987">
            <v>0</v>
          </cell>
          <cell r="U987">
            <v>0</v>
          </cell>
          <cell r="V987">
            <v>0</v>
          </cell>
          <cell r="W987">
            <v>0</v>
          </cell>
          <cell r="Y987">
            <v>0</v>
          </cell>
          <cell r="AA987">
            <v>0</v>
          </cell>
          <cell r="AJ987">
            <v>0</v>
          </cell>
          <cell r="AN987">
            <v>0</v>
          </cell>
          <cell r="AR987">
            <v>0</v>
          </cell>
          <cell r="AV987">
            <v>0</v>
          </cell>
          <cell r="AZ987">
            <v>0</v>
          </cell>
        </row>
        <row r="988">
          <cell r="Q988">
            <v>4985024.68</v>
          </cell>
          <cell r="S988">
            <v>4985024.68</v>
          </cell>
          <cell r="U988">
            <v>4985024.68</v>
          </cell>
          <cell r="V988">
            <v>4985024.68</v>
          </cell>
          <cell r="W988">
            <v>4985024.68</v>
          </cell>
          <cell r="Y988">
            <v>4985024.68</v>
          </cell>
          <cell r="AA988">
            <v>4985024.68</v>
          </cell>
          <cell r="AJ988">
            <v>4985024.68</v>
          </cell>
          <cell r="AN988">
            <v>4985024.68</v>
          </cell>
          <cell r="AR988">
            <v>4985024.68</v>
          </cell>
          <cell r="AV988">
            <v>4985024.68</v>
          </cell>
          <cell r="AZ988">
            <v>4985024.68</v>
          </cell>
        </row>
        <row r="989">
          <cell r="Q989">
            <v>0</v>
          </cell>
          <cell r="S989">
            <v>0</v>
          </cell>
          <cell r="U989">
            <v>0</v>
          </cell>
          <cell r="V989">
            <v>0</v>
          </cell>
          <cell r="W989">
            <v>0</v>
          </cell>
          <cell r="Y989">
            <v>0</v>
          </cell>
          <cell r="AA989">
            <v>0</v>
          </cell>
          <cell r="AJ989">
            <v>0</v>
          </cell>
          <cell r="AN989">
            <v>0</v>
          </cell>
          <cell r="AR989">
            <v>0</v>
          </cell>
          <cell r="AV989">
            <v>0</v>
          </cell>
          <cell r="AZ989">
            <v>0</v>
          </cell>
        </row>
        <row r="990">
          <cell r="Q990">
            <v>-6573245</v>
          </cell>
          <cell r="S990">
            <v>-6573245</v>
          </cell>
          <cell r="U990">
            <v>-6573245</v>
          </cell>
          <cell r="V990">
            <v>-6573245</v>
          </cell>
          <cell r="W990">
            <v>-6573245</v>
          </cell>
          <cell r="Y990">
            <v>-6573245</v>
          </cell>
          <cell r="AA990">
            <v>-6573245</v>
          </cell>
          <cell r="AJ990">
            <v>-6532226.416666667</v>
          </cell>
          <cell r="AN990">
            <v>-6546493.75</v>
          </cell>
          <cell r="AR990">
            <v>-6560761.083333333</v>
          </cell>
          <cell r="AV990">
            <v>-6574360.5</v>
          </cell>
          <cell r="AZ990">
            <v>-6583284.5</v>
          </cell>
        </row>
        <row r="991">
          <cell r="Q991">
            <v>-1739242</v>
          </cell>
          <cell r="S991">
            <v>-1739242</v>
          </cell>
          <cell r="U991">
            <v>-1739242</v>
          </cell>
          <cell r="V991">
            <v>-1739242</v>
          </cell>
          <cell r="W991">
            <v>-1739242</v>
          </cell>
          <cell r="Y991">
            <v>-1739242</v>
          </cell>
          <cell r="AA991">
            <v>-1739242</v>
          </cell>
          <cell r="AJ991">
            <v>-1521866.125</v>
          </cell>
          <cell r="AN991">
            <v>-1597475.125</v>
          </cell>
          <cell r="AR991">
            <v>-1673084.125</v>
          </cell>
          <cell r="AV991">
            <v>-1740792.0833333333</v>
          </cell>
          <cell r="AZ991">
            <v>-1753192.75</v>
          </cell>
        </row>
        <row r="992">
          <cell r="Q992">
            <v>6912845.0599999996</v>
          </cell>
          <cell r="S992">
            <v>10437623.67</v>
          </cell>
          <cell r="U992">
            <v>10437623.67</v>
          </cell>
          <cell r="V992">
            <v>10437623.67</v>
          </cell>
          <cell r="W992">
            <v>-389541.3</v>
          </cell>
          <cell r="Y992">
            <v>-389541.3</v>
          </cell>
          <cell r="AA992">
            <v>-389541.3</v>
          </cell>
          <cell r="AJ992">
            <v>6684363.654583334</v>
          </cell>
          <cell r="AN992">
            <v>7940905.487916667</v>
          </cell>
          <cell r="AR992">
            <v>6860172.3225000007</v>
          </cell>
          <cell r="AV992">
            <v>4426043.5358333355</v>
          </cell>
          <cell r="AZ992">
            <v>1077470.5337499997</v>
          </cell>
        </row>
        <row r="993">
          <cell r="Q993">
            <v>3524778.61</v>
          </cell>
          <cell r="S993">
            <v>389541.3</v>
          </cell>
          <cell r="U993">
            <v>389541.3</v>
          </cell>
          <cell r="V993">
            <v>389541.3</v>
          </cell>
          <cell r="W993">
            <v>389541.3</v>
          </cell>
          <cell r="Y993">
            <v>389541.3</v>
          </cell>
          <cell r="AA993">
            <v>389541.3</v>
          </cell>
          <cell r="AJ993">
            <v>1987892.3058333334</v>
          </cell>
          <cell r="AN993">
            <v>1740548.6425000001</v>
          </cell>
          <cell r="AR993">
            <v>1316670.5370833336</v>
          </cell>
          <cell r="AV993">
            <v>509657.38624999992</v>
          </cell>
          <cell r="AZ993">
            <v>275925.08749999997</v>
          </cell>
        </row>
        <row r="994">
          <cell r="Q994">
            <v>-457744180.39999998</v>
          </cell>
          <cell r="S994">
            <v>-474639899.95999998</v>
          </cell>
          <cell r="U994">
            <v>-474534261.32999998</v>
          </cell>
          <cell r="V994">
            <v>-474534261.32999998</v>
          </cell>
          <cell r="W994">
            <v>-473362627.68000001</v>
          </cell>
          <cell r="Y994">
            <v>-473362627.68000001</v>
          </cell>
          <cell r="AA994">
            <v>-473529059.11000001</v>
          </cell>
          <cell r="AJ994">
            <v>-453396578.04874992</v>
          </cell>
          <cell r="AN994">
            <v>-462612865.03624994</v>
          </cell>
          <cell r="AR994">
            <v>-468663179.15125006</v>
          </cell>
          <cell r="AV994">
            <v>-473403798.09541655</v>
          </cell>
          <cell r="AZ994">
            <v>-467835715.61250001</v>
          </cell>
        </row>
        <row r="995">
          <cell r="Q995">
            <v>-162735518.78</v>
          </cell>
          <cell r="S995">
            <v>-56437884.909999996</v>
          </cell>
          <cell r="U995">
            <v>-100880469.02</v>
          </cell>
          <cell r="V995">
            <v>-122522352.84</v>
          </cell>
          <cell r="W995">
            <v>-128754095.34</v>
          </cell>
          <cell r="Y995">
            <v>-112535516.01000001</v>
          </cell>
          <cell r="AA995">
            <v>-123167336.86</v>
          </cell>
          <cell r="AJ995">
            <v>-108509176.89708306</v>
          </cell>
          <cell r="AN995">
            <v>-106257854.54833323</v>
          </cell>
          <cell r="AR995">
            <v>-107686617.54416661</v>
          </cell>
          <cell r="AV995">
            <v>-109306416.5425</v>
          </cell>
          <cell r="AZ995">
            <v>-86532721.430416659</v>
          </cell>
        </row>
        <row r="996">
          <cell r="Q996">
            <v>0</v>
          </cell>
          <cell r="S996">
            <v>0</v>
          </cell>
          <cell r="U996">
            <v>0</v>
          </cell>
          <cell r="V996">
            <v>0</v>
          </cell>
          <cell r="W996">
            <v>0</v>
          </cell>
          <cell r="Y996">
            <v>0</v>
          </cell>
          <cell r="AA996">
            <v>0</v>
          </cell>
          <cell r="AJ996">
            <v>0</v>
          </cell>
          <cell r="AN996">
            <v>0</v>
          </cell>
          <cell r="AR996">
            <v>0</v>
          </cell>
          <cell r="AV996">
            <v>0</v>
          </cell>
          <cell r="AZ996">
            <v>0</v>
          </cell>
        </row>
        <row r="997">
          <cell r="Q997">
            <v>0</v>
          </cell>
          <cell r="S997">
            <v>0</v>
          </cell>
          <cell r="U997">
            <v>0</v>
          </cell>
          <cell r="V997">
            <v>0</v>
          </cell>
          <cell r="W997">
            <v>0</v>
          </cell>
          <cell r="Y997">
            <v>0</v>
          </cell>
          <cell r="AA997">
            <v>0</v>
          </cell>
          <cell r="AJ997">
            <v>0</v>
          </cell>
          <cell r="AN997">
            <v>0</v>
          </cell>
          <cell r="AR997">
            <v>0</v>
          </cell>
          <cell r="AV997">
            <v>0</v>
          </cell>
          <cell r="AZ997">
            <v>0</v>
          </cell>
        </row>
        <row r="998">
          <cell r="Q998">
            <v>0</v>
          </cell>
          <cell r="S998">
            <v>0</v>
          </cell>
          <cell r="U998">
            <v>0</v>
          </cell>
          <cell r="V998">
            <v>0</v>
          </cell>
          <cell r="W998">
            <v>0</v>
          </cell>
          <cell r="Y998">
            <v>0</v>
          </cell>
          <cell r="AA998">
            <v>0</v>
          </cell>
          <cell r="AJ998">
            <v>0</v>
          </cell>
          <cell r="AN998">
            <v>0</v>
          </cell>
          <cell r="AR998">
            <v>0</v>
          </cell>
          <cell r="AV998">
            <v>0</v>
          </cell>
          <cell r="AZ998">
            <v>0</v>
          </cell>
        </row>
        <row r="999">
          <cell r="Q999">
            <v>0</v>
          </cell>
          <cell r="S999">
            <v>0</v>
          </cell>
          <cell r="U999">
            <v>0</v>
          </cell>
          <cell r="V999">
            <v>0</v>
          </cell>
          <cell r="W999">
            <v>0</v>
          </cell>
          <cell r="Y999">
            <v>0</v>
          </cell>
          <cell r="AA999">
            <v>0</v>
          </cell>
          <cell r="AJ999">
            <v>0</v>
          </cell>
          <cell r="AN999">
            <v>0</v>
          </cell>
          <cell r="AR999">
            <v>0</v>
          </cell>
          <cell r="AV999">
            <v>0</v>
          </cell>
          <cell r="AZ999">
            <v>0</v>
          </cell>
        </row>
        <row r="1000">
          <cell r="Q1000">
            <v>145840136.72</v>
          </cell>
          <cell r="S1000">
            <v>32419622.25</v>
          </cell>
          <cell r="U1000">
            <v>90419622.25</v>
          </cell>
          <cell r="V1000">
            <v>90419622.25</v>
          </cell>
          <cell r="W1000">
            <v>146421670.81</v>
          </cell>
          <cell r="Y1000">
            <v>159259952.75</v>
          </cell>
          <cell r="AA1000">
            <v>173019624.81999999</v>
          </cell>
          <cell r="AJ1000">
            <v>83498784.754583344</v>
          </cell>
          <cell r="AN1000">
            <v>88940348.365833342</v>
          </cell>
          <cell r="AR1000">
            <v>104800571.96375</v>
          </cell>
          <cell r="AV1000">
            <v>120551427.40208334</v>
          </cell>
          <cell r="AZ1000">
            <v>119660380.71541667</v>
          </cell>
        </row>
        <row r="1001">
          <cell r="Q1001">
            <v>5848610</v>
          </cell>
          <cell r="S1001">
            <v>5848610</v>
          </cell>
          <cell r="U1001">
            <v>5848610</v>
          </cell>
          <cell r="V1001">
            <v>5848610</v>
          </cell>
          <cell r="W1001">
            <v>5848610</v>
          </cell>
          <cell r="Y1001">
            <v>5848610</v>
          </cell>
          <cell r="AA1001">
            <v>5848610</v>
          </cell>
          <cell r="AJ1001">
            <v>4630149.583333333</v>
          </cell>
          <cell r="AN1001">
            <v>5848610</v>
          </cell>
          <cell r="AR1001">
            <v>5848610</v>
          </cell>
          <cell r="AV1001">
            <v>5848610</v>
          </cell>
          <cell r="AZ1001">
            <v>5848610</v>
          </cell>
        </row>
        <row r="1002">
          <cell r="AV1002">
            <v>0</v>
          </cell>
          <cell r="AZ1002">
            <v>0</v>
          </cell>
        </row>
        <row r="1003">
          <cell r="Q1003">
            <v>77562549.519999996</v>
          </cell>
          <cell r="S1003">
            <v>77562549.519999996</v>
          </cell>
          <cell r="U1003">
            <v>77562549.519999996</v>
          </cell>
          <cell r="V1003">
            <v>77562549.519999996</v>
          </cell>
          <cell r="W1003">
            <v>77562549.519999996</v>
          </cell>
          <cell r="Y1003">
            <v>77562549.519999996</v>
          </cell>
          <cell r="AA1003">
            <v>77562549.519999996</v>
          </cell>
          <cell r="AJ1003">
            <v>77562549.519999996</v>
          </cell>
          <cell r="AN1003">
            <v>77562549.519999996</v>
          </cell>
          <cell r="AR1003">
            <v>77562549.519999996</v>
          </cell>
          <cell r="AV1003">
            <v>77562549.519999996</v>
          </cell>
          <cell r="AZ1003">
            <v>77562549.519999996</v>
          </cell>
        </row>
        <row r="1004">
          <cell r="Q1004">
            <v>1755001.25</v>
          </cell>
          <cell r="S1004">
            <v>1755001.25</v>
          </cell>
          <cell r="U1004">
            <v>1755001.25</v>
          </cell>
          <cell r="V1004">
            <v>1755001.25</v>
          </cell>
          <cell r="W1004">
            <v>1755001.25</v>
          </cell>
          <cell r="Y1004">
            <v>1755001.25</v>
          </cell>
          <cell r="AA1004">
            <v>1755001.25</v>
          </cell>
          <cell r="AJ1004">
            <v>1755001.25</v>
          </cell>
          <cell r="AN1004">
            <v>1755001.25</v>
          </cell>
          <cell r="AR1004">
            <v>1755001.25</v>
          </cell>
          <cell r="AV1004">
            <v>1755001.25</v>
          </cell>
          <cell r="AZ1004">
            <v>1755001.25</v>
          </cell>
        </row>
        <row r="1005">
          <cell r="Q1005">
            <v>1471103.62</v>
          </cell>
          <cell r="S1005">
            <v>1471103.62</v>
          </cell>
          <cell r="U1005">
            <v>1471103.62</v>
          </cell>
          <cell r="V1005">
            <v>1471103.62</v>
          </cell>
          <cell r="W1005">
            <v>1471103.62</v>
          </cell>
          <cell r="Y1005">
            <v>1471103.62</v>
          </cell>
          <cell r="AA1005">
            <v>1471103.62</v>
          </cell>
          <cell r="AJ1005">
            <v>1471103.6200000003</v>
          </cell>
          <cell r="AN1005">
            <v>1471103.6200000003</v>
          </cell>
          <cell r="AR1005">
            <v>1471103.6200000003</v>
          </cell>
          <cell r="AV1005">
            <v>1471103.6200000003</v>
          </cell>
          <cell r="AZ1005">
            <v>1471103.6200000003</v>
          </cell>
        </row>
        <row r="1006">
          <cell r="Q1006">
            <v>16359946.109999999</v>
          </cell>
          <cell r="S1006">
            <v>16359946.109999999</v>
          </cell>
          <cell r="U1006">
            <v>16359946.109999999</v>
          </cell>
          <cell r="V1006">
            <v>16359946.109999999</v>
          </cell>
          <cell r="W1006">
            <v>16359946.109999999</v>
          </cell>
          <cell r="Y1006">
            <v>16359946.109999999</v>
          </cell>
          <cell r="AA1006">
            <v>16359946.109999999</v>
          </cell>
          <cell r="AJ1006">
            <v>16359946.110000005</v>
          </cell>
          <cell r="AN1006">
            <v>16359946.110000005</v>
          </cell>
          <cell r="AR1006">
            <v>16359946.110000005</v>
          </cell>
          <cell r="AV1006">
            <v>16359946.110000005</v>
          </cell>
          <cell r="AZ1006">
            <v>16359946.110000005</v>
          </cell>
        </row>
        <row r="1007">
          <cell r="Q1007">
            <v>0</v>
          </cell>
          <cell r="S1007">
            <v>0</v>
          </cell>
          <cell r="U1007">
            <v>0</v>
          </cell>
          <cell r="V1007">
            <v>0</v>
          </cell>
          <cell r="W1007">
            <v>0</v>
          </cell>
          <cell r="Y1007">
            <v>0</v>
          </cell>
          <cell r="AA1007">
            <v>0</v>
          </cell>
          <cell r="AJ1007">
            <v>0</v>
          </cell>
          <cell r="AN1007">
            <v>0</v>
          </cell>
          <cell r="AR1007">
            <v>0</v>
          </cell>
          <cell r="AV1007">
            <v>0</v>
          </cell>
          <cell r="AZ1007">
            <v>0</v>
          </cell>
        </row>
        <row r="1008">
          <cell r="Q1008">
            <v>-4608449</v>
          </cell>
          <cell r="S1008">
            <v>-4608449</v>
          </cell>
          <cell r="U1008">
            <v>-4799887</v>
          </cell>
          <cell r="V1008">
            <v>-4799887</v>
          </cell>
          <cell r="W1008">
            <v>-6047751</v>
          </cell>
          <cell r="Y1008">
            <v>-6047751</v>
          </cell>
          <cell r="AA1008">
            <v>-5966059</v>
          </cell>
          <cell r="AJ1008">
            <v>-5675191.291666667</v>
          </cell>
          <cell r="AN1008">
            <v>-4776103</v>
          </cell>
          <cell r="AR1008">
            <v>-4364060.75</v>
          </cell>
          <cell r="AV1008">
            <v>-5406847.541666667</v>
          </cell>
          <cell r="AZ1008">
            <v>-5775281.625</v>
          </cell>
        </row>
        <row r="1009">
          <cell r="Q1009">
            <v>27619177.09</v>
          </cell>
          <cell r="S1009">
            <v>27619177.09</v>
          </cell>
          <cell r="U1009">
            <v>27704976.460000001</v>
          </cell>
          <cell r="V1009">
            <v>27704976.460000001</v>
          </cell>
          <cell r="W1009">
            <v>27781206.809999999</v>
          </cell>
          <cell r="Y1009">
            <v>27781206.809999999</v>
          </cell>
          <cell r="AA1009">
            <v>27865946.239999998</v>
          </cell>
          <cell r="AJ1009">
            <v>27525459.834583338</v>
          </cell>
          <cell r="AN1009">
            <v>27559107.521249998</v>
          </cell>
          <cell r="AR1009">
            <v>27655349.199583333</v>
          </cell>
          <cell r="AV1009">
            <v>27888155.790416669</v>
          </cell>
          <cell r="AZ1009">
            <v>28953169.518750001</v>
          </cell>
        </row>
        <row r="1010">
          <cell r="Q1010">
            <v>-20782555</v>
          </cell>
          <cell r="S1010">
            <v>-20782555</v>
          </cell>
          <cell r="U1010">
            <v>-20782555</v>
          </cell>
          <cell r="V1010">
            <v>-20782555</v>
          </cell>
          <cell r="W1010">
            <v>-20782555</v>
          </cell>
          <cell r="Y1010">
            <v>-20782555</v>
          </cell>
          <cell r="AA1010">
            <v>-20782555</v>
          </cell>
          <cell r="AJ1010">
            <v>-20782555</v>
          </cell>
          <cell r="AN1010">
            <v>-20782555</v>
          </cell>
          <cell r="AR1010">
            <v>-20782555</v>
          </cell>
          <cell r="AV1010">
            <v>-20782555</v>
          </cell>
          <cell r="AZ1010">
            <v>-20782555</v>
          </cell>
        </row>
        <row r="1011">
          <cell r="Q1011">
            <v>20782555</v>
          </cell>
          <cell r="S1011">
            <v>20782555</v>
          </cell>
          <cell r="U1011">
            <v>20782555</v>
          </cell>
          <cell r="V1011">
            <v>20782555</v>
          </cell>
          <cell r="W1011">
            <v>20782555</v>
          </cell>
          <cell r="Y1011">
            <v>20782555</v>
          </cell>
          <cell r="AA1011">
            <v>20782555</v>
          </cell>
          <cell r="AJ1011">
            <v>20782555</v>
          </cell>
          <cell r="AN1011">
            <v>20782555</v>
          </cell>
          <cell r="AR1011">
            <v>20782555</v>
          </cell>
          <cell r="AV1011">
            <v>20782555</v>
          </cell>
          <cell r="AZ1011">
            <v>20782555</v>
          </cell>
        </row>
        <row r="1012">
          <cell r="Q1012">
            <v>119514654</v>
          </cell>
          <cell r="S1012">
            <v>177542047.13</v>
          </cell>
          <cell r="U1012">
            <v>192559011.84999999</v>
          </cell>
          <cell r="V1012">
            <v>181303067.56</v>
          </cell>
          <cell r="W1012">
            <v>181545494.40000001</v>
          </cell>
          <cell r="Y1012">
            <v>181235804.25</v>
          </cell>
          <cell r="AA1012">
            <v>181235804.25999999</v>
          </cell>
          <cell r="AJ1012">
            <v>-21838831.18041667</v>
          </cell>
          <cell r="AN1012">
            <v>31565161.664583329</v>
          </cell>
          <cell r="AR1012">
            <v>123916975.46208334</v>
          </cell>
          <cell r="AV1012">
            <v>188856111.81833336</v>
          </cell>
          <cell r="AZ1012">
            <v>225871490.92458335</v>
          </cell>
        </row>
        <row r="1013">
          <cell r="Q1013">
            <v>-7225932</v>
          </cell>
          <cell r="S1013">
            <v>-15852435.24</v>
          </cell>
          <cell r="U1013">
            <v>-24867336.440000001</v>
          </cell>
          <cell r="V1013">
            <v>-26846172.100000001</v>
          </cell>
          <cell r="W1013">
            <v>-29396199.109999999</v>
          </cell>
          <cell r="Y1013">
            <v>-56529387.890000001</v>
          </cell>
          <cell r="AA1013">
            <v>-82377328.109999999</v>
          </cell>
          <cell r="AJ1013">
            <v>-19981691.94458333</v>
          </cell>
          <cell r="AN1013">
            <v>-16073177.287500001</v>
          </cell>
          <cell r="AR1013">
            <v>-18659430.854583334</v>
          </cell>
          <cell r="AV1013">
            <v>-50022192.499583334</v>
          </cell>
          <cell r="AZ1013">
            <v>-100630824.56541668</v>
          </cell>
        </row>
        <row r="1014">
          <cell r="Q1014">
            <v>0</v>
          </cell>
          <cell r="S1014">
            <v>0</v>
          </cell>
          <cell r="U1014">
            <v>0</v>
          </cell>
          <cell r="V1014">
            <v>0</v>
          </cell>
          <cell r="W1014">
            <v>0</v>
          </cell>
          <cell r="Y1014">
            <v>0</v>
          </cell>
          <cell r="AA1014">
            <v>0</v>
          </cell>
          <cell r="AJ1014">
            <v>0</v>
          </cell>
          <cell r="AN1014">
            <v>0</v>
          </cell>
          <cell r="AR1014">
            <v>0</v>
          </cell>
          <cell r="AV1014">
            <v>0</v>
          </cell>
          <cell r="AZ1014">
            <v>0</v>
          </cell>
        </row>
        <row r="1015">
          <cell r="Q1015">
            <v>0</v>
          </cell>
          <cell r="S1015">
            <v>0</v>
          </cell>
          <cell r="U1015">
            <v>0</v>
          </cell>
          <cell r="V1015">
            <v>0</v>
          </cell>
          <cell r="W1015">
            <v>0</v>
          </cell>
          <cell r="Y1015">
            <v>0</v>
          </cell>
          <cell r="AA1015">
            <v>0</v>
          </cell>
          <cell r="AJ1015">
            <v>0</v>
          </cell>
          <cell r="AN1015">
            <v>0</v>
          </cell>
          <cell r="AR1015">
            <v>0</v>
          </cell>
          <cell r="AV1015">
            <v>0</v>
          </cell>
          <cell r="AZ1015">
            <v>0</v>
          </cell>
        </row>
        <row r="1016">
          <cell r="Q1016">
            <v>0</v>
          </cell>
          <cell r="S1016">
            <v>0</v>
          </cell>
          <cell r="U1016">
            <v>0</v>
          </cell>
          <cell r="V1016">
            <v>0</v>
          </cell>
          <cell r="W1016">
            <v>0</v>
          </cell>
          <cell r="Y1016">
            <v>0</v>
          </cell>
          <cell r="AA1016">
            <v>0</v>
          </cell>
          <cell r="AJ1016">
            <v>0</v>
          </cell>
          <cell r="AN1016">
            <v>0</v>
          </cell>
          <cell r="AR1016">
            <v>0</v>
          </cell>
          <cell r="AV1016">
            <v>0</v>
          </cell>
          <cell r="AZ1016">
            <v>0</v>
          </cell>
        </row>
        <row r="1017">
          <cell r="Q1017">
            <v>-13859690</v>
          </cell>
          <cell r="S1017">
            <v>-13859690</v>
          </cell>
          <cell r="U1017">
            <v>-13859690</v>
          </cell>
          <cell r="V1017">
            <v>-13859690</v>
          </cell>
          <cell r="W1017">
            <v>-13859690</v>
          </cell>
          <cell r="Y1017">
            <v>-13859690</v>
          </cell>
          <cell r="AA1017">
            <v>-13859690</v>
          </cell>
          <cell r="AJ1017">
            <v>-13859690</v>
          </cell>
          <cell r="AN1017">
            <v>-13859690</v>
          </cell>
          <cell r="AR1017">
            <v>-13859690</v>
          </cell>
          <cell r="AV1017">
            <v>-13859690</v>
          </cell>
          <cell r="AZ1017">
            <v>-13859690</v>
          </cell>
        </row>
        <row r="1018">
          <cell r="Q1018">
            <v>1156163</v>
          </cell>
          <cell r="S1018">
            <v>1233155</v>
          </cell>
          <cell r="U1018">
            <v>1310147</v>
          </cell>
          <cell r="V1018">
            <v>1348643</v>
          </cell>
          <cell r="W1018">
            <v>1387139</v>
          </cell>
          <cell r="Y1018">
            <v>1464131</v>
          </cell>
          <cell r="AA1018">
            <v>1541123</v>
          </cell>
          <cell r="AJ1018">
            <v>925187</v>
          </cell>
          <cell r="AN1018">
            <v>1079171</v>
          </cell>
          <cell r="AR1018">
            <v>1233155</v>
          </cell>
          <cell r="AV1018">
            <v>1387139</v>
          </cell>
          <cell r="AZ1018">
            <v>1541123</v>
          </cell>
        </row>
        <row r="1019">
          <cell r="Q1019">
            <v>20210214</v>
          </cell>
          <cell r="S1019">
            <v>20082704</v>
          </cell>
          <cell r="U1019">
            <v>19955194</v>
          </cell>
          <cell r="V1019">
            <v>19891439</v>
          </cell>
          <cell r="W1019">
            <v>19827684</v>
          </cell>
          <cell r="Y1019">
            <v>19700174</v>
          </cell>
          <cell r="AA1019">
            <v>19572664</v>
          </cell>
          <cell r="AJ1019">
            <v>20592744</v>
          </cell>
          <cell r="AN1019">
            <v>20337724</v>
          </cell>
          <cell r="AR1019">
            <v>20082704</v>
          </cell>
          <cell r="AV1019">
            <v>19827684</v>
          </cell>
          <cell r="AZ1019">
            <v>19572664</v>
          </cell>
        </row>
        <row r="1020">
          <cell r="Q1020">
            <v>416406</v>
          </cell>
          <cell r="S1020">
            <v>416406</v>
          </cell>
          <cell r="U1020">
            <v>416406</v>
          </cell>
          <cell r="V1020">
            <v>416406</v>
          </cell>
          <cell r="W1020">
            <v>416406</v>
          </cell>
          <cell r="Y1020">
            <v>416406</v>
          </cell>
          <cell r="AA1020">
            <v>416406</v>
          </cell>
          <cell r="AJ1020">
            <v>416406</v>
          </cell>
          <cell r="AN1020">
            <v>416406</v>
          </cell>
          <cell r="AR1020">
            <v>416406</v>
          </cell>
          <cell r="AV1020">
            <v>416406</v>
          </cell>
          <cell r="AZ1020">
            <v>416406</v>
          </cell>
        </row>
        <row r="1021">
          <cell r="Q1021">
            <v>-31686</v>
          </cell>
          <cell r="S1021">
            <v>-33996</v>
          </cell>
          <cell r="U1021">
            <v>-36306</v>
          </cell>
          <cell r="V1021">
            <v>-37461</v>
          </cell>
          <cell r="W1021">
            <v>-38616</v>
          </cell>
          <cell r="Y1021">
            <v>-40926</v>
          </cell>
          <cell r="AA1021">
            <v>-43236</v>
          </cell>
          <cell r="AJ1021">
            <v>-24756</v>
          </cell>
          <cell r="AN1021">
            <v>-29376</v>
          </cell>
          <cell r="AR1021">
            <v>-33996</v>
          </cell>
          <cell r="AV1021">
            <v>-38616</v>
          </cell>
          <cell r="AZ1021">
            <v>-43236</v>
          </cell>
        </row>
        <row r="1022">
          <cell r="Q1022">
            <v>212438217</v>
          </cell>
          <cell r="S1022">
            <v>211710625.5</v>
          </cell>
          <cell r="U1022">
            <v>210826148</v>
          </cell>
          <cell r="V1022">
            <v>210423130.75</v>
          </cell>
          <cell r="W1022">
            <v>215611769.5</v>
          </cell>
          <cell r="Y1022">
            <v>214805735</v>
          </cell>
          <cell r="AA1022">
            <v>213999700.5</v>
          </cell>
          <cell r="AJ1022">
            <v>3770255.6108333319</v>
          </cell>
          <cell r="AN1022">
            <v>78646703.640833333</v>
          </cell>
          <cell r="AR1022">
            <v>151595914.41083333</v>
          </cell>
          <cell r="AV1022">
            <v>211643472.70833334</v>
          </cell>
          <cell r="AZ1022">
            <v>200323547.51166666</v>
          </cell>
        </row>
        <row r="1023">
          <cell r="Q1023">
            <v>-74353376.010000005</v>
          </cell>
          <cell r="S1023">
            <v>-74098718.989999995</v>
          </cell>
          <cell r="U1023">
            <v>-73789151.870000005</v>
          </cell>
          <cell r="V1023">
            <v>-73648095.829999998</v>
          </cell>
          <cell r="W1023">
            <v>-75464120.290000007</v>
          </cell>
          <cell r="Y1023">
            <v>-75182008.209999993</v>
          </cell>
          <cell r="AA1023">
            <v>-74899896.129999995</v>
          </cell>
          <cell r="AJ1023">
            <v>-1319589.4854166668</v>
          </cell>
          <cell r="AN1023">
            <v>-27526346.314583335</v>
          </cell>
          <cell r="AR1023">
            <v>-53058570.285000004</v>
          </cell>
          <cell r="AV1023">
            <v>-74075215.957499996</v>
          </cell>
          <cell r="AZ1023">
            <v>-70113242.11833334</v>
          </cell>
        </row>
        <row r="1024">
          <cell r="Q1024">
            <v>9984295</v>
          </cell>
          <cell r="S1024">
            <v>9741843.8399999999</v>
          </cell>
          <cell r="U1024">
            <v>9499392.6799999997</v>
          </cell>
          <cell r="V1024">
            <v>9378167.0999999996</v>
          </cell>
          <cell r="W1024">
            <v>9256941.5199999996</v>
          </cell>
          <cell r="Y1024">
            <v>9014490.3599999994</v>
          </cell>
          <cell r="AA1024">
            <v>8772039.1999999993</v>
          </cell>
          <cell r="AJ1024">
            <v>10398111.648333333</v>
          </cell>
          <cell r="AN1024">
            <v>10032114.375000002</v>
          </cell>
          <cell r="AR1024">
            <v>9655581.2216666676</v>
          </cell>
          <cell r="AV1024">
            <v>9283535.6850000005</v>
          </cell>
          <cell r="AZ1024">
            <v>9019028.7916666642</v>
          </cell>
        </row>
        <row r="1025">
          <cell r="Q1025">
            <v>-3494503.35</v>
          </cell>
          <cell r="S1025">
            <v>-3409645.45</v>
          </cell>
          <cell r="U1025">
            <v>-3324787.55</v>
          </cell>
          <cell r="V1025">
            <v>-3282358.6</v>
          </cell>
          <cell r="W1025">
            <v>-3239929.65</v>
          </cell>
          <cell r="Y1025">
            <v>-3155071.75</v>
          </cell>
          <cell r="AA1025">
            <v>-3070213.85</v>
          </cell>
          <cell r="AJ1025">
            <v>-3639339.105833333</v>
          </cell>
          <cell r="AN1025">
            <v>-3511240.0924999998</v>
          </cell>
          <cell r="AR1025">
            <v>-3379453.519166667</v>
          </cell>
          <cell r="AV1025">
            <v>-3249237.6020833333</v>
          </cell>
          <cell r="AZ1025">
            <v>-3156660.1520833336</v>
          </cell>
        </row>
        <row r="1026">
          <cell r="Q1026">
            <v>-1282000</v>
          </cell>
          <cell r="S1026">
            <v>-1281500</v>
          </cell>
          <cell r="U1026">
            <v>-1188666.67</v>
          </cell>
          <cell r="V1026">
            <v>-1165333.3400000001</v>
          </cell>
          <cell r="W1026">
            <v>-3085000.01</v>
          </cell>
          <cell r="Y1026">
            <v>-3038333.35</v>
          </cell>
          <cell r="AA1026">
            <v>-2991666.69</v>
          </cell>
          <cell r="AJ1026">
            <v>-6372902.7683333345</v>
          </cell>
          <cell r="AN1026">
            <v>-4501999.9929166669</v>
          </cell>
          <cell r="AR1026">
            <v>-3068125.0029166662</v>
          </cell>
          <cell r="AV1026">
            <v>-2238583.3433333333</v>
          </cell>
          <cell r="AZ1026">
            <v>-3042041.6787499995</v>
          </cell>
        </row>
        <row r="1027">
          <cell r="Q1027">
            <v>-96250</v>
          </cell>
          <cell r="S1027">
            <v>-96425</v>
          </cell>
          <cell r="U1027">
            <v>-128916.67</v>
          </cell>
          <cell r="V1027">
            <v>-130841.67</v>
          </cell>
          <cell r="W1027">
            <v>547283.32999999996</v>
          </cell>
          <cell r="Y1027">
            <v>543433.32999999996</v>
          </cell>
          <cell r="AA1027">
            <v>539583.32999999996</v>
          </cell>
          <cell r="AJ1027">
            <v>1215282.658333333</v>
          </cell>
          <cell r="AN1027">
            <v>739666.68374999997</v>
          </cell>
          <cell r="AR1027">
            <v>403204.87041666667</v>
          </cell>
          <cell r="AV1027">
            <v>255290.97</v>
          </cell>
          <cell r="AZ1027">
            <v>627457.63666666672</v>
          </cell>
        </row>
        <row r="1028">
          <cell r="Q1028">
            <v>-572523</v>
          </cell>
          <cell r="S1028">
            <v>-572523</v>
          </cell>
          <cell r="U1028">
            <v>0</v>
          </cell>
          <cell r="V1028">
            <v>0</v>
          </cell>
          <cell r="W1028">
            <v>0</v>
          </cell>
          <cell r="Y1028">
            <v>0</v>
          </cell>
          <cell r="AA1028">
            <v>0</v>
          </cell>
          <cell r="AJ1028">
            <v>-6588.125</v>
          </cell>
          <cell r="AN1028">
            <v>-152157.125</v>
          </cell>
          <cell r="AR1028">
            <v>-268242.375</v>
          </cell>
          <cell r="AV1028">
            <v>-119275.625</v>
          </cell>
          <cell r="AZ1028">
            <v>0</v>
          </cell>
        </row>
        <row r="1029">
          <cell r="AR1029">
            <v>0</v>
          </cell>
          <cell r="AV1029">
            <v>-5912398.0629166663</v>
          </cell>
          <cell r="AZ1029">
            <v>-18652449.327500001</v>
          </cell>
        </row>
        <row r="1030">
          <cell r="Q1030">
            <v>0</v>
          </cell>
          <cell r="S1030">
            <v>0</v>
          </cell>
          <cell r="U1030">
            <v>0</v>
          </cell>
          <cell r="V1030">
            <v>0</v>
          </cell>
          <cell r="W1030">
            <v>0</v>
          </cell>
          <cell r="Y1030">
            <v>0</v>
          </cell>
          <cell r="AA1030">
            <v>0</v>
          </cell>
          <cell r="AJ1030">
            <v>0</v>
          </cell>
          <cell r="AN1030">
            <v>0</v>
          </cell>
          <cell r="AR1030">
            <v>0</v>
          </cell>
          <cell r="AV1030">
            <v>0</v>
          </cell>
          <cell r="AZ1030">
            <v>0</v>
          </cell>
        </row>
        <row r="1031">
          <cell r="Q1031">
            <v>-25000000</v>
          </cell>
          <cell r="S1031">
            <v>-25000000</v>
          </cell>
          <cell r="U1031">
            <v>-25000000</v>
          </cell>
          <cell r="V1031">
            <v>-25000000</v>
          </cell>
          <cell r="W1031">
            <v>-25000000</v>
          </cell>
          <cell r="Y1031">
            <v>-25000000</v>
          </cell>
          <cell r="AA1031">
            <v>-25000000</v>
          </cell>
          <cell r="AJ1031">
            <v>-25000000</v>
          </cell>
          <cell r="AN1031">
            <v>-25000000</v>
          </cell>
          <cell r="AR1031">
            <v>-25000000</v>
          </cell>
          <cell r="AV1031">
            <v>-25000000</v>
          </cell>
          <cell r="AZ1031">
            <v>-25000000</v>
          </cell>
        </row>
        <row r="1032">
          <cell r="Q1032">
            <v>0</v>
          </cell>
          <cell r="S1032">
            <v>0</v>
          </cell>
          <cell r="U1032">
            <v>0</v>
          </cell>
          <cell r="V1032">
            <v>0</v>
          </cell>
          <cell r="W1032">
            <v>0</v>
          </cell>
          <cell r="Y1032">
            <v>0</v>
          </cell>
          <cell r="AA1032">
            <v>0</v>
          </cell>
          <cell r="AJ1032">
            <v>-2187500</v>
          </cell>
          <cell r="AN1032">
            <v>-1020833.3333333334</v>
          </cell>
          <cell r="AR1032">
            <v>0</v>
          </cell>
          <cell r="AV1032">
            <v>0</v>
          </cell>
          <cell r="AZ1032">
            <v>0</v>
          </cell>
        </row>
        <row r="1033">
          <cell r="Q1033">
            <v>-3000000</v>
          </cell>
          <cell r="S1033">
            <v>-3000000</v>
          </cell>
          <cell r="U1033">
            <v>-3000000</v>
          </cell>
          <cell r="V1033">
            <v>-3000000</v>
          </cell>
          <cell r="W1033">
            <v>-3000000</v>
          </cell>
          <cell r="Y1033">
            <v>-3000000</v>
          </cell>
          <cell r="AA1033">
            <v>-3000000</v>
          </cell>
          <cell r="AJ1033">
            <v>-3000000</v>
          </cell>
          <cell r="AN1033">
            <v>-3000000</v>
          </cell>
          <cell r="AR1033">
            <v>-3000000</v>
          </cell>
          <cell r="AV1033">
            <v>-3000000</v>
          </cell>
          <cell r="AZ1033">
            <v>-3000000</v>
          </cell>
        </row>
        <row r="1034">
          <cell r="Q1034">
            <v>0</v>
          </cell>
          <cell r="S1034">
            <v>0</v>
          </cell>
          <cell r="U1034">
            <v>0</v>
          </cell>
          <cell r="V1034">
            <v>0</v>
          </cell>
          <cell r="W1034">
            <v>0</v>
          </cell>
          <cell r="Y1034">
            <v>0</v>
          </cell>
          <cell r="AA1034">
            <v>0</v>
          </cell>
          <cell r="AJ1034">
            <v>-625000</v>
          </cell>
          <cell r="AN1034">
            <v>-291666.66666666669</v>
          </cell>
          <cell r="AR1034">
            <v>0</v>
          </cell>
          <cell r="AV1034">
            <v>0</v>
          </cell>
          <cell r="AZ1034">
            <v>0</v>
          </cell>
        </row>
        <row r="1035">
          <cell r="Q1035">
            <v>0</v>
          </cell>
          <cell r="S1035">
            <v>0</v>
          </cell>
          <cell r="U1035">
            <v>0</v>
          </cell>
          <cell r="V1035">
            <v>0</v>
          </cell>
          <cell r="W1035">
            <v>0</v>
          </cell>
          <cell r="Y1035">
            <v>0</v>
          </cell>
          <cell r="AA1035">
            <v>0</v>
          </cell>
          <cell r="AJ1035">
            <v>0</v>
          </cell>
          <cell r="AN1035">
            <v>0</v>
          </cell>
          <cell r="AR1035">
            <v>0</v>
          </cell>
          <cell r="AV1035">
            <v>0</v>
          </cell>
          <cell r="AZ1035">
            <v>0</v>
          </cell>
        </row>
        <row r="1036">
          <cell r="Q1036">
            <v>0</v>
          </cell>
          <cell r="S1036">
            <v>0</v>
          </cell>
          <cell r="U1036">
            <v>0</v>
          </cell>
          <cell r="V1036">
            <v>0</v>
          </cell>
          <cell r="W1036">
            <v>0</v>
          </cell>
          <cell r="Y1036">
            <v>0</v>
          </cell>
          <cell r="AA1036">
            <v>0</v>
          </cell>
          <cell r="AJ1036">
            <v>0</v>
          </cell>
          <cell r="AN1036">
            <v>0</v>
          </cell>
          <cell r="AR1036">
            <v>0</v>
          </cell>
          <cell r="AV1036">
            <v>0</v>
          </cell>
          <cell r="AZ1036">
            <v>0</v>
          </cell>
        </row>
        <row r="1037">
          <cell r="Q1037">
            <v>-10000000</v>
          </cell>
          <cell r="S1037">
            <v>-10000000</v>
          </cell>
          <cell r="U1037">
            <v>-10000000</v>
          </cell>
          <cell r="V1037">
            <v>-10000000</v>
          </cell>
          <cell r="W1037">
            <v>-10000000</v>
          </cell>
          <cell r="Y1037">
            <v>-10000000</v>
          </cell>
          <cell r="AA1037">
            <v>-10000000</v>
          </cell>
          <cell r="AJ1037">
            <v>-10000000</v>
          </cell>
          <cell r="AN1037">
            <v>-10000000</v>
          </cell>
          <cell r="AR1037">
            <v>-10000000</v>
          </cell>
          <cell r="AV1037">
            <v>-10000000</v>
          </cell>
          <cell r="AZ1037">
            <v>-10000000</v>
          </cell>
        </row>
        <row r="1038">
          <cell r="Q1038">
            <v>0</v>
          </cell>
          <cell r="S1038">
            <v>0</v>
          </cell>
          <cell r="U1038">
            <v>0</v>
          </cell>
          <cell r="V1038">
            <v>0</v>
          </cell>
          <cell r="W1038">
            <v>0</v>
          </cell>
          <cell r="Y1038">
            <v>0</v>
          </cell>
          <cell r="AA1038">
            <v>0</v>
          </cell>
          <cell r="AJ1038">
            <v>0</v>
          </cell>
          <cell r="AN1038">
            <v>0</v>
          </cell>
          <cell r="AR1038">
            <v>0</v>
          </cell>
          <cell r="AV1038">
            <v>0</v>
          </cell>
          <cell r="AZ1038">
            <v>0</v>
          </cell>
        </row>
        <row r="1039">
          <cell r="Q1039">
            <v>0</v>
          </cell>
          <cell r="S1039">
            <v>0</v>
          </cell>
          <cell r="U1039">
            <v>0</v>
          </cell>
          <cell r="V1039">
            <v>0</v>
          </cell>
          <cell r="W1039">
            <v>0</v>
          </cell>
          <cell r="Y1039">
            <v>0</v>
          </cell>
          <cell r="AA1039">
            <v>0</v>
          </cell>
          <cell r="AJ1039">
            <v>0</v>
          </cell>
          <cell r="AN1039">
            <v>0</v>
          </cell>
          <cell r="AR1039">
            <v>0</v>
          </cell>
          <cell r="AV1039">
            <v>0</v>
          </cell>
          <cell r="AZ1039">
            <v>0</v>
          </cell>
        </row>
        <row r="1040">
          <cell r="Q1040">
            <v>0</v>
          </cell>
          <cell r="S1040">
            <v>0</v>
          </cell>
          <cell r="U1040">
            <v>0</v>
          </cell>
          <cell r="V1040">
            <v>0</v>
          </cell>
          <cell r="W1040">
            <v>0</v>
          </cell>
          <cell r="Y1040">
            <v>0</v>
          </cell>
          <cell r="AA1040">
            <v>0</v>
          </cell>
          <cell r="AJ1040">
            <v>0</v>
          </cell>
          <cell r="AN1040">
            <v>0</v>
          </cell>
          <cell r="AR1040">
            <v>0</v>
          </cell>
          <cell r="AV1040">
            <v>0</v>
          </cell>
          <cell r="AZ1040">
            <v>0</v>
          </cell>
        </row>
        <row r="1041">
          <cell r="Q1041">
            <v>0</v>
          </cell>
          <cell r="S1041">
            <v>0</v>
          </cell>
          <cell r="U1041">
            <v>0</v>
          </cell>
          <cell r="V1041">
            <v>0</v>
          </cell>
          <cell r="W1041">
            <v>0</v>
          </cell>
          <cell r="Y1041">
            <v>0</v>
          </cell>
          <cell r="AA1041">
            <v>0</v>
          </cell>
          <cell r="AJ1041">
            <v>0</v>
          </cell>
          <cell r="AN1041">
            <v>0</v>
          </cell>
          <cell r="AR1041">
            <v>0</v>
          </cell>
          <cell r="AV1041">
            <v>0</v>
          </cell>
          <cell r="AZ1041">
            <v>0</v>
          </cell>
        </row>
        <row r="1042">
          <cell r="Q1042">
            <v>0</v>
          </cell>
          <cell r="S1042">
            <v>0</v>
          </cell>
          <cell r="U1042">
            <v>0</v>
          </cell>
          <cell r="V1042">
            <v>0</v>
          </cell>
          <cell r="W1042">
            <v>0</v>
          </cell>
          <cell r="Y1042">
            <v>0</v>
          </cell>
          <cell r="AA1042">
            <v>0</v>
          </cell>
          <cell r="AJ1042">
            <v>0</v>
          </cell>
          <cell r="AN1042">
            <v>0</v>
          </cell>
          <cell r="AR1042">
            <v>0</v>
          </cell>
          <cell r="AV1042">
            <v>0</v>
          </cell>
          <cell r="AZ1042">
            <v>0</v>
          </cell>
        </row>
        <row r="1043">
          <cell r="Q1043">
            <v>-7000000</v>
          </cell>
          <cell r="S1043">
            <v>-7000000</v>
          </cell>
          <cell r="U1043">
            <v>-7000000</v>
          </cell>
          <cell r="V1043">
            <v>-7000000</v>
          </cell>
          <cell r="W1043">
            <v>-7000000</v>
          </cell>
          <cell r="Y1043">
            <v>-7000000</v>
          </cell>
          <cell r="AA1043">
            <v>-7000000</v>
          </cell>
          <cell r="AJ1043">
            <v>-7000000</v>
          </cell>
          <cell r="AN1043">
            <v>-7000000</v>
          </cell>
          <cell r="AR1043">
            <v>-7000000</v>
          </cell>
          <cell r="AV1043">
            <v>-7000000</v>
          </cell>
          <cell r="AZ1043">
            <v>-7000000</v>
          </cell>
        </row>
        <row r="1044">
          <cell r="Q1044">
            <v>-10000000</v>
          </cell>
          <cell r="S1044">
            <v>-10000000</v>
          </cell>
          <cell r="U1044">
            <v>-10000000</v>
          </cell>
          <cell r="V1044">
            <v>-10000000</v>
          </cell>
          <cell r="W1044">
            <v>-10000000</v>
          </cell>
          <cell r="Y1044">
            <v>-10000000</v>
          </cell>
          <cell r="AA1044">
            <v>-10000000</v>
          </cell>
          <cell r="AJ1044">
            <v>-10000000</v>
          </cell>
          <cell r="AN1044">
            <v>-10000000</v>
          </cell>
          <cell r="AR1044">
            <v>-10000000</v>
          </cell>
          <cell r="AV1044">
            <v>-10000000</v>
          </cell>
          <cell r="AZ1044">
            <v>-10000000</v>
          </cell>
        </row>
        <row r="1045">
          <cell r="Q1045">
            <v>-2000000</v>
          </cell>
          <cell r="S1045">
            <v>-2000000</v>
          </cell>
          <cell r="U1045">
            <v>-2000000</v>
          </cell>
          <cell r="V1045">
            <v>-2000000</v>
          </cell>
          <cell r="W1045">
            <v>-2000000</v>
          </cell>
          <cell r="Y1045">
            <v>-2000000</v>
          </cell>
          <cell r="AA1045">
            <v>-2000000</v>
          </cell>
          <cell r="AJ1045">
            <v>-2000000</v>
          </cell>
          <cell r="AN1045">
            <v>-2000000</v>
          </cell>
          <cell r="AR1045">
            <v>-2000000</v>
          </cell>
          <cell r="AV1045">
            <v>-2000000</v>
          </cell>
          <cell r="AZ1045">
            <v>-2000000</v>
          </cell>
        </row>
        <row r="1046">
          <cell r="Q1046">
            <v>-3000000</v>
          </cell>
          <cell r="S1046">
            <v>-3000000</v>
          </cell>
          <cell r="U1046">
            <v>-3000000</v>
          </cell>
          <cell r="V1046">
            <v>-3000000</v>
          </cell>
          <cell r="W1046">
            <v>-3000000</v>
          </cell>
          <cell r="Y1046">
            <v>-3000000</v>
          </cell>
          <cell r="AA1046">
            <v>-3000000</v>
          </cell>
          <cell r="AJ1046">
            <v>-3000000</v>
          </cell>
          <cell r="AN1046">
            <v>-3000000</v>
          </cell>
          <cell r="AR1046">
            <v>-3000000</v>
          </cell>
          <cell r="AV1046">
            <v>-2875000</v>
          </cell>
          <cell r="AZ1046">
            <v>-1875000</v>
          </cell>
        </row>
        <row r="1047">
          <cell r="Q1047">
            <v>-5000000</v>
          </cell>
          <cell r="S1047">
            <v>-5000000</v>
          </cell>
          <cell r="U1047">
            <v>-5000000</v>
          </cell>
          <cell r="V1047">
            <v>-5000000</v>
          </cell>
          <cell r="W1047">
            <v>-5000000</v>
          </cell>
          <cell r="Y1047">
            <v>-5000000</v>
          </cell>
          <cell r="AA1047">
            <v>-5000000</v>
          </cell>
          <cell r="AJ1047">
            <v>-5000000</v>
          </cell>
          <cell r="AN1047">
            <v>-5000000</v>
          </cell>
          <cell r="AR1047">
            <v>-5000000</v>
          </cell>
          <cell r="AV1047">
            <v>-4791666.666666667</v>
          </cell>
          <cell r="AZ1047">
            <v>-3125000</v>
          </cell>
        </row>
        <row r="1048">
          <cell r="Q1048">
            <v>-15000000</v>
          </cell>
          <cell r="S1048">
            <v>-15000000</v>
          </cell>
          <cell r="U1048">
            <v>-15000000</v>
          </cell>
          <cell r="V1048">
            <v>-15000000</v>
          </cell>
          <cell r="W1048">
            <v>-15000000</v>
          </cell>
          <cell r="Y1048">
            <v>-15000000</v>
          </cell>
          <cell r="AA1048">
            <v>-15000000</v>
          </cell>
          <cell r="AJ1048">
            <v>-15000000</v>
          </cell>
          <cell r="AN1048">
            <v>-15000000</v>
          </cell>
          <cell r="AR1048">
            <v>-15000000</v>
          </cell>
          <cell r="AV1048">
            <v>-15000000</v>
          </cell>
          <cell r="AZ1048">
            <v>-15000000</v>
          </cell>
        </row>
        <row r="1049">
          <cell r="Q1049">
            <v>0</v>
          </cell>
          <cell r="S1049">
            <v>0</v>
          </cell>
          <cell r="U1049">
            <v>0</v>
          </cell>
          <cell r="V1049">
            <v>0</v>
          </cell>
          <cell r="W1049">
            <v>0</v>
          </cell>
          <cell r="Y1049">
            <v>0</v>
          </cell>
          <cell r="AA1049">
            <v>0</v>
          </cell>
          <cell r="AJ1049">
            <v>0</v>
          </cell>
          <cell r="AN1049">
            <v>0</v>
          </cell>
          <cell r="AR1049">
            <v>0</v>
          </cell>
          <cell r="AV1049">
            <v>0</v>
          </cell>
          <cell r="AZ1049">
            <v>0</v>
          </cell>
        </row>
        <row r="1050">
          <cell r="Q1050">
            <v>-2000000</v>
          </cell>
          <cell r="S1050">
            <v>-2000000</v>
          </cell>
          <cell r="U1050">
            <v>-2000000</v>
          </cell>
          <cell r="V1050">
            <v>-2000000</v>
          </cell>
          <cell r="W1050">
            <v>-2000000</v>
          </cell>
          <cell r="Y1050">
            <v>-2000000</v>
          </cell>
          <cell r="AA1050">
            <v>-2000000</v>
          </cell>
          <cell r="AJ1050">
            <v>-2000000</v>
          </cell>
          <cell r="AN1050">
            <v>-2000000</v>
          </cell>
          <cell r="AR1050">
            <v>-2000000</v>
          </cell>
          <cell r="AV1050">
            <v>-2000000</v>
          </cell>
          <cell r="AZ1050">
            <v>-2000000</v>
          </cell>
        </row>
        <row r="1051">
          <cell r="Q1051">
            <v>0</v>
          </cell>
          <cell r="S1051">
            <v>0</v>
          </cell>
          <cell r="U1051">
            <v>0</v>
          </cell>
          <cell r="V1051">
            <v>0</v>
          </cell>
          <cell r="W1051">
            <v>0</v>
          </cell>
          <cell r="Y1051">
            <v>0</v>
          </cell>
          <cell r="AA1051">
            <v>0</v>
          </cell>
          <cell r="AJ1051">
            <v>0</v>
          </cell>
          <cell r="AN1051">
            <v>0</v>
          </cell>
          <cell r="AR1051">
            <v>0</v>
          </cell>
          <cell r="AV1051">
            <v>0</v>
          </cell>
          <cell r="AZ1051">
            <v>0</v>
          </cell>
        </row>
        <row r="1052">
          <cell r="Q1052">
            <v>0</v>
          </cell>
          <cell r="S1052">
            <v>0</v>
          </cell>
          <cell r="U1052">
            <v>0</v>
          </cell>
          <cell r="V1052">
            <v>0</v>
          </cell>
          <cell r="W1052">
            <v>0</v>
          </cell>
          <cell r="Y1052">
            <v>0</v>
          </cell>
          <cell r="AA1052">
            <v>0</v>
          </cell>
          <cell r="AJ1052">
            <v>0</v>
          </cell>
          <cell r="AN1052">
            <v>0</v>
          </cell>
          <cell r="AR1052">
            <v>0</v>
          </cell>
          <cell r="AV1052">
            <v>0</v>
          </cell>
          <cell r="AZ1052">
            <v>0</v>
          </cell>
        </row>
        <row r="1053">
          <cell r="Q1053">
            <v>0</v>
          </cell>
          <cell r="S1053">
            <v>0</v>
          </cell>
          <cell r="U1053">
            <v>0</v>
          </cell>
          <cell r="V1053">
            <v>0</v>
          </cell>
          <cell r="W1053">
            <v>0</v>
          </cell>
          <cell r="Y1053">
            <v>0</v>
          </cell>
          <cell r="AA1053">
            <v>0</v>
          </cell>
          <cell r="AJ1053">
            <v>0</v>
          </cell>
          <cell r="AN1053">
            <v>0</v>
          </cell>
          <cell r="AR1053">
            <v>0</v>
          </cell>
          <cell r="AV1053">
            <v>0</v>
          </cell>
          <cell r="AZ1053">
            <v>0</v>
          </cell>
        </row>
        <row r="1054">
          <cell r="Q1054">
            <v>0</v>
          </cell>
          <cell r="S1054">
            <v>0</v>
          </cell>
          <cell r="U1054">
            <v>0</v>
          </cell>
          <cell r="V1054">
            <v>0</v>
          </cell>
          <cell r="W1054">
            <v>0</v>
          </cell>
          <cell r="Y1054">
            <v>0</v>
          </cell>
          <cell r="AA1054">
            <v>0</v>
          </cell>
          <cell r="AJ1054">
            <v>0</v>
          </cell>
          <cell r="AN1054">
            <v>0</v>
          </cell>
          <cell r="AR1054">
            <v>0</v>
          </cell>
          <cell r="AV1054">
            <v>0</v>
          </cell>
          <cell r="AZ1054">
            <v>0</v>
          </cell>
        </row>
        <row r="1055">
          <cell r="Q1055">
            <v>0</v>
          </cell>
          <cell r="S1055">
            <v>0</v>
          </cell>
          <cell r="U1055">
            <v>0</v>
          </cell>
          <cell r="V1055">
            <v>0</v>
          </cell>
          <cell r="W1055">
            <v>0</v>
          </cell>
          <cell r="Y1055">
            <v>0</v>
          </cell>
          <cell r="AA1055">
            <v>0</v>
          </cell>
          <cell r="AJ1055">
            <v>0</v>
          </cell>
          <cell r="AN1055">
            <v>0</v>
          </cell>
          <cell r="AR1055">
            <v>0</v>
          </cell>
          <cell r="AV1055">
            <v>0</v>
          </cell>
          <cell r="AZ1055">
            <v>0</v>
          </cell>
        </row>
        <row r="1056">
          <cell r="Q1056">
            <v>0</v>
          </cell>
          <cell r="S1056">
            <v>0</v>
          </cell>
          <cell r="U1056">
            <v>0</v>
          </cell>
          <cell r="V1056">
            <v>0</v>
          </cell>
          <cell r="W1056">
            <v>0</v>
          </cell>
          <cell r="Y1056">
            <v>0</v>
          </cell>
          <cell r="AA1056">
            <v>0</v>
          </cell>
          <cell r="AJ1056">
            <v>0</v>
          </cell>
          <cell r="AN1056">
            <v>0</v>
          </cell>
          <cell r="AR1056">
            <v>0</v>
          </cell>
          <cell r="AV1056">
            <v>0</v>
          </cell>
          <cell r="AZ1056">
            <v>0</v>
          </cell>
        </row>
        <row r="1057">
          <cell r="Q1057">
            <v>0</v>
          </cell>
          <cell r="S1057">
            <v>0</v>
          </cell>
          <cell r="U1057">
            <v>0</v>
          </cell>
          <cell r="V1057">
            <v>0</v>
          </cell>
          <cell r="W1057">
            <v>0</v>
          </cell>
          <cell r="Y1057">
            <v>0</v>
          </cell>
          <cell r="AA1057">
            <v>0</v>
          </cell>
          <cell r="AJ1057">
            <v>0</v>
          </cell>
          <cell r="AN1057">
            <v>0</v>
          </cell>
          <cell r="AR1057">
            <v>0</v>
          </cell>
          <cell r="AV1057">
            <v>0</v>
          </cell>
          <cell r="AZ1057">
            <v>0</v>
          </cell>
        </row>
        <row r="1058">
          <cell r="Q1058">
            <v>-300000000</v>
          </cell>
          <cell r="S1058">
            <v>-300000000</v>
          </cell>
          <cell r="U1058">
            <v>-300000000</v>
          </cell>
          <cell r="V1058">
            <v>-300000000</v>
          </cell>
          <cell r="W1058">
            <v>-300000000</v>
          </cell>
          <cell r="Y1058">
            <v>-300000000</v>
          </cell>
          <cell r="AA1058">
            <v>-300000000</v>
          </cell>
          <cell r="AJ1058">
            <v>-300000000</v>
          </cell>
          <cell r="AN1058">
            <v>-300000000</v>
          </cell>
          <cell r="AR1058">
            <v>-300000000</v>
          </cell>
          <cell r="AV1058">
            <v>-300000000</v>
          </cell>
          <cell r="AZ1058">
            <v>-300000000</v>
          </cell>
        </row>
        <row r="1059">
          <cell r="Q1059">
            <v>-200000000</v>
          </cell>
          <cell r="S1059">
            <v>-200000000</v>
          </cell>
          <cell r="U1059">
            <v>-200000000</v>
          </cell>
          <cell r="V1059">
            <v>-200000000</v>
          </cell>
          <cell r="W1059">
            <v>-200000000</v>
          </cell>
          <cell r="Y1059">
            <v>-200000000</v>
          </cell>
          <cell r="AA1059">
            <v>-200000000</v>
          </cell>
          <cell r="AJ1059">
            <v>-200000000</v>
          </cell>
          <cell r="AN1059">
            <v>-200000000</v>
          </cell>
          <cell r="AR1059">
            <v>-200000000</v>
          </cell>
          <cell r="AV1059">
            <v>-200000000</v>
          </cell>
          <cell r="AZ1059">
            <v>-200000000</v>
          </cell>
        </row>
        <row r="1060">
          <cell r="Q1060">
            <v>-150000000</v>
          </cell>
          <cell r="S1060">
            <v>-150000000</v>
          </cell>
          <cell r="U1060">
            <v>0</v>
          </cell>
          <cell r="V1060">
            <v>0</v>
          </cell>
          <cell r="W1060">
            <v>0</v>
          </cell>
          <cell r="Y1060">
            <v>0</v>
          </cell>
          <cell r="AA1060">
            <v>0</v>
          </cell>
          <cell r="AJ1060">
            <v>-150000000</v>
          </cell>
          <cell r="AN1060">
            <v>-131250000</v>
          </cell>
          <cell r="AR1060">
            <v>-81250000</v>
          </cell>
          <cell r="AV1060">
            <v>-31250000</v>
          </cell>
          <cell r="AZ1060">
            <v>0</v>
          </cell>
        </row>
        <row r="1061">
          <cell r="Q1061">
            <v>-100000000</v>
          </cell>
          <cell r="S1061">
            <v>-100000000</v>
          </cell>
          <cell r="U1061">
            <v>-100000000</v>
          </cell>
          <cell r="V1061">
            <v>-100000000</v>
          </cell>
          <cell r="W1061">
            <v>-100000000</v>
          </cell>
          <cell r="Y1061">
            <v>-100000000</v>
          </cell>
          <cell r="AA1061">
            <v>-100000000</v>
          </cell>
          <cell r="AJ1061">
            <v>-100000000</v>
          </cell>
          <cell r="AN1061">
            <v>-100000000</v>
          </cell>
          <cell r="AR1061">
            <v>-100000000</v>
          </cell>
          <cell r="AV1061">
            <v>-100000000</v>
          </cell>
          <cell r="AZ1061">
            <v>-100000000</v>
          </cell>
        </row>
        <row r="1062">
          <cell r="Q1062">
            <v>-225000000</v>
          </cell>
          <cell r="S1062">
            <v>-225000000</v>
          </cell>
          <cell r="U1062">
            <v>-225000000</v>
          </cell>
          <cell r="V1062">
            <v>-225000000</v>
          </cell>
          <cell r="W1062">
            <v>-225000000</v>
          </cell>
          <cell r="Y1062">
            <v>-225000000</v>
          </cell>
          <cell r="AA1062">
            <v>-225000000</v>
          </cell>
          <cell r="AJ1062">
            <v>-225000000</v>
          </cell>
          <cell r="AN1062">
            <v>-225000000</v>
          </cell>
          <cell r="AR1062">
            <v>-225000000</v>
          </cell>
          <cell r="AV1062">
            <v>-225000000</v>
          </cell>
          <cell r="AZ1062">
            <v>-178125000</v>
          </cell>
        </row>
        <row r="1063">
          <cell r="Q1063">
            <v>0</v>
          </cell>
          <cell r="S1063">
            <v>0</v>
          </cell>
          <cell r="U1063">
            <v>0</v>
          </cell>
          <cell r="V1063">
            <v>0</v>
          </cell>
          <cell r="W1063">
            <v>0</v>
          </cell>
          <cell r="Y1063">
            <v>0</v>
          </cell>
          <cell r="AA1063">
            <v>0</v>
          </cell>
          <cell r="AJ1063">
            <v>-17708333.333333332</v>
          </cell>
          <cell r="AN1063">
            <v>-9375000</v>
          </cell>
          <cell r="AR1063">
            <v>-1041666.6666666666</v>
          </cell>
          <cell r="AV1063">
            <v>0</v>
          </cell>
          <cell r="AZ1063">
            <v>0</v>
          </cell>
        </row>
        <row r="1064">
          <cell r="Q1064">
            <v>-260000000</v>
          </cell>
          <cell r="S1064">
            <v>-260000000</v>
          </cell>
          <cell r="U1064">
            <v>-260000000</v>
          </cell>
          <cell r="V1064">
            <v>-260000000</v>
          </cell>
          <cell r="W1064">
            <v>-260000000</v>
          </cell>
          <cell r="Y1064">
            <v>-260000000</v>
          </cell>
          <cell r="AA1064">
            <v>-260000000</v>
          </cell>
          <cell r="AJ1064">
            <v>-260000000</v>
          </cell>
          <cell r="AN1064">
            <v>-260000000</v>
          </cell>
          <cell r="AR1064">
            <v>-260000000</v>
          </cell>
          <cell r="AV1064">
            <v>-260000000</v>
          </cell>
          <cell r="AZ1064">
            <v>-260000000</v>
          </cell>
        </row>
        <row r="1065">
          <cell r="Q1065">
            <v>-138460000</v>
          </cell>
          <cell r="S1065">
            <v>-138460000</v>
          </cell>
          <cell r="U1065">
            <v>-138460000</v>
          </cell>
          <cell r="V1065">
            <v>-138460000</v>
          </cell>
          <cell r="W1065">
            <v>-138460000</v>
          </cell>
          <cell r="Y1065">
            <v>-138460000</v>
          </cell>
          <cell r="AA1065">
            <v>-138460000</v>
          </cell>
          <cell r="AJ1065">
            <v>-138460000</v>
          </cell>
          <cell r="AN1065">
            <v>-138460000</v>
          </cell>
          <cell r="AR1065">
            <v>-138460000</v>
          </cell>
          <cell r="AV1065">
            <v>-138460000</v>
          </cell>
          <cell r="AZ1065">
            <v>-138460000</v>
          </cell>
        </row>
        <row r="1066">
          <cell r="Q1066">
            <v>-23400000</v>
          </cell>
          <cell r="S1066">
            <v>-23400000</v>
          </cell>
          <cell r="U1066">
            <v>-23400000</v>
          </cell>
          <cell r="V1066">
            <v>-23400000</v>
          </cell>
          <cell r="W1066">
            <v>-23400000</v>
          </cell>
          <cell r="Y1066">
            <v>-23400000</v>
          </cell>
          <cell r="AA1066">
            <v>-23400000</v>
          </cell>
          <cell r="AJ1066">
            <v>-23400000</v>
          </cell>
          <cell r="AN1066">
            <v>-23400000</v>
          </cell>
          <cell r="AR1066">
            <v>-23400000</v>
          </cell>
          <cell r="AV1066">
            <v>-23400000</v>
          </cell>
          <cell r="AZ1066">
            <v>-23400000</v>
          </cell>
        </row>
        <row r="1067">
          <cell r="Q1067">
            <v>0</v>
          </cell>
          <cell r="S1067">
            <v>0</v>
          </cell>
          <cell r="U1067">
            <v>0</v>
          </cell>
          <cell r="V1067">
            <v>0</v>
          </cell>
          <cell r="W1067">
            <v>0</v>
          </cell>
          <cell r="Y1067">
            <v>0</v>
          </cell>
          <cell r="AA1067">
            <v>0</v>
          </cell>
          <cell r="AJ1067">
            <v>-68750000</v>
          </cell>
          <cell r="AN1067">
            <v>-18750000</v>
          </cell>
          <cell r="AR1067">
            <v>0</v>
          </cell>
          <cell r="AV1067">
            <v>0</v>
          </cell>
          <cell r="AZ1067">
            <v>0</v>
          </cell>
        </row>
        <row r="1068">
          <cell r="Q1068">
            <v>-250000000</v>
          </cell>
          <cell r="S1068">
            <v>-250000000</v>
          </cell>
          <cell r="U1068">
            <v>-250000000</v>
          </cell>
          <cell r="V1068">
            <v>-250000000</v>
          </cell>
          <cell r="W1068">
            <v>-250000000</v>
          </cell>
          <cell r="Y1068">
            <v>-250000000</v>
          </cell>
          <cell r="AA1068">
            <v>-250000000</v>
          </cell>
          <cell r="AJ1068">
            <v>-250000000</v>
          </cell>
          <cell r="AN1068">
            <v>-250000000</v>
          </cell>
          <cell r="AR1068">
            <v>-250000000</v>
          </cell>
          <cell r="AV1068">
            <v>-250000000</v>
          </cell>
          <cell r="AZ1068">
            <v>-250000000</v>
          </cell>
        </row>
        <row r="1069">
          <cell r="Q1069">
            <v>0</v>
          </cell>
          <cell r="S1069">
            <v>0</v>
          </cell>
          <cell r="U1069">
            <v>0</v>
          </cell>
          <cell r="V1069">
            <v>0</v>
          </cell>
          <cell r="W1069">
            <v>0</v>
          </cell>
          <cell r="Y1069">
            <v>0</v>
          </cell>
          <cell r="AA1069">
            <v>0</v>
          </cell>
          <cell r="AJ1069">
            <v>0</v>
          </cell>
          <cell r="AN1069">
            <v>0</v>
          </cell>
          <cell r="AR1069">
            <v>0</v>
          </cell>
          <cell r="AV1069">
            <v>0</v>
          </cell>
          <cell r="AZ1069">
            <v>0</v>
          </cell>
        </row>
        <row r="1070">
          <cell r="Q1070">
            <v>0</v>
          </cell>
          <cell r="S1070">
            <v>-250000000</v>
          </cell>
          <cell r="U1070">
            <v>-250000000</v>
          </cell>
          <cell r="V1070">
            <v>-250000000</v>
          </cell>
          <cell r="W1070">
            <v>-250000000</v>
          </cell>
          <cell r="Y1070">
            <v>-250000000</v>
          </cell>
          <cell r="AA1070">
            <v>-250000000</v>
          </cell>
          <cell r="AJ1070">
            <v>0</v>
          </cell>
          <cell r="AN1070">
            <v>-72916666.666666672</v>
          </cell>
          <cell r="AR1070">
            <v>-156250000</v>
          </cell>
          <cell r="AV1070">
            <v>-239583333.33333334</v>
          </cell>
          <cell r="AZ1070">
            <v>-250000000</v>
          </cell>
        </row>
        <row r="1071">
          <cell r="Q1071">
            <v>-150000000</v>
          </cell>
          <cell r="S1071">
            <v>-150000000</v>
          </cell>
          <cell r="U1071">
            <v>-150000000</v>
          </cell>
          <cell r="V1071">
            <v>-150000000</v>
          </cell>
          <cell r="W1071">
            <v>-150000000</v>
          </cell>
          <cell r="Y1071">
            <v>-150000000</v>
          </cell>
          <cell r="AA1071">
            <v>-150000000</v>
          </cell>
          <cell r="AJ1071">
            <v>-150000000</v>
          </cell>
          <cell r="AN1071">
            <v>-150000000</v>
          </cell>
          <cell r="AR1071">
            <v>-150000000</v>
          </cell>
          <cell r="AV1071">
            <v>-150000000</v>
          </cell>
          <cell r="AZ1071">
            <v>-150000000</v>
          </cell>
        </row>
        <row r="1072">
          <cell r="Q1072">
            <v>-250000000</v>
          </cell>
          <cell r="S1072">
            <v>-250000000</v>
          </cell>
          <cell r="U1072">
            <v>-250000000</v>
          </cell>
          <cell r="V1072">
            <v>-250000000</v>
          </cell>
          <cell r="W1072">
            <v>-250000000</v>
          </cell>
          <cell r="Y1072">
            <v>-250000000</v>
          </cell>
          <cell r="AA1072">
            <v>-250000000</v>
          </cell>
          <cell r="AJ1072">
            <v>-250000000</v>
          </cell>
          <cell r="AN1072">
            <v>-250000000</v>
          </cell>
          <cell r="AR1072">
            <v>-250000000</v>
          </cell>
          <cell r="AV1072">
            <v>-250000000</v>
          </cell>
          <cell r="AZ1072">
            <v>-250000000</v>
          </cell>
        </row>
        <row r="1073">
          <cell r="Q1073">
            <v>-300000000</v>
          </cell>
          <cell r="S1073">
            <v>-300000000</v>
          </cell>
          <cell r="U1073">
            <v>-300000000</v>
          </cell>
          <cell r="V1073">
            <v>-300000000</v>
          </cell>
          <cell r="W1073">
            <v>-300000000</v>
          </cell>
          <cell r="Y1073">
            <v>-300000000</v>
          </cell>
          <cell r="AA1073">
            <v>-300000000</v>
          </cell>
          <cell r="AJ1073">
            <v>-300000000</v>
          </cell>
          <cell r="AN1073">
            <v>-300000000</v>
          </cell>
          <cell r="AR1073">
            <v>-300000000</v>
          </cell>
          <cell r="AV1073">
            <v>-300000000</v>
          </cell>
          <cell r="AZ1073">
            <v>-300000000</v>
          </cell>
        </row>
        <row r="1074">
          <cell r="Q1074">
            <v>0</v>
          </cell>
          <cell r="S1074">
            <v>0</v>
          </cell>
          <cell r="U1074">
            <v>0</v>
          </cell>
          <cell r="V1074">
            <v>0</v>
          </cell>
          <cell r="W1074">
            <v>0</v>
          </cell>
          <cell r="Y1074">
            <v>0</v>
          </cell>
          <cell r="AA1074">
            <v>0</v>
          </cell>
          <cell r="AJ1074">
            <v>0</v>
          </cell>
          <cell r="AN1074">
            <v>0</v>
          </cell>
          <cell r="AR1074">
            <v>0</v>
          </cell>
          <cell r="AV1074">
            <v>0</v>
          </cell>
          <cell r="AZ1074">
            <v>0</v>
          </cell>
        </row>
        <row r="1075">
          <cell r="Q1075">
            <v>-250000000</v>
          </cell>
          <cell r="S1075">
            <v>-250000000</v>
          </cell>
          <cell r="U1075">
            <v>-250000000</v>
          </cell>
          <cell r="V1075">
            <v>-250000000</v>
          </cell>
          <cell r="W1075">
            <v>-250000000</v>
          </cell>
          <cell r="Y1075">
            <v>-250000000</v>
          </cell>
          <cell r="AA1075">
            <v>-250000000</v>
          </cell>
          <cell r="AJ1075">
            <v>-250000000</v>
          </cell>
          <cell r="AN1075">
            <v>-250000000</v>
          </cell>
          <cell r="AR1075">
            <v>-250000000</v>
          </cell>
          <cell r="AV1075">
            <v>-250000000</v>
          </cell>
          <cell r="AZ1075">
            <v>-250000000</v>
          </cell>
        </row>
        <row r="1076">
          <cell r="Y1076">
            <v>0</v>
          </cell>
          <cell r="AA1076">
            <v>-350000000</v>
          </cell>
          <cell r="AR1076">
            <v>0</v>
          </cell>
          <cell r="AV1076">
            <v>-102083333.33333333</v>
          </cell>
          <cell r="AZ1076">
            <v>-218750000</v>
          </cell>
        </row>
        <row r="1077">
          <cell r="AV1077">
            <v>0</v>
          </cell>
          <cell r="AZ1077">
            <v>0</v>
          </cell>
        </row>
        <row r="1078">
          <cell r="AV1078">
            <v>0</v>
          </cell>
          <cell r="AZ1078">
            <v>-40625000</v>
          </cell>
        </row>
        <row r="1079">
          <cell r="Q1079">
            <v>0</v>
          </cell>
          <cell r="S1079">
            <v>0</v>
          </cell>
          <cell r="U1079">
            <v>0</v>
          </cell>
          <cell r="V1079">
            <v>0</v>
          </cell>
          <cell r="W1079">
            <v>0</v>
          </cell>
          <cell r="Y1079">
            <v>0</v>
          </cell>
          <cell r="AA1079">
            <v>0</v>
          </cell>
          <cell r="AJ1079">
            <v>0</v>
          </cell>
          <cell r="AN1079">
            <v>0</v>
          </cell>
          <cell r="AR1079">
            <v>0</v>
          </cell>
          <cell r="AV1079">
            <v>0</v>
          </cell>
          <cell r="AZ1079">
            <v>0</v>
          </cell>
        </row>
        <row r="1080">
          <cell r="Q1080">
            <v>0</v>
          </cell>
          <cell r="S1080">
            <v>0</v>
          </cell>
          <cell r="U1080">
            <v>0</v>
          </cell>
          <cell r="V1080">
            <v>0</v>
          </cell>
          <cell r="W1080">
            <v>0</v>
          </cell>
          <cell r="Y1080">
            <v>0</v>
          </cell>
          <cell r="AA1080">
            <v>0</v>
          </cell>
          <cell r="AJ1080">
            <v>0</v>
          </cell>
          <cell r="AN1080">
            <v>0</v>
          </cell>
          <cell r="AR1080">
            <v>0</v>
          </cell>
          <cell r="AV1080">
            <v>0</v>
          </cell>
          <cell r="AZ1080">
            <v>0</v>
          </cell>
        </row>
        <row r="1081">
          <cell r="Q1081">
            <v>-431100</v>
          </cell>
          <cell r="S1081">
            <v>0</v>
          </cell>
          <cell r="U1081">
            <v>0</v>
          </cell>
          <cell r="V1081">
            <v>0</v>
          </cell>
          <cell r="W1081">
            <v>0</v>
          </cell>
          <cell r="Y1081">
            <v>0</v>
          </cell>
          <cell r="AA1081">
            <v>0</v>
          </cell>
          <cell r="AJ1081">
            <v>-431100</v>
          </cell>
          <cell r="AN1081">
            <v>-341287.5</v>
          </cell>
          <cell r="AR1081">
            <v>-197587.5</v>
          </cell>
          <cell r="AV1081">
            <v>-53887.5</v>
          </cell>
          <cell r="AZ1081">
            <v>0</v>
          </cell>
        </row>
        <row r="1082">
          <cell r="Q1082">
            <v>-1458300</v>
          </cell>
          <cell r="S1082">
            <v>0</v>
          </cell>
          <cell r="U1082">
            <v>0</v>
          </cell>
          <cell r="V1082">
            <v>0</v>
          </cell>
          <cell r="W1082">
            <v>0</v>
          </cell>
          <cell r="Y1082">
            <v>0</v>
          </cell>
          <cell r="AA1082">
            <v>0</v>
          </cell>
          <cell r="AJ1082">
            <v>-1458300</v>
          </cell>
          <cell r="AN1082">
            <v>-1154487.5</v>
          </cell>
          <cell r="AR1082">
            <v>-668387.5</v>
          </cell>
          <cell r="AV1082">
            <v>-182287.5</v>
          </cell>
          <cell r="AZ1082">
            <v>0</v>
          </cell>
        </row>
        <row r="1083">
          <cell r="Q1083">
            <v>0</v>
          </cell>
          <cell r="S1083">
            <v>0</v>
          </cell>
          <cell r="U1083">
            <v>0</v>
          </cell>
          <cell r="V1083">
            <v>0</v>
          </cell>
          <cell r="W1083">
            <v>0</v>
          </cell>
          <cell r="Y1083">
            <v>0</v>
          </cell>
          <cell r="AA1083">
            <v>0</v>
          </cell>
          <cell r="AJ1083">
            <v>0</v>
          </cell>
          <cell r="AN1083">
            <v>0</v>
          </cell>
          <cell r="AR1083">
            <v>0</v>
          </cell>
          <cell r="AV1083">
            <v>0</v>
          </cell>
          <cell r="AZ1083">
            <v>0</v>
          </cell>
        </row>
        <row r="1084">
          <cell r="V1084">
            <v>7505790.9299999997</v>
          </cell>
          <cell r="W1084">
            <v>0</v>
          </cell>
          <cell r="Y1084">
            <v>0</v>
          </cell>
          <cell r="AA1084">
            <v>0</v>
          </cell>
          <cell r="AJ1084">
            <v>0</v>
          </cell>
          <cell r="AN1084">
            <v>0</v>
          </cell>
          <cell r="AR1084">
            <v>625482.57750000001</v>
          </cell>
          <cell r="AV1084">
            <v>625482.57750000001</v>
          </cell>
          <cell r="AZ1084">
            <v>625482.57750000001</v>
          </cell>
        </row>
        <row r="1085">
          <cell r="V1085">
            <v>7505790.9299999997</v>
          </cell>
          <cell r="W1085">
            <v>0</v>
          </cell>
          <cell r="Y1085">
            <v>0</v>
          </cell>
          <cell r="AA1085">
            <v>0</v>
          </cell>
          <cell r="AJ1085">
            <v>0</v>
          </cell>
          <cell r="AN1085">
            <v>0</v>
          </cell>
          <cell r="AR1085">
            <v>625482.57750000001</v>
          </cell>
          <cell r="AV1085">
            <v>625482.57750000001</v>
          </cell>
          <cell r="AZ1085">
            <v>625482.57750000001</v>
          </cell>
        </row>
        <row r="1086">
          <cell r="V1086">
            <v>6567824.7999999998</v>
          </cell>
          <cell r="W1086">
            <v>0</v>
          </cell>
          <cell r="Y1086">
            <v>0</v>
          </cell>
          <cell r="AA1086">
            <v>0</v>
          </cell>
          <cell r="AJ1086">
            <v>0</v>
          </cell>
          <cell r="AN1086">
            <v>0</v>
          </cell>
          <cell r="AR1086">
            <v>547318.73333333328</v>
          </cell>
          <cell r="AV1086">
            <v>547318.73333333328</v>
          </cell>
          <cell r="AZ1086">
            <v>547318.73333333328</v>
          </cell>
        </row>
        <row r="1087">
          <cell r="Q1087">
            <v>0</v>
          </cell>
          <cell r="S1087">
            <v>0</v>
          </cell>
          <cell r="U1087">
            <v>0</v>
          </cell>
          <cell r="V1087">
            <v>0</v>
          </cell>
          <cell r="W1087">
            <v>0</v>
          </cell>
          <cell r="Y1087">
            <v>0</v>
          </cell>
          <cell r="AA1087">
            <v>0</v>
          </cell>
          <cell r="AJ1087">
            <v>-2842399.7137499996</v>
          </cell>
          <cell r="AN1087">
            <v>0</v>
          </cell>
          <cell r="AR1087">
            <v>0</v>
          </cell>
          <cell r="AV1087">
            <v>0</v>
          </cell>
          <cell r="AZ1087">
            <v>0</v>
          </cell>
        </row>
        <row r="1088">
          <cell r="Q1088">
            <v>0</v>
          </cell>
          <cell r="S1088">
            <v>0</v>
          </cell>
          <cell r="U1088">
            <v>0</v>
          </cell>
          <cell r="V1088">
            <v>0</v>
          </cell>
          <cell r="W1088">
            <v>0</v>
          </cell>
          <cell r="Y1088">
            <v>0</v>
          </cell>
          <cell r="AA1088">
            <v>0</v>
          </cell>
          <cell r="AJ1088">
            <v>0</v>
          </cell>
          <cell r="AN1088">
            <v>0</v>
          </cell>
          <cell r="AR1088">
            <v>0</v>
          </cell>
          <cell r="AV1088">
            <v>0</v>
          </cell>
          <cell r="AZ1088">
            <v>0</v>
          </cell>
        </row>
        <row r="1089">
          <cell r="Q1089">
            <v>-2550000</v>
          </cell>
          <cell r="S1089">
            <v>-2550000</v>
          </cell>
          <cell r="U1089">
            <v>-350000</v>
          </cell>
          <cell r="V1089">
            <v>-350000</v>
          </cell>
          <cell r="W1089">
            <v>-250000</v>
          </cell>
          <cell r="Y1089">
            <v>-250000</v>
          </cell>
          <cell r="AA1089">
            <v>-550000</v>
          </cell>
          <cell r="AJ1089">
            <v>-1365023.9550000001</v>
          </cell>
          <cell r="AN1089">
            <v>-1946273.9550000001</v>
          </cell>
          <cell r="AR1089">
            <v>-1828166.1633333333</v>
          </cell>
          <cell r="AV1089">
            <v>-1002083.3333333334</v>
          </cell>
          <cell r="AZ1089">
            <v>-325208.33333333331</v>
          </cell>
        </row>
        <row r="1090">
          <cell r="Q1090">
            <v>-100000</v>
          </cell>
          <cell r="S1090">
            <v>-100000</v>
          </cell>
          <cell r="U1090">
            <v>0</v>
          </cell>
          <cell r="V1090">
            <v>0</v>
          </cell>
          <cell r="W1090">
            <v>0</v>
          </cell>
          <cell r="Y1090">
            <v>0</v>
          </cell>
          <cell r="AA1090">
            <v>0</v>
          </cell>
          <cell r="AJ1090">
            <v>-54166.666666666664</v>
          </cell>
          <cell r="AN1090">
            <v>-68750</v>
          </cell>
          <cell r="AR1090">
            <v>-52083.333333333336</v>
          </cell>
          <cell r="AV1090">
            <v>-20833.333333333332</v>
          </cell>
          <cell r="AZ1090">
            <v>0</v>
          </cell>
        </row>
        <row r="1091">
          <cell r="Q1091">
            <v>-40314599.890000001</v>
          </cell>
          <cell r="S1091">
            <v>-40647222.780000001</v>
          </cell>
          <cell r="U1091">
            <v>-39040693.829999998</v>
          </cell>
          <cell r="V1091">
            <v>-38446577.479999997</v>
          </cell>
          <cell r="W1091">
            <v>-38577760.399999999</v>
          </cell>
          <cell r="Y1091">
            <v>-38880957.369999997</v>
          </cell>
          <cell r="AA1091">
            <v>-39197824.049999997</v>
          </cell>
          <cell r="AJ1091">
            <v>-39254205.325416662</v>
          </cell>
          <cell r="AN1091">
            <v>-39736675.731666669</v>
          </cell>
          <cell r="AR1091">
            <v>-39546665.047499999</v>
          </cell>
          <cell r="AV1091">
            <v>-39350978.03458333</v>
          </cell>
          <cell r="AZ1091">
            <v>-39453654.138750009</v>
          </cell>
        </row>
        <row r="1092">
          <cell r="Q1092">
            <v>-8687704.8300000001</v>
          </cell>
          <cell r="S1092">
            <v>-8784217.8200000003</v>
          </cell>
          <cell r="U1092">
            <v>-9053436.9199999999</v>
          </cell>
          <cell r="V1092">
            <v>-8848928.9399999995</v>
          </cell>
          <cell r="W1092">
            <v>-6833994.6900000004</v>
          </cell>
          <cell r="Y1092">
            <v>-6911655.1900000004</v>
          </cell>
          <cell r="AA1092">
            <v>-6989315.6900000004</v>
          </cell>
          <cell r="AJ1092">
            <v>-3547612.0108333337</v>
          </cell>
          <cell r="AN1092">
            <v>-5508333.3650000012</v>
          </cell>
          <cell r="AR1092">
            <v>-6979040.4362500003</v>
          </cell>
          <cell r="AV1092">
            <v>-7788691.213333332</v>
          </cell>
          <cell r="AZ1092">
            <v>-6865479.0591666671</v>
          </cell>
        </row>
        <row r="1093">
          <cell r="Q1093">
            <v>-67684624.689999998</v>
          </cell>
          <cell r="S1093">
            <v>-67299716.159999996</v>
          </cell>
          <cell r="U1093">
            <v>-61155962.270000003</v>
          </cell>
          <cell r="V1093">
            <v>-61024425.939999998</v>
          </cell>
          <cell r="W1093">
            <v>-66484545.609999999</v>
          </cell>
          <cell r="Y1093">
            <v>-58221472.950000003</v>
          </cell>
          <cell r="AA1093">
            <v>-53558400.289999999</v>
          </cell>
          <cell r="AJ1093">
            <v>-2820192.6954166666</v>
          </cell>
          <cell r="AN1093">
            <v>-25013479.525416661</v>
          </cell>
          <cell r="AR1093">
            <v>-45809371.062083334</v>
          </cell>
          <cell r="AV1093">
            <v>-59633579.921666659</v>
          </cell>
          <cell r="AZ1093">
            <v>-42490977.182916664</v>
          </cell>
        </row>
        <row r="1094">
          <cell r="Q1094">
            <v>-41030154.07</v>
          </cell>
          <cell r="S1094">
            <v>-41030154.07</v>
          </cell>
          <cell r="U1094">
            <v>-42509058.359999999</v>
          </cell>
          <cell r="V1094">
            <v>-42509058.359999999</v>
          </cell>
          <cell r="W1094">
            <v>-43722314.780000001</v>
          </cell>
          <cell r="Y1094">
            <v>-43722314.780000001</v>
          </cell>
          <cell r="AA1094">
            <v>-43225601.560000002</v>
          </cell>
          <cell r="AJ1094">
            <v>-36215233.645833336</v>
          </cell>
          <cell r="AN1094">
            <v>-40171350.189166665</v>
          </cell>
          <cell r="AR1094">
            <v>-42129066.591250002</v>
          </cell>
          <cell r="AV1094">
            <v>-42643568.998750001</v>
          </cell>
          <cell r="AZ1094">
            <v>-42582900.901249997</v>
          </cell>
        </row>
        <row r="1095">
          <cell r="Q1095">
            <v>0</v>
          </cell>
          <cell r="S1095">
            <v>0</v>
          </cell>
          <cell r="U1095">
            <v>0</v>
          </cell>
          <cell r="V1095">
            <v>0</v>
          </cell>
          <cell r="W1095">
            <v>0</v>
          </cell>
          <cell r="Y1095">
            <v>0</v>
          </cell>
          <cell r="AA1095">
            <v>0</v>
          </cell>
          <cell r="AJ1095">
            <v>0</v>
          </cell>
          <cell r="AN1095">
            <v>0</v>
          </cell>
          <cell r="AR1095">
            <v>0</v>
          </cell>
          <cell r="AV1095">
            <v>0</v>
          </cell>
          <cell r="AZ1095">
            <v>112.92208333333333</v>
          </cell>
        </row>
        <row r="1096">
          <cell r="Q1096">
            <v>-250000</v>
          </cell>
          <cell r="S1096">
            <v>-250000</v>
          </cell>
          <cell r="U1096">
            <v>-250000</v>
          </cell>
          <cell r="V1096">
            <v>-250000</v>
          </cell>
          <cell r="W1096">
            <v>-250000</v>
          </cell>
          <cell r="Y1096">
            <v>-250000</v>
          </cell>
          <cell r="AA1096">
            <v>-250000</v>
          </cell>
          <cell r="AJ1096">
            <v>-679474.97541666671</v>
          </cell>
          <cell r="AN1096">
            <v>-475534.34250000003</v>
          </cell>
          <cell r="AR1096">
            <v>-274943.47208333336</v>
          </cell>
          <cell r="AV1096">
            <v>-250000</v>
          </cell>
          <cell r="AZ1096">
            <v>-250000</v>
          </cell>
        </row>
        <row r="1097">
          <cell r="Q1097">
            <v>-129471.05</v>
          </cell>
          <cell r="S1097">
            <v>-129471.05</v>
          </cell>
          <cell r="U1097">
            <v>-129471.05</v>
          </cell>
          <cell r="V1097">
            <v>-129471.05</v>
          </cell>
          <cell r="W1097">
            <v>-129471.05</v>
          </cell>
          <cell r="Y1097">
            <v>-129471.05</v>
          </cell>
          <cell r="AA1097">
            <v>-129471.05</v>
          </cell>
          <cell r="AJ1097">
            <v>-129471.05000000003</v>
          </cell>
          <cell r="AN1097">
            <v>-129471.05000000003</v>
          </cell>
          <cell r="AR1097">
            <v>-129471.05000000003</v>
          </cell>
          <cell r="AV1097">
            <v>-129471.05000000003</v>
          </cell>
          <cell r="AZ1097">
            <v>-129471.05000000003</v>
          </cell>
        </row>
        <row r="1098">
          <cell r="Q1098">
            <v>0</v>
          </cell>
          <cell r="S1098">
            <v>0</v>
          </cell>
          <cell r="U1098">
            <v>0</v>
          </cell>
          <cell r="V1098">
            <v>0</v>
          </cell>
          <cell r="W1098">
            <v>0</v>
          </cell>
          <cell r="Y1098">
            <v>0</v>
          </cell>
          <cell r="AA1098">
            <v>0</v>
          </cell>
          <cell r="AJ1098">
            <v>0</v>
          </cell>
          <cell r="AN1098">
            <v>0</v>
          </cell>
          <cell r="AR1098">
            <v>0</v>
          </cell>
          <cell r="AV1098">
            <v>0</v>
          </cell>
          <cell r="AZ1098">
            <v>0</v>
          </cell>
        </row>
        <row r="1099">
          <cell r="Q1099">
            <v>-15000</v>
          </cell>
          <cell r="S1099">
            <v>-15000</v>
          </cell>
          <cell r="U1099">
            <v>-15000</v>
          </cell>
          <cell r="V1099">
            <v>-15000</v>
          </cell>
          <cell r="W1099">
            <v>-15000</v>
          </cell>
          <cell r="Y1099">
            <v>-15000</v>
          </cell>
          <cell r="AA1099">
            <v>-15000</v>
          </cell>
          <cell r="AJ1099">
            <v>-15000</v>
          </cell>
          <cell r="AN1099">
            <v>-15000</v>
          </cell>
          <cell r="AR1099">
            <v>-15000</v>
          </cell>
          <cell r="AV1099">
            <v>-15000</v>
          </cell>
          <cell r="AZ1099">
            <v>-15000</v>
          </cell>
        </row>
        <row r="1100">
          <cell r="Q1100">
            <v>-52471.63</v>
          </cell>
          <cell r="S1100">
            <v>-52471.63</v>
          </cell>
          <cell r="U1100">
            <v>-52471.63</v>
          </cell>
          <cell r="V1100">
            <v>-52471.63</v>
          </cell>
          <cell r="W1100">
            <v>-46622.18</v>
          </cell>
          <cell r="Y1100">
            <v>-46622.18</v>
          </cell>
          <cell r="AA1100">
            <v>-52454.07</v>
          </cell>
          <cell r="AJ1100">
            <v>-52471.63</v>
          </cell>
          <cell r="AN1100">
            <v>-52471.63</v>
          </cell>
          <cell r="AR1100">
            <v>-51252.99458333334</v>
          </cell>
          <cell r="AV1100">
            <v>-52745.91166666666</v>
          </cell>
          <cell r="AZ1100">
            <v>-65823.184999999998</v>
          </cell>
        </row>
        <row r="1101">
          <cell r="Q1101">
            <v>0</v>
          </cell>
          <cell r="S1101">
            <v>0</v>
          </cell>
          <cell r="U1101">
            <v>0</v>
          </cell>
          <cell r="V1101">
            <v>0</v>
          </cell>
          <cell r="W1101">
            <v>0</v>
          </cell>
          <cell r="Y1101">
            <v>0</v>
          </cell>
          <cell r="AA1101">
            <v>0</v>
          </cell>
          <cell r="AJ1101">
            <v>0</v>
          </cell>
          <cell r="AN1101">
            <v>0</v>
          </cell>
          <cell r="AR1101">
            <v>0</v>
          </cell>
          <cell r="AV1101">
            <v>0</v>
          </cell>
          <cell r="AZ1101">
            <v>0</v>
          </cell>
        </row>
        <row r="1102">
          <cell r="Q1102">
            <v>-453028.42</v>
          </cell>
          <cell r="S1102">
            <v>-453028.42</v>
          </cell>
          <cell r="U1102">
            <v>-453028.42</v>
          </cell>
          <cell r="V1102">
            <v>-453028.42</v>
          </cell>
          <cell r="W1102">
            <v>-453028.42</v>
          </cell>
          <cell r="Y1102">
            <v>-453028.42</v>
          </cell>
          <cell r="AA1102">
            <v>-453028.42</v>
          </cell>
          <cell r="AJ1102">
            <v>-453028.42</v>
          </cell>
          <cell r="AN1102">
            <v>-453028.42</v>
          </cell>
          <cell r="AR1102">
            <v>-453028.42</v>
          </cell>
          <cell r="AV1102">
            <v>-453028.42</v>
          </cell>
          <cell r="AZ1102">
            <v>-453028.42</v>
          </cell>
        </row>
        <row r="1103">
          <cell r="Q1103">
            <v>0</v>
          </cell>
          <cell r="S1103">
            <v>0</v>
          </cell>
          <cell r="U1103">
            <v>0</v>
          </cell>
          <cell r="V1103">
            <v>0</v>
          </cell>
          <cell r="W1103">
            <v>0</v>
          </cell>
          <cell r="Y1103">
            <v>0</v>
          </cell>
          <cell r="AA1103">
            <v>0</v>
          </cell>
          <cell r="AJ1103">
            <v>0</v>
          </cell>
          <cell r="AN1103">
            <v>0</v>
          </cell>
          <cell r="AR1103">
            <v>0</v>
          </cell>
          <cell r="AV1103">
            <v>0</v>
          </cell>
          <cell r="AZ1103">
            <v>0</v>
          </cell>
        </row>
        <row r="1104">
          <cell r="Q1104">
            <v>0</v>
          </cell>
          <cell r="S1104">
            <v>0</v>
          </cell>
          <cell r="U1104">
            <v>0</v>
          </cell>
          <cell r="V1104">
            <v>0</v>
          </cell>
          <cell r="W1104">
            <v>0</v>
          </cell>
          <cell r="Y1104">
            <v>0</v>
          </cell>
          <cell r="AA1104">
            <v>0</v>
          </cell>
          <cell r="AJ1104">
            <v>0</v>
          </cell>
          <cell r="AN1104">
            <v>0</v>
          </cell>
          <cell r="AR1104">
            <v>0</v>
          </cell>
          <cell r="AV1104">
            <v>0</v>
          </cell>
          <cell r="AZ1104">
            <v>0</v>
          </cell>
        </row>
        <row r="1105">
          <cell r="Q1105">
            <v>-10000</v>
          </cell>
          <cell r="S1105">
            <v>-10000</v>
          </cell>
          <cell r="U1105">
            <v>-10000</v>
          </cell>
          <cell r="V1105">
            <v>-10000</v>
          </cell>
          <cell r="W1105">
            <v>-10000</v>
          </cell>
          <cell r="Y1105">
            <v>-10000</v>
          </cell>
          <cell r="AA1105">
            <v>-10000</v>
          </cell>
          <cell r="AJ1105">
            <v>-10000</v>
          </cell>
          <cell r="AN1105">
            <v>-10000</v>
          </cell>
          <cell r="AR1105">
            <v>-10000</v>
          </cell>
          <cell r="AV1105">
            <v>-10000</v>
          </cell>
          <cell r="AZ1105">
            <v>-10000</v>
          </cell>
        </row>
        <row r="1106">
          <cell r="Q1106">
            <v>0</v>
          </cell>
          <cell r="S1106">
            <v>0</v>
          </cell>
          <cell r="U1106">
            <v>0</v>
          </cell>
          <cell r="V1106">
            <v>0</v>
          </cell>
          <cell r="W1106">
            <v>0</v>
          </cell>
          <cell r="Y1106">
            <v>0</v>
          </cell>
          <cell r="AA1106">
            <v>0</v>
          </cell>
          <cell r="AJ1106">
            <v>0</v>
          </cell>
          <cell r="AN1106">
            <v>0</v>
          </cell>
          <cell r="AR1106">
            <v>0</v>
          </cell>
          <cell r="AV1106">
            <v>0</v>
          </cell>
          <cell r="AZ1106">
            <v>0</v>
          </cell>
        </row>
        <row r="1107">
          <cell r="Q1107">
            <v>-521847.97</v>
          </cell>
          <cell r="S1107">
            <v>-460550.78</v>
          </cell>
          <cell r="U1107">
            <v>-439615.69</v>
          </cell>
          <cell r="V1107">
            <v>-431810.58</v>
          </cell>
          <cell r="W1107">
            <v>-500000</v>
          </cell>
          <cell r="Y1107">
            <v>-500000</v>
          </cell>
          <cell r="AA1107">
            <v>-500000</v>
          </cell>
          <cell r="AJ1107">
            <v>-623600.76541666652</v>
          </cell>
          <cell r="AN1107">
            <v>-488291.58125000005</v>
          </cell>
          <cell r="AR1107">
            <v>-468637.60375000001</v>
          </cell>
          <cell r="AV1107">
            <v>-479707.07624999998</v>
          </cell>
          <cell r="AZ1107">
            <v>-491801.53541666665</v>
          </cell>
        </row>
        <row r="1108">
          <cell r="Q1108">
            <v>0</v>
          </cell>
          <cell r="S1108">
            <v>0</v>
          </cell>
          <cell r="U1108">
            <v>0</v>
          </cell>
          <cell r="V1108">
            <v>0</v>
          </cell>
          <cell r="W1108">
            <v>0</v>
          </cell>
          <cell r="Y1108">
            <v>0</v>
          </cell>
          <cell r="AA1108">
            <v>0</v>
          </cell>
          <cell r="AJ1108">
            <v>-29266.94</v>
          </cell>
          <cell r="AN1108">
            <v>-22320.942500000001</v>
          </cell>
          <cell r="AR1108">
            <v>-4598.7512500000003</v>
          </cell>
          <cell r="AV1108">
            <v>0</v>
          </cell>
          <cell r="AZ1108">
            <v>0</v>
          </cell>
        </row>
        <row r="1109">
          <cell r="Q1109">
            <v>0</v>
          </cell>
          <cell r="S1109">
            <v>0</v>
          </cell>
          <cell r="U1109">
            <v>0</v>
          </cell>
          <cell r="V1109">
            <v>0</v>
          </cell>
          <cell r="W1109">
            <v>0</v>
          </cell>
          <cell r="Y1109">
            <v>0</v>
          </cell>
          <cell r="AA1109">
            <v>0</v>
          </cell>
          <cell r="AJ1109">
            <v>0</v>
          </cell>
          <cell r="AN1109">
            <v>0</v>
          </cell>
          <cell r="AR1109">
            <v>0</v>
          </cell>
          <cell r="AV1109">
            <v>0</v>
          </cell>
          <cell r="AZ1109">
            <v>0</v>
          </cell>
        </row>
        <row r="1110">
          <cell r="Q1110">
            <v>-683365.16</v>
          </cell>
          <cell r="S1110">
            <v>-683365.16</v>
          </cell>
          <cell r="U1110">
            <v>-668771.35</v>
          </cell>
          <cell r="V1110">
            <v>-668771.35</v>
          </cell>
          <cell r="W1110">
            <v>-630705.28</v>
          </cell>
          <cell r="Y1110">
            <v>-630705.28</v>
          </cell>
          <cell r="AA1110">
            <v>-596135.67000000004</v>
          </cell>
          <cell r="AJ1110">
            <v>-401511.9283333334</v>
          </cell>
          <cell r="AN1110">
            <v>-627476.08875</v>
          </cell>
          <cell r="AR1110">
            <v>-634136.10750000004</v>
          </cell>
          <cell r="AV1110">
            <v>-638361.44708333339</v>
          </cell>
          <cell r="AZ1110">
            <v>-584818.11624999996</v>
          </cell>
        </row>
        <row r="1111">
          <cell r="Q1111">
            <v>-458260.45</v>
          </cell>
          <cell r="S1111">
            <v>-458260.45</v>
          </cell>
          <cell r="U1111">
            <v>-454247.55</v>
          </cell>
          <cell r="V1111">
            <v>-454247.55</v>
          </cell>
          <cell r="W1111">
            <v>-452529.3</v>
          </cell>
          <cell r="Y1111">
            <v>-452529.3</v>
          </cell>
          <cell r="AA1111">
            <v>-452529.3</v>
          </cell>
          <cell r="AJ1111">
            <v>-317543.6529166667</v>
          </cell>
          <cell r="AN1111">
            <v>-469795.52375000011</v>
          </cell>
          <cell r="AR1111">
            <v>-516686.73833333334</v>
          </cell>
          <cell r="AV1111">
            <v>-453546.39374999987</v>
          </cell>
          <cell r="AZ1111">
            <v>-445883.95624999987</v>
          </cell>
        </row>
        <row r="1112">
          <cell r="Q1112">
            <v>-490117.43</v>
          </cell>
          <cell r="S1112">
            <v>-490117.43</v>
          </cell>
          <cell r="U1112">
            <v>-455525.18</v>
          </cell>
          <cell r="V1112">
            <v>-455525.18</v>
          </cell>
          <cell r="W1112">
            <v>-441639.56</v>
          </cell>
          <cell r="Y1112">
            <v>-441639.56</v>
          </cell>
          <cell r="AA1112">
            <v>-423469.81</v>
          </cell>
          <cell r="AJ1112">
            <v>-270208.4095833333</v>
          </cell>
          <cell r="AN1112">
            <v>-429256.85499999998</v>
          </cell>
          <cell r="AR1112">
            <v>-474039.07749999996</v>
          </cell>
          <cell r="AV1112">
            <v>-449472.91791666666</v>
          </cell>
          <cell r="AZ1112">
            <v>-427920.98875000002</v>
          </cell>
        </row>
        <row r="1113">
          <cell r="Q1113">
            <v>-140063.73000000001</v>
          </cell>
          <cell r="S1113">
            <v>-140063.73000000001</v>
          </cell>
          <cell r="U1113">
            <v>-123642.66</v>
          </cell>
          <cell r="V1113">
            <v>-123642.66</v>
          </cell>
          <cell r="W1113">
            <v>-290001.90999999997</v>
          </cell>
          <cell r="Y1113">
            <v>-290001.90999999997</v>
          </cell>
          <cell r="AA1113">
            <v>-215389.53</v>
          </cell>
          <cell r="AJ1113">
            <v>-5835.9887500000004</v>
          </cell>
          <cell r="AN1113">
            <v>-50471.265000000007</v>
          </cell>
          <cell r="AR1113">
            <v>-126343.66208333334</v>
          </cell>
          <cell r="AV1113">
            <v>-203909.51375000001</v>
          </cell>
          <cell r="AZ1113">
            <v>-297171.93875000003</v>
          </cell>
        </row>
        <row r="1114">
          <cell r="Q1114">
            <v>-475104.69</v>
          </cell>
          <cell r="S1114">
            <v>-457803.87</v>
          </cell>
          <cell r="U1114">
            <v>-417303.47</v>
          </cell>
          <cell r="V1114">
            <v>-416625.97</v>
          </cell>
          <cell r="W1114">
            <v>-407226.92</v>
          </cell>
          <cell r="Y1114">
            <v>-402168.54</v>
          </cell>
          <cell r="AA1114">
            <v>-364262.97</v>
          </cell>
          <cell r="AJ1114">
            <v>-19796.028750000001</v>
          </cell>
          <cell r="AN1114">
            <v>-171491.90541666668</v>
          </cell>
          <cell r="AR1114">
            <v>-307942.6816666667</v>
          </cell>
          <cell r="AV1114">
            <v>-397718.60541666654</v>
          </cell>
          <cell r="AZ1114">
            <v>-245451.68708333329</v>
          </cell>
        </row>
        <row r="1115">
          <cell r="W1115">
            <v>0</v>
          </cell>
          <cell r="Y1115">
            <v>0</v>
          </cell>
          <cell r="AA1115">
            <v>0</v>
          </cell>
          <cell r="AJ1115">
            <v>0</v>
          </cell>
          <cell r="AN1115">
            <v>0</v>
          </cell>
          <cell r="AR1115">
            <v>0</v>
          </cell>
          <cell r="AV1115">
            <v>0</v>
          </cell>
          <cell r="AZ1115">
            <v>0</v>
          </cell>
        </row>
        <row r="1116">
          <cell r="AA1116">
            <v>-65340.84</v>
          </cell>
          <cell r="AR1116">
            <v>0</v>
          </cell>
          <cell r="AV1116">
            <v>-21352.227083333331</v>
          </cell>
          <cell r="AZ1116">
            <v>-61456.828750000008</v>
          </cell>
        </row>
        <row r="1117">
          <cell r="AA1117">
            <v>-181849.04</v>
          </cell>
          <cell r="AR1117">
            <v>0</v>
          </cell>
          <cell r="AV1117">
            <v>-50761.894999999997</v>
          </cell>
          <cell r="AZ1117">
            <v>-93158.97500000002</v>
          </cell>
        </row>
        <row r="1118">
          <cell r="AV1118">
            <v>-4272.7029166666662</v>
          </cell>
          <cell r="AZ1118">
            <v>-35321.357499999998</v>
          </cell>
        </row>
        <row r="1119">
          <cell r="AV1119">
            <v>0</v>
          </cell>
          <cell r="AZ1119">
            <v>-5973888.333333333</v>
          </cell>
        </row>
        <row r="1120">
          <cell r="Q1120">
            <v>0</v>
          </cell>
          <cell r="S1120">
            <v>0</v>
          </cell>
          <cell r="U1120">
            <v>0</v>
          </cell>
          <cell r="V1120">
            <v>0</v>
          </cell>
          <cell r="W1120">
            <v>0</v>
          </cell>
          <cell r="Y1120">
            <v>0</v>
          </cell>
          <cell r="AA1120">
            <v>0</v>
          </cell>
          <cell r="AJ1120">
            <v>-16534.888750000002</v>
          </cell>
          <cell r="AN1120">
            <v>-7977.1341666666667</v>
          </cell>
          <cell r="AR1120">
            <v>-2797.0062499999999</v>
          </cell>
          <cell r="AV1120">
            <v>0</v>
          </cell>
          <cell r="AZ1120">
            <v>0</v>
          </cell>
        </row>
        <row r="1121">
          <cell r="Q1121">
            <v>-4569900.37</v>
          </cell>
          <cell r="S1121">
            <v>-4569900.37</v>
          </cell>
          <cell r="U1121">
            <v>-4575394.62</v>
          </cell>
          <cell r="V1121">
            <v>-4575394.62</v>
          </cell>
          <cell r="W1121">
            <v>-4578088.3600000003</v>
          </cell>
          <cell r="Y1121">
            <v>-4580497.62</v>
          </cell>
          <cell r="AA1121">
            <v>-4580497.62</v>
          </cell>
          <cell r="AJ1121">
            <v>-4284160.9987500003</v>
          </cell>
          <cell r="AN1121">
            <v>-4669169.2008333327</v>
          </cell>
          <cell r="AR1121">
            <v>-4615235.9333333336</v>
          </cell>
          <cell r="AV1121">
            <v>-4576129.0662499992</v>
          </cell>
          <cell r="AZ1121">
            <v>-4579458.2016666662</v>
          </cell>
        </row>
        <row r="1122">
          <cell r="Q1122">
            <v>-276423.67</v>
          </cell>
          <cell r="S1122">
            <v>-278617.32</v>
          </cell>
          <cell r="U1122">
            <v>-280828.42</v>
          </cell>
          <cell r="V1122">
            <v>-281940.56</v>
          </cell>
          <cell r="W1122">
            <v>0</v>
          </cell>
          <cell r="Y1122">
            <v>0</v>
          </cell>
          <cell r="AA1122">
            <v>0</v>
          </cell>
          <cell r="AJ1122">
            <v>-269971.76333333337</v>
          </cell>
          <cell r="AN1122">
            <v>-274273.45999999996</v>
          </cell>
          <cell r="AR1122">
            <v>-219486.61416666667</v>
          </cell>
          <cell r="AV1122">
            <v>-128069.76125</v>
          </cell>
          <cell r="AZ1122">
            <v>-35196.230833333335</v>
          </cell>
        </row>
        <row r="1123">
          <cell r="Q1123">
            <v>0</v>
          </cell>
          <cell r="S1123">
            <v>0</v>
          </cell>
          <cell r="U1123">
            <v>0</v>
          </cell>
          <cell r="V1123">
            <v>0</v>
          </cell>
          <cell r="W1123">
            <v>0</v>
          </cell>
          <cell r="Y1123">
            <v>0</v>
          </cell>
          <cell r="AA1123">
            <v>0</v>
          </cell>
          <cell r="AJ1123">
            <v>0</v>
          </cell>
          <cell r="AN1123">
            <v>0</v>
          </cell>
          <cell r="AR1123">
            <v>0</v>
          </cell>
          <cell r="AV1123">
            <v>0</v>
          </cell>
          <cell r="AZ1123">
            <v>0</v>
          </cell>
        </row>
        <row r="1124">
          <cell r="Q1124">
            <v>-83995.09</v>
          </cell>
          <cell r="S1124">
            <v>-84890.32</v>
          </cell>
          <cell r="U1124">
            <v>-85795.8</v>
          </cell>
          <cell r="V1124">
            <v>-86252.43</v>
          </cell>
          <cell r="W1124">
            <v>-86711.65</v>
          </cell>
          <cell r="Y1124">
            <v>-87637.98</v>
          </cell>
          <cell r="AA1124">
            <v>-88574.9</v>
          </cell>
          <cell r="AJ1124">
            <v>-8327.2537499999999</v>
          </cell>
          <cell r="AN1124">
            <v>-36624.667500000003</v>
          </cell>
          <cell r="AR1124">
            <v>-65529.206666666665</v>
          </cell>
          <cell r="AV1124">
            <v>-84360.202499999999</v>
          </cell>
          <cell r="AZ1124">
            <v>-66112.126666666663</v>
          </cell>
        </row>
        <row r="1125">
          <cell r="Q1125">
            <v>0</v>
          </cell>
          <cell r="S1125">
            <v>0</v>
          </cell>
          <cell r="U1125">
            <v>0</v>
          </cell>
          <cell r="V1125">
            <v>0</v>
          </cell>
          <cell r="W1125">
            <v>0</v>
          </cell>
          <cell r="Y1125">
            <v>0</v>
          </cell>
          <cell r="AA1125">
            <v>0</v>
          </cell>
          <cell r="AJ1125">
            <v>-49530.454583333332</v>
          </cell>
          <cell r="AN1125">
            <v>-30907.103749999998</v>
          </cell>
          <cell r="AR1125">
            <v>-11981.612500000001</v>
          </cell>
          <cell r="AV1125">
            <v>0</v>
          </cell>
          <cell r="AZ1125">
            <v>0</v>
          </cell>
        </row>
        <row r="1126">
          <cell r="Q1126">
            <v>-1299212.3799999999</v>
          </cell>
          <cell r="S1126">
            <v>-1311742.42</v>
          </cell>
          <cell r="U1126">
            <v>-1324393.3</v>
          </cell>
          <cell r="V1126">
            <v>-1330764.42</v>
          </cell>
          <cell r="W1126">
            <v>-1337166.19</v>
          </cell>
          <cell r="Y1126">
            <v>-1350062.27</v>
          </cell>
          <cell r="AA1126">
            <v>-1363082.73</v>
          </cell>
          <cell r="AJ1126">
            <v>-1262512.6875</v>
          </cell>
          <cell r="AN1126">
            <v>-1286982.3166666667</v>
          </cell>
          <cell r="AR1126">
            <v>-1311926.2050000001</v>
          </cell>
          <cell r="AV1126">
            <v>-1337353.5466666666</v>
          </cell>
          <cell r="AZ1126">
            <v>-1363273.7112500002</v>
          </cell>
        </row>
        <row r="1127">
          <cell r="Q1127">
            <v>32500</v>
          </cell>
          <cell r="S1127">
            <v>32500</v>
          </cell>
          <cell r="U1127">
            <v>32500</v>
          </cell>
          <cell r="V1127">
            <v>32500</v>
          </cell>
          <cell r="W1127">
            <v>32500</v>
          </cell>
          <cell r="Y1127">
            <v>32500</v>
          </cell>
          <cell r="AA1127">
            <v>32500</v>
          </cell>
          <cell r="AJ1127">
            <v>10729.166666666666</v>
          </cell>
          <cell r="AN1127">
            <v>21562.5</v>
          </cell>
          <cell r="AR1127">
            <v>29583.333333333332</v>
          </cell>
          <cell r="AV1127">
            <v>32187.5</v>
          </cell>
          <cell r="AZ1127">
            <v>29687.5</v>
          </cell>
        </row>
        <row r="1128">
          <cell r="Q1128">
            <v>-807555.29</v>
          </cell>
          <cell r="S1128">
            <v>-815906.15</v>
          </cell>
          <cell r="U1128">
            <v>-824343.35</v>
          </cell>
          <cell r="V1128">
            <v>-828594.62</v>
          </cell>
          <cell r="W1128">
            <v>-832867.81</v>
          </cell>
          <cell r="Y1128">
            <v>-841480.42</v>
          </cell>
          <cell r="AA1128">
            <v>-850182.09</v>
          </cell>
          <cell r="AJ1128">
            <v>-783138.11749999982</v>
          </cell>
          <cell r="AN1128">
            <v>-799418.5754166668</v>
          </cell>
          <cell r="AR1128">
            <v>-816037.48291666666</v>
          </cell>
          <cell r="AV1128">
            <v>-833001.87875000003</v>
          </cell>
          <cell r="AZ1128">
            <v>-850318.94333333336</v>
          </cell>
        </row>
        <row r="1129">
          <cell r="Q1129">
            <v>-1047689.43</v>
          </cell>
          <cell r="S1129">
            <v>-1058175.8700000001</v>
          </cell>
          <cell r="U1129">
            <v>-1068767.82</v>
          </cell>
          <cell r="V1129">
            <v>-1074103.7</v>
          </cell>
          <cell r="W1129">
            <v>-1079466.3500000001</v>
          </cell>
          <cell r="Y1129">
            <v>-1090272.54</v>
          </cell>
          <cell r="AA1129">
            <v>-1101187.48</v>
          </cell>
          <cell r="AJ1129">
            <v>-130527.51375</v>
          </cell>
          <cell r="AN1129">
            <v>-483259.39833333337</v>
          </cell>
          <cell r="AR1129">
            <v>-843088.24416666664</v>
          </cell>
          <cell r="AV1129">
            <v>-1079630.0891666666</v>
          </cell>
          <cell r="AZ1129">
            <v>-1101354.5499999998</v>
          </cell>
        </row>
        <row r="1130">
          <cell r="Q1130">
            <v>0</v>
          </cell>
          <cell r="S1130">
            <v>0</v>
          </cell>
          <cell r="U1130">
            <v>0</v>
          </cell>
          <cell r="V1130">
            <v>0</v>
          </cell>
          <cell r="W1130">
            <v>0</v>
          </cell>
          <cell r="Y1130">
            <v>0</v>
          </cell>
          <cell r="AA1130">
            <v>0</v>
          </cell>
          <cell r="AJ1130">
            <v>-886479.30916666659</v>
          </cell>
          <cell r="AN1130">
            <v>-554205.32458333333</v>
          </cell>
          <cell r="AR1130">
            <v>-215248.09875</v>
          </cell>
          <cell r="AV1130">
            <v>0</v>
          </cell>
          <cell r="AZ1130">
            <v>0</v>
          </cell>
        </row>
        <row r="1131">
          <cell r="Q1131">
            <v>-3820037.43</v>
          </cell>
          <cell r="S1131">
            <v>-3856222.51</v>
          </cell>
          <cell r="U1131">
            <v>-3885385.09</v>
          </cell>
          <cell r="V1131">
            <v>-3903865.2</v>
          </cell>
          <cell r="W1131">
            <v>-3914737.41</v>
          </cell>
          <cell r="Y1131">
            <v>-3952262.65</v>
          </cell>
          <cell r="AA1131">
            <v>-3979730.31</v>
          </cell>
          <cell r="AJ1131">
            <v>-4355318.5275000008</v>
          </cell>
          <cell r="AN1131">
            <v>-4194043.149166666</v>
          </cell>
          <cell r="AR1131">
            <v>-4039089.68</v>
          </cell>
          <cell r="AV1131">
            <v>-3927231.8800000004</v>
          </cell>
          <cell r="AZ1131">
            <v>-4073074.9445833336</v>
          </cell>
        </row>
        <row r="1132">
          <cell r="Q1132">
            <v>-9680541.4100000001</v>
          </cell>
          <cell r="S1132">
            <v>-9742547.0899999999</v>
          </cell>
          <cell r="U1132">
            <v>-9737936.0899999999</v>
          </cell>
          <cell r="V1132">
            <v>-9769424.5099999998</v>
          </cell>
          <cell r="W1132">
            <v>-9731570.2100000009</v>
          </cell>
          <cell r="Y1132">
            <v>-9795250.4600000009</v>
          </cell>
          <cell r="AA1132">
            <v>-9764853.8100000005</v>
          </cell>
          <cell r="AJ1132">
            <v>-9700273.9937500004</v>
          </cell>
          <cell r="AN1132">
            <v>-9713010.0262499992</v>
          </cell>
          <cell r="AR1132">
            <v>-9727387.5045833346</v>
          </cell>
          <cell r="AV1132">
            <v>-9754824.9183333311</v>
          </cell>
          <cell r="AZ1132">
            <v>-9837973.4783333335</v>
          </cell>
        </row>
        <row r="1133">
          <cell r="Q1133">
            <v>-942405.81</v>
          </cell>
          <cell r="S1133">
            <v>-950130.25</v>
          </cell>
          <cell r="U1133">
            <v>-904227.52</v>
          </cell>
          <cell r="V1133">
            <v>-907932.45</v>
          </cell>
          <cell r="W1133">
            <v>-908725.94</v>
          </cell>
          <cell r="Y1133">
            <v>-916188.71</v>
          </cell>
          <cell r="AA1133">
            <v>-896855.19</v>
          </cell>
          <cell r="AJ1133">
            <v>-3299274.2974999994</v>
          </cell>
          <cell r="AN1133">
            <v>-2478960.3975000004</v>
          </cell>
          <cell r="AR1133">
            <v>-1647413.4804166667</v>
          </cell>
          <cell r="AV1133">
            <v>-898689.13166666683</v>
          </cell>
          <cell r="AZ1133">
            <v>-768730.40416666667</v>
          </cell>
        </row>
        <row r="1134">
          <cell r="Q1134">
            <v>-115744.31</v>
          </cell>
          <cell r="S1134">
            <v>-116716.34</v>
          </cell>
          <cell r="U1134">
            <v>-117696.56</v>
          </cell>
          <cell r="V1134">
            <v>-118189.75</v>
          </cell>
          <cell r="W1134">
            <v>-118685.01</v>
          </cell>
          <cell r="Y1134">
            <v>-119681.78</v>
          </cell>
          <cell r="AA1134">
            <v>-120686.92</v>
          </cell>
          <cell r="AJ1134">
            <v>-12201.992916666664</v>
          </cell>
          <cell r="AN1134">
            <v>-51107.952499999992</v>
          </cell>
          <cell r="AR1134">
            <v>-90670.142500000002</v>
          </cell>
          <cell r="AV1134">
            <v>-116109.20791666664</v>
          </cell>
          <cell r="AZ1134">
            <v>-96589.747916666674</v>
          </cell>
        </row>
        <row r="1135">
          <cell r="Q1135">
            <v>0</v>
          </cell>
          <cell r="S1135">
            <v>0</v>
          </cell>
          <cell r="U1135">
            <v>0</v>
          </cell>
          <cell r="V1135">
            <v>0</v>
          </cell>
          <cell r="W1135">
            <v>0</v>
          </cell>
          <cell r="Y1135">
            <v>0</v>
          </cell>
          <cell r="AA1135">
            <v>0</v>
          </cell>
          <cell r="AJ1135">
            <v>-75710.459166666653</v>
          </cell>
          <cell r="AN1135">
            <v>-47243.998333333329</v>
          </cell>
          <cell r="AR1135">
            <v>-18315.062083333334</v>
          </cell>
          <cell r="AV1135">
            <v>0</v>
          </cell>
          <cell r="AZ1135">
            <v>0</v>
          </cell>
        </row>
        <row r="1136">
          <cell r="Q1136">
            <v>0</v>
          </cell>
          <cell r="S1136">
            <v>5000</v>
          </cell>
          <cell r="U1136">
            <v>5000</v>
          </cell>
          <cell r="V1136">
            <v>5000</v>
          </cell>
          <cell r="W1136">
            <v>5000</v>
          </cell>
          <cell r="Y1136">
            <v>5000</v>
          </cell>
          <cell r="AA1136">
            <v>5000</v>
          </cell>
          <cell r="AJ1136">
            <v>0</v>
          </cell>
          <cell r="AN1136">
            <v>1041.6666666666667</v>
          </cell>
          <cell r="AR1136">
            <v>2708.3333333333335</v>
          </cell>
          <cell r="AV1136">
            <v>5625</v>
          </cell>
          <cell r="AZ1136">
            <v>16250</v>
          </cell>
        </row>
        <row r="1137">
          <cell r="Q1137">
            <v>-266223.87</v>
          </cell>
          <cell r="S1137">
            <v>-268220.95</v>
          </cell>
          <cell r="U1137">
            <v>-177433.59</v>
          </cell>
          <cell r="V1137">
            <v>-178044.46</v>
          </cell>
          <cell r="W1137">
            <v>-58256.65</v>
          </cell>
          <cell r="Y1137">
            <v>-58449.09</v>
          </cell>
          <cell r="AA1137">
            <v>-532686.01</v>
          </cell>
          <cell r="AJ1137">
            <v>-320966.40500000003</v>
          </cell>
          <cell r="AN1137">
            <v>-289302.28916666668</v>
          </cell>
          <cell r="AR1137">
            <v>-224181.18041666664</v>
          </cell>
          <cell r="AV1137">
            <v>-262578.96666666662</v>
          </cell>
          <cell r="AZ1137">
            <v>-282555.76750000002</v>
          </cell>
        </row>
        <row r="1138">
          <cell r="Q1138">
            <v>272088.18</v>
          </cell>
          <cell r="S1138">
            <v>272088.18</v>
          </cell>
          <cell r="U1138">
            <v>272088.18</v>
          </cell>
          <cell r="V1138">
            <v>272088.18</v>
          </cell>
          <cell r="W1138">
            <v>272088.18</v>
          </cell>
          <cell r="Y1138">
            <v>0</v>
          </cell>
          <cell r="AA1138">
            <v>0</v>
          </cell>
          <cell r="AJ1138">
            <v>11337.0075</v>
          </cell>
          <cell r="AN1138">
            <v>102033.0675</v>
          </cell>
          <cell r="AR1138">
            <v>158718.10499999998</v>
          </cell>
          <cell r="AV1138">
            <v>147381.0975</v>
          </cell>
          <cell r="AZ1138">
            <v>56685.037499999999</v>
          </cell>
        </row>
        <row r="1139">
          <cell r="Q1139">
            <v>0</v>
          </cell>
          <cell r="S1139">
            <v>0</v>
          </cell>
          <cell r="U1139">
            <v>0</v>
          </cell>
          <cell r="V1139">
            <v>0</v>
          </cell>
          <cell r="W1139">
            <v>0</v>
          </cell>
          <cell r="Y1139">
            <v>0</v>
          </cell>
          <cell r="AA1139">
            <v>0</v>
          </cell>
          <cell r="AJ1139">
            <v>0</v>
          </cell>
          <cell r="AN1139">
            <v>0</v>
          </cell>
          <cell r="AR1139">
            <v>0</v>
          </cell>
          <cell r="AV1139">
            <v>0</v>
          </cell>
          <cell r="AZ1139">
            <v>0</v>
          </cell>
        </row>
        <row r="1140">
          <cell r="Q1140">
            <v>-585041.34</v>
          </cell>
          <cell r="S1140">
            <v>-591001.17000000004</v>
          </cell>
          <cell r="U1140">
            <v>-597021.72</v>
          </cell>
          <cell r="V1140">
            <v>-600054.94999999995</v>
          </cell>
          <cell r="W1140">
            <v>-603103.59</v>
          </cell>
          <cell r="Y1140">
            <v>-609247.42000000004</v>
          </cell>
          <cell r="AA1140">
            <v>-615453.84</v>
          </cell>
          <cell r="AJ1140">
            <v>-72883.721666666665</v>
          </cell>
          <cell r="AN1140">
            <v>-269887.90749999997</v>
          </cell>
          <cell r="AR1140">
            <v>-470926.31</v>
          </cell>
          <cell r="AV1140">
            <v>-603197.81999999995</v>
          </cell>
          <cell r="AZ1140">
            <v>-615550.00375000003</v>
          </cell>
        </row>
        <row r="1141">
          <cell r="Q1141">
            <v>0</v>
          </cell>
          <cell r="S1141">
            <v>0</v>
          </cell>
          <cell r="U1141">
            <v>0</v>
          </cell>
          <cell r="V1141">
            <v>0</v>
          </cell>
          <cell r="W1141">
            <v>0</v>
          </cell>
          <cell r="Y1141">
            <v>0</v>
          </cell>
          <cell r="AA1141">
            <v>0</v>
          </cell>
          <cell r="AJ1141">
            <v>-494724.99791666662</v>
          </cell>
          <cell r="AN1141">
            <v>-309344.1866666667</v>
          </cell>
          <cell r="AR1141">
            <v>-120167.19666666666</v>
          </cell>
          <cell r="AV1141">
            <v>0</v>
          </cell>
          <cell r="AZ1141">
            <v>0</v>
          </cell>
        </row>
        <row r="1142">
          <cell r="Q1142">
            <v>-5152053.37</v>
          </cell>
          <cell r="S1142">
            <v>-5201699.99</v>
          </cell>
          <cell r="U1142">
            <v>-5058459.62</v>
          </cell>
          <cell r="V1142">
            <v>-5083436.32</v>
          </cell>
          <cell r="W1142">
            <v>-4984505.22</v>
          </cell>
          <cell r="Y1142">
            <v>-5033979.8899999997</v>
          </cell>
          <cell r="AA1142">
            <v>-4908553.41</v>
          </cell>
          <cell r="AJ1142">
            <v>-4360612.1450000005</v>
          </cell>
          <cell r="AN1142">
            <v>-4628015.5370833343</v>
          </cell>
          <cell r="AR1142">
            <v>-4859813.7833333341</v>
          </cell>
          <cell r="AV1142">
            <v>-4936710.8412499996</v>
          </cell>
          <cell r="AZ1142">
            <v>-4123234.5649999999</v>
          </cell>
        </row>
        <row r="1143">
          <cell r="Q1143">
            <v>0</v>
          </cell>
          <cell r="S1143">
            <v>0</v>
          </cell>
          <cell r="U1143">
            <v>0</v>
          </cell>
          <cell r="V1143">
            <v>0</v>
          </cell>
          <cell r="W1143">
            <v>0</v>
          </cell>
          <cell r="Y1143">
            <v>0</v>
          </cell>
          <cell r="AA1143">
            <v>0</v>
          </cell>
          <cell r="AJ1143">
            <v>0</v>
          </cell>
          <cell r="AN1143">
            <v>0</v>
          </cell>
          <cell r="AR1143">
            <v>0</v>
          </cell>
          <cell r="AV1143">
            <v>0</v>
          </cell>
          <cell r="AZ1143">
            <v>0</v>
          </cell>
        </row>
        <row r="1144">
          <cell r="Q1144">
            <v>765611</v>
          </cell>
          <cell r="S1144">
            <v>765611</v>
          </cell>
          <cell r="U1144">
            <v>765611</v>
          </cell>
          <cell r="V1144">
            <v>765611</v>
          </cell>
          <cell r="W1144">
            <v>765611</v>
          </cell>
          <cell r="Y1144">
            <v>765611</v>
          </cell>
          <cell r="AA1144">
            <v>765611</v>
          </cell>
          <cell r="AJ1144">
            <v>480693.70833333331</v>
          </cell>
          <cell r="AN1144">
            <v>579795.375</v>
          </cell>
          <cell r="AR1144">
            <v>678897.04166666663</v>
          </cell>
          <cell r="AV1144">
            <v>768408.58333333337</v>
          </cell>
          <cell r="AZ1144">
            <v>790789.25</v>
          </cell>
        </row>
        <row r="1145">
          <cell r="Q1145">
            <v>-717624.63</v>
          </cell>
          <cell r="S1145">
            <v>-725785.56</v>
          </cell>
          <cell r="U1145">
            <v>-734039.3</v>
          </cell>
          <cell r="V1145">
            <v>-738201.3</v>
          </cell>
          <cell r="W1145">
            <v>-742386.9</v>
          </cell>
          <cell r="Y1145">
            <v>-750829.43</v>
          </cell>
          <cell r="AA1145">
            <v>-759367.97</v>
          </cell>
          <cell r="AJ1145">
            <v>-89365.912916666668</v>
          </cell>
          <cell r="AN1145">
            <v>-331300.23333333334</v>
          </cell>
          <cell r="AR1145">
            <v>-578768.46625000006</v>
          </cell>
          <cell r="AV1145">
            <v>-768600.07749999978</v>
          </cell>
          <cell r="AZ1145">
            <v>-995914.47458333336</v>
          </cell>
        </row>
        <row r="1146">
          <cell r="Q1146">
            <v>0</v>
          </cell>
          <cell r="S1146">
            <v>0</v>
          </cell>
          <cell r="U1146">
            <v>0</v>
          </cell>
          <cell r="V1146">
            <v>0</v>
          </cell>
          <cell r="W1146">
            <v>0</v>
          </cell>
          <cell r="Y1146">
            <v>0</v>
          </cell>
          <cell r="AA1146">
            <v>0</v>
          </cell>
          <cell r="AJ1146">
            <v>-463806.99916666659</v>
          </cell>
          <cell r="AN1146">
            <v>-378393.22041666665</v>
          </cell>
          <cell r="AR1146">
            <v>-147158.24416666667</v>
          </cell>
          <cell r="AV1146">
            <v>0</v>
          </cell>
          <cell r="AZ1146">
            <v>0</v>
          </cell>
        </row>
        <row r="1147">
          <cell r="Q1147">
            <v>76073</v>
          </cell>
          <cell r="S1147">
            <v>76073</v>
          </cell>
          <cell r="U1147">
            <v>76073</v>
          </cell>
          <cell r="V1147">
            <v>76073</v>
          </cell>
          <cell r="W1147">
            <v>76073</v>
          </cell>
          <cell r="Y1147">
            <v>76073</v>
          </cell>
          <cell r="AA1147">
            <v>76073</v>
          </cell>
          <cell r="AJ1147">
            <v>106271.4633333333</v>
          </cell>
          <cell r="AN1147">
            <v>95767.64999999998</v>
          </cell>
          <cell r="AR1147">
            <v>85263.83666666667</v>
          </cell>
          <cell r="AV1147">
            <v>78579.416666666672</v>
          </cell>
          <cell r="AZ1147">
            <v>98630.75</v>
          </cell>
        </row>
        <row r="1148">
          <cell r="Q1148">
            <v>-4865990.04</v>
          </cell>
          <cell r="S1148">
            <v>-4916663.55</v>
          </cell>
          <cell r="U1148">
            <v>-4645470.2300000004</v>
          </cell>
          <cell r="V1148">
            <v>-4670848.55</v>
          </cell>
          <cell r="W1148">
            <v>-4465373.34</v>
          </cell>
          <cell r="Y1148">
            <v>-4515013.37</v>
          </cell>
          <cell r="AA1148">
            <v>-3608289.95</v>
          </cell>
          <cell r="AJ1148">
            <v>-3566131.9600000004</v>
          </cell>
          <cell r="AN1148">
            <v>-3930875.0291666663</v>
          </cell>
          <cell r="AR1148">
            <v>-4255570.1266666669</v>
          </cell>
          <cell r="AV1148">
            <v>-4240986.2308333339</v>
          </cell>
          <cell r="AZ1148">
            <v>-2854889.9812499997</v>
          </cell>
        </row>
        <row r="1149">
          <cell r="U1149">
            <v>3150000</v>
          </cell>
          <cell r="V1149">
            <v>3150000</v>
          </cell>
          <cell r="W1149">
            <v>3150000</v>
          </cell>
          <cell r="Y1149">
            <v>3150000</v>
          </cell>
          <cell r="AA1149">
            <v>3150000</v>
          </cell>
          <cell r="AJ1149">
            <v>0</v>
          </cell>
          <cell r="AN1149">
            <v>393750</v>
          </cell>
          <cell r="AR1149">
            <v>1443750</v>
          </cell>
          <cell r="AV1149">
            <v>2397408.8416666668</v>
          </cell>
          <cell r="AZ1149">
            <v>2282929.5749999997</v>
          </cell>
        </row>
        <row r="1150">
          <cell r="Q1150">
            <v>148046.53</v>
          </cell>
          <cell r="S1150">
            <v>148046.53</v>
          </cell>
          <cell r="U1150">
            <v>148046.53</v>
          </cell>
          <cell r="V1150">
            <v>148046.53</v>
          </cell>
          <cell r="W1150">
            <v>148046.53</v>
          </cell>
          <cell r="Y1150">
            <v>148046.53</v>
          </cell>
          <cell r="AA1150">
            <v>148046.53</v>
          </cell>
          <cell r="AJ1150">
            <v>298802.77083333343</v>
          </cell>
          <cell r="AN1150">
            <v>246365.81749999998</v>
          </cell>
          <cell r="AR1150">
            <v>193928.86416666667</v>
          </cell>
          <cell r="AV1150">
            <v>152823.33041666666</v>
          </cell>
          <cell r="AZ1150">
            <v>191037.73375000001</v>
          </cell>
        </row>
        <row r="1151">
          <cell r="Q1151">
            <v>162398.20000000001</v>
          </cell>
          <cell r="S1151">
            <v>162398.20000000001</v>
          </cell>
          <cell r="U1151">
            <v>162398.20000000001</v>
          </cell>
          <cell r="V1151">
            <v>162398.20000000001</v>
          </cell>
          <cell r="W1151">
            <v>162398.20000000001</v>
          </cell>
          <cell r="Y1151">
            <v>162398.20000000001</v>
          </cell>
          <cell r="AA1151">
            <v>162398.20000000001</v>
          </cell>
          <cell r="AJ1151">
            <v>159255.40333333335</v>
          </cell>
          <cell r="AN1151">
            <v>160348.54999999999</v>
          </cell>
          <cell r="AR1151">
            <v>161441.69666666663</v>
          </cell>
          <cell r="AV1151">
            <v>162015.98333333331</v>
          </cell>
          <cell r="AZ1151">
            <v>158958.25</v>
          </cell>
        </row>
        <row r="1152">
          <cell r="Q1152">
            <v>-663605.91</v>
          </cell>
          <cell r="S1152">
            <v>-663605.91</v>
          </cell>
          <cell r="U1152">
            <v>-663605.91</v>
          </cell>
          <cell r="V1152">
            <v>-663605.91</v>
          </cell>
          <cell r="W1152">
            <v>-663605.91</v>
          </cell>
          <cell r="Y1152">
            <v>-391517.73</v>
          </cell>
          <cell r="AA1152">
            <v>-391517.73</v>
          </cell>
          <cell r="AJ1152">
            <v>-575874.97833333327</v>
          </cell>
          <cell r="AN1152">
            <v>-606390.08499999996</v>
          </cell>
          <cell r="AR1152">
            <v>-602894.1691666668</v>
          </cell>
          <cell r="AV1152">
            <v>-547049.82791666675</v>
          </cell>
          <cell r="AZ1152">
            <v>-521561.77125000005</v>
          </cell>
        </row>
        <row r="1153">
          <cell r="Q1153">
            <v>0</v>
          </cell>
          <cell r="S1153">
            <v>0</v>
          </cell>
          <cell r="U1153">
            <v>0</v>
          </cell>
          <cell r="V1153">
            <v>0</v>
          </cell>
          <cell r="W1153">
            <v>0</v>
          </cell>
          <cell r="Y1153">
            <v>0</v>
          </cell>
          <cell r="AA1153">
            <v>0</v>
          </cell>
          <cell r="AJ1153">
            <v>0</v>
          </cell>
          <cell r="AN1153">
            <v>0</v>
          </cell>
          <cell r="AR1153">
            <v>0</v>
          </cell>
          <cell r="AV1153">
            <v>0</v>
          </cell>
          <cell r="AZ1153">
            <v>0</v>
          </cell>
        </row>
        <row r="1154">
          <cell r="Q1154">
            <v>-765611</v>
          </cell>
          <cell r="S1154">
            <v>-765611</v>
          </cell>
          <cell r="U1154">
            <v>-3915611</v>
          </cell>
          <cell r="V1154">
            <v>-3915611</v>
          </cell>
          <cell r="W1154">
            <v>-3915611</v>
          </cell>
          <cell r="Y1154">
            <v>-3915611</v>
          </cell>
          <cell r="AA1154">
            <v>-3915611</v>
          </cell>
          <cell r="AJ1154">
            <v>-480693.70833333331</v>
          </cell>
          <cell r="AN1154">
            <v>-973545.375</v>
          </cell>
          <cell r="AR1154">
            <v>-2122647.0416666665</v>
          </cell>
          <cell r="AV1154">
            <v>-3165817.4250000003</v>
          </cell>
          <cell r="AZ1154">
            <v>-3073718.8249999997</v>
          </cell>
        </row>
        <row r="1155">
          <cell r="Q1155">
            <v>-32500</v>
          </cell>
          <cell r="S1155">
            <v>-32500</v>
          </cell>
          <cell r="U1155">
            <v>-32500</v>
          </cell>
          <cell r="V1155">
            <v>-32500</v>
          </cell>
          <cell r="W1155">
            <v>-32500</v>
          </cell>
          <cell r="Y1155">
            <v>-32500</v>
          </cell>
          <cell r="AA1155">
            <v>-32500</v>
          </cell>
          <cell r="AJ1155">
            <v>-22916.666666666668</v>
          </cell>
          <cell r="AN1155">
            <v>-26250</v>
          </cell>
          <cell r="AR1155">
            <v>-29583.333333333332</v>
          </cell>
          <cell r="AV1155">
            <v>-32187.5</v>
          </cell>
          <cell r="AZ1155">
            <v>-29687.5</v>
          </cell>
        </row>
        <row r="1156">
          <cell r="Q1156">
            <v>5000</v>
          </cell>
          <cell r="S1156">
            <v>0</v>
          </cell>
          <cell r="U1156">
            <v>0</v>
          </cell>
          <cell r="V1156">
            <v>0</v>
          </cell>
          <cell r="W1156">
            <v>0</v>
          </cell>
          <cell r="Y1156">
            <v>0</v>
          </cell>
          <cell r="AA1156">
            <v>0</v>
          </cell>
          <cell r="AJ1156">
            <v>208.33333333333334</v>
          </cell>
          <cell r="AN1156">
            <v>833.33333333333337</v>
          </cell>
          <cell r="AR1156">
            <v>833.33333333333337</v>
          </cell>
          <cell r="AV1156">
            <v>625</v>
          </cell>
          <cell r="AZ1156">
            <v>0</v>
          </cell>
        </row>
        <row r="1157">
          <cell r="Q1157">
            <v>0</v>
          </cell>
          <cell r="S1157">
            <v>0</v>
          </cell>
          <cell r="U1157">
            <v>0</v>
          </cell>
          <cell r="V1157">
            <v>0</v>
          </cell>
          <cell r="W1157">
            <v>0</v>
          </cell>
          <cell r="Y1157">
            <v>0</v>
          </cell>
          <cell r="AA1157">
            <v>0</v>
          </cell>
          <cell r="AJ1157">
            <v>12187.5</v>
          </cell>
          <cell r="AN1157">
            <v>4687.5</v>
          </cell>
          <cell r="AR1157">
            <v>0</v>
          </cell>
          <cell r="AV1157">
            <v>0</v>
          </cell>
          <cell r="AZ1157">
            <v>0</v>
          </cell>
        </row>
        <row r="1158">
          <cell r="Q1158">
            <v>0</v>
          </cell>
          <cell r="S1158">
            <v>0</v>
          </cell>
          <cell r="U1158">
            <v>0</v>
          </cell>
          <cell r="V1158">
            <v>0</v>
          </cell>
          <cell r="W1158">
            <v>0</v>
          </cell>
          <cell r="Y1158">
            <v>0</v>
          </cell>
          <cell r="AA1158">
            <v>0</v>
          </cell>
          <cell r="AJ1158">
            <v>0</v>
          </cell>
          <cell r="AN1158">
            <v>0</v>
          </cell>
          <cell r="AR1158">
            <v>0</v>
          </cell>
          <cell r="AV1158">
            <v>0</v>
          </cell>
          <cell r="AZ1158">
            <v>0</v>
          </cell>
        </row>
        <row r="1159">
          <cell r="Q1159">
            <v>0</v>
          </cell>
          <cell r="S1159">
            <v>0</v>
          </cell>
          <cell r="U1159">
            <v>0</v>
          </cell>
          <cell r="V1159">
            <v>0</v>
          </cell>
          <cell r="W1159">
            <v>0</v>
          </cell>
          <cell r="Y1159">
            <v>0</v>
          </cell>
          <cell r="AA1159">
            <v>0</v>
          </cell>
          <cell r="AJ1159">
            <v>-17283666.666666668</v>
          </cell>
          <cell r="AN1159">
            <v>-14108666.666666666</v>
          </cell>
          <cell r="AR1159">
            <v>-2524250</v>
          </cell>
          <cell r="AV1159">
            <v>0</v>
          </cell>
          <cell r="AZ1159">
            <v>0</v>
          </cell>
        </row>
        <row r="1160">
          <cell r="Q1160">
            <v>-375000000</v>
          </cell>
          <cell r="S1160">
            <v>0</v>
          </cell>
          <cell r="U1160">
            <v>0</v>
          </cell>
          <cell r="V1160">
            <v>0</v>
          </cell>
          <cell r="W1160">
            <v>0</v>
          </cell>
          <cell r="Y1160">
            <v>0</v>
          </cell>
          <cell r="AA1160">
            <v>0</v>
          </cell>
          <cell r="AJ1160">
            <v>-34375000</v>
          </cell>
          <cell r="AN1160">
            <v>-81250000</v>
          </cell>
          <cell r="AR1160">
            <v>-81250000</v>
          </cell>
          <cell r="AV1160">
            <v>-46875000</v>
          </cell>
          <cell r="AZ1160">
            <v>0</v>
          </cell>
        </row>
        <row r="1161">
          <cell r="Q1161">
            <v>-79000000</v>
          </cell>
          <cell r="S1161">
            <v>0</v>
          </cell>
          <cell r="U1161">
            <v>0</v>
          </cell>
          <cell r="V1161">
            <v>0</v>
          </cell>
          <cell r="W1161">
            <v>0</v>
          </cell>
          <cell r="Y1161">
            <v>0</v>
          </cell>
          <cell r="AA1161">
            <v>0</v>
          </cell>
          <cell r="AJ1161">
            <v>-61875000</v>
          </cell>
          <cell r="AN1161">
            <v>-53875000</v>
          </cell>
          <cell r="AR1161">
            <v>-40145833.333333336</v>
          </cell>
          <cell r="AV1161">
            <v>-11125000</v>
          </cell>
          <cell r="AZ1161">
            <v>0</v>
          </cell>
        </row>
        <row r="1162">
          <cell r="Q1162">
            <v>-79000000</v>
          </cell>
          <cell r="S1162">
            <v>0</v>
          </cell>
          <cell r="U1162">
            <v>0</v>
          </cell>
          <cell r="V1162">
            <v>0</v>
          </cell>
          <cell r="W1162">
            <v>0</v>
          </cell>
          <cell r="Y1162">
            <v>0</v>
          </cell>
          <cell r="AA1162">
            <v>0</v>
          </cell>
          <cell r="AJ1162">
            <v>-61875000</v>
          </cell>
          <cell r="AN1162">
            <v>-53875000</v>
          </cell>
          <cell r="AR1162">
            <v>-40145833.333333336</v>
          </cell>
          <cell r="AV1162">
            <v>-11125000</v>
          </cell>
          <cell r="AZ1162">
            <v>0</v>
          </cell>
        </row>
        <row r="1163">
          <cell r="Q1163">
            <v>0</v>
          </cell>
          <cell r="S1163">
            <v>0</v>
          </cell>
          <cell r="U1163">
            <v>0</v>
          </cell>
          <cell r="V1163">
            <v>0</v>
          </cell>
          <cell r="W1163">
            <v>0</v>
          </cell>
          <cell r="Y1163">
            <v>0</v>
          </cell>
          <cell r="AA1163">
            <v>0</v>
          </cell>
          <cell r="AJ1163">
            <v>0</v>
          </cell>
          <cell r="AN1163">
            <v>0</v>
          </cell>
          <cell r="AR1163">
            <v>0</v>
          </cell>
          <cell r="AV1163">
            <v>0</v>
          </cell>
          <cell r="AZ1163">
            <v>0</v>
          </cell>
        </row>
        <row r="1164">
          <cell r="Q1164">
            <v>0</v>
          </cell>
          <cell r="S1164">
            <v>0</v>
          </cell>
          <cell r="U1164">
            <v>0</v>
          </cell>
          <cell r="V1164">
            <v>0</v>
          </cell>
          <cell r="W1164">
            <v>0</v>
          </cell>
          <cell r="Y1164">
            <v>-5000000</v>
          </cell>
          <cell r="AA1164">
            <v>0</v>
          </cell>
          <cell r="AJ1164">
            <v>-46657750</v>
          </cell>
          <cell r="AN1164">
            <v>-34840458.333333336</v>
          </cell>
          <cell r="AR1164">
            <v>-9747458.333333334</v>
          </cell>
          <cell r="AV1164">
            <v>-1250000</v>
          </cell>
          <cell r="AZ1164">
            <v>-1250000</v>
          </cell>
        </row>
        <row r="1165">
          <cell r="Q1165">
            <v>0</v>
          </cell>
          <cell r="S1165">
            <v>0</v>
          </cell>
          <cell r="U1165">
            <v>0</v>
          </cell>
          <cell r="V1165">
            <v>0</v>
          </cell>
          <cell r="W1165">
            <v>0</v>
          </cell>
          <cell r="Y1165">
            <v>0</v>
          </cell>
          <cell r="AA1165">
            <v>0</v>
          </cell>
          <cell r="AJ1165">
            <v>-7032083.333333333</v>
          </cell>
          <cell r="AN1165">
            <v>-4745208.333333333</v>
          </cell>
          <cell r="AR1165">
            <v>0</v>
          </cell>
          <cell r="AV1165">
            <v>0</v>
          </cell>
          <cell r="AZ1165">
            <v>0</v>
          </cell>
        </row>
        <row r="1166">
          <cell r="Q1166">
            <v>0</v>
          </cell>
          <cell r="S1166">
            <v>0</v>
          </cell>
          <cell r="U1166">
            <v>0</v>
          </cell>
          <cell r="V1166">
            <v>0</v>
          </cell>
          <cell r="W1166">
            <v>0</v>
          </cell>
          <cell r="Y1166">
            <v>0</v>
          </cell>
          <cell r="AA1166">
            <v>0</v>
          </cell>
          <cell r="AJ1166">
            <v>-6356583.333333333</v>
          </cell>
          <cell r="AN1166">
            <v>-6356583.333333333</v>
          </cell>
          <cell r="AR1166">
            <v>-1772666.6666666667</v>
          </cell>
          <cell r="AV1166">
            <v>0</v>
          </cell>
          <cell r="AZ1166">
            <v>0</v>
          </cell>
        </row>
        <row r="1167">
          <cell r="Q1167">
            <v>0</v>
          </cell>
          <cell r="S1167">
            <v>0</v>
          </cell>
          <cell r="U1167">
            <v>0</v>
          </cell>
          <cell r="V1167">
            <v>0</v>
          </cell>
          <cell r="W1167">
            <v>0</v>
          </cell>
          <cell r="Y1167">
            <v>0</v>
          </cell>
          <cell r="AA1167">
            <v>0</v>
          </cell>
          <cell r="AJ1167">
            <v>0</v>
          </cell>
          <cell r="AN1167">
            <v>0</v>
          </cell>
          <cell r="AR1167">
            <v>0</v>
          </cell>
          <cell r="AV1167">
            <v>0</v>
          </cell>
          <cell r="AZ1167">
            <v>0</v>
          </cell>
        </row>
        <row r="1168">
          <cell r="Q1168">
            <v>-431700000</v>
          </cell>
          <cell r="S1168">
            <v>0</v>
          </cell>
          <cell r="U1168">
            <v>0</v>
          </cell>
          <cell r="V1168">
            <v>0</v>
          </cell>
          <cell r="W1168">
            <v>0</v>
          </cell>
          <cell r="Y1168">
            <v>0</v>
          </cell>
          <cell r="AA1168">
            <v>0</v>
          </cell>
          <cell r="AJ1168">
            <v>-114645833.33333333</v>
          </cell>
          <cell r="AN1168">
            <v>-153458333.33333334</v>
          </cell>
          <cell r="AR1168">
            <v>-151375000</v>
          </cell>
          <cell r="AV1168">
            <v>-38812500</v>
          </cell>
          <cell r="AZ1168">
            <v>0</v>
          </cell>
        </row>
        <row r="1169">
          <cell r="S1169">
            <v>-70000000</v>
          </cell>
          <cell r="U1169">
            <v>-95000000</v>
          </cell>
          <cell r="V1169">
            <v>-80000000</v>
          </cell>
          <cell r="W1169">
            <v>-125000000</v>
          </cell>
          <cell r="Y1169">
            <v>-40000000</v>
          </cell>
          <cell r="AA1169">
            <v>-20000000</v>
          </cell>
          <cell r="AJ1169">
            <v>0</v>
          </cell>
          <cell r="AN1169">
            <v>-24375000</v>
          </cell>
          <cell r="AR1169">
            <v>-56250000</v>
          </cell>
          <cell r="AV1169">
            <v>-69583333.333333328</v>
          </cell>
          <cell r="AZ1169">
            <v>-51250000</v>
          </cell>
        </row>
        <row r="1170">
          <cell r="Y1170">
            <v>-230000000</v>
          </cell>
          <cell r="AA1170">
            <v>0</v>
          </cell>
          <cell r="AR1170">
            <v>-26250000</v>
          </cell>
          <cell r="AV1170">
            <v>-40208333.333333336</v>
          </cell>
          <cell r="AZ1170">
            <v>-87083333.333333328</v>
          </cell>
        </row>
        <row r="1171">
          <cell r="Y1171">
            <v>0</v>
          </cell>
          <cell r="AA1171">
            <v>0</v>
          </cell>
          <cell r="AR1171">
            <v>0</v>
          </cell>
          <cell r="AV1171">
            <v>0</v>
          </cell>
          <cell r="AZ1171">
            <v>0</v>
          </cell>
        </row>
        <row r="1172">
          <cell r="Q1172">
            <v>-6316470.7400000002</v>
          </cell>
          <cell r="S1172">
            <v>-4513396.6399999997</v>
          </cell>
          <cell r="U1172">
            <v>-2937018.87</v>
          </cell>
          <cell r="V1172">
            <v>-2893206.74</v>
          </cell>
          <cell r="W1172">
            <v>-2955878.42</v>
          </cell>
          <cell r="Y1172">
            <v>-4260604.33</v>
          </cell>
          <cell r="AA1172">
            <v>-4158263.43</v>
          </cell>
          <cell r="AJ1172">
            <v>-4935252.5949999997</v>
          </cell>
          <cell r="AN1172">
            <v>-4893003.2666666666</v>
          </cell>
          <cell r="AR1172">
            <v>-4509050.0600000005</v>
          </cell>
          <cell r="AV1172">
            <v>-4375177.8249999993</v>
          </cell>
          <cell r="AZ1172">
            <v>-4706313.1629166659</v>
          </cell>
        </row>
        <row r="1173">
          <cell r="Q1173">
            <v>-33451687.66</v>
          </cell>
          <cell r="S1173">
            <v>-21894125.699999999</v>
          </cell>
          <cell r="U1173">
            <v>-9389432.8000000007</v>
          </cell>
          <cell r="V1173">
            <v>-6157892.04</v>
          </cell>
          <cell r="W1173">
            <v>-9938898.2300000004</v>
          </cell>
          <cell r="Y1173">
            <v>-20212640.84</v>
          </cell>
          <cell r="AA1173">
            <v>-23197919.59</v>
          </cell>
          <cell r="AJ1173">
            <v>-22477661.037916664</v>
          </cell>
          <cell r="AN1173">
            <v>-21204466.059999999</v>
          </cell>
          <cell r="AR1173">
            <v>-18646858.580000002</v>
          </cell>
          <cell r="AV1173">
            <v>-19046838.970833335</v>
          </cell>
          <cell r="AZ1173">
            <v>-19670180.019583333</v>
          </cell>
        </row>
        <row r="1174">
          <cell r="Q1174">
            <v>-231569.79</v>
          </cell>
          <cell r="S1174">
            <v>-876214.4</v>
          </cell>
          <cell r="U1174">
            <v>-1084122.42</v>
          </cell>
          <cell r="V1174">
            <v>-1118147.3</v>
          </cell>
          <cell r="W1174">
            <v>-942812.21</v>
          </cell>
          <cell r="Y1174">
            <v>-1057783.01</v>
          </cell>
          <cell r="AA1174">
            <v>-1025391.3</v>
          </cell>
          <cell r="AJ1174">
            <v>-800193.72708333319</v>
          </cell>
          <cell r="AN1174">
            <v>-803823.76041666663</v>
          </cell>
          <cell r="AR1174">
            <v>-851580.17500000016</v>
          </cell>
          <cell r="AV1174">
            <v>-911015.12541666662</v>
          </cell>
          <cell r="AZ1174">
            <v>-930219.83499999996</v>
          </cell>
        </row>
        <row r="1175">
          <cell r="Q1175">
            <v>-5917295</v>
          </cell>
          <cell r="S1175">
            <v>-6397676</v>
          </cell>
          <cell r="U1175">
            <v>-6299338</v>
          </cell>
          <cell r="V1175">
            <v>-6360887</v>
          </cell>
          <cell r="W1175">
            <v>-6476435</v>
          </cell>
          <cell r="Y1175">
            <v>-6497165</v>
          </cell>
          <cell r="AA1175">
            <v>-7510588</v>
          </cell>
          <cell r="AJ1175">
            <v>-5725441.25</v>
          </cell>
          <cell r="AN1175">
            <v>-5893216.166666667</v>
          </cell>
          <cell r="AR1175">
            <v>-6158038.75</v>
          </cell>
          <cell r="AV1175">
            <v>-6455539.541666667</v>
          </cell>
          <cell r="AZ1175">
            <v>-6561725.541666667</v>
          </cell>
        </row>
        <row r="1176">
          <cell r="Q1176">
            <v>-8191105.9100000001</v>
          </cell>
          <cell r="S1176">
            <v>-8075635.8499999996</v>
          </cell>
          <cell r="U1176">
            <v>-8706694.1699999999</v>
          </cell>
          <cell r="V1176">
            <v>-8843266.8599999994</v>
          </cell>
          <cell r="W1176">
            <v>-9037855.6099999994</v>
          </cell>
          <cell r="Y1176">
            <v>-7779415.3700000001</v>
          </cell>
          <cell r="AA1176">
            <v>-8377937.3899999997</v>
          </cell>
          <cell r="AJ1176">
            <v>-8213412.3816666668</v>
          </cell>
          <cell r="AN1176">
            <v>-8529082.4454166684</v>
          </cell>
          <cell r="AR1176">
            <v>-8461585.4704166669</v>
          </cell>
          <cell r="AV1176">
            <v>-8367748.0958333341</v>
          </cell>
          <cell r="AZ1176">
            <v>-8244012.2695833333</v>
          </cell>
        </row>
        <row r="1177">
          <cell r="Q1177">
            <v>-52126095.729999997</v>
          </cell>
          <cell r="S1177">
            <v>-37128347.829999998</v>
          </cell>
          <cell r="U1177">
            <v>-31691769.760000002</v>
          </cell>
          <cell r="V1177">
            <v>-27011176.449999999</v>
          </cell>
          <cell r="W1177">
            <v>-20472222.77</v>
          </cell>
          <cell r="Y1177">
            <v>-13667004.27</v>
          </cell>
          <cell r="AA1177">
            <v>-40669556.310000002</v>
          </cell>
          <cell r="AJ1177">
            <v>-34787174.282500006</v>
          </cell>
          <cell r="AN1177">
            <v>-33724295.006250001</v>
          </cell>
          <cell r="AR1177">
            <v>-32545704.018749997</v>
          </cell>
          <cell r="AV1177">
            <v>-32198818.383750003</v>
          </cell>
          <cell r="AZ1177">
            <v>-32630307.172499999</v>
          </cell>
        </row>
        <row r="1178">
          <cell r="Q1178">
            <v>-3018519.69</v>
          </cell>
          <cell r="S1178">
            <v>0</v>
          </cell>
          <cell r="U1178">
            <v>430.27</v>
          </cell>
          <cell r="V1178">
            <v>-3442035.2</v>
          </cell>
          <cell r="W1178">
            <v>0</v>
          </cell>
          <cell r="Y1178">
            <v>-32.6</v>
          </cell>
          <cell r="AA1178">
            <v>0</v>
          </cell>
          <cell r="AJ1178">
            <v>-1109342.9620833334</v>
          </cell>
          <cell r="AN1178">
            <v>-927101.57541666657</v>
          </cell>
          <cell r="AR1178">
            <v>-772518.76208333333</v>
          </cell>
          <cell r="AV1178">
            <v>-679424.98958333337</v>
          </cell>
          <cell r="AZ1178">
            <v>-553284.22624999995</v>
          </cell>
        </row>
        <row r="1179">
          <cell r="Q1179">
            <v>-18857163.129999999</v>
          </cell>
          <cell r="S1179">
            <v>-15107434.619999999</v>
          </cell>
          <cell r="U1179">
            <v>-12223100.99</v>
          </cell>
          <cell r="V1179">
            <v>-6678704.2699999996</v>
          </cell>
          <cell r="W1179">
            <v>-11794828.460000001</v>
          </cell>
          <cell r="Y1179">
            <v>-15549833.859999999</v>
          </cell>
          <cell r="AA1179">
            <v>-19287586.41</v>
          </cell>
          <cell r="AJ1179">
            <v>-15825496.972083336</v>
          </cell>
          <cell r="AN1179">
            <v>-15081632.027083332</v>
          </cell>
          <cell r="AR1179">
            <v>-14573935.250416666</v>
          </cell>
          <cell r="AV1179">
            <v>-14672833.913333334</v>
          </cell>
          <cell r="AZ1179">
            <v>-14817723.545833334</v>
          </cell>
        </row>
        <row r="1180">
          <cell r="Q1180">
            <v>-2562397.4</v>
          </cell>
          <cell r="S1180">
            <v>-1920748.62</v>
          </cell>
          <cell r="U1180">
            <v>-1518949.85</v>
          </cell>
          <cell r="V1180">
            <v>-1605521.66</v>
          </cell>
          <cell r="W1180">
            <v>-1708712.33</v>
          </cell>
          <cell r="Y1180">
            <v>-2326345.17</v>
          </cell>
          <cell r="AA1180">
            <v>-2075921.69</v>
          </cell>
          <cell r="AJ1180">
            <v>-2016008.5304166668</v>
          </cell>
          <cell r="AN1180">
            <v>-2063271.3041666665</v>
          </cell>
          <cell r="AR1180">
            <v>-2050889.4929166667</v>
          </cell>
          <cell r="AV1180">
            <v>-2060871.0383333333</v>
          </cell>
          <cell r="AZ1180">
            <v>-2296908.82375</v>
          </cell>
        </row>
        <row r="1181">
          <cell r="Q1181">
            <v>0</v>
          </cell>
          <cell r="S1181">
            <v>0</v>
          </cell>
          <cell r="U1181">
            <v>0</v>
          </cell>
          <cell r="V1181">
            <v>0</v>
          </cell>
          <cell r="W1181">
            <v>0</v>
          </cell>
          <cell r="Y1181">
            <v>0</v>
          </cell>
          <cell r="AA1181">
            <v>0</v>
          </cell>
          <cell r="AJ1181">
            <v>0</v>
          </cell>
          <cell r="AN1181">
            <v>0</v>
          </cell>
          <cell r="AR1181">
            <v>0</v>
          </cell>
          <cell r="AV1181">
            <v>0</v>
          </cell>
          <cell r="AZ1181">
            <v>0</v>
          </cell>
        </row>
        <row r="1182">
          <cell r="Q1182">
            <v>-37759.370000000003</v>
          </cell>
          <cell r="S1182">
            <v>-37445.379999999997</v>
          </cell>
          <cell r="U1182">
            <v>-37445.379999999997</v>
          </cell>
          <cell r="V1182">
            <v>-37445.379999999997</v>
          </cell>
          <cell r="W1182">
            <v>-37445.379999999997</v>
          </cell>
          <cell r="Y1182">
            <v>-37445.379999999997</v>
          </cell>
          <cell r="AA1182">
            <v>-37445.379999999997</v>
          </cell>
          <cell r="AJ1182">
            <v>-37630.089999999997</v>
          </cell>
          <cell r="AN1182">
            <v>-37693.955416666671</v>
          </cell>
          <cell r="AR1182">
            <v>-37589.292083333334</v>
          </cell>
          <cell r="AV1182">
            <v>-37484.628750000003</v>
          </cell>
          <cell r="AZ1182">
            <v>-26523.810833333333</v>
          </cell>
        </row>
        <row r="1183">
          <cell r="Q1183">
            <v>0</v>
          </cell>
          <cell r="S1183">
            <v>0</v>
          </cell>
          <cell r="U1183">
            <v>-593910</v>
          </cell>
          <cell r="V1183">
            <v>-661509</v>
          </cell>
          <cell r="W1183">
            <v>-584175</v>
          </cell>
          <cell r="Y1183">
            <v>-663493</v>
          </cell>
          <cell r="AA1183">
            <v>-671398</v>
          </cell>
          <cell r="AJ1183">
            <v>0</v>
          </cell>
          <cell r="AN1183">
            <v>-24746.25</v>
          </cell>
          <cell r="AR1183">
            <v>-236396.29166666666</v>
          </cell>
          <cell r="AV1183">
            <v>-588023.58708333329</v>
          </cell>
          <cell r="AZ1183">
            <v>-707882.47583333345</v>
          </cell>
        </row>
        <row r="1184">
          <cell r="Q1184">
            <v>-91265.35</v>
          </cell>
          <cell r="S1184">
            <v>-51175.98</v>
          </cell>
          <cell r="U1184">
            <v>-46332.15</v>
          </cell>
          <cell r="V1184">
            <v>-89737.84</v>
          </cell>
          <cell r="W1184">
            <v>-41118.199999999997</v>
          </cell>
          <cell r="Y1184">
            <v>-43627.91</v>
          </cell>
          <cell r="AA1184">
            <v>-48543.24</v>
          </cell>
          <cell r="AJ1184">
            <v>-58151.366249999992</v>
          </cell>
          <cell r="AN1184">
            <v>-62795.814583333318</v>
          </cell>
          <cell r="AR1184">
            <v>-59306.248749999999</v>
          </cell>
          <cell r="AV1184">
            <v>-56720.169166666659</v>
          </cell>
          <cell r="AZ1184">
            <v>-52653.670416666668</v>
          </cell>
        </row>
        <row r="1185">
          <cell r="Q1185">
            <v>-282449.75</v>
          </cell>
          <cell r="S1185">
            <v>-433170.68</v>
          </cell>
          <cell r="U1185">
            <v>-239263.4</v>
          </cell>
          <cell r="V1185">
            <v>-343978.32</v>
          </cell>
          <cell r="W1185">
            <v>-369105.89</v>
          </cell>
          <cell r="Y1185">
            <v>-262207.06</v>
          </cell>
          <cell r="AA1185">
            <v>-283306.26</v>
          </cell>
          <cell r="AJ1185">
            <v>-344673.43458333338</v>
          </cell>
          <cell r="AN1185">
            <v>-321923.12666666665</v>
          </cell>
          <cell r="AR1185">
            <v>-316832.69</v>
          </cell>
          <cell r="AV1185">
            <v>-325291.1454166667</v>
          </cell>
          <cell r="AZ1185">
            <v>-333257.43708333332</v>
          </cell>
        </row>
        <row r="1186">
          <cell r="Q1186">
            <v>0</v>
          </cell>
          <cell r="S1186">
            <v>0</v>
          </cell>
          <cell r="U1186">
            <v>0</v>
          </cell>
          <cell r="V1186">
            <v>0</v>
          </cell>
          <cell r="W1186">
            <v>0</v>
          </cell>
          <cell r="Y1186">
            <v>0</v>
          </cell>
          <cell r="AA1186">
            <v>0</v>
          </cell>
          <cell r="AJ1186">
            <v>0</v>
          </cell>
          <cell r="AN1186">
            <v>0</v>
          </cell>
          <cell r="AR1186">
            <v>0</v>
          </cell>
          <cell r="AV1186">
            <v>-0.25</v>
          </cell>
          <cell r="AZ1186">
            <v>-0.5</v>
          </cell>
        </row>
        <row r="1187">
          <cell r="Q1187">
            <v>-711271.16</v>
          </cell>
          <cell r="S1187">
            <v>-197681.95</v>
          </cell>
          <cell r="U1187">
            <v>-404117.57</v>
          </cell>
          <cell r="V1187">
            <v>-1034151.75</v>
          </cell>
          <cell r="W1187">
            <v>-1106555.98</v>
          </cell>
          <cell r="Y1187">
            <v>-951374.82</v>
          </cell>
          <cell r="AA1187">
            <v>-543720.54</v>
          </cell>
          <cell r="AJ1187">
            <v>-630116.44499999995</v>
          </cell>
          <cell r="AN1187">
            <v>-588666.86208333331</v>
          </cell>
          <cell r="AR1187">
            <v>-676346.81083333329</v>
          </cell>
          <cell r="AV1187">
            <v>-718123.27166666661</v>
          </cell>
          <cell r="AZ1187">
            <v>-673805.11291666667</v>
          </cell>
        </row>
        <row r="1188">
          <cell r="Q1188">
            <v>0</v>
          </cell>
          <cell r="S1188">
            <v>0</v>
          </cell>
          <cell r="U1188">
            <v>0</v>
          </cell>
          <cell r="V1188">
            <v>0</v>
          </cell>
          <cell r="W1188">
            <v>0</v>
          </cell>
          <cell r="Y1188">
            <v>0</v>
          </cell>
          <cell r="AA1188">
            <v>0</v>
          </cell>
          <cell r="AJ1188">
            <v>0</v>
          </cell>
          <cell r="AN1188">
            <v>0</v>
          </cell>
          <cell r="AR1188">
            <v>0</v>
          </cell>
          <cell r="AV1188">
            <v>0</v>
          </cell>
          <cell r="AZ1188">
            <v>0</v>
          </cell>
        </row>
        <row r="1189">
          <cell r="Q1189">
            <v>0</v>
          </cell>
          <cell r="S1189">
            <v>0</v>
          </cell>
          <cell r="U1189">
            <v>0</v>
          </cell>
          <cell r="V1189">
            <v>0</v>
          </cell>
          <cell r="W1189">
            <v>0</v>
          </cell>
          <cell r="Y1189">
            <v>0</v>
          </cell>
          <cell r="AA1189">
            <v>0</v>
          </cell>
          <cell r="AJ1189">
            <v>0</v>
          </cell>
          <cell r="AN1189">
            <v>0</v>
          </cell>
          <cell r="AR1189">
            <v>0</v>
          </cell>
          <cell r="AV1189">
            <v>0</v>
          </cell>
          <cell r="AZ1189">
            <v>0</v>
          </cell>
        </row>
        <row r="1190">
          <cell r="Q1190">
            <v>-16679.419999999998</v>
          </cell>
          <cell r="S1190">
            <v>-250.11</v>
          </cell>
          <cell r="U1190">
            <v>0</v>
          </cell>
          <cell r="V1190">
            <v>-12722.86</v>
          </cell>
          <cell r="W1190">
            <v>-23388.080000000002</v>
          </cell>
          <cell r="Y1190">
            <v>-38.090000000000003</v>
          </cell>
          <cell r="AA1190">
            <v>0</v>
          </cell>
          <cell r="AJ1190">
            <v>-6220.8058333333329</v>
          </cell>
          <cell r="AN1190">
            <v>-4820.8791666666666</v>
          </cell>
          <cell r="AR1190">
            <v>-5749.9779166666676</v>
          </cell>
          <cell r="AV1190">
            <v>-5149.4158333333335</v>
          </cell>
          <cell r="AZ1190">
            <v>-4841.9116666666669</v>
          </cell>
        </row>
        <row r="1191">
          <cell r="Q1191">
            <v>0</v>
          </cell>
          <cell r="S1191">
            <v>0</v>
          </cell>
          <cell r="U1191">
            <v>0</v>
          </cell>
          <cell r="V1191">
            <v>0</v>
          </cell>
          <cell r="W1191">
            <v>0</v>
          </cell>
          <cell r="Y1191">
            <v>0</v>
          </cell>
          <cell r="AA1191">
            <v>0</v>
          </cell>
          <cell r="AJ1191">
            <v>-8189.9970833333346</v>
          </cell>
          <cell r="AN1191">
            <v>-4360.3712500000001</v>
          </cell>
          <cell r="AR1191">
            <v>-498.20791666666668</v>
          </cell>
          <cell r="AV1191">
            <v>0</v>
          </cell>
          <cell r="AZ1191">
            <v>0</v>
          </cell>
        </row>
        <row r="1192">
          <cell r="Q1192">
            <v>0</v>
          </cell>
          <cell r="S1192">
            <v>0</v>
          </cell>
          <cell r="U1192">
            <v>21186</v>
          </cell>
          <cell r="V1192">
            <v>0</v>
          </cell>
          <cell r="W1192">
            <v>0</v>
          </cell>
          <cell r="Y1192">
            <v>0</v>
          </cell>
          <cell r="AA1192">
            <v>0</v>
          </cell>
          <cell r="AJ1192">
            <v>0</v>
          </cell>
          <cell r="AN1192">
            <v>882.75</v>
          </cell>
          <cell r="AR1192">
            <v>1765.5</v>
          </cell>
          <cell r="AV1192">
            <v>1765.5</v>
          </cell>
          <cell r="AZ1192">
            <v>882.75</v>
          </cell>
        </row>
        <row r="1193">
          <cell r="Q1193">
            <v>0</v>
          </cell>
          <cell r="S1193">
            <v>0</v>
          </cell>
          <cell r="U1193">
            <v>0</v>
          </cell>
          <cell r="V1193">
            <v>0</v>
          </cell>
          <cell r="W1193">
            <v>0</v>
          </cell>
          <cell r="Y1193">
            <v>0</v>
          </cell>
          <cell r="AA1193">
            <v>0</v>
          </cell>
          <cell r="AJ1193">
            <v>0</v>
          </cell>
          <cell r="AN1193">
            <v>0</v>
          </cell>
          <cell r="AR1193">
            <v>0</v>
          </cell>
          <cell r="AV1193">
            <v>0</v>
          </cell>
          <cell r="AZ1193">
            <v>0</v>
          </cell>
        </row>
        <row r="1194">
          <cell r="Q1194">
            <v>-9967120</v>
          </cell>
          <cell r="S1194">
            <v>-9273694.8200000003</v>
          </cell>
          <cell r="U1194">
            <v>-9667142.1999999993</v>
          </cell>
          <cell r="V1194">
            <v>-9910414.1699999999</v>
          </cell>
          <cell r="W1194">
            <v>-8802206.6099999994</v>
          </cell>
          <cell r="Y1194">
            <v>-9119672.4100000001</v>
          </cell>
          <cell r="AA1194">
            <v>-9235749.0199999996</v>
          </cell>
          <cell r="AJ1194">
            <v>-9229402.8145833332</v>
          </cell>
          <cell r="AN1194">
            <v>-9386309.5666666664</v>
          </cell>
          <cell r="AR1194">
            <v>-9475993.0791666675</v>
          </cell>
          <cell r="AV1194">
            <v>-9358794.6695833318</v>
          </cell>
          <cell r="AZ1194">
            <v>-9569417.0291666668</v>
          </cell>
        </row>
        <row r="1195">
          <cell r="Q1195">
            <v>-781000</v>
          </cell>
          <cell r="S1195">
            <v>-781000</v>
          </cell>
          <cell r="U1195">
            <v>-781000</v>
          </cell>
          <cell r="V1195">
            <v>-781000</v>
          </cell>
          <cell r="W1195">
            <v>-781000</v>
          </cell>
          <cell r="Y1195">
            <v>-781000</v>
          </cell>
          <cell r="AA1195">
            <v>-781000</v>
          </cell>
          <cell r="AJ1195">
            <v>-587770.25</v>
          </cell>
          <cell r="AN1195">
            <v>-781000</v>
          </cell>
          <cell r="AR1195">
            <v>-781000</v>
          </cell>
          <cell r="AV1195">
            <v>-781000</v>
          </cell>
          <cell r="AZ1195">
            <v>-781000</v>
          </cell>
        </row>
        <row r="1196">
          <cell r="Q1196">
            <v>-84404066.700000003</v>
          </cell>
          <cell r="S1196">
            <v>-48046971.759999998</v>
          </cell>
          <cell r="U1196">
            <v>-34796762.18</v>
          </cell>
          <cell r="V1196">
            <v>-28355676.48</v>
          </cell>
          <cell r="W1196">
            <v>-26914454.66</v>
          </cell>
          <cell r="Y1196">
            <v>-32305510.809999999</v>
          </cell>
          <cell r="AA1196">
            <v>-38483013.869999997</v>
          </cell>
          <cell r="AJ1196">
            <v>-81579689.648750007</v>
          </cell>
          <cell r="AN1196">
            <v>-69183702.806666657</v>
          </cell>
          <cell r="AR1196">
            <v>-48671418.905416667</v>
          </cell>
          <cell r="AV1196">
            <v>-43081308.452499993</v>
          </cell>
          <cell r="AZ1196">
            <v>-45425589.578749992</v>
          </cell>
        </row>
        <row r="1197">
          <cell r="Q1197">
            <v>0</v>
          </cell>
          <cell r="S1197">
            <v>0</v>
          </cell>
          <cell r="U1197">
            <v>0</v>
          </cell>
          <cell r="V1197">
            <v>0</v>
          </cell>
          <cell r="W1197">
            <v>0</v>
          </cell>
          <cell r="Y1197">
            <v>0</v>
          </cell>
          <cell r="AA1197">
            <v>0</v>
          </cell>
          <cell r="AJ1197">
            <v>0</v>
          </cell>
          <cell r="AN1197">
            <v>0</v>
          </cell>
          <cell r="AR1197">
            <v>0</v>
          </cell>
          <cell r="AV1197">
            <v>0</v>
          </cell>
          <cell r="AZ1197">
            <v>0</v>
          </cell>
        </row>
        <row r="1198">
          <cell r="Q1198">
            <v>-448562.49</v>
          </cell>
          <cell r="S1198">
            <v>-46701.27</v>
          </cell>
          <cell r="U1198">
            <v>-44488.14</v>
          </cell>
          <cell r="V1198">
            <v>-40255.01</v>
          </cell>
          <cell r="W1198">
            <v>-40255.01</v>
          </cell>
          <cell r="Y1198">
            <v>-40255.01</v>
          </cell>
          <cell r="AA1198">
            <v>-40255.01</v>
          </cell>
          <cell r="AJ1198">
            <v>-18690.103749999998</v>
          </cell>
          <cell r="AN1198">
            <v>-52728.773333333324</v>
          </cell>
          <cell r="AR1198">
            <v>-66323.490416666667</v>
          </cell>
          <cell r="AV1198">
            <v>-59904.357500000006</v>
          </cell>
          <cell r="AZ1198">
            <v>-27455.466666666664</v>
          </cell>
        </row>
        <row r="1199">
          <cell r="Q1199">
            <v>-61558.64</v>
          </cell>
          <cell r="S1199">
            <v>0</v>
          </cell>
          <cell r="U1199">
            <v>0</v>
          </cell>
          <cell r="V1199">
            <v>0</v>
          </cell>
          <cell r="W1199">
            <v>0</v>
          </cell>
          <cell r="Y1199">
            <v>0</v>
          </cell>
          <cell r="AA1199">
            <v>0</v>
          </cell>
          <cell r="AJ1199">
            <v>-2564.9433333333332</v>
          </cell>
          <cell r="AN1199">
            <v>-5129.8866666666663</v>
          </cell>
          <cell r="AR1199">
            <v>-5129.8866666666663</v>
          </cell>
          <cell r="AV1199">
            <v>-2564.9433333333332</v>
          </cell>
          <cell r="AZ1199">
            <v>0</v>
          </cell>
        </row>
        <row r="1200">
          <cell r="Q1200">
            <v>-1945133.78</v>
          </cell>
          <cell r="S1200">
            <v>-832230.19</v>
          </cell>
          <cell r="U1200">
            <v>-832230.19</v>
          </cell>
          <cell r="V1200">
            <v>0</v>
          </cell>
          <cell r="W1200">
            <v>0</v>
          </cell>
          <cell r="Y1200">
            <v>0</v>
          </cell>
          <cell r="AA1200">
            <v>0</v>
          </cell>
          <cell r="AJ1200">
            <v>-81047.24083333333</v>
          </cell>
          <cell r="AN1200">
            <v>-404828.2870833333</v>
          </cell>
          <cell r="AR1200">
            <v>-439504.54499999993</v>
          </cell>
          <cell r="AV1200">
            <v>-358457.30416666664</v>
          </cell>
          <cell r="AZ1200">
            <v>-34676.257916666662</v>
          </cell>
        </row>
        <row r="1201">
          <cell r="Q1201">
            <v>-390</v>
          </cell>
          <cell r="S1201">
            <v>110.66</v>
          </cell>
          <cell r="U1201">
            <v>0</v>
          </cell>
          <cell r="V1201">
            <v>-240.86</v>
          </cell>
          <cell r="W1201">
            <v>-271.29000000000002</v>
          </cell>
          <cell r="Y1201">
            <v>0</v>
          </cell>
          <cell r="AA1201">
            <v>0</v>
          </cell>
          <cell r="AJ1201">
            <v>-171.74125000000001</v>
          </cell>
          <cell r="AN1201">
            <v>-134.18458333333334</v>
          </cell>
          <cell r="AR1201">
            <v>-102.15750000000001</v>
          </cell>
          <cell r="AV1201">
            <v>-83.711666666666659</v>
          </cell>
          <cell r="AZ1201">
            <v>-75.438333333333347</v>
          </cell>
        </row>
        <row r="1202">
          <cell r="Q1202">
            <v>-4868.8999999999996</v>
          </cell>
          <cell r="S1202">
            <v>0</v>
          </cell>
          <cell r="U1202">
            <v>0</v>
          </cell>
          <cell r="V1202">
            <v>-4174.91</v>
          </cell>
          <cell r="W1202">
            <v>-4163.91</v>
          </cell>
          <cell r="Y1202">
            <v>0</v>
          </cell>
          <cell r="AA1202">
            <v>0</v>
          </cell>
          <cell r="AJ1202">
            <v>-2734.9787500000002</v>
          </cell>
          <cell r="AN1202">
            <v>-1757.6125</v>
          </cell>
          <cell r="AR1202">
            <v>-1488.9458333333332</v>
          </cell>
          <cell r="AV1202">
            <v>-1267.0133333333333</v>
          </cell>
          <cell r="AZ1202">
            <v>-1065.8091666666667</v>
          </cell>
        </row>
        <row r="1203">
          <cell r="Q1203">
            <v>0</v>
          </cell>
          <cell r="S1203">
            <v>0</v>
          </cell>
          <cell r="U1203">
            <v>0</v>
          </cell>
          <cell r="V1203">
            <v>0</v>
          </cell>
          <cell r="W1203">
            <v>0</v>
          </cell>
          <cell r="Y1203">
            <v>0</v>
          </cell>
          <cell r="AA1203">
            <v>0</v>
          </cell>
          <cell r="AJ1203">
            <v>0</v>
          </cell>
          <cell r="AN1203">
            <v>0</v>
          </cell>
          <cell r="AR1203">
            <v>0</v>
          </cell>
          <cell r="AV1203">
            <v>0</v>
          </cell>
          <cell r="AZ1203">
            <v>0</v>
          </cell>
        </row>
        <row r="1204">
          <cell r="Q1204">
            <v>0</v>
          </cell>
          <cell r="S1204">
            <v>0</v>
          </cell>
          <cell r="U1204">
            <v>0</v>
          </cell>
          <cell r="V1204">
            <v>0</v>
          </cell>
          <cell r="W1204">
            <v>0</v>
          </cell>
          <cell r="Y1204">
            <v>0</v>
          </cell>
          <cell r="AA1204">
            <v>0</v>
          </cell>
          <cell r="AJ1204">
            <v>0</v>
          </cell>
          <cell r="AN1204">
            <v>0</v>
          </cell>
          <cell r="AR1204">
            <v>0</v>
          </cell>
          <cell r="AV1204">
            <v>0</v>
          </cell>
          <cell r="AZ1204">
            <v>0</v>
          </cell>
        </row>
        <row r="1205">
          <cell r="Q1205">
            <v>0</v>
          </cell>
          <cell r="S1205">
            <v>0</v>
          </cell>
          <cell r="U1205">
            <v>0</v>
          </cell>
          <cell r="V1205">
            <v>0</v>
          </cell>
          <cell r="W1205">
            <v>0</v>
          </cell>
          <cell r="Y1205">
            <v>0</v>
          </cell>
          <cell r="AA1205">
            <v>0</v>
          </cell>
          <cell r="AJ1205">
            <v>-33540.833333333336</v>
          </cell>
          <cell r="AN1205">
            <v>0</v>
          </cell>
          <cell r="AR1205">
            <v>0</v>
          </cell>
          <cell r="AV1205">
            <v>0</v>
          </cell>
          <cell r="AZ1205">
            <v>0</v>
          </cell>
        </row>
        <row r="1206">
          <cell r="Q1206">
            <v>0</v>
          </cell>
          <cell r="S1206">
            <v>0</v>
          </cell>
          <cell r="U1206">
            <v>0</v>
          </cell>
          <cell r="V1206">
            <v>0</v>
          </cell>
          <cell r="W1206">
            <v>0</v>
          </cell>
          <cell r="Y1206">
            <v>0</v>
          </cell>
          <cell r="AA1206">
            <v>0</v>
          </cell>
          <cell r="AJ1206">
            <v>0</v>
          </cell>
          <cell r="AN1206">
            <v>0</v>
          </cell>
          <cell r="AR1206">
            <v>0</v>
          </cell>
          <cell r="AV1206">
            <v>0</v>
          </cell>
          <cell r="AZ1206">
            <v>0</v>
          </cell>
        </row>
        <row r="1207">
          <cell r="Q1207">
            <v>-928471</v>
          </cell>
          <cell r="S1207">
            <v>-919009.69</v>
          </cell>
          <cell r="U1207">
            <v>-365999.94</v>
          </cell>
          <cell r="V1207">
            <v>-365999.94</v>
          </cell>
          <cell r="W1207">
            <v>-365999.94</v>
          </cell>
          <cell r="Y1207">
            <v>-365999.94</v>
          </cell>
          <cell r="AA1207">
            <v>-365999.94</v>
          </cell>
          <cell r="AJ1207">
            <v>-859962.375</v>
          </cell>
          <cell r="AN1207">
            <v>-765022.04999999993</v>
          </cell>
          <cell r="AR1207">
            <v>-646447.03000000014</v>
          </cell>
          <cell r="AV1207">
            <v>-482392.96833333332</v>
          </cell>
          <cell r="AZ1207">
            <v>-365999.94</v>
          </cell>
        </row>
        <row r="1208">
          <cell r="Q1208">
            <v>0</v>
          </cell>
          <cell r="S1208">
            <v>0</v>
          </cell>
          <cell r="U1208">
            <v>0</v>
          </cell>
          <cell r="V1208">
            <v>0</v>
          </cell>
          <cell r="W1208">
            <v>0</v>
          </cell>
          <cell r="Y1208">
            <v>0</v>
          </cell>
          <cell r="AA1208">
            <v>0</v>
          </cell>
          <cell r="AJ1208">
            <v>0</v>
          </cell>
          <cell r="AN1208">
            <v>0</v>
          </cell>
          <cell r="AR1208">
            <v>0</v>
          </cell>
          <cell r="AV1208">
            <v>0</v>
          </cell>
          <cell r="AZ1208">
            <v>0</v>
          </cell>
        </row>
        <row r="1209">
          <cell r="Q1209">
            <v>0</v>
          </cell>
          <cell r="S1209">
            <v>0</v>
          </cell>
          <cell r="U1209">
            <v>0</v>
          </cell>
          <cell r="V1209">
            <v>0</v>
          </cell>
          <cell r="W1209">
            <v>0</v>
          </cell>
          <cell r="Y1209">
            <v>0</v>
          </cell>
          <cell r="AA1209">
            <v>0</v>
          </cell>
          <cell r="AJ1209">
            <v>0</v>
          </cell>
          <cell r="AN1209">
            <v>0</v>
          </cell>
          <cell r="AR1209">
            <v>0</v>
          </cell>
          <cell r="AV1209">
            <v>0</v>
          </cell>
          <cell r="AZ1209">
            <v>0</v>
          </cell>
        </row>
        <row r="1210">
          <cell r="Q1210">
            <v>-9266734.0099999998</v>
          </cell>
          <cell r="S1210">
            <v>-8811617.6300000008</v>
          </cell>
          <cell r="U1210">
            <v>-10695226.029999999</v>
          </cell>
          <cell r="V1210">
            <v>-11154543.880000001</v>
          </cell>
          <cell r="W1210">
            <v>-10463837.34</v>
          </cell>
          <cell r="Y1210">
            <v>-9682253.9199999999</v>
          </cell>
          <cell r="AA1210">
            <v>-11007189.58</v>
          </cell>
          <cell r="AJ1210">
            <v>-8119877.9887499996</v>
          </cell>
          <cell r="AN1210">
            <v>-8858932.8983333334</v>
          </cell>
          <cell r="AR1210">
            <v>-9462708.9279166665</v>
          </cell>
          <cell r="AV1210">
            <v>-9913614.4587500002</v>
          </cell>
          <cell r="AZ1210">
            <v>-10003417.957083333</v>
          </cell>
        </row>
        <row r="1211">
          <cell r="Q1211">
            <v>-17587000.539999999</v>
          </cell>
          <cell r="S1211">
            <v>-18941932.789999999</v>
          </cell>
          <cell r="U1211">
            <v>-2910350.09</v>
          </cell>
          <cell r="V1211">
            <v>-3671100.1</v>
          </cell>
          <cell r="W1211">
            <v>-5191440.7</v>
          </cell>
          <cell r="Y1211">
            <v>-6683184.0300000003</v>
          </cell>
          <cell r="AA1211">
            <v>-9802887.0600000005</v>
          </cell>
          <cell r="AJ1211">
            <v>-12378105.711666666</v>
          </cell>
          <cell r="AN1211">
            <v>-12594632.802499996</v>
          </cell>
          <cell r="AR1211">
            <v>-11000802.322916666</v>
          </cell>
          <cell r="AV1211">
            <v>-8988056.6812500004</v>
          </cell>
          <cell r="AZ1211">
            <v>-7885065.2404166674</v>
          </cell>
        </row>
        <row r="1212">
          <cell r="Q1212">
            <v>-67426204.189999998</v>
          </cell>
          <cell r="S1212">
            <v>-54081058.539999999</v>
          </cell>
          <cell r="U1212">
            <v>-44061621</v>
          </cell>
          <cell r="V1212">
            <v>-45643562.700000003</v>
          </cell>
          <cell r="W1212">
            <v>-38816954.140000001</v>
          </cell>
          <cell r="Y1212">
            <v>-36882113.329999998</v>
          </cell>
          <cell r="AA1212">
            <v>-47582754.460000001</v>
          </cell>
          <cell r="AJ1212">
            <v>-35546664.664166659</v>
          </cell>
          <cell r="AN1212">
            <v>-38983051.1325</v>
          </cell>
          <cell r="AR1212">
            <v>-48154788.806249999</v>
          </cell>
          <cell r="AV1212">
            <v>-47249460.987916656</v>
          </cell>
          <cell r="AZ1212">
            <v>-44986519.522083335</v>
          </cell>
        </row>
        <row r="1213">
          <cell r="Q1213">
            <v>0</v>
          </cell>
          <cell r="S1213">
            <v>0</v>
          </cell>
          <cell r="U1213">
            <v>0</v>
          </cell>
          <cell r="V1213">
            <v>0</v>
          </cell>
          <cell r="W1213">
            <v>0</v>
          </cell>
          <cell r="Y1213">
            <v>0</v>
          </cell>
          <cell r="AA1213">
            <v>0</v>
          </cell>
          <cell r="AJ1213">
            <v>0</v>
          </cell>
          <cell r="AN1213">
            <v>0</v>
          </cell>
          <cell r="AR1213">
            <v>0</v>
          </cell>
          <cell r="AV1213">
            <v>0</v>
          </cell>
          <cell r="AZ1213">
            <v>0</v>
          </cell>
        </row>
        <row r="1214">
          <cell r="Q1214">
            <v>0</v>
          </cell>
          <cell r="S1214">
            <v>0</v>
          </cell>
          <cell r="U1214">
            <v>0</v>
          </cell>
          <cell r="V1214">
            <v>0</v>
          </cell>
          <cell r="W1214">
            <v>0</v>
          </cell>
          <cell r="Y1214">
            <v>0</v>
          </cell>
          <cell r="AA1214">
            <v>0</v>
          </cell>
          <cell r="AJ1214">
            <v>0</v>
          </cell>
          <cell r="AN1214">
            <v>0</v>
          </cell>
          <cell r="AR1214">
            <v>0</v>
          </cell>
          <cell r="AV1214">
            <v>0</v>
          </cell>
          <cell r="AZ1214">
            <v>0</v>
          </cell>
        </row>
        <row r="1215">
          <cell r="Q1215">
            <v>0</v>
          </cell>
          <cell r="S1215">
            <v>0</v>
          </cell>
          <cell r="U1215">
            <v>0</v>
          </cell>
          <cell r="V1215">
            <v>0</v>
          </cell>
          <cell r="W1215">
            <v>0</v>
          </cell>
          <cell r="Y1215">
            <v>0</v>
          </cell>
          <cell r="AA1215">
            <v>0</v>
          </cell>
          <cell r="AJ1215">
            <v>0</v>
          </cell>
          <cell r="AN1215">
            <v>0</v>
          </cell>
          <cell r="AR1215">
            <v>0</v>
          </cell>
          <cell r="AV1215">
            <v>0</v>
          </cell>
          <cell r="AZ1215">
            <v>0</v>
          </cell>
        </row>
        <row r="1216">
          <cell r="Q1216">
            <v>0</v>
          </cell>
          <cell r="S1216">
            <v>0</v>
          </cell>
          <cell r="U1216">
            <v>0</v>
          </cell>
          <cell r="V1216">
            <v>0</v>
          </cell>
          <cell r="W1216">
            <v>0</v>
          </cell>
          <cell r="Y1216">
            <v>0</v>
          </cell>
          <cell r="AA1216">
            <v>0</v>
          </cell>
          <cell r="AJ1216">
            <v>0</v>
          </cell>
          <cell r="AN1216">
            <v>0</v>
          </cell>
          <cell r="AR1216">
            <v>0</v>
          </cell>
          <cell r="AV1216">
            <v>0</v>
          </cell>
          <cell r="AZ1216">
            <v>0</v>
          </cell>
        </row>
        <row r="1217">
          <cell r="Q1217">
            <v>0</v>
          </cell>
          <cell r="S1217">
            <v>0</v>
          </cell>
          <cell r="U1217">
            <v>0</v>
          </cell>
          <cell r="V1217">
            <v>0</v>
          </cell>
          <cell r="W1217">
            <v>0</v>
          </cell>
          <cell r="Y1217">
            <v>0</v>
          </cell>
          <cell r="AA1217">
            <v>0</v>
          </cell>
          <cell r="AJ1217">
            <v>0</v>
          </cell>
          <cell r="AN1217">
            <v>0</v>
          </cell>
          <cell r="AR1217">
            <v>0</v>
          </cell>
          <cell r="AV1217">
            <v>0</v>
          </cell>
          <cell r="AZ1217">
            <v>0</v>
          </cell>
        </row>
        <row r="1218">
          <cell r="Q1218">
            <v>0</v>
          </cell>
          <cell r="S1218">
            <v>0</v>
          </cell>
          <cell r="U1218">
            <v>0</v>
          </cell>
          <cell r="V1218">
            <v>0</v>
          </cell>
          <cell r="W1218">
            <v>0</v>
          </cell>
          <cell r="Y1218">
            <v>0</v>
          </cell>
          <cell r="AA1218">
            <v>0</v>
          </cell>
          <cell r="AJ1218">
            <v>0</v>
          </cell>
          <cell r="AN1218">
            <v>0</v>
          </cell>
          <cell r="AR1218">
            <v>0</v>
          </cell>
          <cell r="AV1218">
            <v>0</v>
          </cell>
          <cell r="AZ1218">
            <v>0</v>
          </cell>
        </row>
        <row r="1219">
          <cell r="Q1219">
            <v>0</v>
          </cell>
          <cell r="S1219">
            <v>0</v>
          </cell>
          <cell r="U1219">
            <v>0</v>
          </cell>
          <cell r="V1219">
            <v>0</v>
          </cell>
          <cell r="W1219">
            <v>0</v>
          </cell>
          <cell r="Y1219">
            <v>0</v>
          </cell>
          <cell r="AA1219">
            <v>0</v>
          </cell>
          <cell r="AJ1219">
            <v>0</v>
          </cell>
          <cell r="AN1219">
            <v>0</v>
          </cell>
          <cell r="AR1219">
            <v>0</v>
          </cell>
          <cell r="AV1219">
            <v>0</v>
          </cell>
          <cell r="AZ1219">
            <v>0</v>
          </cell>
        </row>
        <row r="1220">
          <cell r="Q1220">
            <v>0</v>
          </cell>
          <cell r="S1220">
            <v>0</v>
          </cell>
          <cell r="U1220">
            <v>0</v>
          </cell>
          <cell r="V1220">
            <v>0</v>
          </cell>
          <cell r="W1220">
            <v>0</v>
          </cell>
          <cell r="Y1220">
            <v>0</v>
          </cell>
          <cell r="AA1220">
            <v>0</v>
          </cell>
          <cell r="AJ1220">
            <v>0</v>
          </cell>
          <cell r="AN1220">
            <v>0</v>
          </cell>
          <cell r="AR1220">
            <v>0</v>
          </cell>
          <cell r="AV1220">
            <v>0</v>
          </cell>
          <cell r="AZ1220">
            <v>0</v>
          </cell>
        </row>
        <row r="1221">
          <cell r="Q1221">
            <v>-4552623.4400000004</v>
          </cell>
          <cell r="S1221">
            <v>-4742380.04</v>
          </cell>
          <cell r="U1221">
            <v>-5383278.6600000001</v>
          </cell>
          <cell r="V1221">
            <v>-4123804.01</v>
          </cell>
          <cell r="W1221">
            <v>-4534105.16</v>
          </cell>
          <cell r="Y1221">
            <v>-5210938.2699999996</v>
          </cell>
          <cell r="AA1221">
            <v>-6015880.0999999996</v>
          </cell>
          <cell r="AJ1221">
            <v>-4425976.9316666666</v>
          </cell>
          <cell r="AN1221">
            <v>-4705091.3045833325</v>
          </cell>
          <cell r="AR1221">
            <v>-4809368.8737500003</v>
          </cell>
          <cell r="AV1221">
            <v>-5027265.6270833332</v>
          </cell>
          <cell r="AZ1221">
            <v>-5136838.7050000001</v>
          </cell>
        </row>
        <row r="1222">
          <cell r="Q1222">
            <v>-638561.87</v>
          </cell>
          <cell r="S1222">
            <v>-997841.49</v>
          </cell>
          <cell r="U1222">
            <v>-1899875.97</v>
          </cell>
          <cell r="V1222">
            <v>0</v>
          </cell>
          <cell r="W1222">
            <v>-378789.06</v>
          </cell>
          <cell r="Y1222">
            <v>-1487766.48</v>
          </cell>
          <cell r="AA1222">
            <v>-2623619.73</v>
          </cell>
          <cell r="AJ1222">
            <v>-1085034.1958333333</v>
          </cell>
          <cell r="AN1222">
            <v>-1187069.3025</v>
          </cell>
          <cell r="AR1222">
            <v>-1052150.0737500002</v>
          </cell>
          <cell r="AV1222">
            <v>-1143349.6933333334</v>
          </cell>
          <cell r="AZ1222">
            <v>-1255942.9629166666</v>
          </cell>
        </row>
        <row r="1223">
          <cell r="Q1223">
            <v>0</v>
          </cell>
          <cell r="S1223">
            <v>0</v>
          </cell>
          <cell r="U1223">
            <v>0</v>
          </cell>
          <cell r="V1223">
            <v>0</v>
          </cell>
          <cell r="W1223">
            <v>0</v>
          </cell>
          <cell r="Y1223">
            <v>0</v>
          </cell>
          <cell r="AA1223">
            <v>0</v>
          </cell>
          <cell r="AJ1223">
            <v>0</v>
          </cell>
          <cell r="AN1223">
            <v>0</v>
          </cell>
          <cell r="AR1223">
            <v>0</v>
          </cell>
          <cell r="AV1223">
            <v>0</v>
          </cell>
          <cell r="AZ1223">
            <v>0</v>
          </cell>
        </row>
        <row r="1224">
          <cell r="Q1224">
            <v>0</v>
          </cell>
          <cell r="S1224">
            <v>0</v>
          </cell>
          <cell r="U1224">
            <v>0</v>
          </cell>
          <cell r="V1224">
            <v>0</v>
          </cell>
          <cell r="W1224">
            <v>0</v>
          </cell>
          <cell r="Y1224">
            <v>0</v>
          </cell>
          <cell r="AA1224">
            <v>0</v>
          </cell>
          <cell r="AJ1224">
            <v>0</v>
          </cell>
          <cell r="AN1224">
            <v>0</v>
          </cell>
          <cell r="AR1224">
            <v>0</v>
          </cell>
          <cell r="AV1224">
            <v>-0.375</v>
          </cell>
          <cell r="AZ1224">
            <v>-0.75</v>
          </cell>
        </row>
        <row r="1225">
          <cell r="Q1225">
            <v>-150877.4</v>
          </cell>
          <cell r="S1225">
            <v>-85.32</v>
          </cell>
          <cell r="U1225">
            <v>-127.72</v>
          </cell>
          <cell r="V1225">
            <v>-140498.04</v>
          </cell>
          <cell r="W1225">
            <v>-141219.9</v>
          </cell>
          <cell r="Y1225">
            <v>3742.38</v>
          </cell>
          <cell r="AA1225">
            <v>1085.1400000000001</v>
          </cell>
          <cell r="AJ1225">
            <v>-36705.42833333333</v>
          </cell>
          <cell r="AN1225">
            <v>-35106.421249999999</v>
          </cell>
          <cell r="AR1225">
            <v>-46903.480833333342</v>
          </cell>
          <cell r="AV1225">
            <v>-41658.121250000004</v>
          </cell>
          <cell r="AZ1225">
            <v>-35596.457083333335</v>
          </cell>
        </row>
        <row r="1226">
          <cell r="Q1226">
            <v>0</v>
          </cell>
          <cell r="S1226">
            <v>0</v>
          </cell>
          <cell r="U1226">
            <v>0</v>
          </cell>
          <cell r="V1226">
            <v>0</v>
          </cell>
          <cell r="W1226">
            <v>0</v>
          </cell>
          <cell r="Y1226">
            <v>0</v>
          </cell>
          <cell r="AA1226">
            <v>0</v>
          </cell>
          <cell r="AJ1226">
            <v>0</v>
          </cell>
          <cell r="AN1226">
            <v>0</v>
          </cell>
          <cell r="AR1226">
            <v>0</v>
          </cell>
          <cell r="AV1226">
            <v>0</v>
          </cell>
          <cell r="AZ1226">
            <v>0</v>
          </cell>
        </row>
        <row r="1227">
          <cell r="Q1227">
            <v>-7813.52</v>
          </cell>
          <cell r="S1227">
            <v>728908.01</v>
          </cell>
          <cell r="U1227">
            <v>2481.0100000000002</v>
          </cell>
          <cell r="V1227">
            <v>-5137.49</v>
          </cell>
          <cell r="W1227">
            <v>738652.01</v>
          </cell>
          <cell r="Y1227">
            <v>-7999.99</v>
          </cell>
          <cell r="AA1227">
            <v>-10904.99</v>
          </cell>
          <cell r="AJ1227">
            <v>135467.78708333333</v>
          </cell>
          <cell r="AN1227">
            <v>145151.39583333334</v>
          </cell>
          <cell r="AR1227">
            <v>126979.75666666665</v>
          </cell>
          <cell r="AV1227">
            <v>180577.49125000005</v>
          </cell>
          <cell r="AZ1227">
            <v>230019.01249999998</v>
          </cell>
        </row>
        <row r="1228">
          <cell r="Q1228">
            <v>640.58000000000004</v>
          </cell>
          <cell r="S1228">
            <v>323197.21999999997</v>
          </cell>
          <cell r="U1228">
            <v>120426.22</v>
          </cell>
          <cell r="V1228">
            <v>324824.42</v>
          </cell>
          <cell r="W1228">
            <v>328281.46999999997</v>
          </cell>
          <cell r="Y1228">
            <v>1343.83</v>
          </cell>
          <cell r="AA1228">
            <v>-1988.26</v>
          </cell>
          <cell r="AJ1228">
            <v>34514.499166666668</v>
          </cell>
          <cell r="AN1228">
            <v>73914.641666666663</v>
          </cell>
          <cell r="AR1228">
            <v>112397.8925</v>
          </cell>
          <cell r="AV1228">
            <v>145674.59624999997</v>
          </cell>
          <cell r="AZ1228">
            <v>124794.28541666665</v>
          </cell>
        </row>
        <row r="1229">
          <cell r="Q1229">
            <v>11067.34</v>
          </cell>
          <cell r="S1229">
            <v>144170.89000000001</v>
          </cell>
          <cell r="U1229">
            <v>7820.23</v>
          </cell>
          <cell r="V1229">
            <v>151548.29</v>
          </cell>
          <cell r="W1229">
            <v>154195.89000000001</v>
          </cell>
          <cell r="Y1229">
            <v>157270.73000000001</v>
          </cell>
          <cell r="AA1229">
            <v>20101.830000000002</v>
          </cell>
          <cell r="AJ1229">
            <v>45942.068333333329</v>
          </cell>
          <cell r="AN1229">
            <v>38799.789166666669</v>
          </cell>
          <cell r="AR1229">
            <v>54457.036250000005</v>
          </cell>
          <cell r="AV1229">
            <v>58738.299166666671</v>
          </cell>
          <cell r="AZ1229">
            <v>73431.543750000012</v>
          </cell>
        </row>
        <row r="1230">
          <cell r="Q1230">
            <v>-206.87</v>
          </cell>
          <cell r="S1230">
            <v>-403.1</v>
          </cell>
          <cell r="U1230">
            <v>10964.2</v>
          </cell>
          <cell r="V1230">
            <v>-608.71</v>
          </cell>
          <cell r="W1230">
            <v>11033.59</v>
          </cell>
          <cell r="Y1230">
            <v>-491.91</v>
          </cell>
          <cell r="AA1230">
            <v>11185.87</v>
          </cell>
          <cell r="AJ1230">
            <v>2187.3875000000003</v>
          </cell>
          <cell r="AN1230">
            <v>2641.4058333333337</v>
          </cell>
          <cell r="AR1230">
            <v>2191.2779166666664</v>
          </cell>
          <cell r="AV1230">
            <v>2410.4312500000001</v>
          </cell>
          <cell r="AZ1230">
            <v>4207.7237500000001</v>
          </cell>
        </row>
        <row r="1231">
          <cell r="Q1231">
            <v>-2685.12</v>
          </cell>
          <cell r="S1231">
            <v>68305.39</v>
          </cell>
          <cell r="U1231">
            <v>-8930.19</v>
          </cell>
          <cell r="V1231">
            <v>71032.210000000006</v>
          </cell>
          <cell r="W1231">
            <v>-5223.29</v>
          </cell>
          <cell r="Y1231">
            <v>73453.23</v>
          </cell>
          <cell r="AA1231">
            <v>73905.47</v>
          </cell>
          <cell r="AJ1231">
            <v>18682.079166666666</v>
          </cell>
          <cell r="AN1231">
            <v>12836.832916666668</v>
          </cell>
          <cell r="AR1231">
            <v>19169.288333333334</v>
          </cell>
          <cell r="AV1231">
            <v>33227.895833333328</v>
          </cell>
          <cell r="AZ1231">
            <v>50608.66333333333</v>
          </cell>
        </row>
        <row r="1232">
          <cell r="Q1232">
            <v>-11815.55</v>
          </cell>
          <cell r="S1232">
            <v>-11629.35</v>
          </cell>
          <cell r="U1232">
            <v>-11983.62</v>
          </cell>
          <cell r="V1232">
            <v>-11983.62</v>
          </cell>
          <cell r="W1232">
            <v>-12229.42</v>
          </cell>
          <cell r="Y1232">
            <v>-12316.42</v>
          </cell>
          <cell r="AA1232">
            <v>-12381.63</v>
          </cell>
          <cell r="AJ1232">
            <v>-11628.502916666666</v>
          </cell>
          <cell r="AN1232">
            <v>-11891.817083333333</v>
          </cell>
          <cell r="AR1232">
            <v>-11981.534166666665</v>
          </cell>
          <cell r="AV1232">
            <v>-12114.795833333335</v>
          </cell>
          <cell r="AZ1232">
            <v>-12276.553333333331</v>
          </cell>
        </row>
        <row r="1233">
          <cell r="Q1233">
            <v>-152384.01</v>
          </cell>
          <cell r="S1233">
            <v>0</v>
          </cell>
          <cell r="U1233">
            <v>0</v>
          </cell>
          <cell r="V1233">
            <v>0</v>
          </cell>
          <cell r="W1233">
            <v>0</v>
          </cell>
          <cell r="Y1233">
            <v>0</v>
          </cell>
          <cell r="AA1233">
            <v>0</v>
          </cell>
          <cell r="AJ1233">
            <v>-6349.3337500000007</v>
          </cell>
          <cell r="AN1233">
            <v>-12698.667500000001</v>
          </cell>
          <cell r="AR1233">
            <v>-12698.667500000001</v>
          </cell>
          <cell r="AV1233">
            <v>-6349.3337500000007</v>
          </cell>
          <cell r="AZ1233">
            <v>0</v>
          </cell>
        </row>
        <row r="1234">
          <cell r="U1234">
            <v>-948300</v>
          </cell>
          <cell r="V1234">
            <v>-1181658</v>
          </cell>
          <cell r="W1234">
            <v>-1477072.5</v>
          </cell>
          <cell r="Y1234">
            <v>-2067901.5</v>
          </cell>
          <cell r="AA1234">
            <v>-2658730.5</v>
          </cell>
          <cell r="AJ1234">
            <v>0</v>
          </cell>
          <cell r="AN1234">
            <v>-92195.833333333328</v>
          </cell>
          <cell r="AR1234">
            <v>-587139.02083333337</v>
          </cell>
          <cell r="AV1234">
            <v>-1473382.5208333333</v>
          </cell>
          <cell r="AZ1234">
            <v>-2218194.4375</v>
          </cell>
        </row>
        <row r="1235">
          <cell r="Q1235">
            <v>0</v>
          </cell>
          <cell r="S1235">
            <v>0</v>
          </cell>
          <cell r="U1235">
            <v>0</v>
          </cell>
          <cell r="V1235">
            <v>0</v>
          </cell>
          <cell r="W1235">
            <v>0</v>
          </cell>
          <cell r="Y1235">
            <v>0</v>
          </cell>
          <cell r="AA1235">
            <v>0</v>
          </cell>
          <cell r="AJ1235">
            <v>217.4666666666667</v>
          </cell>
          <cell r="AN1235">
            <v>3.1666666666666669E-2</v>
          </cell>
          <cell r="AR1235">
            <v>0</v>
          </cell>
          <cell r="AV1235">
            <v>0</v>
          </cell>
          <cell r="AZ1235">
            <v>107.20083333333334</v>
          </cell>
        </row>
        <row r="1236">
          <cell r="Q1236">
            <v>-25000</v>
          </cell>
          <cell r="S1236">
            <v>0</v>
          </cell>
          <cell r="U1236">
            <v>0</v>
          </cell>
          <cell r="V1236">
            <v>0</v>
          </cell>
          <cell r="W1236">
            <v>0</v>
          </cell>
          <cell r="Y1236">
            <v>0</v>
          </cell>
          <cell r="AA1236">
            <v>0</v>
          </cell>
          <cell r="AJ1236">
            <v>-58333.333333333336</v>
          </cell>
          <cell r="AN1236">
            <v>-17708.333333333332</v>
          </cell>
          <cell r="AR1236">
            <v>-9375</v>
          </cell>
          <cell r="AV1236">
            <v>-1041.6666666666667</v>
          </cell>
          <cell r="AZ1236">
            <v>0</v>
          </cell>
        </row>
        <row r="1237">
          <cell r="Q1237">
            <v>0</v>
          </cell>
          <cell r="S1237">
            <v>0</v>
          </cell>
          <cell r="U1237">
            <v>0</v>
          </cell>
          <cell r="V1237">
            <v>0</v>
          </cell>
          <cell r="W1237">
            <v>0</v>
          </cell>
          <cell r="Y1237">
            <v>0</v>
          </cell>
          <cell r="AA1237">
            <v>0</v>
          </cell>
          <cell r="AJ1237">
            <v>0</v>
          </cell>
          <cell r="AN1237">
            <v>0</v>
          </cell>
          <cell r="AR1237">
            <v>0</v>
          </cell>
          <cell r="AV1237">
            <v>0</v>
          </cell>
          <cell r="AZ1237">
            <v>0</v>
          </cell>
        </row>
        <row r="1238">
          <cell r="Q1238">
            <v>-38562846.57</v>
          </cell>
          <cell r="S1238">
            <v>-20269031.789999999</v>
          </cell>
          <cell r="U1238">
            <v>-17171832.870000001</v>
          </cell>
          <cell r="V1238">
            <v>-21930157.329999998</v>
          </cell>
          <cell r="W1238">
            <v>-21660765.329999998</v>
          </cell>
          <cell r="Y1238">
            <v>-32435906.010000002</v>
          </cell>
          <cell r="AA1238">
            <v>-26712093.75</v>
          </cell>
          <cell r="AJ1238">
            <v>-23057920.116249997</v>
          </cell>
          <cell r="AN1238">
            <v>-23147995.216249999</v>
          </cell>
          <cell r="AR1238">
            <v>-23208547.426666662</v>
          </cell>
          <cell r="AV1238">
            <v>-25647375.859166667</v>
          </cell>
          <cell r="AZ1238">
            <v>-26947044.120416675</v>
          </cell>
        </row>
        <row r="1239">
          <cell r="Q1239">
            <v>0</v>
          </cell>
          <cell r="S1239">
            <v>0</v>
          </cell>
          <cell r="U1239">
            <v>0</v>
          </cell>
          <cell r="V1239">
            <v>0</v>
          </cell>
          <cell r="W1239">
            <v>0</v>
          </cell>
          <cell r="Y1239">
            <v>0</v>
          </cell>
          <cell r="AA1239">
            <v>0</v>
          </cell>
          <cell r="AJ1239">
            <v>0</v>
          </cell>
          <cell r="AN1239">
            <v>0</v>
          </cell>
          <cell r="AR1239">
            <v>0</v>
          </cell>
          <cell r="AV1239">
            <v>0</v>
          </cell>
          <cell r="AZ1239">
            <v>0</v>
          </cell>
        </row>
        <row r="1240">
          <cell r="Q1240">
            <v>-4926118.8099999996</v>
          </cell>
          <cell r="S1240">
            <v>-8245337.7800000003</v>
          </cell>
          <cell r="U1240">
            <v>1204523.55</v>
          </cell>
          <cell r="V1240">
            <v>-117689.3</v>
          </cell>
          <cell r="W1240">
            <v>-5891569.79</v>
          </cell>
          <cell r="Y1240">
            <v>-2076770.98</v>
          </cell>
          <cell r="AA1240">
            <v>1171343.07</v>
          </cell>
          <cell r="AJ1240">
            <v>-14609206.312500002</v>
          </cell>
          <cell r="AN1240">
            <v>-15367896.429583335</v>
          </cell>
          <cell r="AR1240">
            <v>-4472586.8720833333</v>
          </cell>
          <cell r="AV1240">
            <v>-3362405.2174999998</v>
          </cell>
          <cell r="AZ1240">
            <v>-2713268.3091666666</v>
          </cell>
        </row>
        <row r="1241">
          <cell r="Q1241">
            <v>0</v>
          </cell>
          <cell r="S1241">
            <v>0</v>
          </cell>
          <cell r="U1241">
            <v>0</v>
          </cell>
          <cell r="V1241">
            <v>0</v>
          </cell>
          <cell r="W1241">
            <v>0</v>
          </cell>
          <cell r="Y1241">
            <v>0</v>
          </cell>
          <cell r="AA1241">
            <v>0</v>
          </cell>
          <cell r="AJ1241">
            <v>0</v>
          </cell>
          <cell r="AN1241">
            <v>0</v>
          </cell>
          <cell r="AR1241">
            <v>0</v>
          </cell>
          <cell r="AV1241">
            <v>0</v>
          </cell>
          <cell r="AZ1241">
            <v>0</v>
          </cell>
        </row>
        <row r="1242">
          <cell r="Q1242">
            <v>-107702.7</v>
          </cell>
          <cell r="S1242">
            <v>-46716.160000000003</v>
          </cell>
          <cell r="U1242">
            <v>-119374.04</v>
          </cell>
          <cell r="V1242">
            <v>-166036.9</v>
          </cell>
          <cell r="W1242">
            <v>-120070.93</v>
          </cell>
          <cell r="Y1242">
            <v>-116120.06</v>
          </cell>
          <cell r="AA1242">
            <v>-191203.64</v>
          </cell>
          <cell r="AJ1242">
            <v>-98781.977916666656</v>
          </cell>
          <cell r="AN1242">
            <v>-102434.03291666666</v>
          </cell>
          <cell r="AR1242">
            <v>-112665.34333333337</v>
          </cell>
          <cell r="AV1242">
            <v>-124913.98333333334</v>
          </cell>
          <cell r="AZ1242">
            <v>-137216.35708333334</v>
          </cell>
        </row>
        <row r="1243">
          <cell r="Q1243">
            <v>-117294.16</v>
          </cell>
          <cell r="S1243">
            <v>11423.54</v>
          </cell>
          <cell r="U1243">
            <v>16535.150000000001</v>
          </cell>
          <cell r="V1243">
            <v>17151.830000000002</v>
          </cell>
          <cell r="W1243">
            <v>11786.68</v>
          </cell>
          <cell r="Y1243">
            <v>-32970.29</v>
          </cell>
          <cell r="AA1243">
            <v>-69997.100000000006</v>
          </cell>
          <cell r="AJ1243">
            <v>-46409.30000000001</v>
          </cell>
          <cell r="AN1243">
            <v>-41390.602500000008</v>
          </cell>
          <cell r="AR1243">
            <v>-30655.531666666666</v>
          </cell>
          <cell r="AV1243">
            <v>-22485.362499999999</v>
          </cell>
          <cell r="AZ1243">
            <v>-20196.447916666668</v>
          </cell>
        </row>
        <row r="1244">
          <cell r="Q1244">
            <v>0</v>
          </cell>
          <cell r="S1244">
            <v>-56465.2</v>
          </cell>
          <cell r="U1244">
            <v>-16733.46</v>
          </cell>
          <cell r="V1244">
            <v>-16674.25</v>
          </cell>
          <cell r="W1244">
            <v>0</v>
          </cell>
          <cell r="Y1244">
            <v>0</v>
          </cell>
          <cell r="AA1244">
            <v>0</v>
          </cell>
          <cell r="AJ1244">
            <v>-20391.094166666666</v>
          </cell>
          <cell r="AN1244">
            <v>-19929.013333333336</v>
          </cell>
          <cell r="AR1244">
            <v>-16452.075833333332</v>
          </cell>
          <cell r="AV1244">
            <v>-21263.84375</v>
          </cell>
          <cell r="AZ1244">
            <v>-25512.537499999995</v>
          </cell>
        </row>
        <row r="1245">
          <cell r="Q1245">
            <v>-20</v>
          </cell>
          <cell r="S1245">
            <v>-10</v>
          </cell>
          <cell r="U1245">
            <v>0</v>
          </cell>
          <cell r="V1245">
            <v>-52.5</v>
          </cell>
          <cell r="W1245">
            <v>-2665.64</v>
          </cell>
          <cell r="Y1245">
            <v>0</v>
          </cell>
          <cell r="AA1245">
            <v>0</v>
          </cell>
          <cell r="AJ1245">
            <v>-2930.648333333334</v>
          </cell>
          <cell r="AN1245">
            <v>-354.37000000000006</v>
          </cell>
          <cell r="AR1245">
            <v>-391.57833333333332</v>
          </cell>
          <cell r="AV1245">
            <v>-228.17833333333331</v>
          </cell>
          <cell r="AZ1245">
            <v>-226.51166666666666</v>
          </cell>
        </row>
        <row r="1246">
          <cell r="Q1246">
            <v>-386688.87</v>
          </cell>
          <cell r="S1246">
            <v>-208.65</v>
          </cell>
          <cell r="U1246">
            <v>-201.37</v>
          </cell>
          <cell r="V1246">
            <v>-320263.03999999998</v>
          </cell>
          <cell r="W1246">
            <v>-319920.69</v>
          </cell>
          <cell r="Y1246">
            <v>3594.48</v>
          </cell>
          <cell r="AA1246">
            <v>4154.97</v>
          </cell>
          <cell r="AJ1246">
            <v>-80686.864166666666</v>
          </cell>
          <cell r="AN1246">
            <v>-83117.960416666683</v>
          </cell>
          <cell r="AR1246">
            <v>-109340.73125</v>
          </cell>
          <cell r="AV1246">
            <v>-95770.17</v>
          </cell>
          <cell r="AZ1246">
            <v>-79797.56458333334</v>
          </cell>
        </row>
        <row r="1247">
          <cell r="Q1247">
            <v>-22823.67</v>
          </cell>
          <cell r="S1247">
            <v>0</v>
          </cell>
          <cell r="U1247">
            <v>11.33</v>
          </cell>
          <cell r="V1247">
            <v>-25189.360000000001</v>
          </cell>
          <cell r="W1247">
            <v>-26949.31</v>
          </cell>
          <cell r="Y1247">
            <v>-50</v>
          </cell>
          <cell r="AA1247">
            <v>0</v>
          </cell>
          <cell r="AJ1247">
            <v>-4914.0583333333334</v>
          </cell>
          <cell r="AN1247">
            <v>-5265.7954166666668</v>
          </cell>
          <cell r="AR1247">
            <v>-8087.7112500000003</v>
          </cell>
          <cell r="AV1247">
            <v>-7978.8804166666669</v>
          </cell>
          <cell r="AZ1247">
            <v>-7028.36625</v>
          </cell>
        </row>
        <row r="1248">
          <cell r="Q1248">
            <v>0</v>
          </cell>
          <cell r="S1248">
            <v>0</v>
          </cell>
          <cell r="U1248">
            <v>0</v>
          </cell>
          <cell r="V1248">
            <v>0</v>
          </cell>
          <cell r="W1248">
            <v>0</v>
          </cell>
          <cell r="Y1248">
            <v>0</v>
          </cell>
          <cell r="AA1248">
            <v>0</v>
          </cell>
          <cell r="AJ1248">
            <v>0</v>
          </cell>
          <cell r="AN1248">
            <v>0</v>
          </cell>
          <cell r="AR1248">
            <v>0</v>
          </cell>
          <cell r="AV1248">
            <v>0</v>
          </cell>
          <cell r="AZ1248">
            <v>0</v>
          </cell>
        </row>
        <row r="1249">
          <cell r="Q1249">
            <v>0</v>
          </cell>
          <cell r="S1249">
            <v>0</v>
          </cell>
          <cell r="U1249">
            <v>0</v>
          </cell>
          <cell r="V1249">
            <v>0</v>
          </cell>
          <cell r="W1249">
            <v>0</v>
          </cell>
          <cell r="Y1249">
            <v>0</v>
          </cell>
          <cell r="AA1249">
            <v>0</v>
          </cell>
          <cell r="AJ1249">
            <v>0</v>
          </cell>
          <cell r="AN1249">
            <v>0</v>
          </cell>
          <cell r="AR1249">
            <v>0</v>
          </cell>
          <cell r="AV1249">
            <v>0</v>
          </cell>
          <cell r="AZ1249">
            <v>0</v>
          </cell>
        </row>
        <row r="1250">
          <cell r="Q1250">
            <v>10288.530000000001</v>
          </cell>
          <cell r="S1250">
            <v>11122.82</v>
          </cell>
          <cell r="U1250">
            <v>9009.6200000000008</v>
          </cell>
          <cell r="V1250">
            <v>9664.2199999999993</v>
          </cell>
          <cell r="W1250">
            <v>8292.66</v>
          </cell>
          <cell r="Y1250">
            <v>5970.75</v>
          </cell>
          <cell r="AA1250">
            <v>6959.97</v>
          </cell>
          <cell r="AJ1250">
            <v>13350.444583333336</v>
          </cell>
          <cell r="AN1250">
            <v>13260.166666666666</v>
          </cell>
          <cell r="AR1250">
            <v>9907.4125000000004</v>
          </cell>
          <cell r="AV1250">
            <v>8436.5658333333322</v>
          </cell>
          <cell r="AZ1250">
            <v>7670.2004166666666</v>
          </cell>
        </row>
        <row r="1251">
          <cell r="Q1251">
            <v>-11393.42</v>
          </cell>
          <cell r="S1251">
            <v>-6413.4</v>
          </cell>
          <cell r="U1251">
            <v>-3932.32</v>
          </cell>
          <cell r="V1251">
            <v>1898.72</v>
          </cell>
          <cell r="W1251">
            <v>-3051.87</v>
          </cell>
          <cell r="Y1251">
            <v>-7587.04</v>
          </cell>
          <cell r="AA1251">
            <v>-10152.459999999999</v>
          </cell>
          <cell r="AJ1251">
            <v>4196.8791666666666</v>
          </cell>
          <cell r="AN1251">
            <v>-718.12499999999966</v>
          </cell>
          <cell r="AR1251">
            <v>-2515.3441666666668</v>
          </cell>
          <cell r="AV1251">
            <v>-4654.7712499999998</v>
          </cell>
          <cell r="AZ1251">
            <v>-8191.065833333334</v>
          </cell>
        </row>
        <row r="1252">
          <cell r="Q1252">
            <v>-6659.44</v>
          </cell>
          <cell r="S1252">
            <v>-13031.87</v>
          </cell>
          <cell r="U1252">
            <v>-18449.5</v>
          </cell>
          <cell r="V1252">
            <v>-14485.75</v>
          </cell>
          <cell r="W1252">
            <v>-14392.19</v>
          </cell>
          <cell r="Y1252">
            <v>-23936.54</v>
          </cell>
          <cell r="AA1252">
            <v>-17623.11</v>
          </cell>
          <cell r="AJ1252">
            <v>-1878.3879166666666</v>
          </cell>
          <cell r="AN1252">
            <v>-5494.4279166666665</v>
          </cell>
          <cell r="AR1252">
            <v>-9527.0408333333326</v>
          </cell>
          <cell r="AV1252">
            <v>-10905.063749999999</v>
          </cell>
          <cell r="AZ1252">
            <v>-9695.6475000000009</v>
          </cell>
        </row>
        <row r="1253">
          <cell r="Q1253">
            <v>306649.09999999998</v>
          </cell>
          <cell r="S1253">
            <v>417834.86</v>
          </cell>
          <cell r="U1253">
            <v>0</v>
          </cell>
          <cell r="V1253">
            <v>0</v>
          </cell>
          <cell r="W1253">
            <v>261983.75</v>
          </cell>
          <cell r="Y1253">
            <v>225778.59</v>
          </cell>
          <cell r="AA1253">
            <v>40551.839999999997</v>
          </cell>
          <cell r="AJ1253">
            <v>136217.97833333336</v>
          </cell>
          <cell r="AN1253">
            <v>178926.10249999995</v>
          </cell>
          <cell r="AR1253">
            <v>170514.86874999999</v>
          </cell>
          <cell r="AV1253">
            <v>160944.98000000001</v>
          </cell>
          <cell r="AZ1253">
            <v>128803.32208333333</v>
          </cell>
        </row>
        <row r="1254">
          <cell r="Q1254">
            <v>-68.64</v>
          </cell>
          <cell r="S1254">
            <v>0</v>
          </cell>
          <cell r="U1254">
            <v>0</v>
          </cell>
          <cell r="V1254">
            <v>-475</v>
          </cell>
          <cell r="W1254">
            <v>-130</v>
          </cell>
          <cell r="Y1254">
            <v>0</v>
          </cell>
          <cell r="AA1254">
            <v>0</v>
          </cell>
          <cell r="AJ1254">
            <v>-144.13041666666669</v>
          </cell>
          <cell r="AN1254">
            <v>-30.38</v>
          </cell>
          <cell r="AR1254">
            <v>-62.69</v>
          </cell>
          <cell r="AV1254">
            <v>-63.276666666666671</v>
          </cell>
          <cell r="AZ1254">
            <v>-60.416666666666664</v>
          </cell>
        </row>
        <row r="1255">
          <cell r="Y1255">
            <v>0</v>
          </cell>
          <cell r="AA1255">
            <v>-4301.99</v>
          </cell>
          <cell r="AR1255">
            <v>0</v>
          </cell>
          <cell r="AV1255">
            <v>-873.72916666666663</v>
          </cell>
          <cell r="AZ1255">
            <v>-36.469166666666716</v>
          </cell>
        </row>
        <row r="1256">
          <cell r="Q1256">
            <v>432.65</v>
          </cell>
          <cell r="S1256">
            <v>12.2</v>
          </cell>
          <cell r="U1256">
            <v>422.58</v>
          </cell>
          <cell r="V1256">
            <v>0</v>
          </cell>
          <cell r="W1256">
            <v>410.02</v>
          </cell>
          <cell r="Y1256">
            <v>0</v>
          </cell>
          <cell r="AA1256">
            <v>396.62</v>
          </cell>
          <cell r="AJ1256">
            <v>-4949.9004166666664</v>
          </cell>
          <cell r="AN1256">
            <v>-2533.4924999999998</v>
          </cell>
          <cell r="AR1256">
            <v>-114.46083333333331</v>
          </cell>
          <cell r="AV1256">
            <v>206.24124999999995</v>
          </cell>
          <cell r="AZ1256">
            <v>296.69124999999997</v>
          </cell>
        </row>
        <row r="1257">
          <cell r="Q1257">
            <v>0</v>
          </cell>
          <cell r="S1257">
            <v>-48837.440000000002</v>
          </cell>
          <cell r="U1257">
            <v>-35.17</v>
          </cell>
          <cell r="V1257">
            <v>-31481.1</v>
          </cell>
          <cell r="W1257">
            <v>-135.69999999999999</v>
          </cell>
          <cell r="Y1257">
            <v>-85522.240000000005</v>
          </cell>
          <cell r="AA1257">
            <v>-43854.1</v>
          </cell>
          <cell r="AJ1257">
            <v>-64018.847916666673</v>
          </cell>
          <cell r="AN1257">
            <v>-33343.395833333336</v>
          </cell>
          <cell r="AR1257">
            <v>-26790.215416666673</v>
          </cell>
          <cell r="AV1257">
            <v>-30089.993333333332</v>
          </cell>
          <cell r="AZ1257">
            <v>-31608.79416666667</v>
          </cell>
        </row>
        <row r="1258">
          <cell r="Q1258">
            <v>-10010.58</v>
          </cell>
          <cell r="S1258">
            <v>1382894</v>
          </cell>
          <cell r="U1258">
            <v>-3833.71</v>
          </cell>
          <cell r="V1258">
            <v>1413406.66</v>
          </cell>
          <cell r="W1258">
            <v>1419713.5</v>
          </cell>
          <cell r="Y1258">
            <v>1441374.34</v>
          </cell>
          <cell r="AA1258">
            <v>-20374.349999999999</v>
          </cell>
          <cell r="AJ1258">
            <v>166268.65624999997</v>
          </cell>
          <cell r="AN1258">
            <v>182062.55708333335</v>
          </cell>
          <cell r="AR1258">
            <v>375659.99124999996</v>
          </cell>
          <cell r="AV1258">
            <v>585717.61708333332</v>
          </cell>
          <cell r="AZ1258">
            <v>588896.19416666683</v>
          </cell>
        </row>
        <row r="1259">
          <cell r="Q1259">
            <v>0</v>
          </cell>
          <cell r="S1259">
            <v>0</v>
          </cell>
          <cell r="U1259">
            <v>0</v>
          </cell>
          <cell r="V1259">
            <v>0</v>
          </cell>
          <cell r="W1259">
            <v>0</v>
          </cell>
          <cell r="Y1259">
            <v>0</v>
          </cell>
          <cell r="AA1259">
            <v>0</v>
          </cell>
          <cell r="AJ1259">
            <v>0</v>
          </cell>
          <cell r="AN1259">
            <v>0</v>
          </cell>
          <cell r="AR1259">
            <v>0</v>
          </cell>
          <cell r="AV1259">
            <v>0</v>
          </cell>
          <cell r="AZ1259">
            <v>0</v>
          </cell>
        </row>
        <row r="1260">
          <cell r="AV1260">
            <v>0</v>
          </cell>
          <cell r="AZ1260">
            <v>0</v>
          </cell>
        </row>
        <row r="1261">
          <cell r="Q1261">
            <v>0</v>
          </cell>
          <cell r="S1261">
            <v>0</v>
          </cell>
          <cell r="U1261">
            <v>0</v>
          </cell>
          <cell r="V1261">
            <v>0</v>
          </cell>
          <cell r="W1261">
            <v>0</v>
          </cell>
          <cell r="Y1261">
            <v>0</v>
          </cell>
          <cell r="AA1261">
            <v>0</v>
          </cell>
          <cell r="AJ1261">
            <v>0</v>
          </cell>
          <cell r="AN1261">
            <v>0</v>
          </cell>
          <cell r="AR1261">
            <v>0</v>
          </cell>
          <cell r="AV1261">
            <v>0</v>
          </cell>
          <cell r="AZ1261">
            <v>0</v>
          </cell>
        </row>
        <row r="1262">
          <cell r="Q1262">
            <v>-26053394.800000001</v>
          </cell>
          <cell r="S1262">
            <v>-19443295.609999999</v>
          </cell>
          <cell r="U1262">
            <v>-19443295.609999999</v>
          </cell>
          <cell r="V1262">
            <v>-24456762.609999999</v>
          </cell>
          <cell r="W1262">
            <v>-22851610.640000001</v>
          </cell>
          <cell r="Y1262">
            <v>-22897785.219999999</v>
          </cell>
          <cell r="AA1262">
            <v>-22897785.219999999</v>
          </cell>
          <cell r="AJ1262">
            <v>-25135076.23875</v>
          </cell>
          <cell r="AN1262">
            <v>-24255382.42708334</v>
          </cell>
          <cell r="AR1262">
            <v>-23400361.567500006</v>
          </cell>
          <cell r="AV1262">
            <v>-22527014.249166667</v>
          </cell>
          <cell r="AZ1262">
            <v>-22879915.053749997</v>
          </cell>
        </row>
        <row r="1263">
          <cell r="Q1263">
            <v>-2953683</v>
          </cell>
          <cell r="S1263">
            <v>-2953683</v>
          </cell>
          <cell r="U1263">
            <v>-3997623</v>
          </cell>
          <cell r="V1263">
            <v>-3997623</v>
          </cell>
          <cell r="W1263">
            <v>0</v>
          </cell>
          <cell r="Y1263">
            <v>-90477.15</v>
          </cell>
          <cell r="AA1263">
            <v>0</v>
          </cell>
          <cell r="AJ1263">
            <v>-616142.24833333329</v>
          </cell>
          <cell r="AN1263">
            <v>-1730862.4416666667</v>
          </cell>
          <cell r="AR1263">
            <v>-2234001.8812500001</v>
          </cell>
          <cell r="AV1263">
            <v>-1629835.8999999997</v>
          </cell>
          <cell r="AZ1263">
            <v>-514782.39999999997</v>
          </cell>
        </row>
        <row r="1264">
          <cell r="Q1264">
            <v>-1879646.85</v>
          </cell>
          <cell r="S1264">
            <v>-2014964.61</v>
          </cell>
          <cell r="U1264">
            <v>-2014964.61</v>
          </cell>
          <cell r="V1264">
            <v>-2014964.61</v>
          </cell>
          <cell r="W1264">
            <v>0</v>
          </cell>
          <cell r="Y1264">
            <v>0</v>
          </cell>
          <cell r="AA1264">
            <v>0</v>
          </cell>
          <cell r="AJ1264">
            <v>-1217868.9487500002</v>
          </cell>
          <cell r="AN1264">
            <v>-1497119.7362499998</v>
          </cell>
          <cell r="AR1264">
            <v>-1249502.00125</v>
          </cell>
          <cell r="AV1264">
            <v>-916240.29958333343</v>
          </cell>
          <cell r="AZ1264">
            <v>-251870.57625000001</v>
          </cell>
        </row>
        <row r="1265">
          <cell r="Q1265">
            <v>-1255536.1399999999</v>
          </cell>
          <cell r="S1265">
            <v>-1325536.1399999999</v>
          </cell>
          <cell r="U1265">
            <v>-1325536.1399999999</v>
          </cell>
          <cell r="V1265">
            <v>-1901536.14</v>
          </cell>
          <cell r="W1265">
            <v>-1901536.14</v>
          </cell>
          <cell r="Y1265">
            <v>-1918071.27</v>
          </cell>
          <cell r="AA1265">
            <v>-1780049.12</v>
          </cell>
          <cell r="AJ1265">
            <v>-956940.64</v>
          </cell>
          <cell r="AN1265">
            <v>-1063801.3066666669</v>
          </cell>
          <cell r="AR1265">
            <v>-1450357.4370833335</v>
          </cell>
          <cell r="AV1265">
            <v>-1642938.3125000002</v>
          </cell>
          <cell r="AZ1265">
            <v>-1734231.3125000002</v>
          </cell>
        </row>
        <row r="1266">
          <cell r="Q1266">
            <v>0</v>
          </cell>
          <cell r="S1266">
            <v>0</v>
          </cell>
          <cell r="U1266">
            <v>0</v>
          </cell>
          <cell r="V1266">
            <v>0</v>
          </cell>
          <cell r="W1266">
            <v>0</v>
          </cell>
          <cell r="Y1266">
            <v>0</v>
          </cell>
          <cell r="AA1266">
            <v>0</v>
          </cell>
          <cell r="AJ1266">
            <v>0</v>
          </cell>
          <cell r="AN1266">
            <v>0</v>
          </cell>
          <cell r="AR1266">
            <v>0</v>
          </cell>
          <cell r="AV1266">
            <v>0</v>
          </cell>
          <cell r="AZ1266">
            <v>0</v>
          </cell>
        </row>
        <row r="1267">
          <cell r="Q1267">
            <v>0</v>
          </cell>
          <cell r="S1267">
            <v>0</v>
          </cell>
          <cell r="U1267">
            <v>0</v>
          </cell>
          <cell r="V1267">
            <v>0</v>
          </cell>
          <cell r="W1267">
            <v>0</v>
          </cell>
          <cell r="Y1267">
            <v>0</v>
          </cell>
          <cell r="AA1267">
            <v>0</v>
          </cell>
          <cell r="AJ1267">
            <v>0</v>
          </cell>
          <cell r="AN1267">
            <v>0</v>
          </cell>
          <cell r="AR1267">
            <v>0</v>
          </cell>
          <cell r="AV1267">
            <v>0</v>
          </cell>
          <cell r="AZ1267">
            <v>0</v>
          </cell>
        </row>
        <row r="1268">
          <cell r="U1268">
            <v>-5426820</v>
          </cell>
          <cell r="V1268">
            <v>0</v>
          </cell>
          <cell r="W1268">
            <v>0</v>
          </cell>
          <cell r="Y1268">
            <v>0</v>
          </cell>
          <cell r="AA1268">
            <v>0</v>
          </cell>
          <cell r="AJ1268">
            <v>0</v>
          </cell>
          <cell r="AN1268">
            <v>-678352.5</v>
          </cell>
          <cell r="AR1268">
            <v>-904470</v>
          </cell>
          <cell r="AV1268">
            <v>-904470</v>
          </cell>
          <cell r="AZ1268">
            <v>-226117.5</v>
          </cell>
        </row>
        <row r="1269">
          <cell r="Q1269">
            <v>-7020326.0300000003</v>
          </cell>
          <cell r="S1269">
            <v>-7197633.3300000001</v>
          </cell>
          <cell r="U1269">
            <v>-7341278.79</v>
          </cell>
          <cell r="V1269">
            <v>-7506511.8300000001</v>
          </cell>
          <cell r="W1269">
            <v>-7742376.5999999996</v>
          </cell>
          <cell r="Y1269">
            <v>-8054028.46</v>
          </cell>
          <cell r="AA1269">
            <v>-8273169.4699999997</v>
          </cell>
          <cell r="AJ1269">
            <v>-6973755.5683333343</v>
          </cell>
          <cell r="AN1269">
            <v>-7009904.9429166652</v>
          </cell>
          <cell r="AR1269">
            <v>-7279281.7587499991</v>
          </cell>
          <cell r="AV1269">
            <v>-7719574.9654166661</v>
          </cell>
          <cell r="AZ1269">
            <v>-8144812.0683333343</v>
          </cell>
        </row>
        <row r="1270">
          <cell r="Q1270">
            <v>-14607526.66</v>
          </cell>
          <cell r="S1270">
            <v>-14734006.380000001</v>
          </cell>
          <cell r="U1270">
            <v>-14688474.390000001</v>
          </cell>
          <cell r="V1270">
            <v>-15013535.57</v>
          </cell>
          <cell r="W1270">
            <v>-15234208.630000001</v>
          </cell>
          <cell r="Y1270">
            <v>-15860201.24</v>
          </cell>
          <cell r="AA1270">
            <v>-16354716.310000001</v>
          </cell>
          <cell r="AJ1270">
            <v>-14185307.036666667</v>
          </cell>
          <cell r="AN1270">
            <v>-14424218.793750001</v>
          </cell>
          <cell r="AR1270">
            <v>-14786832.662916666</v>
          </cell>
          <cell r="AV1270">
            <v>-15466647.637083331</v>
          </cell>
          <cell r="AZ1270">
            <v>-16379217.733750001</v>
          </cell>
        </row>
        <row r="1271">
          <cell r="Q1271">
            <v>-1000</v>
          </cell>
          <cell r="S1271">
            <v>0</v>
          </cell>
          <cell r="U1271">
            <v>0</v>
          </cell>
          <cell r="V1271">
            <v>0</v>
          </cell>
          <cell r="W1271">
            <v>0</v>
          </cell>
          <cell r="Y1271">
            <v>0</v>
          </cell>
          <cell r="AA1271">
            <v>0</v>
          </cell>
          <cell r="AJ1271">
            <v>-916.66666666666663</v>
          </cell>
          <cell r="AN1271">
            <v>-770.83333333333337</v>
          </cell>
          <cell r="AR1271">
            <v>-375</v>
          </cell>
          <cell r="AV1271">
            <v>-41.666666666666664</v>
          </cell>
          <cell r="AZ1271">
            <v>0</v>
          </cell>
        </row>
        <row r="1272">
          <cell r="Q1272">
            <v>-500</v>
          </cell>
          <cell r="S1272">
            <v>-500</v>
          </cell>
          <cell r="U1272">
            <v>-500</v>
          </cell>
          <cell r="V1272">
            <v>-500</v>
          </cell>
          <cell r="W1272">
            <v>-500</v>
          </cell>
          <cell r="Y1272">
            <v>-500</v>
          </cell>
          <cell r="AA1272">
            <v>-500</v>
          </cell>
          <cell r="AJ1272">
            <v>-20.833333333333332</v>
          </cell>
          <cell r="AN1272">
            <v>-187.5</v>
          </cell>
          <cell r="AR1272">
            <v>-354.16666666666669</v>
          </cell>
          <cell r="AV1272">
            <v>-500</v>
          </cell>
          <cell r="AZ1272">
            <v>-500</v>
          </cell>
        </row>
        <row r="1273">
          <cell r="Q1273">
            <v>1897957.3</v>
          </cell>
          <cell r="S1273">
            <v>2107710.31</v>
          </cell>
          <cell r="U1273">
            <v>2107710.31</v>
          </cell>
          <cell r="V1273">
            <v>2107710.31</v>
          </cell>
          <cell r="W1273">
            <v>0</v>
          </cell>
          <cell r="Y1273">
            <v>0</v>
          </cell>
          <cell r="AA1273">
            <v>0</v>
          </cell>
          <cell r="AJ1273">
            <v>3284915.4104166664</v>
          </cell>
          <cell r="AN1273">
            <v>2844102.13625</v>
          </cell>
          <cell r="AR1273">
            <v>1825178.6645833331</v>
          </cell>
          <cell r="AV1273">
            <v>951630.21333333338</v>
          </cell>
          <cell r="AZ1273">
            <v>263463.78875000001</v>
          </cell>
        </row>
        <row r="1274">
          <cell r="Q1274">
            <v>0</v>
          </cell>
          <cell r="S1274">
            <v>0</v>
          </cell>
          <cell r="U1274">
            <v>0</v>
          </cell>
          <cell r="V1274">
            <v>0</v>
          </cell>
          <cell r="W1274">
            <v>0</v>
          </cell>
          <cell r="Y1274">
            <v>0</v>
          </cell>
          <cell r="AA1274">
            <v>0</v>
          </cell>
          <cell r="AJ1274">
            <v>-551133.04166666663</v>
          </cell>
          <cell r="AN1274">
            <v>0</v>
          </cell>
          <cell r="AR1274">
            <v>0</v>
          </cell>
          <cell r="AV1274">
            <v>0</v>
          </cell>
          <cell r="AZ1274">
            <v>0</v>
          </cell>
        </row>
        <row r="1275">
          <cell r="Q1275">
            <v>-5167667.58</v>
          </cell>
          <cell r="S1275">
            <v>-3967291.24</v>
          </cell>
          <cell r="U1275">
            <v>-3203990.81</v>
          </cell>
          <cell r="V1275">
            <v>-2886348.08</v>
          </cell>
          <cell r="W1275">
            <v>-2673443.3199999998</v>
          </cell>
          <cell r="Y1275">
            <v>-3062629.12</v>
          </cell>
          <cell r="AA1275">
            <v>-3732077.31</v>
          </cell>
          <cell r="AJ1275">
            <v>-3783785.75</v>
          </cell>
          <cell r="AN1275">
            <v>-3726055.7870833338</v>
          </cell>
          <cell r="AR1275">
            <v>-3645118.9366666661</v>
          </cell>
          <cell r="AV1275">
            <v>-3636385.9220833345</v>
          </cell>
          <cell r="AZ1275">
            <v>-3609843.7837499995</v>
          </cell>
        </row>
        <row r="1276">
          <cell r="Q1276">
            <v>-4438296.37</v>
          </cell>
          <cell r="S1276">
            <v>-2921235.13</v>
          </cell>
          <cell r="U1276">
            <v>-1744243.49</v>
          </cell>
          <cell r="V1276">
            <v>-1015383.71</v>
          </cell>
          <cell r="W1276">
            <v>-579971.36</v>
          </cell>
          <cell r="Y1276">
            <v>-786632.35</v>
          </cell>
          <cell r="AA1276">
            <v>-1536833.81</v>
          </cell>
          <cell r="AJ1276">
            <v>-2079842.2208333332</v>
          </cell>
          <cell r="AN1276">
            <v>-2132368.7187499995</v>
          </cell>
          <cell r="AR1276">
            <v>-2044232.8258333334</v>
          </cell>
          <cell r="AV1276">
            <v>-1876566.8049999999</v>
          </cell>
          <cell r="AZ1276">
            <v>-1425384.1566666665</v>
          </cell>
        </row>
        <row r="1277">
          <cell r="Q1277">
            <v>0</v>
          </cell>
          <cell r="S1277">
            <v>0</v>
          </cell>
          <cell r="U1277">
            <v>0</v>
          </cell>
          <cell r="V1277">
            <v>0</v>
          </cell>
          <cell r="W1277">
            <v>0</v>
          </cell>
          <cell r="Y1277">
            <v>0</v>
          </cell>
          <cell r="AA1277">
            <v>0</v>
          </cell>
          <cell r="AJ1277">
            <v>0</v>
          </cell>
          <cell r="AN1277">
            <v>0</v>
          </cell>
          <cell r="AR1277">
            <v>0</v>
          </cell>
          <cell r="AV1277">
            <v>0</v>
          </cell>
          <cell r="AZ1277">
            <v>0</v>
          </cell>
        </row>
        <row r="1278">
          <cell r="Q1278">
            <v>15701479.24</v>
          </cell>
          <cell r="S1278">
            <v>-2147633.7599999998</v>
          </cell>
          <cell r="U1278">
            <v>13831273.24</v>
          </cell>
          <cell r="V1278">
            <v>20566043.239999998</v>
          </cell>
          <cell r="W1278">
            <v>37818042.530000001</v>
          </cell>
          <cell r="Y1278">
            <v>67699886.530000001</v>
          </cell>
          <cell r="AA1278">
            <v>146149545.53</v>
          </cell>
          <cell r="AJ1278">
            <v>8699918.9420833346</v>
          </cell>
          <cell r="AN1278">
            <v>9414893.2520833313</v>
          </cell>
          <cell r="AR1278">
            <v>25679677.205833334</v>
          </cell>
          <cell r="AV1278">
            <v>57801819.730416663</v>
          </cell>
          <cell r="AZ1278">
            <v>81958545.795833319</v>
          </cell>
        </row>
        <row r="1279">
          <cell r="Q1279">
            <v>0</v>
          </cell>
          <cell r="S1279">
            <v>0</v>
          </cell>
          <cell r="U1279">
            <v>0</v>
          </cell>
          <cell r="V1279">
            <v>0</v>
          </cell>
          <cell r="W1279">
            <v>0</v>
          </cell>
          <cell r="Y1279">
            <v>0</v>
          </cell>
          <cell r="AA1279">
            <v>0</v>
          </cell>
          <cell r="AJ1279">
            <v>0</v>
          </cell>
          <cell r="AN1279">
            <v>0</v>
          </cell>
          <cell r="AR1279">
            <v>0</v>
          </cell>
          <cell r="AV1279">
            <v>0</v>
          </cell>
          <cell r="AZ1279">
            <v>0</v>
          </cell>
        </row>
        <row r="1280">
          <cell r="Q1280">
            <v>0</v>
          </cell>
          <cell r="S1280">
            <v>0</v>
          </cell>
          <cell r="U1280">
            <v>0</v>
          </cell>
          <cell r="V1280">
            <v>0</v>
          </cell>
          <cell r="W1280">
            <v>0</v>
          </cell>
          <cell r="Y1280">
            <v>0</v>
          </cell>
          <cell r="AA1280">
            <v>0</v>
          </cell>
          <cell r="AJ1280">
            <v>0</v>
          </cell>
          <cell r="AN1280">
            <v>0</v>
          </cell>
          <cell r="AR1280">
            <v>0</v>
          </cell>
          <cell r="AV1280">
            <v>0</v>
          </cell>
          <cell r="AZ1280">
            <v>0</v>
          </cell>
        </row>
        <row r="1281">
          <cell r="Q1281">
            <v>-719.64</v>
          </cell>
          <cell r="S1281">
            <v>-450.36</v>
          </cell>
          <cell r="U1281">
            <v>-238.82</v>
          </cell>
          <cell r="V1281">
            <v>-464</v>
          </cell>
          <cell r="W1281">
            <v>-689.18</v>
          </cell>
          <cell r="Y1281">
            <v>-614.9</v>
          </cell>
          <cell r="AA1281">
            <v>-687.54</v>
          </cell>
          <cell r="AJ1281">
            <v>-626.67375000000004</v>
          </cell>
          <cell r="AN1281">
            <v>-1329.6674999999998</v>
          </cell>
          <cell r="AR1281">
            <v>-1076.7741666666668</v>
          </cell>
          <cell r="AV1281">
            <v>-593.0675</v>
          </cell>
          <cell r="AZ1281">
            <v>-579.80833333333328</v>
          </cell>
        </row>
        <row r="1282">
          <cell r="Q1282">
            <v>-342900.67</v>
          </cell>
          <cell r="S1282">
            <v>-1300.58</v>
          </cell>
          <cell r="U1282">
            <v>-775.45</v>
          </cell>
          <cell r="V1282">
            <v>-321333.01</v>
          </cell>
          <cell r="W1282">
            <v>-308254.15000000002</v>
          </cell>
          <cell r="Y1282">
            <v>-1046.02</v>
          </cell>
          <cell r="AA1282">
            <v>-694.93</v>
          </cell>
          <cell r="AJ1282">
            <v>-140731.26125000001</v>
          </cell>
          <cell r="AN1282">
            <v>-70251.05624999998</v>
          </cell>
          <cell r="AR1282">
            <v>-100228.27666666667</v>
          </cell>
          <cell r="AV1282">
            <v>-98006.228333333347</v>
          </cell>
          <cell r="AZ1282">
            <v>-149611.88833333337</v>
          </cell>
        </row>
        <row r="1283">
          <cell r="Q1283">
            <v>0</v>
          </cell>
          <cell r="S1283">
            <v>0</v>
          </cell>
          <cell r="U1283">
            <v>0</v>
          </cell>
          <cell r="V1283">
            <v>0</v>
          </cell>
          <cell r="W1283">
            <v>0</v>
          </cell>
          <cell r="Y1283">
            <v>0</v>
          </cell>
          <cell r="AA1283">
            <v>0</v>
          </cell>
          <cell r="AJ1283">
            <v>0</v>
          </cell>
          <cell r="AN1283">
            <v>0</v>
          </cell>
          <cell r="AR1283">
            <v>0</v>
          </cell>
          <cell r="AV1283">
            <v>0</v>
          </cell>
          <cell r="AZ1283">
            <v>0</v>
          </cell>
        </row>
        <row r="1284">
          <cell r="Q1284">
            <v>0</v>
          </cell>
          <cell r="S1284">
            <v>0</v>
          </cell>
          <cell r="U1284">
            <v>0</v>
          </cell>
          <cell r="V1284">
            <v>0</v>
          </cell>
          <cell r="W1284">
            <v>0</v>
          </cell>
          <cell r="Y1284">
            <v>0</v>
          </cell>
          <cell r="AA1284">
            <v>0</v>
          </cell>
          <cell r="AJ1284">
            <v>0</v>
          </cell>
          <cell r="AN1284">
            <v>0</v>
          </cell>
          <cell r="AR1284">
            <v>0</v>
          </cell>
          <cell r="AV1284">
            <v>0</v>
          </cell>
          <cell r="AZ1284">
            <v>0</v>
          </cell>
        </row>
        <row r="1285">
          <cell r="Q1285">
            <v>0</v>
          </cell>
          <cell r="S1285">
            <v>0</v>
          </cell>
          <cell r="U1285">
            <v>0</v>
          </cell>
          <cell r="V1285">
            <v>0</v>
          </cell>
          <cell r="W1285">
            <v>0</v>
          </cell>
          <cell r="Y1285">
            <v>0</v>
          </cell>
          <cell r="AA1285">
            <v>0</v>
          </cell>
          <cell r="AJ1285">
            <v>0</v>
          </cell>
          <cell r="AN1285">
            <v>0</v>
          </cell>
          <cell r="AR1285">
            <v>0</v>
          </cell>
          <cell r="AV1285">
            <v>0</v>
          </cell>
          <cell r="AZ1285">
            <v>0</v>
          </cell>
        </row>
        <row r="1286">
          <cell r="Q1286">
            <v>-25748342.32</v>
          </cell>
          <cell r="S1286">
            <v>-30269091.41</v>
          </cell>
          <cell r="U1286">
            <v>-21104533.710000001</v>
          </cell>
          <cell r="V1286">
            <v>-23345954.609999999</v>
          </cell>
          <cell r="W1286">
            <v>-22893149.48</v>
          </cell>
          <cell r="Y1286">
            <v>-26516628.57</v>
          </cell>
          <cell r="AA1286">
            <v>-17974206.940000001</v>
          </cell>
          <cell r="AJ1286">
            <v>-25963447.647916671</v>
          </cell>
          <cell r="AN1286">
            <v>-25684256.278333332</v>
          </cell>
          <cell r="AR1286">
            <v>-25035778.899166662</v>
          </cell>
          <cell r="AV1286">
            <v>-24699470.434999999</v>
          </cell>
          <cell r="AZ1286">
            <v>-23030457.78833333</v>
          </cell>
        </row>
        <row r="1287">
          <cell r="Q1287">
            <v>-5209895.37</v>
          </cell>
          <cell r="S1287">
            <v>-7234082.3700000001</v>
          </cell>
          <cell r="U1287">
            <v>-9257327.3699999992</v>
          </cell>
          <cell r="V1287">
            <v>-4266033.82</v>
          </cell>
          <cell r="W1287">
            <v>-5089671.82</v>
          </cell>
          <cell r="Y1287">
            <v>-6785286.8200000003</v>
          </cell>
          <cell r="AA1287">
            <v>-8482785.8200000003</v>
          </cell>
          <cell r="AJ1287">
            <v>-6998981.7116666688</v>
          </cell>
          <cell r="AN1287">
            <v>-6967713.3899999978</v>
          </cell>
          <cell r="AR1287">
            <v>-6754591.7033333322</v>
          </cell>
          <cell r="AV1287">
            <v>-6532667.8083333336</v>
          </cell>
          <cell r="AZ1287">
            <v>-6372125.8216666654</v>
          </cell>
        </row>
        <row r="1288">
          <cell r="Q1288">
            <v>-77062.05</v>
          </cell>
          <cell r="S1288">
            <v>-362954.69</v>
          </cell>
          <cell r="U1288">
            <v>-97618.41</v>
          </cell>
          <cell r="V1288">
            <v>-182213.78</v>
          </cell>
          <cell r="W1288">
            <v>-223155.87</v>
          </cell>
          <cell r="Y1288">
            <v>-58752.86</v>
          </cell>
          <cell r="AA1288">
            <v>-11499.95</v>
          </cell>
          <cell r="AJ1288">
            <v>-164488.53874999998</v>
          </cell>
          <cell r="AN1288">
            <v>-169512.85750000001</v>
          </cell>
          <cell r="AR1288">
            <v>-166762.15791666668</v>
          </cell>
          <cell r="AV1288">
            <v>-161241.02625000002</v>
          </cell>
          <cell r="AZ1288">
            <v>-204766.57625000001</v>
          </cell>
        </row>
        <row r="1289">
          <cell r="Q1289">
            <v>341440.23</v>
          </cell>
          <cell r="S1289">
            <v>227627.23</v>
          </cell>
          <cell r="U1289">
            <v>113813.23</v>
          </cell>
          <cell r="V1289">
            <v>56907.23</v>
          </cell>
          <cell r="W1289">
            <v>0</v>
          </cell>
          <cell r="Y1289">
            <v>-110485</v>
          </cell>
          <cell r="AA1289">
            <v>-220797</v>
          </cell>
          <cell r="AJ1289">
            <v>87083.492500000022</v>
          </cell>
          <cell r="AN1289">
            <v>85961.60083333333</v>
          </cell>
          <cell r="AR1289">
            <v>85908.744583333333</v>
          </cell>
          <cell r="AV1289">
            <v>85297.26208333332</v>
          </cell>
          <cell r="AZ1289">
            <v>83019.492083333331</v>
          </cell>
        </row>
        <row r="1290">
          <cell r="Q1290">
            <v>-1406999</v>
          </cell>
          <cell r="S1290">
            <v>-1622925</v>
          </cell>
          <cell r="U1290">
            <v>-1190954</v>
          </cell>
          <cell r="V1290">
            <v>-1298912</v>
          </cell>
          <cell r="W1290">
            <v>-1406870</v>
          </cell>
          <cell r="Y1290">
            <v>-1622785</v>
          </cell>
          <cell r="AA1290">
            <v>-1079579</v>
          </cell>
          <cell r="AJ1290">
            <v>-58624.958333333336</v>
          </cell>
          <cell r="AN1290">
            <v>-581873</v>
          </cell>
          <cell r="AR1290">
            <v>-1050829.5416666667</v>
          </cell>
          <cell r="AV1290">
            <v>-1390848.4583333333</v>
          </cell>
          <cell r="AZ1290">
            <v>-1171392.3079166666</v>
          </cell>
        </row>
        <row r="1291">
          <cell r="Q1291">
            <v>-11570807.58</v>
          </cell>
          <cell r="S1291">
            <v>-13656734.460000001</v>
          </cell>
          <cell r="U1291">
            <v>-9493125.9199999999</v>
          </cell>
          <cell r="V1291">
            <v>-10520120.92</v>
          </cell>
          <cell r="W1291">
            <v>-11593659.92</v>
          </cell>
          <cell r="Y1291">
            <v>-13713952.92</v>
          </cell>
          <cell r="AA1291">
            <v>-10411005.189999999</v>
          </cell>
          <cell r="AJ1291">
            <v>-11931616.918750001</v>
          </cell>
          <cell r="AN1291">
            <v>-11583565.196666667</v>
          </cell>
          <cell r="AR1291">
            <v>-11566906.365833335</v>
          </cell>
          <cell r="AV1291">
            <v>-12158945.872083334</v>
          </cell>
          <cell r="AZ1291">
            <v>-12358541.988750001</v>
          </cell>
        </row>
        <row r="1292">
          <cell r="Q1292">
            <v>0</v>
          </cell>
          <cell r="S1292">
            <v>0</v>
          </cell>
          <cell r="U1292">
            <v>0</v>
          </cell>
          <cell r="V1292">
            <v>0</v>
          </cell>
          <cell r="W1292">
            <v>0</v>
          </cell>
          <cell r="Y1292">
            <v>0</v>
          </cell>
          <cell r="AA1292">
            <v>0</v>
          </cell>
          <cell r="AJ1292">
            <v>0</v>
          </cell>
          <cell r="AN1292">
            <v>0</v>
          </cell>
          <cell r="AR1292">
            <v>0</v>
          </cell>
          <cell r="AV1292">
            <v>0</v>
          </cell>
          <cell r="AZ1292">
            <v>0</v>
          </cell>
        </row>
        <row r="1293">
          <cell r="Q1293">
            <v>-9683655.75</v>
          </cell>
          <cell r="S1293">
            <v>-9107060.3499999996</v>
          </cell>
          <cell r="U1293">
            <v>-6464594.7199999997</v>
          </cell>
          <cell r="V1293">
            <v>-6985746.9299999997</v>
          </cell>
          <cell r="W1293">
            <v>-8185639.9400000004</v>
          </cell>
          <cell r="Y1293">
            <v>-6593278.8300000001</v>
          </cell>
          <cell r="AA1293">
            <v>-5622302.5800000001</v>
          </cell>
          <cell r="AJ1293">
            <v>-7197295.604166667</v>
          </cell>
          <cell r="AN1293">
            <v>-7435263.2787500015</v>
          </cell>
          <cell r="AR1293">
            <v>-7495059.8820833331</v>
          </cell>
          <cell r="AV1293">
            <v>-7529324.3091666661</v>
          </cell>
          <cell r="AZ1293">
            <v>-7351795.495000001</v>
          </cell>
        </row>
        <row r="1294">
          <cell r="Q1294">
            <v>0</v>
          </cell>
          <cell r="S1294">
            <v>0</v>
          </cell>
          <cell r="U1294">
            <v>0</v>
          </cell>
          <cell r="V1294">
            <v>0</v>
          </cell>
          <cell r="W1294">
            <v>0</v>
          </cell>
          <cell r="Y1294">
            <v>0</v>
          </cell>
          <cell r="AA1294">
            <v>0</v>
          </cell>
          <cell r="AJ1294">
            <v>0</v>
          </cell>
          <cell r="AN1294">
            <v>0</v>
          </cell>
          <cell r="AR1294">
            <v>0</v>
          </cell>
          <cell r="AV1294">
            <v>0</v>
          </cell>
          <cell r="AZ1294">
            <v>0</v>
          </cell>
        </row>
        <row r="1295">
          <cell r="Q1295">
            <v>-498877.09</v>
          </cell>
          <cell r="S1295">
            <v>-315110.52</v>
          </cell>
          <cell r="U1295">
            <v>-130339.05</v>
          </cell>
          <cell r="V1295">
            <v>-274972.05</v>
          </cell>
          <cell r="W1295">
            <v>-419605.05</v>
          </cell>
          <cell r="Y1295">
            <v>-457389.05</v>
          </cell>
          <cell r="AA1295">
            <v>-389155.6</v>
          </cell>
          <cell r="AJ1295">
            <v>-305220.6570833333</v>
          </cell>
          <cell r="AN1295">
            <v>-318087.17583333334</v>
          </cell>
          <cell r="AR1295">
            <v>-336930.35374999995</v>
          </cell>
          <cell r="AV1295">
            <v>-387834.03375</v>
          </cell>
          <cell r="AZ1295">
            <v>-450611.26250000001</v>
          </cell>
        </row>
        <row r="1296">
          <cell r="Q1296">
            <v>-30.94</v>
          </cell>
          <cell r="S1296">
            <v>-17.329999999999998</v>
          </cell>
          <cell r="U1296">
            <v>-3.8</v>
          </cell>
          <cell r="V1296">
            <v>-3.8</v>
          </cell>
          <cell r="W1296">
            <v>-3.8</v>
          </cell>
          <cell r="Y1296">
            <v>0</v>
          </cell>
          <cell r="AA1296">
            <v>0</v>
          </cell>
          <cell r="AJ1296">
            <v>-17.712500000000002</v>
          </cell>
          <cell r="AN1296">
            <v>-14.298333333333332</v>
          </cell>
          <cell r="AR1296">
            <v>-12.031666666666668</v>
          </cell>
          <cell r="AV1296">
            <v>-6.8083333333333327</v>
          </cell>
          <cell r="AZ1296">
            <v>-11.232916666666668</v>
          </cell>
        </row>
        <row r="1297">
          <cell r="Q1297">
            <v>305812</v>
          </cell>
          <cell r="S1297">
            <v>265523</v>
          </cell>
          <cell r="U1297">
            <v>259234</v>
          </cell>
          <cell r="V1297">
            <v>736015</v>
          </cell>
          <cell r="W1297">
            <v>953505</v>
          </cell>
          <cell r="Y1297">
            <v>868672</v>
          </cell>
          <cell r="AA1297">
            <v>278506</v>
          </cell>
          <cell r="AJ1297">
            <v>315597.625</v>
          </cell>
          <cell r="AN1297">
            <v>282819.5</v>
          </cell>
          <cell r="AR1297">
            <v>457228.75</v>
          </cell>
          <cell r="AV1297">
            <v>551873.79166666663</v>
          </cell>
          <cell r="AZ1297">
            <v>879394.75</v>
          </cell>
        </row>
        <row r="1298">
          <cell r="Q1298">
            <v>-7297930.4100000001</v>
          </cell>
          <cell r="S1298">
            <v>-7989302.9100000001</v>
          </cell>
          <cell r="U1298">
            <v>-7959096.1500000004</v>
          </cell>
          <cell r="V1298">
            <v>-5894389.6299999999</v>
          </cell>
          <cell r="W1298">
            <v>-5563734.9800000004</v>
          </cell>
          <cell r="Y1298">
            <v>-5564182.8899999997</v>
          </cell>
          <cell r="AA1298">
            <v>-5592600.0899999999</v>
          </cell>
          <cell r="AJ1298">
            <v>-6355122.0479166666</v>
          </cell>
          <cell r="AN1298">
            <v>-6534978.0304166647</v>
          </cell>
          <cell r="AR1298">
            <v>-6587419.0258333338</v>
          </cell>
          <cell r="AV1298">
            <v>-6554900.5158333331</v>
          </cell>
          <cell r="AZ1298">
            <v>-6322643.2000000002</v>
          </cell>
        </row>
        <row r="1299">
          <cell r="Q1299">
            <v>-5807356.5700000003</v>
          </cell>
          <cell r="S1299">
            <v>-7003122.7800000003</v>
          </cell>
          <cell r="U1299">
            <v>-5105752.41</v>
          </cell>
          <cell r="V1299">
            <v>-3502834.66</v>
          </cell>
          <cell r="W1299">
            <v>-2169384.65</v>
          </cell>
          <cell r="Y1299">
            <v>-1551830.59</v>
          </cell>
          <cell r="AA1299">
            <v>-2327665.79</v>
          </cell>
          <cell r="AJ1299">
            <v>-3739945.96875</v>
          </cell>
          <cell r="AN1299">
            <v>-4073437.4158333335</v>
          </cell>
          <cell r="AR1299">
            <v>-4055176.0991666666</v>
          </cell>
          <cell r="AV1299">
            <v>-3998923.0287500001</v>
          </cell>
          <cell r="AZ1299">
            <v>-3313124.1837499999</v>
          </cell>
        </row>
        <row r="1300">
          <cell r="Q1300">
            <v>-7359339.5800000001</v>
          </cell>
          <cell r="S1300">
            <v>-8763855.4900000002</v>
          </cell>
          <cell r="U1300">
            <v>-5717789.7999999998</v>
          </cell>
          <cell r="V1300">
            <v>-4601520.13</v>
          </cell>
          <cell r="W1300">
            <v>-3859464.73</v>
          </cell>
          <cell r="Y1300">
            <v>-2013682.9</v>
          </cell>
          <cell r="AA1300">
            <v>-2572601.4</v>
          </cell>
          <cell r="AJ1300">
            <v>-4594499.4729166664</v>
          </cell>
          <cell r="AN1300">
            <v>-5024047.0029166667</v>
          </cell>
          <cell r="AR1300">
            <v>-5035604.8687499994</v>
          </cell>
          <cell r="AV1300">
            <v>-4978741.3491666662</v>
          </cell>
          <cell r="AZ1300">
            <v>-4159840.9883333333</v>
          </cell>
        </row>
        <row r="1301">
          <cell r="Q1301">
            <v>0</v>
          </cell>
          <cell r="S1301">
            <v>0</v>
          </cell>
          <cell r="U1301">
            <v>0</v>
          </cell>
          <cell r="V1301">
            <v>0</v>
          </cell>
          <cell r="W1301">
            <v>0</v>
          </cell>
          <cell r="Y1301">
            <v>0</v>
          </cell>
          <cell r="AA1301">
            <v>0</v>
          </cell>
          <cell r="AJ1301">
            <v>0</v>
          </cell>
          <cell r="AN1301">
            <v>0</v>
          </cell>
          <cell r="AR1301">
            <v>0</v>
          </cell>
          <cell r="AV1301">
            <v>0</v>
          </cell>
          <cell r="AZ1301">
            <v>0</v>
          </cell>
        </row>
        <row r="1302">
          <cell r="Q1302">
            <v>0</v>
          </cell>
          <cell r="S1302">
            <v>0</v>
          </cell>
          <cell r="U1302">
            <v>0</v>
          </cell>
          <cell r="V1302">
            <v>0</v>
          </cell>
          <cell r="W1302">
            <v>0</v>
          </cell>
          <cell r="Y1302">
            <v>0</v>
          </cell>
          <cell r="AA1302">
            <v>0</v>
          </cell>
          <cell r="AJ1302">
            <v>0</v>
          </cell>
          <cell r="AN1302">
            <v>0</v>
          </cell>
          <cell r="AR1302">
            <v>0</v>
          </cell>
          <cell r="AV1302">
            <v>0</v>
          </cell>
          <cell r="AZ1302">
            <v>0</v>
          </cell>
        </row>
        <row r="1303">
          <cell r="Q1303">
            <v>-271708.83</v>
          </cell>
          <cell r="S1303">
            <v>-344799.18</v>
          </cell>
          <cell r="U1303">
            <v>-530208.34</v>
          </cell>
          <cell r="V1303">
            <v>-508651.21</v>
          </cell>
          <cell r="W1303">
            <v>-349012.81</v>
          </cell>
          <cell r="Y1303">
            <v>-573820.84</v>
          </cell>
          <cell r="AA1303">
            <v>-368629.7</v>
          </cell>
          <cell r="AJ1303">
            <v>-209618.11958333335</v>
          </cell>
          <cell r="AN1303">
            <v>-325652.35333333333</v>
          </cell>
          <cell r="AR1303">
            <v>-382835.00041666668</v>
          </cell>
          <cell r="AV1303">
            <v>-419431.12916666665</v>
          </cell>
          <cell r="AZ1303">
            <v>-352323.64999999997</v>
          </cell>
        </row>
        <row r="1304">
          <cell r="Q1304">
            <v>0</v>
          </cell>
          <cell r="S1304">
            <v>0</v>
          </cell>
          <cell r="U1304">
            <v>0</v>
          </cell>
          <cell r="V1304">
            <v>0</v>
          </cell>
          <cell r="W1304">
            <v>0</v>
          </cell>
          <cell r="Y1304">
            <v>0</v>
          </cell>
          <cell r="AA1304">
            <v>0</v>
          </cell>
          <cell r="AJ1304">
            <v>0</v>
          </cell>
          <cell r="AN1304">
            <v>0</v>
          </cell>
          <cell r="AR1304">
            <v>0</v>
          </cell>
          <cell r="AV1304">
            <v>0</v>
          </cell>
          <cell r="AZ1304">
            <v>0</v>
          </cell>
        </row>
        <row r="1305">
          <cell r="Q1305">
            <v>-72845.31</v>
          </cell>
          <cell r="S1305">
            <v>-71733.13</v>
          </cell>
          <cell r="U1305">
            <v>-73567.25</v>
          </cell>
          <cell r="V1305">
            <v>-56332.63</v>
          </cell>
          <cell r="W1305">
            <v>-67384.67</v>
          </cell>
          <cell r="Y1305">
            <v>-44111.49</v>
          </cell>
          <cell r="AA1305">
            <v>-46656.86</v>
          </cell>
          <cell r="AJ1305">
            <v>-86873.543749999997</v>
          </cell>
          <cell r="AN1305">
            <v>-79077.377499999988</v>
          </cell>
          <cell r="AR1305">
            <v>-73140.700416666674</v>
          </cell>
          <cell r="AV1305">
            <v>-60163.622499999998</v>
          </cell>
          <cell r="AZ1305">
            <v>-71990.947499999995</v>
          </cell>
        </row>
        <row r="1306">
          <cell r="Q1306">
            <v>0</v>
          </cell>
          <cell r="S1306">
            <v>0</v>
          </cell>
          <cell r="U1306">
            <v>0</v>
          </cell>
          <cell r="V1306">
            <v>0</v>
          </cell>
          <cell r="W1306">
            <v>0</v>
          </cell>
          <cell r="Y1306">
            <v>0</v>
          </cell>
          <cell r="AA1306">
            <v>0</v>
          </cell>
          <cell r="AJ1306">
            <v>0</v>
          </cell>
          <cell r="AN1306">
            <v>0</v>
          </cell>
          <cell r="AR1306">
            <v>0</v>
          </cell>
          <cell r="AV1306">
            <v>0</v>
          </cell>
          <cell r="AZ1306">
            <v>0</v>
          </cell>
        </row>
        <row r="1307">
          <cell r="Q1307">
            <v>-25107.439999999999</v>
          </cell>
          <cell r="S1307">
            <v>-10307.530000000001</v>
          </cell>
          <cell r="U1307">
            <v>-9573.85</v>
          </cell>
          <cell r="V1307">
            <v>-13277.58</v>
          </cell>
          <cell r="W1307">
            <v>-15789.51</v>
          </cell>
          <cell r="Y1307">
            <v>-8311.68</v>
          </cell>
          <cell r="AA1307">
            <v>-5433.6</v>
          </cell>
          <cell r="AJ1307">
            <v>-10310.235833333334</v>
          </cell>
          <cell r="AN1307">
            <v>-12104.974583333331</v>
          </cell>
          <cell r="AR1307">
            <v>-11991.380416666667</v>
          </cell>
          <cell r="AV1307">
            <v>-12022.15625</v>
          </cell>
          <cell r="AZ1307">
            <v>-11522.5875</v>
          </cell>
        </row>
        <row r="1308">
          <cell r="Q1308">
            <v>0</v>
          </cell>
          <cell r="S1308">
            <v>0</v>
          </cell>
          <cell r="U1308">
            <v>0</v>
          </cell>
          <cell r="V1308">
            <v>0</v>
          </cell>
          <cell r="W1308">
            <v>0</v>
          </cell>
          <cell r="Y1308">
            <v>0</v>
          </cell>
          <cell r="AA1308">
            <v>0</v>
          </cell>
          <cell r="AJ1308">
            <v>0</v>
          </cell>
          <cell r="AN1308">
            <v>0</v>
          </cell>
          <cell r="AR1308">
            <v>0</v>
          </cell>
          <cell r="AV1308">
            <v>0</v>
          </cell>
          <cell r="AZ1308">
            <v>0</v>
          </cell>
        </row>
        <row r="1309">
          <cell r="Q1309">
            <v>0</v>
          </cell>
          <cell r="S1309">
            <v>0</v>
          </cell>
          <cell r="U1309">
            <v>0</v>
          </cell>
          <cell r="V1309">
            <v>0</v>
          </cell>
          <cell r="W1309">
            <v>0</v>
          </cell>
          <cell r="Y1309">
            <v>0</v>
          </cell>
          <cell r="AA1309">
            <v>0</v>
          </cell>
          <cell r="AJ1309">
            <v>0</v>
          </cell>
          <cell r="AN1309">
            <v>0</v>
          </cell>
          <cell r="AR1309">
            <v>0</v>
          </cell>
          <cell r="AV1309">
            <v>0</v>
          </cell>
          <cell r="AZ1309">
            <v>0</v>
          </cell>
        </row>
        <row r="1310">
          <cell r="Q1310">
            <v>-38697.870000000003</v>
          </cell>
          <cell r="S1310">
            <v>-154211.84</v>
          </cell>
          <cell r="U1310">
            <v>-2096.52</v>
          </cell>
          <cell r="V1310">
            <v>-5469.89</v>
          </cell>
          <cell r="W1310">
            <v>-7589.11</v>
          </cell>
          <cell r="Y1310">
            <v>-4398.3500000000004</v>
          </cell>
          <cell r="AA1310">
            <v>-1853.11</v>
          </cell>
          <cell r="AJ1310">
            <v>-40663.553333333337</v>
          </cell>
          <cell r="AN1310">
            <v>-44029.446666666663</v>
          </cell>
          <cell r="AR1310">
            <v>-43401.279583333337</v>
          </cell>
          <cell r="AV1310">
            <v>-41768.605000000003</v>
          </cell>
          <cell r="AZ1310">
            <v>-40924.381250000006</v>
          </cell>
        </row>
        <row r="1311">
          <cell r="Q1311">
            <v>0</v>
          </cell>
          <cell r="S1311">
            <v>0</v>
          </cell>
          <cell r="U1311">
            <v>0</v>
          </cell>
          <cell r="V1311">
            <v>0</v>
          </cell>
          <cell r="W1311">
            <v>0</v>
          </cell>
          <cell r="Y1311">
            <v>0</v>
          </cell>
          <cell r="AA1311">
            <v>0</v>
          </cell>
          <cell r="AJ1311">
            <v>-39085.421249999999</v>
          </cell>
          <cell r="AN1311">
            <v>0</v>
          </cell>
          <cell r="AR1311">
            <v>0</v>
          </cell>
          <cell r="AV1311">
            <v>0</v>
          </cell>
          <cell r="AZ1311">
            <v>0</v>
          </cell>
        </row>
        <row r="1312">
          <cell r="Q1312">
            <v>-797500</v>
          </cell>
          <cell r="S1312">
            <v>-1196250</v>
          </cell>
          <cell r="U1312">
            <v>-398750</v>
          </cell>
          <cell r="V1312">
            <v>-598125</v>
          </cell>
          <cell r="W1312">
            <v>-797500</v>
          </cell>
          <cell r="Y1312">
            <v>-1196250</v>
          </cell>
          <cell r="AA1312">
            <v>-398750</v>
          </cell>
          <cell r="AJ1312">
            <v>-697812.5</v>
          </cell>
          <cell r="AN1312">
            <v>-697812.5</v>
          </cell>
          <cell r="AR1312">
            <v>-697812.5</v>
          </cell>
          <cell r="AV1312">
            <v>-697812.5</v>
          </cell>
          <cell r="AZ1312">
            <v>-697812.5</v>
          </cell>
        </row>
        <row r="1313">
          <cell r="Q1313">
            <v>0</v>
          </cell>
          <cell r="S1313">
            <v>0</v>
          </cell>
          <cell r="U1313">
            <v>0</v>
          </cell>
          <cell r="V1313">
            <v>0</v>
          </cell>
          <cell r="W1313">
            <v>0</v>
          </cell>
          <cell r="Y1313">
            <v>0</v>
          </cell>
          <cell r="AA1313">
            <v>0</v>
          </cell>
          <cell r="AJ1313">
            <v>-31346.052083333332</v>
          </cell>
          <cell r="AN1313">
            <v>-15474.655416666666</v>
          </cell>
          <cell r="AR1313">
            <v>0</v>
          </cell>
          <cell r="AV1313">
            <v>0</v>
          </cell>
          <cell r="AZ1313">
            <v>0</v>
          </cell>
        </row>
        <row r="1314">
          <cell r="Q1314">
            <v>-8537.5</v>
          </cell>
          <cell r="S1314">
            <v>-42687.5</v>
          </cell>
          <cell r="U1314">
            <v>-76837.5</v>
          </cell>
          <cell r="V1314">
            <v>-93912.5</v>
          </cell>
          <cell r="W1314">
            <v>-8537.5</v>
          </cell>
          <cell r="Y1314">
            <v>-42687.5</v>
          </cell>
          <cell r="AA1314">
            <v>-76837.5</v>
          </cell>
          <cell r="AJ1314">
            <v>-51225</v>
          </cell>
          <cell r="AN1314">
            <v>-51225</v>
          </cell>
          <cell r="AR1314">
            <v>-51225</v>
          </cell>
          <cell r="AV1314">
            <v>-51225</v>
          </cell>
          <cell r="AZ1314">
            <v>-51225</v>
          </cell>
        </row>
        <row r="1315">
          <cell r="Q1315">
            <v>-439101.73</v>
          </cell>
          <cell r="S1315">
            <v>0</v>
          </cell>
          <cell r="U1315">
            <v>0</v>
          </cell>
          <cell r="V1315">
            <v>0</v>
          </cell>
          <cell r="W1315">
            <v>0</v>
          </cell>
          <cell r="Y1315">
            <v>0</v>
          </cell>
          <cell r="AA1315">
            <v>0</v>
          </cell>
          <cell r="AJ1315">
            <v>-388005.26791666663</v>
          </cell>
          <cell r="AN1315">
            <v>-266531.89041666669</v>
          </cell>
          <cell r="AR1315">
            <v>-192746.64541666667</v>
          </cell>
          <cell r="AV1315">
            <v>-41955.779583333329</v>
          </cell>
          <cell r="AZ1315">
            <v>0</v>
          </cell>
        </row>
        <row r="1316">
          <cell r="Q1316">
            <v>0</v>
          </cell>
          <cell r="S1316">
            <v>0</v>
          </cell>
          <cell r="U1316">
            <v>0</v>
          </cell>
          <cell r="V1316">
            <v>0</v>
          </cell>
          <cell r="W1316">
            <v>0</v>
          </cell>
          <cell r="Y1316">
            <v>0</v>
          </cell>
          <cell r="AA1316">
            <v>0</v>
          </cell>
          <cell r="AJ1316">
            <v>-8928.6458333333339</v>
          </cell>
          <cell r="AN1316">
            <v>-4407.8125</v>
          </cell>
          <cell r="AR1316">
            <v>0</v>
          </cell>
          <cell r="AV1316">
            <v>0</v>
          </cell>
          <cell r="AZ1316">
            <v>0</v>
          </cell>
        </row>
        <row r="1317">
          <cell r="Q1317">
            <v>0</v>
          </cell>
          <cell r="S1317">
            <v>0</v>
          </cell>
          <cell r="U1317">
            <v>0</v>
          </cell>
          <cell r="V1317">
            <v>0</v>
          </cell>
          <cell r="W1317">
            <v>0</v>
          </cell>
          <cell r="Y1317">
            <v>0</v>
          </cell>
          <cell r="AA1317">
            <v>0</v>
          </cell>
          <cell r="AJ1317">
            <v>0</v>
          </cell>
          <cell r="AN1317">
            <v>0</v>
          </cell>
          <cell r="AR1317">
            <v>0</v>
          </cell>
          <cell r="AV1317">
            <v>0</v>
          </cell>
          <cell r="AZ1317">
            <v>0</v>
          </cell>
        </row>
        <row r="1318">
          <cell r="Q1318">
            <v>0</v>
          </cell>
          <cell r="S1318">
            <v>0</v>
          </cell>
          <cell r="U1318">
            <v>0</v>
          </cell>
          <cell r="V1318">
            <v>0</v>
          </cell>
          <cell r="W1318">
            <v>0</v>
          </cell>
          <cell r="Y1318">
            <v>0</v>
          </cell>
          <cell r="AA1318">
            <v>0</v>
          </cell>
          <cell r="AJ1318">
            <v>0</v>
          </cell>
          <cell r="AN1318">
            <v>0</v>
          </cell>
          <cell r="AR1318">
            <v>0</v>
          </cell>
          <cell r="AV1318">
            <v>0</v>
          </cell>
          <cell r="AZ1318">
            <v>0</v>
          </cell>
        </row>
        <row r="1319">
          <cell r="Q1319">
            <v>-28750</v>
          </cell>
          <cell r="S1319">
            <v>-143750</v>
          </cell>
          <cell r="U1319">
            <v>-258750</v>
          </cell>
          <cell r="V1319">
            <v>-316250</v>
          </cell>
          <cell r="W1319">
            <v>-28750</v>
          </cell>
          <cell r="Y1319">
            <v>-143750</v>
          </cell>
          <cell r="AA1319">
            <v>-258750</v>
          </cell>
          <cell r="AJ1319">
            <v>-172500</v>
          </cell>
          <cell r="AN1319">
            <v>-172500</v>
          </cell>
          <cell r="AR1319">
            <v>-172500</v>
          </cell>
          <cell r="AV1319">
            <v>-172500</v>
          </cell>
          <cell r="AZ1319">
            <v>-172500</v>
          </cell>
        </row>
        <row r="1320">
          <cell r="Q1320">
            <v>0</v>
          </cell>
          <cell r="S1320">
            <v>0</v>
          </cell>
          <cell r="U1320">
            <v>0</v>
          </cell>
          <cell r="V1320">
            <v>0</v>
          </cell>
          <cell r="W1320">
            <v>0</v>
          </cell>
          <cell r="Y1320">
            <v>0</v>
          </cell>
          <cell r="AA1320">
            <v>0</v>
          </cell>
          <cell r="AJ1320">
            <v>0</v>
          </cell>
          <cell r="AN1320">
            <v>0</v>
          </cell>
          <cell r="AR1320">
            <v>0</v>
          </cell>
          <cell r="AV1320">
            <v>0</v>
          </cell>
          <cell r="AZ1320">
            <v>0</v>
          </cell>
        </row>
        <row r="1321">
          <cell r="Q1321">
            <v>0</v>
          </cell>
          <cell r="S1321">
            <v>0</v>
          </cell>
          <cell r="U1321">
            <v>0</v>
          </cell>
          <cell r="V1321">
            <v>0</v>
          </cell>
          <cell r="W1321">
            <v>0</v>
          </cell>
          <cell r="Y1321">
            <v>0</v>
          </cell>
          <cell r="AA1321">
            <v>0</v>
          </cell>
          <cell r="AJ1321">
            <v>0</v>
          </cell>
          <cell r="AN1321">
            <v>0</v>
          </cell>
          <cell r="AR1321">
            <v>0</v>
          </cell>
          <cell r="AV1321">
            <v>0</v>
          </cell>
          <cell r="AZ1321">
            <v>0</v>
          </cell>
        </row>
        <row r="1322">
          <cell r="Q1322">
            <v>0</v>
          </cell>
          <cell r="S1322">
            <v>0</v>
          </cell>
          <cell r="U1322">
            <v>0</v>
          </cell>
          <cell r="V1322">
            <v>0</v>
          </cell>
          <cell r="W1322">
            <v>0</v>
          </cell>
          <cell r="Y1322">
            <v>0</v>
          </cell>
          <cell r="AA1322">
            <v>0</v>
          </cell>
          <cell r="AJ1322">
            <v>0</v>
          </cell>
          <cell r="AN1322">
            <v>0</v>
          </cell>
          <cell r="AR1322">
            <v>0</v>
          </cell>
          <cell r="AV1322">
            <v>0</v>
          </cell>
          <cell r="AZ1322">
            <v>0</v>
          </cell>
        </row>
        <row r="1323">
          <cell r="Q1323">
            <v>0</v>
          </cell>
          <cell r="S1323">
            <v>0</v>
          </cell>
          <cell r="U1323">
            <v>0</v>
          </cell>
          <cell r="V1323">
            <v>0</v>
          </cell>
          <cell r="W1323">
            <v>0</v>
          </cell>
          <cell r="Y1323">
            <v>0</v>
          </cell>
          <cell r="AA1323">
            <v>0</v>
          </cell>
          <cell r="AJ1323">
            <v>0</v>
          </cell>
          <cell r="AN1323">
            <v>0</v>
          </cell>
          <cell r="AR1323">
            <v>0</v>
          </cell>
          <cell r="AV1323">
            <v>0</v>
          </cell>
          <cell r="AZ1323">
            <v>0</v>
          </cell>
        </row>
        <row r="1324">
          <cell r="Q1324">
            <v>0</v>
          </cell>
          <cell r="S1324">
            <v>0</v>
          </cell>
          <cell r="U1324">
            <v>0</v>
          </cell>
          <cell r="V1324">
            <v>0</v>
          </cell>
          <cell r="W1324">
            <v>0</v>
          </cell>
          <cell r="Y1324">
            <v>0</v>
          </cell>
          <cell r="AA1324">
            <v>0</v>
          </cell>
          <cell r="AJ1324">
            <v>0</v>
          </cell>
          <cell r="AN1324">
            <v>0</v>
          </cell>
          <cell r="AR1324">
            <v>0</v>
          </cell>
          <cell r="AV1324">
            <v>0</v>
          </cell>
          <cell r="AZ1324">
            <v>0</v>
          </cell>
        </row>
        <row r="1325">
          <cell r="Q1325">
            <v>-20766.669999999998</v>
          </cell>
          <cell r="S1325">
            <v>-103833.33</v>
          </cell>
          <cell r="U1325">
            <v>-186899.99</v>
          </cell>
          <cell r="V1325">
            <v>-228433.32</v>
          </cell>
          <cell r="W1325">
            <v>-20766.650000000001</v>
          </cell>
          <cell r="Y1325">
            <v>-103833.33</v>
          </cell>
          <cell r="AA1325">
            <v>-186899.99</v>
          </cell>
          <cell r="AJ1325">
            <v>-124599.78208333334</v>
          </cell>
          <cell r="AN1325">
            <v>-124599.91208333334</v>
          </cell>
          <cell r="AR1325">
            <v>-124599.99333333335</v>
          </cell>
          <cell r="AV1325">
            <v>-124599.99249999999</v>
          </cell>
          <cell r="AZ1325">
            <v>-124599.99166666665</v>
          </cell>
        </row>
        <row r="1326">
          <cell r="Q1326">
            <v>-30625</v>
          </cell>
          <cell r="S1326">
            <v>-153125</v>
          </cell>
          <cell r="U1326">
            <v>-275625</v>
          </cell>
          <cell r="V1326">
            <v>-336875</v>
          </cell>
          <cell r="W1326">
            <v>-30625</v>
          </cell>
          <cell r="Y1326">
            <v>-153125</v>
          </cell>
          <cell r="AA1326">
            <v>-275625</v>
          </cell>
          <cell r="AJ1326">
            <v>-183750</v>
          </cell>
          <cell r="AN1326">
            <v>-183750</v>
          </cell>
          <cell r="AR1326">
            <v>-183750</v>
          </cell>
          <cell r="AV1326">
            <v>-183750</v>
          </cell>
          <cell r="AZ1326">
            <v>-183750</v>
          </cell>
        </row>
        <row r="1327">
          <cell r="Q1327">
            <v>-6133.33</v>
          </cell>
          <cell r="S1327">
            <v>-30666.67</v>
          </cell>
          <cell r="U1327">
            <v>-55200.01</v>
          </cell>
          <cell r="V1327">
            <v>-67466.679999999993</v>
          </cell>
          <cell r="W1327">
            <v>-6133.35</v>
          </cell>
          <cell r="Y1327">
            <v>-30666.67</v>
          </cell>
          <cell r="AA1327">
            <v>-55200.01</v>
          </cell>
          <cell r="AJ1327">
            <v>-36800.217916666668</v>
          </cell>
          <cell r="AN1327">
            <v>-36800.087916666664</v>
          </cell>
          <cell r="AR1327">
            <v>-36800.006666666661</v>
          </cell>
          <cell r="AV1327">
            <v>-36800.0075</v>
          </cell>
          <cell r="AZ1327">
            <v>-36800.008333333331</v>
          </cell>
        </row>
        <row r="1328">
          <cell r="Q1328">
            <v>-8262.5</v>
          </cell>
          <cell r="S1328">
            <v>-41312.5</v>
          </cell>
          <cell r="U1328">
            <v>-74362.5</v>
          </cell>
          <cell r="V1328">
            <v>-90887.5</v>
          </cell>
          <cell r="W1328">
            <v>-8262.5</v>
          </cell>
          <cell r="Y1328">
            <v>-41312.5</v>
          </cell>
          <cell r="AA1328">
            <v>-74362.5</v>
          </cell>
          <cell r="AJ1328">
            <v>-49575</v>
          </cell>
          <cell r="AN1328">
            <v>-49575</v>
          </cell>
          <cell r="AR1328">
            <v>-49575</v>
          </cell>
          <cell r="AV1328">
            <v>-49230.729166666664</v>
          </cell>
          <cell r="AZ1328">
            <v>-35459.895833333336</v>
          </cell>
        </row>
        <row r="1329">
          <cell r="Q1329">
            <v>-13791.67</v>
          </cell>
          <cell r="S1329">
            <v>-68958.33</v>
          </cell>
          <cell r="U1329">
            <v>-124124.99</v>
          </cell>
          <cell r="V1329">
            <v>-151708.32</v>
          </cell>
          <cell r="W1329">
            <v>-13791.65</v>
          </cell>
          <cell r="Y1329">
            <v>-68958.33</v>
          </cell>
          <cell r="AA1329">
            <v>-124124.99</v>
          </cell>
          <cell r="AJ1329">
            <v>-82749.782083333339</v>
          </cell>
          <cell r="AN1329">
            <v>-82749.912083333344</v>
          </cell>
          <cell r="AR1329">
            <v>-82749.993333333332</v>
          </cell>
          <cell r="AV1329">
            <v>-82175.340416666659</v>
          </cell>
          <cell r="AZ1329">
            <v>-59189.230416666665</v>
          </cell>
        </row>
        <row r="1330">
          <cell r="Q1330">
            <v>-44687.5</v>
          </cell>
          <cell r="S1330">
            <v>-223437.5</v>
          </cell>
          <cell r="U1330">
            <v>-402187.5</v>
          </cell>
          <cell r="V1330">
            <v>-491562.5</v>
          </cell>
          <cell r="W1330">
            <v>-44687.5</v>
          </cell>
          <cell r="Y1330">
            <v>-223437.5</v>
          </cell>
          <cell r="AA1330">
            <v>-402187.5</v>
          </cell>
          <cell r="AJ1330">
            <v>-268125</v>
          </cell>
          <cell r="AN1330">
            <v>-268125</v>
          </cell>
          <cell r="AR1330">
            <v>-268125</v>
          </cell>
          <cell r="AV1330">
            <v>-268125</v>
          </cell>
          <cell r="AZ1330">
            <v>-268125</v>
          </cell>
        </row>
        <row r="1331">
          <cell r="Q1331">
            <v>0</v>
          </cell>
          <cell r="S1331">
            <v>0</v>
          </cell>
          <cell r="U1331">
            <v>0</v>
          </cell>
          <cell r="V1331">
            <v>0</v>
          </cell>
          <cell r="W1331">
            <v>0</v>
          </cell>
          <cell r="Y1331">
            <v>0</v>
          </cell>
          <cell r="AA1331">
            <v>0</v>
          </cell>
          <cell r="AJ1331">
            <v>0</v>
          </cell>
          <cell r="AN1331">
            <v>0</v>
          </cell>
          <cell r="AR1331">
            <v>0</v>
          </cell>
          <cell r="AV1331">
            <v>0</v>
          </cell>
          <cell r="AZ1331">
            <v>0</v>
          </cell>
        </row>
        <row r="1332">
          <cell r="Q1332">
            <v>-6000</v>
          </cell>
          <cell r="S1332">
            <v>-30000</v>
          </cell>
          <cell r="U1332">
            <v>-54000</v>
          </cell>
          <cell r="V1332">
            <v>-66000</v>
          </cell>
          <cell r="W1332">
            <v>-6000</v>
          </cell>
          <cell r="Y1332">
            <v>-30000</v>
          </cell>
          <cell r="AA1332">
            <v>-54000</v>
          </cell>
          <cell r="AJ1332">
            <v>-36000</v>
          </cell>
          <cell r="AN1332">
            <v>-36000</v>
          </cell>
          <cell r="AR1332">
            <v>-36000</v>
          </cell>
          <cell r="AV1332">
            <v>-36000</v>
          </cell>
          <cell r="AZ1332">
            <v>-36000</v>
          </cell>
        </row>
        <row r="1333">
          <cell r="Q1333">
            <v>0</v>
          </cell>
          <cell r="S1333">
            <v>0</v>
          </cell>
          <cell r="U1333">
            <v>0</v>
          </cell>
          <cell r="V1333">
            <v>0</v>
          </cell>
          <cell r="W1333">
            <v>0</v>
          </cell>
          <cell r="Y1333">
            <v>0</v>
          </cell>
          <cell r="AA1333">
            <v>0</v>
          </cell>
          <cell r="AJ1333">
            <v>0</v>
          </cell>
          <cell r="AN1333">
            <v>0</v>
          </cell>
          <cell r="AR1333">
            <v>0</v>
          </cell>
          <cell r="AV1333">
            <v>0</v>
          </cell>
          <cell r="AZ1333">
            <v>0</v>
          </cell>
        </row>
        <row r="1334">
          <cell r="Q1334">
            <v>0</v>
          </cell>
          <cell r="S1334">
            <v>0</v>
          </cell>
          <cell r="U1334">
            <v>0</v>
          </cell>
          <cell r="V1334">
            <v>0</v>
          </cell>
          <cell r="W1334">
            <v>0</v>
          </cell>
          <cell r="Y1334">
            <v>0</v>
          </cell>
          <cell r="AA1334">
            <v>0</v>
          </cell>
          <cell r="AJ1334">
            <v>0</v>
          </cell>
          <cell r="AN1334">
            <v>0</v>
          </cell>
          <cell r="AR1334">
            <v>0</v>
          </cell>
          <cell r="AV1334">
            <v>0</v>
          </cell>
          <cell r="AZ1334">
            <v>0</v>
          </cell>
        </row>
        <row r="1335">
          <cell r="Q1335">
            <v>0</v>
          </cell>
          <cell r="S1335">
            <v>0</v>
          </cell>
          <cell r="U1335">
            <v>0</v>
          </cell>
          <cell r="V1335">
            <v>0</v>
          </cell>
          <cell r="W1335">
            <v>0</v>
          </cell>
          <cell r="Y1335">
            <v>0</v>
          </cell>
          <cell r="AA1335">
            <v>0</v>
          </cell>
          <cell r="AJ1335">
            <v>0</v>
          </cell>
          <cell r="AN1335">
            <v>0</v>
          </cell>
          <cell r="AR1335">
            <v>0</v>
          </cell>
          <cell r="AV1335">
            <v>0</v>
          </cell>
          <cell r="AZ1335">
            <v>0</v>
          </cell>
        </row>
        <row r="1336">
          <cell r="Q1336">
            <v>0</v>
          </cell>
          <cell r="S1336">
            <v>0</v>
          </cell>
          <cell r="U1336">
            <v>0</v>
          </cell>
          <cell r="V1336">
            <v>0</v>
          </cell>
          <cell r="W1336">
            <v>0</v>
          </cell>
          <cell r="Y1336">
            <v>0</v>
          </cell>
          <cell r="AA1336">
            <v>0</v>
          </cell>
          <cell r="AJ1336">
            <v>0</v>
          </cell>
          <cell r="AN1336">
            <v>0</v>
          </cell>
          <cell r="AR1336">
            <v>0</v>
          </cell>
          <cell r="AV1336">
            <v>0</v>
          </cell>
          <cell r="AZ1336">
            <v>0</v>
          </cell>
        </row>
        <row r="1337">
          <cell r="Q1337">
            <v>0</v>
          </cell>
          <cell r="S1337">
            <v>0</v>
          </cell>
          <cell r="U1337">
            <v>0</v>
          </cell>
          <cell r="V1337">
            <v>0</v>
          </cell>
          <cell r="W1337">
            <v>0</v>
          </cell>
          <cell r="Y1337">
            <v>0</v>
          </cell>
          <cell r="AA1337">
            <v>0</v>
          </cell>
          <cell r="AJ1337">
            <v>0</v>
          </cell>
          <cell r="AN1337">
            <v>0</v>
          </cell>
          <cell r="AR1337">
            <v>0</v>
          </cell>
          <cell r="AV1337">
            <v>0</v>
          </cell>
          <cell r="AZ1337">
            <v>0</v>
          </cell>
        </row>
        <row r="1338">
          <cell r="Q1338">
            <v>0</v>
          </cell>
          <cell r="S1338">
            <v>0</v>
          </cell>
          <cell r="U1338">
            <v>0</v>
          </cell>
          <cell r="V1338">
            <v>0</v>
          </cell>
          <cell r="W1338">
            <v>0</v>
          </cell>
          <cell r="Y1338">
            <v>0</v>
          </cell>
          <cell r="AA1338">
            <v>0</v>
          </cell>
          <cell r="AJ1338">
            <v>0</v>
          </cell>
          <cell r="AN1338">
            <v>0</v>
          </cell>
          <cell r="AR1338">
            <v>0</v>
          </cell>
          <cell r="AV1338">
            <v>0</v>
          </cell>
          <cell r="AZ1338">
            <v>0</v>
          </cell>
        </row>
        <row r="1339">
          <cell r="Q1339">
            <v>0</v>
          </cell>
          <cell r="S1339">
            <v>0</v>
          </cell>
          <cell r="U1339">
            <v>0</v>
          </cell>
          <cell r="V1339">
            <v>0</v>
          </cell>
          <cell r="W1339">
            <v>0</v>
          </cell>
          <cell r="Y1339">
            <v>0</v>
          </cell>
          <cell r="AA1339">
            <v>0</v>
          </cell>
          <cell r="AJ1339">
            <v>0</v>
          </cell>
          <cell r="AN1339">
            <v>0</v>
          </cell>
          <cell r="AR1339">
            <v>0</v>
          </cell>
          <cell r="AV1339">
            <v>0</v>
          </cell>
          <cell r="AZ1339">
            <v>0</v>
          </cell>
        </row>
        <row r="1340">
          <cell r="Q1340">
            <v>-1308576.8600000001</v>
          </cell>
          <cell r="S1340">
            <v>-19230.55</v>
          </cell>
          <cell r="U1340">
            <v>0</v>
          </cell>
          <cell r="V1340">
            <v>-96633.33</v>
          </cell>
          <cell r="W1340">
            <v>-11188.88</v>
          </cell>
          <cell r="Y1340">
            <v>-192538.88</v>
          </cell>
          <cell r="AA1340">
            <v>-101863.88</v>
          </cell>
          <cell r="AJ1340">
            <v>-339861.41875000001</v>
          </cell>
          <cell r="AN1340">
            <v>-421951.20708333334</v>
          </cell>
          <cell r="AR1340">
            <v>-408200.44333333336</v>
          </cell>
          <cell r="AV1340">
            <v>-178645.82208333336</v>
          </cell>
          <cell r="AZ1340">
            <v>-106859.19458333333</v>
          </cell>
        </row>
        <row r="1341">
          <cell r="Q1341">
            <v>0</v>
          </cell>
          <cell r="S1341">
            <v>0</v>
          </cell>
          <cell r="U1341">
            <v>0</v>
          </cell>
          <cell r="V1341">
            <v>0</v>
          </cell>
          <cell r="W1341">
            <v>0</v>
          </cell>
          <cell r="Y1341">
            <v>0</v>
          </cell>
          <cell r="AA1341">
            <v>0</v>
          </cell>
          <cell r="AJ1341">
            <v>0</v>
          </cell>
          <cell r="AN1341">
            <v>0</v>
          </cell>
          <cell r="AR1341">
            <v>0</v>
          </cell>
          <cell r="AV1341">
            <v>0</v>
          </cell>
          <cell r="AZ1341">
            <v>0</v>
          </cell>
        </row>
        <row r="1342">
          <cell r="Q1342">
            <v>-11355.44</v>
          </cell>
          <cell r="S1342">
            <v>0</v>
          </cell>
          <cell r="U1342">
            <v>0</v>
          </cell>
          <cell r="V1342">
            <v>0</v>
          </cell>
          <cell r="W1342">
            <v>0</v>
          </cell>
          <cell r="Y1342">
            <v>0</v>
          </cell>
          <cell r="AA1342">
            <v>0</v>
          </cell>
          <cell r="AJ1342">
            <v>-11355.439999999997</v>
          </cell>
          <cell r="AN1342">
            <v>-9305.1520833333325</v>
          </cell>
          <cell r="AR1342">
            <v>-5520.0054166666669</v>
          </cell>
          <cell r="AV1342">
            <v>-2050.2874999999999</v>
          </cell>
          <cell r="AZ1342">
            <v>0</v>
          </cell>
        </row>
        <row r="1343">
          <cell r="Q1343">
            <v>-594440.66</v>
          </cell>
          <cell r="S1343">
            <v>0</v>
          </cell>
          <cell r="U1343">
            <v>0</v>
          </cell>
          <cell r="V1343">
            <v>0</v>
          </cell>
          <cell r="W1343">
            <v>0</v>
          </cell>
          <cell r="Y1343">
            <v>0</v>
          </cell>
          <cell r="AA1343">
            <v>0</v>
          </cell>
          <cell r="AJ1343">
            <v>-417530.61666666664</v>
          </cell>
          <cell r="AN1343">
            <v>-372147.16749999998</v>
          </cell>
          <cell r="AR1343">
            <v>-203100.57166666666</v>
          </cell>
          <cell r="AV1343">
            <v>-84212.425000000003</v>
          </cell>
          <cell r="AZ1343">
            <v>0</v>
          </cell>
        </row>
        <row r="1344">
          <cell r="Q1344">
            <v>3378.85</v>
          </cell>
          <cell r="S1344">
            <v>8305.92</v>
          </cell>
          <cell r="U1344">
            <v>-31977.58</v>
          </cell>
          <cell r="V1344">
            <v>841238.09</v>
          </cell>
          <cell r="W1344">
            <v>0</v>
          </cell>
          <cell r="Y1344">
            <v>0</v>
          </cell>
          <cell r="AA1344">
            <v>0</v>
          </cell>
          <cell r="AJ1344">
            <v>140.78541666666666</v>
          </cell>
          <cell r="AN1344">
            <v>-1949.9658333333336</v>
          </cell>
          <cell r="AR1344">
            <v>66820.809166666659</v>
          </cell>
          <cell r="AV1344">
            <v>66680.023750000008</v>
          </cell>
          <cell r="AZ1344">
            <v>68770.774999999994</v>
          </cell>
        </row>
        <row r="1345">
          <cell r="Q1345">
            <v>677814</v>
          </cell>
          <cell r="S1345">
            <v>0</v>
          </cell>
          <cell r="U1345">
            <v>0</v>
          </cell>
          <cell r="V1345">
            <v>0</v>
          </cell>
          <cell r="W1345">
            <v>0</v>
          </cell>
          <cell r="Y1345">
            <v>0</v>
          </cell>
          <cell r="AA1345">
            <v>0</v>
          </cell>
          <cell r="AJ1345">
            <v>-5507354.7620833339</v>
          </cell>
          <cell r="AN1345">
            <v>-2930435.3033333332</v>
          </cell>
          <cell r="AR1345">
            <v>-597101.97000000009</v>
          </cell>
          <cell r="AV1345">
            <v>28242.25</v>
          </cell>
          <cell r="AZ1345">
            <v>0</v>
          </cell>
        </row>
        <row r="1346">
          <cell r="Q1346">
            <v>-2018750</v>
          </cell>
          <cell r="S1346">
            <v>-3633750</v>
          </cell>
          <cell r="U1346">
            <v>0</v>
          </cell>
          <cell r="V1346">
            <v>0</v>
          </cell>
          <cell r="W1346">
            <v>0</v>
          </cell>
          <cell r="Y1346">
            <v>0</v>
          </cell>
          <cell r="AA1346">
            <v>0</v>
          </cell>
          <cell r="AJ1346">
            <v>-2422500</v>
          </cell>
          <cell r="AN1346">
            <v>-2035572.9166666667</v>
          </cell>
          <cell r="AR1346">
            <v>-1362656.25</v>
          </cell>
          <cell r="AV1346">
            <v>-622447.91666666663</v>
          </cell>
          <cell r="AZ1346">
            <v>0</v>
          </cell>
        </row>
        <row r="1347">
          <cell r="Q1347">
            <v>-1458333.33</v>
          </cell>
          <cell r="S1347">
            <v>-2624999.9900000002</v>
          </cell>
          <cell r="U1347">
            <v>-291666.65000000002</v>
          </cell>
          <cell r="V1347">
            <v>-874999.99</v>
          </cell>
          <cell r="W1347">
            <v>-1458333.32</v>
          </cell>
          <cell r="Y1347">
            <v>-2625000</v>
          </cell>
          <cell r="AA1347">
            <v>-291666.65999999997</v>
          </cell>
          <cell r="AJ1347">
            <v>-1749999.8895833334</v>
          </cell>
          <cell r="AN1347">
            <v>-1749999.9908333337</v>
          </cell>
          <cell r="AR1347">
            <v>-1749999.9879166668</v>
          </cell>
          <cell r="AV1347">
            <v>-1749999.9904166667</v>
          </cell>
          <cell r="AZ1347">
            <v>-1749999.9870833333</v>
          </cell>
        </row>
        <row r="1348">
          <cell r="Q1348">
            <v>13882.53</v>
          </cell>
          <cell r="S1348">
            <v>-8905.9599999999991</v>
          </cell>
          <cell r="U1348">
            <v>-11056.07</v>
          </cell>
          <cell r="V1348">
            <v>-12098.41</v>
          </cell>
          <cell r="W1348">
            <v>-12878.57</v>
          </cell>
          <cell r="Y1348">
            <v>-14186.43</v>
          </cell>
          <cell r="AA1348">
            <v>-15344.23</v>
          </cell>
          <cell r="AJ1348">
            <v>-158802.25</v>
          </cell>
          <cell r="AN1348">
            <v>-126679.09916666667</v>
          </cell>
          <cell r="AR1348">
            <v>-72083.33749999998</v>
          </cell>
          <cell r="AV1348">
            <v>-9072.0466666666653</v>
          </cell>
          <cell r="AZ1348">
            <v>4314.8708333333334</v>
          </cell>
        </row>
        <row r="1349">
          <cell r="Q1349">
            <v>-34101.89</v>
          </cell>
          <cell r="S1349">
            <v>-45550.45</v>
          </cell>
          <cell r="U1349">
            <v>-47469.48</v>
          </cell>
          <cell r="V1349">
            <v>-48308.86</v>
          </cell>
          <cell r="W1349">
            <v>-49126.44</v>
          </cell>
          <cell r="Y1349">
            <v>-50538.33</v>
          </cell>
          <cell r="AA1349">
            <v>-51988.17</v>
          </cell>
          <cell r="AJ1349">
            <v>-126345.24583333335</v>
          </cell>
          <cell r="AN1349">
            <v>-108744.9175</v>
          </cell>
          <cell r="AR1349">
            <v>-80277.514583333337</v>
          </cell>
          <cell r="AV1349">
            <v>-47038.256250000006</v>
          </cell>
          <cell r="AZ1349">
            <v>-40140.166250000002</v>
          </cell>
        </row>
        <row r="1350">
          <cell r="Q1350">
            <v>-3931666.66</v>
          </cell>
          <cell r="S1350">
            <v>-6178333.3200000003</v>
          </cell>
          <cell r="U1350">
            <v>-1684999.98</v>
          </cell>
          <cell r="V1350">
            <v>-2808333.32</v>
          </cell>
          <cell r="W1350">
            <v>-3931666.65</v>
          </cell>
          <cell r="Y1350">
            <v>-6178333.3300000001</v>
          </cell>
          <cell r="AA1350">
            <v>-1684999.99</v>
          </cell>
          <cell r="AJ1350">
            <v>-3369999.8920833333</v>
          </cell>
          <cell r="AN1350">
            <v>-3369999.9875000003</v>
          </cell>
          <cell r="AR1350">
            <v>-3369999.9845833331</v>
          </cell>
          <cell r="AV1350">
            <v>-3369999.9870833331</v>
          </cell>
          <cell r="AZ1350">
            <v>-3369999.9837500001</v>
          </cell>
        </row>
        <row r="1351">
          <cell r="Q1351">
            <v>0</v>
          </cell>
          <cell r="S1351">
            <v>0</v>
          </cell>
          <cell r="U1351">
            <v>0</v>
          </cell>
          <cell r="V1351">
            <v>0</v>
          </cell>
          <cell r="W1351">
            <v>0</v>
          </cell>
          <cell r="Y1351">
            <v>0</v>
          </cell>
          <cell r="AA1351">
            <v>0</v>
          </cell>
          <cell r="AJ1351">
            <v>0</v>
          </cell>
          <cell r="AN1351">
            <v>0</v>
          </cell>
          <cell r="AR1351">
            <v>0</v>
          </cell>
          <cell r="AV1351">
            <v>0</v>
          </cell>
          <cell r="AZ1351">
            <v>0</v>
          </cell>
        </row>
        <row r="1352">
          <cell r="Q1352">
            <v>-58291.55</v>
          </cell>
          <cell r="S1352">
            <v>-58291.54</v>
          </cell>
          <cell r="U1352">
            <v>-73421.100000000006</v>
          </cell>
          <cell r="V1352">
            <v>-73421.100000000006</v>
          </cell>
          <cell r="W1352">
            <v>-88065.75</v>
          </cell>
          <cell r="Y1352">
            <v>-88065.75</v>
          </cell>
          <cell r="AA1352">
            <v>-80409.600000000006</v>
          </cell>
          <cell r="AJ1352">
            <v>-65911.976249999992</v>
          </cell>
          <cell r="AN1352">
            <v>-51818.722916666658</v>
          </cell>
          <cell r="AR1352">
            <v>-63853.882916666662</v>
          </cell>
          <cell r="AV1352">
            <v>-77228.979583333319</v>
          </cell>
          <cell r="AZ1352">
            <v>-91883.27208333333</v>
          </cell>
        </row>
        <row r="1353">
          <cell r="Q1353">
            <v>-3731250</v>
          </cell>
          <cell r="S1353">
            <v>-6716250</v>
          </cell>
          <cell r="U1353">
            <v>-746250</v>
          </cell>
          <cell r="V1353">
            <v>-2238750</v>
          </cell>
          <cell r="W1353">
            <v>-3731250</v>
          </cell>
          <cell r="Y1353">
            <v>-6716250</v>
          </cell>
          <cell r="AA1353">
            <v>-746250</v>
          </cell>
          <cell r="AJ1353">
            <v>-4477500</v>
          </cell>
          <cell r="AN1353">
            <v>-4477500</v>
          </cell>
          <cell r="AR1353">
            <v>-4477500</v>
          </cell>
          <cell r="AV1353">
            <v>-4477500</v>
          </cell>
          <cell r="AZ1353">
            <v>-3202656.25</v>
          </cell>
        </row>
        <row r="1354">
          <cell r="Q1354">
            <v>0</v>
          </cell>
          <cell r="S1354">
            <v>0</v>
          </cell>
          <cell r="U1354">
            <v>0</v>
          </cell>
          <cell r="V1354">
            <v>0</v>
          </cell>
          <cell r="W1354">
            <v>0</v>
          </cell>
          <cell r="Y1354">
            <v>0</v>
          </cell>
          <cell r="AA1354">
            <v>0</v>
          </cell>
          <cell r="AJ1354">
            <v>-360021.76208333339</v>
          </cell>
          <cell r="AN1354">
            <v>-161844.62333333332</v>
          </cell>
          <cell r="AR1354">
            <v>-29726.563333333335</v>
          </cell>
          <cell r="AV1354">
            <v>0</v>
          </cell>
          <cell r="AZ1354">
            <v>0</v>
          </cell>
        </row>
        <row r="1355">
          <cell r="Q1355">
            <v>-6142500</v>
          </cell>
          <cell r="S1355">
            <v>-9652500</v>
          </cell>
          <cell r="U1355">
            <v>-2632500</v>
          </cell>
          <cell r="V1355">
            <v>-4387500</v>
          </cell>
          <cell r="W1355">
            <v>-6142500</v>
          </cell>
          <cell r="Y1355">
            <v>-9652500</v>
          </cell>
          <cell r="AA1355">
            <v>-2632500</v>
          </cell>
          <cell r="AJ1355">
            <v>-5265000</v>
          </cell>
          <cell r="AN1355">
            <v>-5265000</v>
          </cell>
          <cell r="AR1355">
            <v>-5265000</v>
          </cell>
          <cell r="AV1355">
            <v>-5265000</v>
          </cell>
          <cell r="AZ1355">
            <v>-5265000</v>
          </cell>
        </row>
        <row r="1356">
          <cell r="Q1356">
            <v>-2499250</v>
          </cell>
          <cell r="S1356">
            <v>-5831583.3399999999</v>
          </cell>
          <cell r="U1356">
            <v>-9163916.6799999997</v>
          </cell>
          <cell r="V1356">
            <v>-833083.33</v>
          </cell>
          <cell r="W1356">
            <v>-2499250</v>
          </cell>
          <cell r="Y1356">
            <v>-5831583.3600000003</v>
          </cell>
          <cell r="AA1356">
            <v>-9163916.6999999993</v>
          </cell>
          <cell r="AJ1356">
            <v>-4998500.1120833335</v>
          </cell>
          <cell r="AN1356">
            <v>-4998500.0487499991</v>
          </cell>
          <cell r="AR1356">
            <v>-4998500.0066666668</v>
          </cell>
          <cell r="AV1356">
            <v>-4998500.0133333327</v>
          </cell>
          <cell r="AZ1356">
            <v>-4998500.0133333327</v>
          </cell>
        </row>
        <row r="1357">
          <cell r="U1357">
            <v>0</v>
          </cell>
          <cell r="V1357">
            <v>0</v>
          </cell>
          <cell r="W1357">
            <v>0</v>
          </cell>
          <cell r="Y1357">
            <v>0</v>
          </cell>
          <cell r="AA1357">
            <v>0</v>
          </cell>
          <cell r="AJ1357">
            <v>0</v>
          </cell>
          <cell r="AN1357">
            <v>0</v>
          </cell>
          <cell r="AR1357">
            <v>0</v>
          </cell>
          <cell r="AV1357">
            <v>0</v>
          </cell>
          <cell r="AZ1357">
            <v>0</v>
          </cell>
        </row>
        <row r="1358">
          <cell r="Q1358">
            <v>0</v>
          </cell>
          <cell r="S1358">
            <v>0</v>
          </cell>
          <cell r="U1358">
            <v>0</v>
          </cell>
          <cell r="V1358">
            <v>0</v>
          </cell>
          <cell r="W1358">
            <v>0</v>
          </cell>
          <cell r="Y1358">
            <v>0</v>
          </cell>
          <cell r="AA1358">
            <v>0</v>
          </cell>
          <cell r="AJ1358">
            <v>0</v>
          </cell>
          <cell r="AN1358">
            <v>0</v>
          </cell>
          <cell r="AR1358">
            <v>0</v>
          </cell>
          <cell r="AV1358">
            <v>0</v>
          </cell>
          <cell r="AZ1358">
            <v>0</v>
          </cell>
        </row>
        <row r="1359">
          <cell r="Q1359">
            <v>-2307666.6800000002</v>
          </cell>
          <cell r="S1359">
            <v>-3461500.02</v>
          </cell>
          <cell r="U1359">
            <v>-1153833.3600000001</v>
          </cell>
          <cell r="V1359">
            <v>-1730750.01</v>
          </cell>
          <cell r="W1359">
            <v>-2307666.6800000002</v>
          </cell>
          <cell r="Y1359">
            <v>-3461500</v>
          </cell>
          <cell r="AA1359">
            <v>-1153833.3400000001</v>
          </cell>
          <cell r="AJ1359">
            <v>-2019208.3825000003</v>
          </cell>
          <cell r="AN1359">
            <v>-2019208.3475000001</v>
          </cell>
          <cell r="AR1359">
            <v>-2019208.3475000001</v>
          </cell>
          <cell r="AV1359">
            <v>-2019208.3466666669</v>
          </cell>
          <cell r="AZ1359">
            <v>-2019208.344166667</v>
          </cell>
        </row>
        <row r="1360">
          <cell r="Q1360">
            <v>-397800</v>
          </cell>
          <cell r="S1360">
            <v>-596700</v>
          </cell>
          <cell r="U1360">
            <v>-198900</v>
          </cell>
          <cell r="V1360">
            <v>-298350</v>
          </cell>
          <cell r="W1360">
            <v>-397800</v>
          </cell>
          <cell r="Y1360">
            <v>-596700</v>
          </cell>
          <cell r="AA1360">
            <v>-198900</v>
          </cell>
          <cell r="AJ1360">
            <v>-348075</v>
          </cell>
          <cell r="AN1360">
            <v>-348075</v>
          </cell>
          <cell r="AR1360">
            <v>-348075</v>
          </cell>
          <cell r="AV1360">
            <v>-348075</v>
          </cell>
          <cell r="AZ1360">
            <v>-348075</v>
          </cell>
        </row>
        <row r="1361">
          <cell r="Q1361">
            <v>0</v>
          </cell>
          <cell r="S1361">
            <v>0</v>
          </cell>
          <cell r="U1361">
            <v>0</v>
          </cell>
          <cell r="V1361">
            <v>0</v>
          </cell>
          <cell r="W1361">
            <v>0</v>
          </cell>
          <cell r="Y1361">
            <v>0</v>
          </cell>
          <cell r="AA1361">
            <v>0</v>
          </cell>
          <cell r="AJ1361">
            <v>0</v>
          </cell>
          <cell r="AN1361">
            <v>0</v>
          </cell>
          <cell r="AR1361">
            <v>0</v>
          </cell>
          <cell r="AV1361">
            <v>0</v>
          </cell>
          <cell r="AZ1361">
            <v>0</v>
          </cell>
        </row>
        <row r="1362">
          <cell r="Q1362">
            <v>-1180368.1399999999</v>
          </cell>
          <cell r="S1362">
            <v>-3464951.48</v>
          </cell>
          <cell r="U1362">
            <v>-5749534.8200000003</v>
          </cell>
          <cell r="V1362">
            <v>-6891826.4900000002</v>
          </cell>
          <cell r="W1362">
            <v>-1180368.1599999999</v>
          </cell>
          <cell r="Y1362">
            <v>-3464951.5</v>
          </cell>
          <cell r="AA1362">
            <v>-5749534.8399999999</v>
          </cell>
          <cell r="AJ1362">
            <v>-4036097.2974999999</v>
          </cell>
          <cell r="AN1362">
            <v>-4036097.3041666667</v>
          </cell>
          <cell r="AR1362">
            <v>-4036097.3133333325</v>
          </cell>
          <cell r="AV1362">
            <v>-4036097.3266666662</v>
          </cell>
          <cell r="AZ1362">
            <v>-4036097.34</v>
          </cell>
        </row>
        <row r="1363">
          <cell r="S1363">
            <v>-1828125</v>
          </cell>
          <cell r="U1363">
            <v>-4640625</v>
          </cell>
          <cell r="V1363">
            <v>-6046875</v>
          </cell>
          <cell r="W1363">
            <v>-7453125</v>
          </cell>
          <cell r="Y1363">
            <v>-2203125</v>
          </cell>
          <cell r="AA1363">
            <v>-5015625</v>
          </cell>
          <cell r="AJ1363">
            <v>0</v>
          </cell>
          <cell r="AN1363">
            <v>-650390.625</v>
          </cell>
          <cell r="AR1363">
            <v>-2126953.125</v>
          </cell>
          <cell r="AV1363">
            <v>-3798828.125</v>
          </cell>
          <cell r="AZ1363">
            <v>-4234375</v>
          </cell>
        </row>
        <row r="1364">
          <cell r="U1364">
            <v>38951.589999999997</v>
          </cell>
          <cell r="V1364">
            <v>74203.070000000007</v>
          </cell>
          <cell r="W1364">
            <v>0</v>
          </cell>
          <cell r="Y1364">
            <v>0</v>
          </cell>
          <cell r="AA1364">
            <v>0</v>
          </cell>
          <cell r="AJ1364">
            <v>0</v>
          </cell>
          <cell r="AN1364">
            <v>1845.6979166666667</v>
          </cell>
          <cell r="AR1364">
            <v>9652.27</v>
          </cell>
          <cell r="AV1364">
            <v>9652.27</v>
          </cell>
          <cell r="AZ1364">
            <v>7806.5720833333335</v>
          </cell>
        </row>
        <row r="1365">
          <cell r="Q1365">
            <v>-1948875</v>
          </cell>
          <cell r="S1365">
            <v>-3248125</v>
          </cell>
          <cell r="U1365">
            <v>-649625</v>
          </cell>
          <cell r="V1365">
            <v>-1299250</v>
          </cell>
          <cell r="W1365">
            <v>-1948875</v>
          </cell>
          <cell r="Y1365">
            <v>-3248125</v>
          </cell>
          <cell r="AA1365">
            <v>-649625</v>
          </cell>
          <cell r="AJ1365">
            <v>-2273687.5175000001</v>
          </cell>
          <cell r="AN1365">
            <v>-2273687.5</v>
          </cell>
          <cell r="AR1365">
            <v>-2273687.5</v>
          </cell>
          <cell r="AV1365">
            <v>-2273687.5</v>
          </cell>
          <cell r="AZ1365">
            <v>-2273687.5</v>
          </cell>
        </row>
        <row r="1366">
          <cell r="Q1366">
            <v>0</v>
          </cell>
          <cell r="S1366">
            <v>0</v>
          </cell>
          <cell r="U1366">
            <v>0</v>
          </cell>
          <cell r="V1366">
            <v>0</v>
          </cell>
          <cell r="W1366">
            <v>0</v>
          </cell>
          <cell r="Y1366">
            <v>0</v>
          </cell>
          <cell r="AA1366">
            <v>0</v>
          </cell>
          <cell r="AJ1366">
            <v>0</v>
          </cell>
          <cell r="AN1366">
            <v>0</v>
          </cell>
          <cell r="AR1366">
            <v>0</v>
          </cell>
          <cell r="AV1366">
            <v>0</v>
          </cell>
          <cell r="AZ1366">
            <v>0</v>
          </cell>
        </row>
        <row r="1367">
          <cell r="Q1367">
            <v>0</v>
          </cell>
          <cell r="S1367">
            <v>0</v>
          </cell>
          <cell r="U1367">
            <v>0</v>
          </cell>
          <cell r="V1367">
            <v>0</v>
          </cell>
          <cell r="W1367">
            <v>0</v>
          </cell>
          <cell r="Y1367">
            <v>0</v>
          </cell>
          <cell r="AA1367">
            <v>0</v>
          </cell>
          <cell r="AJ1367">
            <v>-718140.625</v>
          </cell>
          <cell r="AN1367">
            <v>-297765.625</v>
          </cell>
          <cell r="AR1367">
            <v>0</v>
          </cell>
          <cell r="AV1367">
            <v>0</v>
          </cell>
          <cell r="AZ1367">
            <v>0</v>
          </cell>
        </row>
        <row r="1368">
          <cell r="Q1368">
            <v>-38567.11</v>
          </cell>
          <cell r="S1368">
            <v>-50456.73</v>
          </cell>
          <cell r="U1368">
            <v>-21148.32</v>
          </cell>
          <cell r="V1368">
            <v>-20985.83</v>
          </cell>
          <cell r="W1368">
            <v>-45229.64</v>
          </cell>
          <cell r="Y1368">
            <v>-21363.599999999999</v>
          </cell>
          <cell r="AA1368">
            <v>-20621.12</v>
          </cell>
          <cell r="AJ1368">
            <v>-69439.622500000012</v>
          </cell>
          <cell r="AN1368">
            <v>-58032.254583333335</v>
          </cell>
          <cell r="AR1368">
            <v>-45244.488333333335</v>
          </cell>
          <cell r="AV1368">
            <v>-30177.263333333336</v>
          </cell>
          <cell r="AZ1368">
            <v>-21999.241249999995</v>
          </cell>
        </row>
        <row r="1369">
          <cell r="Q1369">
            <v>-746471.39</v>
          </cell>
          <cell r="S1369">
            <v>-3548138.05</v>
          </cell>
          <cell r="U1369">
            <v>-6349804.71</v>
          </cell>
          <cell r="V1369">
            <v>-7750638.04</v>
          </cell>
          <cell r="W1369">
            <v>-746471.37</v>
          </cell>
          <cell r="Y1369">
            <v>-3548137.99</v>
          </cell>
          <cell r="AA1369">
            <v>-6349804.6500000004</v>
          </cell>
          <cell r="AJ1369">
            <v>-4248554.7241666662</v>
          </cell>
          <cell r="AN1369">
            <v>-4248554.7174999993</v>
          </cell>
          <cell r="AR1369">
            <v>-4248554.7091666665</v>
          </cell>
          <cell r="AV1369">
            <v>-4248554.6883333335</v>
          </cell>
          <cell r="AZ1369">
            <v>-4248554.6616666662</v>
          </cell>
        </row>
        <row r="1370">
          <cell r="Q1370">
            <v>-5542033.3300000001</v>
          </cell>
          <cell r="S1370">
            <v>-8679033.3300000001</v>
          </cell>
          <cell r="U1370">
            <v>-2405033.33</v>
          </cell>
          <cell r="V1370">
            <v>-3973533.33</v>
          </cell>
          <cell r="W1370">
            <v>-5542033.3300000001</v>
          </cell>
          <cell r="Y1370">
            <v>-8679033.3300000001</v>
          </cell>
          <cell r="AA1370">
            <v>-2405033.33</v>
          </cell>
          <cell r="AJ1370">
            <v>-4757783.3299999991</v>
          </cell>
          <cell r="AN1370">
            <v>-4757783.3299999991</v>
          </cell>
          <cell r="AR1370">
            <v>-4757783.3299999991</v>
          </cell>
          <cell r="AV1370">
            <v>-4757783.3299999991</v>
          </cell>
          <cell r="AZ1370">
            <v>-4757783.3299999991</v>
          </cell>
        </row>
        <row r="1371">
          <cell r="Q1371">
            <v>0</v>
          </cell>
          <cell r="S1371">
            <v>0</v>
          </cell>
          <cell r="U1371">
            <v>0</v>
          </cell>
          <cell r="V1371">
            <v>0</v>
          </cell>
          <cell r="W1371">
            <v>0</v>
          </cell>
          <cell r="Y1371">
            <v>0</v>
          </cell>
          <cell r="AA1371">
            <v>0</v>
          </cell>
          <cell r="AJ1371">
            <v>0</v>
          </cell>
          <cell r="AN1371">
            <v>0</v>
          </cell>
          <cell r="AR1371">
            <v>0</v>
          </cell>
          <cell r="AV1371">
            <v>0</v>
          </cell>
          <cell r="AZ1371">
            <v>0</v>
          </cell>
        </row>
        <row r="1372">
          <cell r="Q1372">
            <v>-1452916.67</v>
          </cell>
          <cell r="S1372">
            <v>-4358750.01</v>
          </cell>
          <cell r="U1372">
            <v>-7264583.3499999996</v>
          </cell>
          <cell r="V1372">
            <v>-8717500.0199999996</v>
          </cell>
          <cell r="W1372">
            <v>-1452916.69</v>
          </cell>
          <cell r="Y1372">
            <v>-4358750</v>
          </cell>
          <cell r="AA1372">
            <v>-7264583.3399999999</v>
          </cell>
          <cell r="AJ1372">
            <v>-5085208.3520833328</v>
          </cell>
          <cell r="AN1372">
            <v>-5085208.3487499999</v>
          </cell>
          <cell r="AR1372">
            <v>-5085208.3479166673</v>
          </cell>
          <cell r="AV1372">
            <v>-5085208.3450000007</v>
          </cell>
          <cell r="AZ1372">
            <v>-5085208.3450000007</v>
          </cell>
        </row>
        <row r="1373">
          <cell r="S1373">
            <v>-207980.79</v>
          </cell>
          <cell r="U1373">
            <v>-143337.14000000001</v>
          </cell>
          <cell r="V1373">
            <v>-197719.22</v>
          </cell>
          <cell r="W1373">
            <v>-65160.04</v>
          </cell>
          <cell r="Y1373">
            <v>-174582.8</v>
          </cell>
          <cell r="AA1373">
            <v>-86689.05</v>
          </cell>
          <cell r="AJ1373">
            <v>0</v>
          </cell>
          <cell r="AN1373">
            <v>-35257.425000000003</v>
          </cell>
          <cell r="AR1373">
            <v>-81524.209166666682</v>
          </cell>
          <cell r="AV1373">
            <v>-122819.53500000003</v>
          </cell>
          <cell r="AZ1373">
            <v>-130026.52708333336</v>
          </cell>
        </row>
        <row r="1374">
          <cell r="U1374">
            <v>-89556.33</v>
          </cell>
          <cell r="V1374">
            <v>-179112.33</v>
          </cell>
          <cell r="W1374">
            <v>-2890.44</v>
          </cell>
          <cell r="Y1374">
            <v>-133251.44</v>
          </cell>
          <cell r="AA1374">
            <v>-92446.11</v>
          </cell>
          <cell r="AJ1374">
            <v>0</v>
          </cell>
          <cell r="AN1374">
            <v>-3972.2912500000002</v>
          </cell>
          <cell r="AR1374">
            <v>-35885.965833333328</v>
          </cell>
          <cell r="AV1374">
            <v>-75408.641250000001</v>
          </cell>
          <cell r="AZ1374">
            <v>-100255.46583333332</v>
          </cell>
        </row>
        <row r="1375">
          <cell r="U1375">
            <v>-108174.3</v>
          </cell>
          <cell r="V1375">
            <v>-108174.3</v>
          </cell>
          <cell r="W1375">
            <v>0</v>
          </cell>
          <cell r="Y1375">
            <v>0</v>
          </cell>
          <cell r="AA1375">
            <v>0</v>
          </cell>
          <cell r="AJ1375">
            <v>0</v>
          </cell>
          <cell r="AN1375">
            <v>-5464.4958333333334</v>
          </cell>
          <cell r="AR1375">
            <v>-18986.283333333336</v>
          </cell>
          <cell r="AV1375">
            <v>-18986.283333333336</v>
          </cell>
          <cell r="AZ1375">
            <v>-13521.7875</v>
          </cell>
        </row>
        <row r="1376">
          <cell r="Y1376">
            <v>0</v>
          </cell>
          <cell r="AA1376">
            <v>-2798541.66</v>
          </cell>
          <cell r="AR1376">
            <v>0</v>
          </cell>
          <cell r="AV1376">
            <v>-956168.40083333338</v>
          </cell>
          <cell r="AZ1376">
            <v>-3661425.3433333337</v>
          </cell>
        </row>
        <row r="1377">
          <cell r="AV1377">
            <v>0</v>
          </cell>
          <cell r="AZ1377">
            <v>-222342.87541666665</v>
          </cell>
        </row>
        <row r="1378">
          <cell r="AV1378">
            <v>0</v>
          </cell>
          <cell r="AZ1378">
            <v>0</v>
          </cell>
        </row>
        <row r="1379">
          <cell r="U1379">
            <v>-15645594.01</v>
          </cell>
          <cell r="V1379">
            <v>-3549947.62</v>
          </cell>
          <cell r="W1379">
            <v>0</v>
          </cell>
          <cell r="Y1379">
            <v>0</v>
          </cell>
          <cell r="AA1379">
            <v>0</v>
          </cell>
          <cell r="AJ1379">
            <v>0</v>
          </cell>
          <cell r="AN1379">
            <v>-2530973.5470833331</v>
          </cell>
          <cell r="AR1379">
            <v>-3478702.2658333331</v>
          </cell>
          <cell r="AV1379">
            <v>-3478702.2658333331</v>
          </cell>
          <cell r="AZ1379">
            <v>-947728.71875</v>
          </cell>
        </row>
        <row r="1380">
          <cell r="Q1380">
            <v>0</v>
          </cell>
          <cell r="S1380">
            <v>0</v>
          </cell>
          <cell r="U1380">
            <v>0</v>
          </cell>
          <cell r="V1380">
            <v>0</v>
          </cell>
          <cell r="W1380">
            <v>0</v>
          </cell>
          <cell r="Y1380">
            <v>0</v>
          </cell>
          <cell r="AA1380">
            <v>0</v>
          </cell>
          <cell r="AJ1380">
            <v>0</v>
          </cell>
          <cell r="AN1380">
            <v>0</v>
          </cell>
          <cell r="AR1380">
            <v>0</v>
          </cell>
          <cell r="AV1380">
            <v>0</v>
          </cell>
          <cell r="AZ1380">
            <v>0</v>
          </cell>
        </row>
        <row r="1381">
          <cell r="Q1381">
            <v>-342882.46</v>
          </cell>
          <cell r="S1381">
            <v>-1313.41</v>
          </cell>
          <cell r="U1381">
            <v>-28886.65</v>
          </cell>
          <cell r="V1381">
            <v>-349434.49</v>
          </cell>
          <cell r="W1381">
            <v>-308254.14</v>
          </cell>
          <cell r="Y1381">
            <v>-1046.01</v>
          </cell>
          <cell r="AA1381">
            <v>-694.93</v>
          </cell>
          <cell r="AJ1381">
            <v>-140782.96625000003</v>
          </cell>
          <cell r="AN1381">
            <v>-72888.206250000003</v>
          </cell>
          <cell r="AR1381">
            <v>-106380.33625000001</v>
          </cell>
          <cell r="AV1381">
            <v>-104166.51041666667</v>
          </cell>
          <cell r="AZ1381">
            <v>-153117.785</v>
          </cell>
        </row>
        <row r="1382">
          <cell r="Q1382">
            <v>-26062.33</v>
          </cell>
          <cell r="S1382">
            <v>-23225.67</v>
          </cell>
          <cell r="U1382">
            <v>-63684.46</v>
          </cell>
          <cell r="V1382">
            <v>-18266.96</v>
          </cell>
          <cell r="W1382">
            <v>-31499.87</v>
          </cell>
          <cell r="Y1382">
            <v>-52847.88</v>
          </cell>
          <cell r="AA1382">
            <v>-32185.5</v>
          </cell>
          <cell r="AJ1382">
            <v>-31248.795833333334</v>
          </cell>
          <cell r="AN1382">
            <v>-31327.692083333328</v>
          </cell>
          <cell r="AR1382">
            <v>-35314.465000000004</v>
          </cell>
          <cell r="AV1382">
            <v>-34619.732499999998</v>
          </cell>
          <cell r="AZ1382">
            <v>-36117.936666666661</v>
          </cell>
        </row>
        <row r="1383">
          <cell r="Q1383">
            <v>0</v>
          </cell>
          <cell r="S1383">
            <v>0</v>
          </cell>
          <cell r="U1383">
            <v>0</v>
          </cell>
          <cell r="V1383">
            <v>0</v>
          </cell>
          <cell r="W1383">
            <v>0</v>
          </cell>
          <cell r="Y1383">
            <v>0</v>
          </cell>
          <cell r="AA1383">
            <v>0</v>
          </cell>
          <cell r="AJ1383">
            <v>0</v>
          </cell>
          <cell r="AN1383">
            <v>0</v>
          </cell>
          <cell r="AR1383">
            <v>0</v>
          </cell>
          <cell r="AV1383">
            <v>0</v>
          </cell>
          <cell r="AZ1383">
            <v>0</v>
          </cell>
        </row>
        <row r="1384">
          <cell r="Q1384">
            <v>-255</v>
          </cell>
          <cell r="S1384">
            <v>-250</v>
          </cell>
          <cell r="U1384">
            <v>112</v>
          </cell>
          <cell r="V1384">
            <v>0</v>
          </cell>
          <cell r="W1384">
            <v>0</v>
          </cell>
          <cell r="Y1384">
            <v>-260</v>
          </cell>
          <cell r="AA1384">
            <v>0</v>
          </cell>
          <cell r="AJ1384">
            <v>-55.817499999999995</v>
          </cell>
          <cell r="AN1384">
            <v>-111.60916666666667</v>
          </cell>
          <cell r="AR1384">
            <v>-95.859166666666667</v>
          </cell>
          <cell r="AV1384">
            <v>-74.791666666666671</v>
          </cell>
          <cell r="AZ1384">
            <v>-17</v>
          </cell>
        </row>
        <row r="1385">
          <cell r="Q1385">
            <v>-651985.80000000005</v>
          </cell>
          <cell r="S1385">
            <v>-4050.91</v>
          </cell>
          <cell r="U1385">
            <v>-10674.53</v>
          </cell>
          <cell r="V1385">
            <v>-698514.76</v>
          </cell>
          <cell r="W1385">
            <v>-488368.34</v>
          </cell>
          <cell r="Y1385">
            <v>-3432.23</v>
          </cell>
          <cell r="AA1385">
            <v>-2020.63</v>
          </cell>
          <cell r="AJ1385">
            <v>-252617.18124999999</v>
          </cell>
          <cell r="AN1385">
            <v>-131054.63291666667</v>
          </cell>
          <cell r="AR1385">
            <v>-187897.73041666669</v>
          </cell>
          <cell r="AV1385">
            <v>-186605.62</v>
          </cell>
          <cell r="AZ1385">
            <v>-278237.95666666667</v>
          </cell>
        </row>
        <row r="1386">
          <cell r="Q1386">
            <v>0</v>
          </cell>
          <cell r="S1386">
            <v>0</v>
          </cell>
          <cell r="U1386">
            <v>0</v>
          </cell>
          <cell r="V1386">
            <v>0</v>
          </cell>
          <cell r="W1386">
            <v>0</v>
          </cell>
          <cell r="Y1386">
            <v>0</v>
          </cell>
          <cell r="AA1386">
            <v>0</v>
          </cell>
          <cell r="AJ1386">
            <v>0</v>
          </cell>
          <cell r="AN1386">
            <v>0</v>
          </cell>
          <cell r="AR1386">
            <v>0</v>
          </cell>
          <cell r="AV1386">
            <v>0</v>
          </cell>
          <cell r="AZ1386">
            <v>0</v>
          </cell>
        </row>
        <row r="1387">
          <cell r="Q1387">
            <v>-1141307.8799999999</v>
          </cell>
          <cell r="S1387">
            <v>-914210.61</v>
          </cell>
          <cell r="U1387">
            <v>-257436.31</v>
          </cell>
          <cell r="V1387">
            <v>-123129.47</v>
          </cell>
          <cell r="W1387">
            <v>-165482.70000000001</v>
          </cell>
          <cell r="Y1387">
            <v>-526042.42000000004</v>
          </cell>
          <cell r="AA1387">
            <v>-796452.44</v>
          </cell>
          <cell r="AJ1387">
            <v>-1394192.1741666666</v>
          </cell>
          <cell r="AN1387">
            <v>-1167752.3874999997</v>
          </cell>
          <cell r="AR1387">
            <v>-793256.64041666675</v>
          </cell>
          <cell r="AV1387">
            <v>-564501.59541666671</v>
          </cell>
          <cell r="AZ1387">
            <v>-744659.59375</v>
          </cell>
        </row>
        <row r="1388">
          <cell r="Q1388">
            <v>0</v>
          </cell>
          <cell r="S1388">
            <v>0</v>
          </cell>
          <cell r="U1388">
            <v>0</v>
          </cell>
          <cell r="V1388">
            <v>0</v>
          </cell>
          <cell r="W1388">
            <v>0</v>
          </cell>
          <cell r="Y1388">
            <v>0</v>
          </cell>
          <cell r="AA1388">
            <v>0</v>
          </cell>
          <cell r="AJ1388">
            <v>-3615344.5333333332</v>
          </cell>
          <cell r="AN1388">
            <v>-2230835.6</v>
          </cell>
          <cell r="AR1388">
            <v>0</v>
          </cell>
          <cell r="AV1388">
            <v>0</v>
          </cell>
          <cell r="AZ1388">
            <v>0</v>
          </cell>
        </row>
        <row r="1389">
          <cell r="Q1389">
            <v>0</v>
          </cell>
          <cell r="S1389">
            <v>0</v>
          </cell>
          <cell r="U1389">
            <v>0</v>
          </cell>
          <cell r="V1389">
            <v>0</v>
          </cell>
          <cell r="W1389">
            <v>0</v>
          </cell>
          <cell r="Y1389">
            <v>0</v>
          </cell>
          <cell r="AA1389">
            <v>0</v>
          </cell>
          <cell r="AJ1389">
            <v>-520833.33333333331</v>
          </cell>
          <cell r="AN1389">
            <v>0</v>
          </cell>
          <cell r="AR1389">
            <v>0</v>
          </cell>
          <cell r="AV1389">
            <v>0</v>
          </cell>
          <cell r="AZ1389">
            <v>0</v>
          </cell>
        </row>
        <row r="1390">
          <cell r="Q1390">
            <v>0</v>
          </cell>
          <cell r="S1390">
            <v>0</v>
          </cell>
          <cell r="U1390">
            <v>0</v>
          </cell>
          <cell r="V1390">
            <v>0</v>
          </cell>
          <cell r="W1390">
            <v>0</v>
          </cell>
          <cell r="Y1390">
            <v>0</v>
          </cell>
          <cell r="AA1390">
            <v>0</v>
          </cell>
          <cell r="AJ1390">
            <v>0</v>
          </cell>
          <cell r="AN1390">
            <v>0</v>
          </cell>
          <cell r="AR1390">
            <v>0</v>
          </cell>
          <cell r="AV1390">
            <v>0</v>
          </cell>
          <cell r="AZ1390">
            <v>0</v>
          </cell>
        </row>
        <row r="1391">
          <cell r="Q1391">
            <v>0</v>
          </cell>
          <cell r="S1391">
            <v>0</v>
          </cell>
          <cell r="U1391">
            <v>0</v>
          </cell>
          <cell r="V1391">
            <v>0</v>
          </cell>
          <cell r="W1391">
            <v>0</v>
          </cell>
          <cell r="Y1391">
            <v>0</v>
          </cell>
          <cell r="AA1391">
            <v>0</v>
          </cell>
          <cell r="AJ1391">
            <v>0</v>
          </cell>
          <cell r="AN1391">
            <v>0</v>
          </cell>
          <cell r="AR1391">
            <v>0</v>
          </cell>
          <cell r="AV1391">
            <v>0</v>
          </cell>
          <cell r="AZ1391">
            <v>0</v>
          </cell>
        </row>
        <row r="1392">
          <cell r="Q1392">
            <v>-800000</v>
          </cell>
          <cell r="S1392">
            <v>-800000</v>
          </cell>
          <cell r="U1392">
            <v>-1050000</v>
          </cell>
          <cell r="V1392">
            <v>-1050000</v>
          </cell>
          <cell r="W1392">
            <v>-1435000</v>
          </cell>
          <cell r="Y1392">
            <v>-1435000</v>
          </cell>
          <cell r="AA1392">
            <v>-1666000</v>
          </cell>
          <cell r="AJ1392">
            <v>-441033.33333333331</v>
          </cell>
          <cell r="AN1392">
            <v>-661450</v>
          </cell>
          <cell r="AR1392">
            <v>-884991.66666666663</v>
          </cell>
          <cell r="AV1392">
            <v>-1240666.6666666667</v>
          </cell>
          <cell r="AZ1392">
            <v>-1174756.25</v>
          </cell>
        </row>
        <row r="1393">
          <cell r="Q1393">
            <v>0</v>
          </cell>
          <cell r="S1393">
            <v>0</v>
          </cell>
          <cell r="U1393">
            <v>0</v>
          </cell>
          <cell r="V1393">
            <v>0</v>
          </cell>
          <cell r="W1393">
            <v>0</v>
          </cell>
          <cell r="Y1393">
            <v>0</v>
          </cell>
          <cell r="AA1393">
            <v>0</v>
          </cell>
          <cell r="AJ1393">
            <v>0</v>
          </cell>
          <cell r="AN1393">
            <v>0</v>
          </cell>
          <cell r="AR1393">
            <v>0</v>
          </cell>
          <cell r="AV1393">
            <v>0</v>
          </cell>
          <cell r="AZ1393">
            <v>0</v>
          </cell>
        </row>
        <row r="1394">
          <cell r="AV1394">
            <v>0</v>
          </cell>
          <cell r="AZ1394">
            <v>-24722</v>
          </cell>
        </row>
        <row r="1395">
          <cell r="Q1395">
            <v>0</v>
          </cell>
          <cell r="S1395">
            <v>0</v>
          </cell>
          <cell r="U1395">
            <v>0</v>
          </cell>
          <cell r="V1395">
            <v>0</v>
          </cell>
          <cell r="W1395">
            <v>0</v>
          </cell>
          <cell r="Y1395">
            <v>0</v>
          </cell>
          <cell r="AA1395">
            <v>0</v>
          </cell>
          <cell r="AJ1395">
            <v>0</v>
          </cell>
          <cell r="AN1395">
            <v>0</v>
          </cell>
          <cell r="AR1395">
            <v>0</v>
          </cell>
          <cell r="AV1395">
            <v>0</v>
          </cell>
          <cell r="AZ1395">
            <v>0</v>
          </cell>
        </row>
        <row r="1396">
          <cell r="Q1396">
            <v>-56176.9</v>
          </cell>
          <cell r="S1396">
            <v>0</v>
          </cell>
          <cell r="U1396">
            <v>0</v>
          </cell>
          <cell r="V1396">
            <v>0</v>
          </cell>
          <cell r="W1396">
            <v>0</v>
          </cell>
          <cell r="Y1396">
            <v>0</v>
          </cell>
          <cell r="AA1396">
            <v>0</v>
          </cell>
          <cell r="AJ1396">
            <v>-39323.830000000009</v>
          </cell>
          <cell r="AN1396">
            <v>-35110.562500000007</v>
          </cell>
          <cell r="AR1396">
            <v>-19193.774166666666</v>
          </cell>
          <cell r="AV1396">
            <v>-7958.394166666666</v>
          </cell>
          <cell r="AZ1396">
            <v>0</v>
          </cell>
        </row>
        <row r="1397">
          <cell r="Q1397">
            <v>-4067257.04</v>
          </cell>
          <cell r="S1397">
            <v>-4924632.04</v>
          </cell>
          <cell r="U1397">
            <v>-1604149.96</v>
          </cell>
          <cell r="V1397">
            <v>-1914045.96</v>
          </cell>
          <cell r="W1397">
            <v>-2207614.96</v>
          </cell>
          <cell r="Y1397">
            <v>-2747629.96</v>
          </cell>
          <cell r="AA1397">
            <v>-3309053.96</v>
          </cell>
          <cell r="AJ1397">
            <v>-3193988.5737499991</v>
          </cell>
          <cell r="AN1397">
            <v>-3305578.8699999996</v>
          </cell>
          <cell r="AR1397">
            <v>-3319676.3433333333</v>
          </cell>
          <cell r="AV1397">
            <v>-3310437.4416666669</v>
          </cell>
          <cell r="AZ1397">
            <v>-3280674.7408333332</v>
          </cell>
        </row>
        <row r="1398">
          <cell r="Q1398">
            <v>0</v>
          </cell>
          <cell r="S1398">
            <v>0</v>
          </cell>
          <cell r="U1398">
            <v>0</v>
          </cell>
          <cell r="V1398">
            <v>0</v>
          </cell>
          <cell r="W1398">
            <v>0</v>
          </cell>
          <cell r="Y1398">
            <v>0</v>
          </cell>
          <cell r="AA1398">
            <v>0</v>
          </cell>
          <cell r="AJ1398">
            <v>0</v>
          </cell>
          <cell r="AN1398">
            <v>0</v>
          </cell>
          <cell r="AR1398">
            <v>0</v>
          </cell>
          <cell r="AV1398">
            <v>0</v>
          </cell>
          <cell r="AZ1398">
            <v>0</v>
          </cell>
        </row>
        <row r="1399">
          <cell r="Q1399">
            <v>-101827.74</v>
          </cell>
          <cell r="S1399">
            <v>-135770.32</v>
          </cell>
          <cell r="U1399">
            <v>-169712.9</v>
          </cell>
          <cell r="V1399">
            <v>-186684.19</v>
          </cell>
          <cell r="W1399">
            <v>-203655.48</v>
          </cell>
          <cell r="Y1399">
            <v>-17028.39</v>
          </cell>
          <cell r="AA1399">
            <v>-51085.05</v>
          </cell>
          <cell r="AJ1399">
            <v>-87379.35083333333</v>
          </cell>
          <cell r="AN1399">
            <v>-100228.13083333331</v>
          </cell>
          <cell r="AR1399">
            <v>-125222.68791666668</v>
          </cell>
          <cell r="AV1399">
            <v>-119622.65125</v>
          </cell>
          <cell r="AZ1399">
            <v>-114098.66791666667</v>
          </cell>
        </row>
        <row r="1400">
          <cell r="Q1400">
            <v>-101827.74</v>
          </cell>
          <cell r="S1400">
            <v>-135770.32</v>
          </cell>
          <cell r="U1400">
            <v>-169712.9</v>
          </cell>
          <cell r="V1400">
            <v>-186684.19</v>
          </cell>
          <cell r="W1400">
            <v>-203655.48</v>
          </cell>
          <cell r="Y1400">
            <v>-17028.39</v>
          </cell>
          <cell r="AA1400">
            <v>-51085.05</v>
          </cell>
          <cell r="AJ1400">
            <v>-87379.35083333333</v>
          </cell>
          <cell r="AN1400">
            <v>-100228.13083333331</v>
          </cell>
          <cell r="AR1400">
            <v>-125222.68791666668</v>
          </cell>
          <cell r="AV1400">
            <v>-119622.65125</v>
          </cell>
          <cell r="AZ1400">
            <v>-114098.66791666667</v>
          </cell>
        </row>
        <row r="1401">
          <cell r="Q1401">
            <v>-26635.02</v>
          </cell>
          <cell r="S1401">
            <v>-35513.360000000001</v>
          </cell>
          <cell r="U1401">
            <v>-44391.7</v>
          </cell>
          <cell r="V1401">
            <v>-48830.87</v>
          </cell>
          <cell r="W1401">
            <v>-53270.04</v>
          </cell>
          <cell r="Y1401">
            <v>-5111.3500000000004</v>
          </cell>
          <cell r="AA1401">
            <v>-15334.01</v>
          </cell>
          <cell r="AJ1401">
            <v>-24444.919166666663</v>
          </cell>
          <cell r="AN1401">
            <v>-26974.059166666662</v>
          </cell>
          <cell r="AR1401">
            <v>-33439.047916666656</v>
          </cell>
          <cell r="AV1401">
            <v>-32631.491250000003</v>
          </cell>
          <cell r="AZ1401">
            <v>-32720.147916666669</v>
          </cell>
        </row>
        <row r="1402">
          <cell r="Q1402">
            <v>-26635.02</v>
          </cell>
          <cell r="S1402">
            <v>-35513.360000000001</v>
          </cell>
          <cell r="U1402">
            <v>-44391.7</v>
          </cell>
          <cell r="V1402">
            <v>-48830.87</v>
          </cell>
          <cell r="W1402">
            <v>-53270.04</v>
          </cell>
          <cell r="Y1402">
            <v>-5111.3500000000004</v>
          </cell>
          <cell r="AA1402">
            <v>-15334.01</v>
          </cell>
          <cell r="AJ1402">
            <v>-24444.919166666663</v>
          </cell>
          <cell r="AN1402">
            <v>-26974.059166666662</v>
          </cell>
          <cell r="AR1402">
            <v>-33439.047916666656</v>
          </cell>
          <cell r="AV1402">
            <v>-32631.491250000003</v>
          </cell>
          <cell r="AZ1402">
            <v>-32720.147916666669</v>
          </cell>
        </row>
        <row r="1403">
          <cell r="Q1403">
            <v>0</v>
          </cell>
          <cell r="S1403">
            <v>0</v>
          </cell>
          <cell r="U1403">
            <v>0</v>
          </cell>
          <cell r="V1403">
            <v>0</v>
          </cell>
          <cell r="W1403">
            <v>0</v>
          </cell>
          <cell r="Y1403">
            <v>0</v>
          </cell>
          <cell r="AA1403">
            <v>0</v>
          </cell>
          <cell r="AJ1403">
            <v>0</v>
          </cell>
          <cell r="AN1403">
            <v>0</v>
          </cell>
          <cell r="AR1403">
            <v>0</v>
          </cell>
          <cell r="AV1403">
            <v>0</v>
          </cell>
          <cell r="AZ1403">
            <v>0</v>
          </cell>
        </row>
        <row r="1404">
          <cell r="Q1404">
            <v>-3306566.26</v>
          </cell>
          <cell r="S1404">
            <v>0</v>
          </cell>
          <cell r="U1404">
            <v>0</v>
          </cell>
          <cell r="V1404">
            <v>0</v>
          </cell>
          <cell r="W1404">
            <v>0</v>
          </cell>
          <cell r="Y1404">
            <v>0</v>
          </cell>
          <cell r="AA1404">
            <v>0</v>
          </cell>
          <cell r="AJ1404">
            <v>-2830755.9858333338</v>
          </cell>
          <cell r="AN1404">
            <v>-2329694.21</v>
          </cell>
          <cell r="AR1404">
            <v>-1437163.7879166666</v>
          </cell>
          <cell r="AV1404">
            <v>-415044.45583333331</v>
          </cell>
          <cell r="AZ1404">
            <v>0</v>
          </cell>
        </row>
        <row r="1405">
          <cell r="Q1405">
            <v>0</v>
          </cell>
          <cell r="S1405">
            <v>0</v>
          </cell>
          <cell r="U1405">
            <v>0</v>
          </cell>
          <cell r="V1405">
            <v>0</v>
          </cell>
          <cell r="W1405">
            <v>0</v>
          </cell>
          <cell r="Y1405">
            <v>0</v>
          </cell>
          <cell r="AA1405">
            <v>0</v>
          </cell>
          <cell r="AJ1405">
            <v>0</v>
          </cell>
          <cell r="AN1405">
            <v>0</v>
          </cell>
          <cell r="AR1405">
            <v>0</v>
          </cell>
          <cell r="AV1405">
            <v>0</v>
          </cell>
          <cell r="AZ1405">
            <v>0</v>
          </cell>
        </row>
        <row r="1406">
          <cell r="Q1406">
            <v>-132972</v>
          </cell>
          <cell r="S1406">
            <v>-197972</v>
          </cell>
          <cell r="U1406">
            <v>-262972</v>
          </cell>
          <cell r="V1406">
            <v>-295472</v>
          </cell>
          <cell r="W1406">
            <v>-327972</v>
          </cell>
          <cell r="Y1406">
            <v>52370.5</v>
          </cell>
          <cell r="AA1406">
            <v>-206250</v>
          </cell>
          <cell r="AJ1406">
            <v>-155951.875</v>
          </cell>
          <cell r="AN1406">
            <v>-166387.54166666666</v>
          </cell>
          <cell r="AR1406">
            <v>-171533.35416666666</v>
          </cell>
          <cell r="AV1406">
            <v>-213410</v>
          </cell>
          <cell r="AZ1406">
            <v>-244364.33333333334</v>
          </cell>
        </row>
        <row r="1407">
          <cell r="U1407">
            <v>0</v>
          </cell>
          <cell r="V1407">
            <v>0</v>
          </cell>
          <cell r="W1407">
            <v>0</v>
          </cell>
          <cell r="Y1407">
            <v>0</v>
          </cell>
          <cell r="AA1407">
            <v>0</v>
          </cell>
          <cell r="AJ1407">
            <v>0</v>
          </cell>
          <cell r="AN1407">
            <v>-66666.666666666672</v>
          </cell>
          <cell r="AR1407">
            <v>-66666.666666666672</v>
          </cell>
          <cell r="AV1407">
            <v>-66666.666666666672</v>
          </cell>
          <cell r="AZ1407">
            <v>0</v>
          </cell>
        </row>
        <row r="1408">
          <cell r="Q1408">
            <v>-125861.02</v>
          </cell>
          <cell r="S1408">
            <v>-122897.5</v>
          </cell>
          <cell r="U1408">
            <v>-119874.4</v>
          </cell>
          <cell r="V1408">
            <v>-118340.14</v>
          </cell>
          <cell r="W1408">
            <v>-116790.54</v>
          </cell>
          <cell r="Y1408">
            <v>-113644.7</v>
          </cell>
          <cell r="AA1408">
            <v>-110435.63</v>
          </cell>
          <cell r="AJ1408">
            <v>-134322.13166666665</v>
          </cell>
          <cell r="AN1408">
            <v>-128679.08416666665</v>
          </cell>
          <cell r="AR1408">
            <v>-122806.88875</v>
          </cell>
          <cell r="AV1408">
            <v>-116696.26208333332</v>
          </cell>
          <cell r="AZ1408">
            <v>-110337.5245833333</v>
          </cell>
        </row>
        <row r="1409">
          <cell r="Q1409">
            <v>-2377988.75</v>
          </cell>
          <cell r="S1409">
            <v>-3148065.75</v>
          </cell>
          <cell r="U1409">
            <v>-1366953.49</v>
          </cell>
          <cell r="V1409">
            <v>-1551784.49</v>
          </cell>
          <cell r="W1409">
            <v>-1667092.49</v>
          </cell>
          <cell r="Y1409">
            <v>-1843541.49</v>
          </cell>
          <cell r="AA1409">
            <v>-2059311.49</v>
          </cell>
          <cell r="AJ1409">
            <v>-2041488.5445833334</v>
          </cell>
          <cell r="AN1409">
            <v>-2065672.4058333335</v>
          </cell>
          <cell r="AR1409">
            <v>-2129740.5274999994</v>
          </cell>
          <cell r="AV1409">
            <v>-2190439.4408333329</v>
          </cell>
          <cell r="AZ1409">
            <v>-2150164.8275000001</v>
          </cell>
        </row>
        <row r="1410">
          <cell r="Q1410">
            <v>0</v>
          </cell>
          <cell r="S1410">
            <v>0</v>
          </cell>
          <cell r="U1410">
            <v>0</v>
          </cell>
          <cell r="V1410">
            <v>0</v>
          </cell>
          <cell r="W1410">
            <v>0</v>
          </cell>
          <cell r="Y1410">
            <v>0</v>
          </cell>
          <cell r="AA1410">
            <v>0</v>
          </cell>
          <cell r="AJ1410">
            <v>0</v>
          </cell>
          <cell r="AN1410">
            <v>0</v>
          </cell>
          <cell r="AR1410">
            <v>0</v>
          </cell>
          <cell r="AV1410">
            <v>0</v>
          </cell>
          <cell r="AZ1410">
            <v>0</v>
          </cell>
        </row>
        <row r="1411">
          <cell r="Q1411">
            <v>-1193290.47</v>
          </cell>
          <cell r="S1411">
            <v>-226170.97</v>
          </cell>
          <cell r="U1411">
            <v>-450980.51</v>
          </cell>
          <cell r="V1411">
            <v>-579891.88</v>
          </cell>
          <cell r="W1411">
            <v>-664550.25</v>
          </cell>
          <cell r="Y1411">
            <v>-898783.15</v>
          </cell>
          <cell r="AA1411">
            <v>-1125742.67</v>
          </cell>
          <cell r="AJ1411">
            <v>-730895.30666666664</v>
          </cell>
          <cell r="AN1411">
            <v>-758239.11124999996</v>
          </cell>
          <cell r="AR1411">
            <v>-783413.85291666666</v>
          </cell>
          <cell r="AV1411">
            <v>-825834.85708333331</v>
          </cell>
          <cell r="AZ1411">
            <v>-848794.6758333334</v>
          </cell>
        </row>
        <row r="1412">
          <cell r="Q1412">
            <v>0</v>
          </cell>
          <cell r="S1412">
            <v>0</v>
          </cell>
          <cell r="U1412">
            <v>0</v>
          </cell>
          <cell r="V1412">
            <v>0</v>
          </cell>
          <cell r="W1412">
            <v>0</v>
          </cell>
          <cell r="Y1412">
            <v>0</v>
          </cell>
          <cell r="AA1412">
            <v>0</v>
          </cell>
          <cell r="AJ1412">
            <v>0</v>
          </cell>
          <cell r="AN1412">
            <v>0</v>
          </cell>
          <cell r="AR1412">
            <v>0</v>
          </cell>
          <cell r="AV1412">
            <v>0</v>
          </cell>
          <cell r="AZ1412">
            <v>0</v>
          </cell>
        </row>
        <row r="1413">
          <cell r="Q1413">
            <v>-450000</v>
          </cell>
          <cell r="S1413">
            <v>-446691</v>
          </cell>
          <cell r="U1413">
            <v>0</v>
          </cell>
          <cell r="V1413">
            <v>0</v>
          </cell>
          <cell r="W1413">
            <v>-198529.5</v>
          </cell>
          <cell r="Y1413">
            <v>-198529.5</v>
          </cell>
          <cell r="AA1413">
            <v>-409467</v>
          </cell>
          <cell r="AJ1413">
            <v>-240717</v>
          </cell>
          <cell r="AN1413">
            <v>-219485.25</v>
          </cell>
          <cell r="AR1413">
            <v>-240165.35416666666</v>
          </cell>
          <cell r="AV1413">
            <v>-340326.29166666669</v>
          </cell>
          <cell r="AZ1413">
            <v>-673138.875</v>
          </cell>
        </row>
        <row r="1414">
          <cell r="Q1414">
            <v>-468483.86</v>
          </cell>
          <cell r="S1414">
            <v>-435972.99</v>
          </cell>
          <cell r="U1414">
            <v>-385657.92</v>
          </cell>
          <cell r="V1414">
            <v>-378451.97</v>
          </cell>
          <cell r="W1414">
            <v>-366705.14</v>
          </cell>
          <cell r="Y1414">
            <v>-344174.36</v>
          </cell>
          <cell r="AA1414">
            <v>-338895.05</v>
          </cell>
          <cell r="AJ1414">
            <v>-487721.17500000005</v>
          </cell>
          <cell r="AN1414">
            <v>-463577.13666666666</v>
          </cell>
          <cell r="AR1414">
            <v>-423943.58499999996</v>
          </cell>
          <cell r="AV1414">
            <v>-377974.6966666666</v>
          </cell>
          <cell r="AZ1414">
            <v>-327948.96374999994</v>
          </cell>
        </row>
        <row r="1415">
          <cell r="Q1415">
            <v>-12000</v>
          </cell>
          <cell r="S1415">
            <v>-20000</v>
          </cell>
          <cell r="U1415">
            <v>-22250</v>
          </cell>
          <cell r="V1415">
            <v>-4500</v>
          </cell>
          <cell r="W1415">
            <v>-6750</v>
          </cell>
          <cell r="Y1415">
            <v>-11250</v>
          </cell>
          <cell r="AA1415">
            <v>-15750</v>
          </cell>
          <cell r="AJ1415">
            <v>-500</v>
          </cell>
          <cell r="AN1415">
            <v>-6593.75</v>
          </cell>
          <cell r="AR1415">
            <v>-9677.0833333333339</v>
          </cell>
          <cell r="AV1415">
            <v>-14427.083333333334</v>
          </cell>
          <cell r="AZ1415">
            <v>-11427.083333333334</v>
          </cell>
        </row>
        <row r="1416">
          <cell r="Q1416">
            <v>-1055220.03</v>
          </cell>
          <cell r="S1416">
            <v>-1136515.97</v>
          </cell>
          <cell r="U1416">
            <v>-174621.01</v>
          </cell>
          <cell r="V1416">
            <v>-220266.01</v>
          </cell>
          <cell r="W1416">
            <v>-311486.44</v>
          </cell>
          <cell r="Y1416">
            <v>-400991.04</v>
          </cell>
          <cell r="AA1416">
            <v>-588173.22</v>
          </cell>
          <cell r="AJ1416">
            <v>-741400.73749999993</v>
          </cell>
          <cell r="AN1416">
            <v>-755804.97458333347</v>
          </cell>
          <cell r="AR1416">
            <v>-660048.12791666656</v>
          </cell>
          <cell r="AV1416">
            <v>-539283.40166666661</v>
          </cell>
          <cell r="AZ1416">
            <v>-473103.91541666671</v>
          </cell>
        </row>
        <row r="1417">
          <cell r="Q1417">
            <v>-173891.11</v>
          </cell>
          <cell r="S1417">
            <v>-289818.52</v>
          </cell>
          <cell r="U1417">
            <v>-29851.31</v>
          </cell>
          <cell r="V1417">
            <v>-59702.62</v>
          </cell>
          <cell r="W1417">
            <v>-89553.93</v>
          </cell>
          <cell r="Y1417">
            <v>-149256.54999999999</v>
          </cell>
          <cell r="AA1417">
            <v>-208959.17</v>
          </cell>
          <cell r="AJ1417">
            <v>-7245.4629166666664</v>
          </cell>
          <cell r="AN1417">
            <v>-88189.360416666663</v>
          </cell>
          <cell r="AR1417">
            <v>-118040.67041666666</v>
          </cell>
          <cell r="AV1417">
            <v>-180448.26416666669</v>
          </cell>
          <cell r="AZ1417">
            <v>-194070.82666666666</v>
          </cell>
        </row>
        <row r="1418">
          <cell r="Q1418">
            <v>-51500</v>
          </cell>
          <cell r="S1418">
            <v>-85833.34</v>
          </cell>
          <cell r="U1418">
            <v>-8840.8700000000008</v>
          </cell>
          <cell r="V1418">
            <v>-17681.7</v>
          </cell>
          <cell r="W1418">
            <v>-26522.53</v>
          </cell>
          <cell r="Y1418">
            <v>-44204.19</v>
          </cell>
          <cell r="AA1418">
            <v>-61885.85</v>
          </cell>
          <cell r="AJ1418">
            <v>-2145.8333333333335</v>
          </cell>
          <cell r="AN1418">
            <v>-26118.370416666668</v>
          </cell>
          <cell r="AR1418">
            <v>-34959.213749999995</v>
          </cell>
          <cell r="AV1418">
            <v>-53441.997083333328</v>
          </cell>
          <cell r="AZ1418">
            <v>-57476.484583333331</v>
          </cell>
        </row>
        <row r="1419">
          <cell r="Q1419">
            <v>-51500</v>
          </cell>
          <cell r="S1419">
            <v>-85833.34</v>
          </cell>
          <cell r="U1419">
            <v>-8840.8700000000008</v>
          </cell>
          <cell r="V1419">
            <v>-17681.7</v>
          </cell>
          <cell r="W1419">
            <v>-26522.53</v>
          </cell>
          <cell r="Y1419">
            <v>-44204.19</v>
          </cell>
          <cell r="AA1419">
            <v>-61885.85</v>
          </cell>
          <cell r="AJ1419">
            <v>-2145.8333333333335</v>
          </cell>
          <cell r="AN1419">
            <v>-26118.370416666668</v>
          </cell>
          <cell r="AR1419">
            <v>-34959.213749999995</v>
          </cell>
          <cell r="AV1419">
            <v>-53441.997083333328</v>
          </cell>
          <cell r="AZ1419">
            <v>-57476.484583333331</v>
          </cell>
        </row>
        <row r="1420">
          <cell r="AA1420">
            <v>0</v>
          </cell>
          <cell r="AJ1420">
            <v>0</v>
          </cell>
          <cell r="AN1420">
            <v>0</v>
          </cell>
          <cell r="AR1420">
            <v>0</v>
          </cell>
          <cell r="AV1420">
            <v>-416.66666666666669</v>
          </cell>
          <cell r="AZ1420">
            <v>-833.33333333333337</v>
          </cell>
        </row>
        <row r="1421">
          <cell r="Q1421">
            <v>0</v>
          </cell>
          <cell r="S1421">
            <v>0</v>
          </cell>
          <cell r="U1421">
            <v>0</v>
          </cell>
          <cell r="V1421">
            <v>0</v>
          </cell>
          <cell r="W1421">
            <v>0</v>
          </cell>
          <cell r="Y1421">
            <v>0</v>
          </cell>
          <cell r="AA1421">
            <v>0</v>
          </cell>
          <cell r="AJ1421">
            <v>0</v>
          </cell>
          <cell r="AN1421">
            <v>0</v>
          </cell>
          <cell r="AR1421">
            <v>0</v>
          </cell>
          <cell r="AV1421">
            <v>0</v>
          </cell>
          <cell r="AZ1421">
            <v>0</v>
          </cell>
        </row>
        <row r="1422">
          <cell r="Q1422">
            <v>-47149.83</v>
          </cell>
          <cell r="S1422">
            <v>0</v>
          </cell>
          <cell r="U1422">
            <v>0</v>
          </cell>
          <cell r="V1422">
            <v>0</v>
          </cell>
          <cell r="W1422">
            <v>0</v>
          </cell>
          <cell r="Y1422">
            <v>0</v>
          </cell>
          <cell r="AA1422">
            <v>0</v>
          </cell>
          <cell r="AJ1422">
            <v>-17797.571249999997</v>
          </cell>
          <cell r="AN1422">
            <v>-11714.443333333335</v>
          </cell>
          <cell r="AR1422">
            <v>-7854.0525000000007</v>
          </cell>
          <cell r="AV1422">
            <v>-1964.5762500000001</v>
          </cell>
          <cell r="AZ1422">
            <v>0</v>
          </cell>
        </row>
        <row r="1423">
          <cell r="AV1423">
            <v>0</v>
          </cell>
          <cell r="AZ1423">
            <v>0</v>
          </cell>
        </row>
        <row r="1424">
          <cell r="AR1424">
            <v>0</v>
          </cell>
          <cell r="AV1424">
            <v>-87756.628749999989</v>
          </cell>
          <cell r="AZ1424">
            <v>-644529.85000000009</v>
          </cell>
        </row>
        <row r="1425">
          <cell r="AV1425">
            <v>0</v>
          </cell>
          <cell r="AZ1425">
            <v>0</v>
          </cell>
        </row>
        <row r="1426">
          <cell r="AV1426">
            <v>0</v>
          </cell>
          <cell r="AZ1426">
            <v>0</v>
          </cell>
        </row>
        <row r="1427">
          <cell r="AA1427">
            <v>0</v>
          </cell>
          <cell r="AR1427">
            <v>0</v>
          </cell>
          <cell r="AV1427">
            <v>-875.83333333333337</v>
          </cell>
          <cell r="AZ1427">
            <v>-7882.5</v>
          </cell>
        </row>
        <row r="1428">
          <cell r="AA1428">
            <v>0</v>
          </cell>
          <cell r="AR1428">
            <v>0</v>
          </cell>
          <cell r="AV1428">
            <v>-875.83333333333337</v>
          </cell>
          <cell r="AZ1428">
            <v>-7882.5</v>
          </cell>
        </row>
        <row r="1429">
          <cell r="AA1429">
            <v>0</v>
          </cell>
          <cell r="AR1429">
            <v>0</v>
          </cell>
          <cell r="AV1429">
            <v>-1532.7083333333333</v>
          </cell>
          <cell r="AZ1429">
            <v>-13794.375</v>
          </cell>
        </row>
        <row r="1430">
          <cell r="AA1430">
            <v>0</v>
          </cell>
          <cell r="AR1430">
            <v>0</v>
          </cell>
          <cell r="AV1430">
            <v>-15327.083333333334</v>
          </cell>
          <cell r="AZ1430">
            <v>-137943.75</v>
          </cell>
        </row>
        <row r="1431">
          <cell r="AA1431">
            <v>0</v>
          </cell>
          <cell r="AR1431">
            <v>0</v>
          </cell>
          <cell r="AV1431">
            <v>-6568.75</v>
          </cell>
          <cell r="AZ1431">
            <v>-24085.416666666668</v>
          </cell>
        </row>
        <row r="1432">
          <cell r="AA1432">
            <v>0</v>
          </cell>
          <cell r="AR1432">
            <v>0</v>
          </cell>
          <cell r="AV1432">
            <v>-1094.7916666666667</v>
          </cell>
          <cell r="AZ1432">
            <v>-9853.125</v>
          </cell>
        </row>
        <row r="1433">
          <cell r="AA1433">
            <v>0</v>
          </cell>
          <cell r="AR1433">
            <v>0</v>
          </cell>
          <cell r="AV1433">
            <v>0</v>
          </cell>
          <cell r="AZ1433">
            <v>0</v>
          </cell>
        </row>
        <row r="1434">
          <cell r="AV1434">
            <v>0</v>
          </cell>
          <cell r="AZ1434">
            <v>0</v>
          </cell>
        </row>
        <row r="1435">
          <cell r="AV1435">
            <v>0</v>
          </cell>
          <cell r="AZ1435">
            <v>0</v>
          </cell>
        </row>
        <row r="1436">
          <cell r="AV1436">
            <v>0</v>
          </cell>
          <cell r="AZ1436">
            <v>0</v>
          </cell>
        </row>
        <row r="1437">
          <cell r="AV1437">
            <v>0</v>
          </cell>
          <cell r="AZ1437">
            <v>0</v>
          </cell>
        </row>
        <row r="1438">
          <cell r="AV1438">
            <v>-94173.208333333328</v>
          </cell>
          <cell r="AZ1438">
            <v>-873833.875</v>
          </cell>
        </row>
        <row r="1439">
          <cell r="AV1439">
            <v>-2189.5833333333335</v>
          </cell>
          <cell r="AZ1439">
            <v>-19706.25</v>
          </cell>
        </row>
        <row r="1440">
          <cell r="AV1440">
            <v>0</v>
          </cell>
          <cell r="AZ1440">
            <v>0</v>
          </cell>
        </row>
        <row r="1441">
          <cell r="AV1441">
            <v>0</v>
          </cell>
          <cell r="AZ1441">
            <v>0</v>
          </cell>
        </row>
        <row r="1442">
          <cell r="AV1442">
            <v>0</v>
          </cell>
          <cell r="AZ1442">
            <v>0</v>
          </cell>
        </row>
        <row r="1443">
          <cell r="AV1443">
            <v>-1094.7916666666667</v>
          </cell>
          <cell r="AZ1443">
            <v>-9853.125</v>
          </cell>
        </row>
        <row r="1444">
          <cell r="AV1444">
            <v>0</v>
          </cell>
          <cell r="AZ1444">
            <v>0</v>
          </cell>
        </row>
        <row r="1445">
          <cell r="AV1445">
            <v>0</v>
          </cell>
          <cell r="AZ1445">
            <v>0</v>
          </cell>
        </row>
        <row r="1446">
          <cell r="AV1446">
            <v>0</v>
          </cell>
          <cell r="AZ1446">
            <v>0</v>
          </cell>
        </row>
        <row r="1447">
          <cell r="AV1447">
            <v>0</v>
          </cell>
          <cell r="AZ1447">
            <v>0</v>
          </cell>
        </row>
        <row r="1448">
          <cell r="U1448">
            <v>-15253885.119999999</v>
          </cell>
          <cell r="V1448">
            <v>-14906969.26</v>
          </cell>
          <cell r="W1448">
            <v>-14348397.539999999</v>
          </cell>
          <cell r="Y1448">
            <v>-13587687.189999999</v>
          </cell>
          <cell r="AA1448">
            <v>-12877073.34</v>
          </cell>
          <cell r="AJ1448">
            <v>0</v>
          </cell>
          <cell r="AN1448">
            <v>-1935595.9433333334</v>
          </cell>
          <cell r="AR1448">
            <v>-6739250.61625</v>
          </cell>
          <cell r="AV1448">
            <v>-11017168.754999999</v>
          </cell>
          <cell r="AZ1448">
            <v>-9573430.5791666657</v>
          </cell>
        </row>
        <row r="1449">
          <cell r="Q1449">
            <v>-22739197.710000001</v>
          </cell>
          <cell r="S1449">
            <v>0</v>
          </cell>
          <cell r="U1449">
            <v>0</v>
          </cell>
          <cell r="V1449">
            <v>0</v>
          </cell>
          <cell r="W1449">
            <v>0</v>
          </cell>
          <cell r="Y1449">
            <v>0</v>
          </cell>
          <cell r="AA1449">
            <v>0</v>
          </cell>
          <cell r="AJ1449">
            <v>-19961333.408750001</v>
          </cell>
          <cell r="AN1449">
            <v>-18027089.832083341</v>
          </cell>
          <cell r="AR1449">
            <v>-10422132.283750001</v>
          </cell>
          <cell r="AV1449">
            <v>-2842399.7137499996</v>
          </cell>
          <cell r="AZ1449">
            <v>0</v>
          </cell>
        </row>
        <row r="1450">
          <cell r="Q1450">
            <v>-45846943.020000003</v>
          </cell>
          <cell r="S1450">
            <v>-45259391.049999997</v>
          </cell>
          <cell r="U1450">
            <v>-44869994.159999996</v>
          </cell>
          <cell r="V1450">
            <v>-44544949.149999999</v>
          </cell>
          <cell r="W1450">
            <v>-44066127.07</v>
          </cell>
          <cell r="Y1450">
            <v>-43473648.030000001</v>
          </cell>
          <cell r="AA1450">
            <v>-43002486.130000003</v>
          </cell>
          <cell r="AJ1450">
            <v>-1910289.2925000002</v>
          </cell>
          <cell r="AN1450">
            <v>-17024115.043333333</v>
          </cell>
          <cell r="AR1450">
            <v>-31736847.115416665</v>
          </cell>
          <cell r="AV1450">
            <v>-44155354.499583326</v>
          </cell>
          <cell r="AZ1450">
            <v>-30807831.670000002</v>
          </cell>
        </row>
        <row r="1451">
          <cell r="Q1451">
            <v>-5284492</v>
          </cell>
          <cell r="S1451">
            <v>-7277948.79</v>
          </cell>
          <cell r="U1451">
            <v>-47214426.090000004</v>
          </cell>
          <cell r="V1451">
            <v>-42951910.009999998</v>
          </cell>
          <cell r="W1451">
            <v>-53765020</v>
          </cell>
          <cell r="Y1451">
            <v>-136888713.97</v>
          </cell>
          <cell r="AA1451">
            <v>-90779508.310000002</v>
          </cell>
          <cell r="AJ1451">
            <v>-4079302.875</v>
          </cell>
          <cell r="AN1451">
            <v>-10215434.367083333</v>
          </cell>
          <cell r="AR1451">
            <v>-35971356.855416663</v>
          </cell>
          <cell r="AV1451">
            <v>-66217350.58625</v>
          </cell>
          <cell r="AZ1451">
            <v>-91946591.767499998</v>
          </cell>
        </row>
        <row r="1452">
          <cell r="Q1452">
            <v>-146627437</v>
          </cell>
          <cell r="S1452">
            <v>-174733257.81999999</v>
          </cell>
          <cell r="U1452">
            <v>-153346024.08000001</v>
          </cell>
          <cell r="V1452">
            <v>-131389310.18000001</v>
          </cell>
          <cell r="W1452">
            <v>-122462280.81</v>
          </cell>
          <cell r="Y1452">
            <v>-132728656.68000001</v>
          </cell>
          <cell r="AA1452">
            <v>-94851571.670000002</v>
          </cell>
          <cell r="AJ1452">
            <v>-35063785.458333336</v>
          </cell>
          <cell r="AN1452">
            <v>-90200928.605000004</v>
          </cell>
          <cell r="AR1452">
            <v>-132804927.82749999</v>
          </cell>
          <cell r="AV1452">
            <v>-129416185.69541667</v>
          </cell>
          <cell r="AZ1452">
            <v>-101565399.33375001</v>
          </cell>
        </row>
        <row r="1453">
          <cell r="Q1453">
            <v>-3042121</v>
          </cell>
          <cell r="S1453">
            <v>-3199319.12</v>
          </cell>
          <cell r="U1453">
            <v>-36843688.369999997</v>
          </cell>
          <cell r="V1453">
            <v>-29512015.59</v>
          </cell>
          <cell r="W1453">
            <v>-31061844.82</v>
          </cell>
          <cell r="Y1453">
            <v>-90773648.450000003</v>
          </cell>
          <cell r="AA1453">
            <v>-68807119.890000001</v>
          </cell>
          <cell r="AJ1453">
            <v>-5544070.416666667</v>
          </cell>
          <cell r="AN1453">
            <v>-8978652.6970833335</v>
          </cell>
          <cell r="AR1453">
            <v>-24550238.513750002</v>
          </cell>
          <cell r="AV1453">
            <v>-47266621.321666658</v>
          </cell>
          <cell r="AZ1453">
            <v>-70688125.567916662</v>
          </cell>
        </row>
        <row r="1454">
          <cell r="Q1454">
            <v>-62495473</v>
          </cell>
          <cell r="S1454">
            <v>-70238454.790000007</v>
          </cell>
          <cell r="U1454">
            <v>-51097143.75</v>
          </cell>
          <cell r="V1454">
            <v>-34581627.18</v>
          </cell>
          <cell r="W1454">
            <v>-31546380.68</v>
          </cell>
          <cell r="Y1454">
            <v>-34071970.619999997</v>
          </cell>
          <cell r="AA1454">
            <v>-25151454.940000001</v>
          </cell>
          <cell r="AJ1454">
            <v>-12955949.791666666</v>
          </cell>
          <cell r="AN1454">
            <v>-33141180.537916671</v>
          </cell>
          <cell r="AR1454">
            <v>-44026800.607500009</v>
          </cell>
          <cell r="AV1454">
            <v>-39986123.31333334</v>
          </cell>
          <cell r="AZ1454">
            <v>-28822538.374166667</v>
          </cell>
        </row>
        <row r="1455">
          <cell r="Q1455">
            <v>0</v>
          </cell>
          <cell r="S1455">
            <v>0</v>
          </cell>
          <cell r="U1455">
            <v>0</v>
          </cell>
          <cell r="V1455">
            <v>0</v>
          </cell>
          <cell r="W1455">
            <v>0</v>
          </cell>
          <cell r="Y1455">
            <v>0</v>
          </cell>
          <cell r="AA1455">
            <v>0</v>
          </cell>
          <cell r="AJ1455">
            <v>494570.625</v>
          </cell>
          <cell r="AN1455">
            <v>0</v>
          </cell>
          <cell r="AR1455">
            <v>0</v>
          </cell>
          <cell r="AV1455">
            <v>0</v>
          </cell>
          <cell r="AZ1455">
            <v>0</v>
          </cell>
        </row>
        <row r="1456">
          <cell r="Q1456">
            <v>337205</v>
          </cell>
          <cell r="S1456">
            <v>337205</v>
          </cell>
          <cell r="U1456">
            <v>0</v>
          </cell>
          <cell r="V1456">
            <v>0</v>
          </cell>
          <cell r="W1456">
            <v>0</v>
          </cell>
          <cell r="Y1456">
            <v>0</v>
          </cell>
          <cell r="AA1456">
            <v>0</v>
          </cell>
          <cell r="AJ1456">
            <v>426179.54166666669</v>
          </cell>
          <cell r="AN1456">
            <v>495807.125</v>
          </cell>
          <cell r="AR1456">
            <v>493291.95833333331</v>
          </cell>
          <cell r="AV1456">
            <v>70251.041666666672</v>
          </cell>
          <cell r="AZ1456">
            <v>0</v>
          </cell>
        </row>
        <row r="1457">
          <cell r="Q1457">
            <v>0</v>
          </cell>
          <cell r="S1457">
            <v>0</v>
          </cell>
          <cell r="U1457">
            <v>0</v>
          </cell>
          <cell r="V1457">
            <v>0</v>
          </cell>
          <cell r="W1457">
            <v>0</v>
          </cell>
          <cell r="Y1457">
            <v>0</v>
          </cell>
          <cell r="AA1457">
            <v>0</v>
          </cell>
          <cell r="AJ1457">
            <v>1379983.5416666667</v>
          </cell>
          <cell r="AN1457">
            <v>0</v>
          </cell>
          <cell r="AR1457">
            <v>0</v>
          </cell>
          <cell r="AV1457">
            <v>0</v>
          </cell>
          <cell r="AZ1457">
            <v>0</v>
          </cell>
        </row>
        <row r="1458">
          <cell r="Q1458">
            <v>187642</v>
          </cell>
          <cell r="S1458">
            <v>187642</v>
          </cell>
          <cell r="U1458">
            <v>0</v>
          </cell>
          <cell r="V1458">
            <v>0</v>
          </cell>
          <cell r="W1458">
            <v>0</v>
          </cell>
          <cell r="Y1458">
            <v>0</v>
          </cell>
          <cell r="AA1458">
            <v>0</v>
          </cell>
          <cell r="AJ1458">
            <v>153891.5</v>
          </cell>
          <cell r="AN1458">
            <v>192735.5</v>
          </cell>
          <cell r="AR1458">
            <v>184477.29166666666</v>
          </cell>
          <cell r="AV1458">
            <v>39092.083333333336</v>
          </cell>
          <cell r="AZ1458">
            <v>0</v>
          </cell>
        </row>
        <row r="1459">
          <cell r="Q1459">
            <v>28158</v>
          </cell>
          <cell r="S1459">
            <v>28158</v>
          </cell>
          <cell r="U1459">
            <v>0</v>
          </cell>
          <cell r="V1459">
            <v>0</v>
          </cell>
          <cell r="W1459">
            <v>0</v>
          </cell>
          <cell r="Y1459">
            <v>0</v>
          </cell>
          <cell r="AA1459">
            <v>0</v>
          </cell>
          <cell r="AJ1459">
            <v>41793.75</v>
          </cell>
          <cell r="AN1459">
            <v>40971.75</v>
          </cell>
          <cell r="AR1459">
            <v>29832.458333333332</v>
          </cell>
          <cell r="AV1459">
            <v>5866.25</v>
          </cell>
          <cell r="AZ1459">
            <v>0</v>
          </cell>
        </row>
        <row r="1460">
          <cell r="Q1460">
            <v>17952</v>
          </cell>
          <cell r="S1460">
            <v>17952</v>
          </cell>
          <cell r="U1460">
            <v>0</v>
          </cell>
          <cell r="V1460">
            <v>0</v>
          </cell>
          <cell r="W1460">
            <v>0</v>
          </cell>
          <cell r="Y1460">
            <v>0</v>
          </cell>
          <cell r="AA1460">
            <v>0</v>
          </cell>
          <cell r="AJ1460">
            <v>62107.25</v>
          </cell>
          <cell r="AN1460">
            <v>54741.875</v>
          </cell>
          <cell r="AR1460">
            <v>26282.958333333332</v>
          </cell>
          <cell r="AV1460">
            <v>3740</v>
          </cell>
          <cell r="AZ1460">
            <v>0</v>
          </cell>
        </row>
        <row r="1461">
          <cell r="Q1461">
            <v>0</v>
          </cell>
          <cell r="S1461">
            <v>0</v>
          </cell>
          <cell r="U1461">
            <v>0</v>
          </cell>
          <cell r="V1461">
            <v>0</v>
          </cell>
          <cell r="W1461">
            <v>0</v>
          </cell>
          <cell r="Y1461">
            <v>0</v>
          </cell>
          <cell r="AA1461">
            <v>0</v>
          </cell>
          <cell r="AJ1461">
            <v>-43831.358333333337</v>
          </cell>
          <cell r="AN1461">
            <v>-43831.358333333337</v>
          </cell>
          <cell r="AR1461">
            <v>0</v>
          </cell>
          <cell r="AV1461">
            <v>0</v>
          </cell>
          <cell r="AZ1461">
            <v>0</v>
          </cell>
        </row>
        <row r="1462">
          <cell r="Q1462">
            <v>0</v>
          </cell>
          <cell r="S1462">
            <v>0</v>
          </cell>
          <cell r="U1462">
            <v>0</v>
          </cell>
          <cell r="V1462">
            <v>0</v>
          </cell>
          <cell r="W1462">
            <v>0</v>
          </cell>
          <cell r="Y1462">
            <v>0</v>
          </cell>
          <cell r="AA1462">
            <v>0</v>
          </cell>
          <cell r="AJ1462">
            <v>-6020.6500000000005</v>
          </cell>
          <cell r="AN1462">
            <v>-6020.6500000000005</v>
          </cell>
          <cell r="AR1462">
            <v>0</v>
          </cell>
          <cell r="AV1462">
            <v>0</v>
          </cell>
          <cell r="AZ1462">
            <v>0</v>
          </cell>
        </row>
        <row r="1463">
          <cell r="Q1463">
            <v>-83392136</v>
          </cell>
          <cell r="S1463">
            <v>-131126367.93000001</v>
          </cell>
          <cell r="U1463">
            <v>-116413391.34</v>
          </cell>
          <cell r="V1463">
            <v>-109603898.62</v>
          </cell>
          <cell r="W1463">
            <v>-99191965.030000001</v>
          </cell>
          <cell r="Y1463">
            <v>0</v>
          </cell>
          <cell r="AA1463">
            <v>0</v>
          </cell>
          <cell r="AJ1463">
            <v>-12611336.333333334</v>
          </cell>
          <cell r="AN1463">
            <v>-48323100.975833327</v>
          </cell>
          <cell r="AR1463">
            <v>-70565554.460833326</v>
          </cell>
          <cell r="AV1463">
            <v>-59775370.419166662</v>
          </cell>
          <cell r="AZ1463">
            <v>-22250213.276666667</v>
          </cell>
        </row>
        <row r="1464">
          <cell r="Q1464">
            <v>0</v>
          </cell>
          <cell r="S1464">
            <v>0</v>
          </cell>
          <cell r="U1464">
            <v>0</v>
          </cell>
          <cell r="V1464">
            <v>0</v>
          </cell>
          <cell r="W1464">
            <v>0</v>
          </cell>
          <cell r="Y1464">
            <v>0</v>
          </cell>
          <cell r="AA1464">
            <v>0</v>
          </cell>
          <cell r="AJ1464">
            <v>-3697037.0833333335</v>
          </cell>
          <cell r="AN1464">
            <v>0</v>
          </cell>
          <cell r="AR1464">
            <v>0</v>
          </cell>
          <cell r="AV1464">
            <v>0</v>
          </cell>
          <cell r="AZ1464">
            <v>0</v>
          </cell>
        </row>
        <row r="1465">
          <cell r="Q1465">
            <v>0</v>
          </cell>
          <cell r="S1465">
            <v>0</v>
          </cell>
          <cell r="U1465">
            <v>0</v>
          </cell>
          <cell r="V1465">
            <v>0</v>
          </cell>
          <cell r="W1465">
            <v>0</v>
          </cell>
          <cell r="Y1465">
            <v>0</v>
          </cell>
          <cell r="AA1465">
            <v>0</v>
          </cell>
          <cell r="AJ1465">
            <v>0</v>
          </cell>
          <cell r="AN1465">
            <v>0</v>
          </cell>
          <cell r="AR1465">
            <v>0</v>
          </cell>
          <cell r="AV1465">
            <v>0</v>
          </cell>
          <cell r="AZ1465">
            <v>0</v>
          </cell>
        </row>
        <row r="1466">
          <cell r="Q1466">
            <v>-89829695</v>
          </cell>
          <cell r="S1466">
            <v>-126532001.87</v>
          </cell>
          <cell r="U1466">
            <v>-78552028.540000007</v>
          </cell>
          <cell r="V1466">
            <v>-64924091.229999997</v>
          </cell>
          <cell r="W1466">
            <v>-60608616.539999999</v>
          </cell>
          <cell r="Y1466">
            <v>0</v>
          </cell>
          <cell r="AA1466">
            <v>0</v>
          </cell>
          <cell r="AJ1466">
            <v>-9694466.416666666</v>
          </cell>
          <cell r="AN1466">
            <v>-42255288.224166669</v>
          </cell>
          <cell r="AR1466">
            <v>-55882172.519166671</v>
          </cell>
          <cell r="AV1466">
            <v>-46489706.810833335</v>
          </cell>
          <cell r="AZ1466">
            <v>-13734060.17</v>
          </cell>
        </row>
        <row r="1467">
          <cell r="Q1467">
            <v>0</v>
          </cell>
          <cell r="S1467">
            <v>0</v>
          </cell>
          <cell r="U1467">
            <v>0</v>
          </cell>
          <cell r="V1467">
            <v>0</v>
          </cell>
          <cell r="W1467">
            <v>0</v>
          </cell>
          <cell r="Y1467">
            <v>0</v>
          </cell>
          <cell r="AA1467">
            <v>0</v>
          </cell>
          <cell r="AJ1467">
            <v>-33882.5</v>
          </cell>
          <cell r="AN1467">
            <v>0</v>
          </cell>
          <cell r="AR1467">
            <v>0</v>
          </cell>
          <cell r="AV1467">
            <v>0</v>
          </cell>
          <cell r="AZ1467">
            <v>0</v>
          </cell>
        </row>
        <row r="1468">
          <cell r="Q1468">
            <v>-2249252</v>
          </cell>
          <cell r="S1468">
            <v>0</v>
          </cell>
          <cell r="U1468">
            <v>0</v>
          </cell>
          <cell r="V1468">
            <v>0</v>
          </cell>
          <cell r="W1468">
            <v>0</v>
          </cell>
          <cell r="Y1468">
            <v>0</v>
          </cell>
          <cell r="AA1468">
            <v>0</v>
          </cell>
          <cell r="AJ1468">
            <v>-217795.08333333334</v>
          </cell>
          <cell r="AN1468">
            <v>-311513.91666666669</v>
          </cell>
          <cell r="AR1468">
            <v>-311513.91666666669</v>
          </cell>
          <cell r="AV1468">
            <v>-93718.833333333328</v>
          </cell>
          <cell r="AZ1468">
            <v>0</v>
          </cell>
        </row>
        <row r="1469">
          <cell r="Q1469">
            <v>0</v>
          </cell>
          <cell r="S1469">
            <v>0</v>
          </cell>
          <cell r="U1469">
            <v>0</v>
          </cell>
          <cell r="V1469">
            <v>0</v>
          </cell>
          <cell r="W1469">
            <v>0</v>
          </cell>
          <cell r="Y1469">
            <v>0</v>
          </cell>
          <cell r="AA1469">
            <v>0</v>
          </cell>
          <cell r="AJ1469">
            <v>1246.9166666666667</v>
          </cell>
          <cell r="AN1469">
            <v>0</v>
          </cell>
          <cell r="AR1469">
            <v>0</v>
          </cell>
          <cell r="AV1469">
            <v>0</v>
          </cell>
          <cell r="AZ1469">
            <v>0</v>
          </cell>
        </row>
        <row r="1470">
          <cell r="Q1470">
            <v>0</v>
          </cell>
          <cell r="S1470">
            <v>0</v>
          </cell>
          <cell r="U1470">
            <v>0</v>
          </cell>
          <cell r="V1470">
            <v>0</v>
          </cell>
          <cell r="W1470">
            <v>0</v>
          </cell>
          <cell r="Y1470">
            <v>0</v>
          </cell>
          <cell r="AA1470">
            <v>0</v>
          </cell>
          <cell r="AJ1470">
            <v>0</v>
          </cell>
          <cell r="AN1470">
            <v>0</v>
          </cell>
          <cell r="AR1470">
            <v>0</v>
          </cell>
          <cell r="AV1470">
            <v>0</v>
          </cell>
          <cell r="AZ1470">
            <v>0</v>
          </cell>
        </row>
        <row r="1471">
          <cell r="Q1471">
            <v>-3858235</v>
          </cell>
          <cell r="S1471">
            <v>0</v>
          </cell>
          <cell r="U1471">
            <v>0</v>
          </cell>
          <cell r="V1471">
            <v>0</v>
          </cell>
          <cell r="W1471">
            <v>0</v>
          </cell>
          <cell r="Y1471">
            <v>0</v>
          </cell>
          <cell r="AA1471">
            <v>0</v>
          </cell>
          <cell r="AJ1471">
            <v>-335751.04166666669</v>
          </cell>
          <cell r="AN1471">
            <v>-496510.83333333331</v>
          </cell>
          <cell r="AR1471">
            <v>-496510.83333333331</v>
          </cell>
          <cell r="AV1471">
            <v>-160759.79166666666</v>
          </cell>
          <cell r="AZ1471">
            <v>0</v>
          </cell>
        </row>
        <row r="1472">
          <cell r="Q1472">
            <v>0</v>
          </cell>
          <cell r="S1472">
            <v>0</v>
          </cell>
          <cell r="U1472">
            <v>0</v>
          </cell>
          <cell r="V1472">
            <v>0</v>
          </cell>
          <cell r="W1472">
            <v>0</v>
          </cell>
          <cell r="Y1472">
            <v>0</v>
          </cell>
          <cell r="AA1472">
            <v>0</v>
          </cell>
          <cell r="AJ1472">
            <v>496.16666666666669</v>
          </cell>
          <cell r="AN1472">
            <v>0</v>
          </cell>
          <cell r="AR1472">
            <v>0</v>
          </cell>
          <cell r="AV1472">
            <v>0</v>
          </cell>
          <cell r="AZ1472">
            <v>0</v>
          </cell>
        </row>
        <row r="1473">
          <cell r="Q1473">
            <v>322134</v>
          </cell>
          <cell r="S1473">
            <v>322134</v>
          </cell>
          <cell r="U1473">
            <v>0</v>
          </cell>
          <cell r="V1473">
            <v>0</v>
          </cell>
          <cell r="W1473">
            <v>0</v>
          </cell>
          <cell r="Y1473">
            <v>0</v>
          </cell>
          <cell r="AA1473">
            <v>0</v>
          </cell>
          <cell r="AJ1473">
            <v>143802</v>
          </cell>
          <cell r="AN1473">
            <v>210868.125</v>
          </cell>
          <cell r="AR1473">
            <v>210808.41666666666</v>
          </cell>
          <cell r="AV1473">
            <v>67111.25</v>
          </cell>
          <cell r="AZ1473">
            <v>0</v>
          </cell>
        </row>
        <row r="1474">
          <cell r="Q1474">
            <v>596946</v>
          </cell>
          <cell r="S1474">
            <v>596946</v>
          </cell>
          <cell r="U1474">
            <v>0</v>
          </cell>
          <cell r="V1474">
            <v>0</v>
          </cell>
          <cell r="W1474">
            <v>0</v>
          </cell>
          <cell r="Y1474">
            <v>0</v>
          </cell>
          <cell r="AA1474">
            <v>0</v>
          </cell>
          <cell r="AJ1474">
            <v>128731.25</v>
          </cell>
          <cell r="AN1474">
            <v>251938.625</v>
          </cell>
          <cell r="AR1474">
            <v>250346.83333333334</v>
          </cell>
          <cell r="AV1474">
            <v>124363.75</v>
          </cell>
          <cell r="AZ1474">
            <v>0</v>
          </cell>
        </row>
        <row r="1475">
          <cell r="Q1475">
            <v>0</v>
          </cell>
          <cell r="S1475">
            <v>0</v>
          </cell>
          <cell r="U1475">
            <v>0</v>
          </cell>
          <cell r="V1475">
            <v>0</v>
          </cell>
          <cell r="W1475">
            <v>0</v>
          </cell>
          <cell r="Y1475">
            <v>0</v>
          </cell>
          <cell r="AA1475">
            <v>0</v>
          </cell>
          <cell r="AJ1475">
            <v>0</v>
          </cell>
          <cell r="AN1475">
            <v>0</v>
          </cell>
          <cell r="AR1475">
            <v>0</v>
          </cell>
          <cell r="AV1475">
            <v>0</v>
          </cell>
          <cell r="AZ1475">
            <v>0</v>
          </cell>
        </row>
        <row r="1476">
          <cell r="Q1476">
            <v>0</v>
          </cell>
          <cell r="S1476">
            <v>0</v>
          </cell>
          <cell r="U1476">
            <v>0</v>
          </cell>
          <cell r="V1476">
            <v>0</v>
          </cell>
          <cell r="W1476">
            <v>0</v>
          </cell>
          <cell r="Y1476">
            <v>0</v>
          </cell>
          <cell r="AA1476">
            <v>0</v>
          </cell>
          <cell r="AJ1476">
            <v>0</v>
          </cell>
          <cell r="AN1476">
            <v>0</v>
          </cell>
          <cell r="AR1476">
            <v>0</v>
          </cell>
          <cell r="AV1476">
            <v>0</v>
          </cell>
          <cell r="AZ1476">
            <v>0</v>
          </cell>
        </row>
        <row r="1477">
          <cell r="Q1477">
            <v>0</v>
          </cell>
          <cell r="S1477">
            <v>0</v>
          </cell>
          <cell r="U1477">
            <v>0</v>
          </cell>
          <cell r="V1477">
            <v>0</v>
          </cell>
          <cell r="W1477">
            <v>0</v>
          </cell>
          <cell r="Y1477">
            <v>0</v>
          </cell>
          <cell r="AA1477">
            <v>0</v>
          </cell>
          <cell r="AJ1477">
            <v>0</v>
          </cell>
          <cell r="AN1477">
            <v>0</v>
          </cell>
          <cell r="AR1477">
            <v>0</v>
          </cell>
          <cell r="AV1477">
            <v>0</v>
          </cell>
          <cell r="AZ1477">
            <v>0</v>
          </cell>
        </row>
        <row r="1478">
          <cell r="Q1478">
            <v>0</v>
          </cell>
          <cell r="S1478">
            <v>0</v>
          </cell>
          <cell r="U1478">
            <v>0</v>
          </cell>
          <cell r="V1478">
            <v>0</v>
          </cell>
          <cell r="W1478">
            <v>0</v>
          </cell>
          <cell r="Y1478">
            <v>0</v>
          </cell>
          <cell r="AA1478">
            <v>0</v>
          </cell>
          <cell r="AJ1478">
            <v>0</v>
          </cell>
          <cell r="AN1478">
            <v>0</v>
          </cell>
          <cell r="AR1478">
            <v>0</v>
          </cell>
          <cell r="AV1478">
            <v>0</v>
          </cell>
          <cell r="AZ1478">
            <v>0</v>
          </cell>
        </row>
        <row r="1479">
          <cell r="Q1479">
            <v>-5703829.3499999996</v>
          </cell>
          <cell r="S1479">
            <v>-5703829.3499999996</v>
          </cell>
          <cell r="U1479">
            <v>-5538136.6100000003</v>
          </cell>
          <cell r="V1479">
            <v>-5334768.82</v>
          </cell>
          <cell r="W1479">
            <v>-5330002.57</v>
          </cell>
          <cell r="Y1479">
            <v>-5748539.3700000001</v>
          </cell>
          <cell r="AA1479">
            <v>-5748539.3700000001</v>
          </cell>
          <cell r="AJ1479">
            <v>-7046691.6079166671</v>
          </cell>
          <cell r="AN1479">
            <v>-6577921.217083334</v>
          </cell>
          <cell r="AR1479">
            <v>-6044138.8395833336</v>
          </cell>
          <cell r="AV1479">
            <v>-5645895.6695833318</v>
          </cell>
          <cell r="AZ1479">
            <v>-5659567.8966666674</v>
          </cell>
        </row>
        <row r="1480">
          <cell r="Q1480">
            <v>-2180468.58</v>
          </cell>
          <cell r="S1480">
            <v>-2164411.83</v>
          </cell>
          <cell r="U1480">
            <v>-2155602.66</v>
          </cell>
          <cell r="V1480">
            <v>-2155602.66</v>
          </cell>
          <cell r="W1480">
            <v>-2155602.66</v>
          </cell>
          <cell r="Y1480">
            <v>-2159969.66</v>
          </cell>
          <cell r="AA1480">
            <v>-2141041.9900000002</v>
          </cell>
          <cell r="AJ1480">
            <v>-4189567.5199999982</v>
          </cell>
          <cell r="AN1480">
            <v>-3478449.2999999993</v>
          </cell>
          <cell r="AR1480">
            <v>-2771708.0716666663</v>
          </cell>
          <cell r="AV1480">
            <v>-2097476.5595833338</v>
          </cell>
          <cell r="AZ1480">
            <v>-1721835.1758333331</v>
          </cell>
        </row>
        <row r="1481">
          <cell r="Q1481">
            <v>-96358.61</v>
          </cell>
          <cell r="S1481">
            <v>-92105.61</v>
          </cell>
          <cell r="U1481">
            <v>-90828.61</v>
          </cell>
          <cell r="V1481">
            <v>-90828.61</v>
          </cell>
          <cell r="W1481">
            <v>-90828.61</v>
          </cell>
          <cell r="Y1481">
            <v>-77696.61</v>
          </cell>
          <cell r="AA1481">
            <v>-77696.61</v>
          </cell>
          <cell r="AJ1481">
            <v>-147304.80166666667</v>
          </cell>
          <cell r="AN1481">
            <v>-123679.13500000005</v>
          </cell>
          <cell r="AR1481">
            <v>-102195.84541666666</v>
          </cell>
          <cell r="AV1481">
            <v>-84457.193333333329</v>
          </cell>
          <cell r="AZ1481">
            <v>-70434.401666666658</v>
          </cell>
        </row>
        <row r="1482">
          <cell r="Q1482">
            <v>0</v>
          </cell>
          <cell r="S1482">
            <v>0</v>
          </cell>
          <cell r="U1482">
            <v>0</v>
          </cell>
          <cell r="V1482">
            <v>0</v>
          </cell>
          <cell r="W1482">
            <v>0</v>
          </cell>
          <cell r="Y1482">
            <v>0</v>
          </cell>
          <cell r="AA1482">
            <v>0</v>
          </cell>
          <cell r="AJ1482">
            <v>0</v>
          </cell>
          <cell r="AN1482">
            <v>0</v>
          </cell>
          <cell r="AR1482">
            <v>0</v>
          </cell>
          <cell r="AV1482">
            <v>0</v>
          </cell>
          <cell r="AZ1482">
            <v>0</v>
          </cell>
        </row>
        <row r="1483">
          <cell r="Q1483">
            <v>-156915.16</v>
          </cell>
          <cell r="S1483">
            <v>-157071.22</v>
          </cell>
          <cell r="U1483">
            <v>-147703.67999999999</v>
          </cell>
          <cell r="V1483">
            <v>-147753.01</v>
          </cell>
          <cell r="W1483">
            <v>-148147.14000000001</v>
          </cell>
          <cell r="Y1483">
            <v>-148183.21</v>
          </cell>
          <cell r="AA1483">
            <v>-146145.63</v>
          </cell>
          <cell r="AJ1483">
            <v>-165375.01625000002</v>
          </cell>
          <cell r="AN1483">
            <v>-155593.65208333332</v>
          </cell>
          <cell r="AR1483">
            <v>-152024.71333333335</v>
          </cell>
          <cell r="AV1483">
            <v>-143251.48083333331</v>
          </cell>
          <cell r="AZ1483">
            <v>-92196.883333333317</v>
          </cell>
        </row>
        <row r="1484">
          <cell r="Q1484">
            <v>-493325.13</v>
          </cell>
          <cell r="S1484">
            <v>-446077.1</v>
          </cell>
          <cell r="U1484">
            <v>-406580.41</v>
          </cell>
          <cell r="V1484">
            <v>-404482.26</v>
          </cell>
          <cell r="W1484">
            <v>-448891.57</v>
          </cell>
          <cell r="Y1484">
            <v>-485771.23</v>
          </cell>
          <cell r="AA1484">
            <v>-530124.57999999996</v>
          </cell>
          <cell r="AJ1484">
            <v>-421708.8133333333</v>
          </cell>
          <cell r="AN1484">
            <v>-467797.61833333323</v>
          </cell>
          <cell r="AR1484">
            <v>-464473.02083333343</v>
          </cell>
          <cell r="AV1484">
            <v>-448426.25708333327</v>
          </cell>
          <cell r="AZ1484">
            <v>-325382.53875000001</v>
          </cell>
        </row>
        <row r="1485">
          <cell r="Q1485">
            <v>-9814381.7599999998</v>
          </cell>
          <cell r="S1485">
            <v>-9958249.6999999993</v>
          </cell>
          <cell r="U1485">
            <v>-10148679.85</v>
          </cell>
          <cell r="V1485">
            <v>-10183766.1</v>
          </cell>
          <cell r="W1485">
            <v>-10300305.710000001</v>
          </cell>
          <cell r="Y1485">
            <v>-10562930.16</v>
          </cell>
          <cell r="AA1485">
            <v>-10853505.689999999</v>
          </cell>
          <cell r="AJ1485">
            <v>-9877708.2725000009</v>
          </cell>
          <cell r="AN1485">
            <v>-10085280.320000002</v>
          </cell>
          <cell r="AR1485">
            <v>-10223412.430833332</v>
          </cell>
          <cell r="AV1485">
            <v>-10301385.624583334</v>
          </cell>
          <cell r="AZ1485">
            <v>-10211877.561666667</v>
          </cell>
        </row>
        <row r="1486">
          <cell r="Q1486">
            <v>-38407724.189999998</v>
          </cell>
          <cell r="S1486">
            <v>-37862453.899999999</v>
          </cell>
          <cell r="U1486">
            <v>-37217649.630000003</v>
          </cell>
          <cell r="V1486">
            <v>-36898152.020000003</v>
          </cell>
          <cell r="W1486">
            <v>-36897762.960000001</v>
          </cell>
          <cell r="Y1486">
            <v>-36494878.210000001</v>
          </cell>
          <cell r="AA1486">
            <v>-36252905.82</v>
          </cell>
          <cell r="AJ1486">
            <v>-39741337.699999996</v>
          </cell>
          <cell r="AN1486">
            <v>-39220873.08208333</v>
          </cell>
          <cell r="AR1486">
            <v>-38308646.715833329</v>
          </cell>
          <cell r="AV1486">
            <v>-36827052.832500003</v>
          </cell>
          <cell r="AZ1486">
            <v>-35008207.40208333</v>
          </cell>
        </row>
        <row r="1487">
          <cell r="Q1487">
            <v>-18424349.27</v>
          </cell>
          <cell r="S1487">
            <v>-18762662.010000002</v>
          </cell>
          <cell r="U1487">
            <v>-19548287.32</v>
          </cell>
          <cell r="V1487">
            <v>-20517183.539999999</v>
          </cell>
          <cell r="W1487">
            <v>-21527662.640000001</v>
          </cell>
          <cell r="Y1487">
            <v>-21971183.539999999</v>
          </cell>
          <cell r="AA1487">
            <v>-22555322.109999999</v>
          </cell>
          <cell r="AJ1487">
            <v>-16867196.293749999</v>
          </cell>
          <cell r="AN1487">
            <v>-18045655.948333334</v>
          </cell>
          <cell r="AR1487">
            <v>-19466867.16333333</v>
          </cell>
          <cell r="AV1487">
            <v>-20710784.743333332</v>
          </cell>
          <cell r="AZ1487">
            <v>-21235453.459166665</v>
          </cell>
        </row>
        <row r="1488">
          <cell r="Q1488">
            <v>0</v>
          </cell>
          <cell r="S1488">
            <v>0</v>
          </cell>
          <cell r="U1488">
            <v>0</v>
          </cell>
          <cell r="V1488">
            <v>0</v>
          </cell>
          <cell r="W1488">
            <v>0</v>
          </cell>
          <cell r="Y1488">
            <v>0</v>
          </cell>
          <cell r="AA1488">
            <v>0</v>
          </cell>
          <cell r="AJ1488">
            <v>-305849.84499999997</v>
          </cell>
          <cell r="AN1488">
            <v>0</v>
          </cell>
          <cell r="AR1488">
            <v>0</v>
          </cell>
          <cell r="AV1488">
            <v>0</v>
          </cell>
          <cell r="AZ1488">
            <v>0</v>
          </cell>
        </row>
        <row r="1489">
          <cell r="Q1489">
            <v>-20298892.399999999</v>
          </cell>
          <cell r="S1489">
            <v>-21179628.649999999</v>
          </cell>
          <cell r="U1489">
            <v>-22944967.27</v>
          </cell>
          <cell r="V1489">
            <v>-23365290.359999999</v>
          </cell>
          <cell r="W1489">
            <v>-23484038.18</v>
          </cell>
          <cell r="Y1489">
            <v>-24168660.719999999</v>
          </cell>
          <cell r="AA1489">
            <v>-24744281.829999998</v>
          </cell>
          <cell r="AJ1489">
            <v>-17200543.927499998</v>
          </cell>
          <cell r="AN1489">
            <v>-19244718.727500003</v>
          </cell>
          <cell r="AR1489">
            <v>-21366762.397916667</v>
          </cell>
          <cell r="AV1489">
            <v>-23150241.051666666</v>
          </cell>
          <cell r="AZ1489">
            <v>-24340624.892916668</v>
          </cell>
        </row>
        <row r="1490">
          <cell r="Q1490">
            <v>-3375333.02</v>
          </cell>
          <cell r="S1490">
            <v>-3375333.02</v>
          </cell>
          <cell r="U1490">
            <v>-3369236.18</v>
          </cell>
          <cell r="V1490">
            <v>-3374983.18</v>
          </cell>
          <cell r="W1490">
            <v>-3374983.18</v>
          </cell>
          <cell r="Y1490">
            <v>-3374983.18</v>
          </cell>
          <cell r="AA1490">
            <v>-3374983.18</v>
          </cell>
          <cell r="AJ1490">
            <v>-3375352.3079166673</v>
          </cell>
          <cell r="AN1490">
            <v>-3374259.14</v>
          </cell>
          <cell r="AR1490">
            <v>-3372436.5983333332</v>
          </cell>
          <cell r="AV1490">
            <v>-3374098.2300000004</v>
          </cell>
          <cell r="AZ1490">
            <v>-3374784.47</v>
          </cell>
        </row>
        <row r="1491">
          <cell r="Q1491">
            <v>-1561823.95</v>
          </cell>
          <cell r="S1491">
            <v>-1548865.95</v>
          </cell>
          <cell r="U1491">
            <v>-1653833.95</v>
          </cell>
          <cell r="V1491">
            <v>-1664735.95</v>
          </cell>
          <cell r="W1491">
            <v>-1647253.95</v>
          </cell>
          <cell r="Y1491">
            <v>-1628234.95</v>
          </cell>
          <cell r="AA1491">
            <v>-1632176.95</v>
          </cell>
          <cell r="AJ1491">
            <v>-1516607.0391666663</v>
          </cell>
          <cell r="AN1491">
            <v>-1550014.5624999998</v>
          </cell>
          <cell r="AR1491">
            <v>-1590715.1274999997</v>
          </cell>
          <cell r="AV1491">
            <v>-1608556.678333333</v>
          </cell>
          <cell r="AZ1491">
            <v>-1591925.0466666666</v>
          </cell>
        </row>
        <row r="1492">
          <cell r="Q1492">
            <v>-20968.5</v>
          </cell>
          <cell r="S1492">
            <v>-20968.5</v>
          </cell>
          <cell r="U1492">
            <v>-20968.5</v>
          </cell>
          <cell r="V1492">
            <v>-20968.5</v>
          </cell>
          <cell r="W1492">
            <v>-20968.5</v>
          </cell>
          <cell r="Y1492">
            <v>-20968.5</v>
          </cell>
          <cell r="AA1492">
            <v>-20968.5</v>
          </cell>
          <cell r="AJ1492">
            <v>-20941.8</v>
          </cell>
          <cell r="AN1492">
            <v>-21039.898333333331</v>
          </cell>
          <cell r="AR1492">
            <v>-21016.611666666668</v>
          </cell>
          <cell r="AV1492">
            <v>-20864.270833333332</v>
          </cell>
          <cell r="AZ1492">
            <v>-20030.4375</v>
          </cell>
        </row>
        <row r="1493">
          <cell r="Q1493">
            <v>-12063.15</v>
          </cell>
          <cell r="S1493">
            <v>-12063.15</v>
          </cell>
          <cell r="U1493">
            <v>-12063.15</v>
          </cell>
          <cell r="V1493">
            <v>-12063.15</v>
          </cell>
          <cell r="W1493">
            <v>-12063.15</v>
          </cell>
          <cell r="Y1493">
            <v>-12063.15</v>
          </cell>
          <cell r="AA1493">
            <v>-13547.57</v>
          </cell>
          <cell r="AJ1493">
            <v>-12063.149999999996</v>
          </cell>
          <cell r="AN1493">
            <v>-12063.149999999996</v>
          </cell>
          <cell r="AR1493">
            <v>-12063.149999999996</v>
          </cell>
          <cell r="AV1493">
            <v>-13065.6075</v>
          </cell>
          <cell r="AZ1493">
            <v>-18116.427500000002</v>
          </cell>
        </row>
        <row r="1494">
          <cell r="Q1494">
            <v>-338</v>
          </cell>
          <cell r="S1494">
            <v>-338</v>
          </cell>
          <cell r="U1494">
            <v>-338</v>
          </cell>
          <cell r="V1494">
            <v>-338</v>
          </cell>
          <cell r="W1494">
            <v>-338</v>
          </cell>
          <cell r="Y1494">
            <v>-338</v>
          </cell>
          <cell r="AA1494">
            <v>-338</v>
          </cell>
          <cell r="AJ1494">
            <v>-338</v>
          </cell>
          <cell r="AN1494">
            <v>-338</v>
          </cell>
          <cell r="AR1494">
            <v>-338</v>
          </cell>
          <cell r="AV1494">
            <v>-338</v>
          </cell>
          <cell r="AZ1494">
            <v>-338</v>
          </cell>
        </row>
        <row r="1495">
          <cell r="Q1495">
            <v>-156752.21</v>
          </cell>
          <cell r="S1495">
            <v>-137372.69</v>
          </cell>
          <cell r="U1495">
            <v>-53846.38</v>
          </cell>
          <cell r="V1495">
            <v>-47025.33</v>
          </cell>
          <cell r="W1495">
            <v>-52226.720000000001</v>
          </cell>
          <cell r="Y1495">
            <v>-70259.08</v>
          </cell>
          <cell r="AA1495">
            <v>-70263.960000000006</v>
          </cell>
          <cell r="AJ1495">
            <v>-138342.32416666663</v>
          </cell>
          <cell r="AN1495">
            <v>-132643.47874999998</v>
          </cell>
          <cell r="AR1495">
            <v>-111391.26749999997</v>
          </cell>
          <cell r="AV1495">
            <v>-93822.723750000005</v>
          </cell>
          <cell r="AZ1495">
            <v>-93356.091250000012</v>
          </cell>
        </row>
        <row r="1496">
          <cell r="Q1496">
            <v>0</v>
          </cell>
          <cell r="S1496">
            <v>0</v>
          </cell>
          <cell r="U1496">
            <v>0</v>
          </cell>
          <cell r="V1496">
            <v>0</v>
          </cell>
          <cell r="W1496">
            <v>0</v>
          </cell>
          <cell r="Y1496">
            <v>0</v>
          </cell>
          <cell r="AA1496">
            <v>0</v>
          </cell>
          <cell r="AJ1496">
            <v>-44443.38041666666</v>
          </cell>
          <cell r="AN1496">
            <v>-22158.974999999995</v>
          </cell>
          <cell r="AR1496">
            <v>-3667.188333333333</v>
          </cell>
          <cell r="AV1496">
            <v>0</v>
          </cell>
          <cell r="AZ1496">
            <v>0</v>
          </cell>
        </row>
        <row r="1497">
          <cell r="Q1497">
            <v>-5000</v>
          </cell>
          <cell r="S1497">
            <v>-5000</v>
          </cell>
          <cell r="U1497">
            <v>-5000</v>
          </cell>
          <cell r="V1497">
            <v>-5000</v>
          </cell>
          <cell r="W1497">
            <v>-5000</v>
          </cell>
          <cell r="Y1497">
            <v>-5000</v>
          </cell>
          <cell r="AA1497">
            <v>-5000</v>
          </cell>
          <cell r="AJ1497">
            <v>-5000</v>
          </cell>
          <cell r="AN1497">
            <v>-5000</v>
          </cell>
          <cell r="AR1497">
            <v>-5000</v>
          </cell>
          <cell r="AV1497">
            <v>-5000</v>
          </cell>
          <cell r="AZ1497">
            <v>-5000</v>
          </cell>
        </row>
        <row r="1498">
          <cell r="Q1498">
            <v>0</v>
          </cell>
          <cell r="S1498">
            <v>0</v>
          </cell>
          <cell r="U1498">
            <v>0</v>
          </cell>
          <cell r="V1498">
            <v>0</v>
          </cell>
          <cell r="W1498">
            <v>0</v>
          </cell>
          <cell r="Y1498">
            <v>0</v>
          </cell>
          <cell r="AA1498">
            <v>0</v>
          </cell>
          <cell r="AJ1498">
            <v>0</v>
          </cell>
          <cell r="AN1498">
            <v>0</v>
          </cell>
          <cell r="AR1498">
            <v>0</v>
          </cell>
          <cell r="AV1498">
            <v>0</v>
          </cell>
          <cell r="AZ1498">
            <v>0</v>
          </cell>
        </row>
        <row r="1499">
          <cell r="Q1499">
            <v>-1948000</v>
          </cell>
          <cell r="S1499">
            <v>-1948000</v>
          </cell>
          <cell r="U1499">
            <v>-1948000</v>
          </cell>
          <cell r="V1499">
            <v>-1948000</v>
          </cell>
          <cell r="W1499">
            <v>-1948000</v>
          </cell>
          <cell r="Y1499">
            <v>-275000</v>
          </cell>
          <cell r="AA1499">
            <v>0</v>
          </cell>
          <cell r="AJ1499">
            <v>-2078634.375</v>
          </cell>
          <cell r="AN1499">
            <v>-2053435.625</v>
          </cell>
          <cell r="AR1499">
            <v>-1805921.0416666667</v>
          </cell>
          <cell r="AV1499">
            <v>-1101000</v>
          </cell>
          <cell r="AZ1499">
            <v>-451666.66666666669</v>
          </cell>
        </row>
        <row r="1500">
          <cell r="Q1500">
            <v>-30851482.609999999</v>
          </cell>
          <cell r="S1500">
            <v>-34234965.18</v>
          </cell>
          <cell r="U1500">
            <v>-35299440</v>
          </cell>
          <cell r="V1500">
            <v>-34869554.359999999</v>
          </cell>
          <cell r="W1500">
            <v>-34852355.299999997</v>
          </cell>
          <cell r="Y1500">
            <v>-34607370.18</v>
          </cell>
          <cell r="AA1500">
            <v>-34675694.850000001</v>
          </cell>
          <cell r="AJ1500">
            <v>-32704944.824583333</v>
          </cell>
          <cell r="AN1500">
            <v>-32417860.783333335</v>
          </cell>
          <cell r="AR1500">
            <v>-33204812.603333339</v>
          </cell>
          <cell r="AV1500">
            <v>-34225881.300416671</v>
          </cell>
          <cell r="AZ1500">
            <v>-33834356.530416667</v>
          </cell>
        </row>
        <row r="1501">
          <cell r="Q1501">
            <v>-151595</v>
          </cell>
          <cell r="S1501">
            <v>-151595</v>
          </cell>
          <cell r="U1501">
            <v>-151595</v>
          </cell>
          <cell r="V1501">
            <v>-151595</v>
          </cell>
          <cell r="W1501">
            <v>-70275</v>
          </cell>
          <cell r="Y1501">
            <v>-70275</v>
          </cell>
          <cell r="AA1501">
            <v>-70275</v>
          </cell>
          <cell r="AJ1501">
            <v>-151595</v>
          </cell>
          <cell r="AN1501">
            <v>-151595</v>
          </cell>
          <cell r="AR1501">
            <v>-134653.33333333334</v>
          </cell>
          <cell r="AV1501">
            <v>-107546.66666666667</v>
          </cell>
          <cell r="AZ1501">
            <v>-80440</v>
          </cell>
        </row>
        <row r="1502">
          <cell r="Q1502">
            <v>-2776000</v>
          </cell>
          <cell r="S1502">
            <v>-2776000</v>
          </cell>
          <cell r="U1502">
            <v>-2776000</v>
          </cell>
          <cell r="V1502">
            <v>-2776000</v>
          </cell>
          <cell r="W1502">
            <v>-2776000</v>
          </cell>
          <cell r="Y1502">
            <v>-156765.63</v>
          </cell>
          <cell r="AA1502">
            <v>0</v>
          </cell>
          <cell r="AJ1502">
            <v>-919000</v>
          </cell>
          <cell r="AN1502">
            <v>-1844333.3333333333</v>
          </cell>
          <cell r="AR1502">
            <v>-2192262.3704166668</v>
          </cell>
          <cell r="AV1502">
            <v>-1529794.2716666665</v>
          </cell>
          <cell r="AZ1502">
            <v>-604460.93833333335</v>
          </cell>
        </row>
        <row r="1503">
          <cell r="Q1503">
            <v>0</v>
          </cell>
          <cell r="S1503">
            <v>0</v>
          </cell>
          <cell r="U1503">
            <v>0</v>
          </cell>
          <cell r="V1503">
            <v>0</v>
          </cell>
          <cell r="W1503">
            <v>0</v>
          </cell>
          <cell r="Y1503">
            <v>0</v>
          </cell>
          <cell r="AA1503">
            <v>0</v>
          </cell>
          <cell r="AJ1503">
            <v>0</v>
          </cell>
          <cell r="AN1503">
            <v>0</v>
          </cell>
          <cell r="AR1503">
            <v>0</v>
          </cell>
          <cell r="AV1503">
            <v>0</v>
          </cell>
          <cell r="AZ1503">
            <v>0</v>
          </cell>
        </row>
        <row r="1504">
          <cell r="Q1504">
            <v>-1656522.76</v>
          </cell>
          <cell r="S1504">
            <v>-1404536.98</v>
          </cell>
          <cell r="U1504">
            <v>-1252677.4099999999</v>
          </cell>
          <cell r="V1504">
            <v>-1403362.33</v>
          </cell>
          <cell r="W1504">
            <v>-1279150.8700000001</v>
          </cell>
          <cell r="Y1504">
            <v>-3974484.47</v>
          </cell>
          <cell r="AA1504">
            <v>-2795694.06</v>
          </cell>
          <cell r="AJ1504">
            <v>-1612519.05375</v>
          </cell>
          <cell r="AN1504">
            <v>-1638366.5549999999</v>
          </cell>
          <cell r="AR1504">
            <v>-1936568.9645833336</v>
          </cell>
          <cell r="AV1504">
            <v>-2179111.4529166664</v>
          </cell>
          <cell r="AZ1504">
            <v>-2206500.2745833336</v>
          </cell>
        </row>
        <row r="1505">
          <cell r="Q1505">
            <v>0</v>
          </cell>
          <cell r="S1505">
            <v>0</v>
          </cell>
          <cell r="U1505">
            <v>0</v>
          </cell>
          <cell r="V1505">
            <v>0</v>
          </cell>
          <cell r="W1505">
            <v>0</v>
          </cell>
          <cell r="Y1505">
            <v>0</v>
          </cell>
          <cell r="AA1505">
            <v>0</v>
          </cell>
          <cell r="AJ1505">
            <v>0</v>
          </cell>
          <cell r="AN1505">
            <v>0</v>
          </cell>
          <cell r="AR1505">
            <v>0</v>
          </cell>
          <cell r="AV1505">
            <v>0</v>
          </cell>
          <cell r="AZ1505">
            <v>0</v>
          </cell>
        </row>
        <row r="1506">
          <cell r="Q1506">
            <v>-6145815.3399999999</v>
          </cell>
          <cell r="S1506">
            <v>-6289315.6799999997</v>
          </cell>
          <cell r="U1506">
            <v>-6561471.5199999996</v>
          </cell>
          <cell r="V1506">
            <v>-6574889.0199999996</v>
          </cell>
          <cell r="W1506">
            <v>-6648068.5999999996</v>
          </cell>
          <cell r="Y1506">
            <v>-6709544.7199999997</v>
          </cell>
          <cell r="AA1506">
            <v>-6884927.0999999996</v>
          </cell>
          <cell r="AJ1506">
            <v>-5392785.3862499995</v>
          </cell>
          <cell r="AN1506">
            <v>-5843228.5945833325</v>
          </cell>
          <cell r="AR1506">
            <v>-6262244.5524999993</v>
          </cell>
          <cell r="AV1506">
            <v>-6594866.0787499994</v>
          </cell>
          <cell r="AZ1506">
            <v>-6807892.8975</v>
          </cell>
        </row>
        <row r="1507">
          <cell r="Q1507">
            <v>-1059385.5</v>
          </cell>
          <cell r="S1507">
            <v>-1035456.14</v>
          </cell>
          <cell r="U1507">
            <v>-984554.79</v>
          </cell>
          <cell r="V1507">
            <v>-963429.88</v>
          </cell>
          <cell r="W1507">
            <v>-1090066.8999999999</v>
          </cell>
          <cell r="Y1507">
            <v>-736117.3</v>
          </cell>
          <cell r="AA1507">
            <v>0</v>
          </cell>
          <cell r="AJ1507">
            <v>-946955.60625000007</v>
          </cell>
          <cell r="AN1507">
            <v>-1040569.4704166665</v>
          </cell>
          <cell r="AR1507">
            <v>-1032111.8816666667</v>
          </cell>
          <cell r="AV1507">
            <v>-736394.87416666653</v>
          </cell>
          <cell r="AZ1507">
            <v>-406474.14291666658</v>
          </cell>
        </row>
        <row r="1508">
          <cell r="Q1508">
            <v>0</v>
          </cell>
          <cell r="S1508">
            <v>0</v>
          </cell>
          <cell r="U1508">
            <v>0</v>
          </cell>
          <cell r="V1508">
            <v>0</v>
          </cell>
          <cell r="W1508">
            <v>0</v>
          </cell>
          <cell r="Y1508">
            <v>0</v>
          </cell>
          <cell r="AA1508">
            <v>0</v>
          </cell>
          <cell r="AJ1508">
            <v>0</v>
          </cell>
          <cell r="AN1508">
            <v>0</v>
          </cell>
          <cell r="AR1508">
            <v>0</v>
          </cell>
          <cell r="AV1508">
            <v>0</v>
          </cell>
          <cell r="AZ1508">
            <v>0</v>
          </cell>
        </row>
        <row r="1509">
          <cell r="Q1509">
            <v>0</v>
          </cell>
          <cell r="S1509">
            <v>0</v>
          </cell>
          <cell r="U1509">
            <v>0</v>
          </cell>
          <cell r="V1509">
            <v>0</v>
          </cell>
          <cell r="W1509">
            <v>0</v>
          </cell>
          <cell r="Y1509">
            <v>0</v>
          </cell>
          <cell r="AA1509">
            <v>0</v>
          </cell>
          <cell r="AJ1509">
            <v>0</v>
          </cell>
          <cell r="AN1509">
            <v>0</v>
          </cell>
          <cell r="AR1509">
            <v>0</v>
          </cell>
          <cell r="AV1509">
            <v>0</v>
          </cell>
          <cell r="AZ1509">
            <v>0</v>
          </cell>
        </row>
        <row r="1510">
          <cell r="Q1510">
            <v>0</v>
          </cell>
          <cell r="S1510">
            <v>0</v>
          </cell>
          <cell r="U1510">
            <v>0</v>
          </cell>
          <cell r="V1510">
            <v>0</v>
          </cell>
          <cell r="W1510">
            <v>0</v>
          </cell>
          <cell r="Y1510">
            <v>0</v>
          </cell>
          <cell r="AA1510">
            <v>0</v>
          </cell>
          <cell r="AJ1510">
            <v>-75863.583333333328</v>
          </cell>
          <cell r="AN1510">
            <v>-49476.25</v>
          </cell>
          <cell r="AR1510">
            <v>-23088.916666666668</v>
          </cell>
          <cell r="AV1510">
            <v>0</v>
          </cell>
          <cell r="AZ1510">
            <v>0</v>
          </cell>
        </row>
        <row r="1511">
          <cell r="AV1511">
            <v>0</v>
          </cell>
          <cell r="AZ1511">
            <v>-63847.289583333331</v>
          </cell>
        </row>
        <row r="1512">
          <cell r="AA1512">
            <v>0</v>
          </cell>
          <cell r="AJ1512">
            <v>0</v>
          </cell>
          <cell r="AN1512">
            <v>0</v>
          </cell>
          <cell r="AR1512">
            <v>0</v>
          </cell>
          <cell r="AV1512">
            <v>-84285.136666666673</v>
          </cell>
          <cell r="AZ1512">
            <v>-583319.07999999996</v>
          </cell>
        </row>
        <row r="1513">
          <cell r="Q1513">
            <v>0</v>
          </cell>
          <cell r="S1513">
            <v>0</v>
          </cell>
          <cell r="U1513">
            <v>0</v>
          </cell>
          <cell r="V1513">
            <v>0</v>
          </cell>
          <cell r="W1513">
            <v>0</v>
          </cell>
          <cell r="Y1513">
            <v>0</v>
          </cell>
          <cell r="AA1513">
            <v>0</v>
          </cell>
          <cell r="AJ1513">
            <v>0</v>
          </cell>
          <cell r="AN1513">
            <v>0</v>
          </cell>
          <cell r="AR1513">
            <v>0</v>
          </cell>
          <cell r="AV1513">
            <v>0</v>
          </cell>
          <cell r="AZ1513">
            <v>0</v>
          </cell>
        </row>
        <row r="1514">
          <cell r="AA1514">
            <v>0</v>
          </cell>
          <cell r="AJ1514">
            <v>0</v>
          </cell>
          <cell r="AN1514">
            <v>0</v>
          </cell>
          <cell r="AR1514">
            <v>0</v>
          </cell>
          <cell r="AV1514">
            <v>938.03750000000002</v>
          </cell>
          <cell r="AZ1514">
            <v>-2791.3299999999995</v>
          </cell>
        </row>
        <row r="1515">
          <cell r="Q1515">
            <v>0</v>
          </cell>
          <cell r="S1515">
            <v>0</v>
          </cell>
          <cell r="U1515">
            <v>0</v>
          </cell>
          <cell r="V1515">
            <v>0</v>
          </cell>
          <cell r="W1515">
            <v>0</v>
          </cell>
          <cell r="Y1515">
            <v>0</v>
          </cell>
          <cell r="AA1515">
            <v>0</v>
          </cell>
          <cell r="AJ1515">
            <v>0</v>
          </cell>
          <cell r="AN1515">
            <v>0</v>
          </cell>
          <cell r="AR1515">
            <v>0</v>
          </cell>
          <cell r="AV1515">
            <v>0</v>
          </cell>
          <cell r="AZ1515">
            <v>0</v>
          </cell>
        </row>
        <row r="1516">
          <cell r="Q1516">
            <v>0</v>
          </cell>
          <cell r="S1516">
            <v>0</v>
          </cell>
          <cell r="U1516">
            <v>0</v>
          </cell>
          <cell r="V1516">
            <v>0</v>
          </cell>
          <cell r="W1516">
            <v>-395600</v>
          </cell>
          <cell r="Y1516">
            <v>-527400</v>
          </cell>
          <cell r="AA1516">
            <v>-671583</v>
          </cell>
          <cell r="AJ1516">
            <v>0.25</v>
          </cell>
          <cell r="AN1516">
            <v>0</v>
          </cell>
          <cell r="AR1516">
            <v>-93400</v>
          </cell>
          <cell r="AV1516">
            <v>-316849.875</v>
          </cell>
          <cell r="AZ1516">
            <v>-674272.625</v>
          </cell>
        </row>
        <row r="1517">
          <cell r="Q1517">
            <v>-11112</v>
          </cell>
          <cell r="S1517">
            <v>-16668</v>
          </cell>
          <cell r="U1517">
            <v>-22224</v>
          </cell>
          <cell r="V1517">
            <v>-25002</v>
          </cell>
          <cell r="W1517">
            <v>-32761</v>
          </cell>
          <cell r="Y1517">
            <v>-41651</v>
          </cell>
          <cell r="AA1517">
            <v>-50541</v>
          </cell>
          <cell r="AJ1517">
            <v>-1852</v>
          </cell>
          <cell r="AN1517">
            <v>-7408</v>
          </cell>
          <cell r="AR1517">
            <v>-17983.541666666668</v>
          </cell>
          <cell r="AV1517">
            <v>-32978.541666666664</v>
          </cell>
          <cell r="AZ1517">
            <v>-50196.208333333336</v>
          </cell>
        </row>
        <row r="1518">
          <cell r="Q1518">
            <v>0</v>
          </cell>
          <cell r="S1518">
            <v>0</v>
          </cell>
          <cell r="U1518">
            <v>0</v>
          </cell>
          <cell r="V1518">
            <v>0</v>
          </cell>
          <cell r="W1518">
            <v>0</v>
          </cell>
          <cell r="Y1518">
            <v>0</v>
          </cell>
          <cell r="AA1518">
            <v>0</v>
          </cell>
          <cell r="AJ1518">
            <v>-395.09833333333336</v>
          </cell>
          <cell r="AN1518">
            <v>-395.09833333333336</v>
          </cell>
          <cell r="AR1518">
            <v>-395.09833333333336</v>
          </cell>
          <cell r="AV1518">
            <v>-2724.1916666666666</v>
          </cell>
          <cell r="AZ1518">
            <v>-2724.1916666666666</v>
          </cell>
        </row>
        <row r="1519">
          <cell r="U1519">
            <v>0</v>
          </cell>
          <cell r="V1519">
            <v>0</v>
          </cell>
          <cell r="W1519">
            <v>0</v>
          </cell>
          <cell r="Y1519">
            <v>0</v>
          </cell>
          <cell r="AA1519">
            <v>0</v>
          </cell>
          <cell r="AJ1519">
            <v>0</v>
          </cell>
          <cell r="AN1519">
            <v>0</v>
          </cell>
          <cell r="AR1519">
            <v>0</v>
          </cell>
          <cell r="AV1519">
            <v>0</v>
          </cell>
          <cell r="AZ1519">
            <v>0</v>
          </cell>
        </row>
        <row r="1520">
          <cell r="Q1520">
            <v>-150622.04</v>
          </cell>
          <cell r="S1520">
            <v>-148330.38</v>
          </cell>
          <cell r="U1520">
            <v>-146038.72</v>
          </cell>
          <cell r="V1520">
            <v>-144892.89000000001</v>
          </cell>
          <cell r="W1520">
            <v>-143747.06</v>
          </cell>
          <cell r="Y1520">
            <v>-141455.4</v>
          </cell>
          <cell r="AA1520">
            <v>-139163.74</v>
          </cell>
          <cell r="AJ1520">
            <v>-157497.02000000002</v>
          </cell>
          <cell r="AN1520">
            <v>-152913.69999999998</v>
          </cell>
          <cell r="AR1520">
            <v>-148330.38</v>
          </cell>
          <cell r="AV1520">
            <v>-143747.06</v>
          </cell>
          <cell r="AZ1520">
            <v>-139163.74000000002</v>
          </cell>
        </row>
        <row r="1521">
          <cell r="Q1521">
            <v>-7404933.4699999997</v>
          </cell>
          <cell r="S1521">
            <v>-7217466.8099999996</v>
          </cell>
          <cell r="U1521">
            <v>-7030000.1500000004</v>
          </cell>
          <cell r="V1521">
            <v>-6936266.8200000003</v>
          </cell>
          <cell r="W1521">
            <v>-6842533.4900000002</v>
          </cell>
          <cell r="Y1521">
            <v>-6655066.8300000001</v>
          </cell>
          <cell r="AA1521">
            <v>-6467600.1699999999</v>
          </cell>
          <cell r="AJ1521">
            <v>-7967333.4499999993</v>
          </cell>
          <cell r="AN1521">
            <v>-7592400.1299999999</v>
          </cell>
          <cell r="AR1521">
            <v>-7217466.8099999996</v>
          </cell>
          <cell r="AV1521">
            <v>-6842533.4899999993</v>
          </cell>
          <cell r="AZ1521">
            <v>-6467600.1700000009</v>
          </cell>
        </row>
        <row r="1522">
          <cell r="Q1522">
            <v>-2571574.2599999998</v>
          </cell>
          <cell r="S1522">
            <v>-2478062.48</v>
          </cell>
          <cell r="U1522">
            <v>-2384550.7000000002</v>
          </cell>
          <cell r="V1522">
            <v>-2337794.81</v>
          </cell>
          <cell r="W1522">
            <v>-2291038.92</v>
          </cell>
          <cell r="Y1522">
            <v>-2197527.14</v>
          </cell>
          <cell r="AA1522">
            <v>-2104015.36</v>
          </cell>
          <cell r="AJ1522">
            <v>-2852109.5999999996</v>
          </cell>
          <cell r="AN1522">
            <v>-2665086.04</v>
          </cell>
          <cell r="AR1522">
            <v>-2478062.48</v>
          </cell>
          <cell r="AV1522">
            <v>-2291038.92</v>
          </cell>
          <cell r="AZ1522">
            <v>-2104015.3600000003</v>
          </cell>
        </row>
        <row r="1523">
          <cell r="Q1523">
            <v>0</v>
          </cell>
          <cell r="S1523">
            <v>-5984536.9500000002</v>
          </cell>
          <cell r="U1523">
            <v>-5984536.9500000002</v>
          </cell>
          <cell r="V1523">
            <v>-5984536.9500000002</v>
          </cell>
          <cell r="W1523">
            <v>-4308944.53</v>
          </cell>
          <cell r="Y1523">
            <v>0</v>
          </cell>
          <cell r="AA1523">
            <v>0</v>
          </cell>
          <cell r="AJ1523">
            <v>-5071020.9075000007</v>
          </cell>
          <cell r="AN1523">
            <v>-3851349.8212500005</v>
          </cell>
          <cell r="AR1523">
            <v>-2728786.6358333332</v>
          </cell>
          <cell r="AV1523">
            <v>-2728786.6358333332</v>
          </cell>
          <cell r="AZ1523">
            <v>-2433229.7033333331</v>
          </cell>
        </row>
        <row r="1524">
          <cell r="Q1524">
            <v>-8124679.9900000002</v>
          </cell>
          <cell r="S1524">
            <v>0</v>
          </cell>
          <cell r="U1524">
            <v>0</v>
          </cell>
          <cell r="V1524">
            <v>0</v>
          </cell>
          <cell r="W1524">
            <v>0</v>
          </cell>
          <cell r="Y1524">
            <v>0</v>
          </cell>
          <cell r="AA1524">
            <v>0</v>
          </cell>
          <cell r="AJ1524">
            <v>-4446683.2025000015</v>
          </cell>
          <cell r="AN1524">
            <v>-3756188.5754166674</v>
          </cell>
          <cell r="AR1524">
            <v>-2621156.1204166668</v>
          </cell>
          <cell r="AV1524">
            <v>-1015584.9987499999</v>
          </cell>
          <cell r="AZ1524">
            <v>0</v>
          </cell>
        </row>
        <row r="1525">
          <cell r="Q1525">
            <v>-21742.99</v>
          </cell>
          <cell r="S1525">
            <v>-32174.6</v>
          </cell>
          <cell r="U1525">
            <v>-104127.54</v>
          </cell>
          <cell r="V1525">
            <v>-252935.03</v>
          </cell>
          <cell r="W1525">
            <v>-261544.25</v>
          </cell>
          <cell r="Y1525">
            <v>-261544.25</v>
          </cell>
          <cell r="AA1525">
            <v>-17909.689999999999</v>
          </cell>
          <cell r="AJ1525">
            <v>-126423.34791666665</v>
          </cell>
          <cell r="AN1525">
            <v>-122157.96208333335</v>
          </cell>
          <cell r="AR1525">
            <v>-128779.52666666666</v>
          </cell>
          <cell r="AV1525">
            <v>-142073.81041666665</v>
          </cell>
          <cell r="AZ1525">
            <v>-218217.9725</v>
          </cell>
        </row>
        <row r="1526">
          <cell r="Q1526">
            <v>-454094.6</v>
          </cell>
          <cell r="S1526">
            <v>-423821.64</v>
          </cell>
          <cell r="U1526">
            <v>-393548.68</v>
          </cell>
          <cell r="V1526">
            <v>-378412.2</v>
          </cell>
          <cell r="W1526">
            <v>-363275.72</v>
          </cell>
          <cell r="Y1526">
            <v>-333002.76</v>
          </cell>
          <cell r="AA1526">
            <v>-302729.8</v>
          </cell>
          <cell r="AJ1526">
            <v>-544913.48</v>
          </cell>
          <cell r="AN1526">
            <v>-484367.56</v>
          </cell>
          <cell r="AR1526">
            <v>-423821.64000000007</v>
          </cell>
          <cell r="AV1526">
            <v>-363275.72</v>
          </cell>
          <cell r="AZ1526">
            <v>-302729.79999999993</v>
          </cell>
        </row>
        <row r="1527">
          <cell r="Q1527">
            <v>-526317.36</v>
          </cell>
          <cell r="S1527">
            <v>-1592852.4</v>
          </cell>
          <cell r="U1527">
            <v>-1719931.68</v>
          </cell>
          <cell r="V1527">
            <v>-2229050.9</v>
          </cell>
          <cell r="W1527">
            <v>-2208786.7999999998</v>
          </cell>
          <cell r="Y1527">
            <v>-2168258.6</v>
          </cell>
          <cell r="AA1527">
            <v>-2127730.4</v>
          </cell>
          <cell r="AJ1527">
            <v>-172412.87916666668</v>
          </cell>
          <cell r="AN1527">
            <v>-603841.73583333322</v>
          </cell>
          <cell r="AR1527">
            <v>-1298038.7070833331</v>
          </cell>
          <cell r="AV1527">
            <v>-1854876.9516666669</v>
          </cell>
          <cell r="AZ1527">
            <v>-2105672.7616666663</v>
          </cell>
        </row>
        <row r="1528">
          <cell r="AV1528">
            <v>-3002.7983333333336</v>
          </cell>
          <cell r="AZ1528">
            <v>-6005.5966666666673</v>
          </cell>
        </row>
        <row r="1529">
          <cell r="Q1529">
            <v>-4619653</v>
          </cell>
          <cell r="S1529">
            <v>-4327987</v>
          </cell>
          <cell r="U1529">
            <v>-4036321</v>
          </cell>
          <cell r="V1529">
            <v>-3890488</v>
          </cell>
          <cell r="W1529">
            <v>-3744655</v>
          </cell>
          <cell r="Y1529">
            <v>-3452989</v>
          </cell>
          <cell r="AA1529">
            <v>-3161323</v>
          </cell>
          <cell r="AJ1529">
            <v>-5494651</v>
          </cell>
          <cell r="AN1529">
            <v>-4911319</v>
          </cell>
          <cell r="AR1529">
            <v>-4327987</v>
          </cell>
          <cell r="AV1529">
            <v>-3744655</v>
          </cell>
          <cell r="AZ1529">
            <v>-3161323</v>
          </cell>
        </row>
        <row r="1530">
          <cell r="Q1530">
            <v>0</v>
          </cell>
          <cell r="S1530">
            <v>0</v>
          </cell>
          <cell r="U1530">
            <v>0</v>
          </cell>
          <cell r="V1530">
            <v>0</v>
          </cell>
          <cell r="W1530">
            <v>0</v>
          </cell>
          <cell r="Y1530">
            <v>0</v>
          </cell>
          <cell r="AA1530">
            <v>0</v>
          </cell>
          <cell r="AJ1530">
            <v>0</v>
          </cell>
          <cell r="AN1530">
            <v>0</v>
          </cell>
          <cell r="AR1530">
            <v>0</v>
          </cell>
          <cell r="AV1530">
            <v>0</v>
          </cell>
          <cell r="AZ1530">
            <v>0</v>
          </cell>
        </row>
        <row r="1531">
          <cell r="Q1531">
            <v>0</v>
          </cell>
          <cell r="S1531">
            <v>0</v>
          </cell>
          <cell r="U1531">
            <v>0</v>
          </cell>
          <cell r="V1531">
            <v>0</v>
          </cell>
          <cell r="W1531">
            <v>0</v>
          </cell>
          <cell r="Y1531">
            <v>-3393.04</v>
          </cell>
          <cell r="AA1531">
            <v>0</v>
          </cell>
          <cell r="AJ1531">
            <v>-17127.990833333333</v>
          </cell>
          <cell r="AN1531">
            <v>-17124.865833333333</v>
          </cell>
          <cell r="AR1531">
            <v>-17210.697499999998</v>
          </cell>
          <cell r="AV1531">
            <v>-18043.30916666667</v>
          </cell>
          <cell r="AZ1531">
            <v>-18043.30916666667</v>
          </cell>
        </row>
        <row r="1532">
          <cell r="AR1532">
            <v>0</v>
          </cell>
          <cell r="AV1532">
            <v>-71410.951249999998</v>
          </cell>
          <cell r="AZ1532">
            <v>-288593.2408333334</v>
          </cell>
        </row>
        <row r="1533">
          <cell r="Q1533">
            <v>0</v>
          </cell>
          <cell r="S1533">
            <v>0</v>
          </cell>
          <cell r="U1533">
            <v>0</v>
          </cell>
          <cell r="V1533">
            <v>0</v>
          </cell>
          <cell r="W1533">
            <v>-248.9</v>
          </cell>
          <cell r="Y1533">
            <v>-248.9</v>
          </cell>
          <cell r="AA1533">
            <v>0</v>
          </cell>
          <cell r="AJ1533">
            <v>0</v>
          </cell>
          <cell r="AN1533">
            <v>0</v>
          </cell>
          <cell r="AR1533">
            <v>-51.854166666666664</v>
          </cell>
          <cell r="AV1533">
            <v>-82.966666666666669</v>
          </cell>
          <cell r="AZ1533">
            <v>-122.21916666666668</v>
          </cell>
        </row>
        <row r="1534">
          <cell r="Q1534">
            <v>0</v>
          </cell>
          <cell r="S1534">
            <v>0</v>
          </cell>
          <cell r="U1534">
            <v>0</v>
          </cell>
          <cell r="V1534">
            <v>0</v>
          </cell>
          <cell r="W1534">
            <v>0</v>
          </cell>
          <cell r="Y1534">
            <v>0</v>
          </cell>
          <cell r="AA1534">
            <v>0</v>
          </cell>
          <cell r="AJ1534">
            <v>0</v>
          </cell>
          <cell r="AN1534">
            <v>0</v>
          </cell>
          <cell r="AR1534">
            <v>0</v>
          </cell>
          <cell r="AV1534">
            <v>0</v>
          </cell>
          <cell r="AZ1534">
            <v>0</v>
          </cell>
        </row>
        <row r="1535">
          <cell r="Q1535">
            <v>0</v>
          </cell>
          <cell r="S1535">
            <v>0</v>
          </cell>
          <cell r="U1535">
            <v>0</v>
          </cell>
          <cell r="V1535">
            <v>0</v>
          </cell>
          <cell r="W1535">
            <v>0</v>
          </cell>
          <cell r="Y1535">
            <v>0</v>
          </cell>
          <cell r="AA1535">
            <v>0</v>
          </cell>
          <cell r="AJ1535">
            <v>0</v>
          </cell>
          <cell r="AN1535">
            <v>0</v>
          </cell>
          <cell r="AR1535">
            <v>0</v>
          </cell>
          <cell r="AV1535">
            <v>0</v>
          </cell>
          <cell r="AZ1535">
            <v>0</v>
          </cell>
        </row>
        <row r="1536">
          <cell r="Q1536">
            <v>-4923783.32</v>
          </cell>
          <cell r="S1536">
            <v>-9484838.9299999997</v>
          </cell>
          <cell r="U1536">
            <v>-12917162.029999999</v>
          </cell>
          <cell r="V1536">
            <v>-14476793.810000001</v>
          </cell>
          <cell r="W1536">
            <v>-5845923.2699999996</v>
          </cell>
          <cell r="Y1536">
            <v>-5113690.21</v>
          </cell>
          <cell r="AA1536">
            <v>-3995554.2</v>
          </cell>
          <cell r="AJ1536">
            <v>-6259406.5566666657</v>
          </cell>
          <cell r="AN1536">
            <v>-4580676.8516666666</v>
          </cell>
          <cell r="AR1536">
            <v>-7227685.1212500008</v>
          </cell>
          <cell r="AV1536">
            <v>-7098980.3970833346</v>
          </cell>
          <cell r="AZ1536">
            <v>-4699578.2058333335</v>
          </cell>
        </row>
        <row r="1537">
          <cell r="Q1537">
            <v>-174.29</v>
          </cell>
          <cell r="S1537">
            <v>-174.29</v>
          </cell>
          <cell r="U1537">
            <v>-174.29</v>
          </cell>
          <cell r="V1537">
            <v>-174.29</v>
          </cell>
          <cell r="W1537">
            <v>0</v>
          </cell>
          <cell r="Y1537">
            <v>0</v>
          </cell>
          <cell r="AA1537">
            <v>0</v>
          </cell>
          <cell r="AJ1537">
            <v>-1228.2070833333337</v>
          </cell>
          <cell r="AN1537">
            <v>-419.66374999999999</v>
          </cell>
          <cell r="AR1537">
            <v>-130.7175</v>
          </cell>
          <cell r="AV1537">
            <v>-79.882916666666659</v>
          </cell>
          <cell r="AZ1537">
            <v>-21.786249999999999</v>
          </cell>
        </row>
        <row r="1538">
          <cell r="Q1538">
            <v>0</v>
          </cell>
          <cell r="S1538">
            <v>0</v>
          </cell>
          <cell r="U1538">
            <v>0</v>
          </cell>
          <cell r="V1538">
            <v>0</v>
          </cell>
          <cell r="W1538">
            <v>0</v>
          </cell>
          <cell r="Y1538">
            <v>0</v>
          </cell>
          <cell r="AA1538">
            <v>0</v>
          </cell>
          <cell r="AJ1538">
            <v>0</v>
          </cell>
          <cell r="AN1538">
            <v>0</v>
          </cell>
          <cell r="AR1538">
            <v>0</v>
          </cell>
          <cell r="AV1538">
            <v>0</v>
          </cell>
          <cell r="AZ1538">
            <v>0</v>
          </cell>
        </row>
        <row r="1539">
          <cell r="Q1539">
            <v>-2514.42</v>
          </cell>
          <cell r="S1539">
            <v>-2514.42</v>
          </cell>
          <cell r="U1539">
            <v>-2514.42</v>
          </cell>
          <cell r="V1539">
            <v>-2514.42</v>
          </cell>
          <cell r="W1539">
            <v>0</v>
          </cell>
          <cell r="Y1539">
            <v>0</v>
          </cell>
          <cell r="AA1539">
            <v>-2756.61</v>
          </cell>
          <cell r="AJ1539">
            <v>-1833.9841666666664</v>
          </cell>
          <cell r="AN1539">
            <v>-1710.2212500000003</v>
          </cell>
          <cell r="AR1539">
            <v>-1676.28</v>
          </cell>
          <cell r="AV1539">
            <v>-1726.7362499999999</v>
          </cell>
          <cell r="AZ1539">
            <v>-1807.4662500000002</v>
          </cell>
        </row>
        <row r="1540">
          <cell r="Q1540">
            <v>-9569652</v>
          </cell>
          <cell r="S1540">
            <v>-9569652</v>
          </cell>
          <cell r="U1540">
            <v>-9474576</v>
          </cell>
          <cell r="V1540">
            <v>-9474576</v>
          </cell>
          <cell r="W1540">
            <v>-9346571</v>
          </cell>
          <cell r="Y1540">
            <v>-9346571</v>
          </cell>
          <cell r="AA1540">
            <v>-9180611</v>
          </cell>
          <cell r="AJ1540">
            <v>-1914838.375</v>
          </cell>
          <cell r="AN1540">
            <v>-4524461.375</v>
          </cell>
          <cell r="AR1540">
            <v>-7123704.583333333</v>
          </cell>
          <cell r="AV1540">
            <v>-9370496.458333334</v>
          </cell>
          <cell r="AZ1540">
            <v>-9186160.625</v>
          </cell>
        </row>
        <row r="1541">
          <cell r="Q1541">
            <v>-158750</v>
          </cell>
          <cell r="S1541">
            <v>0</v>
          </cell>
          <cell r="U1541">
            <v>0</v>
          </cell>
          <cell r="V1541">
            <v>0</v>
          </cell>
          <cell r="W1541">
            <v>0</v>
          </cell>
          <cell r="Y1541">
            <v>0</v>
          </cell>
          <cell r="AA1541">
            <v>0</v>
          </cell>
          <cell r="AJ1541">
            <v>-112447.91666666667</v>
          </cell>
          <cell r="AN1541">
            <v>-119062.5</v>
          </cell>
          <cell r="AR1541">
            <v>-59531.25</v>
          </cell>
          <cell r="AV1541">
            <v>-6614.583333333333</v>
          </cell>
          <cell r="AZ1541">
            <v>0</v>
          </cell>
        </row>
        <row r="1542">
          <cell r="Q1542">
            <v>0</v>
          </cell>
          <cell r="S1542">
            <v>0</v>
          </cell>
          <cell r="U1542">
            <v>0</v>
          </cell>
          <cell r="V1542">
            <v>0</v>
          </cell>
          <cell r="W1542">
            <v>0</v>
          </cell>
          <cell r="Y1542">
            <v>0</v>
          </cell>
          <cell r="AA1542">
            <v>0</v>
          </cell>
          <cell r="AJ1542">
            <v>-1608.34</v>
          </cell>
          <cell r="AN1542">
            <v>0</v>
          </cell>
          <cell r="AR1542">
            <v>0</v>
          </cell>
          <cell r="AV1542">
            <v>0</v>
          </cell>
          <cell r="AZ1542">
            <v>0</v>
          </cell>
        </row>
        <row r="1543">
          <cell r="Q1543">
            <v>-610736.85</v>
          </cell>
          <cell r="S1543">
            <v>-679132.36</v>
          </cell>
          <cell r="U1543">
            <v>-679132.36</v>
          </cell>
          <cell r="V1543">
            <v>-679132.36</v>
          </cell>
          <cell r="W1543">
            <v>-679132.36</v>
          </cell>
          <cell r="Y1543">
            <v>-679132.36</v>
          </cell>
          <cell r="AA1543">
            <v>-679132.36</v>
          </cell>
          <cell r="AJ1543">
            <v>-56757.506249999999</v>
          </cell>
          <cell r="AN1543">
            <v>-280285.14666666667</v>
          </cell>
          <cell r="AR1543">
            <v>-506662.60000000003</v>
          </cell>
          <cell r="AV1543">
            <v>-739144.95125000004</v>
          </cell>
          <cell r="AZ1543">
            <v>-949902.68416666694</v>
          </cell>
        </row>
        <row r="1544">
          <cell r="Q1544">
            <v>-219193.89</v>
          </cell>
          <cell r="S1544">
            <v>-241992.39</v>
          </cell>
          <cell r="U1544">
            <v>-241992.39</v>
          </cell>
          <cell r="V1544">
            <v>-241992.39</v>
          </cell>
          <cell r="W1544">
            <v>-241992.39</v>
          </cell>
          <cell r="Y1544">
            <v>-241992.39</v>
          </cell>
          <cell r="AA1544">
            <v>-241992.39</v>
          </cell>
          <cell r="AJ1544">
            <v>-22172.282083333335</v>
          </cell>
          <cell r="AN1544">
            <v>-101886.47458333334</v>
          </cell>
          <cell r="AR1544">
            <v>-182550.60458333336</v>
          </cell>
          <cell r="AV1544">
            <v>-261996.58750000005</v>
          </cell>
          <cell r="AZ1544">
            <v>-332249.16500000004</v>
          </cell>
        </row>
        <row r="1545">
          <cell r="S1545">
            <v>-23907955</v>
          </cell>
          <cell r="W1545">
            <v>0</v>
          </cell>
          <cell r="Y1545">
            <v>0</v>
          </cell>
          <cell r="AA1545">
            <v>0</v>
          </cell>
          <cell r="AJ1545">
            <v>0</v>
          </cell>
          <cell r="AN1545">
            <v>-3990315.4733333332</v>
          </cell>
          <cell r="AR1545">
            <v>-3990315.4733333332</v>
          </cell>
          <cell r="AV1545">
            <v>-3990315.4733333332</v>
          </cell>
          <cell r="AZ1545">
            <v>0</v>
          </cell>
        </row>
        <row r="1546">
          <cell r="Q1546">
            <v>610736.85</v>
          </cell>
          <cell r="S1546">
            <v>679132.36</v>
          </cell>
          <cell r="U1546">
            <v>679132.36</v>
          </cell>
          <cell r="V1546">
            <v>679132.36</v>
          </cell>
          <cell r="W1546">
            <v>679132.36</v>
          </cell>
          <cell r="Y1546">
            <v>679132.36</v>
          </cell>
          <cell r="AA1546">
            <v>679132.36</v>
          </cell>
          <cell r="AJ1546">
            <v>56757.506249999999</v>
          </cell>
          <cell r="AN1546">
            <v>280285.14666666667</v>
          </cell>
          <cell r="AR1546">
            <v>506662.60000000003</v>
          </cell>
          <cell r="AV1546">
            <v>739144.95125000004</v>
          </cell>
          <cell r="AZ1546">
            <v>949902.68416666694</v>
          </cell>
        </row>
        <row r="1547">
          <cell r="Q1547">
            <v>219193.89</v>
          </cell>
          <cell r="S1547">
            <v>241992.39</v>
          </cell>
          <cell r="U1547">
            <v>241992.39</v>
          </cell>
          <cell r="V1547">
            <v>241992.39</v>
          </cell>
          <cell r="W1547">
            <v>241992.39</v>
          </cell>
          <cell r="Y1547">
            <v>241992.39</v>
          </cell>
          <cell r="AA1547">
            <v>241992.39</v>
          </cell>
          <cell r="AJ1547">
            <v>22172.282083333335</v>
          </cell>
          <cell r="AN1547">
            <v>101886.47458333334</v>
          </cell>
          <cell r="AR1547">
            <v>182550.60458333336</v>
          </cell>
          <cell r="AV1547">
            <v>261996.58750000005</v>
          </cell>
          <cell r="AZ1547">
            <v>332249.16500000004</v>
          </cell>
        </row>
        <row r="1548">
          <cell r="Q1548">
            <v>-3529527.68</v>
          </cell>
          <cell r="S1548">
            <v>-3529527.68</v>
          </cell>
          <cell r="U1548">
            <v>-3529527.68</v>
          </cell>
          <cell r="V1548">
            <v>-3529527.68</v>
          </cell>
          <cell r="W1548">
            <v>-3529527.68</v>
          </cell>
          <cell r="Y1548">
            <v>-3529527.68</v>
          </cell>
          <cell r="AA1548">
            <v>-3529527.68</v>
          </cell>
          <cell r="AJ1548">
            <v>-764729.51666666672</v>
          </cell>
          <cell r="AN1548">
            <v>-1941238.7433333334</v>
          </cell>
          <cell r="AR1548">
            <v>-3117747.9700000007</v>
          </cell>
          <cell r="AV1548">
            <v>-3529527.68</v>
          </cell>
          <cell r="AZ1548">
            <v>-3382464.0266666673</v>
          </cell>
        </row>
        <row r="1549">
          <cell r="Q1549">
            <v>0</v>
          </cell>
          <cell r="S1549">
            <v>0</v>
          </cell>
          <cell r="U1549">
            <v>0</v>
          </cell>
          <cell r="V1549">
            <v>0</v>
          </cell>
          <cell r="W1549">
            <v>0</v>
          </cell>
          <cell r="Y1549">
            <v>0</v>
          </cell>
          <cell r="AA1549">
            <v>0</v>
          </cell>
          <cell r="AJ1549">
            <v>0</v>
          </cell>
          <cell r="AN1549">
            <v>0</v>
          </cell>
          <cell r="AR1549">
            <v>0</v>
          </cell>
          <cell r="AV1549">
            <v>0</v>
          </cell>
          <cell r="AZ1549">
            <v>0</v>
          </cell>
        </row>
        <row r="1550">
          <cell r="Q1550">
            <v>-73864542</v>
          </cell>
          <cell r="S1550">
            <v>-73864542</v>
          </cell>
          <cell r="U1550">
            <v>-73078749</v>
          </cell>
          <cell r="V1550">
            <v>-73078749</v>
          </cell>
          <cell r="W1550">
            <v>-71870994</v>
          </cell>
          <cell r="Y1550">
            <v>-71870994</v>
          </cell>
          <cell r="AA1550">
            <v>-71352663</v>
          </cell>
          <cell r="AJ1550">
            <v>-3077689.25</v>
          </cell>
          <cell r="AN1550">
            <v>-27600979.125</v>
          </cell>
          <cell r="AR1550">
            <v>-51708946.5</v>
          </cell>
          <cell r="AV1550">
            <v>-72380202.541666672</v>
          </cell>
          <cell r="AZ1550">
            <v>-71021880.25</v>
          </cell>
        </row>
        <row r="1551">
          <cell r="Q1551">
            <v>0</v>
          </cell>
          <cell r="S1551">
            <v>0</v>
          </cell>
          <cell r="U1551">
            <v>0</v>
          </cell>
          <cell r="V1551">
            <v>0</v>
          </cell>
          <cell r="W1551">
            <v>0</v>
          </cell>
          <cell r="Y1551">
            <v>0</v>
          </cell>
          <cell r="AA1551">
            <v>0</v>
          </cell>
          <cell r="AJ1551">
            <v>0</v>
          </cell>
          <cell r="AN1551">
            <v>0</v>
          </cell>
          <cell r="AR1551">
            <v>0</v>
          </cell>
          <cell r="AV1551">
            <v>0</v>
          </cell>
          <cell r="AZ1551">
            <v>0</v>
          </cell>
        </row>
        <row r="1552">
          <cell r="Q1552">
            <v>-712862</v>
          </cell>
          <cell r="S1552">
            <v>-2384440</v>
          </cell>
          <cell r="U1552">
            <v>-4054359</v>
          </cell>
          <cell r="V1552">
            <v>-4885903</v>
          </cell>
          <cell r="W1552">
            <v>-5717695</v>
          </cell>
          <cell r="Y1552">
            <v>-7378596</v>
          </cell>
          <cell r="AA1552">
            <v>-9034605</v>
          </cell>
          <cell r="AJ1552">
            <v>-29702.583333333332</v>
          </cell>
          <cell r="AN1552">
            <v>-824443.95833333337</v>
          </cell>
          <cell r="AR1552">
            <v>-2730168.25</v>
          </cell>
          <cell r="AV1552">
            <v>-5708900.1900000004</v>
          </cell>
          <cell r="AZ1552">
            <v>-8972724.4783333335</v>
          </cell>
        </row>
        <row r="1553">
          <cell r="AR1553">
            <v>0</v>
          </cell>
          <cell r="AV1553">
            <v>-19383.083333333332</v>
          </cell>
          <cell r="AZ1553">
            <v>-331289.4941666667</v>
          </cell>
        </row>
        <row r="1554">
          <cell r="Q1554">
            <v>0</v>
          </cell>
          <cell r="S1554">
            <v>0</v>
          </cell>
          <cell r="U1554">
            <v>0</v>
          </cell>
          <cell r="V1554">
            <v>0</v>
          </cell>
          <cell r="W1554">
            <v>0</v>
          </cell>
          <cell r="Y1554">
            <v>0</v>
          </cell>
          <cell r="AA1554">
            <v>0</v>
          </cell>
          <cell r="AJ1554">
            <v>0</v>
          </cell>
          <cell r="AN1554">
            <v>0</v>
          </cell>
          <cell r="AR1554">
            <v>0</v>
          </cell>
          <cell r="AV1554">
            <v>0</v>
          </cell>
          <cell r="AZ1554">
            <v>0</v>
          </cell>
        </row>
        <row r="1555">
          <cell r="AV1555">
            <v>0</v>
          </cell>
          <cell r="AZ1555">
            <v>0</v>
          </cell>
        </row>
        <row r="1556">
          <cell r="Q1556">
            <v>-371750.69</v>
          </cell>
          <cell r="S1556">
            <v>-367257.81</v>
          </cell>
          <cell r="U1556">
            <v>-362764.93</v>
          </cell>
          <cell r="V1556">
            <v>-360518.49</v>
          </cell>
          <cell r="W1556">
            <v>-358272.05</v>
          </cell>
          <cell r="Y1556">
            <v>-353779.17</v>
          </cell>
          <cell r="AA1556">
            <v>-349286.29</v>
          </cell>
          <cell r="AJ1556">
            <v>-385229.33000000007</v>
          </cell>
          <cell r="AN1556">
            <v>-376243.57</v>
          </cell>
          <cell r="AR1556">
            <v>-367257.81</v>
          </cell>
          <cell r="AV1556">
            <v>-358272.05</v>
          </cell>
          <cell r="AZ1556">
            <v>-349286.29000000004</v>
          </cell>
        </row>
        <row r="1557">
          <cell r="Q1557">
            <v>-1186297.4099999999</v>
          </cell>
          <cell r="S1557">
            <v>-1302066.26</v>
          </cell>
          <cell r="U1557">
            <v>-1476939.66</v>
          </cell>
          <cell r="V1557">
            <v>-1299122.24</v>
          </cell>
          <cell r="W1557">
            <v>-1436910.19</v>
          </cell>
          <cell r="Y1557">
            <v>-1279027.46</v>
          </cell>
          <cell r="AA1557">
            <v>-1598408.13</v>
          </cell>
          <cell r="AJ1557">
            <v>-1139547.6220833333</v>
          </cell>
          <cell r="AN1557">
            <v>-1223282.2583333333</v>
          </cell>
          <cell r="AR1557">
            <v>-1287734.7012499999</v>
          </cell>
          <cell r="AV1557">
            <v>-1422753.3541666663</v>
          </cell>
          <cell r="AZ1557">
            <v>-1492860.9395833332</v>
          </cell>
        </row>
        <row r="1558">
          <cell r="Q1558">
            <v>-5838217.0300000003</v>
          </cell>
          <cell r="S1558">
            <v>-7107226.5</v>
          </cell>
          <cell r="U1558">
            <v>-7907672.8700000001</v>
          </cell>
          <cell r="V1558">
            <v>-7896094.5099999998</v>
          </cell>
          <cell r="W1558">
            <v>-7889331.2999999998</v>
          </cell>
          <cell r="Y1558">
            <v>-8393034.1300000008</v>
          </cell>
          <cell r="AA1558">
            <v>-10696176.41</v>
          </cell>
          <cell r="AJ1558">
            <v>-3954826.3787500001</v>
          </cell>
          <cell r="AN1558">
            <v>-5341845.3649999993</v>
          </cell>
          <cell r="AR1558">
            <v>-6773199.1187499994</v>
          </cell>
          <cell r="AV1558">
            <v>-8098421.8341666674</v>
          </cell>
          <cell r="AZ1558">
            <v>-8923384.8687500004</v>
          </cell>
        </row>
        <row r="1559">
          <cell r="Q1559">
            <v>0</v>
          </cell>
          <cell r="S1559">
            <v>0</v>
          </cell>
          <cell r="U1559">
            <v>0</v>
          </cell>
          <cell r="V1559">
            <v>0</v>
          </cell>
          <cell r="W1559">
            <v>0</v>
          </cell>
          <cell r="Y1559">
            <v>0</v>
          </cell>
          <cell r="AA1559">
            <v>0</v>
          </cell>
          <cell r="AJ1559">
            <v>49852.01</v>
          </cell>
          <cell r="AN1559">
            <v>49852.01</v>
          </cell>
          <cell r="AR1559">
            <v>0</v>
          </cell>
          <cell r="AV1559">
            <v>0</v>
          </cell>
          <cell r="AZ1559">
            <v>0</v>
          </cell>
        </row>
        <row r="1560">
          <cell r="Q1560">
            <v>0</v>
          </cell>
          <cell r="S1560">
            <v>0</v>
          </cell>
          <cell r="U1560">
            <v>0</v>
          </cell>
          <cell r="V1560">
            <v>0</v>
          </cell>
          <cell r="W1560">
            <v>0</v>
          </cell>
          <cell r="Y1560">
            <v>0</v>
          </cell>
          <cell r="AA1560">
            <v>0</v>
          </cell>
          <cell r="AJ1560">
            <v>0</v>
          </cell>
          <cell r="AN1560">
            <v>0</v>
          </cell>
          <cell r="AR1560">
            <v>0</v>
          </cell>
          <cell r="AV1560">
            <v>0</v>
          </cell>
          <cell r="AZ1560">
            <v>0</v>
          </cell>
        </row>
        <row r="1561">
          <cell r="Q1561">
            <v>0</v>
          </cell>
          <cell r="S1561">
            <v>0</v>
          </cell>
          <cell r="U1561">
            <v>0</v>
          </cell>
          <cell r="V1561">
            <v>0</v>
          </cell>
          <cell r="W1561">
            <v>0</v>
          </cell>
          <cell r="Y1561">
            <v>0</v>
          </cell>
          <cell r="AA1561">
            <v>0</v>
          </cell>
          <cell r="AJ1561">
            <v>-16501795.45875</v>
          </cell>
          <cell r="AN1561">
            <v>-10216485.367916666</v>
          </cell>
          <cell r="AR1561">
            <v>-3934973.4208333329</v>
          </cell>
          <cell r="AV1561">
            <v>0</v>
          </cell>
          <cell r="AZ1561">
            <v>0</v>
          </cell>
        </row>
        <row r="1562">
          <cell r="Q1562">
            <v>0</v>
          </cell>
          <cell r="S1562">
            <v>0</v>
          </cell>
          <cell r="U1562">
            <v>0</v>
          </cell>
          <cell r="V1562">
            <v>0</v>
          </cell>
          <cell r="W1562">
            <v>0</v>
          </cell>
          <cell r="Y1562">
            <v>0</v>
          </cell>
          <cell r="AA1562">
            <v>0</v>
          </cell>
          <cell r="AJ1562">
            <v>-725750</v>
          </cell>
          <cell r="AN1562">
            <v>-725750</v>
          </cell>
          <cell r="AR1562">
            <v>-604791.66666666663</v>
          </cell>
          <cell r="AV1562">
            <v>0</v>
          </cell>
          <cell r="AZ1562">
            <v>0</v>
          </cell>
        </row>
        <row r="1563">
          <cell r="U1563">
            <v>-658335</v>
          </cell>
          <cell r="V1563">
            <v>-658335</v>
          </cell>
          <cell r="W1563">
            <v>-684640</v>
          </cell>
          <cell r="Y1563">
            <v>-706070</v>
          </cell>
          <cell r="AA1563">
            <v>-722145</v>
          </cell>
          <cell r="AJ1563">
            <v>0</v>
          </cell>
          <cell r="AN1563">
            <v>-67233.958333333328</v>
          </cell>
          <cell r="AR1563">
            <v>-294837.91666666669</v>
          </cell>
          <cell r="AV1563">
            <v>-538911.04166666663</v>
          </cell>
          <cell r="AZ1563">
            <v>-726555.41666666663</v>
          </cell>
        </row>
        <row r="1564">
          <cell r="AA1564">
            <v>-19555784.960000001</v>
          </cell>
          <cell r="AR1564">
            <v>0</v>
          </cell>
          <cell r="AV1564">
            <v>-5907444.9204166671</v>
          </cell>
          <cell r="AZ1564">
            <v>-15193583.160000002</v>
          </cell>
        </row>
        <row r="1565">
          <cell r="AR1565">
            <v>0</v>
          </cell>
          <cell r="AV1565">
            <v>-297759.47249999997</v>
          </cell>
          <cell r="AZ1565">
            <v>-1477783.7916666667</v>
          </cell>
        </row>
        <row r="1566">
          <cell r="Q1566">
            <v>0</v>
          </cell>
          <cell r="S1566">
            <v>0</v>
          </cell>
          <cell r="U1566">
            <v>0</v>
          </cell>
          <cell r="V1566">
            <v>0</v>
          </cell>
          <cell r="W1566">
            <v>0</v>
          </cell>
          <cell r="Y1566">
            <v>0</v>
          </cell>
          <cell r="AA1566">
            <v>0</v>
          </cell>
          <cell r="AJ1566">
            <v>0</v>
          </cell>
          <cell r="AN1566">
            <v>0</v>
          </cell>
          <cell r="AR1566">
            <v>0</v>
          </cell>
          <cell r="AV1566">
            <v>0</v>
          </cell>
          <cell r="AZ1566">
            <v>0</v>
          </cell>
        </row>
        <row r="1567">
          <cell r="Q1567">
            <v>0</v>
          </cell>
          <cell r="S1567">
            <v>0</v>
          </cell>
          <cell r="U1567">
            <v>0</v>
          </cell>
          <cell r="V1567">
            <v>0</v>
          </cell>
          <cell r="W1567">
            <v>0</v>
          </cell>
          <cell r="Y1567">
            <v>0</v>
          </cell>
          <cell r="AA1567">
            <v>0</v>
          </cell>
          <cell r="AJ1567">
            <v>0</v>
          </cell>
          <cell r="AN1567">
            <v>0</v>
          </cell>
          <cell r="AR1567">
            <v>0</v>
          </cell>
          <cell r="AV1567">
            <v>0</v>
          </cell>
          <cell r="AZ1567">
            <v>0</v>
          </cell>
        </row>
        <row r="1568">
          <cell r="Q1568">
            <v>0</v>
          </cell>
          <cell r="S1568">
            <v>0</v>
          </cell>
          <cell r="U1568">
            <v>0</v>
          </cell>
          <cell r="V1568">
            <v>0</v>
          </cell>
          <cell r="W1568">
            <v>0</v>
          </cell>
          <cell r="Y1568">
            <v>0</v>
          </cell>
          <cell r="AA1568">
            <v>0</v>
          </cell>
          <cell r="AJ1568">
            <v>0</v>
          </cell>
          <cell r="AN1568">
            <v>0</v>
          </cell>
          <cell r="AR1568">
            <v>0</v>
          </cell>
          <cell r="AV1568">
            <v>0</v>
          </cell>
          <cell r="AZ1568">
            <v>0</v>
          </cell>
        </row>
        <row r="1569">
          <cell r="Q1569">
            <v>0</v>
          </cell>
          <cell r="S1569">
            <v>0</v>
          </cell>
          <cell r="U1569">
            <v>0</v>
          </cell>
          <cell r="V1569">
            <v>0</v>
          </cell>
          <cell r="W1569">
            <v>0</v>
          </cell>
          <cell r="Y1569">
            <v>0</v>
          </cell>
          <cell r="AA1569">
            <v>0</v>
          </cell>
          <cell r="AJ1569">
            <v>0</v>
          </cell>
          <cell r="AN1569">
            <v>0</v>
          </cell>
          <cell r="AR1569">
            <v>0</v>
          </cell>
          <cell r="AV1569">
            <v>0</v>
          </cell>
          <cell r="AZ1569">
            <v>0</v>
          </cell>
        </row>
        <row r="1570">
          <cell r="Q1570">
            <v>0</v>
          </cell>
          <cell r="S1570">
            <v>0</v>
          </cell>
          <cell r="U1570">
            <v>0</v>
          </cell>
          <cell r="V1570">
            <v>0</v>
          </cell>
          <cell r="W1570">
            <v>0</v>
          </cell>
          <cell r="Y1570">
            <v>0</v>
          </cell>
          <cell r="AA1570">
            <v>0</v>
          </cell>
          <cell r="AJ1570">
            <v>0</v>
          </cell>
          <cell r="AN1570">
            <v>0</v>
          </cell>
          <cell r="AR1570">
            <v>0</v>
          </cell>
          <cell r="AV1570">
            <v>0</v>
          </cell>
          <cell r="AZ1570">
            <v>0</v>
          </cell>
        </row>
        <row r="1571">
          <cell r="Q1571">
            <v>0</v>
          </cell>
          <cell r="S1571">
            <v>0</v>
          </cell>
          <cell r="U1571">
            <v>0</v>
          </cell>
          <cell r="V1571">
            <v>0</v>
          </cell>
          <cell r="W1571">
            <v>0</v>
          </cell>
          <cell r="Y1571">
            <v>0</v>
          </cell>
          <cell r="AA1571">
            <v>0</v>
          </cell>
          <cell r="AJ1571">
            <v>0</v>
          </cell>
          <cell r="AN1571">
            <v>0</v>
          </cell>
          <cell r="AR1571">
            <v>0</v>
          </cell>
          <cell r="AV1571">
            <v>0</v>
          </cell>
          <cell r="AZ1571">
            <v>0</v>
          </cell>
        </row>
        <row r="1572">
          <cell r="Q1572">
            <v>0</v>
          </cell>
          <cell r="S1572">
            <v>0</v>
          </cell>
          <cell r="U1572">
            <v>0</v>
          </cell>
          <cell r="V1572">
            <v>0</v>
          </cell>
          <cell r="W1572">
            <v>0</v>
          </cell>
          <cell r="Y1572">
            <v>0</v>
          </cell>
          <cell r="AA1572">
            <v>0</v>
          </cell>
          <cell r="AJ1572">
            <v>0</v>
          </cell>
          <cell r="AN1572">
            <v>0</v>
          </cell>
          <cell r="AR1572">
            <v>0</v>
          </cell>
          <cell r="AV1572">
            <v>0</v>
          </cell>
          <cell r="AZ1572">
            <v>0</v>
          </cell>
        </row>
        <row r="1573">
          <cell r="Q1573">
            <v>0</v>
          </cell>
          <cell r="S1573">
            <v>0</v>
          </cell>
          <cell r="U1573">
            <v>0</v>
          </cell>
          <cell r="V1573">
            <v>0</v>
          </cell>
          <cell r="W1573">
            <v>0</v>
          </cell>
          <cell r="Y1573">
            <v>0</v>
          </cell>
          <cell r="AA1573">
            <v>0</v>
          </cell>
          <cell r="AJ1573">
            <v>0</v>
          </cell>
          <cell r="AN1573">
            <v>0</v>
          </cell>
          <cell r="AR1573">
            <v>0</v>
          </cell>
          <cell r="AV1573">
            <v>0</v>
          </cell>
          <cell r="AZ1573">
            <v>0</v>
          </cell>
        </row>
        <row r="1574">
          <cell r="Q1574">
            <v>0</v>
          </cell>
          <cell r="S1574">
            <v>0</v>
          </cell>
          <cell r="U1574">
            <v>0</v>
          </cell>
          <cell r="V1574">
            <v>0</v>
          </cell>
          <cell r="W1574">
            <v>0</v>
          </cell>
          <cell r="Y1574">
            <v>0</v>
          </cell>
          <cell r="AA1574">
            <v>0</v>
          </cell>
          <cell r="AJ1574">
            <v>0</v>
          </cell>
          <cell r="AN1574">
            <v>0</v>
          </cell>
          <cell r="AR1574">
            <v>0</v>
          </cell>
          <cell r="AV1574">
            <v>0</v>
          </cell>
          <cell r="AZ1574">
            <v>0</v>
          </cell>
        </row>
        <row r="1575">
          <cell r="Q1575">
            <v>0</v>
          </cell>
          <cell r="S1575">
            <v>0</v>
          </cell>
          <cell r="U1575">
            <v>0</v>
          </cell>
          <cell r="V1575">
            <v>0</v>
          </cell>
          <cell r="W1575">
            <v>0</v>
          </cell>
          <cell r="Y1575">
            <v>0</v>
          </cell>
          <cell r="AA1575">
            <v>0</v>
          </cell>
          <cell r="AJ1575">
            <v>0</v>
          </cell>
          <cell r="AN1575">
            <v>0</v>
          </cell>
          <cell r="AR1575">
            <v>0</v>
          </cell>
          <cell r="AV1575">
            <v>0</v>
          </cell>
          <cell r="AZ1575">
            <v>0</v>
          </cell>
        </row>
        <row r="1576">
          <cell r="Q1576">
            <v>0</v>
          </cell>
          <cell r="S1576">
            <v>-122.09</v>
          </cell>
          <cell r="U1576">
            <v>-329.5</v>
          </cell>
          <cell r="V1576">
            <v>-410.97</v>
          </cell>
          <cell r="W1576">
            <v>-451.17</v>
          </cell>
          <cell r="Y1576">
            <v>-581.80999999999995</v>
          </cell>
          <cell r="AA1576">
            <v>-802.43</v>
          </cell>
          <cell r="AJ1576">
            <v>-1186.2070833333332</v>
          </cell>
          <cell r="AN1576">
            <v>-768.36374999999987</v>
          </cell>
          <cell r="AR1576">
            <v>-593.54750000000001</v>
          </cell>
          <cell r="AV1576">
            <v>-413.91333333333341</v>
          </cell>
          <cell r="AZ1576">
            <v>-538.49124999999992</v>
          </cell>
        </row>
        <row r="1577">
          <cell r="Q1577">
            <v>-652254.21</v>
          </cell>
          <cell r="S1577">
            <v>-640062.55000000005</v>
          </cell>
          <cell r="U1577">
            <v>-627870.89</v>
          </cell>
          <cell r="V1577">
            <v>-621775.06000000006</v>
          </cell>
          <cell r="W1577">
            <v>-615679.23</v>
          </cell>
          <cell r="Y1577">
            <v>-760897.57</v>
          </cell>
          <cell r="AA1577">
            <v>-745525.91</v>
          </cell>
          <cell r="AJ1577">
            <v>-691115.12625000009</v>
          </cell>
          <cell r="AN1577">
            <v>-664699.86291666667</v>
          </cell>
          <cell r="AR1577">
            <v>-659871.30000000005</v>
          </cell>
          <cell r="AV1577">
            <v>-686897.9800000001</v>
          </cell>
          <cell r="AZ1577">
            <v>-711804.66</v>
          </cell>
        </row>
        <row r="1578">
          <cell r="Q1578">
            <v>0</v>
          </cell>
          <cell r="S1578">
            <v>0</v>
          </cell>
          <cell r="U1578">
            <v>0</v>
          </cell>
          <cell r="V1578">
            <v>0</v>
          </cell>
          <cell r="W1578">
            <v>0</v>
          </cell>
          <cell r="Y1578">
            <v>0</v>
          </cell>
          <cell r="AA1578">
            <v>0</v>
          </cell>
          <cell r="AJ1578">
            <v>0</v>
          </cell>
          <cell r="AN1578">
            <v>0</v>
          </cell>
          <cell r="AR1578">
            <v>0</v>
          </cell>
          <cell r="AV1578">
            <v>0</v>
          </cell>
          <cell r="AZ1578">
            <v>0</v>
          </cell>
        </row>
        <row r="1579">
          <cell r="Q1579">
            <v>0</v>
          </cell>
          <cell r="S1579">
            <v>0</v>
          </cell>
          <cell r="U1579">
            <v>0</v>
          </cell>
          <cell r="V1579">
            <v>0</v>
          </cell>
          <cell r="W1579">
            <v>0</v>
          </cell>
          <cell r="Y1579">
            <v>0</v>
          </cell>
          <cell r="AA1579">
            <v>0</v>
          </cell>
          <cell r="AJ1579">
            <v>0</v>
          </cell>
          <cell r="AN1579">
            <v>0</v>
          </cell>
          <cell r="AR1579">
            <v>0</v>
          </cell>
          <cell r="AV1579">
            <v>0</v>
          </cell>
          <cell r="AZ1579">
            <v>0</v>
          </cell>
        </row>
        <row r="1580">
          <cell r="Q1580">
            <v>0</v>
          </cell>
          <cell r="S1580">
            <v>0</v>
          </cell>
          <cell r="U1580">
            <v>0</v>
          </cell>
          <cell r="V1580">
            <v>0</v>
          </cell>
          <cell r="W1580">
            <v>0</v>
          </cell>
          <cell r="Y1580">
            <v>0</v>
          </cell>
          <cell r="AA1580">
            <v>0</v>
          </cell>
          <cell r="AJ1580">
            <v>0</v>
          </cell>
          <cell r="AN1580">
            <v>0</v>
          </cell>
          <cell r="AR1580">
            <v>0</v>
          </cell>
          <cell r="AV1580">
            <v>0</v>
          </cell>
          <cell r="AZ1580">
            <v>0</v>
          </cell>
        </row>
        <row r="1581">
          <cell r="Q1581">
            <v>0</v>
          </cell>
          <cell r="S1581">
            <v>0</v>
          </cell>
          <cell r="U1581">
            <v>0</v>
          </cell>
          <cell r="V1581">
            <v>0</v>
          </cell>
          <cell r="W1581">
            <v>0</v>
          </cell>
          <cell r="Y1581">
            <v>0</v>
          </cell>
          <cell r="AA1581">
            <v>0</v>
          </cell>
          <cell r="AJ1581">
            <v>0</v>
          </cell>
          <cell r="AN1581">
            <v>0</v>
          </cell>
          <cell r="AR1581">
            <v>0</v>
          </cell>
          <cell r="AV1581">
            <v>0</v>
          </cell>
          <cell r="AZ1581">
            <v>0</v>
          </cell>
        </row>
        <row r="1582">
          <cell r="Q1582">
            <v>0</v>
          </cell>
          <cell r="S1582">
            <v>0</v>
          </cell>
          <cell r="U1582">
            <v>0</v>
          </cell>
          <cell r="V1582">
            <v>0</v>
          </cell>
          <cell r="W1582">
            <v>0</v>
          </cell>
          <cell r="Y1582">
            <v>0</v>
          </cell>
          <cell r="AA1582">
            <v>0</v>
          </cell>
          <cell r="AJ1582">
            <v>0</v>
          </cell>
          <cell r="AN1582">
            <v>0</v>
          </cell>
          <cell r="AR1582">
            <v>0</v>
          </cell>
          <cell r="AV1582">
            <v>0</v>
          </cell>
          <cell r="AZ1582">
            <v>0</v>
          </cell>
        </row>
        <row r="1583">
          <cell r="Q1583">
            <v>0</v>
          </cell>
          <cell r="S1583">
            <v>0</v>
          </cell>
          <cell r="U1583">
            <v>0</v>
          </cell>
          <cell r="V1583">
            <v>0</v>
          </cell>
          <cell r="W1583">
            <v>0</v>
          </cell>
          <cell r="Y1583">
            <v>0</v>
          </cell>
          <cell r="AA1583">
            <v>0</v>
          </cell>
          <cell r="AJ1583">
            <v>0</v>
          </cell>
          <cell r="AN1583">
            <v>0</v>
          </cell>
          <cell r="AR1583">
            <v>0</v>
          </cell>
          <cell r="AV1583">
            <v>0</v>
          </cell>
          <cell r="AZ1583">
            <v>0</v>
          </cell>
        </row>
        <row r="1584">
          <cell r="Q1584">
            <v>0</v>
          </cell>
          <cell r="S1584">
            <v>0</v>
          </cell>
          <cell r="U1584">
            <v>0</v>
          </cell>
          <cell r="V1584">
            <v>0</v>
          </cell>
          <cell r="W1584">
            <v>0</v>
          </cell>
          <cell r="Y1584">
            <v>0</v>
          </cell>
          <cell r="AA1584">
            <v>0</v>
          </cell>
          <cell r="AJ1584">
            <v>0</v>
          </cell>
          <cell r="AN1584">
            <v>0</v>
          </cell>
          <cell r="AR1584">
            <v>0</v>
          </cell>
          <cell r="AV1584">
            <v>0</v>
          </cell>
          <cell r="AZ1584">
            <v>0</v>
          </cell>
        </row>
        <row r="1585">
          <cell r="Q1585">
            <v>0</v>
          </cell>
          <cell r="S1585">
            <v>0</v>
          </cell>
          <cell r="U1585">
            <v>0</v>
          </cell>
          <cell r="V1585">
            <v>0</v>
          </cell>
          <cell r="W1585">
            <v>0</v>
          </cell>
          <cell r="Y1585">
            <v>0</v>
          </cell>
          <cell r="AA1585">
            <v>0</v>
          </cell>
          <cell r="AJ1585">
            <v>0</v>
          </cell>
          <cell r="AN1585">
            <v>0</v>
          </cell>
          <cell r="AR1585">
            <v>0</v>
          </cell>
          <cell r="AV1585">
            <v>0</v>
          </cell>
          <cell r="AZ1585">
            <v>0</v>
          </cell>
        </row>
        <row r="1586">
          <cell r="Q1586">
            <v>0</v>
          </cell>
          <cell r="S1586">
            <v>0</v>
          </cell>
          <cell r="U1586">
            <v>0</v>
          </cell>
          <cell r="V1586">
            <v>-0.42</v>
          </cell>
          <cell r="W1586">
            <v>-6.01</v>
          </cell>
          <cell r="Y1586">
            <v>-99.28</v>
          </cell>
          <cell r="AA1586">
            <v>-111.7</v>
          </cell>
          <cell r="AJ1586">
            <v>-14.294166666666664</v>
          </cell>
          <cell r="AN1586">
            <v>-14.294166666666664</v>
          </cell>
          <cell r="AR1586">
            <v>-19.759166666666669</v>
          </cell>
          <cell r="AV1586">
            <v>-41.004166666666663</v>
          </cell>
          <cell r="AZ1586">
            <v>-41.004166666666663</v>
          </cell>
        </row>
        <row r="1587">
          <cell r="Q1587">
            <v>-135444.15</v>
          </cell>
          <cell r="S1587">
            <v>-105444.15</v>
          </cell>
          <cell r="U1587">
            <v>-105444.15</v>
          </cell>
          <cell r="V1587">
            <v>-55444.15</v>
          </cell>
          <cell r="W1587">
            <v>-55444.15</v>
          </cell>
          <cell r="Y1587">
            <v>-55444.15</v>
          </cell>
          <cell r="AA1587">
            <v>-55444.15</v>
          </cell>
          <cell r="AJ1587">
            <v>-146287.66499999995</v>
          </cell>
          <cell r="AN1587">
            <v>-127235.81666666664</v>
          </cell>
          <cell r="AR1587">
            <v>-102110.81666666665</v>
          </cell>
          <cell r="AV1587">
            <v>-75444.150000000009</v>
          </cell>
          <cell r="AZ1587">
            <v>-57527.483333333344</v>
          </cell>
        </row>
        <row r="1588">
          <cell r="AV1588">
            <v>0</v>
          </cell>
          <cell r="AZ1588">
            <v>-403779.6875</v>
          </cell>
        </row>
        <row r="1589">
          <cell r="Q1589">
            <v>-2197040.91</v>
          </cell>
          <cell r="S1589">
            <v>-1722538.41</v>
          </cell>
          <cell r="U1589">
            <v>-2554040.5</v>
          </cell>
          <cell r="V1589">
            <v>-2017522.1</v>
          </cell>
          <cell r="W1589">
            <v>-845849.71</v>
          </cell>
          <cell r="Y1589">
            <v>0</v>
          </cell>
          <cell r="AA1589">
            <v>-563305.79</v>
          </cell>
          <cell r="AJ1589">
            <v>-565895.25875000004</v>
          </cell>
          <cell r="AN1589">
            <v>-1033453.5712499999</v>
          </cell>
          <cell r="AR1589">
            <v>-1396618.86375</v>
          </cell>
          <cell r="AV1589">
            <v>-1293923.5183333333</v>
          </cell>
          <cell r="AZ1589">
            <v>-642227.95666666667</v>
          </cell>
        </row>
        <row r="1590">
          <cell r="Q1590">
            <v>-1083075.74</v>
          </cell>
          <cell r="S1590">
            <v>-1322696.8999999999</v>
          </cell>
          <cell r="U1590">
            <v>-1748446.9</v>
          </cell>
          <cell r="V1590">
            <v>-1520136.37</v>
          </cell>
          <cell r="W1590">
            <v>-1006637.48</v>
          </cell>
          <cell r="Y1590">
            <v>-485182.09</v>
          </cell>
          <cell r="AA1590">
            <v>-623552.09</v>
          </cell>
          <cell r="AJ1590">
            <v>-1058514.385</v>
          </cell>
          <cell r="AN1590">
            <v>-1093487.3987499999</v>
          </cell>
          <cell r="AR1590">
            <v>-1115845.0991666666</v>
          </cell>
          <cell r="AV1590">
            <v>-1027146.3050000001</v>
          </cell>
          <cell r="AZ1590">
            <v>-638954.57416666672</v>
          </cell>
        </row>
        <row r="1591">
          <cell r="Q1591">
            <v>0</v>
          </cell>
          <cell r="S1591">
            <v>0</v>
          </cell>
          <cell r="U1591">
            <v>0</v>
          </cell>
          <cell r="V1591">
            <v>0</v>
          </cell>
          <cell r="W1591">
            <v>0</v>
          </cell>
          <cell r="Y1591">
            <v>0</v>
          </cell>
          <cell r="AA1591">
            <v>0</v>
          </cell>
          <cell r="AJ1591">
            <v>0</v>
          </cell>
          <cell r="AN1591">
            <v>0</v>
          </cell>
          <cell r="AR1591">
            <v>0</v>
          </cell>
          <cell r="AV1591">
            <v>0</v>
          </cell>
          <cell r="AZ1591">
            <v>0</v>
          </cell>
        </row>
        <row r="1592">
          <cell r="Q1592">
            <v>0</v>
          </cell>
          <cell r="S1592">
            <v>0</v>
          </cell>
          <cell r="U1592">
            <v>0</v>
          </cell>
          <cell r="V1592">
            <v>0</v>
          </cell>
          <cell r="W1592">
            <v>0</v>
          </cell>
          <cell r="Y1592">
            <v>0</v>
          </cell>
          <cell r="AA1592">
            <v>0</v>
          </cell>
          <cell r="AJ1592">
            <v>0</v>
          </cell>
          <cell r="AN1592">
            <v>0</v>
          </cell>
          <cell r="AR1592">
            <v>0</v>
          </cell>
          <cell r="AV1592">
            <v>0</v>
          </cell>
          <cell r="AZ1592">
            <v>0</v>
          </cell>
        </row>
        <row r="1593">
          <cell r="Q1593">
            <v>0</v>
          </cell>
          <cell r="S1593">
            <v>0</v>
          </cell>
          <cell r="U1593">
            <v>0</v>
          </cell>
          <cell r="V1593">
            <v>0</v>
          </cell>
          <cell r="W1593">
            <v>0</v>
          </cell>
          <cell r="Y1593">
            <v>0</v>
          </cell>
          <cell r="AA1593">
            <v>0</v>
          </cell>
          <cell r="AJ1593">
            <v>0</v>
          </cell>
          <cell r="AN1593">
            <v>0</v>
          </cell>
          <cell r="AR1593">
            <v>0</v>
          </cell>
          <cell r="AV1593">
            <v>0</v>
          </cell>
          <cell r="AZ1593">
            <v>0</v>
          </cell>
        </row>
        <row r="1594">
          <cell r="Q1594">
            <v>0</v>
          </cell>
          <cell r="S1594">
            <v>0</v>
          </cell>
          <cell r="U1594">
            <v>0</v>
          </cell>
          <cell r="V1594">
            <v>0</v>
          </cell>
          <cell r="W1594">
            <v>0</v>
          </cell>
          <cell r="Y1594">
            <v>0</v>
          </cell>
          <cell r="AA1594">
            <v>0</v>
          </cell>
          <cell r="AJ1594">
            <v>0</v>
          </cell>
          <cell r="AN1594">
            <v>0</v>
          </cell>
          <cell r="AR1594">
            <v>0</v>
          </cell>
          <cell r="AV1594">
            <v>0</v>
          </cell>
          <cell r="AZ1594">
            <v>0</v>
          </cell>
        </row>
        <row r="1595">
          <cell r="Q1595">
            <v>0</v>
          </cell>
          <cell r="S1595">
            <v>0</v>
          </cell>
          <cell r="U1595">
            <v>0</v>
          </cell>
          <cell r="V1595">
            <v>0</v>
          </cell>
          <cell r="W1595">
            <v>0</v>
          </cell>
          <cell r="Y1595">
            <v>0</v>
          </cell>
          <cell r="AA1595">
            <v>0</v>
          </cell>
          <cell r="AJ1595">
            <v>0</v>
          </cell>
          <cell r="AN1595">
            <v>0</v>
          </cell>
          <cell r="AR1595">
            <v>0</v>
          </cell>
          <cell r="AV1595">
            <v>0</v>
          </cell>
          <cell r="AZ1595">
            <v>0</v>
          </cell>
        </row>
        <row r="1596">
          <cell r="Q1596">
            <v>0</v>
          </cell>
          <cell r="S1596">
            <v>0</v>
          </cell>
          <cell r="U1596">
            <v>0</v>
          </cell>
          <cell r="V1596">
            <v>0</v>
          </cell>
          <cell r="W1596">
            <v>0</v>
          </cell>
          <cell r="Y1596">
            <v>0</v>
          </cell>
          <cell r="AA1596">
            <v>0</v>
          </cell>
          <cell r="AJ1596">
            <v>-474682.3125</v>
          </cell>
          <cell r="AN1596">
            <v>-52741.479166666664</v>
          </cell>
          <cell r="AR1596">
            <v>0</v>
          </cell>
          <cell r="AV1596">
            <v>0</v>
          </cell>
          <cell r="AZ1596">
            <v>0</v>
          </cell>
        </row>
        <row r="1597">
          <cell r="Q1597">
            <v>-603750.76</v>
          </cell>
          <cell r="S1597">
            <v>-574463.52</v>
          </cell>
          <cell r="U1597">
            <v>-545176.28</v>
          </cell>
          <cell r="V1597">
            <v>-530532.66</v>
          </cell>
          <cell r="W1597">
            <v>-515889.04</v>
          </cell>
          <cell r="Y1597">
            <v>-486601.8</v>
          </cell>
          <cell r="AA1597">
            <v>-457314.56</v>
          </cell>
          <cell r="AJ1597">
            <v>-691612.48</v>
          </cell>
          <cell r="AN1597">
            <v>-633038</v>
          </cell>
          <cell r="AR1597">
            <v>-574463.52</v>
          </cell>
          <cell r="AV1597">
            <v>-515889.04</v>
          </cell>
          <cell r="AZ1597">
            <v>-457314.56000000006</v>
          </cell>
        </row>
        <row r="1598">
          <cell r="Q1598">
            <v>0</v>
          </cell>
          <cell r="S1598">
            <v>0</v>
          </cell>
          <cell r="U1598">
            <v>0</v>
          </cell>
          <cell r="V1598">
            <v>0</v>
          </cell>
          <cell r="W1598">
            <v>0</v>
          </cell>
          <cell r="Y1598">
            <v>0</v>
          </cell>
          <cell r="AA1598">
            <v>0</v>
          </cell>
          <cell r="AJ1598">
            <v>0</v>
          </cell>
          <cell r="AN1598">
            <v>0</v>
          </cell>
          <cell r="AR1598">
            <v>0</v>
          </cell>
          <cell r="AV1598">
            <v>0</v>
          </cell>
          <cell r="AZ1598">
            <v>0</v>
          </cell>
        </row>
        <row r="1599">
          <cell r="Q1599">
            <v>0</v>
          </cell>
          <cell r="S1599">
            <v>0</v>
          </cell>
          <cell r="U1599">
            <v>0</v>
          </cell>
          <cell r="V1599">
            <v>0</v>
          </cell>
          <cell r="W1599">
            <v>0</v>
          </cell>
          <cell r="Y1599">
            <v>0</v>
          </cell>
          <cell r="AA1599">
            <v>0</v>
          </cell>
          <cell r="AJ1599">
            <v>0</v>
          </cell>
          <cell r="AN1599">
            <v>0</v>
          </cell>
          <cell r="AR1599">
            <v>0</v>
          </cell>
          <cell r="AV1599">
            <v>0</v>
          </cell>
          <cell r="AZ1599">
            <v>0</v>
          </cell>
        </row>
        <row r="1600">
          <cell r="Q1600">
            <v>0</v>
          </cell>
          <cell r="S1600">
            <v>0</v>
          </cell>
          <cell r="U1600">
            <v>0</v>
          </cell>
          <cell r="V1600">
            <v>0</v>
          </cell>
          <cell r="W1600">
            <v>0</v>
          </cell>
          <cell r="Y1600">
            <v>0</v>
          </cell>
          <cell r="AA1600">
            <v>0</v>
          </cell>
          <cell r="AJ1600">
            <v>0</v>
          </cell>
          <cell r="AN1600">
            <v>0</v>
          </cell>
          <cell r="AR1600">
            <v>0</v>
          </cell>
          <cell r="AV1600">
            <v>0</v>
          </cell>
          <cell r="AZ1600">
            <v>0</v>
          </cell>
        </row>
        <row r="1601">
          <cell r="Q1601">
            <v>0</v>
          </cell>
          <cell r="S1601">
            <v>0</v>
          </cell>
          <cell r="U1601">
            <v>0</v>
          </cell>
          <cell r="V1601">
            <v>0</v>
          </cell>
          <cell r="W1601">
            <v>0</v>
          </cell>
          <cell r="Y1601">
            <v>0</v>
          </cell>
          <cell r="AA1601">
            <v>0</v>
          </cell>
          <cell r="AJ1601">
            <v>0</v>
          </cell>
          <cell r="AN1601">
            <v>0</v>
          </cell>
          <cell r="AR1601">
            <v>0</v>
          </cell>
          <cell r="AV1601">
            <v>0</v>
          </cell>
          <cell r="AZ1601">
            <v>0</v>
          </cell>
        </row>
        <row r="1602">
          <cell r="Q1602">
            <v>-7833.48</v>
          </cell>
          <cell r="S1602">
            <v>-7121.34</v>
          </cell>
          <cell r="U1602">
            <v>-6409.2</v>
          </cell>
          <cell r="V1602">
            <v>-6053.13</v>
          </cell>
          <cell r="W1602">
            <v>-5697.06</v>
          </cell>
          <cell r="Y1602">
            <v>-4984.92</v>
          </cell>
          <cell r="AA1602">
            <v>-4272.78</v>
          </cell>
          <cell r="AJ1602">
            <v>-9969.8954166666663</v>
          </cell>
          <cell r="AN1602">
            <v>-8545.6187500000015</v>
          </cell>
          <cell r="AR1602">
            <v>-7121.34</v>
          </cell>
          <cell r="AV1602">
            <v>-5697.0599999999986</v>
          </cell>
          <cell r="AZ1602">
            <v>-4272.78</v>
          </cell>
        </row>
        <row r="1603">
          <cell r="Q1603">
            <v>-1087281.32</v>
          </cell>
          <cell r="S1603">
            <v>-1020097.94</v>
          </cell>
          <cell r="U1603">
            <v>-952914.56</v>
          </cell>
          <cell r="V1603">
            <v>-919322.87</v>
          </cell>
          <cell r="W1603">
            <v>-893865.18</v>
          </cell>
          <cell r="Y1603">
            <v>-826478.42</v>
          </cell>
          <cell r="AA1603">
            <v>-759159.48</v>
          </cell>
          <cell r="AJ1603">
            <v>-1262680.55375</v>
          </cell>
          <cell r="AN1603">
            <v>-1147445.7570833333</v>
          </cell>
          <cell r="AR1603">
            <v>-1021772.7491666666</v>
          </cell>
          <cell r="AV1603">
            <v>-890004.34249999991</v>
          </cell>
          <cell r="AZ1603">
            <v>-758145.56249999988</v>
          </cell>
        </row>
        <row r="1604">
          <cell r="Q1604">
            <v>-76768.37</v>
          </cell>
          <cell r="S1604">
            <v>-74548.850000000006</v>
          </cell>
          <cell r="U1604">
            <v>-72329.33</v>
          </cell>
          <cell r="V1604">
            <v>-71219.570000000007</v>
          </cell>
          <cell r="W1604">
            <v>-71932.81</v>
          </cell>
          <cell r="Y1604">
            <v>-69667.81</v>
          </cell>
          <cell r="AA1604">
            <v>-67417.91</v>
          </cell>
          <cell r="AJ1604">
            <v>-77568.67</v>
          </cell>
          <cell r="AN1604">
            <v>-77415.523333333331</v>
          </cell>
          <cell r="AR1604">
            <v>-74924.222500000003</v>
          </cell>
          <cell r="AV1604">
            <v>-71067.5625</v>
          </cell>
          <cell r="AZ1604">
            <v>-67190.64916666667</v>
          </cell>
        </row>
        <row r="1605">
          <cell r="Q1605">
            <v>-26957.31</v>
          </cell>
          <cell r="S1605">
            <v>-24883.67</v>
          </cell>
          <cell r="U1605">
            <v>-22810.03</v>
          </cell>
          <cell r="V1605">
            <v>-21773.21</v>
          </cell>
          <cell r="W1605">
            <v>-20736.39</v>
          </cell>
          <cell r="Y1605">
            <v>-18662.75</v>
          </cell>
          <cell r="AA1605">
            <v>-16589.11</v>
          </cell>
          <cell r="AJ1605">
            <v>-33178.225416666668</v>
          </cell>
          <cell r="AN1605">
            <v>-29030.94875</v>
          </cell>
          <cell r="AR1605">
            <v>-24883.67</v>
          </cell>
          <cell r="AV1605">
            <v>-20736.39</v>
          </cell>
          <cell r="AZ1605">
            <v>-16589.11</v>
          </cell>
        </row>
        <row r="1606">
          <cell r="Q1606">
            <v>-1735183.24</v>
          </cell>
          <cell r="S1606">
            <v>-1633113.64</v>
          </cell>
          <cell r="U1606">
            <v>-1531044.04</v>
          </cell>
          <cell r="V1606">
            <v>-1480009.24</v>
          </cell>
          <cell r="W1606">
            <v>-1428974.44</v>
          </cell>
          <cell r="Y1606">
            <v>-1326904.8400000001</v>
          </cell>
          <cell r="AA1606">
            <v>-1224835.24</v>
          </cell>
          <cell r="AJ1606">
            <v>-2354470.9658333329</v>
          </cell>
          <cell r="AN1606">
            <v>-1945872.0591666671</v>
          </cell>
          <cell r="AR1606">
            <v>-1639503.0058333334</v>
          </cell>
          <cell r="AV1606">
            <v>-1428974.4400000002</v>
          </cell>
          <cell r="AZ1606">
            <v>-1186559.1383333332</v>
          </cell>
        </row>
        <row r="1607">
          <cell r="Q1607">
            <v>-965070.64</v>
          </cell>
          <cell r="S1607">
            <v>-908301.78</v>
          </cell>
          <cell r="U1607">
            <v>-851532.92</v>
          </cell>
          <cell r="V1607">
            <v>-823148.49</v>
          </cell>
          <cell r="W1607">
            <v>-794764.06</v>
          </cell>
          <cell r="Y1607">
            <v>-737995.2</v>
          </cell>
          <cell r="AA1607">
            <v>-681226.34</v>
          </cell>
          <cell r="AJ1607">
            <v>-1309504.8858333332</v>
          </cell>
          <cell r="AN1607">
            <v>-1082251.1391666667</v>
          </cell>
          <cell r="AR1607">
            <v>-911855.40583333327</v>
          </cell>
          <cell r="AV1607">
            <v>-794764.06</v>
          </cell>
          <cell r="AZ1607">
            <v>-659938.01666666672</v>
          </cell>
        </row>
        <row r="1608">
          <cell r="Q1608">
            <v>-245876.41</v>
          </cell>
          <cell r="S1608">
            <v>-231413.09</v>
          </cell>
          <cell r="U1608">
            <v>-216949.77</v>
          </cell>
          <cell r="V1608">
            <v>-209718.11</v>
          </cell>
          <cell r="W1608">
            <v>-202486.45</v>
          </cell>
          <cell r="Y1608">
            <v>-188023.13</v>
          </cell>
          <cell r="AA1608">
            <v>-173559.81</v>
          </cell>
          <cell r="AJ1608">
            <v>-334519.05416666664</v>
          </cell>
          <cell r="AN1608">
            <v>-276039.64083333337</v>
          </cell>
          <cell r="AR1608">
            <v>-232336.61416666667</v>
          </cell>
          <cell r="AV1608">
            <v>-202486.45000000004</v>
          </cell>
          <cell r="AZ1608">
            <v>-168136.06625</v>
          </cell>
        </row>
        <row r="1609">
          <cell r="Q1609">
            <v>-136751.20000000001</v>
          </cell>
          <cell r="S1609">
            <v>-128707.02</v>
          </cell>
          <cell r="U1609">
            <v>-120662.84</v>
          </cell>
          <cell r="V1609">
            <v>-116640.75</v>
          </cell>
          <cell r="W1609">
            <v>-112618.66</v>
          </cell>
          <cell r="Y1609">
            <v>-104574.48</v>
          </cell>
          <cell r="AA1609">
            <v>-96530.3</v>
          </cell>
          <cell r="AJ1609">
            <v>-186052.26333333334</v>
          </cell>
          <cell r="AN1609">
            <v>-153527.31666666668</v>
          </cell>
          <cell r="AR1609">
            <v>-129220.66333333334</v>
          </cell>
          <cell r="AV1609">
            <v>-112618.65999999999</v>
          </cell>
          <cell r="AZ1609">
            <v>-93513.726666666669</v>
          </cell>
        </row>
        <row r="1610">
          <cell r="Q1610">
            <v>-3980451.34</v>
          </cell>
          <cell r="S1610">
            <v>-3746307.14</v>
          </cell>
          <cell r="U1610">
            <v>-3512162.94</v>
          </cell>
          <cell r="V1610">
            <v>-3395090.84</v>
          </cell>
          <cell r="W1610">
            <v>-3278018.74</v>
          </cell>
          <cell r="Y1610">
            <v>-3043874.54</v>
          </cell>
          <cell r="AA1610">
            <v>-2809730.34</v>
          </cell>
          <cell r="AJ1610">
            <v>-4205732.9191666665</v>
          </cell>
          <cell r="AN1610">
            <v>-4048743.3983333334</v>
          </cell>
          <cell r="AR1610">
            <v>-3736551.1316666673</v>
          </cell>
          <cell r="AV1610">
            <v>-3278018.7400000007</v>
          </cell>
          <cell r="AZ1610">
            <v>-2721926.2675000001</v>
          </cell>
        </row>
        <row r="1611">
          <cell r="Q1611">
            <v>-2661083.56</v>
          </cell>
          <cell r="S1611">
            <v>-2419167.12</v>
          </cell>
          <cell r="U1611">
            <v>-2177250.6800000002</v>
          </cell>
          <cell r="V1611">
            <v>-2056292.46</v>
          </cell>
          <cell r="W1611">
            <v>-1935334.24</v>
          </cell>
          <cell r="Y1611">
            <v>-1693417.8</v>
          </cell>
          <cell r="AA1611">
            <v>-1451501.36</v>
          </cell>
          <cell r="AJ1611">
            <v>-342715.29666666663</v>
          </cell>
          <cell r="AN1611">
            <v>-1149104.3366666667</v>
          </cell>
          <cell r="AR1611">
            <v>-1794215.7499999998</v>
          </cell>
          <cell r="AV1611">
            <v>-1935334.24</v>
          </cell>
          <cell r="AZ1611">
            <v>-1451501.36</v>
          </cell>
        </row>
        <row r="1612">
          <cell r="Q1612">
            <v>-12142332</v>
          </cell>
          <cell r="S1612">
            <v>-11971314</v>
          </cell>
          <cell r="U1612">
            <v>-11800296</v>
          </cell>
          <cell r="V1612">
            <v>-11714787</v>
          </cell>
          <cell r="W1612">
            <v>-11629278</v>
          </cell>
          <cell r="Y1612">
            <v>-11458260</v>
          </cell>
          <cell r="AA1612">
            <v>-11287242</v>
          </cell>
          <cell r="AJ1612">
            <v>-1524917.25</v>
          </cell>
          <cell r="AN1612">
            <v>-5515355.25</v>
          </cell>
          <cell r="AR1612">
            <v>-9391781.25</v>
          </cell>
          <cell r="AV1612">
            <v>-11629278</v>
          </cell>
          <cell r="AZ1612">
            <v>-11287242</v>
          </cell>
        </row>
        <row r="1613">
          <cell r="Q1613">
            <v>-6495168</v>
          </cell>
          <cell r="S1613">
            <v>-6403686</v>
          </cell>
          <cell r="U1613">
            <v>-6312204</v>
          </cell>
          <cell r="V1613">
            <v>-6266463</v>
          </cell>
          <cell r="W1613">
            <v>-6220722</v>
          </cell>
          <cell r="Y1613">
            <v>-6129240</v>
          </cell>
          <cell r="AA1613">
            <v>-6037758</v>
          </cell>
          <cell r="AJ1613">
            <v>-815707.75</v>
          </cell>
          <cell r="AN1613">
            <v>-2950269.75</v>
          </cell>
          <cell r="AR1613">
            <v>-5023843.75</v>
          </cell>
          <cell r="AV1613">
            <v>-6220722</v>
          </cell>
          <cell r="AZ1613">
            <v>-6037758</v>
          </cell>
        </row>
        <row r="1614">
          <cell r="AV1614">
            <v>0</v>
          </cell>
          <cell r="AZ1614">
            <v>-190409.28416666668</v>
          </cell>
        </row>
        <row r="1615">
          <cell r="AV1615">
            <v>0</v>
          </cell>
          <cell r="AZ1615">
            <v>-138893.45083333334</v>
          </cell>
        </row>
        <row r="1616">
          <cell r="Q1616">
            <v>-18763387.649999999</v>
          </cell>
          <cell r="S1616">
            <v>-17527010.649999999</v>
          </cell>
          <cell r="U1616">
            <v>-16248721.65</v>
          </cell>
          <cell r="V1616">
            <v>-15599099.65</v>
          </cell>
          <cell r="W1616">
            <v>-14970432.65</v>
          </cell>
          <cell r="Y1616">
            <v>-13671188.65</v>
          </cell>
          <cell r="AA1616">
            <v>-12392899.65</v>
          </cell>
          <cell r="AJ1616">
            <v>-22038678.858333338</v>
          </cell>
          <cell r="AN1616">
            <v>-19718629.19166667</v>
          </cell>
          <cell r="AR1616">
            <v>-17464134.025000002</v>
          </cell>
          <cell r="AV1616">
            <v>-14955589.275000004</v>
          </cell>
          <cell r="AZ1616">
            <v>-12405996.94166667</v>
          </cell>
        </row>
        <row r="1617">
          <cell r="Q1617">
            <v>-4069475.84</v>
          </cell>
          <cell r="S1617">
            <v>-3972185.41</v>
          </cell>
          <cell r="U1617">
            <v>-3860489.97</v>
          </cell>
          <cell r="V1617">
            <v>-3800387.97</v>
          </cell>
          <cell r="W1617">
            <v>-3743967.97</v>
          </cell>
          <cell r="Y1617">
            <v>-3625593.88</v>
          </cell>
          <cell r="AA1617">
            <v>-3503941.73</v>
          </cell>
          <cell r="AJ1617">
            <v>-4440597.6379166665</v>
          </cell>
          <cell r="AN1617">
            <v>-4192514.8200000003</v>
          </cell>
          <cell r="AR1617">
            <v>-3963671.4670833331</v>
          </cell>
          <cell r="AV1617">
            <v>-3738513.0516666663</v>
          </cell>
          <cell r="AZ1617">
            <v>-3500501.2120833336</v>
          </cell>
        </row>
        <row r="1618">
          <cell r="Q1618">
            <v>-1247864</v>
          </cell>
          <cell r="S1618">
            <v>-1074252</v>
          </cell>
          <cell r="U1618">
            <v>-839540</v>
          </cell>
          <cell r="V1618">
            <v>-803534</v>
          </cell>
          <cell r="W1618">
            <v>-715256</v>
          </cell>
          <cell r="Y1618">
            <v>-532816</v>
          </cell>
          <cell r="AA1618">
            <v>-353318</v>
          </cell>
          <cell r="AJ1618">
            <v>-2005745.0416666667</v>
          </cell>
          <cell r="AN1618">
            <v>-1524217.875</v>
          </cell>
          <cell r="AR1618">
            <v>-1090927.0833333333</v>
          </cell>
          <cell r="AV1618">
            <v>-708570.66666666663</v>
          </cell>
          <cell r="AZ1618">
            <v>-402183.70833333331</v>
          </cell>
        </row>
        <row r="1619">
          <cell r="AV1619">
            <v>0</v>
          </cell>
          <cell r="AZ1619">
            <v>0</v>
          </cell>
        </row>
        <row r="1620">
          <cell r="Q1620">
            <v>-8165809</v>
          </cell>
          <cell r="S1620">
            <v>-8165809</v>
          </cell>
          <cell r="U1620">
            <v>-8165809</v>
          </cell>
          <cell r="V1620">
            <v>-8165809</v>
          </cell>
          <cell r="W1620">
            <v>-8165809</v>
          </cell>
          <cell r="Y1620">
            <v>-8165809</v>
          </cell>
          <cell r="AA1620">
            <v>-8165809</v>
          </cell>
          <cell r="AJ1620">
            <v>-8165809</v>
          </cell>
          <cell r="AN1620">
            <v>-8165809</v>
          </cell>
          <cell r="AR1620">
            <v>-8165809</v>
          </cell>
          <cell r="AV1620">
            <v>-8165809</v>
          </cell>
          <cell r="AZ1620">
            <v>-8165809</v>
          </cell>
        </row>
        <row r="1621">
          <cell r="Q1621">
            <v>7497843</v>
          </cell>
          <cell r="S1621">
            <v>7638843</v>
          </cell>
          <cell r="U1621">
            <v>7722843</v>
          </cell>
          <cell r="V1621">
            <v>7749843</v>
          </cell>
          <cell r="W1621">
            <v>7789843</v>
          </cell>
          <cell r="Y1621">
            <v>7774843</v>
          </cell>
          <cell r="AA1621">
            <v>7752843</v>
          </cell>
          <cell r="AJ1621">
            <v>7106477.541666667</v>
          </cell>
          <cell r="AN1621">
            <v>7318628.208333333</v>
          </cell>
          <cell r="AR1621">
            <v>7540987.208333333</v>
          </cell>
          <cell r="AV1621">
            <v>7726253.333333333</v>
          </cell>
          <cell r="AZ1621">
            <v>7797327.666666667</v>
          </cell>
        </row>
        <row r="1622">
          <cell r="Q1622">
            <v>-802274.98</v>
          </cell>
          <cell r="S1622">
            <v>-755082.34</v>
          </cell>
          <cell r="U1622">
            <v>-707889.7</v>
          </cell>
          <cell r="V1622">
            <v>-684293.38</v>
          </cell>
          <cell r="W1622">
            <v>-660697.06000000006</v>
          </cell>
          <cell r="Y1622">
            <v>-613504.42000000004</v>
          </cell>
          <cell r="AA1622">
            <v>-566311.78</v>
          </cell>
          <cell r="AJ1622">
            <v>-1094283.8391666666</v>
          </cell>
          <cell r="AN1622">
            <v>-901657.94583333342</v>
          </cell>
          <cell r="AR1622">
            <v>-758152.35916666675</v>
          </cell>
          <cell r="AV1622">
            <v>-660697.06000000006</v>
          </cell>
          <cell r="AZ1622">
            <v>-548614.53583333327</v>
          </cell>
        </row>
        <row r="1623">
          <cell r="Q1623">
            <v>-161712.82999999999</v>
          </cell>
          <cell r="S1623">
            <v>-152200.31</v>
          </cell>
          <cell r="U1623">
            <v>-142687.79</v>
          </cell>
          <cell r="V1623">
            <v>-137931.53</v>
          </cell>
          <cell r="W1623">
            <v>-133175.26999999999</v>
          </cell>
          <cell r="Y1623">
            <v>-123662.75</v>
          </cell>
          <cell r="AA1623">
            <v>-114150.23</v>
          </cell>
          <cell r="AJ1623">
            <v>-219426.25583333333</v>
          </cell>
          <cell r="AN1623">
            <v>-181347.5891666667</v>
          </cell>
          <cell r="AR1623">
            <v>-152795.73583333334</v>
          </cell>
          <cell r="AV1623">
            <v>-133175.26999999999</v>
          </cell>
          <cell r="AZ1623">
            <v>-110583.03541666665</v>
          </cell>
        </row>
        <row r="1624">
          <cell r="Q1624">
            <v>-5851.43</v>
          </cell>
          <cell r="S1624">
            <v>-5507.23</v>
          </cell>
          <cell r="U1624">
            <v>-5163.03</v>
          </cell>
          <cell r="V1624">
            <v>-4990.93</v>
          </cell>
          <cell r="W1624">
            <v>-4818.83</v>
          </cell>
          <cell r="Y1624">
            <v>-4474.63</v>
          </cell>
          <cell r="AA1624">
            <v>-4130.43</v>
          </cell>
          <cell r="AJ1624">
            <v>-6181.288333333333</v>
          </cell>
          <cell r="AN1624">
            <v>-5951.8216666666667</v>
          </cell>
          <cell r="AR1624">
            <v>-5492.8883333333333</v>
          </cell>
          <cell r="AV1624">
            <v>-4818.829999999999</v>
          </cell>
          <cell r="AZ1624">
            <v>-4001.3537499999998</v>
          </cell>
        </row>
        <row r="1625">
          <cell r="Q1625">
            <v>-1245502.8600000001</v>
          </cell>
          <cell r="S1625">
            <v>-1240219.77</v>
          </cell>
          <cell r="U1625">
            <v>-1366269.66</v>
          </cell>
          <cell r="V1625">
            <v>-952259.06</v>
          </cell>
          <cell r="W1625">
            <v>-919422.54</v>
          </cell>
          <cell r="Y1625">
            <v>-853749.5</v>
          </cell>
          <cell r="AA1625">
            <v>-788076.46</v>
          </cell>
          <cell r="AJ1625">
            <v>-1226867.93875</v>
          </cell>
          <cell r="AN1625">
            <v>-1266022.7133333334</v>
          </cell>
          <cell r="AR1625">
            <v>-1181303.1916666667</v>
          </cell>
          <cell r="AV1625">
            <v>-1014938.42</v>
          </cell>
          <cell r="AZ1625">
            <v>-779331.32416666672</v>
          </cell>
        </row>
        <row r="1626">
          <cell r="V1626">
            <v>-819929.85</v>
          </cell>
          <cell r="W1626">
            <v>-830133.46</v>
          </cell>
          <cell r="Y1626">
            <v>-1170132.25</v>
          </cell>
          <cell r="AA1626">
            <v>-1524478.16</v>
          </cell>
          <cell r="AJ1626">
            <v>0</v>
          </cell>
          <cell r="AN1626">
            <v>0</v>
          </cell>
          <cell r="AR1626">
            <v>-283769.87541666668</v>
          </cell>
          <cell r="AV1626">
            <v>-748208.6958333333</v>
          </cell>
          <cell r="AZ1626">
            <v>-1198280.9099999999</v>
          </cell>
        </row>
        <row r="1627">
          <cell r="V1627">
            <v>0</v>
          </cell>
          <cell r="W1627">
            <v>0</v>
          </cell>
          <cell r="Y1627">
            <v>0</v>
          </cell>
          <cell r="AA1627">
            <v>0</v>
          </cell>
          <cell r="AJ1627">
            <v>0</v>
          </cell>
          <cell r="AN1627">
            <v>0</v>
          </cell>
          <cell r="AR1627">
            <v>0</v>
          </cell>
          <cell r="AV1627">
            <v>0</v>
          </cell>
          <cell r="AZ1627">
            <v>0</v>
          </cell>
        </row>
        <row r="1628">
          <cell r="AV1628">
            <v>0</v>
          </cell>
          <cell r="AZ1628">
            <v>-880.73291666666671</v>
          </cell>
        </row>
        <row r="1629">
          <cell r="AV1629">
            <v>0</v>
          </cell>
          <cell r="AZ1629">
            <v>-24925.417083333334</v>
          </cell>
        </row>
        <row r="1630">
          <cell r="AV1630">
            <v>0</v>
          </cell>
          <cell r="AZ1630">
            <v>-243130.92041666666</v>
          </cell>
        </row>
        <row r="1631">
          <cell r="Q1631">
            <v>-252077.73</v>
          </cell>
          <cell r="S1631">
            <v>-231911.51</v>
          </cell>
          <cell r="U1631">
            <v>-211745.29</v>
          </cell>
          <cell r="V1631">
            <v>-201662.18</v>
          </cell>
          <cell r="W1631">
            <v>-191579.07</v>
          </cell>
          <cell r="Y1631">
            <v>-171412.85</v>
          </cell>
          <cell r="AA1631">
            <v>-151246.63</v>
          </cell>
          <cell r="AJ1631">
            <v>-312576.32291666669</v>
          </cell>
          <cell r="AN1631">
            <v>-272243.90625000006</v>
          </cell>
          <cell r="AR1631">
            <v>-231911.48958333334</v>
          </cell>
          <cell r="AV1631">
            <v>-191579.06999999998</v>
          </cell>
          <cell r="AZ1631">
            <v>-151246.63</v>
          </cell>
        </row>
        <row r="1632">
          <cell r="Q1632">
            <v>0</v>
          </cell>
          <cell r="S1632">
            <v>0</v>
          </cell>
          <cell r="U1632">
            <v>0</v>
          </cell>
          <cell r="V1632">
            <v>0</v>
          </cell>
          <cell r="W1632">
            <v>0</v>
          </cell>
          <cell r="Y1632">
            <v>0</v>
          </cell>
          <cell r="AA1632">
            <v>0</v>
          </cell>
          <cell r="AJ1632">
            <v>0</v>
          </cell>
          <cell r="AN1632">
            <v>0</v>
          </cell>
          <cell r="AR1632">
            <v>0</v>
          </cell>
          <cell r="AV1632">
            <v>0</v>
          </cell>
          <cell r="AZ1632">
            <v>0</v>
          </cell>
        </row>
        <row r="1633">
          <cell r="Q1633">
            <v>0</v>
          </cell>
          <cell r="S1633">
            <v>0</v>
          </cell>
          <cell r="U1633">
            <v>0</v>
          </cell>
          <cell r="V1633">
            <v>0</v>
          </cell>
          <cell r="W1633">
            <v>0</v>
          </cell>
          <cell r="Y1633">
            <v>0</v>
          </cell>
          <cell r="AA1633">
            <v>0</v>
          </cell>
          <cell r="AJ1633">
            <v>0</v>
          </cell>
          <cell r="AN1633">
            <v>0</v>
          </cell>
          <cell r="AR1633">
            <v>0</v>
          </cell>
          <cell r="AV1633">
            <v>0</v>
          </cell>
          <cell r="AZ1633">
            <v>0</v>
          </cell>
        </row>
        <row r="1634">
          <cell r="Q1634">
            <v>-225923376.66999999</v>
          </cell>
          <cell r="S1634">
            <v>-232441376.66999999</v>
          </cell>
          <cell r="U1634">
            <v>-241815376.66999999</v>
          </cell>
          <cell r="V1634">
            <v>-245795376.66999999</v>
          </cell>
          <cell r="W1634">
            <v>-250495376.66999999</v>
          </cell>
          <cell r="Y1634">
            <v>-258707376.66999999</v>
          </cell>
          <cell r="AA1634">
            <v>-284209376.67000002</v>
          </cell>
          <cell r="AJ1634">
            <v>-207837310.37833336</v>
          </cell>
          <cell r="AN1634">
            <v>-221234700.37833336</v>
          </cell>
          <cell r="AR1634">
            <v>-234723882.04500005</v>
          </cell>
          <cell r="AV1634">
            <v>-254824698.50333336</v>
          </cell>
          <cell r="AZ1634">
            <v>-273380273.17000002</v>
          </cell>
        </row>
        <row r="1635">
          <cell r="Q1635">
            <v>-17674062</v>
          </cell>
          <cell r="S1635">
            <v>-17433062</v>
          </cell>
          <cell r="U1635">
            <v>-19715062</v>
          </cell>
          <cell r="V1635">
            <v>-20244062</v>
          </cell>
          <cell r="W1635">
            <v>-20770062</v>
          </cell>
          <cell r="Y1635">
            <v>-21803062</v>
          </cell>
          <cell r="AA1635">
            <v>-17119324</v>
          </cell>
          <cell r="AJ1635">
            <v>5348064.791666667</v>
          </cell>
          <cell r="AN1635">
            <v>-3094959.2083333335</v>
          </cell>
          <cell r="AR1635">
            <v>-12672024.875</v>
          </cell>
          <cell r="AV1635">
            <v>-18651692.541666668</v>
          </cell>
          <cell r="AZ1635">
            <v>-16263796.208333334</v>
          </cell>
        </row>
        <row r="1636">
          <cell r="Q1636">
            <v>0</v>
          </cell>
          <cell r="S1636">
            <v>0</v>
          </cell>
          <cell r="U1636">
            <v>0</v>
          </cell>
          <cell r="V1636">
            <v>0</v>
          </cell>
          <cell r="W1636">
            <v>0</v>
          </cell>
          <cell r="Y1636">
            <v>0</v>
          </cell>
          <cell r="AA1636">
            <v>0</v>
          </cell>
          <cell r="AJ1636">
            <v>-2571208.3333333335</v>
          </cell>
          <cell r="AN1636">
            <v>-1676875</v>
          </cell>
          <cell r="AR1636">
            <v>-782541.66666666663</v>
          </cell>
          <cell r="AV1636">
            <v>0</v>
          </cell>
          <cell r="AZ1636">
            <v>0</v>
          </cell>
        </row>
        <row r="1637">
          <cell r="Q1637">
            <v>0</v>
          </cell>
          <cell r="S1637">
            <v>0</v>
          </cell>
          <cell r="U1637">
            <v>0</v>
          </cell>
          <cell r="V1637">
            <v>0</v>
          </cell>
          <cell r="W1637">
            <v>0</v>
          </cell>
          <cell r="Y1637">
            <v>0</v>
          </cell>
          <cell r="AA1637">
            <v>0</v>
          </cell>
          <cell r="AJ1637">
            <v>-322613.33333333331</v>
          </cell>
          <cell r="AN1637">
            <v>-210400</v>
          </cell>
          <cell r="AR1637">
            <v>-98186.666666666672</v>
          </cell>
          <cell r="AV1637">
            <v>0</v>
          </cell>
          <cell r="AZ1637">
            <v>0</v>
          </cell>
        </row>
        <row r="1638">
          <cell r="Q1638">
            <v>-562517040</v>
          </cell>
          <cell r="S1638">
            <v>-574468040</v>
          </cell>
          <cell r="U1638">
            <v>-599703040</v>
          </cell>
          <cell r="V1638">
            <v>-608888040</v>
          </cell>
          <cell r="W1638">
            <v>-618047040</v>
          </cell>
          <cell r="Y1638">
            <v>-636557040</v>
          </cell>
          <cell r="AA1638">
            <v>-715888218.41999996</v>
          </cell>
          <cell r="AJ1638">
            <v>-526735779.16666669</v>
          </cell>
          <cell r="AN1638">
            <v>-555405387.16666663</v>
          </cell>
          <cell r="AR1638">
            <v>-583946245.16666663</v>
          </cell>
          <cell r="AV1638">
            <v>-634515744.83083332</v>
          </cell>
          <cell r="AZ1638">
            <v>-686361855.47083342</v>
          </cell>
        </row>
        <row r="1639">
          <cell r="Q1639">
            <v>0</v>
          </cell>
          <cell r="S1639">
            <v>0</v>
          </cell>
          <cell r="U1639">
            <v>0</v>
          </cell>
          <cell r="V1639">
            <v>0</v>
          </cell>
          <cell r="W1639">
            <v>0</v>
          </cell>
          <cell r="Y1639">
            <v>0</v>
          </cell>
          <cell r="AA1639">
            <v>0</v>
          </cell>
          <cell r="AJ1639">
            <v>-708208.33333333337</v>
          </cell>
          <cell r="AN1639">
            <v>-461875</v>
          </cell>
          <cell r="AR1639">
            <v>-215541.66666666666</v>
          </cell>
          <cell r="AV1639">
            <v>0</v>
          </cell>
          <cell r="AZ1639">
            <v>0</v>
          </cell>
        </row>
        <row r="1640">
          <cell r="Q1640">
            <v>0</v>
          </cell>
          <cell r="S1640">
            <v>0</v>
          </cell>
          <cell r="U1640">
            <v>0</v>
          </cell>
          <cell r="V1640">
            <v>0</v>
          </cell>
          <cell r="W1640">
            <v>0</v>
          </cell>
          <cell r="Y1640">
            <v>0</v>
          </cell>
          <cell r="AA1640">
            <v>0</v>
          </cell>
          <cell r="AJ1640">
            <v>0</v>
          </cell>
          <cell r="AN1640">
            <v>0</v>
          </cell>
          <cell r="AR1640">
            <v>0</v>
          </cell>
          <cell r="AV1640">
            <v>0</v>
          </cell>
          <cell r="AZ1640">
            <v>0</v>
          </cell>
        </row>
        <row r="1641">
          <cell r="Q1641">
            <v>0</v>
          </cell>
          <cell r="S1641">
            <v>0</v>
          </cell>
          <cell r="U1641">
            <v>0</v>
          </cell>
          <cell r="V1641">
            <v>0</v>
          </cell>
          <cell r="W1641">
            <v>0</v>
          </cell>
          <cell r="Y1641">
            <v>0</v>
          </cell>
          <cell r="AA1641">
            <v>0</v>
          </cell>
          <cell r="AJ1641">
            <v>0</v>
          </cell>
          <cell r="AN1641">
            <v>0</v>
          </cell>
          <cell r="AR1641">
            <v>0</v>
          </cell>
          <cell r="AV1641">
            <v>0</v>
          </cell>
          <cell r="AZ1641">
            <v>0</v>
          </cell>
        </row>
        <row r="1642">
          <cell r="Q1642">
            <v>0</v>
          </cell>
          <cell r="S1642">
            <v>0</v>
          </cell>
          <cell r="U1642">
            <v>0</v>
          </cell>
          <cell r="V1642">
            <v>0</v>
          </cell>
          <cell r="W1642">
            <v>0</v>
          </cell>
          <cell r="Y1642">
            <v>0</v>
          </cell>
          <cell r="AA1642">
            <v>0</v>
          </cell>
          <cell r="AJ1642">
            <v>0</v>
          </cell>
          <cell r="AN1642">
            <v>0</v>
          </cell>
          <cell r="AR1642">
            <v>0</v>
          </cell>
          <cell r="AV1642">
            <v>0</v>
          </cell>
          <cell r="AZ1642">
            <v>0</v>
          </cell>
        </row>
        <row r="1643">
          <cell r="Q1643">
            <v>0</v>
          </cell>
          <cell r="S1643">
            <v>0</v>
          </cell>
          <cell r="U1643">
            <v>0</v>
          </cell>
          <cell r="V1643">
            <v>0</v>
          </cell>
          <cell r="W1643">
            <v>0</v>
          </cell>
          <cell r="Y1643">
            <v>0</v>
          </cell>
          <cell r="AA1643">
            <v>0</v>
          </cell>
          <cell r="AJ1643">
            <v>0</v>
          </cell>
          <cell r="AN1643">
            <v>0</v>
          </cell>
          <cell r="AR1643">
            <v>0</v>
          </cell>
          <cell r="AV1643">
            <v>0</v>
          </cell>
          <cell r="AZ1643">
            <v>0</v>
          </cell>
        </row>
        <row r="1644">
          <cell r="Q1644">
            <v>-25900290</v>
          </cell>
          <cell r="S1644">
            <v>-25900290</v>
          </cell>
          <cell r="U1644">
            <v>-25900290</v>
          </cell>
          <cell r="V1644">
            <v>-25900290</v>
          </cell>
          <cell r="W1644">
            <v>-25900290</v>
          </cell>
          <cell r="Y1644">
            <v>-25900290</v>
          </cell>
          <cell r="AA1644">
            <v>0</v>
          </cell>
          <cell r="AJ1644">
            <v>-24424184.458333332</v>
          </cell>
          <cell r="AN1644">
            <v>-25152609.125</v>
          </cell>
          <cell r="AR1644">
            <v>-25482992.125</v>
          </cell>
          <cell r="AV1644">
            <v>-18346038.75</v>
          </cell>
          <cell r="AZ1644">
            <v>-9712608.75</v>
          </cell>
        </row>
        <row r="1645">
          <cell r="Q1645">
            <v>-4155604</v>
          </cell>
          <cell r="S1645">
            <v>-4155604</v>
          </cell>
          <cell r="U1645">
            <v>-4155604</v>
          </cell>
          <cell r="V1645">
            <v>-4155604</v>
          </cell>
          <cell r="W1645">
            <v>-4155604</v>
          </cell>
          <cell r="Y1645">
            <v>-4155604</v>
          </cell>
          <cell r="AA1645">
            <v>-4155604</v>
          </cell>
          <cell r="AJ1645">
            <v>-4155604</v>
          </cell>
          <cell r="AN1645">
            <v>-4155604</v>
          </cell>
          <cell r="AR1645">
            <v>-4155604</v>
          </cell>
          <cell r="AV1645">
            <v>-4155604</v>
          </cell>
          <cell r="AZ1645">
            <v>-3982453.8333333335</v>
          </cell>
        </row>
        <row r="1646">
          <cell r="Q1646">
            <v>-65695820</v>
          </cell>
          <cell r="S1646">
            <v>-75695708.079999998</v>
          </cell>
          <cell r="U1646">
            <v>-63311188.689999998</v>
          </cell>
          <cell r="V1646">
            <v>-50040846.079999998</v>
          </cell>
          <cell r="W1646">
            <v>-46912634.079999998</v>
          </cell>
          <cell r="Y1646">
            <v>-53204812.5</v>
          </cell>
          <cell r="AA1646">
            <v>-36554730.109999999</v>
          </cell>
          <cell r="AJ1646">
            <v>-14981518.458333334</v>
          </cell>
          <cell r="AN1646">
            <v>-37796075.551250003</v>
          </cell>
          <cell r="AR1646">
            <v>-54573698.561666667</v>
          </cell>
          <cell r="AV1646">
            <v>-51830974.967916667</v>
          </cell>
          <cell r="AZ1646">
            <v>-29556057.844583333</v>
          </cell>
        </row>
        <row r="1647">
          <cell r="Q1647">
            <v>0</v>
          </cell>
          <cell r="S1647">
            <v>0</v>
          </cell>
          <cell r="U1647">
            <v>0</v>
          </cell>
          <cell r="V1647">
            <v>0</v>
          </cell>
          <cell r="W1647">
            <v>0</v>
          </cell>
          <cell r="Y1647">
            <v>0</v>
          </cell>
          <cell r="AA1647">
            <v>-30000</v>
          </cell>
          <cell r="AJ1647">
            <v>-70166.666666666672</v>
          </cell>
          <cell r="AN1647">
            <v>0</v>
          </cell>
          <cell r="AR1647">
            <v>0</v>
          </cell>
          <cell r="AV1647">
            <v>-10000</v>
          </cell>
          <cell r="AZ1647">
            <v>-30000</v>
          </cell>
        </row>
        <row r="1648">
          <cell r="Q1648">
            <v>0</v>
          </cell>
          <cell r="S1648">
            <v>0</v>
          </cell>
          <cell r="U1648">
            <v>0</v>
          </cell>
          <cell r="V1648">
            <v>0</v>
          </cell>
          <cell r="W1648">
            <v>0</v>
          </cell>
          <cell r="Y1648">
            <v>0</v>
          </cell>
          <cell r="AA1648">
            <v>0</v>
          </cell>
          <cell r="AJ1648">
            <v>0</v>
          </cell>
          <cell r="AN1648">
            <v>0</v>
          </cell>
          <cell r="AR1648">
            <v>0</v>
          </cell>
          <cell r="AV1648">
            <v>0</v>
          </cell>
          <cell r="AZ1648">
            <v>0</v>
          </cell>
        </row>
        <row r="1649">
          <cell r="Q1649">
            <v>0</v>
          </cell>
          <cell r="S1649">
            <v>0</v>
          </cell>
          <cell r="U1649">
            <v>0</v>
          </cell>
          <cell r="V1649">
            <v>0</v>
          </cell>
          <cell r="W1649">
            <v>0</v>
          </cell>
          <cell r="Y1649">
            <v>0</v>
          </cell>
          <cell r="AA1649">
            <v>0</v>
          </cell>
          <cell r="AJ1649">
            <v>0</v>
          </cell>
          <cell r="AN1649">
            <v>0</v>
          </cell>
          <cell r="AR1649">
            <v>0</v>
          </cell>
          <cell r="AV1649">
            <v>0</v>
          </cell>
          <cell r="AZ1649">
            <v>0</v>
          </cell>
        </row>
        <row r="1650">
          <cell r="Q1650">
            <v>0</v>
          </cell>
          <cell r="S1650">
            <v>0</v>
          </cell>
          <cell r="U1650">
            <v>0</v>
          </cell>
          <cell r="V1650">
            <v>0</v>
          </cell>
          <cell r="W1650">
            <v>0</v>
          </cell>
          <cell r="Y1650">
            <v>0</v>
          </cell>
          <cell r="AA1650">
            <v>0</v>
          </cell>
          <cell r="AJ1650">
            <v>-19971312.083333332</v>
          </cell>
          <cell r="AN1650">
            <v>-13024768.75</v>
          </cell>
          <cell r="AR1650">
            <v>-6078225.416666667</v>
          </cell>
          <cell r="AV1650">
            <v>0</v>
          </cell>
          <cell r="AZ1650">
            <v>0</v>
          </cell>
        </row>
        <row r="1651">
          <cell r="Q1651">
            <v>-145379</v>
          </cell>
          <cell r="S1651">
            <v>-183846.74</v>
          </cell>
          <cell r="U1651">
            <v>-551394.42000000004</v>
          </cell>
          <cell r="V1651">
            <v>-495204.95</v>
          </cell>
          <cell r="W1651">
            <v>-357899.51</v>
          </cell>
          <cell r="Y1651">
            <v>-476689.54</v>
          </cell>
          <cell r="AA1651">
            <v>-744413.88</v>
          </cell>
          <cell r="AJ1651">
            <v>-15685506.833333334</v>
          </cell>
          <cell r="AN1651">
            <v>-12517527.558333335</v>
          </cell>
          <cell r="AR1651">
            <v>-2054490.425</v>
          </cell>
          <cell r="AV1651">
            <v>-552155.8041666667</v>
          </cell>
          <cell r="AZ1651">
            <v>-791996.74083333334</v>
          </cell>
        </row>
        <row r="1652">
          <cell r="Q1652">
            <v>0</v>
          </cell>
          <cell r="S1652">
            <v>0</v>
          </cell>
          <cell r="U1652">
            <v>0</v>
          </cell>
          <cell r="V1652">
            <v>0</v>
          </cell>
          <cell r="W1652">
            <v>0</v>
          </cell>
          <cell r="Y1652">
            <v>0</v>
          </cell>
          <cell r="AA1652">
            <v>0</v>
          </cell>
          <cell r="AJ1652">
            <v>0</v>
          </cell>
          <cell r="AN1652">
            <v>0</v>
          </cell>
          <cell r="AR1652">
            <v>0</v>
          </cell>
          <cell r="AV1652">
            <v>0</v>
          </cell>
          <cell r="AZ1652">
            <v>0</v>
          </cell>
        </row>
        <row r="1653">
          <cell r="Q1653">
            <v>-46058869</v>
          </cell>
          <cell r="S1653">
            <v>-45977869</v>
          </cell>
          <cell r="U1653">
            <v>-45895869</v>
          </cell>
          <cell r="V1653">
            <v>-44928869</v>
          </cell>
          <cell r="W1653">
            <v>-47098869</v>
          </cell>
          <cell r="Y1653">
            <v>-49320869</v>
          </cell>
          <cell r="AA1653">
            <v>-56152607</v>
          </cell>
          <cell r="AJ1653">
            <v>-37530195.5</v>
          </cell>
          <cell r="AN1653">
            <v>-40546367.833333336</v>
          </cell>
          <cell r="AR1653">
            <v>-43880873.5</v>
          </cell>
          <cell r="AV1653">
            <v>-49476042.583333336</v>
          </cell>
          <cell r="AZ1653">
            <v>-53053580.25</v>
          </cell>
        </row>
        <row r="1654">
          <cell r="Q1654">
            <v>-187730</v>
          </cell>
          <cell r="S1654">
            <v>-303359.07</v>
          </cell>
          <cell r="U1654">
            <v>-417350.83</v>
          </cell>
          <cell r="V1654">
            <v>-1291557.27</v>
          </cell>
          <cell r="W1654">
            <v>-1137075.49</v>
          </cell>
          <cell r="Y1654">
            <v>-553801.24</v>
          </cell>
          <cell r="AA1654">
            <v>-1316105.46</v>
          </cell>
          <cell r="AJ1654">
            <v>-16529942.5</v>
          </cell>
          <cell r="AN1654">
            <v>-14287806.985416666</v>
          </cell>
          <cell r="AR1654">
            <v>-2747895.5150000001</v>
          </cell>
          <cell r="AV1654">
            <v>-815731.5045833335</v>
          </cell>
          <cell r="AZ1654">
            <v>-780478.70458333322</v>
          </cell>
        </row>
        <row r="1655">
          <cell r="Q1655">
            <v>0</v>
          </cell>
          <cell r="S1655">
            <v>0</v>
          </cell>
          <cell r="U1655">
            <v>0</v>
          </cell>
          <cell r="V1655">
            <v>0</v>
          </cell>
          <cell r="W1655">
            <v>0</v>
          </cell>
          <cell r="Y1655">
            <v>0</v>
          </cell>
          <cell r="AA1655">
            <v>0</v>
          </cell>
          <cell r="AJ1655">
            <v>0</v>
          </cell>
          <cell r="AN1655">
            <v>0</v>
          </cell>
          <cell r="AR1655">
            <v>0</v>
          </cell>
          <cell r="AV1655">
            <v>0</v>
          </cell>
          <cell r="AZ1655">
            <v>0</v>
          </cell>
        </row>
        <row r="1656">
          <cell r="Q1656">
            <v>-7713943</v>
          </cell>
          <cell r="S1656">
            <v>-7649943</v>
          </cell>
          <cell r="U1656">
            <v>-7585943</v>
          </cell>
          <cell r="V1656">
            <v>-7553943</v>
          </cell>
          <cell r="W1656">
            <v>-7521943</v>
          </cell>
          <cell r="Y1656">
            <v>-7457943</v>
          </cell>
          <cell r="AA1656">
            <v>-7393943</v>
          </cell>
          <cell r="AJ1656">
            <v>-7904984.666666667</v>
          </cell>
          <cell r="AN1656">
            <v>-7777318</v>
          </cell>
          <cell r="AR1656">
            <v>-7649651.333333333</v>
          </cell>
          <cell r="AV1656">
            <v>-7521984.666666667</v>
          </cell>
          <cell r="AZ1656">
            <v>-7394318</v>
          </cell>
        </row>
        <row r="1657">
          <cell r="Q1657">
            <v>295</v>
          </cell>
          <cell r="S1657">
            <v>295</v>
          </cell>
          <cell r="U1657">
            <v>0</v>
          </cell>
          <cell r="V1657">
            <v>0</v>
          </cell>
          <cell r="W1657">
            <v>0</v>
          </cell>
          <cell r="Y1657">
            <v>0</v>
          </cell>
          <cell r="AA1657">
            <v>0</v>
          </cell>
          <cell r="AJ1657">
            <v>21889.791666666668</v>
          </cell>
          <cell r="AN1657">
            <v>12421.625</v>
          </cell>
          <cell r="AR1657">
            <v>544.29166666666663</v>
          </cell>
          <cell r="AV1657">
            <v>61.458333333333336</v>
          </cell>
          <cell r="AZ1657">
            <v>0</v>
          </cell>
        </row>
        <row r="1658">
          <cell r="Q1658">
            <v>0</v>
          </cell>
          <cell r="S1658">
            <v>0</v>
          </cell>
          <cell r="U1658">
            <v>0</v>
          </cell>
          <cell r="V1658">
            <v>0</v>
          </cell>
          <cell r="W1658">
            <v>0</v>
          </cell>
          <cell r="Y1658">
            <v>0</v>
          </cell>
          <cell r="AA1658">
            <v>0</v>
          </cell>
          <cell r="AJ1658">
            <v>0</v>
          </cell>
          <cell r="AN1658">
            <v>0</v>
          </cell>
          <cell r="AR1658">
            <v>0</v>
          </cell>
          <cell r="AV1658">
            <v>0</v>
          </cell>
          <cell r="AZ1658">
            <v>0</v>
          </cell>
        </row>
        <row r="1659">
          <cell r="Q1659">
            <v>-248764</v>
          </cell>
          <cell r="S1659">
            <v>-248764</v>
          </cell>
          <cell r="U1659">
            <v>-248764</v>
          </cell>
          <cell r="V1659">
            <v>-248764</v>
          </cell>
          <cell r="W1659">
            <v>-248764</v>
          </cell>
          <cell r="Y1659">
            <v>-248764</v>
          </cell>
          <cell r="AA1659">
            <v>-248764</v>
          </cell>
          <cell r="AJ1659">
            <v>-248764</v>
          </cell>
          <cell r="AN1659">
            <v>-248764</v>
          </cell>
          <cell r="AR1659">
            <v>-248764</v>
          </cell>
          <cell r="AV1659">
            <v>-248764</v>
          </cell>
          <cell r="AZ1659">
            <v>-248764</v>
          </cell>
        </row>
        <row r="1660">
          <cell r="Q1660">
            <v>349</v>
          </cell>
          <cell r="S1660">
            <v>349</v>
          </cell>
          <cell r="U1660">
            <v>0</v>
          </cell>
          <cell r="V1660">
            <v>0</v>
          </cell>
          <cell r="W1660">
            <v>0</v>
          </cell>
          <cell r="Y1660">
            <v>0</v>
          </cell>
          <cell r="AA1660">
            <v>0</v>
          </cell>
          <cell r="AJ1660">
            <v>68832.791666666672</v>
          </cell>
          <cell r="AN1660">
            <v>63291.5</v>
          </cell>
          <cell r="AR1660">
            <v>9686.25</v>
          </cell>
          <cell r="AV1660">
            <v>72.708333333333329</v>
          </cell>
          <cell r="AZ1660">
            <v>0</v>
          </cell>
        </row>
        <row r="1661">
          <cell r="Q1661">
            <v>0</v>
          </cell>
          <cell r="S1661">
            <v>0</v>
          </cell>
          <cell r="U1661">
            <v>0</v>
          </cell>
          <cell r="V1661">
            <v>0</v>
          </cell>
          <cell r="W1661">
            <v>0</v>
          </cell>
          <cell r="Y1661">
            <v>0</v>
          </cell>
          <cell r="AA1661">
            <v>0</v>
          </cell>
          <cell r="AJ1661">
            <v>0</v>
          </cell>
          <cell r="AN1661">
            <v>0</v>
          </cell>
          <cell r="AR1661">
            <v>0</v>
          </cell>
          <cell r="AV1661">
            <v>0</v>
          </cell>
          <cell r="AZ1661">
            <v>0</v>
          </cell>
        </row>
        <row r="1662">
          <cell r="Q1662">
            <v>0</v>
          </cell>
          <cell r="S1662">
            <v>0</v>
          </cell>
          <cell r="U1662">
            <v>0</v>
          </cell>
          <cell r="V1662">
            <v>0</v>
          </cell>
          <cell r="W1662">
            <v>0</v>
          </cell>
          <cell r="Y1662">
            <v>0</v>
          </cell>
          <cell r="AA1662">
            <v>0</v>
          </cell>
          <cell r="AJ1662">
            <v>-17448.204999999998</v>
          </cell>
          <cell r="AN1662">
            <v>-17448.204999999998</v>
          </cell>
          <cell r="AR1662">
            <v>0</v>
          </cell>
          <cell r="AV1662">
            <v>0</v>
          </cell>
          <cell r="AZ1662">
            <v>0</v>
          </cell>
        </row>
        <row r="1663">
          <cell r="Q1663">
            <v>0</v>
          </cell>
          <cell r="S1663">
            <v>0</v>
          </cell>
          <cell r="U1663">
            <v>0</v>
          </cell>
          <cell r="V1663">
            <v>0</v>
          </cell>
          <cell r="W1663">
            <v>0</v>
          </cell>
          <cell r="Y1663">
            <v>0</v>
          </cell>
          <cell r="AA1663">
            <v>0</v>
          </cell>
          <cell r="AJ1663">
            <v>0</v>
          </cell>
          <cell r="AN1663">
            <v>0</v>
          </cell>
          <cell r="AR1663">
            <v>0</v>
          </cell>
          <cell r="AV1663">
            <v>0</v>
          </cell>
          <cell r="AZ1663">
            <v>0</v>
          </cell>
        </row>
        <row r="1664">
          <cell r="Q1664">
            <v>0</v>
          </cell>
          <cell r="S1664">
            <v>0</v>
          </cell>
          <cell r="U1664">
            <v>0</v>
          </cell>
          <cell r="V1664">
            <v>0</v>
          </cell>
          <cell r="W1664">
            <v>0</v>
          </cell>
          <cell r="Y1664">
            <v>0</v>
          </cell>
          <cell r="AA1664">
            <v>0</v>
          </cell>
          <cell r="AJ1664">
            <v>0</v>
          </cell>
          <cell r="AN1664">
            <v>0</v>
          </cell>
          <cell r="AR1664">
            <v>0</v>
          </cell>
          <cell r="AV1664">
            <v>0</v>
          </cell>
          <cell r="AZ1664">
            <v>0</v>
          </cell>
        </row>
        <row r="1665">
          <cell r="Q1665">
            <v>0</v>
          </cell>
          <cell r="S1665">
            <v>0</v>
          </cell>
          <cell r="U1665">
            <v>0</v>
          </cell>
          <cell r="V1665">
            <v>0</v>
          </cell>
          <cell r="W1665">
            <v>0</v>
          </cell>
          <cell r="Y1665">
            <v>0</v>
          </cell>
          <cell r="AA1665">
            <v>0</v>
          </cell>
          <cell r="AJ1665">
            <v>0</v>
          </cell>
          <cell r="AN1665">
            <v>0</v>
          </cell>
          <cell r="AR1665">
            <v>0</v>
          </cell>
          <cell r="AV1665">
            <v>0</v>
          </cell>
          <cell r="AZ1665">
            <v>0</v>
          </cell>
        </row>
        <row r="1666">
          <cell r="Q1666">
            <v>0</v>
          </cell>
          <cell r="S1666">
            <v>0</v>
          </cell>
          <cell r="U1666">
            <v>0</v>
          </cell>
          <cell r="V1666">
            <v>0</v>
          </cell>
          <cell r="W1666">
            <v>0</v>
          </cell>
          <cell r="Y1666">
            <v>0</v>
          </cell>
          <cell r="AA1666">
            <v>0</v>
          </cell>
          <cell r="AJ1666">
            <v>0</v>
          </cell>
          <cell r="AN1666">
            <v>0</v>
          </cell>
          <cell r="AR1666">
            <v>0</v>
          </cell>
          <cell r="AV1666">
            <v>0</v>
          </cell>
          <cell r="AZ1666">
            <v>0</v>
          </cell>
        </row>
        <row r="1667">
          <cell r="Q1667">
            <v>0</v>
          </cell>
          <cell r="S1667">
            <v>0</v>
          </cell>
          <cell r="U1667">
            <v>0</v>
          </cell>
          <cell r="V1667">
            <v>0</v>
          </cell>
          <cell r="W1667">
            <v>0</v>
          </cell>
          <cell r="Y1667">
            <v>0</v>
          </cell>
          <cell r="AA1667">
            <v>0</v>
          </cell>
          <cell r="AJ1667">
            <v>0</v>
          </cell>
          <cell r="AN1667">
            <v>0</v>
          </cell>
          <cell r="AR1667">
            <v>0</v>
          </cell>
          <cell r="AV1667">
            <v>0</v>
          </cell>
          <cell r="AZ1667">
            <v>0</v>
          </cell>
        </row>
        <row r="1668">
          <cell r="Q1668">
            <v>0</v>
          </cell>
          <cell r="S1668">
            <v>0</v>
          </cell>
          <cell r="U1668">
            <v>0</v>
          </cell>
          <cell r="V1668">
            <v>0</v>
          </cell>
          <cell r="W1668">
            <v>0</v>
          </cell>
          <cell r="Y1668">
            <v>0</v>
          </cell>
          <cell r="AA1668">
            <v>0</v>
          </cell>
          <cell r="AJ1668">
            <v>0</v>
          </cell>
          <cell r="AN1668">
            <v>0</v>
          </cell>
          <cell r="AR1668">
            <v>0</v>
          </cell>
          <cell r="AV1668">
            <v>0</v>
          </cell>
          <cell r="AZ1668">
            <v>0</v>
          </cell>
        </row>
        <row r="1669">
          <cell r="Q1669">
            <v>0</v>
          </cell>
          <cell r="S1669">
            <v>0</v>
          </cell>
          <cell r="U1669">
            <v>0</v>
          </cell>
          <cell r="V1669">
            <v>0</v>
          </cell>
          <cell r="W1669">
            <v>0</v>
          </cell>
          <cell r="Y1669">
            <v>0</v>
          </cell>
          <cell r="AA1669">
            <v>0</v>
          </cell>
          <cell r="AJ1669">
            <v>0</v>
          </cell>
          <cell r="AN1669">
            <v>0</v>
          </cell>
          <cell r="AR1669">
            <v>0</v>
          </cell>
          <cell r="AV1669">
            <v>0</v>
          </cell>
          <cell r="AZ1669">
            <v>0</v>
          </cell>
        </row>
        <row r="1670">
          <cell r="Q1670">
            <v>0</v>
          </cell>
          <cell r="S1670">
            <v>0</v>
          </cell>
          <cell r="U1670">
            <v>0</v>
          </cell>
          <cell r="V1670">
            <v>0</v>
          </cell>
          <cell r="W1670">
            <v>0</v>
          </cell>
          <cell r="Y1670">
            <v>0</v>
          </cell>
          <cell r="AA1670">
            <v>0</v>
          </cell>
          <cell r="AJ1670">
            <v>0</v>
          </cell>
          <cell r="AN1670">
            <v>0</v>
          </cell>
          <cell r="AR1670">
            <v>0</v>
          </cell>
          <cell r="AV1670">
            <v>0</v>
          </cell>
          <cell r="AZ1670">
            <v>0</v>
          </cell>
        </row>
        <row r="1671">
          <cell r="Q1671">
            <v>0</v>
          </cell>
          <cell r="S1671">
            <v>0</v>
          </cell>
          <cell r="U1671">
            <v>0</v>
          </cell>
          <cell r="V1671">
            <v>0</v>
          </cell>
          <cell r="W1671">
            <v>0</v>
          </cell>
          <cell r="Y1671">
            <v>0</v>
          </cell>
          <cell r="AA1671">
            <v>0</v>
          </cell>
          <cell r="AJ1671">
            <v>0</v>
          </cell>
          <cell r="AN1671">
            <v>0</v>
          </cell>
          <cell r="AR1671">
            <v>0</v>
          </cell>
          <cell r="AV1671">
            <v>0</v>
          </cell>
          <cell r="AZ1671">
            <v>0</v>
          </cell>
        </row>
        <row r="1672">
          <cell r="Q1672">
            <v>-5331275</v>
          </cell>
          <cell r="S1672">
            <v>-7023226.1900000004</v>
          </cell>
          <cell r="U1672">
            <v>-5367153.71</v>
          </cell>
          <cell r="V1672">
            <v>-4979877.13</v>
          </cell>
          <cell r="W1672">
            <v>-4459855.1399999997</v>
          </cell>
          <cell r="Y1672">
            <v>-3884235.47</v>
          </cell>
          <cell r="AA1672">
            <v>-3608498.53</v>
          </cell>
          <cell r="AJ1672">
            <v>-17227517.458333332</v>
          </cell>
          <cell r="AN1672">
            <v>-17043051.713750001</v>
          </cell>
          <cell r="AR1672">
            <v>-6994854.3954166668</v>
          </cell>
          <cell r="AV1672">
            <v>-5006221.6362499995</v>
          </cell>
          <cell r="AZ1672">
            <v>-4048126.0479166671</v>
          </cell>
        </row>
        <row r="1673">
          <cell r="Q1673">
            <v>0</v>
          </cell>
          <cell r="S1673">
            <v>0</v>
          </cell>
          <cell r="U1673">
            <v>0</v>
          </cell>
          <cell r="V1673">
            <v>0</v>
          </cell>
          <cell r="W1673">
            <v>0</v>
          </cell>
          <cell r="Y1673">
            <v>0</v>
          </cell>
          <cell r="AA1673">
            <v>0</v>
          </cell>
          <cell r="AJ1673">
            <v>0</v>
          </cell>
          <cell r="AN1673">
            <v>0</v>
          </cell>
          <cell r="AR1673">
            <v>0</v>
          </cell>
          <cell r="AV1673">
            <v>0</v>
          </cell>
          <cell r="AZ1673">
            <v>0</v>
          </cell>
        </row>
        <row r="1674">
          <cell r="Q1674">
            <v>-2165925</v>
          </cell>
          <cell r="S1674">
            <v>-3021165.15</v>
          </cell>
          <cell r="U1674">
            <v>-2876766.36</v>
          </cell>
          <cell r="V1674">
            <v>-3069104.86</v>
          </cell>
          <cell r="W1674">
            <v>-2530542.2799999998</v>
          </cell>
          <cell r="Y1674">
            <v>-1291171.6000000001</v>
          </cell>
          <cell r="AA1674">
            <v>-1837830.67</v>
          </cell>
          <cell r="AJ1674">
            <v>-6945527.875</v>
          </cell>
          <cell r="AN1674">
            <v>-6898498.9450000003</v>
          </cell>
          <cell r="AR1674">
            <v>-3004875.7116666674</v>
          </cell>
          <cell r="AV1674">
            <v>-2453611.6137500005</v>
          </cell>
          <cell r="AZ1674">
            <v>-1663008.1616666664</v>
          </cell>
        </row>
        <row r="1675">
          <cell r="Q1675">
            <v>0</v>
          </cell>
          <cell r="S1675">
            <v>0</v>
          </cell>
          <cell r="U1675">
            <v>0</v>
          </cell>
          <cell r="V1675">
            <v>0</v>
          </cell>
          <cell r="W1675">
            <v>0</v>
          </cell>
          <cell r="Y1675">
            <v>0</v>
          </cell>
          <cell r="AA1675">
            <v>0</v>
          </cell>
          <cell r="AJ1675">
            <v>-1317708.3333333333</v>
          </cell>
          <cell r="AN1675">
            <v>-859375</v>
          </cell>
          <cell r="AR1675">
            <v>-401041.66666666669</v>
          </cell>
          <cell r="AV1675">
            <v>0</v>
          </cell>
          <cell r="AZ1675">
            <v>0</v>
          </cell>
        </row>
        <row r="1676">
          <cell r="Q1676">
            <v>9916</v>
          </cell>
          <cell r="S1676">
            <v>9916</v>
          </cell>
          <cell r="U1676">
            <v>0</v>
          </cell>
          <cell r="V1676">
            <v>0</v>
          </cell>
          <cell r="W1676">
            <v>0</v>
          </cell>
          <cell r="Y1676">
            <v>0</v>
          </cell>
          <cell r="AA1676">
            <v>0</v>
          </cell>
          <cell r="AJ1676">
            <v>19005.666666666668</v>
          </cell>
          <cell r="AN1676">
            <v>13199.75</v>
          </cell>
          <cell r="AR1676">
            <v>2956.9583333333335</v>
          </cell>
          <cell r="AV1676">
            <v>2065.8333333333335</v>
          </cell>
          <cell r="AZ1676">
            <v>0</v>
          </cell>
        </row>
        <row r="1677">
          <cell r="Q1677">
            <v>0</v>
          </cell>
          <cell r="S1677">
            <v>0</v>
          </cell>
          <cell r="U1677">
            <v>0</v>
          </cell>
          <cell r="V1677">
            <v>0</v>
          </cell>
          <cell r="W1677">
            <v>0</v>
          </cell>
          <cell r="Y1677">
            <v>0</v>
          </cell>
          <cell r="AA1677">
            <v>0</v>
          </cell>
          <cell r="AJ1677">
            <v>0</v>
          </cell>
          <cell r="AN1677">
            <v>0</v>
          </cell>
          <cell r="AR1677">
            <v>0</v>
          </cell>
          <cell r="AV1677">
            <v>0</v>
          </cell>
          <cell r="AZ1677">
            <v>0</v>
          </cell>
        </row>
        <row r="1678">
          <cell r="Q1678">
            <v>0</v>
          </cell>
          <cell r="S1678">
            <v>0</v>
          </cell>
          <cell r="U1678">
            <v>0</v>
          </cell>
          <cell r="V1678">
            <v>0</v>
          </cell>
          <cell r="W1678">
            <v>0</v>
          </cell>
          <cell r="Y1678">
            <v>0</v>
          </cell>
          <cell r="AA1678">
            <v>0</v>
          </cell>
          <cell r="AJ1678">
            <v>0</v>
          </cell>
          <cell r="AN1678">
            <v>0</v>
          </cell>
          <cell r="AR1678">
            <v>0</v>
          </cell>
          <cell r="AV1678">
            <v>0</v>
          </cell>
          <cell r="AZ1678">
            <v>0</v>
          </cell>
        </row>
        <row r="1679">
          <cell r="Q1679">
            <v>169525</v>
          </cell>
          <cell r="S1679">
            <v>169525</v>
          </cell>
          <cell r="U1679">
            <v>0</v>
          </cell>
          <cell r="V1679">
            <v>0</v>
          </cell>
          <cell r="W1679">
            <v>0</v>
          </cell>
          <cell r="Y1679">
            <v>0</v>
          </cell>
          <cell r="AA1679">
            <v>0</v>
          </cell>
          <cell r="AJ1679">
            <v>193528.04166666666</v>
          </cell>
          <cell r="AN1679">
            <v>228845.75</v>
          </cell>
          <cell r="AR1679">
            <v>232391.16666666666</v>
          </cell>
          <cell r="AV1679">
            <v>35317.708333333336</v>
          </cell>
          <cell r="AZ1679">
            <v>0</v>
          </cell>
        </row>
        <row r="1680">
          <cell r="Q1680">
            <v>0</v>
          </cell>
          <cell r="S1680">
            <v>0</v>
          </cell>
          <cell r="U1680">
            <v>0</v>
          </cell>
          <cell r="V1680">
            <v>0</v>
          </cell>
          <cell r="W1680">
            <v>0</v>
          </cell>
          <cell r="Y1680">
            <v>0</v>
          </cell>
          <cell r="AA1680">
            <v>0</v>
          </cell>
          <cell r="AJ1680">
            <v>-2482149.4583333335</v>
          </cell>
          <cell r="AN1680">
            <v>-1618793.125</v>
          </cell>
          <cell r="AR1680">
            <v>-755436.79166666663</v>
          </cell>
          <cell r="AV1680">
            <v>0</v>
          </cell>
          <cell r="AZ1680">
            <v>0</v>
          </cell>
        </row>
        <row r="1681">
          <cell r="Q1681">
            <v>4256</v>
          </cell>
          <cell r="S1681">
            <v>4256</v>
          </cell>
          <cell r="U1681">
            <v>0</v>
          </cell>
          <cell r="V1681">
            <v>0</v>
          </cell>
          <cell r="W1681">
            <v>0</v>
          </cell>
          <cell r="Y1681">
            <v>0</v>
          </cell>
          <cell r="AA1681">
            <v>0</v>
          </cell>
          <cell r="AJ1681">
            <v>9933.5833333333339</v>
          </cell>
          <cell r="AN1681">
            <v>8360.625</v>
          </cell>
          <cell r="AR1681">
            <v>1871.2083333333333</v>
          </cell>
          <cell r="AV1681">
            <v>886.66666666666663</v>
          </cell>
          <cell r="AZ1681">
            <v>0</v>
          </cell>
        </row>
        <row r="1682">
          <cell r="Q1682">
            <v>-35980000</v>
          </cell>
          <cell r="S1682">
            <v>-35516000</v>
          </cell>
          <cell r="U1682">
            <v>-34964000</v>
          </cell>
          <cell r="V1682">
            <v>-34524000</v>
          </cell>
          <cell r="W1682">
            <v>-34084000</v>
          </cell>
          <cell r="Y1682">
            <v>-33204000</v>
          </cell>
          <cell r="AA1682">
            <v>-32324000</v>
          </cell>
          <cell r="AJ1682">
            <v>-36670041.666666664</v>
          </cell>
          <cell r="AN1682">
            <v>-36080875</v>
          </cell>
          <cell r="AR1682">
            <v>-35302541.666666664</v>
          </cell>
          <cell r="AV1682">
            <v>-33970958.333333336</v>
          </cell>
          <cell r="AZ1682">
            <v>-32322458.333333332</v>
          </cell>
        </row>
        <row r="1683">
          <cell r="Q1683">
            <v>-991187</v>
          </cell>
          <cell r="S1683">
            <v>-905187</v>
          </cell>
          <cell r="U1683">
            <v>-819187</v>
          </cell>
          <cell r="V1683">
            <v>-776187</v>
          </cell>
          <cell r="W1683">
            <v>-733187</v>
          </cell>
          <cell r="Y1683">
            <v>-647187</v>
          </cell>
          <cell r="AA1683">
            <v>-561187</v>
          </cell>
          <cell r="AJ1683">
            <v>-4455853.666666667</v>
          </cell>
          <cell r="AN1683">
            <v>-1012687</v>
          </cell>
          <cell r="AR1683">
            <v>-898020.33333333337</v>
          </cell>
          <cell r="AV1683">
            <v>-732978.66666666663</v>
          </cell>
          <cell r="AZ1683">
            <v>-560228.66666666663</v>
          </cell>
        </row>
        <row r="1684">
          <cell r="AV1684">
            <v>0</v>
          </cell>
          <cell r="AZ1684">
            <v>-10368586.075000001</v>
          </cell>
        </row>
        <row r="1685">
          <cell r="Q1685">
            <v>0</v>
          </cell>
          <cell r="S1685">
            <v>0</v>
          </cell>
          <cell r="U1685">
            <v>0</v>
          </cell>
          <cell r="V1685">
            <v>0</v>
          </cell>
          <cell r="W1685">
            <v>0</v>
          </cell>
          <cell r="Y1685">
            <v>0</v>
          </cell>
          <cell r="AA1685">
            <v>0</v>
          </cell>
          <cell r="AJ1685">
            <v>-3239.5833333333335</v>
          </cell>
          <cell r="AN1685">
            <v>-1656.25</v>
          </cell>
          <cell r="AR1685">
            <v>-72.916666666666671</v>
          </cell>
          <cell r="AV1685">
            <v>0</v>
          </cell>
          <cell r="AZ1685">
            <v>0</v>
          </cell>
        </row>
        <row r="1686">
          <cell r="Q1686">
            <v>0</v>
          </cell>
          <cell r="S1686">
            <v>0</v>
          </cell>
          <cell r="U1686">
            <v>0</v>
          </cell>
          <cell r="V1686">
            <v>0</v>
          </cell>
          <cell r="W1686">
            <v>0</v>
          </cell>
          <cell r="Y1686">
            <v>0</v>
          </cell>
          <cell r="AA1686">
            <v>0</v>
          </cell>
          <cell r="AJ1686">
            <v>-958.33333333333337</v>
          </cell>
          <cell r="AN1686">
            <v>-625</v>
          </cell>
          <cell r="AR1686">
            <v>-291.66666666666669</v>
          </cell>
          <cell r="AV1686">
            <v>0</v>
          </cell>
          <cell r="AZ1686">
            <v>0</v>
          </cell>
        </row>
        <row r="1687">
          <cell r="Q1687">
            <v>0</v>
          </cell>
          <cell r="S1687">
            <v>0</v>
          </cell>
          <cell r="U1687">
            <v>0</v>
          </cell>
          <cell r="V1687">
            <v>0</v>
          </cell>
          <cell r="W1687">
            <v>0</v>
          </cell>
          <cell r="Y1687">
            <v>0</v>
          </cell>
          <cell r="AA1687">
            <v>0</v>
          </cell>
          <cell r="AJ1687">
            <v>0</v>
          </cell>
          <cell r="AN1687">
            <v>0</v>
          </cell>
          <cell r="AR1687">
            <v>0</v>
          </cell>
          <cell r="AV1687">
            <v>0</v>
          </cell>
          <cell r="AZ1687">
            <v>0</v>
          </cell>
        </row>
        <row r="1688">
          <cell r="Q1688">
            <v>0</v>
          </cell>
          <cell r="S1688">
            <v>0</v>
          </cell>
          <cell r="U1688">
            <v>0</v>
          </cell>
          <cell r="V1688">
            <v>0</v>
          </cell>
          <cell r="W1688">
            <v>0</v>
          </cell>
          <cell r="Y1688">
            <v>0</v>
          </cell>
          <cell r="AA1688">
            <v>0</v>
          </cell>
          <cell r="AJ1688">
            <v>0</v>
          </cell>
          <cell r="AN1688">
            <v>0</v>
          </cell>
          <cell r="AR1688">
            <v>0</v>
          </cell>
          <cell r="AV1688">
            <v>0</v>
          </cell>
          <cell r="AZ1688">
            <v>0</v>
          </cell>
        </row>
        <row r="1689">
          <cell r="Q1689">
            <v>-729674</v>
          </cell>
          <cell r="S1689">
            <v>-313674</v>
          </cell>
          <cell r="U1689">
            <v>0</v>
          </cell>
          <cell r="V1689">
            <v>0</v>
          </cell>
          <cell r="W1689">
            <v>0</v>
          </cell>
          <cell r="Y1689">
            <v>0</v>
          </cell>
          <cell r="AA1689">
            <v>0</v>
          </cell>
          <cell r="AJ1689">
            <v>-1469007.3333333333</v>
          </cell>
          <cell r="AN1689">
            <v>-967937.58333333337</v>
          </cell>
          <cell r="AR1689">
            <v>-471379.58333333331</v>
          </cell>
          <cell r="AV1689">
            <v>-108821.58333333333</v>
          </cell>
          <cell r="AZ1689">
            <v>0</v>
          </cell>
        </row>
        <row r="1690">
          <cell r="Q1690">
            <v>0</v>
          </cell>
          <cell r="S1690">
            <v>0</v>
          </cell>
          <cell r="U1690">
            <v>0</v>
          </cell>
          <cell r="V1690">
            <v>0</v>
          </cell>
          <cell r="W1690">
            <v>0</v>
          </cell>
          <cell r="Y1690">
            <v>0</v>
          </cell>
          <cell r="AA1690">
            <v>0</v>
          </cell>
          <cell r="AJ1690">
            <v>-6272.1958333333341</v>
          </cell>
          <cell r="AN1690">
            <v>-4090.5625</v>
          </cell>
          <cell r="AR1690">
            <v>-1908.9291666666666</v>
          </cell>
          <cell r="AV1690">
            <v>0</v>
          </cell>
          <cell r="AZ1690">
            <v>0</v>
          </cell>
        </row>
        <row r="1691">
          <cell r="Q1691">
            <v>-27910</v>
          </cell>
          <cell r="S1691">
            <v>-27910</v>
          </cell>
          <cell r="U1691">
            <v>-26641</v>
          </cell>
          <cell r="V1691">
            <v>-26641</v>
          </cell>
          <cell r="W1691">
            <v>-25372</v>
          </cell>
          <cell r="Y1691">
            <v>-25372</v>
          </cell>
          <cell r="AA1691">
            <v>-24104</v>
          </cell>
          <cell r="AJ1691">
            <v>-30871</v>
          </cell>
          <cell r="AN1691">
            <v>-29179</v>
          </cell>
          <cell r="AR1691">
            <v>-27487</v>
          </cell>
          <cell r="AV1691">
            <v>-25795.333333333332</v>
          </cell>
          <cell r="AZ1691">
            <v>-24104</v>
          </cell>
        </row>
        <row r="1692">
          <cell r="Q1692">
            <v>0</v>
          </cell>
          <cell r="S1692">
            <v>0</v>
          </cell>
          <cell r="U1692">
            <v>0</v>
          </cell>
          <cell r="V1692">
            <v>0</v>
          </cell>
          <cell r="W1692">
            <v>0</v>
          </cell>
          <cell r="Y1692">
            <v>0</v>
          </cell>
          <cell r="AA1692">
            <v>0</v>
          </cell>
          <cell r="AJ1692">
            <v>-4543908.75</v>
          </cell>
          <cell r="AN1692">
            <v>-2963418.75</v>
          </cell>
          <cell r="AR1692">
            <v>-1382928.75</v>
          </cell>
          <cell r="AV1692">
            <v>0</v>
          </cell>
          <cell r="AZ1692">
            <v>0</v>
          </cell>
        </row>
        <row r="1693">
          <cell r="Q1693">
            <v>-89053132</v>
          </cell>
          <cell r="S1693">
            <v>-89053132</v>
          </cell>
          <cell r="U1693">
            <v>-86078132</v>
          </cell>
          <cell r="V1693">
            <v>-86078132</v>
          </cell>
          <cell r="W1693">
            <v>-84678132</v>
          </cell>
          <cell r="Y1693">
            <v>-84678132</v>
          </cell>
          <cell r="AA1693">
            <v>-81655132</v>
          </cell>
          <cell r="AJ1693">
            <v>-91816619.625</v>
          </cell>
          <cell r="AN1693">
            <v>-89090732.625</v>
          </cell>
          <cell r="AR1693">
            <v>-87096720.625</v>
          </cell>
          <cell r="AV1693">
            <v>-85162757</v>
          </cell>
          <cell r="AZ1693">
            <v>-83419257</v>
          </cell>
        </row>
        <row r="1694">
          <cell r="Q1694">
            <v>-6363954</v>
          </cell>
          <cell r="S1694">
            <v>-6363954</v>
          </cell>
          <cell r="U1694">
            <v>-6123954</v>
          </cell>
          <cell r="V1694">
            <v>-6123954</v>
          </cell>
          <cell r="W1694">
            <v>-5883954</v>
          </cell>
          <cell r="Y1694">
            <v>-5883954</v>
          </cell>
          <cell r="AA1694">
            <v>-5643954</v>
          </cell>
          <cell r="AJ1694">
            <v>-7009378.583333333</v>
          </cell>
          <cell r="AN1694">
            <v>-6716785.25</v>
          </cell>
          <cell r="AR1694">
            <v>-6391691.916666667</v>
          </cell>
          <cell r="AV1694">
            <v>-5952579</v>
          </cell>
          <cell r="AZ1694">
            <v>-5550329</v>
          </cell>
        </row>
        <row r="1695">
          <cell r="Q1695">
            <v>0</v>
          </cell>
          <cell r="S1695">
            <v>0</v>
          </cell>
          <cell r="U1695">
            <v>0</v>
          </cell>
          <cell r="V1695">
            <v>0</v>
          </cell>
          <cell r="W1695">
            <v>0</v>
          </cell>
          <cell r="Y1695">
            <v>0</v>
          </cell>
          <cell r="AA1695">
            <v>0</v>
          </cell>
          <cell r="AJ1695">
            <v>0</v>
          </cell>
          <cell r="AN1695">
            <v>0</v>
          </cell>
          <cell r="AR1695">
            <v>0</v>
          </cell>
          <cell r="AV1695">
            <v>0</v>
          </cell>
          <cell r="AZ1695">
            <v>0</v>
          </cell>
        </row>
        <row r="1696">
          <cell r="Q1696">
            <v>0</v>
          </cell>
          <cell r="S1696">
            <v>0</v>
          </cell>
          <cell r="U1696">
            <v>0</v>
          </cell>
          <cell r="V1696">
            <v>0</v>
          </cell>
          <cell r="W1696">
            <v>0</v>
          </cell>
          <cell r="Y1696">
            <v>0</v>
          </cell>
          <cell r="AA1696">
            <v>0</v>
          </cell>
          <cell r="AJ1696">
            <v>0</v>
          </cell>
          <cell r="AN1696">
            <v>0</v>
          </cell>
          <cell r="AR1696">
            <v>0</v>
          </cell>
          <cell r="AV1696">
            <v>0</v>
          </cell>
          <cell r="AZ1696">
            <v>0</v>
          </cell>
        </row>
        <row r="1697">
          <cell r="Q1697">
            <v>0</v>
          </cell>
          <cell r="S1697">
            <v>0</v>
          </cell>
          <cell r="U1697">
            <v>0</v>
          </cell>
          <cell r="V1697">
            <v>0</v>
          </cell>
          <cell r="W1697">
            <v>0</v>
          </cell>
          <cell r="Y1697">
            <v>0</v>
          </cell>
          <cell r="AA1697">
            <v>0</v>
          </cell>
          <cell r="AJ1697">
            <v>0</v>
          </cell>
          <cell r="AN1697">
            <v>0</v>
          </cell>
          <cell r="AR1697">
            <v>0</v>
          </cell>
          <cell r="AV1697">
            <v>0</v>
          </cell>
          <cell r="AZ1697">
            <v>0</v>
          </cell>
        </row>
        <row r="1698">
          <cell r="Q1698">
            <v>-9573084</v>
          </cell>
          <cell r="S1698">
            <v>-9116084</v>
          </cell>
          <cell r="U1698">
            <v>-8844084</v>
          </cell>
          <cell r="V1698">
            <v>-8758084</v>
          </cell>
          <cell r="W1698">
            <v>-8626084</v>
          </cell>
          <cell r="Y1698">
            <v>-8676084</v>
          </cell>
          <cell r="AA1698">
            <v>-8748084</v>
          </cell>
          <cell r="AJ1698">
            <v>-10025292.916666666</v>
          </cell>
          <cell r="AN1698">
            <v>-9645761.916666666</v>
          </cell>
          <cell r="AR1698">
            <v>-9229605.916666666</v>
          </cell>
          <cell r="AV1698">
            <v>-8833658.25</v>
          </cell>
          <cell r="AZ1698">
            <v>-8604877.25</v>
          </cell>
        </row>
        <row r="1699">
          <cell r="Q1699">
            <v>0</v>
          </cell>
          <cell r="S1699">
            <v>0</v>
          </cell>
          <cell r="U1699">
            <v>0</v>
          </cell>
          <cell r="V1699">
            <v>0</v>
          </cell>
          <cell r="W1699">
            <v>0</v>
          </cell>
          <cell r="Y1699">
            <v>0</v>
          </cell>
          <cell r="AA1699">
            <v>0</v>
          </cell>
          <cell r="AJ1699">
            <v>0</v>
          </cell>
          <cell r="AN1699">
            <v>0</v>
          </cell>
          <cell r="AR1699">
            <v>0</v>
          </cell>
          <cell r="AV1699">
            <v>0</v>
          </cell>
          <cell r="AZ1699">
            <v>0</v>
          </cell>
        </row>
        <row r="1700">
          <cell r="Q1700">
            <v>-5956000</v>
          </cell>
          <cell r="S1700">
            <v>-5632000</v>
          </cell>
          <cell r="U1700">
            <v>-5308000</v>
          </cell>
          <cell r="V1700">
            <v>-5146000</v>
          </cell>
          <cell r="W1700">
            <v>-4984000</v>
          </cell>
          <cell r="Y1700">
            <v>-4660000</v>
          </cell>
          <cell r="AA1700">
            <v>-4336000</v>
          </cell>
          <cell r="AJ1700">
            <v>-6807666.666666667</v>
          </cell>
          <cell r="AN1700">
            <v>-6233000</v>
          </cell>
          <cell r="AR1700">
            <v>-5629000</v>
          </cell>
          <cell r="AV1700">
            <v>-4984041.666666667</v>
          </cell>
          <cell r="AZ1700">
            <v>-4320375</v>
          </cell>
        </row>
        <row r="1701">
          <cell r="Q1701">
            <v>0</v>
          </cell>
          <cell r="S1701">
            <v>0</v>
          </cell>
          <cell r="U1701">
            <v>0</v>
          </cell>
          <cell r="V1701">
            <v>0</v>
          </cell>
          <cell r="W1701">
            <v>0</v>
          </cell>
          <cell r="Y1701">
            <v>0</v>
          </cell>
          <cell r="AA1701">
            <v>0</v>
          </cell>
          <cell r="AJ1701">
            <v>0</v>
          </cell>
          <cell r="AN1701">
            <v>0</v>
          </cell>
          <cell r="AR1701">
            <v>0</v>
          </cell>
          <cell r="AV1701">
            <v>0</v>
          </cell>
          <cell r="AZ1701">
            <v>0</v>
          </cell>
        </row>
        <row r="1702">
          <cell r="Q1702">
            <v>0</v>
          </cell>
          <cell r="S1702">
            <v>0</v>
          </cell>
          <cell r="U1702">
            <v>0</v>
          </cell>
          <cell r="V1702">
            <v>0</v>
          </cell>
          <cell r="W1702">
            <v>0</v>
          </cell>
          <cell r="Y1702">
            <v>0</v>
          </cell>
          <cell r="AA1702">
            <v>0</v>
          </cell>
          <cell r="AJ1702">
            <v>-112333.33333333333</v>
          </cell>
          <cell r="AN1702">
            <v>-53958.333333333336</v>
          </cell>
          <cell r="AR1702">
            <v>-23250</v>
          </cell>
          <cell r="AV1702">
            <v>0</v>
          </cell>
          <cell r="AZ1702">
            <v>0</v>
          </cell>
        </row>
        <row r="1703">
          <cell r="Q1703">
            <v>0</v>
          </cell>
          <cell r="S1703">
            <v>0</v>
          </cell>
          <cell r="U1703">
            <v>0</v>
          </cell>
          <cell r="V1703">
            <v>0</v>
          </cell>
          <cell r="W1703">
            <v>0</v>
          </cell>
          <cell r="Y1703">
            <v>0</v>
          </cell>
          <cell r="AA1703">
            <v>0</v>
          </cell>
          <cell r="AJ1703">
            <v>0</v>
          </cell>
          <cell r="AN1703">
            <v>0</v>
          </cell>
          <cell r="AR1703">
            <v>0</v>
          </cell>
          <cell r="AV1703">
            <v>0</v>
          </cell>
          <cell r="AZ1703">
            <v>0</v>
          </cell>
        </row>
        <row r="1704">
          <cell r="Q1704">
            <v>-3844000</v>
          </cell>
          <cell r="S1704">
            <v>-3612000</v>
          </cell>
          <cell r="U1704">
            <v>-3390000</v>
          </cell>
          <cell r="V1704">
            <v>-3282000</v>
          </cell>
          <cell r="W1704">
            <v>-3176000</v>
          </cell>
          <cell r="Y1704">
            <v>-2974000</v>
          </cell>
          <cell r="AA1704">
            <v>-2780000</v>
          </cell>
          <cell r="AJ1704">
            <v>-4594416.666666667</v>
          </cell>
          <cell r="AN1704">
            <v>-4096250</v>
          </cell>
          <cell r="AR1704">
            <v>-3625750</v>
          </cell>
          <cell r="AV1704">
            <v>-3190250</v>
          </cell>
          <cell r="AZ1704">
            <v>-2788708.3333333335</v>
          </cell>
        </row>
        <row r="1705">
          <cell r="Q1705">
            <v>0</v>
          </cell>
          <cell r="S1705">
            <v>0</v>
          </cell>
          <cell r="U1705">
            <v>0</v>
          </cell>
          <cell r="V1705">
            <v>0</v>
          </cell>
          <cell r="W1705">
            <v>0</v>
          </cell>
          <cell r="Y1705">
            <v>0</v>
          </cell>
          <cell r="AA1705">
            <v>0</v>
          </cell>
          <cell r="AJ1705">
            <v>0</v>
          </cell>
          <cell r="AN1705">
            <v>0</v>
          </cell>
          <cell r="AR1705">
            <v>0</v>
          </cell>
          <cell r="AV1705">
            <v>0</v>
          </cell>
          <cell r="AZ1705">
            <v>0</v>
          </cell>
        </row>
        <row r="1706">
          <cell r="Q1706">
            <v>-996538</v>
          </cell>
          <cell r="S1706">
            <v>-1082538</v>
          </cell>
          <cell r="U1706">
            <v>-1173538</v>
          </cell>
          <cell r="V1706">
            <v>-1225538</v>
          </cell>
          <cell r="W1706">
            <v>-1253538</v>
          </cell>
          <cell r="Y1706">
            <v>-1331538</v>
          </cell>
          <cell r="AA1706">
            <v>-1412538</v>
          </cell>
          <cell r="AJ1706">
            <v>-821871.33333333337</v>
          </cell>
          <cell r="AN1706">
            <v>-947913</v>
          </cell>
          <cell r="AR1706">
            <v>-1093746.3333333333</v>
          </cell>
          <cell r="AV1706">
            <v>-1250579.6666666667</v>
          </cell>
          <cell r="AZ1706">
            <v>-1410163</v>
          </cell>
        </row>
        <row r="1707">
          <cell r="Q1707">
            <v>-6591615</v>
          </cell>
          <cell r="S1707">
            <v>-6550159</v>
          </cell>
          <cell r="U1707">
            <v>-6508703</v>
          </cell>
          <cell r="V1707">
            <v>-6487975</v>
          </cell>
          <cell r="W1707">
            <v>-6467247</v>
          </cell>
          <cell r="Y1707">
            <v>-6425791</v>
          </cell>
          <cell r="AA1707">
            <v>-6384335</v>
          </cell>
          <cell r="AJ1707">
            <v>-6715983</v>
          </cell>
          <cell r="AN1707">
            <v>-6633071</v>
          </cell>
          <cell r="AR1707">
            <v>-6550159</v>
          </cell>
          <cell r="AV1707">
            <v>-6467247</v>
          </cell>
          <cell r="AZ1707">
            <v>-6384335</v>
          </cell>
        </row>
        <row r="1708">
          <cell r="Q1708">
            <v>-631000</v>
          </cell>
          <cell r="S1708">
            <v>-631000</v>
          </cell>
          <cell r="U1708">
            <v>-631000</v>
          </cell>
          <cell r="V1708">
            <v>-608000</v>
          </cell>
          <cell r="W1708">
            <v>-481000</v>
          </cell>
          <cell r="Y1708">
            <v>-291000</v>
          </cell>
          <cell r="AA1708">
            <v>-409000</v>
          </cell>
          <cell r="AJ1708">
            <v>-199583.33333333334</v>
          </cell>
          <cell r="AN1708">
            <v>-199583.33333333334</v>
          </cell>
          <cell r="AR1708">
            <v>-456416.66666666669</v>
          </cell>
          <cell r="AV1708">
            <v>-581375</v>
          </cell>
          <cell r="AZ1708">
            <v>-1575375</v>
          </cell>
        </row>
        <row r="1709">
          <cell r="Q1709">
            <v>0</v>
          </cell>
          <cell r="S1709">
            <v>0</v>
          </cell>
          <cell r="U1709">
            <v>0</v>
          </cell>
          <cell r="V1709">
            <v>0</v>
          </cell>
          <cell r="W1709">
            <v>0</v>
          </cell>
          <cell r="Y1709">
            <v>0</v>
          </cell>
          <cell r="AA1709">
            <v>0</v>
          </cell>
          <cell r="AJ1709">
            <v>0</v>
          </cell>
          <cell r="AN1709">
            <v>0</v>
          </cell>
          <cell r="AR1709">
            <v>0</v>
          </cell>
          <cell r="AV1709">
            <v>0</v>
          </cell>
          <cell r="AZ1709">
            <v>0</v>
          </cell>
        </row>
        <row r="1710">
          <cell r="Q1710">
            <v>-4828633</v>
          </cell>
          <cell r="S1710">
            <v>-4828633</v>
          </cell>
          <cell r="U1710">
            <v>-4828633</v>
          </cell>
          <cell r="V1710">
            <v>-4828633</v>
          </cell>
          <cell r="W1710">
            <v>-4828633</v>
          </cell>
          <cell r="Y1710">
            <v>-4828633</v>
          </cell>
          <cell r="AA1710">
            <v>-4828633</v>
          </cell>
          <cell r="AJ1710">
            <v>-4825184.625</v>
          </cell>
          <cell r="AN1710">
            <v>-4829770.625</v>
          </cell>
          <cell r="AR1710">
            <v>-4830064.958333333</v>
          </cell>
          <cell r="AV1710">
            <v>-4828633</v>
          </cell>
          <cell r="AZ1710">
            <v>-4828633</v>
          </cell>
        </row>
        <row r="1711">
          <cell r="Q1711">
            <v>-3584000</v>
          </cell>
          <cell r="S1711">
            <v>-3374000</v>
          </cell>
          <cell r="U1711">
            <v>-3164000</v>
          </cell>
          <cell r="V1711">
            <v>-3059000</v>
          </cell>
          <cell r="W1711">
            <v>-2954000</v>
          </cell>
          <cell r="Y1711">
            <v>-2744000</v>
          </cell>
          <cell r="AA1711">
            <v>-2534000</v>
          </cell>
          <cell r="AJ1711">
            <v>-3777458.3333333335</v>
          </cell>
          <cell r="AN1711">
            <v>-3637125</v>
          </cell>
          <cell r="AR1711">
            <v>-3356791.6666666665</v>
          </cell>
          <cell r="AV1711">
            <v>-2953791.6666666665</v>
          </cell>
          <cell r="AZ1711">
            <v>-2532125</v>
          </cell>
        </row>
        <row r="1712">
          <cell r="Q1712">
            <v>-544000</v>
          </cell>
          <cell r="S1712">
            <v>-512000</v>
          </cell>
          <cell r="U1712">
            <v>-480000</v>
          </cell>
          <cell r="V1712">
            <v>-464000</v>
          </cell>
          <cell r="W1712">
            <v>-448000</v>
          </cell>
          <cell r="Y1712">
            <v>-416000</v>
          </cell>
          <cell r="AA1712">
            <v>-384000</v>
          </cell>
          <cell r="AJ1712">
            <v>-427833.33333333331</v>
          </cell>
          <cell r="AN1712">
            <v>-499833.33333333331</v>
          </cell>
          <cell r="AR1712">
            <v>-503833.33333333331</v>
          </cell>
          <cell r="AV1712">
            <v>-449333.33333333331</v>
          </cell>
          <cell r="AZ1712">
            <v>-384000</v>
          </cell>
        </row>
        <row r="1713">
          <cell r="Q1713">
            <v>-9042017</v>
          </cell>
          <cell r="S1713">
            <v>-9601017</v>
          </cell>
          <cell r="U1713">
            <v>-10161017</v>
          </cell>
          <cell r="V1713">
            <v>-10441017</v>
          </cell>
          <cell r="W1713">
            <v>-10721017</v>
          </cell>
          <cell r="Y1713">
            <v>-11281017</v>
          </cell>
          <cell r="AA1713">
            <v>-11836017</v>
          </cell>
          <cell r="AJ1713">
            <v>-2684504.9583333335</v>
          </cell>
          <cell r="AN1713">
            <v>-5885135.625</v>
          </cell>
          <cell r="AR1713">
            <v>-9364807.958333334</v>
          </cell>
          <cell r="AV1713">
            <v>-10719683.666666666</v>
          </cell>
          <cell r="AZ1713">
            <v>-11836225.333333334</v>
          </cell>
        </row>
        <row r="1714">
          <cell r="Q1714">
            <v>-813000</v>
          </cell>
          <cell r="S1714">
            <v>0</v>
          </cell>
          <cell r="U1714">
            <v>0</v>
          </cell>
          <cell r="V1714">
            <v>0</v>
          </cell>
          <cell r="W1714">
            <v>0</v>
          </cell>
          <cell r="Y1714">
            <v>0</v>
          </cell>
          <cell r="AA1714">
            <v>0</v>
          </cell>
          <cell r="AJ1714">
            <v>-33875</v>
          </cell>
          <cell r="AN1714">
            <v>-281083.33333333331</v>
          </cell>
          <cell r="AR1714">
            <v>-281083.33333333331</v>
          </cell>
          <cell r="AV1714">
            <v>-247208.33333333334</v>
          </cell>
          <cell r="AZ1714">
            <v>0</v>
          </cell>
        </row>
        <row r="1715">
          <cell r="Q1715">
            <v>-253000</v>
          </cell>
          <cell r="S1715">
            <v>-877000</v>
          </cell>
          <cell r="U1715">
            <v>917000</v>
          </cell>
          <cell r="V1715">
            <v>746000</v>
          </cell>
          <cell r="W1715">
            <v>-131000</v>
          </cell>
          <cell r="Y1715">
            <v>-1184000</v>
          </cell>
          <cell r="AA1715">
            <v>-3074000</v>
          </cell>
          <cell r="AJ1715">
            <v>-10541.666666666666</v>
          </cell>
          <cell r="AN1715">
            <v>40958.333333333336</v>
          </cell>
          <cell r="AR1715">
            <v>57166.666666666664</v>
          </cell>
          <cell r="AV1715">
            <v>-994000</v>
          </cell>
          <cell r="AZ1715">
            <v>-3295000</v>
          </cell>
        </row>
        <row r="1716">
          <cell r="Q1716">
            <v>-499000</v>
          </cell>
          <cell r="S1716">
            <v>-607000</v>
          </cell>
          <cell r="U1716">
            <v>-726000</v>
          </cell>
          <cell r="V1716">
            <v>-726000</v>
          </cell>
          <cell r="W1716">
            <v>-726000</v>
          </cell>
          <cell r="Y1716">
            <v>-724000</v>
          </cell>
          <cell r="AA1716">
            <v>-724000</v>
          </cell>
          <cell r="AJ1716">
            <v>-20791.666666666668</v>
          </cell>
          <cell r="AN1716">
            <v>-233500</v>
          </cell>
          <cell r="AR1716">
            <v>-475250</v>
          </cell>
          <cell r="AV1716">
            <v>-696541.66666666663</v>
          </cell>
          <cell r="AZ1716">
            <v>-727166.66666666663</v>
          </cell>
        </row>
        <row r="1717">
          <cell r="S1717">
            <v>280000</v>
          </cell>
          <cell r="U1717">
            <v>688000</v>
          </cell>
          <cell r="V1717">
            <v>519000</v>
          </cell>
          <cell r="W1717">
            <v>439000</v>
          </cell>
          <cell r="Y1717">
            <v>1697000</v>
          </cell>
          <cell r="AA1717">
            <v>3527000</v>
          </cell>
          <cell r="AJ1717">
            <v>0</v>
          </cell>
          <cell r="AN1717">
            <v>113416.66666666667</v>
          </cell>
          <cell r="AR1717">
            <v>352041.66666666669</v>
          </cell>
          <cell r="AV1717">
            <v>1471666.6666666667</v>
          </cell>
          <cell r="AZ1717">
            <v>2420000</v>
          </cell>
        </row>
        <row r="1718">
          <cell r="S1718">
            <v>-3332000</v>
          </cell>
          <cell r="U1718">
            <v>-5721000</v>
          </cell>
          <cell r="V1718">
            <v>-6874000</v>
          </cell>
          <cell r="W1718">
            <v>-8198000</v>
          </cell>
          <cell r="Y1718">
            <v>-10652000</v>
          </cell>
          <cell r="AA1718">
            <v>-13253000</v>
          </cell>
          <cell r="AJ1718">
            <v>0</v>
          </cell>
          <cell r="AN1718">
            <v>-898125</v>
          </cell>
          <cell r="AR1718">
            <v>-3621333.3333333335</v>
          </cell>
          <cell r="AV1718">
            <v>-8032791.666666667</v>
          </cell>
          <cell r="AZ1718">
            <v>-12343208.333333334</v>
          </cell>
        </row>
        <row r="1719">
          <cell r="U1719">
            <v>-7000</v>
          </cell>
          <cell r="V1719">
            <v>0</v>
          </cell>
          <cell r="W1719">
            <v>0</v>
          </cell>
          <cell r="Y1719">
            <v>0</v>
          </cell>
          <cell r="AA1719">
            <v>0</v>
          </cell>
          <cell r="AJ1719">
            <v>0</v>
          </cell>
          <cell r="AN1719">
            <v>-875</v>
          </cell>
          <cell r="AR1719">
            <v>-1166.6666666666667</v>
          </cell>
          <cell r="AV1719">
            <v>-1166.6666666666667</v>
          </cell>
          <cell r="AZ1719">
            <v>-291.66666666666669</v>
          </cell>
        </row>
        <row r="1720">
          <cell r="AR1720">
            <v>0</v>
          </cell>
          <cell r="AV1720">
            <v>7000</v>
          </cell>
          <cell r="AZ1720">
            <v>86416.666666666672</v>
          </cell>
        </row>
        <row r="1721">
          <cell r="AR1721">
            <v>0</v>
          </cell>
          <cell r="AV1721">
            <v>-68625</v>
          </cell>
          <cell r="AZ1721">
            <v>-495750</v>
          </cell>
        </row>
        <row r="1722">
          <cell r="AV1722">
            <v>-464916.66666666669</v>
          </cell>
          <cell r="AZ1722">
            <v>-4272583.333333333</v>
          </cell>
        </row>
        <row r="1723">
          <cell r="AV1723">
            <v>0</v>
          </cell>
          <cell r="AZ1723">
            <v>-625250</v>
          </cell>
        </row>
        <row r="1724">
          <cell r="AV1724">
            <v>0</v>
          </cell>
          <cell r="AZ1724">
            <v>-66708.333333333328</v>
          </cell>
        </row>
        <row r="1725">
          <cell r="Q1725">
            <v>-8967750072.1799965</v>
          </cell>
          <cell r="S1725">
            <v>-8796799245.0899925</v>
          </cell>
          <cell r="U1725">
            <v>-8544073521.8699989</v>
          </cell>
          <cell r="V1725">
            <v>-8443211198.159997</v>
          </cell>
          <cell r="W1725">
            <v>-8402764384.1999931</v>
          </cell>
          <cell r="Y1725">
            <v>-8586482260.5900021</v>
          </cell>
          <cell r="AA1725">
            <v>-8619310602.7900009</v>
          </cell>
          <cell r="AJ1725">
            <v>-7962404785.0204105</v>
          </cell>
          <cell r="AN1725">
            <v>-8288180862.1062536</v>
          </cell>
          <cell r="AR1725">
            <v>-8498242242.4287558</v>
          </cell>
          <cell r="AV1725">
            <v>-8671515549.4954147</v>
          </cell>
          <cell r="AZ1725">
            <v>-8673305475.4054165</v>
          </cell>
        </row>
        <row r="1726">
          <cell r="Q1726">
            <v>0</v>
          </cell>
          <cell r="S1726">
            <v>9.5367431640625E-6</v>
          </cell>
          <cell r="U1726">
            <v>8.58306884765625E-6</v>
          </cell>
          <cell r="V1726">
            <v>0</v>
          </cell>
          <cell r="W1726">
            <v>0</v>
          </cell>
          <cell r="Y1726">
            <v>0</v>
          </cell>
          <cell r="AA1726">
            <v>0</v>
          </cell>
          <cell r="AJ1726">
            <v>1.5894571940104167E-6</v>
          </cell>
          <cell r="AR1726">
            <v>2.5033950805664063E-6</v>
          </cell>
          <cell r="AV1726">
            <v>2.1457672119140625E-6</v>
          </cell>
          <cell r="AZ1726">
            <v>9.9341074625651049E-7</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Approval History"/>
      <sheetName val="INPUT TAB"/>
      <sheetName val="LeadSht"/>
      <sheetName val="$ &amp; KWH Rsbl"/>
      <sheetName val="Rider Rsbl"/>
      <sheetName val="Loss Factor"/>
      <sheetName val="Sch120Rsbl"/>
      <sheetName val="Sch_120"/>
      <sheetName val="Sch120Read"/>
      <sheetName val="Sch95Rsbl"/>
      <sheetName val="Bs Unbl Rt"/>
      <sheetName val="GPI (2)"/>
      <sheetName val="GPI"/>
      <sheetName val="CY GPI Allocation"/>
      <sheetName val="PY GPI Allocation"/>
      <sheetName val="Pended"/>
      <sheetName val="Target KWHs"/>
      <sheetName val="KWH Rsbl"/>
      <sheetName val="Billing Loss"/>
      <sheetName val="Historical"/>
      <sheetName val="Sch_194"/>
      <sheetName val="Sch194KWHs"/>
      <sheetName val="RateInc"/>
      <sheetName val="2-03 Rd Schd"/>
      <sheetName val="Page 1"/>
      <sheetName val="UnbDays"/>
      <sheetName val="Sch94Read"/>
      <sheetName val="Sch94Read0408"/>
      <sheetName val="Sch194 Rlfwd"/>
      <sheetName val="Sch_194Rsbl"/>
      <sheetName val="Sch_95A"/>
      <sheetName val="Sch95Read"/>
      <sheetName val="Sch_132"/>
      <sheetName val="Sch132Rsbl"/>
      <sheetName val="Sch132Read"/>
      <sheetName val="Sch_133"/>
      <sheetName val="Sch133Read"/>
      <sheetName val="Sch_137"/>
      <sheetName val="Sch137Read"/>
      <sheetName val="Unbilled Revenue"/>
      <sheetName val="Billed KWHs"/>
      <sheetName val="APUA"/>
      <sheetName val="UnbLowIncJE"/>
      <sheetName val="UnbLowInc Rsbl"/>
      <sheetName val="Unbilled Days elec"/>
      <sheetName val="Unbilled Days elec (2)"/>
      <sheetName val="JE #s"/>
      <sheetName val="INPUT TAB 2011"/>
      <sheetName val="INPUT TAB 2010"/>
      <sheetName val="INPUT TAB 2009"/>
      <sheetName val="INPUT TAB 2008"/>
      <sheetName val="INPUT TAB 2007"/>
      <sheetName val="INPUT TAB 2006"/>
      <sheetName val="INPUT TAB 2005"/>
      <sheetName val="Module1"/>
    </sheetNames>
    <sheetDataSet>
      <sheetData sheetId="0"/>
      <sheetData sheetId="1"/>
      <sheetData sheetId="2"/>
      <sheetData sheetId="3">
        <row r="10">
          <cell r="L10">
            <v>853377517</v>
          </cell>
        </row>
      </sheetData>
      <sheetData sheetId="4"/>
      <sheetData sheetId="5"/>
      <sheetData sheetId="6"/>
      <sheetData sheetId="7"/>
      <sheetData sheetId="8">
        <row r="21">
          <cell r="I21">
            <v>4727703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row r="31">
          <cell r="M31">
            <v>-6.7850000000000002E-3</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FCR Rates"/>
      <sheetName val="Lvl FCR"/>
      <sheetName val="LvlFCR Land"/>
      <sheetName val="Backup"/>
      <sheetName val="A&amp;G and O&amp;M"/>
      <sheetName val="Tariff"/>
    </sheetNames>
    <sheetDataSet>
      <sheetData sheetId="0" refreshError="1"/>
      <sheetData sheetId="1" refreshError="1"/>
      <sheetData sheetId="2" refreshError="1">
        <row r="10">
          <cell r="G10">
            <v>35</v>
          </cell>
        </row>
      </sheetData>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ings"/>
      <sheetName val="Capacity"/>
      <sheetName val="Backup"/>
      <sheetName val="Check"/>
      <sheetName val="SAPCHKREQ"/>
      <sheetName val="E072"/>
      <sheetName val="MACROS"/>
    </sheetNames>
    <sheetDataSet>
      <sheetData sheetId="0" refreshError="1">
        <row r="2">
          <cell r="B2">
            <v>8.92</v>
          </cell>
        </row>
        <row r="3">
          <cell r="B3">
            <v>8.5900000000000004E-2</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FUNCALLOCD"/>
      <sheetName val="REV REQ"/>
      <sheetName val="Account Summary"/>
      <sheetName val="SUMMARY"/>
      <sheetName val="BC detail"/>
      <sheetName val="Salary &amp; Wage Summary"/>
      <sheetName val="ErrorCheck"/>
      <sheetName val="Class Summary"/>
      <sheetName val="Energy Summary"/>
      <sheetName val="Demand Summary"/>
      <sheetName val="Customer Summary"/>
      <sheetName val="Revenue Summary"/>
      <sheetName val="Expense Summary"/>
      <sheetName val="Ratebase Summary"/>
      <sheetName val="Basic Charge"/>
      <sheetName val="Sch 40 Feeder "/>
      <sheetName val="Sch 40 Substation O&amp;M"/>
      <sheetName val="Sch 40 Substation A&amp;G"/>
      <sheetName val="Delivery Costs"/>
      <sheetName val="Dist Costs (Line Ext)"/>
    </sheetNames>
    <sheetDataSet>
      <sheetData sheetId="0" refreshError="1"/>
      <sheetData sheetId="1">
        <row r="5">
          <cell r="B5" t="str">
            <v>Historic Test Year Twelve Months ended September 2016</v>
          </cell>
        </row>
        <row r="11">
          <cell r="C11">
            <v>2</v>
          </cell>
        </row>
        <row r="29">
          <cell r="F29">
            <v>7.7399999999999997E-2</v>
          </cell>
        </row>
        <row r="30">
          <cell r="F30">
            <v>2.9899999999999999E-2</v>
          </cell>
        </row>
        <row r="34">
          <cell r="F34">
            <v>0</v>
          </cell>
        </row>
        <row r="35">
          <cell r="F35">
            <v>0</v>
          </cell>
        </row>
        <row r="36">
          <cell r="F36">
            <v>0</v>
          </cell>
        </row>
        <row r="39">
          <cell r="F39">
            <v>0</v>
          </cell>
        </row>
        <row r="44">
          <cell r="F44">
            <v>0.61905100000000002</v>
          </cell>
        </row>
      </sheetData>
      <sheetData sheetId="2">
        <row r="3">
          <cell r="D3" t="str">
            <v>DEM</v>
          </cell>
        </row>
      </sheetData>
      <sheetData sheetId="3" refreshError="1"/>
      <sheetData sheetId="4" refreshError="1"/>
      <sheetData sheetId="5">
        <row r="5">
          <cell r="A5" t="str">
            <v>RATE BASE</v>
          </cell>
        </row>
      </sheetData>
      <sheetData sheetId="6" refreshError="1"/>
      <sheetData sheetId="7">
        <row r="409">
          <cell r="CY409">
            <v>188027009.93499625</v>
          </cell>
        </row>
      </sheetData>
      <sheetData sheetId="8">
        <row r="2">
          <cell r="H2">
            <v>5</v>
          </cell>
        </row>
      </sheetData>
      <sheetData sheetId="9">
        <row r="10">
          <cell r="K10">
            <v>37713421.826332599</v>
          </cell>
        </row>
      </sheetData>
      <sheetData sheetId="10" refreshError="1"/>
      <sheetData sheetId="11" refreshError="1"/>
      <sheetData sheetId="12">
        <row r="345">
          <cell r="D345">
            <v>0</v>
          </cell>
        </row>
      </sheetData>
      <sheetData sheetId="13">
        <row r="4">
          <cell r="D4" t="str">
            <v>Total</v>
          </cell>
        </row>
      </sheetData>
      <sheetData sheetId="14">
        <row r="10">
          <cell r="G10">
            <v>5485102021.7180748</v>
          </cell>
        </row>
      </sheetData>
      <sheetData sheetId="15">
        <row r="9">
          <cell r="G9">
            <v>88452023.525747895</v>
          </cell>
        </row>
      </sheetData>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Class Summary"/>
      <sheetName val="Energy Summary"/>
      <sheetName val="Demand Summary"/>
      <sheetName val="Customer Summary"/>
      <sheetName val="Revenue Summary"/>
      <sheetName val="Expense Summary"/>
      <sheetName val="Ratebase Summary"/>
      <sheetName val="Basic Charge"/>
      <sheetName val="Salary &amp; Wage Summary"/>
      <sheetName val="Account Summary"/>
      <sheetName val="BC detail"/>
    </sheetNames>
    <sheetDataSet>
      <sheetData sheetId="0" refreshError="1"/>
      <sheetData sheetId="1" refreshError="1">
        <row r="8">
          <cell r="C8">
            <v>2</v>
          </cell>
        </row>
        <row r="24">
          <cell r="F24">
            <v>8.7599999999999997E-2</v>
          </cell>
        </row>
        <row r="39">
          <cell r="F39">
            <v>0.62073339999999999</v>
          </cell>
        </row>
        <row r="40">
          <cell r="F40">
            <v>0.62073339999999999</v>
          </cell>
        </row>
        <row r="41">
          <cell r="F41">
            <v>0.62073339999999999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Account Summary"/>
      <sheetName val="BC detail"/>
      <sheetName val="Salary &amp; Wage Summary"/>
      <sheetName val="ErrorCheck"/>
      <sheetName val="Class Summary"/>
      <sheetName val="Energy Summary"/>
      <sheetName val="Demand Summary"/>
      <sheetName val="Customer Summary"/>
      <sheetName val="Revenue Summary"/>
      <sheetName val="Expense Summary"/>
      <sheetName val="Ratebase Summary"/>
      <sheetName val="Basic Charge"/>
      <sheetName val="Sch 40 Feeder "/>
      <sheetName val="Sch 40 Substation O&amp;M"/>
      <sheetName val="Sch 40 Substation A&amp;G"/>
    </sheetNames>
    <sheetDataSet>
      <sheetData sheetId="0"/>
      <sheetData sheetId="1">
        <row r="11">
          <cell r="C11">
            <v>2</v>
          </cell>
        </row>
        <row r="30">
          <cell r="F30">
            <v>3.1E-2</v>
          </cell>
        </row>
        <row r="34">
          <cell r="F34">
            <v>0</v>
          </cell>
        </row>
        <row r="35">
          <cell r="F35">
            <v>0</v>
          </cell>
        </row>
        <row r="36">
          <cell r="F36">
            <v>0</v>
          </cell>
        </row>
        <row r="39">
          <cell r="F39">
            <v>0</v>
          </cell>
        </row>
        <row r="44">
          <cell r="F44">
            <v>0.620749</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SUPP"/>
      <sheetName val="Exhibits==&gt;"/>
      <sheetName val="KJB-3,11 Def"/>
      <sheetName val="KJB-6,13 Cmn Adj"/>
      <sheetName val="Power Cost Bridge to A-1"/>
      <sheetName val="KJB-7,14 El Adj"/>
      <sheetName val="KJB-16 No MS Def"/>
      <sheetName val="KJB-16 No MS BLR"/>
      <sheetName val="KJB-12 Sum DIFF"/>
      <sheetName val="KJB-12 Sum"/>
      <sheetName val="PKW RY PC1"/>
      <sheetName val="Work Papers==&gt;"/>
      <sheetName val="Table in KJB-10T"/>
      <sheetName val="JAP-07"/>
      <sheetName val="For Prod Adj Expense"/>
      <sheetName val="For Prod Adj Ratebase"/>
      <sheetName val="Verify Pwr Costs"/>
      <sheetName val="RJR Prod O&amp;M"/>
      <sheetName val="Centralia Equity Kicker"/>
      <sheetName val="Trans Ratebase"/>
      <sheetName val="Trans OATT Revenue"/>
      <sheetName val="Restating Print Macros"/>
      <sheetName val="Module13"/>
      <sheetName val="Module14"/>
      <sheetName val="Module15"/>
      <sheetName val="Module1"/>
    </sheetNames>
    <sheetDataSet>
      <sheetData sheetId="0"/>
      <sheetData sheetId="1"/>
      <sheetData sheetId="2">
        <row r="20">
          <cell r="L20">
            <v>0.35</v>
          </cell>
        </row>
      </sheetData>
      <sheetData sheetId="3">
        <row r="7">
          <cell r="B7" t="str">
            <v>FOR THE TWELVE MONTHS ENDED SEPTEMBER 30, 2016</v>
          </cell>
        </row>
        <row r="8">
          <cell r="B8" t="str">
            <v xml:space="preserve">2017 GENERAL RATE CASE </v>
          </cell>
        </row>
      </sheetData>
      <sheetData sheetId="4">
        <row r="9">
          <cell r="N9">
            <v>0.97465048031911128</v>
          </cell>
        </row>
      </sheetData>
      <sheetData sheetId="5">
        <row r="13">
          <cell r="BL13">
            <v>2.5349519680888721E-2</v>
          </cell>
        </row>
      </sheetData>
      <sheetData sheetId="6"/>
      <sheetData sheetId="7"/>
      <sheetData sheetId="8"/>
      <sheetData sheetId="9">
        <row r="2">
          <cell r="AS2" t="str">
            <v>Exhibit No.___(KJB-4)</v>
          </cell>
        </row>
      </sheetData>
      <sheetData sheetId="10"/>
      <sheetData sheetId="11"/>
      <sheetData sheetId="12"/>
      <sheetData sheetId="13"/>
      <sheetData sheetId="14"/>
      <sheetData sheetId="15"/>
      <sheetData sheetId="16"/>
      <sheetData sheetId="17">
        <row r="28">
          <cell r="D28">
            <v>147018434.04146132</v>
          </cell>
        </row>
      </sheetData>
      <sheetData sheetId="18">
        <row r="33">
          <cell r="E33">
            <v>4959911.9999999991</v>
          </cell>
        </row>
      </sheetData>
      <sheetData sheetId="19"/>
      <sheetData sheetId="20">
        <row r="43">
          <cell r="D43">
            <v>9944078.2818932347</v>
          </cell>
        </row>
      </sheetData>
      <sheetData sheetId="21"/>
      <sheetData sheetId="22"/>
      <sheetData sheetId="23"/>
      <sheetData sheetId="24"/>
      <sheetData sheetId="25"/>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
      <sheetName val="****"/>
      <sheetName val="Summary"/>
      <sheetName val="data"/>
      <sheetName val="JE"/>
      <sheetName val="Therms Upload"/>
      <sheetName val="Unbilled-R&amp;C"/>
      <sheetName val="Current Billings"/>
      <sheetName val="Sendout-R&amp;C"/>
      <sheetName val="Sendout"/>
      <sheetName val="Transp Unbilled"/>
      <sheetName val="Transp Data"/>
      <sheetName val="Revenue Data"/>
      <sheetName val="Customer Charges"/>
      <sheetName val="Net of cust chrg"/>
      <sheetName val="Read Schedules"/>
      <sheetName val="Degree Days"/>
      <sheetName val="dd296398"/>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ow r="7">
          <cell r="A7" t="str">
            <v xml:space="preserve"> </v>
          </cell>
        </row>
        <row r="8">
          <cell r="A8" t="str">
            <v>CL/RT</v>
          </cell>
          <cell r="B8" t="str">
            <v>ID #</v>
          </cell>
          <cell r="C8" t="str">
            <v>NAME</v>
          </cell>
        </row>
        <row r="9">
          <cell r="A9">
            <v>66057</v>
          </cell>
          <cell r="B9">
            <v>27</v>
          </cell>
          <cell r="C9" t="str">
            <v>ASHGROVE CEM</v>
          </cell>
          <cell r="H9">
            <v>2655.5</v>
          </cell>
          <cell r="I9">
            <v>89995.9</v>
          </cell>
        </row>
        <row r="10">
          <cell r="A10">
            <v>66057</v>
          </cell>
          <cell r="B10">
            <v>30</v>
          </cell>
          <cell r="C10" t="str">
            <v>CSR ASSOCIATED</v>
          </cell>
          <cell r="H10">
            <v>0</v>
          </cell>
          <cell r="I10">
            <v>103544.7</v>
          </cell>
        </row>
        <row r="11">
          <cell r="A11">
            <v>66057</v>
          </cell>
          <cell r="B11">
            <v>33</v>
          </cell>
          <cell r="C11" t="str">
            <v>M A SEGALE TUKWILA</v>
          </cell>
          <cell r="H11">
            <v>0</v>
          </cell>
          <cell r="I11">
            <v>38698.300000000003</v>
          </cell>
        </row>
        <row r="12">
          <cell r="A12">
            <v>66057</v>
          </cell>
          <cell r="B12">
            <v>40</v>
          </cell>
          <cell r="C12" t="str">
            <v>ATLAS FOUNDRY</v>
          </cell>
          <cell r="H12">
            <v>0</v>
          </cell>
          <cell r="I12">
            <v>109022.1</v>
          </cell>
        </row>
        <row r="13">
          <cell r="A13">
            <v>26057</v>
          </cell>
          <cell r="B13">
            <v>54</v>
          </cell>
          <cell r="C13" t="str">
            <v>SWEDISH HOSP-SEA</v>
          </cell>
          <cell r="H13">
            <v>4774</v>
          </cell>
          <cell r="I13">
            <v>22343.5</v>
          </cell>
        </row>
        <row r="14">
          <cell r="A14">
            <v>66057</v>
          </cell>
          <cell r="B14">
            <v>90</v>
          </cell>
          <cell r="C14" t="str">
            <v>BIRMINGHAM STEEL</v>
          </cell>
          <cell r="H14">
            <v>464264.6</v>
          </cell>
          <cell r="I14">
            <v>625956.1</v>
          </cell>
        </row>
        <row r="15">
          <cell r="A15">
            <v>66099</v>
          </cell>
          <cell r="B15">
            <v>92</v>
          </cell>
          <cell r="C15" t="str">
            <v>FREDRICKSON</v>
          </cell>
          <cell r="H15">
            <v>0</v>
          </cell>
          <cell r="I15">
            <v>289977.40000000002</v>
          </cell>
        </row>
        <row r="16">
          <cell r="A16">
            <v>66099</v>
          </cell>
          <cell r="B16">
            <v>99</v>
          </cell>
          <cell r="C16" t="str">
            <v>BOEING - RENTON</v>
          </cell>
          <cell r="H16">
            <v>68200</v>
          </cell>
          <cell r="I16">
            <v>1424337.3</v>
          </cell>
        </row>
        <row r="17">
          <cell r="A17">
            <v>66099</v>
          </cell>
          <cell r="B17">
            <v>103</v>
          </cell>
          <cell r="C17" t="str">
            <v>BOEING - EVERETT</v>
          </cell>
          <cell r="H17">
            <v>620000</v>
          </cell>
          <cell r="I17">
            <v>607192.4</v>
          </cell>
        </row>
        <row r="18">
          <cell r="A18">
            <v>66099</v>
          </cell>
          <cell r="B18">
            <v>109</v>
          </cell>
          <cell r="C18" t="str">
            <v>BOEING - AUBURN</v>
          </cell>
          <cell r="H18">
            <v>217000</v>
          </cell>
          <cell r="I18">
            <v>508703.5</v>
          </cell>
        </row>
        <row r="19">
          <cell r="A19">
            <v>66057</v>
          </cell>
          <cell r="B19">
            <v>116</v>
          </cell>
          <cell r="C19" t="str">
            <v>MUTUAL MATERIALS</v>
          </cell>
          <cell r="H19">
            <v>3720</v>
          </cell>
          <cell r="I19">
            <v>163476.6</v>
          </cell>
        </row>
        <row r="20">
          <cell r="A20">
            <v>66057</v>
          </cell>
          <cell r="B20">
            <v>121</v>
          </cell>
          <cell r="C20" t="str">
            <v>BUSE LUMBER</v>
          </cell>
          <cell r="H20">
            <v>74</v>
          </cell>
          <cell r="I20">
            <v>27319.8</v>
          </cell>
        </row>
        <row r="21">
          <cell r="A21">
            <v>66057</v>
          </cell>
          <cell r="B21">
            <v>130</v>
          </cell>
          <cell r="C21" t="str">
            <v>PABCO ROOFING</v>
          </cell>
          <cell r="H21">
            <v>62</v>
          </cell>
          <cell r="I21">
            <v>62806</v>
          </cell>
        </row>
        <row r="22">
          <cell r="A22">
            <v>66057</v>
          </cell>
          <cell r="B22">
            <v>132</v>
          </cell>
          <cell r="C22" t="str">
            <v>INTERSTATE BRANDS</v>
          </cell>
          <cell r="H22">
            <v>25990</v>
          </cell>
          <cell r="I22">
            <v>31</v>
          </cell>
        </row>
        <row r="23">
          <cell r="A23">
            <v>26057</v>
          </cell>
          <cell r="B23">
            <v>137</v>
          </cell>
          <cell r="C23" t="str">
            <v>CINTAS CORP</v>
          </cell>
          <cell r="H23">
            <v>13355.4</v>
          </cell>
          <cell r="I23">
            <v>12799.1</v>
          </cell>
        </row>
        <row r="24">
          <cell r="A24">
            <v>66057</v>
          </cell>
          <cell r="B24">
            <v>141</v>
          </cell>
          <cell r="C24" t="str">
            <v>LOUISIANA PACIFIC</v>
          </cell>
          <cell r="H24">
            <v>58</v>
          </cell>
          <cell r="I24">
            <v>126384.4</v>
          </cell>
        </row>
        <row r="25">
          <cell r="A25">
            <v>26057</v>
          </cell>
          <cell r="B25">
            <v>142</v>
          </cell>
          <cell r="C25" t="str">
            <v>CHILDREN'S HOSPITAL</v>
          </cell>
          <cell r="H25">
            <v>3565</v>
          </cell>
          <cell r="I25">
            <v>90409.9</v>
          </cell>
        </row>
        <row r="26">
          <cell r="A26">
            <v>66057</v>
          </cell>
          <cell r="B26">
            <v>145</v>
          </cell>
          <cell r="C26" t="str">
            <v>CROWN PACIFIC</v>
          </cell>
          <cell r="H26">
            <v>0</v>
          </cell>
          <cell r="I26">
            <v>23322.6</v>
          </cell>
        </row>
        <row r="27">
          <cell r="A27">
            <v>66057</v>
          </cell>
          <cell r="B27">
            <v>147</v>
          </cell>
          <cell r="C27" t="str">
            <v>CHEVRON</v>
          </cell>
          <cell r="H27">
            <v>62</v>
          </cell>
          <cell r="I27">
            <v>199891.4</v>
          </cell>
        </row>
        <row r="28">
          <cell r="A28">
            <v>66057</v>
          </cell>
          <cell r="B28">
            <v>155</v>
          </cell>
          <cell r="C28" t="str">
            <v>WESTFARM FOODS - ISSAQUAH</v>
          </cell>
          <cell r="H28">
            <v>0</v>
          </cell>
          <cell r="I28">
            <v>62427</v>
          </cell>
        </row>
        <row r="29">
          <cell r="A29">
            <v>66057</v>
          </cell>
          <cell r="B29">
            <v>156</v>
          </cell>
          <cell r="C29" t="str">
            <v>WESTFARM FOODS - RAINIER</v>
          </cell>
          <cell r="H29">
            <v>1860</v>
          </cell>
          <cell r="I29">
            <v>21805.3</v>
          </cell>
        </row>
        <row r="30">
          <cell r="A30">
            <v>66057</v>
          </cell>
          <cell r="B30">
            <v>161</v>
          </cell>
          <cell r="C30" t="str">
            <v>JEFFERSON SMURFIT</v>
          </cell>
          <cell r="H30">
            <v>0</v>
          </cell>
          <cell r="I30">
            <v>298779.2</v>
          </cell>
        </row>
        <row r="31">
          <cell r="A31">
            <v>66057</v>
          </cell>
          <cell r="B31">
            <v>166</v>
          </cell>
          <cell r="C31" t="str">
            <v>COLUMBIA  BEVERAG</v>
          </cell>
          <cell r="H31">
            <v>3441</v>
          </cell>
          <cell r="I31">
            <v>31771.8</v>
          </cell>
        </row>
        <row r="32">
          <cell r="A32">
            <v>66057</v>
          </cell>
          <cell r="B32">
            <v>178</v>
          </cell>
          <cell r="C32" t="str">
            <v>COM BAY CORRAGATED</v>
          </cell>
          <cell r="H32">
            <v>62</v>
          </cell>
          <cell r="I32">
            <v>49457</v>
          </cell>
        </row>
        <row r="33">
          <cell r="A33">
            <v>66057</v>
          </cell>
          <cell r="B33">
            <v>186</v>
          </cell>
          <cell r="C33" t="str">
            <v>DAVIS WIRE</v>
          </cell>
          <cell r="H33">
            <v>92036.5</v>
          </cell>
          <cell r="I33">
            <v>0</v>
          </cell>
        </row>
        <row r="34">
          <cell r="A34">
            <v>66057</v>
          </cell>
          <cell r="B34">
            <v>190</v>
          </cell>
          <cell r="C34" t="str">
            <v>DYNO OVERLAYS</v>
          </cell>
          <cell r="H34">
            <v>88357.6</v>
          </cell>
          <cell r="I34">
            <v>41877.199999999997</v>
          </cell>
        </row>
        <row r="35">
          <cell r="A35">
            <v>66057</v>
          </cell>
          <cell r="B35">
            <v>193</v>
          </cell>
          <cell r="C35" t="str">
            <v>GP GYPSUM CORP</v>
          </cell>
          <cell r="H35">
            <v>2400</v>
          </cell>
          <cell r="I35">
            <v>598500.30000000005</v>
          </cell>
        </row>
        <row r="36">
          <cell r="A36">
            <v>26057</v>
          </cell>
          <cell r="B36">
            <v>245</v>
          </cell>
          <cell r="C36" t="str">
            <v>EVERGREEN HOSP</v>
          </cell>
          <cell r="H36">
            <v>2108</v>
          </cell>
          <cell r="I36">
            <v>53473.9</v>
          </cell>
        </row>
        <row r="37">
          <cell r="A37">
            <v>26057</v>
          </cell>
          <cell r="B37">
            <v>263</v>
          </cell>
          <cell r="C37" t="str">
            <v>FIRCREST SCHOOL</v>
          </cell>
          <cell r="H37">
            <v>16414</v>
          </cell>
          <cell r="I37">
            <v>83258</v>
          </cell>
        </row>
        <row r="38">
          <cell r="A38">
            <v>66057</v>
          </cell>
          <cell r="B38">
            <v>280</v>
          </cell>
          <cell r="C38" t="str">
            <v>GENIE INDUSTRIES</v>
          </cell>
          <cell r="H38">
            <v>43196.1</v>
          </cell>
          <cell r="I38">
            <v>0</v>
          </cell>
        </row>
        <row r="39">
          <cell r="A39">
            <v>66057</v>
          </cell>
          <cell r="B39">
            <v>290</v>
          </cell>
          <cell r="C39" t="str">
            <v>GAIS BAKERY</v>
          </cell>
          <cell r="H39">
            <v>58214.1</v>
          </cell>
          <cell r="I39">
            <v>8971.7000000000007</v>
          </cell>
        </row>
        <row r="40">
          <cell r="A40">
            <v>66057</v>
          </cell>
          <cell r="B40">
            <v>296</v>
          </cell>
          <cell r="C40" t="str">
            <v>GEORGIA PACIFIC</v>
          </cell>
          <cell r="H40">
            <v>8432</v>
          </cell>
          <cell r="I40">
            <v>47048.1</v>
          </cell>
        </row>
        <row r="41">
          <cell r="A41">
            <v>66057</v>
          </cell>
          <cell r="B41">
            <v>307</v>
          </cell>
          <cell r="C41" t="str">
            <v>FIELDS CORP</v>
          </cell>
          <cell r="H41">
            <v>62</v>
          </cell>
          <cell r="I41">
            <v>70764.899999999994</v>
          </cell>
        </row>
        <row r="42">
          <cell r="A42">
            <v>26057</v>
          </cell>
          <cell r="B42">
            <v>309</v>
          </cell>
          <cell r="C42" t="str">
            <v>GROUP HEALTH EAST</v>
          </cell>
          <cell r="H42">
            <v>2046</v>
          </cell>
          <cell r="I42">
            <v>31951.200000000001</v>
          </cell>
        </row>
        <row r="43">
          <cell r="A43">
            <v>26057</v>
          </cell>
          <cell r="B43">
            <v>318</v>
          </cell>
          <cell r="C43" t="str">
            <v>GOOD SAMARITAN</v>
          </cell>
          <cell r="H43">
            <v>837</v>
          </cell>
          <cell r="I43">
            <v>33811.199999999997</v>
          </cell>
        </row>
        <row r="44">
          <cell r="A44">
            <v>66057</v>
          </cell>
          <cell r="B44">
            <v>325</v>
          </cell>
          <cell r="C44" t="str">
            <v>HEXCEL STRUCTURES</v>
          </cell>
          <cell r="H44">
            <v>0</v>
          </cell>
          <cell r="I44">
            <v>30412.3</v>
          </cell>
        </row>
        <row r="45">
          <cell r="A45">
            <v>26057</v>
          </cell>
          <cell r="B45">
            <v>328</v>
          </cell>
          <cell r="C45" t="str">
            <v>GROUP HEALTH SEA</v>
          </cell>
          <cell r="H45">
            <v>1891</v>
          </cell>
          <cell r="I45">
            <v>63177.9</v>
          </cell>
        </row>
        <row r="46">
          <cell r="A46">
            <v>66057</v>
          </cell>
          <cell r="B46">
            <v>333</v>
          </cell>
          <cell r="C46" t="str">
            <v>M A SEGALE SEATTLE</v>
          </cell>
          <cell r="H46">
            <v>0</v>
          </cell>
          <cell r="I46">
            <v>28928.1</v>
          </cell>
        </row>
        <row r="47">
          <cell r="A47">
            <v>66057</v>
          </cell>
          <cell r="B47">
            <v>355</v>
          </cell>
          <cell r="C47" t="str">
            <v>PIONEER CHLOR ALKALI</v>
          </cell>
          <cell r="H47">
            <v>0</v>
          </cell>
          <cell r="I47">
            <v>345051.4</v>
          </cell>
        </row>
        <row r="48">
          <cell r="A48">
            <v>26057</v>
          </cell>
          <cell r="B48">
            <v>359</v>
          </cell>
          <cell r="C48" t="str">
            <v>HOSPITAL CENTRAL SVCS</v>
          </cell>
          <cell r="H48">
            <v>23250</v>
          </cell>
          <cell r="I48">
            <v>29496</v>
          </cell>
        </row>
        <row r="49">
          <cell r="A49">
            <v>66057</v>
          </cell>
          <cell r="B49">
            <v>361</v>
          </cell>
          <cell r="C49" t="str">
            <v>HYTEK INC</v>
          </cell>
          <cell r="H49">
            <v>41429.1</v>
          </cell>
          <cell r="I49">
            <v>0</v>
          </cell>
        </row>
        <row r="50">
          <cell r="A50">
            <v>66057</v>
          </cell>
          <cell r="B50">
            <v>375</v>
          </cell>
          <cell r="C50" t="str">
            <v>LAFARGE  CORP.</v>
          </cell>
          <cell r="H50">
            <v>5830.7</v>
          </cell>
          <cell r="I50">
            <v>25917.5</v>
          </cell>
        </row>
        <row r="51">
          <cell r="A51">
            <v>66057</v>
          </cell>
          <cell r="B51">
            <v>395</v>
          </cell>
          <cell r="C51" t="str">
            <v>JORGENSON STEEL</v>
          </cell>
          <cell r="H51">
            <v>27900</v>
          </cell>
          <cell r="I51">
            <v>401608.2</v>
          </cell>
        </row>
        <row r="52">
          <cell r="A52">
            <v>66057</v>
          </cell>
          <cell r="B52">
            <v>400</v>
          </cell>
          <cell r="C52" t="str">
            <v>J A JACK &amp; SONS</v>
          </cell>
          <cell r="H52">
            <v>18417.5</v>
          </cell>
          <cell r="I52">
            <v>84.6</v>
          </cell>
        </row>
        <row r="53">
          <cell r="A53">
            <v>66057</v>
          </cell>
          <cell r="B53">
            <v>425</v>
          </cell>
          <cell r="C53" t="str">
            <v>DARLING INTER.</v>
          </cell>
          <cell r="H53">
            <v>52</v>
          </cell>
          <cell r="I53">
            <v>83756.800000000003</v>
          </cell>
        </row>
        <row r="54">
          <cell r="A54">
            <v>66057</v>
          </cell>
          <cell r="B54">
            <v>438</v>
          </cell>
          <cell r="C54" t="str">
            <v>JAMES HARDIE (SUMNER)</v>
          </cell>
          <cell r="H54">
            <v>0</v>
          </cell>
          <cell r="I54">
            <v>127975.6</v>
          </cell>
        </row>
        <row r="55">
          <cell r="A55">
            <v>66057</v>
          </cell>
          <cell r="B55">
            <v>439</v>
          </cell>
          <cell r="C55" t="str">
            <v>KAISER ALUMINUM</v>
          </cell>
          <cell r="H55">
            <v>108500</v>
          </cell>
          <cell r="I55">
            <v>30740.3</v>
          </cell>
        </row>
        <row r="56">
          <cell r="A56">
            <v>66057</v>
          </cell>
          <cell r="B56">
            <v>440</v>
          </cell>
          <cell r="C56" t="str">
            <v>JAMES HARDIE</v>
          </cell>
          <cell r="H56">
            <v>1860</v>
          </cell>
          <cell r="I56">
            <v>1184284.8999999999</v>
          </cell>
        </row>
        <row r="57">
          <cell r="A57">
            <v>66057</v>
          </cell>
          <cell r="B57">
            <v>445</v>
          </cell>
          <cell r="C57" t="str">
            <v>KENWORTH SEATTLE</v>
          </cell>
          <cell r="H57">
            <v>24534.7</v>
          </cell>
          <cell r="I57">
            <v>0</v>
          </cell>
        </row>
        <row r="58">
          <cell r="A58">
            <v>66099</v>
          </cell>
          <cell r="B58">
            <v>455</v>
          </cell>
          <cell r="C58" t="str">
            <v>LAKESIDE IND. (COV)</v>
          </cell>
          <cell r="H58">
            <v>0</v>
          </cell>
          <cell r="I58">
            <v>91955.199999999997</v>
          </cell>
        </row>
        <row r="59">
          <cell r="A59">
            <v>66057</v>
          </cell>
          <cell r="B59">
            <v>456</v>
          </cell>
          <cell r="C59" t="str">
            <v>CSR ASSOCIATED(NE)</v>
          </cell>
          <cell r="H59">
            <v>0</v>
          </cell>
          <cell r="I59">
            <v>57190.7</v>
          </cell>
        </row>
        <row r="60">
          <cell r="A60">
            <v>66057</v>
          </cell>
          <cell r="B60">
            <v>475</v>
          </cell>
          <cell r="C60" t="str">
            <v>GAI'S BAKERY</v>
          </cell>
          <cell r="H60">
            <v>32478</v>
          </cell>
          <cell r="I60">
            <v>0</v>
          </cell>
        </row>
        <row r="61">
          <cell r="A61">
            <v>66057</v>
          </cell>
          <cell r="B61">
            <v>485</v>
          </cell>
          <cell r="C61" t="str">
            <v>DARIGOLD CHEHALIS</v>
          </cell>
          <cell r="H61">
            <v>93000</v>
          </cell>
          <cell r="I61">
            <v>133417</v>
          </cell>
        </row>
        <row r="62">
          <cell r="A62">
            <v>66057</v>
          </cell>
          <cell r="B62">
            <v>500</v>
          </cell>
          <cell r="C62" t="str">
            <v>LONGVIEW  FIBRE</v>
          </cell>
          <cell r="H62">
            <v>1537</v>
          </cell>
          <cell r="I62">
            <v>28624.5</v>
          </cell>
        </row>
        <row r="63">
          <cell r="A63">
            <v>26057</v>
          </cell>
          <cell r="B63">
            <v>575</v>
          </cell>
          <cell r="C63" t="str">
            <v>MCCORD AIR BASE</v>
          </cell>
          <cell r="H63">
            <v>0</v>
          </cell>
          <cell r="I63">
            <v>193358.9</v>
          </cell>
        </row>
        <row r="64">
          <cell r="A64">
            <v>66057</v>
          </cell>
          <cell r="B64">
            <v>579</v>
          </cell>
          <cell r="C64" t="str">
            <v>MANKE LUMBER-SUM</v>
          </cell>
          <cell r="H64">
            <v>6200</v>
          </cell>
          <cell r="I64">
            <v>42266.8</v>
          </cell>
        </row>
        <row r="65">
          <cell r="A65">
            <v>66057</v>
          </cell>
          <cell r="B65">
            <v>601</v>
          </cell>
          <cell r="C65" t="str">
            <v>NORTHWEST  COOP</v>
          </cell>
          <cell r="H65">
            <v>11132.1</v>
          </cell>
          <cell r="I65">
            <v>29698.6</v>
          </cell>
        </row>
        <row r="66">
          <cell r="A66">
            <v>66057</v>
          </cell>
          <cell r="B66">
            <v>602</v>
          </cell>
          <cell r="C66" t="str">
            <v>BALL FOSTER  GLASS</v>
          </cell>
          <cell r="H66">
            <v>196850</v>
          </cell>
          <cell r="I66">
            <v>538767.1</v>
          </cell>
        </row>
        <row r="67">
          <cell r="A67">
            <v>66057</v>
          </cell>
          <cell r="B67">
            <v>606</v>
          </cell>
          <cell r="C67" t="str">
            <v>JELD-WEN OF EVERETT</v>
          </cell>
          <cell r="H67">
            <v>0</v>
          </cell>
          <cell r="I67">
            <v>48451.4</v>
          </cell>
        </row>
        <row r="68">
          <cell r="A68">
            <v>26057</v>
          </cell>
          <cell r="B68">
            <v>624</v>
          </cell>
          <cell r="C68" t="str">
            <v>OVERLAKE HOSPITAL</v>
          </cell>
          <cell r="H68">
            <v>1085</v>
          </cell>
          <cell r="I68">
            <v>47911.5</v>
          </cell>
        </row>
        <row r="69">
          <cell r="A69">
            <v>66057</v>
          </cell>
          <cell r="B69">
            <v>625</v>
          </cell>
          <cell r="C69" t="str">
            <v>PABST BREWING</v>
          </cell>
          <cell r="H69">
            <v>465</v>
          </cell>
          <cell r="I69">
            <v>294159.59999999998</v>
          </cell>
        </row>
        <row r="70">
          <cell r="A70">
            <v>26057</v>
          </cell>
          <cell r="B70">
            <v>626</v>
          </cell>
          <cell r="C70" t="str">
            <v>OSTROMS FARM</v>
          </cell>
          <cell r="H70">
            <v>0</v>
          </cell>
          <cell r="I70">
            <v>43597.9</v>
          </cell>
        </row>
        <row r="71">
          <cell r="A71">
            <v>66057</v>
          </cell>
          <cell r="B71">
            <v>645</v>
          </cell>
          <cell r="C71" t="str">
            <v>KENWORTH RENTON</v>
          </cell>
          <cell r="H71">
            <v>39104.9</v>
          </cell>
          <cell r="I71">
            <v>0</v>
          </cell>
        </row>
        <row r="72">
          <cell r="A72">
            <v>26057</v>
          </cell>
          <cell r="B72">
            <v>656</v>
          </cell>
          <cell r="C72" t="str">
            <v>ST JOSEPHS HOSP.</v>
          </cell>
          <cell r="H72">
            <v>62</v>
          </cell>
          <cell r="I72">
            <v>72983.5</v>
          </cell>
        </row>
        <row r="73">
          <cell r="A73">
            <v>66057</v>
          </cell>
          <cell r="B73">
            <v>662</v>
          </cell>
          <cell r="C73" t="str">
            <v>PQ CORP</v>
          </cell>
          <cell r="H73">
            <v>0</v>
          </cell>
          <cell r="I73">
            <v>132022.6</v>
          </cell>
        </row>
        <row r="74">
          <cell r="A74">
            <v>66057</v>
          </cell>
          <cell r="B74">
            <v>664</v>
          </cell>
          <cell r="C74" t="str">
            <v>PORTAC INC</v>
          </cell>
          <cell r="H74">
            <v>0</v>
          </cell>
          <cell r="I74">
            <v>43395.6</v>
          </cell>
        </row>
        <row r="75">
          <cell r="A75">
            <v>66057</v>
          </cell>
          <cell r="B75">
            <v>675</v>
          </cell>
          <cell r="C75" t="str">
            <v>NATIONAL FROZEN FD</v>
          </cell>
          <cell r="H75">
            <v>323</v>
          </cell>
          <cell r="I75">
            <v>74142.5</v>
          </cell>
        </row>
        <row r="76">
          <cell r="A76">
            <v>26057</v>
          </cell>
          <cell r="B76">
            <v>677</v>
          </cell>
          <cell r="C76" t="str">
            <v>PIERCE TRANSIT</v>
          </cell>
          <cell r="H76">
            <v>88858.2</v>
          </cell>
          <cell r="I76">
            <v>75414</v>
          </cell>
        </row>
        <row r="77">
          <cell r="A77">
            <v>66057</v>
          </cell>
          <cell r="B77">
            <v>699</v>
          </cell>
          <cell r="C77" t="str">
            <v>CENTRAL  PRE-MIX</v>
          </cell>
          <cell r="H77">
            <v>0</v>
          </cell>
          <cell r="I77">
            <v>25292.799999999999</v>
          </cell>
        </row>
        <row r="78">
          <cell r="A78">
            <v>66057</v>
          </cell>
          <cell r="B78">
            <v>701</v>
          </cell>
          <cell r="C78" t="str">
            <v>QUALI-CAST FDRY</v>
          </cell>
          <cell r="H78">
            <v>0</v>
          </cell>
          <cell r="I78">
            <v>24726.3</v>
          </cell>
        </row>
        <row r="79">
          <cell r="A79">
            <v>26057</v>
          </cell>
          <cell r="B79">
            <v>706</v>
          </cell>
          <cell r="C79" t="str">
            <v>OVERALL LAUNDRY</v>
          </cell>
          <cell r="H79">
            <v>65644.2</v>
          </cell>
          <cell r="I79">
            <v>0</v>
          </cell>
        </row>
        <row r="80">
          <cell r="A80">
            <v>66057</v>
          </cell>
          <cell r="B80">
            <v>729</v>
          </cell>
          <cell r="C80" t="str">
            <v>REDHOOK  ALE</v>
          </cell>
          <cell r="H80">
            <v>19498.099999999999</v>
          </cell>
          <cell r="I80">
            <v>0</v>
          </cell>
        </row>
        <row r="81">
          <cell r="A81">
            <v>66057</v>
          </cell>
          <cell r="B81">
            <v>732</v>
          </cell>
          <cell r="C81" t="str">
            <v>RAMCO CON. TOOL</v>
          </cell>
          <cell r="H81">
            <v>8566.2999999999993</v>
          </cell>
          <cell r="I81">
            <v>14577.6</v>
          </cell>
        </row>
        <row r="82">
          <cell r="A82">
            <v>66057</v>
          </cell>
          <cell r="B82">
            <v>736</v>
          </cell>
          <cell r="C82" t="str">
            <v>BALL CORP - KENT</v>
          </cell>
          <cell r="H82">
            <v>46500</v>
          </cell>
          <cell r="I82">
            <v>8522</v>
          </cell>
        </row>
        <row r="83">
          <cell r="A83">
            <v>66057</v>
          </cell>
          <cell r="B83">
            <v>738</v>
          </cell>
          <cell r="C83" t="str">
            <v>LAKESIDE ISSAQUAH</v>
          </cell>
          <cell r="H83">
            <v>0</v>
          </cell>
          <cell r="I83">
            <v>141680.4</v>
          </cell>
        </row>
        <row r="84">
          <cell r="A84">
            <v>26057</v>
          </cell>
          <cell r="B84">
            <v>757</v>
          </cell>
          <cell r="C84" t="str">
            <v>SAFEWAY</v>
          </cell>
          <cell r="H84">
            <v>13795</v>
          </cell>
          <cell r="I84">
            <v>75728.3</v>
          </cell>
        </row>
        <row r="85">
          <cell r="A85">
            <v>66057</v>
          </cell>
          <cell r="B85">
            <v>767</v>
          </cell>
          <cell r="C85" t="str">
            <v>SIMPSON</v>
          </cell>
          <cell r="H85">
            <v>66390.7</v>
          </cell>
          <cell r="I85">
            <v>578204.6</v>
          </cell>
        </row>
        <row r="86">
          <cell r="A86">
            <v>66057</v>
          </cell>
          <cell r="B86">
            <v>770</v>
          </cell>
          <cell r="C86" t="str">
            <v>KIMBERLY CLARK</v>
          </cell>
          <cell r="H86">
            <v>420351.5</v>
          </cell>
          <cell r="I86">
            <v>1452398.2</v>
          </cell>
        </row>
        <row r="87">
          <cell r="A87">
            <v>66057</v>
          </cell>
          <cell r="B87">
            <v>781</v>
          </cell>
          <cell r="C87" t="str">
            <v>BAKER COMMODITIES</v>
          </cell>
          <cell r="H87">
            <v>50790.8</v>
          </cell>
          <cell r="I87">
            <v>95343</v>
          </cell>
        </row>
        <row r="88">
          <cell r="A88">
            <v>66057</v>
          </cell>
          <cell r="B88">
            <v>785</v>
          </cell>
          <cell r="C88" t="str">
            <v>SEATTLE SNOHO MILL</v>
          </cell>
          <cell r="H88">
            <v>0</v>
          </cell>
          <cell r="I88">
            <v>103843.9</v>
          </cell>
        </row>
        <row r="89">
          <cell r="A89">
            <v>66057</v>
          </cell>
          <cell r="B89">
            <v>788</v>
          </cell>
          <cell r="C89" t="str">
            <v>SPECTRUM GLASS</v>
          </cell>
          <cell r="H89">
            <v>108500</v>
          </cell>
          <cell r="I89">
            <v>91090.2</v>
          </cell>
        </row>
        <row r="90">
          <cell r="A90">
            <v>66057</v>
          </cell>
          <cell r="B90">
            <v>792</v>
          </cell>
          <cell r="C90" t="str">
            <v>M A SEGALE - AUBURN</v>
          </cell>
          <cell r="H90">
            <v>0</v>
          </cell>
          <cell r="I90">
            <v>132514.5</v>
          </cell>
        </row>
        <row r="91">
          <cell r="A91">
            <v>66057</v>
          </cell>
          <cell r="B91">
            <v>812</v>
          </cell>
          <cell r="C91" t="str">
            <v>SOUND REFINERY</v>
          </cell>
          <cell r="H91">
            <v>61938</v>
          </cell>
          <cell r="I91">
            <v>54902.3</v>
          </cell>
        </row>
        <row r="92">
          <cell r="A92">
            <v>26057</v>
          </cell>
          <cell r="B92">
            <v>813</v>
          </cell>
          <cell r="C92" t="str">
            <v>SMITH GARDENS</v>
          </cell>
          <cell r="H92">
            <v>43973.4</v>
          </cell>
          <cell r="I92">
            <v>0</v>
          </cell>
        </row>
        <row r="93">
          <cell r="A93">
            <v>66057</v>
          </cell>
          <cell r="B93">
            <v>823</v>
          </cell>
          <cell r="C93" t="str">
            <v>ASSOCIATED SAND &amp; GRAVEL</v>
          </cell>
          <cell r="H93">
            <v>0</v>
          </cell>
          <cell r="I93">
            <v>82428</v>
          </cell>
        </row>
        <row r="94">
          <cell r="A94">
            <v>66057</v>
          </cell>
          <cell r="B94">
            <v>869</v>
          </cell>
          <cell r="C94" t="str">
            <v>GAI'S BAKERY-RED</v>
          </cell>
          <cell r="H94">
            <v>22635.599999999999</v>
          </cell>
          <cell r="I94">
            <v>0</v>
          </cell>
        </row>
        <row r="95">
          <cell r="A95">
            <v>66057</v>
          </cell>
          <cell r="B95">
            <v>876</v>
          </cell>
          <cell r="C95" t="str">
            <v>TUCCI AND SONS</v>
          </cell>
          <cell r="H95">
            <v>0</v>
          </cell>
          <cell r="I95">
            <v>1335.9</v>
          </cell>
        </row>
        <row r="96">
          <cell r="A96">
            <v>66057</v>
          </cell>
          <cell r="B96">
            <v>886</v>
          </cell>
          <cell r="C96" t="str">
            <v>TODD SHIPYARDS</v>
          </cell>
          <cell r="H96">
            <v>64945.3</v>
          </cell>
          <cell r="I96">
            <v>0</v>
          </cell>
        </row>
        <row r="97">
          <cell r="A97">
            <v>66057</v>
          </cell>
          <cell r="B97">
            <v>898</v>
          </cell>
          <cell r="C97" t="str">
            <v>WESTERN INSULFOAM</v>
          </cell>
          <cell r="H97">
            <v>0</v>
          </cell>
          <cell r="I97">
            <v>86642.1</v>
          </cell>
        </row>
        <row r="98">
          <cell r="A98">
            <v>26057</v>
          </cell>
          <cell r="B98">
            <v>905</v>
          </cell>
          <cell r="C98" t="str">
            <v>VALLEY MEDICAL</v>
          </cell>
          <cell r="H98">
            <v>185596.3</v>
          </cell>
          <cell r="I98">
            <v>12999.9</v>
          </cell>
        </row>
        <row r="99">
          <cell r="A99">
            <v>26057</v>
          </cell>
          <cell r="B99">
            <v>911</v>
          </cell>
          <cell r="C99" t="str">
            <v>VETERANS HOSP.</v>
          </cell>
          <cell r="H99">
            <v>0</v>
          </cell>
          <cell r="I99">
            <v>101236.5</v>
          </cell>
        </row>
        <row r="100">
          <cell r="A100">
            <v>66057</v>
          </cell>
          <cell r="B100">
            <v>917</v>
          </cell>
          <cell r="C100" t="str">
            <v>UNISEA  FOODS</v>
          </cell>
          <cell r="H100">
            <v>23014.9</v>
          </cell>
          <cell r="I100">
            <v>0</v>
          </cell>
        </row>
        <row r="101">
          <cell r="A101">
            <v>66057</v>
          </cell>
          <cell r="B101">
            <v>935</v>
          </cell>
          <cell r="C101" t="str">
            <v>U. S. OIL</v>
          </cell>
          <cell r="H101">
            <v>48267</v>
          </cell>
          <cell r="I101">
            <v>83113.5</v>
          </cell>
        </row>
        <row r="102">
          <cell r="A102">
            <v>66057</v>
          </cell>
          <cell r="B102">
            <v>955</v>
          </cell>
          <cell r="C102" t="str">
            <v>LAKESIDE SEATTLE</v>
          </cell>
          <cell r="H102">
            <v>0</v>
          </cell>
          <cell r="I102">
            <v>15318.1</v>
          </cell>
        </row>
        <row r="103">
          <cell r="A103">
            <v>66057</v>
          </cell>
          <cell r="B103">
            <v>958</v>
          </cell>
          <cell r="C103" t="str">
            <v>WILLAMETTE IND</v>
          </cell>
          <cell r="H103">
            <v>54</v>
          </cell>
          <cell r="I103">
            <v>33553.800000000003</v>
          </cell>
        </row>
        <row r="104">
          <cell r="A104">
            <v>66057</v>
          </cell>
          <cell r="B104">
            <v>959</v>
          </cell>
          <cell r="C104" t="str">
            <v>WOODWORTH &amp; CO</v>
          </cell>
          <cell r="H104">
            <v>0</v>
          </cell>
          <cell r="I104">
            <v>380116.3</v>
          </cell>
        </row>
        <row r="105">
          <cell r="A105">
            <v>66057</v>
          </cell>
          <cell r="B105">
            <v>961</v>
          </cell>
          <cell r="C105" t="str">
            <v>WEYERHAEUSER</v>
          </cell>
          <cell r="H105">
            <v>62</v>
          </cell>
          <cell r="I105">
            <v>41034.9</v>
          </cell>
        </row>
        <row r="106">
          <cell r="A106">
            <v>66057</v>
          </cell>
          <cell r="B106">
            <v>964</v>
          </cell>
          <cell r="C106" t="str">
            <v>LAKESIDE REDMOND</v>
          </cell>
          <cell r="H106">
            <v>0</v>
          </cell>
          <cell r="I106">
            <v>21863.1</v>
          </cell>
        </row>
        <row r="107">
          <cell r="A107">
            <v>66057</v>
          </cell>
          <cell r="B107">
            <v>965</v>
          </cell>
          <cell r="C107" t="str">
            <v>ABITIBI CONS SALES</v>
          </cell>
          <cell r="H107">
            <v>0</v>
          </cell>
          <cell r="I107">
            <v>128587.7</v>
          </cell>
        </row>
        <row r="108">
          <cell r="A108">
            <v>66057</v>
          </cell>
          <cell r="B108">
            <v>973</v>
          </cell>
          <cell r="C108" t="str">
            <v>SAFEWAY BAKERY</v>
          </cell>
          <cell r="H108">
            <v>62</v>
          </cell>
          <cell r="I108">
            <v>26643.4</v>
          </cell>
        </row>
        <row r="109">
          <cell r="A109">
            <v>66057</v>
          </cell>
          <cell r="B109">
            <v>3187</v>
          </cell>
          <cell r="C109" t="str">
            <v>LASCO BATHWARE</v>
          </cell>
          <cell r="H109">
            <v>29454.9</v>
          </cell>
          <cell r="I109">
            <v>144.19999999999999</v>
          </cell>
        </row>
        <row r="110">
          <cell r="A110">
            <v>66057</v>
          </cell>
          <cell r="B110">
            <v>3498</v>
          </cell>
          <cell r="C110" t="str">
            <v>KING'S COMM MEATS</v>
          </cell>
          <cell r="H110">
            <v>59529.2</v>
          </cell>
          <cell r="I110">
            <v>48645.1</v>
          </cell>
        </row>
      </sheetData>
      <sheetData sheetId="12"/>
      <sheetData sheetId="13"/>
      <sheetData sheetId="14"/>
      <sheetData sheetId="15"/>
      <sheetData sheetId="16"/>
      <sheetData sheetId="17"/>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Summary"/>
      <sheetName val="Option Analysis"/>
      <sheetName val="Virtual 49 Back-Up"/>
      <sheetName val="Sch 40 Back-Up"/>
      <sheetName val="East Roll-Up"/>
      <sheetName val="West Roll-Up"/>
      <sheetName val="RedWest Roll-Up"/>
      <sheetName val="Other Roll-Up"/>
      <sheetName val="Account Detail"/>
      <sheetName val="COS"/>
    </sheetNames>
    <sheetDataSet>
      <sheetData sheetId="0" refreshError="1"/>
      <sheetData sheetId="1" refreshError="1"/>
      <sheetData sheetId="2" refreshError="1"/>
      <sheetData sheetId="3" refreshError="1">
        <row r="20">
          <cell r="B20">
            <v>0.13120000000000001</v>
          </cell>
        </row>
        <row r="21">
          <cell r="B21">
            <v>3.8233999999999997E-2</v>
          </cell>
        </row>
        <row r="54">
          <cell r="E54">
            <v>0.23</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vg Amts"/>
      <sheetName val="Inc Stmt"/>
      <sheetName val="Open Items"/>
      <sheetName val="Data"/>
    </sheetNames>
    <sheetDataSet>
      <sheetData sheetId="0">
        <row r="5">
          <cell r="E5">
            <v>35430</v>
          </cell>
          <cell r="F5">
            <v>35064</v>
          </cell>
          <cell r="G5">
            <v>34699</v>
          </cell>
          <cell r="H5">
            <v>34334</v>
          </cell>
          <cell r="I5">
            <v>33969</v>
          </cell>
          <cell r="J5">
            <v>33603</v>
          </cell>
          <cell r="K5">
            <v>33238</v>
          </cell>
          <cell r="L5">
            <v>32873</v>
          </cell>
          <cell r="M5">
            <v>32508</v>
          </cell>
          <cell r="N5">
            <v>32142</v>
          </cell>
          <cell r="O5">
            <v>31777</v>
          </cell>
          <cell r="P5">
            <v>31412</v>
          </cell>
          <cell r="Q5">
            <v>31047</v>
          </cell>
          <cell r="R5">
            <v>30681</v>
          </cell>
          <cell r="S5">
            <v>30316</v>
          </cell>
          <cell r="T5">
            <v>29951</v>
          </cell>
          <cell r="V5">
            <v>35155</v>
          </cell>
          <cell r="W5">
            <v>34789</v>
          </cell>
          <cell r="X5">
            <v>34424</v>
          </cell>
          <cell r="Y5">
            <v>34059</v>
          </cell>
          <cell r="Z5">
            <v>33694</v>
          </cell>
          <cell r="AA5">
            <v>33328</v>
          </cell>
          <cell r="AB5">
            <v>32963</v>
          </cell>
          <cell r="AC5">
            <v>32598</v>
          </cell>
          <cell r="AD5">
            <v>32233</v>
          </cell>
          <cell r="AE5">
            <v>31867</v>
          </cell>
          <cell r="AF5">
            <v>31502</v>
          </cell>
          <cell r="AG5">
            <v>31137</v>
          </cell>
          <cell r="AH5">
            <v>30772</v>
          </cell>
          <cell r="AI5">
            <v>30406</v>
          </cell>
          <cell r="AJ5">
            <v>30041</v>
          </cell>
          <cell r="AL5">
            <v>35246</v>
          </cell>
          <cell r="AM5">
            <v>34880</v>
          </cell>
          <cell r="AN5">
            <v>34515</v>
          </cell>
          <cell r="AO5">
            <v>34150</v>
          </cell>
          <cell r="AP5">
            <v>33785</v>
          </cell>
          <cell r="AQ5">
            <v>33419</v>
          </cell>
          <cell r="AR5">
            <v>33054</v>
          </cell>
          <cell r="AS5">
            <v>32689</v>
          </cell>
          <cell r="AT5">
            <v>32324</v>
          </cell>
          <cell r="AU5">
            <v>31958</v>
          </cell>
          <cell r="AV5">
            <v>31593</v>
          </cell>
          <cell r="AW5">
            <v>31228</v>
          </cell>
          <cell r="AX5">
            <v>30863</v>
          </cell>
          <cell r="AY5">
            <v>30497</v>
          </cell>
          <cell r="AZ5">
            <v>30132</v>
          </cell>
          <cell r="BB5">
            <v>35338</v>
          </cell>
          <cell r="BC5">
            <v>34972</v>
          </cell>
          <cell r="BD5">
            <v>34607</v>
          </cell>
          <cell r="BE5">
            <v>34242</v>
          </cell>
          <cell r="BF5">
            <v>33877</v>
          </cell>
          <cell r="BG5">
            <v>33511</v>
          </cell>
          <cell r="BH5">
            <v>33146</v>
          </cell>
          <cell r="BI5">
            <v>32781</v>
          </cell>
          <cell r="BJ5">
            <v>32416</v>
          </cell>
          <cell r="BK5">
            <v>32050</v>
          </cell>
          <cell r="BL5">
            <v>31685</v>
          </cell>
          <cell r="BM5">
            <v>31320</v>
          </cell>
          <cell r="BN5">
            <v>30955</v>
          </cell>
          <cell r="BO5">
            <v>30589</v>
          </cell>
          <cell r="BP5">
            <v>30224</v>
          </cell>
        </row>
        <row r="6">
          <cell r="E6" t="str">
            <v xml:space="preserve">         </v>
          </cell>
          <cell r="F6" t="str">
            <v xml:space="preserve">         </v>
          </cell>
          <cell r="G6" t="str">
            <v xml:space="preserve">         </v>
          </cell>
          <cell r="H6" t="str">
            <v xml:space="preserve">         </v>
          </cell>
          <cell r="I6" t="str">
            <v xml:space="preserve">         </v>
          </cell>
          <cell r="J6" t="str">
            <v xml:space="preserve">         </v>
          </cell>
          <cell r="K6" t="str">
            <v xml:space="preserve">         </v>
          </cell>
          <cell r="L6" t="str">
            <v xml:space="preserve">         </v>
          </cell>
          <cell r="M6" t="str">
            <v xml:space="preserve">         </v>
          </cell>
          <cell r="N6" t="str">
            <v xml:space="preserve">         </v>
          </cell>
          <cell r="O6" t="str">
            <v xml:space="preserve">         </v>
          </cell>
          <cell r="P6" t="str">
            <v xml:space="preserve">         </v>
          </cell>
          <cell r="Q6" t="str">
            <v xml:space="preserve">         </v>
          </cell>
          <cell r="R6" t="str">
            <v xml:space="preserve">         </v>
          </cell>
          <cell r="S6" t="str">
            <v xml:space="preserve">         </v>
          </cell>
          <cell r="T6" t="str">
            <v xml:space="preserve">         </v>
          </cell>
          <cell r="V6" t="str">
            <v xml:space="preserve">         </v>
          </cell>
          <cell r="W6" t="str">
            <v xml:space="preserve">         </v>
          </cell>
          <cell r="X6" t="str">
            <v xml:space="preserve">         </v>
          </cell>
          <cell r="Y6" t="str">
            <v xml:space="preserve">         </v>
          </cell>
          <cell r="Z6" t="str">
            <v xml:space="preserve">         </v>
          </cell>
          <cell r="AA6" t="str">
            <v xml:space="preserve">         </v>
          </cell>
          <cell r="AB6" t="str">
            <v xml:space="preserve">         </v>
          </cell>
          <cell r="AC6" t="str">
            <v xml:space="preserve">         </v>
          </cell>
          <cell r="AD6" t="str">
            <v xml:space="preserve">         </v>
          </cell>
          <cell r="AE6" t="str">
            <v xml:space="preserve">         </v>
          </cell>
          <cell r="AF6" t="str">
            <v xml:space="preserve">         </v>
          </cell>
          <cell r="AG6" t="str">
            <v xml:space="preserve">         </v>
          </cell>
          <cell r="AH6" t="str">
            <v xml:space="preserve">         </v>
          </cell>
          <cell r="AI6" t="str">
            <v xml:space="preserve">         </v>
          </cell>
          <cell r="AJ6" t="str">
            <v xml:space="preserve">         </v>
          </cell>
          <cell r="AL6" t="str">
            <v xml:space="preserve">         </v>
          </cell>
          <cell r="AM6" t="str">
            <v xml:space="preserve">         </v>
          </cell>
          <cell r="AN6" t="str">
            <v xml:space="preserve">         </v>
          </cell>
          <cell r="AO6" t="str">
            <v xml:space="preserve">         </v>
          </cell>
          <cell r="AP6" t="str">
            <v xml:space="preserve">         </v>
          </cell>
          <cell r="AQ6" t="str">
            <v xml:space="preserve">         </v>
          </cell>
          <cell r="AR6" t="str">
            <v xml:space="preserve">         </v>
          </cell>
          <cell r="AS6" t="str">
            <v xml:space="preserve">         </v>
          </cell>
          <cell r="AT6" t="str">
            <v xml:space="preserve">         </v>
          </cell>
          <cell r="AU6" t="str">
            <v xml:space="preserve">         </v>
          </cell>
          <cell r="AV6" t="str">
            <v xml:space="preserve">         </v>
          </cell>
          <cell r="AW6" t="str">
            <v xml:space="preserve">         </v>
          </cell>
          <cell r="AX6" t="str">
            <v xml:space="preserve">         </v>
          </cell>
          <cell r="AY6" t="str">
            <v xml:space="preserve">         </v>
          </cell>
          <cell r="AZ6" t="str">
            <v xml:space="preserve">         </v>
          </cell>
          <cell r="BB6" t="str">
            <v xml:space="preserve">         </v>
          </cell>
          <cell r="BC6" t="str">
            <v xml:space="preserve">         </v>
          </cell>
          <cell r="BD6" t="str">
            <v xml:space="preserve">         </v>
          </cell>
          <cell r="BE6" t="str">
            <v xml:space="preserve">         </v>
          </cell>
          <cell r="BF6" t="str">
            <v xml:space="preserve">         </v>
          </cell>
          <cell r="BG6" t="str">
            <v xml:space="preserve">         </v>
          </cell>
          <cell r="BH6" t="str">
            <v xml:space="preserve">         </v>
          </cell>
          <cell r="BI6" t="str">
            <v xml:space="preserve">         </v>
          </cell>
          <cell r="BJ6" t="str">
            <v xml:space="preserve">         </v>
          </cell>
          <cell r="BK6" t="str">
            <v xml:space="preserve">         </v>
          </cell>
          <cell r="BL6" t="str">
            <v xml:space="preserve">         </v>
          </cell>
          <cell r="BM6" t="str">
            <v xml:space="preserve">         </v>
          </cell>
          <cell r="BN6" t="str">
            <v xml:space="preserve">         </v>
          </cell>
          <cell r="BO6" t="str">
            <v xml:space="preserve">         </v>
          </cell>
          <cell r="BP6" t="str">
            <v xml:space="preserve">         </v>
          </cell>
        </row>
        <row r="8">
          <cell r="A8" t="str">
            <v>AVERAGE SHARES</v>
          </cell>
        </row>
        <row r="9">
          <cell r="A9" t="str">
            <v>Three months</v>
          </cell>
          <cell r="E9">
            <v>24279</v>
          </cell>
          <cell r="F9">
            <v>24080.345000000001</v>
          </cell>
          <cell r="G9">
            <v>23736.924999999999</v>
          </cell>
          <cell r="H9">
            <v>23332.706999999999</v>
          </cell>
          <cell r="I9">
            <v>22590.834999999999</v>
          </cell>
          <cell r="J9">
            <v>19515.207999999999</v>
          </cell>
          <cell r="K9">
            <v>16156.154</v>
          </cell>
          <cell r="L9">
            <v>13868.337</v>
          </cell>
          <cell r="M9">
            <v>13556.504999999999</v>
          </cell>
          <cell r="N9">
            <v>13255.821</v>
          </cell>
          <cell r="O9">
            <v>11693.950999999999</v>
          </cell>
          <cell r="P9">
            <v>11437.504999999999</v>
          </cell>
          <cell r="Q9">
            <v>9917.2849999999999</v>
          </cell>
          <cell r="R9">
            <v>8314.2109999999993</v>
          </cell>
          <cell r="S9">
            <v>8007.741</v>
          </cell>
          <cell r="T9">
            <v>6905.1109999999999</v>
          </cell>
          <cell r="V9">
            <v>24138.839</v>
          </cell>
          <cell r="W9">
            <v>23859.282999999999</v>
          </cell>
          <cell r="X9">
            <v>23442.97</v>
          </cell>
          <cell r="Y9">
            <v>23037.26</v>
          </cell>
          <cell r="Z9">
            <v>19618.123</v>
          </cell>
          <cell r="AA9">
            <v>17842.893</v>
          </cell>
          <cell r="AB9">
            <v>15390.004999999999</v>
          </cell>
          <cell r="AC9">
            <v>13641.705</v>
          </cell>
          <cell r="AD9">
            <v>13336.936</v>
          </cell>
          <cell r="AE9">
            <v>11753.85</v>
          </cell>
          <cell r="AF9">
            <v>11511.103999999999</v>
          </cell>
          <cell r="AG9">
            <v>10014.69</v>
          </cell>
          <cell r="AH9">
            <v>8392.7479999999996</v>
          </cell>
          <cell r="AI9">
            <v>8074.1030000000001</v>
          </cell>
          <cell r="AJ9">
            <v>6939.5429999999997</v>
          </cell>
          <cell r="AL9">
            <v>24183.284</v>
          </cell>
          <cell r="AM9">
            <v>23949.906999999999</v>
          </cell>
          <cell r="AN9">
            <v>23529.24</v>
          </cell>
          <cell r="AO9">
            <v>23129.272000000001</v>
          </cell>
          <cell r="AP9">
            <v>19705.044999999998</v>
          </cell>
          <cell r="AQ9">
            <v>19326.517</v>
          </cell>
          <cell r="AR9">
            <v>16010.960999999999</v>
          </cell>
          <cell r="AS9">
            <v>13720.17</v>
          </cell>
          <cell r="AT9">
            <v>13405.09</v>
          </cell>
          <cell r="AU9">
            <v>12392.547</v>
          </cell>
          <cell r="AV9">
            <v>11575.248</v>
          </cell>
          <cell r="AW9">
            <v>10985.165000000001</v>
          </cell>
          <cell r="AX9">
            <v>8598.6569999999992</v>
          </cell>
          <cell r="AY9">
            <v>8149.0010000000002</v>
          </cell>
          <cell r="AZ9">
            <v>6987.3869999999997</v>
          </cell>
          <cell r="BB9">
            <v>24235.097000000002</v>
          </cell>
          <cell r="BC9">
            <v>24026.437999999998</v>
          </cell>
          <cell r="BD9">
            <v>23636.644</v>
          </cell>
          <cell r="BE9">
            <v>23229.434000000001</v>
          </cell>
          <cell r="BF9">
            <v>19796.866999999998</v>
          </cell>
          <cell r="BG9">
            <v>19422.824000000001</v>
          </cell>
          <cell r="BH9">
            <v>16088.194</v>
          </cell>
          <cell r="BI9">
            <v>13800.527</v>
          </cell>
          <cell r="BJ9">
            <v>13484.787</v>
          </cell>
          <cell r="BK9">
            <v>13185.998</v>
          </cell>
          <cell r="BL9">
            <v>11636.672</v>
          </cell>
          <cell r="BM9">
            <v>11373.278</v>
          </cell>
          <cell r="BN9">
            <v>9820.8960000000006</v>
          </cell>
          <cell r="BO9">
            <v>8245.4159999999993</v>
          </cell>
        </row>
        <row r="10">
          <cell r="A10" t="str">
            <v>Year to date</v>
          </cell>
          <cell r="E10">
            <v>24279</v>
          </cell>
          <cell r="F10">
            <v>24080.345000000001</v>
          </cell>
          <cell r="G10">
            <v>23736.924999999999</v>
          </cell>
          <cell r="H10">
            <v>23332.706999999999</v>
          </cell>
          <cell r="I10">
            <v>22590.834999999999</v>
          </cell>
          <cell r="J10">
            <v>19515.207999999999</v>
          </cell>
          <cell r="K10">
            <v>16156.154</v>
          </cell>
          <cell r="L10">
            <v>13868.337</v>
          </cell>
          <cell r="M10">
            <v>13556.504999999999</v>
          </cell>
          <cell r="N10">
            <v>13255.821</v>
          </cell>
          <cell r="O10">
            <v>11693.950999999999</v>
          </cell>
          <cell r="P10">
            <v>11437.504999999999</v>
          </cell>
          <cell r="Q10">
            <v>9917.2849999999999</v>
          </cell>
          <cell r="R10">
            <v>8314.2109999999993</v>
          </cell>
          <cell r="S10">
            <v>8007.741</v>
          </cell>
          <cell r="T10">
            <v>6905.1109999999999</v>
          </cell>
          <cell r="V10">
            <v>24109.432000000001</v>
          </cell>
          <cell r="W10">
            <v>23797.432000000001</v>
          </cell>
          <cell r="X10">
            <v>23387.227999999999</v>
          </cell>
          <cell r="Y10">
            <v>22811.594000000001</v>
          </cell>
          <cell r="Z10">
            <v>19566.383999999998</v>
          </cell>
          <cell r="AA10">
            <v>16990.256000000001</v>
          </cell>
          <cell r="AB10">
            <v>14620.81</v>
          </cell>
          <cell r="AC10">
            <v>13598.637000000001</v>
          </cell>
          <cell r="AD10">
            <v>13296.156999999999</v>
          </cell>
          <cell r="AE10">
            <v>11723.571</v>
          </cell>
          <cell r="AF10">
            <v>11473.898999999999</v>
          </cell>
          <cell r="AG10">
            <v>9965.4529999999995</v>
          </cell>
          <cell r="AH10">
            <v>8353.2649999999994</v>
          </cell>
          <cell r="AI10">
            <v>8041.4790000000003</v>
          </cell>
          <cell r="AJ10">
            <v>6922.1369999999997</v>
          </cell>
          <cell r="AL10">
            <v>24133.96</v>
          </cell>
          <cell r="AM10">
            <v>23848.257000000001</v>
          </cell>
          <cell r="AN10">
            <v>23434.567999999999</v>
          </cell>
          <cell r="AO10">
            <v>22917.491000000002</v>
          </cell>
          <cell r="AP10">
            <v>19612.460999999999</v>
          </cell>
          <cell r="AQ10">
            <v>17769.009999999998</v>
          </cell>
          <cell r="AR10">
            <v>15084.200999999999</v>
          </cell>
          <cell r="AS10">
            <v>13639.147999999999</v>
          </cell>
          <cell r="AT10">
            <v>13332.335999999999</v>
          </cell>
          <cell r="AU10">
            <v>11946.563</v>
          </cell>
          <cell r="AV10">
            <v>11507.682000000001</v>
          </cell>
          <cell r="AW10">
            <v>10305.369000000001</v>
          </cell>
          <cell r="AX10">
            <v>8434.7639999999992</v>
          </cell>
          <cell r="AY10">
            <v>8076.7049999999999</v>
          </cell>
          <cell r="AZ10">
            <v>6943.8869999999997</v>
          </cell>
          <cell r="BB10">
            <v>24159.382000000001</v>
          </cell>
          <cell r="BC10">
            <v>23893.168000000001</v>
          </cell>
          <cell r="BD10">
            <v>23485.503000000001</v>
          </cell>
          <cell r="BE10">
            <v>22996.117999999999</v>
          </cell>
          <cell r="BF10">
            <v>19658.814999999999</v>
          </cell>
          <cell r="BG10">
            <v>18185.975999999999</v>
          </cell>
          <cell r="BH10">
            <v>15337.262000000001</v>
          </cell>
          <cell r="BI10">
            <v>13679.824000000001</v>
          </cell>
          <cell r="BJ10">
            <v>13370.662</v>
          </cell>
          <cell r="BK10">
            <v>12258.968999999999</v>
          </cell>
          <cell r="BL10">
            <v>11540.195</v>
          </cell>
          <cell r="BM10">
            <v>10574.602999999999</v>
          </cell>
          <cell r="BN10">
            <v>8783.19</v>
          </cell>
          <cell r="BO10">
            <v>8119.23</v>
          </cell>
          <cell r="BP10">
            <v>6977</v>
          </cell>
        </row>
        <row r="11">
          <cell r="A11" t="str">
            <v>Twelve months</v>
          </cell>
          <cell r="E11">
            <v>24193</v>
          </cell>
          <cell r="F11">
            <v>23979.755000000001</v>
          </cell>
          <cell r="G11">
            <v>23587.387999999999</v>
          </cell>
          <cell r="H11">
            <v>23183.11</v>
          </cell>
          <cell r="I11">
            <v>20431.922999999999</v>
          </cell>
          <cell r="J11">
            <v>19032.642</v>
          </cell>
          <cell r="K11">
            <v>15913.923000000001</v>
          </cell>
          <cell r="L11">
            <v>13758.423000000001</v>
          </cell>
          <cell r="M11">
            <v>13446.243</v>
          </cell>
          <cell r="N11">
            <v>12652.646000000001</v>
          </cell>
          <cell r="O11">
            <v>11604.834000000001</v>
          </cell>
          <cell r="P11">
            <v>10957.781999999999</v>
          </cell>
          <cell r="Q11">
            <v>9186.1489999999994</v>
          </cell>
          <cell r="R11">
            <v>8196.4770000000008</v>
          </cell>
          <cell r="S11">
            <v>7254.924</v>
          </cell>
          <cell r="V11">
            <v>24048.934000000001</v>
          </cell>
          <cell r="W11">
            <v>23690.04</v>
          </cell>
          <cell r="X11">
            <v>23283.143</v>
          </cell>
          <cell r="Y11">
            <v>21277.207999999999</v>
          </cell>
          <cell r="Z11">
            <v>19470.773000000001</v>
          </cell>
          <cell r="AA11">
            <v>16518.740000000002</v>
          </cell>
          <cell r="AB11">
            <v>14189.511</v>
          </cell>
          <cell r="AC11">
            <v>13521.691000000001</v>
          </cell>
          <cell r="AD11">
            <v>13043.799000000001</v>
          </cell>
          <cell r="AE11">
            <v>11664.689</v>
          </cell>
          <cell r="AF11">
            <v>11326.751</v>
          </cell>
          <cell r="AG11">
            <v>9588.2540000000008</v>
          </cell>
          <cell r="AH11">
            <v>8275.3680000000004</v>
          </cell>
          <cell r="AI11">
            <v>7534.6790000000001</v>
          </cell>
          <cell r="AL11">
            <v>24106.958999999999</v>
          </cell>
          <cell r="AM11">
            <v>23794.919000000002</v>
          </cell>
          <cell r="AN11">
            <v>23382.863000000001</v>
          </cell>
          <cell r="AO11">
            <v>22130.922999999999</v>
          </cell>
          <cell r="AP11">
            <v>19564.793000000001</v>
          </cell>
          <cell r="AQ11">
            <v>17345.358</v>
          </cell>
          <cell r="AR11">
            <v>14760.645</v>
          </cell>
          <cell r="AS11">
            <v>13600.241</v>
          </cell>
          <cell r="AT11">
            <v>13295.550999999999</v>
          </cell>
          <cell r="AU11">
            <v>11868.454</v>
          </cell>
          <cell r="AV11">
            <v>11473.805</v>
          </cell>
          <cell r="AW11">
            <v>10183.255999999999</v>
          </cell>
          <cell r="AX11">
            <v>8387.1679999999997</v>
          </cell>
          <cell r="AY11">
            <v>7824.2870000000003</v>
          </cell>
          <cell r="BB11">
            <v>24159.382000000001</v>
          </cell>
          <cell r="BC11">
            <v>23893.168000000001</v>
          </cell>
          <cell r="BD11">
            <v>23485.503000000001</v>
          </cell>
          <cell r="BE11">
            <v>22996.117999999999</v>
          </cell>
          <cell r="BF11">
            <v>19658.814999999999</v>
          </cell>
          <cell r="BG11">
            <v>18185.975999999999</v>
          </cell>
          <cell r="BH11">
            <v>15337.262000000001</v>
          </cell>
          <cell r="BI11">
            <v>13679.824000000001</v>
          </cell>
          <cell r="BJ11">
            <v>13370.662</v>
          </cell>
          <cell r="BK11">
            <v>12258.968999999999</v>
          </cell>
          <cell r="BL11">
            <v>11540.195</v>
          </cell>
          <cell r="BM11">
            <v>10574.602999999999</v>
          </cell>
          <cell r="BN11">
            <v>8783.19</v>
          </cell>
          <cell r="BO11">
            <v>8119.23</v>
          </cell>
          <cell r="BP11">
            <v>6977</v>
          </cell>
        </row>
        <row r="13">
          <cell r="A13" t="str">
            <v>Shares outstanding at period end</v>
          </cell>
          <cell r="E13">
            <v>24319</v>
          </cell>
          <cell r="F13">
            <v>24127.74</v>
          </cell>
          <cell r="G13">
            <v>23839.66</v>
          </cell>
          <cell r="H13">
            <v>23417.769</v>
          </cell>
          <cell r="I13">
            <v>23013.494999999999</v>
          </cell>
          <cell r="J13">
            <v>19596.958999999999</v>
          </cell>
          <cell r="K13">
            <v>16235.082</v>
          </cell>
          <cell r="L13">
            <v>13930.348</v>
          </cell>
          <cell r="R13">
            <v>120202</v>
          </cell>
          <cell r="V13">
            <v>24174.141</v>
          </cell>
          <cell r="W13">
            <v>23937.774000000001</v>
          </cell>
          <cell r="X13">
            <v>23512.170999999998</v>
          </cell>
          <cell r="Y13">
            <v>23103.562000000002</v>
          </cell>
          <cell r="Z13">
            <v>19683.032999999999</v>
          </cell>
          <cell r="AA13">
            <v>19303.478999999999</v>
          </cell>
          <cell r="AB13">
            <v>15996.521000000001</v>
          </cell>
          <cell r="AL13">
            <v>24225.759999999998</v>
          </cell>
          <cell r="AM13">
            <v>24014.883999999998</v>
          </cell>
          <cell r="AN13">
            <v>23617.903999999999</v>
          </cell>
          <cell r="AO13">
            <v>23210.955999999998</v>
          </cell>
          <cell r="AP13">
            <v>19780.011999999999</v>
          </cell>
          <cell r="AQ13">
            <v>19399.419999999998</v>
          </cell>
          <cell r="AR13">
            <v>16073.199000000001</v>
          </cell>
          <cell r="BB13">
            <v>24267.887999999999</v>
          </cell>
          <cell r="BC13">
            <v>24069.644</v>
          </cell>
          <cell r="BD13">
            <v>23713.687999999998</v>
          </cell>
          <cell r="BE13">
            <v>23311.375</v>
          </cell>
          <cell r="BF13">
            <v>19850</v>
          </cell>
          <cell r="BG13">
            <v>19487</v>
          </cell>
          <cell r="BH13">
            <v>16141.66</v>
          </cell>
          <cell r="BI13">
            <v>13846.353999999999</v>
          </cell>
        </row>
        <row r="14">
          <cell r="R14">
            <v>6970</v>
          </cell>
        </row>
        <row r="17">
          <cell r="A17" t="str">
            <v>AVERAGE CUSTOMERS</v>
          </cell>
        </row>
        <row r="18">
          <cell r="A18" t="str">
            <v>Avg Customers: Firm</v>
          </cell>
        </row>
        <row r="19">
          <cell r="A19" t="str">
            <v>Avg Customers: FirmThree months</v>
          </cell>
          <cell r="B19" t="str">
            <v>Three months</v>
          </cell>
          <cell r="E19">
            <v>495896</v>
          </cell>
          <cell r="F19">
            <v>473599</v>
          </cell>
          <cell r="G19">
            <v>457486</v>
          </cell>
          <cell r="H19">
            <v>435829</v>
          </cell>
          <cell r="I19">
            <v>413693</v>
          </cell>
          <cell r="J19">
            <v>389261</v>
          </cell>
          <cell r="V19">
            <v>482629</v>
          </cell>
          <cell r="W19">
            <v>464605</v>
          </cell>
          <cell r="X19">
            <v>443257</v>
          </cell>
          <cell r="Y19">
            <v>421631</v>
          </cell>
          <cell r="Z19">
            <v>398611</v>
          </cell>
          <cell r="AL19">
            <v>486714</v>
          </cell>
          <cell r="AM19">
            <v>467085</v>
          </cell>
          <cell r="AN19">
            <v>446570</v>
          </cell>
          <cell r="AO19">
            <v>425222</v>
          </cell>
          <cell r="AP19">
            <v>402226</v>
          </cell>
          <cell r="AQ19">
            <v>377234</v>
          </cell>
          <cell r="BB19">
            <v>489054</v>
          </cell>
          <cell r="BC19">
            <v>468130</v>
          </cell>
          <cell r="BD19">
            <v>448670</v>
          </cell>
          <cell r="BE19">
            <v>427798</v>
          </cell>
          <cell r="BF19">
            <v>405158</v>
          </cell>
          <cell r="BG19">
            <v>380182</v>
          </cell>
        </row>
        <row r="20">
          <cell r="A20" t="str">
            <v>Avg Customers: FirmYear to date</v>
          </cell>
          <cell r="B20" t="str">
            <v>Year to date</v>
          </cell>
          <cell r="E20">
            <v>495896</v>
          </cell>
          <cell r="F20">
            <v>473599</v>
          </cell>
          <cell r="G20">
            <v>457486</v>
          </cell>
          <cell r="H20">
            <v>435829</v>
          </cell>
          <cell r="I20">
            <v>413693</v>
          </cell>
          <cell r="J20">
            <v>389261</v>
          </cell>
          <cell r="K20">
            <v>0</v>
          </cell>
          <cell r="L20">
            <v>0</v>
          </cell>
          <cell r="M20">
            <v>0</v>
          </cell>
          <cell r="N20">
            <v>0</v>
          </cell>
          <cell r="O20">
            <v>0</v>
          </cell>
          <cell r="P20">
            <v>0</v>
          </cell>
          <cell r="Q20">
            <v>0</v>
          </cell>
          <cell r="R20">
            <v>55777</v>
          </cell>
          <cell r="S20">
            <v>0</v>
          </cell>
          <cell r="T20">
            <v>0</v>
          </cell>
          <cell r="V20">
            <v>478114</v>
          </cell>
          <cell r="W20">
            <v>461047</v>
          </cell>
          <cell r="X20">
            <v>439536</v>
          </cell>
          <cell r="Y20">
            <v>417662</v>
          </cell>
          <cell r="Z20">
            <v>393936</v>
          </cell>
          <cell r="AA20">
            <v>368628</v>
          </cell>
          <cell r="AL20">
            <v>480981</v>
          </cell>
          <cell r="AM20">
            <v>463060</v>
          </cell>
          <cell r="AN20">
            <v>441881</v>
          </cell>
          <cell r="AO20">
            <v>420182</v>
          </cell>
          <cell r="AP20">
            <v>396699</v>
          </cell>
          <cell r="AQ20">
            <v>371497</v>
          </cell>
          <cell r="BB20">
            <v>482999</v>
          </cell>
          <cell r="BC20">
            <v>464327</v>
          </cell>
          <cell r="BD20">
            <v>443578</v>
          </cell>
          <cell r="BE20">
            <v>422086</v>
          </cell>
          <cell r="BF20">
            <v>398814</v>
          </cell>
          <cell r="BG20">
            <v>373668</v>
          </cell>
        </row>
        <row r="21">
          <cell r="A21" t="str">
            <v>Avg Customers: FirmTwelve months</v>
          </cell>
          <cell r="B21" t="str">
            <v>Twelve months</v>
          </cell>
          <cell r="E21">
            <v>488574</v>
          </cell>
          <cell r="F21">
            <v>468354</v>
          </cell>
          <cell r="G21">
            <v>448992</v>
          </cell>
          <cell r="H21">
            <v>427620</v>
          </cell>
          <cell r="I21">
            <v>404922</v>
          </cell>
          <cell r="J21">
            <v>380018</v>
          </cell>
          <cell r="V21">
            <v>472862</v>
          </cell>
          <cell r="W21">
            <v>454346</v>
          </cell>
          <cell r="X21">
            <v>433023</v>
          </cell>
          <cell r="Y21">
            <v>410677</v>
          </cell>
          <cell r="Z21">
            <v>386322</v>
          </cell>
          <cell r="AL21">
            <v>477769</v>
          </cell>
          <cell r="AM21">
            <v>459460</v>
          </cell>
          <cell r="AN21">
            <v>438360</v>
          </cell>
          <cell r="AO21">
            <v>416426</v>
          </cell>
          <cell r="AP21">
            <v>392570</v>
          </cell>
          <cell r="AQ21">
            <v>367192</v>
          </cell>
          <cell r="BB21">
            <v>482999</v>
          </cell>
          <cell r="BC21">
            <v>464327</v>
          </cell>
          <cell r="BD21">
            <v>443578</v>
          </cell>
          <cell r="BE21">
            <v>422086</v>
          </cell>
          <cell r="BF21">
            <v>398814</v>
          </cell>
          <cell r="BG21">
            <v>373668</v>
          </cell>
          <cell r="BH21">
            <v>0</v>
          </cell>
          <cell r="BI21">
            <v>0</v>
          </cell>
          <cell r="BJ21">
            <v>0</v>
          </cell>
          <cell r="BK21">
            <v>0</v>
          </cell>
          <cell r="BL21">
            <v>0</v>
          </cell>
          <cell r="BM21">
            <v>0</v>
          </cell>
          <cell r="BN21">
            <v>0</v>
          </cell>
          <cell r="BO21">
            <v>0</v>
          </cell>
          <cell r="BP21">
            <v>0</v>
          </cell>
        </row>
        <row r="22">
          <cell r="A22" t="str">
            <v>Avg Customers: Interruptible</v>
          </cell>
        </row>
        <row r="23">
          <cell r="A23" t="str">
            <v>Avg Customers: InterruptibleThree months</v>
          </cell>
          <cell r="B23" t="str">
            <v>Three months</v>
          </cell>
          <cell r="E23">
            <v>977</v>
          </cell>
          <cell r="F23">
            <v>1027</v>
          </cell>
          <cell r="G23">
            <v>1027</v>
          </cell>
          <cell r="H23">
            <v>1045</v>
          </cell>
          <cell r="I23">
            <v>1065</v>
          </cell>
          <cell r="J23">
            <v>1085</v>
          </cell>
          <cell r="V23">
            <v>1001</v>
          </cell>
          <cell r="W23">
            <v>1037</v>
          </cell>
          <cell r="X23">
            <v>1057</v>
          </cell>
          <cell r="Y23">
            <v>1107</v>
          </cell>
          <cell r="Z23">
            <v>1139</v>
          </cell>
          <cell r="AL23">
            <v>989</v>
          </cell>
          <cell r="AM23">
            <v>1038</v>
          </cell>
          <cell r="AN23">
            <v>1005</v>
          </cell>
          <cell r="AO23">
            <v>1009</v>
          </cell>
          <cell r="AP23">
            <v>1025</v>
          </cell>
          <cell r="AQ23">
            <v>1057</v>
          </cell>
          <cell r="BB23">
            <v>983</v>
          </cell>
          <cell r="BC23">
            <v>1046</v>
          </cell>
          <cell r="BD23">
            <v>1023</v>
          </cell>
          <cell r="BE23">
            <v>1043</v>
          </cell>
          <cell r="BF23">
            <v>1063</v>
          </cell>
          <cell r="BG23">
            <v>1059</v>
          </cell>
        </row>
        <row r="24">
          <cell r="A24" t="str">
            <v>Avg Customers: InterruptibleYear to date</v>
          </cell>
          <cell r="B24" t="str">
            <v>Year to date</v>
          </cell>
          <cell r="E24">
            <v>977</v>
          </cell>
          <cell r="F24">
            <v>1027</v>
          </cell>
          <cell r="G24">
            <v>1027</v>
          </cell>
          <cell r="H24">
            <v>1045</v>
          </cell>
          <cell r="I24">
            <v>1065</v>
          </cell>
          <cell r="J24">
            <v>1085</v>
          </cell>
          <cell r="K24">
            <v>0</v>
          </cell>
          <cell r="L24">
            <v>0</v>
          </cell>
          <cell r="M24">
            <v>0</v>
          </cell>
          <cell r="N24">
            <v>0</v>
          </cell>
          <cell r="O24">
            <v>0</v>
          </cell>
          <cell r="P24">
            <v>0</v>
          </cell>
          <cell r="Q24">
            <v>0</v>
          </cell>
          <cell r="R24">
            <v>0</v>
          </cell>
          <cell r="S24">
            <v>0</v>
          </cell>
          <cell r="T24">
            <v>0</v>
          </cell>
          <cell r="V24">
            <v>1014</v>
          </cell>
          <cell r="W24">
            <v>1032</v>
          </cell>
          <cell r="X24">
            <v>1076</v>
          </cell>
          <cell r="Y24">
            <v>1086</v>
          </cell>
          <cell r="Z24">
            <v>1112</v>
          </cell>
          <cell r="AA24">
            <v>1128</v>
          </cell>
          <cell r="AL24">
            <v>1006</v>
          </cell>
          <cell r="AM24">
            <v>1147</v>
          </cell>
          <cell r="AN24">
            <v>1052</v>
          </cell>
          <cell r="AO24">
            <v>1060</v>
          </cell>
          <cell r="AP24">
            <v>1083</v>
          </cell>
          <cell r="AQ24">
            <v>1104</v>
          </cell>
          <cell r="BB24">
            <v>1000</v>
          </cell>
          <cell r="BC24">
            <v>1037</v>
          </cell>
          <cell r="BD24">
            <v>1045</v>
          </cell>
          <cell r="BE24">
            <v>1056</v>
          </cell>
          <cell r="BF24">
            <v>1078</v>
          </cell>
          <cell r="BG24">
            <v>1093</v>
          </cell>
        </row>
        <row r="25">
          <cell r="A25" t="str">
            <v>Avg Customers: InterruptibleTwelve months</v>
          </cell>
          <cell r="B25" t="str">
            <v>Twelve months</v>
          </cell>
          <cell r="E25">
            <v>988</v>
          </cell>
          <cell r="F25">
            <v>1037</v>
          </cell>
          <cell r="G25">
            <v>1040</v>
          </cell>
          <cell r="H25">
            <v>1051</v>
          </cell>
          <cell r="I25">
            <v>1073</v>
          </cell>
          <cell r="J25">
            <v>1091</v>
          </cell>
          <cell r="V25">
            <v>1028</v>
          </cell>
          <cell r="W25">
            <v>1039</v>
          </cell>
          <cell r="X25">
            <v>1051</v>
          </cell>
          <cell r="Y25">
            <v>1065</v>
          </cell>
          <cell r="Z25">
            <v>1085</v>
          </cell>
          <cell r="AL25">
            <v>1016</v>
          </cell>
          <cell r="AM25">
            <v>1036</v>
          </cell>
          <cell r="AN25">
            <v>1050</v>
          </cell>
          <cell r="AO25">
            <v>1061</v>
          </cell>
          <cell r="AP25">
            <v>1077</v>
          </cell>
          <cell r="AQ25">
            <v>1085</v>
          </cell>
          <cell r="BB25">
            <v>1000</v>
          </cell>
          <cell r="BC25">
            <v>1037</v>
          </cell>
          <cell r="BD25">
            <v>1045</v>
          </cell>
          <cell r="BE25">
            <v>1056</v>
          </cell>
          <cell r="BF25">
            <v>1078</v>
          </cell>
          <cell r="BG25">
            <v>1093</v>
          </cell>
          <cell r="BH25">
            <v>0</v>
          </cell>
          <cell r="BI25">
            <v>0</v>
          </cell>
          <cell r="BJ25">
            <v>0</v>
          </cell>
          <cell r="BK25">
            <v>0</v>
          </cell>
          <cell r="BL25">
            <v>0</v>
          </cell>
          <cell r="BM25">
            <v>0</v>
          </cell>
          <cell r="BN25">
            <v>0</v>
          </cell>
          <cell r="BO25">
            <v>0</v>
          </cell>
          <cell r="BP25">
            <v>0</v>
          </cell>
        </row>
        <row r="26">
          <cell r="A26" t="str">
            <v>Avg Customers: Transportation</v>
          </cell>
        </row>
        <row r="27">
          <cell r="A27" t="str">
            <v>Avg Customers: TransportationThree months</v>
          </cell>
          <cell r="B27" t="str">
            <v>Three months</v>
          </cell>
          <cell r="E27">
            <v>120</v>
          </cell>
          <cell r="F27">
            <v>97</v>
          </cell>
          <cell r="G27">
            <v>50</v>
          </cell>
          <cell r="H27">
            <v>37.659999999999997</v>
          </cell>
          <cell r="I27">
            <v>121.66</v>
          </cell>
          <cell r="V27">
            <v>101</v>
          </cell>
          <cell r="W27">
            <v>50</v>
          </cell>
          <cell r="X27">
            <v>36</v>
          </cell>
          <cell r="Y27">
            <v>42</v>
          </cell>
          <cell r="AL27">
            <v>109</v>
          </cell>
          <cell r="AM27">
            <v>50</v>
          </cell>
          <cell r="AN27">
            <v>36</v>
          </cell>
          <cell r="BB27">
            <v>116</v>
          </cell>
          <cell r="BC27">
            <v>70</v>
          </cell>
          <cell r="BD27">
            <v>36</v>
          </cell>
          <cell r="BE27">
            <v>68</v>
          </cell>
        </row>
        <row r="28">
          <cell r="A28" t="str">
            <v>Avg Customers: TransportationYear to date</v>
          </cell>
          <cell r="B28" t="str">
            <v>Year to date</v>
          </cell>
          <cell r="E28">
            <v>120</v>
          </cell>
          <cell r="F28">
            <v>97</v>
          </cell>
          <cell r="G28">
            <v>50</v>
          </cell>
          <cell r="H28">
            <v>37.659999999999997</v>
          </cell>
          <cell r="I28">
            <v>121.66</v>
          </cell>
          <cell r="J28">
            <v>0</v>
          </cell>
          <cell r="K28">
            <v>0</v>
          </cell>
          <cell r="L28">
            <v>0</v>
          </cell>
          <cell r="M28">
            <v>0</v>
          </cell>
          <cell r="N28">
            <v>0</v>
          </cell>
          <cell r="O28">
            <v>0</v>
          </cell>
          <cell r="P28">
            <v>0</v>
          </cell>
          <cell r="Q28">
            <v>0</v>
          </cell>
          <cell r="R28">
            <v>0</v>
          </cell>
          <cell r="S28">
            <v>0</v>
          </cell>
          <cell r="T28">
            <v>0</v>
          </cell>
          <cell r="V28">
            <v>99</v>
          </cell>
          <cell r="W28">
            <v>50</v>
          </cell>
          <cell r="X28">
            <v>37</v>
          </cell>
          <cell r="Y28">
            <v>82</v>
          </cell>
          <cell r="AL28">
            <v>102</v>
          </cell>
          <cell r="AM28">
            <v>50</v>
          </cell>
          <cell r="AN28">
            <v>37</v>
          </cell>
          <cell r="BB28">
            <v>106</v>
          </cell>
          <cell r="BC28">
            <v>55</v>
          </cell>
          <cell r="BD28">
            <v>36.4</v>
          </cell>
          <cell r="BE28">
            <v>67.75</v>
          </cell>
          <cell r="BF28">
            <v>159.66999999999999</v>
          </cell>
        </row>
        <row r="29">
          <cell r="A29" t="str">
            <v>Avg Customers: TransportationTwelve months</v>
          </cell>
          <cell r="B29" t="str">
            <v>Twelve months</v>
          </cell>
          <cell r="E29">
            <v>111</v>
          </cell>
          <cell r="F29">
            <v>67</v>
          </cell>
          <cell r="G29">
            <v>40</v>
          </cell>
          <cell r="H29">
            <v>46.75</v>
          </cell>
          <cell r="I29">
            <v>126.25</v>
          </cell>
          <cell r="V29">
            <v>80</v>
          </cell>
          <cell r="W29">
            <v>43</v>
          </cell>
          <cell r="X29">
            <v>45</v>
          </cell>
          <cell r="Y29">
            <v>116</v>
          </cell>
          <cell r="AL29">
            <v>94</v>
          </cell>
          <cell r="AM29">
            <v>47</v>
          </cell>
          <cell r="AN29">
            <v>40</v>
          </cell>
          <cell r="BB29">
            <v>106</v>
          </cell>
          <cell r="BC29">
            <v>55</v>
          </cell>
          <cell r="BD29">
            <v>36.4</v>
          </cell>
          <cell r="BE29">
            <v>67.75</v>
          </cell>
          <cell r="BF29">
            <v>159.66999999999999</v>
          </cell>
          <cell r="BG29">
            <v>0</v>
          </cell>
          <cell r="BH29">
            <v>0</v>
          </cell>
          <cell r="BI29">
            <v>0</v>
          </cell>
          <cell r="BJ29">
            <v>0</v>
          </cell>
          <cell r="BK29">
            <v>0</v>
          </cell>
          <cell r="BL29">
            <v>0</v>
          </cell>
          <cell r="BM29">
            <v>0</v>
          </cell>
          <cell r="BN29">
            <v>0</v>
          </cell>
          <cell r="BO29">
            <v>0</v>
          </cell>
          <cell r="BP29">
            <v>0</v>
          </cell>
        </row>
        <row r="30">
          <cell r="A30" t="str">
            <v>Avg Customers: Total</v>
          </cell>
        </row>
        <row r="31">
          <cell r="A31" t="str">
            <v>Avg Customers: TotalThree months</v>
          </cell>
          <cell r="B31" t="str">
            <v>Three months</v>
          </cell>
          <cell r="E31">
            <v>496993</v>
          </cell>
          <cell r="F31">
            <v>474723</v>
          </cell>
          <cell r="G31">
            <v>458563</v>
          </cell>
          <cell r="H31">
            <v>436911.66</v>
          </cell>
          <cell r="I31">
            <v>414879.66</v>
          </cell>
          <cell r="J31">
            <v>390346</v>
          </cell>
          <cell r="K31">
            <v>364954</v>
          </cell>
          <cell r="L31">
            <v>338950</v>
          </cell>
          <cell r="V31">
            <v>483731</v>
          </cell>
          <cell r="W31">
            <v>465692</v>
          </cell>
          <cell r="X31">
            <v>444350</v>
          </cell>
          <cell r="Y31">
            <v>422780</v>
          </cell>
          <cell r="Z31">
            <v>399750</v>
          </cell>
          <cell r="AA31">
            <v>374558</v>
          </cell>
          <cell r="AB31">
            <v>347686</v>
          </cell>
          <cell r="AC31">
            <v>324458</v>
          </cell>
          <cell r="AD31">
            <v>306230</v>
          </cell>
          <cell r="AE31">
            <v>289394</v>
          </cell>
          <cell r="AF31">
            <v>276918</v>
          </cell>
          <cell r="AG31">
            <v>268738</v>
          </cell>
          <cell r="AL31">
            <v>487812</v>
          </cell>
          <cell r="AM31">
            <v>468173</v>
          </cell>
          <cell r="AN31">
            <v>447611</v>
          </cell>
          <cell r="AO31">
            <v>426231</v>
          </cell>
          <cell r="AP31">
            <v>403251</v>
          </cell>
          <cell r="AQ31">
            <v>378291</v>
          </cell>
          <cell r="AR31">
            <v>352591</v>
          </cell>
          <cell r="AS31">
            <v>326419</v>
          </cell>
          <cell r="AT31">
            <v>307827</v>
          </cell>
          <cell r="AU31">
            <v>290335</v>
          </cell>
          <cell r="AV31">
            <v>276327</v>
          </cell>
          <cell r="AW31">
            <v>267155</v>
          </cell>
          <cell r="BB31">
            <v>490153</v>
          </cell>
          <cell r="BC31">
            <v>469246</v>
          </cell>
          <cell r="BD31">
            <v>449729</v>
          </cell>
          <cell r="BE31">
            <v>428909</v>
          </cell>
          <cell r="BF31">
            <v>406221</v>
          </cell>
          <cell r="BG31">
            <v>381241</v>
          </cell>
          <cell r="BH31">
            <v>355305</v>
          </cell>
          <cell r="BI31">
            <v>328893</v>
          </cell>
          <cell r="BJ31">
            <v>309021</v>
          </cell>
          <cell r="BK31">
            <v>290973</v>
          </cell>
          <cell r="BL31">
            <v>274913</v>
          </cell>
          <cell r="BM31">
            <v>265369</v>
          </cell>
        </row>
        <row r="32">
          <cell r="A32" t="str">
            <v>Avg Customers: TotalYear to date</v>
          </cell>
          <cell r="B32" t="str">
            <v>Year to date</v>
          </cell>
          <cell r="E32">
            <v>496993</v>
          </cell>
          <cell r="F32">
            <v>474723</v>
          </cell>
          <cell r="G32">
            <v>458563</v>
          </cell>
          <cell r="H32">
            <v>436911.66</v>
          </cell>
          <cell r="I32">
            <v>414879.66</v>
          </cell>
          <cell r="J32">
            <v>390346</v>
          </cell>
          <cell r="K32">
            <v>364954</v>
          </cell>
          <cell r="L32">
            <v>338950</v>
          </cell>
          <cell r="V32">
            <v>479227</v>
          </cell>
          <cell r="W32">
            <v>462129</v>
          </cell>
          <cell r="X32">
            <v>440649</v>
          </cell>
          <cell r="Y32">
            <v>418830</v>
          </cell>
          <cell r="Z32">
            <v>395048</v>
          </cell>
          <cell r="AA32">
            <v>369756</v>
          </cell>
          <cell r="AB32">
            <v>343318</v>
          </cell>
          <cell r="AL32">
            <v>482089</v>
          </cell>
          <cell r="AM32">
            <v>464257</v>
          </cell>
          <cell r="AN32">
            <v>442970</v>
          </cell>
          <cell r="AO32">
            <v>421242</v>
          </cell>
          <cell r="AP32">
            <v>397782</v>
          </cell>
          <cell r="AQ32">
            <v>372601</v>
          </cell>
          <cell r="AR32">
            <v>346409</v>
          </cell>
          <cell r="AS32">
            <v>322665</v>
          </cell>
          <cell r="BB32">
            <v>484105</v>
          </cell>
          <cell r="BC32">
            <v>465419</v>
          </cell>
          <cell r="BD32">
            <v>444659.4</v>
          </cell>
          <cell r="BE32">
            <v>423209.75</v>
          </cell>
          <cell r="BF32">
            <v>400051.67</v>
          </cell>
          <cell r="BG32">
            <v>374761</v>
          </cell>
          <cell r="BH32">
            <v>348633</v>
          </cell>
          <cell r="BI32">
            <v>324222</v>
          </cell>
          <cell r="BJ32">
            <v>305520</v>
          </cell>
          <cell r="BK32">
            <v>288506</v>
          </cell>
          <cell r="BL32">
            <v>275124</v>
          </cell>
          <cell r="BM32">
            <v>266349</v>
          </cell>
          <cell r="BN32">
            <v>259009</v>
          </cell>
          <cell r="BO32">
            <v>253803</v>
          </cell>
        </row>
        <row r="33">
          <cell r="A33" t="str">
            <v>Avg Customers: TotalTwelve months</v>
          </cell>
          <cell r="B33" t="str">
            <v>Twelve months</v>
          </cell>
          <cell r="E33">
            <v>489673</v>
          </cell>
          <cell r="F33">
            <v>469458</v>
          </cell>
          <cell r="G33">
            <v>450072</v>
          </cell>
          <cell r="H33">
            <v>428717.75</v>
          </cell>
          <cell r="I33">
            <v>406121.25</v>
          </cell>
          <cell r="J33">
            <v>381109</v>
          </cell>
          <cell r="K33">
            <v>355134</v>
          </cell>
          <cell r="L33">
            <v>329680</v>
          </cell>
          <cell r="M33">
            <v>310049</v>
          </cell>
          <cell r="N33">
            <v>292426</v>
          </cell>
          <cell r="O33">
            <v>277870</v>
          </cell>
          <cell r="P33">
            <v>268397</v>
          </cell>
          <cell r="Q33">
            <v>260718</v>
          </cell>
          <cell r="R33">
            <v>254683</v>
          </cell>
          <cell r="V33">
            <v>473970</v>
          </cell>
          <cell r="W33">
            <v>455428</v>
          </cell>
          <cell r="X33">
            <v>434119</v>
          </cell>
          <cell r="Y33">
            <v>411858</v>
          </cell>
          <cell r="Z33">
            <v>387407</v>
          </cell>
          <cell r="AA33">
            <v>361852</v>
          </cell>
          <cell r="AB33">
            <v>314606</v>
          </cell>
          <cell r="AC33">
            <v>280989</v>
          </cell>
          <cell r="AD33">
            <v>270441</v>
          </cell>
          <cell r="AE33">
            <v>262505</v>
          </cell>
          <cell r="AF33">
            <v>255919</v>
          </cell>
          <cell r="AL33">
            <v>478879</v>
          </cell>
          <cell r="AM33">
            <v>460543</v>
          </cell>
          <cell r="AN33">
            <v>439450</v>
          </cell>
          <cell r="AO33">
            <v>417487</v>
          </cell>
          <cell r="AP33">
            <v>393647</v>
          </cell>
          <cell r="AQ33">
            <v>368277</v>
          </cell>
          <cell r="AR33">
            <v>342030</v>
          </cell>
          <cell r="AS33">
            <v>319254</v>
          </cell>
          <cell r="AT33">
            <v>301008</v>
          </cell>
          <cell r="AU33">
            <v>284491</v>
          </cell>
          <cell r="AV33">
            <v>272737</v>
          </cell>
          <cell r="AW33">
            <v>264316</v>
          </cell>
          <cell r="AX33">
            <v>257466</v>
          </cell>
          <cell r="BB33">
            <v>484105</v>
          </cell>
          <cell r="BC33">
            <v>465419</v>
          </cell>
          <cell r="BD33">
            <v>444659.4</v>
          </cell>
          <cell r="BE33">
            <v>423209.75</v>
          </cell>
          <cell r="BF33">
            <v>400051.67</v>
          </cell>
          <cell r="BG33">
            <v>374761</v>
          </cell>
          <cell r="BH33">
            <v>348633</v>
          </cell>
          <cell r="BI33">
            <v>324222</v>
          </cell>
          <cell r="BJ33">
            <v>305520</v>
          </cell>
          <cell r="BK33">
            <v>288506</v>
          </cell>
          <cell r="BL33">
            <v>275124</v>
          </cell>
          <cell r="BM33">
            <v>266349</v>
          </cell>
          <cell r="BN33">
            <v>259009</v>
          </cell>
          <cell r="BO33">
            <v>253803</v>
          </cell>
        </row>
        <row r="34">
          <cell r="AA34">
            <v>335487</v>
          </cell>
          <cell r="AB34">
            <v>296635</v>
          </cell>
        </row>
      </sheetData>
      <sheetData sheetId="1">
        <row r="222">
          <cell r="AJ222">
            <v>35430</v>
          </cell>
        </row>
      </sheetData>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Sheet2"/>
      <sheetName val="ERB-sources"/>
      <sheetName val="EWC"/>
      <sheetName val="Sheet3"/>
      <sheetName val="EWC-sources"/>
      <sheetName val="GRB"/>
      <sheetName val="Sheet4"/>
      <sheetName val="GRB-sources"/>
      <sheetName val="GWC"/>
      <sheetName val="Sheet5"/>
      <sheetName val="GWC-sources"/>
      <sheetName val="Gas RB Recon to WC"/>
      <sheetName val="BS"/>
      <sheetName val="CWC"/>
      <sheetName val="Extrac1"/>
      <sheetName val="FAS109Rcls"/>
      <sheetName val="GasMerchInv"/>
      <sheetName val="Cube.SAP Recon"/>
      <sheetName val="Sheet1"/>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0">
          <cell r="Q10">
            <v>3908379967.46</v>
          </cell>
          <cell r="R10">
            <v>3917326936</v>
          </cell>
          <cell r="S10">
            <v>3929033372.96</v>
          </cell>
          <cell r="T10">
            <v>3940554579.3200002</v>
          </cell>
          <cell r="AG10">
            <v>3899156234.7366662</v>
          </cell>
          <cell r="AH10">
            <v>3901360698.6633334</v>
          </cell>
          <cell r="AI10">
            <v>3903843295.1800003</v>
          </cell>
          <cell r="AJ10">
            <v>3906774146.0166669</v>
          </cell>
        </row>
        <row r="11">
          <cell r="Q11">
            <v>1676897416.1199999</v>
          </cell>
          <cell r="R11">
            <v>1681058015.97</v>
          </cell>
          <cell r="S11">
            <v>1693490892.3599999</v>
          </cell>
          <cell r="T11">
            <v>1707559074.1700001</v>
          </cell>
          <cell r="AG11">
            <v>1633292456.7583332</v>
          </cell>
          <cell r="AH11">
            <v>1641280548.4145832</v>
          </cell>
          <cell r="AI11">
            <v>1649190425.9466667</v>
          </cell>
          <cell r="AJ11">
            <v>1657036105.1491663</v>
          </cell>
        </row>
        <row r="12">
          <cell r="Q12">
            <v>373101802.13999999</v>
          </cell>
          <cell r="R12">
            <v>376116175.24000001</v>
          </cell>
          <cell r="S12">
            <v>377054803.73000002</v>
          </cell>
          <cell r="T12">
            <v>387074441.10000002</v>
          </cell>
          <cell r="AG12">
            <v>370185426.19333333</v>
          </cell>
          <cell r="AH12">
            <v>370939750.65875</v>
          </cell>
          <cell r="AI12">
            <v>371842386.78458327</v>
          </cell>
          <cell r="AJ12">
            <v>372864741.24541664</v>
          </cell>
        </row>
        <row r="13">
          <cell r="Q13">
            <v>0</v>
          </cell>
          <cell r="R13">
            <v>0</v>
          </cell>
          <cell r="S13">
            <v>0</v>
          </cell>
          <cell r="T13">
            <v>0</v>
          </cell>
          <cell r="AG13">
            <v>0</v>
          </cell>
          <cell r="AH13">
            <v>0</v>
          </cell>
          <cell r="AI13">
            <v>0</v>
          </cell>
          <cell r="AJ13">
            <v>0</v>
          </cell>
        </row>
        <row r="14">
          <cell r="Q14">
            <v>0</v>
          </cell>
          <cell r="R14">
            <v>0</v>
          </cell>
          <cell r="S14">
            <v>0</v>
          </cell>
          <cell r="T14">
            <v>0</v>
          </cell>
          <cell r="AG14">
            <v>0</v>
          </cell>
          <cell r="AH14">
            <v>0</v>
          </cell>
          <cell r="AI14">
            <v>0</v>
          </cell>
          <cell r="AJ14">
            <v>0</v>
          </cell>
        </row>
        <row r="15">
          <cell r="Q15">
            <v>0</v>
          </cell>
          <cell r="R15">
            <v>0</v>
          </cell>
          <cell r="S15">
            <v>0</v>
          </cell>
          <cell r="T15">
            <v>0</v>
          </cell>
          <cell r="AG15">
            <v>0</v>
          </cell>
          <cell r="AH15">
            <v>0</v>
          </cell>
          <cell r="AI15">
            <v>0</v>
          </cell>
          <cell r="AJ15">
            <v>0</v>
          </cell>
        </row>
        <row r="16">
          <cell r="Q16">
            <v>0</v>
          </cell>
          <cell r="R16">
            <v>0</v>
          </cell>
          <cell r="S16">
            <v>0</v>
          </cell>
          <cell r="T16">
            <v>0</v>
          </cell>
          <cell r="AG16">
            <v>0</v>
          </cell>
          <cell r="AH16">
            <v>0</v>
          </cell>
          <cell r="AI16">
            <v>0</v>
          </cell>
          <cell r="AJ16">
            <v>0</v>
          </cell>
        </row>
        <row r="17">
          <cell r="Q17">
            <v>0</v>
          </cell>
          <cell r="R17">
            <v>0</v>
          </cell>
          <cell r="S17">
            <v>0</v>
          </cell>
          <cell r="T17">
            <v>0</v>
          </cell>
          <cell r="AG17">
            <v>0</v>
          </cell>
          <cell r="AH17">
            <v>0</v>
          </cell>
          <cell r="AI17">
            <v>0</v>
          </cell>
          <cell r="AJ17">
            <v>0</v>
          </cell>
        </row>
        <row r="18">
          <cell r="Q18">
            <v>0</v>
          </cell>
          <cell r="R18">
            <v>0</v>
          </cell>
          <cell r="S18">
            <v>0</v>
          </cell>
          <cell r="T18">
            <v>0</v>
          </cell>
          <cell r="AG18">
            <v>0</v>
          </cell>
          <cell r="AH18">
            <v>0</v>
          </cell>
          <cell r="AI18">
            <v>0</v>
          </cell>
          <cell r="AJ18">
            <v>0</v>
          </cell>
        </row>
        <row r="19">
          <cell r="Q19">
            <v>159350590.19</v>
          </cell>
          <cell r="R19">
            <v>159350590.19</v>
          </cell>
          <cell r="S19">
            <v>159350590.19</v>
          </cell>
          <cell r="T19">
            <v>159350590.19</v>
          </cell>
          <cell r="AG19">
            <v>159671484.9941667</v>
          </cell>
          <cell r="AH19">
            <v>159543127.07250002</v>
          </cell>
          <cell r="AI19">
            <v>159414769.15083337</v>
          </cell>
          <cell r="AJ19">
            <v>159350590.19000003</v>
          </cell>
        </row>
        <row r="20">
          <cell r="Q20">
            <v>0</v>
          </cell>
          <cell r="R20">
            <v>0</v>
          </cell>
          <cell r="S20">
            <v>0</v>
          </cell>
          <cell r="T20">
            <v>0</v>
          </cell>
          <cell r="AG20">
            <v>0</v>
          </cell>
          <cell r="AH20">
            <v>0</v>
          </cell>
          <cell r="AI20">
            <v>0</v>
          </cell>
          <cell r="AJ20">
            <v>0</v>
          </cell>
        </row>
        <row r="21">
          <cell r="AG21">
            <v>0</v>
          </cell>
          <cell r="AH21">
            <v>0</v>
          </cell>
          <cell r="AI21">
            <v>0</v>
          </cell>
          <cell r="AJ21">
            <v>0</v>
          </cell>
        </row>
        <row r="22">
          <cell r="Q22">
            <v>6472729.8300000001</v>
          </cell>
          <cell r="R22">
            <v>7585846.9699999997</v>
          </cell>
          <cell r="S22">
            <v>7585839.4299999997</v>
          </cell>
          <cell r="T22">
            <v>7585839.4299999997</v>
          </cell>
          <cell r="AG22">
            <v>6772283.6800000006</v>
          </cell>
          <cell r="AH22">
            <v>6790791.7341666669</v>
          </cell>
          <cell r="AI22">
            <v>6858412.2424999997</v>
          </cell>
          <cell r="AJ22">
            <v>6917891.3987500006</v>
          </cell>
        </row>
        <row r="23">
          <cell r="Q23">
            <v>22339.93</v>
          </cell>
          <cell r="R23">
            <v>22339.93</v>
          </cell>
          <cell r="S23">
            <v>22339.93</v>
          </cell>
          <cell r="T23">
            <v>22339.93</v>
          </cell>
          <cell r="AG23">
            <v>1087695.7925</v>
          </cell>
          <cell r="AH23">
            <v>945648.34416666662</v>
          </cell>
          <cell r="AI23">
            <v>803600.89583333314</v>
          </cell>
          <cell r="AJ23">
            <v>661553.44749999989</v>
          </cell>
        </row>
        <row r="24">
          <cell r="Q24">
            <v>0</v>
          </cell>
          <cell r="R24">
            <v>0</v>
          </cell>
          <cell r="S24">
            <v>0</v>
          </cell>
          <cell r="T24">
            <v>0</v>
          </cell>
          <cell r="AG24">
            <v>0</v>
          </cell>
          <cell r="AH24">
            <v>0</v>
          </cell>
          <cell r="AI24">
            <v>0</v>
          </cell>
          <cell r="AJ24">
            <v>0</v>
          </cell>
        </row>
        <row r="25">
          <cell r="Q25">
            <v>97883456.430000007</v>
          </cell>
          <cell r="R25">
            <v>95984277.549999997</v>
          </cell>
          <cell r="S25">
            <v>94690119.400000006</v>
          </cell>
          <cell r="T25">
            <v>80270723.469999999</v>
          </cell>
          <cell r="AG25">
            <v>83909888.509583339</v>
          </cell>
          <cell r="AH25">
            <v>85020088.963750005</v>
          </cell>
          <cell r="AI25">
            <v>86166586.632916659</v>
          </cell>
          <cell r="AJ25">
            <v>86725029.596249998</v>
          </cell>
        </row>
        <row r="26">
          <cell r="Q26">
            <v>32727175.100000001</v>
          </cell>
          <cell r="R26">
            <v>34898021.280000001</v>
          </cell>
          <cell r="S26">
            <v>32701040.550000001</v>
          </cell>
          <cell r="T26">
            <v>37170259.859999999</v>
          </cell>
          <cell r="AG26">
            <v>24020721.867083337</v>
          </cell>
          <cell r="AH26">
            <v>24766535.980833337</v>
          </cell>
          <cell r="AI26">
            <v>25556697.588750001</v>
          </cell>
          <cell r="AJ26">
            <v>26512829.249583334</v>
          </cell>
        </row>
        <row r="27">
          <cell r="Q27">
            <v>11531074.140000001</v>
          </cell>
          <cell r="R27">
            <v>8875788.3100000005</v>
          </cell>
          <cell r="S27">
            <v>9639238.2100000009</v>
          </cell>
          <cell r="T27">
            <v>4554441.4800000004</v>
          </cell>
          <cell r="AG27">
            <v>9591058.5233333334</v>
          </cell>
          <cell r="AH27">
            <v>9604860.8116666656</v>
          </cell>
          <cell r="AI27">
            <v>9525381.177083334</v>
          </cell>
          <cell r="AJ27">
            <v>9429426.5275000017</v>
          </cell>
        </row>
        <row r="28">
          <cell r="Q28">
            <v>4440409.72</v>
          </cell>
          <cell r="R28">
            <v>4794028.43</v>
          </cell>
          <cell r="S28">
            <v>4570270.99</v>
          </cell>
          <cell r="T28">
            <v>-1006991.81</v>
          </cell>
          <cell r="AG28">
            <v>2843517.26125</v>
          </cell>
          <cell r="AH28">
            <v>3170119.8349999995</v>
          </cell>
          <cell r="AI28">
            <v>3559931.5437499997</v>
          </cell>
          <cell r="AJ28">
            <v>3747963.1854166668</v>
          </cell>
        </row>
        <row r="29">
          <cell r="Q29">
            <v>199221.43</v>
          </cell>
          <cell r="R29">
            <v>247584.93</v>
          </cell>
          <cell r="S29">
            <v>247584.93</v>
          </cell>
          <cell r="T29">
            <v>265754.3</v>
          </cell>
          <cell r="AG29">
            <v>24118.188750000001</v>
          </cell>
          <cell r="AH29">
            <v>42735.120416666665</v>
          </cell>
          <cell r="AI29">
            <v>63367.197916666657</v>
          </cell>
          <cell r="AJ29">
            <v>84756.33249999999</v>
          </cell>
        </row>
        <row r="30">
          <cell r="Q30">
            <v>0</v>
          </cell>
          <cell r="R30">
            <v>0</v>
          </cell>
          <cell r="S30">
            <v>0</v>
          </cell>
          <cell r="T30">
            <v>0</v>
          </cell>
          <cell r="AG30">
            <v>0</v>
          </cell>
          <cell r="AH30">
            <v>0</v>
          </cell>
          <cell r="AI30">
            <v>0</v>
          </cell>
          <cell r="AJ30">
            <v>0</v>
          </cell>
        </row>
        <row r="31">
          <cell r="Q31">
            <v>4679511</v>
          </cell>
          <cell r="R31">
            <v>4644344</v>
          </cell>
          <cell r="S31">
            <v>9584972</v>
          </cell>
          <cell r="T31">
            <v>9060</v>
          </cell>
          <cell r="AG31">
            <v>3738085.9166666665</v>
          </cell>
          <cell r="AH31">
            <v>3759635.5833333335</v>
          </cell>
          <cell r="AI31">
            <v>4002365.75</v>
          </cell>
          <cell r="AJ31">
            <v>4208163.875</v>
          </cell>
        </row>
        <row r="32">
          <cell r="Q32">
            <v>661860</v>
          </cell>
          <cell r="R32">
            <v>4881713</v>
          </cell>
          <cell r="S32">
            <v>6031945</v>
          </cell>
          <cell r="T32">
            <v>358710</v>
          </cell>
          <cell r="AG32">
            <v>3989117.7083333335</v>
          </cell>
          <cell r="AH32">
            <v>3722762.625</v>
          </cell>
          <cell r="AI32">
            <v>3617566.6666666665</v>
          </cell>
          <cell r="AJ32">
            <v>3570998.7083333335</v>
          </cell>
        </row>
        <row r="33">
          <cell r="Q33">
            <v>-1654810063.96</v>
          </cell>
          <cell r="R33">
            <v>-1662948434</v>
          </cell>
          <cell r="S33">
            <v>-1671989116.95</v>
          </cell>
          <cell r="T33">
            <v>-1679717664.0899999</v>
          </cell>
          <cell r="AG33">
            <v>-1640346898.7474997</v>
          </cell>
          <cell r="AH33">
            <v>-1642407896.4495838</v>
          </cell>
          <cell r="AI33">
            <v>-1644666102.6154168</v>
          </cell>
          <cell r="AJ33">
            <v>-1647871706.2416668</v>
          </cell>
        </row>
        <row r="34">
          <cell r="Q34">
            <v>-528465119.70999998</v>
          </cell>
          <cell r="R34">
            <v>-531129994.49000001</v>
          </cell>
          <cell r="S34">
            <v>-535726091.85000002</v>
          </cell>
          <cell r="T34">
            <v>-539556126.04999995</v>
          </cell>
          <cell r="AG34">
            <v>-513210444.23708326</v>
          </cell>
          <cell r="AH34">
            <v>-515047643.63749999</v>
          </cell>
          <cell r="AI34">
            <v>-516900165.00541669</v>
          </cell>
          <cell r="AJ34">
            <v>-519488640.44249994</v>
          </cell>
        </row>
        <row r="35">
          <cell r="Q35">
            <v>-30146922.460000001</v>
          </cell>
          <cell r="R35">
            <v>-30069607.449999999</v>
          </cell>
          <cell r="S35">
            <v>-30542894.530000001</v>
          </cell>
          <cell r="T35">
            <v>-31046232.600000001</v>
          </cell>
          <cell r="AG35">
            <v>-32186693.927916672</v>
          </cell>
          <cell r="AH35">
            <v>-31681579.993333329</v>
          </cell>
          <cell r="AI35">
            <v>-31160688.426666662</v>
          </cell>
          <cell r="AJ35">
            <v>-30823952.141666662</v>
          </cell>
        </row>
        <row r="36">
          <cell r="Q36">
            <v>20321734.579999998</v>
          </cell>
          <cell r="R36">
            <v>21294535.940000001</v>
          </cell>
          <cell r="S36">
            <v>21584792.780000001</v>
          </cell>
          <cell r="T36">
            <v>22402585.559999999</v>
          </cell>
          <cell r="AG36">
            <v>22635835.908749998</v>
          </cell>
          <cell r="AH36">
            <v>22739472.728333335</v>
          </cell>
          <cell r="AI36">
            <v>22908506.955416664</v>
          </cell>
          <cell r="AJ36">
            <v>22864448.856249999</v>
          </cell>
        </row>
        <row r="37">
          <cell r="Q37">
            <v>18159663.66</v>
          </cell>
          <cell r="R37">
            <v>17815782.010000002</v>
          </cell>
          <cell r="S37">
            <v>17888144.420000002</v>
          </cell>
          <cell r="T37">
            <v>18027466.989999998</v>
          </cell>
          <cell r="AG37">
            <v>18910570.395833332</v>
          </cell>
          <cell r="AH37">
            <v>18815345.3125</v>
          </cell>
          <cell r="AI37">
            <v>18667931.727499999</v>
          </cell>
          <cell r="AJ37">
            <v>18538786.864583332</v>
          </cell>
        </row>
        <row r="38">
          <cell r="Q38">
            <v>3943576.01</v>
          </cell>
          <cell r="R38">
            <v>3937540.8</v>
          </cell>
          <cell r="S38">
            <v>3940670.1</v>
          </cell>
          <cell r="T38">
            <v>3940622.95</v>
          </cell>
          <cell r="AG38">
            <v>3533454.0866666664</v>
          </cell>
          <cell r="AH38">
            <v>3514428.2333333329</v>
          </cell>
          <cell r="AI38">
            <v>3435191.0024999995</v>
          </cell>
          <cell r="AJ38">
            <v>3482614.4908333332</v>
          </cell>
        </row>
        <row r="39">
          <cell r="Q39">
            <v>-4330592.3</v>
          </cell>
          <cell r="R39">
            <v>-4192467.64</v>
          </cell>
          <cell r="S39">
            <v>-4093776.74</v>
          </cell>
          <cell r="T39">
            <v>-4255132.92</v>
          </cell>
          <cell r="AG39">
            <v>-4605907.9933333332</v>
          </cell>
          <cell r="AH39">
            <v>-4503663.5354166664</v>
          </cell>
          <cell r="AI39">
            <v>-4413424.8574999999</v>
          </cell>
          <cell r="AJ39">
            <v>-4388580.3949999996</v>
          </cell>
        </row>
        <row r="40">
          <cell r="Q40">
            <v>1439827.66</v>
          </cell>
          <cell r="R40">
            <v>1483042.95</v>
          </cell>
          <cell r="S40">
            <v>1528310.66</v>
          </cell>
          <cell r="T40">
            <v>1592775.23</v>
          </cell>
          <cell r="AG40">
            <v>398163.80791666667</v>
          </cell>
          <cell r="AH40">
            <v>623695.75291666668</v>
          </cell>
          <cell r="AI40">
            <v>850061.36375000002</v>
          </cell>
          <cell r="AJ40">
            <v>1076315.6608333334</v>
          </cell>
        </row>
        <row r="41">
          <cell r="AG41">
            <v>0</v>
          </cell>
          <cell r="AH41">
            <v>0</v>
          </cell>
          <cell r="AI41">
            <v>0</v>
          </cell>
          <cell r="AJ41">
            <v>0</v>
          </cell>
        </row>
        <row r="42">
          <cell r="AG42">
            <v>0</v>
          </cell>
          <cell r="AH42">
            <v>0</v>
          </cell>
          <cell r="AI42">
            <v>0</v>
          </cell>
          <cell r="AJ42">
            <v>0</v>
          </cell>
        </row>
        <row r="43">
          <cell r="AG43">
            <v>0</v>
          </cell>
          <cell r="AH43">
            <v>0</v>
          </cell>
          <cell r="AI43">
            <v>0</v>
          </cell>
          <cell r="AJ43">
            <v>0</v>
          </cell>
        </row>
        <row r="44">
          <cell r="AG44">
            <v>0</v>
          </cell>
          <cell r="AH44">
            <v>0</v>
          </cell>
          <cell r="AI44">
            <v>0</v>
          </cell>
          <cell r="AJ44">
            <v>0</v>
          </cell>
        </row>
        <row r="45">
          <cell r="Q45">
            <v>0</v>
          </cell>
          <cell r="R45">
            <v>0</v>
          </cell>
          <cell r="S45">
            <v>0</v>
          </cell>
          <cell r="T45">
            <v>0</v>
          </cell>
          <cell r="AG45">
            <v>3113429.9708333332</v>
          </cell>
          <cell r="AH45">
            <v>1868057.9824999999</v>
          </cell>
          <cell r="AI45">
            <v>622685.99416666664</v>
          </cell>
          <cell r="AJ45">
            <v>0</v>
          </cell>
        </row>
        <row r="46">
          <cell r="Q46">
            <v>0</v>
          </cell>
          <cell r="R46">
            <v>0</v>
          </cell>
          <cell r="S46">
            <v>0</v>
          </cell>
          <cell r="T46">
            <v>0</v>
          </cell>
          <cell r="AG46">
            <v>3115699.4562500003</v>
          </cell>
          <cell r="AH46">
            <v>1869419.6737500001</v>
          </cell>
          <cell r="AI46">
            <v>623139.89124999999</v>
          </cell>
          <cell r="AJ46">
            <v>0</v>
          </cell>
        </row>
        <row r="47">
          <cell r="Q47">
            <v>0</v>
          </cell>
          <cell r="R47">
            <v>0</v>
          </cell>
          <cell r="S47">
            <v>0</v>
          </cell>
          <cell r="T47">
            <v>0</v>
          </cell>
          <cell r="AG47">
            <v>176298.33499999999</v>
          </cell>
          <cell r="AH47">
            <v>58766.111666666664</v>
          </cell>
          <cell r="AI47">
            <v>0</v>
          </cell>
          <cell r="AJ47">
            <v>0</v>
          </cell>
        </row>
        <row r="48">
          <cell r="Q48">
            <v>0</v>
          </cell>
          <cell r="R48">
            <v>0</v>
          </cell>
          <cell r="S48">
            <v>0</v>
          </cell>
          <cell r="T48">
            <v>0</v>
          </cell>
          <cell r="AG48">
            <v>-487236.82</v>
          </cell>
          <cell r="AH48">
            <v>-440833.3133333333</v>
          </cell>
          <cell r="AI48">
            <v>-394429.80666666664</v>
          </cell>
          <cell r="AJ48">
            <v>-348026.3</v>
          </cell>
        </row>
        <row r="49">
          <cell r="Q49">
            <v>0</v>
          </cell>
          <cell r="R49">
            <v>0</v>
          </cell>
          <cell r="S49">
            <v>0</v>
          </cell>
          <cell r="T49">
            <v>0</v>
          </cell>
          <cell r="AG49">
            <v>-82542.285000000018</v>
          </cell>
          <cell r="AH49">
            <v>-74681.115000000005</v>
          </cell>
          <cell r="AI49">
            <v>-66819.945000000007</v>
          </cell>
          <cell r="AJ49">
            <v>-58958.775000000001</v>
          </cell>
        </row>
        <row r="50">
          <cell r="Q50">
            <v>0</v>
          </cell>
          <cell r="R50">
            <v>0</v>
          </cell>
          <cell r="S50">
            <v>0</v>
          </cell>
          <cell r="T50">
            <v>223992.83</v>
          </cell>
          <cell r="AG50">
            <v>-3152272.2174999993</v>
          </cell>
          <cell r="AH50">
            <v>-2852055.8158333334</v>
          </cell>
          <cell r="AI50">
            <v>-2551839.4141666666</v>
          </cell>
          <cell r="AJ50">
            <v>-2242289.9779166668</v>
          </cell>
        </row>
        <row r="51">
          <cell r="Q51">
            <v>0</v>
          </cell>
          <cell r="R51">
            <v>0</v>
          </cell>
          <cell r="S51">
            <v>0</v>
          </cell>
          <cell r="T51">
            <v>-92494.49</v>
          </cell>
          <cell r="AG51">
            <v>-1184736.531666667</v>
          </cell>
          <cell r="AH51">
            <v>-1019952.2429166669</v>
          </cell>
          <cell r="AI51">
            <v>-874880.98958333349</v>
          </cell>
          <cell r="AJ51">
            <v>-759303.76833333343</v>
          </cell>
        </row>
        <row r="52">
          <cell r="Q52">
            <v>0</v>
          </cell>
          <cell r="R52">
            <v>0</v>
          </cell>
          <cell r="S52">
            <v>0</v>
          </cell>
          <cell r="T52">
            <v>273185.39</v>
          </cell>
          <cell r="AG52">
            <v>1702574.0900000005</v>
          </cell>
          <cell r="AH52">
            <v>1540424.176666667</v>
          </cell>
          <cell r="AI52">
            <v>1378274.2633333337</v>
          </cell>
          <cell r="AJ52">
            <v>1227507.0745833337</v>
          </cell>
        </row>
        <row r="53">
          <cell r="Q53">
            <v>0</v>
          </cell>
          <cell r="R53">
            <v>0</v>
          </cell>
          <cell r="S53">
            <v>0</v>
          </cell>
          <cell r="T53">
            <v>0</v>
          </cell>
          <cell r="AG53">
            <v>0</v>
          </cell>
          <cell r="AH53">
            <v>0</v>
          </cell>
          <cell r="AI53">
            <v>0</v>
          </cell>
          <cell r="AJ53">
            <v>0</v>
          </cell>
        </row>
        <row r="54">
          <cell r="Q54">
            <v>0</v>
          </cell>
          <cell r="R54">
            <v>0</v>
          </cell>
          <cell r="S54">
            <v>0</v>
          </cell>
          <cell r="T54">
            <v>0</v>
          </cell>
          <cell r="AG54">
            <v>0</v>
          </cell>
          <cell r="AH54">
            <v>0</v>
          </cell>
          <cell r="AI54">
            <v>0</v>
          </cell>
          <cell r="AJ54">
            <v>0</v>
          </cell>
        </row>
        <row r="55">
          <cell r="Q55">
            <v>0</v>
          </cell>
          <cell r="R55">
            <v>0</v>
          </cell>
          <cell r="S55">
            <v>0</v>
          </cell>
          <cell r="T55">
            <v>0</v>
          </cell>
          <cell r="AG55">
            <v>0</v>
          </cell>
          <cell r="AH55">
            <v>0</v>
          </cell>
          <cell r="AI55">
            <v>0</v>
          </cell>
          <cell r="AJ55">
            <v>0</v>
          </cell>
        </row>
        <row r="56">
          <cell r="Q56">
            <v>0</v>
          </cell>
          <cell r="R56">
            <v>0</v>
          </cell>
          <cell r="S56">
            <v>0</v>
          </cell>
          <cell r="T56">
            <v>0</v>
          </cell>
          <cell r="AG56">
            <v>0</v>
          </cell>
          <cell r="AH56">
            <v>0</v>
          </cell>
          <cell r="AI56">
            <v>0</v>
          </cell>
          <cell r="AJ56">
            <v>0</v>
          </cell>
        </row>
        <row r="57">
          <cell r="Q57">
            <v>-82346006.150000006</v>
          </cell>
          <cell r="R57">
            <v>-82696427.689999998</v>
          </cell>
          <cell r="S57">
            <v>-83046849.319999993</v>
          </cell>
          <cell r="T57">
            <v>-83397270.859999999</v>
          </cell>
          <cell r="AG57">
            <v>-80246014.890833333</v>
          </cell>
          <cell r="AH57">
            <v>-80595677.788749993</v>
          </cell>
          <cell r="AI57">
            <v>-80944974.126666665</v>
          </cell>
          <cell r="AJ57">
            <v>-81294741.44083333</v>
          </cell>
        </row>
        <row r="58">
          <cell r="Q58">
            <v>0</v>
          </cell>
          <cell r="R58">
            <v>0</v>
          </cell>
          <cell r="S58">
            <v>0</v>
          </cell>
          <cell r="T58">
            <v>0</v>
          </cell>
          <cell r="AG58">
            <v>0</v>
          </cell>
          <cell r="AH58">
            <v>0</v>
          </cell>
          <cell r="AI58">
            <v>0</v>
          </cell>
          <cell r="AJ58">
            <v>0</v>
          </cell>
        </row>
        <row r="59">
          <cell r="Q59">
            <v>-13639797.619999999</v>
          </cell>
          <cell r="R59">
            <v>-13895294.109999999</v>
          </cell>
          <cell r="S59">
            <v>-14150833.99</v>
          </cell>
          <cell r="T59">
            <v>-14406343.539999999</v>
          </cell>
          <cell r="AG59">
            <v>-17367913.756250001</v>
          </cell>
          <cell r="AH59">
            <v>-16982730.69125</v>
          </cell>
          <cell r="AI59">
            <v>-16598650.187083336</v>
          </cell>
          <cell r="AJ59">
            <v>-16215155.099583333</v>
          </cell>
        </row>
        <row r="60">
          <cell r="Q60">
            <v>-13819670.73</v>
          </cell>
          <cell r="R60">
            <v>-13969091.449999999</v>
          </cell>
          <cell r="S60">
            <v>-14118512.380000001</v>
          </cell>
          <cell r="T60">
            <v>-14267933.07</v>
          </cell>
          <cell r="AG60">
            <v>-13223254.255416663</v>
          </cell>
          <cell r="AH60">
            <v>-13344017.913333332</v>
          </cell>
          <cell r="AI60">
            <v>-13464766.430416666</v>
          </cell>
          <cell r="AJ60">
            <v>-13585499.806666667</v>
          </cell>
        </row>
        <row r="61">
          <cell r="Q61">
            <v>-95712880.370000005</v>
          </cell>
          <cell r="R61">
            <v>-97847916.280000001</v>
          </cell>
          <cell r="S61">
            <v>-100054476.23</v>
          </cell>
          <cell r="T61">
            <v>-102268919.06</v>
          </cell>
          <cell r="AG61">
            <v>-81381462.303749993</v>
          </cell>
          <cell r="AH61">
            <v>-83657731.69083333</v>
          </cell>
          <cell r="AI61">
            <v>-85944274.087916657</v>
          </cell>
          <cell r="AJ61">
            <v>-88243508.268749997</v>
          </cell>
        </row>
        <row r="62">
          <cell r="Q62">
            <v>197297.82</v>
          </cell>
          <cell r="R62">
            <v>197297.82</v>
          </cell>
          <cell r="S62">
            <v>197297.82</v>
          </cell>
          <cell r="T62">
            <v>197297.82</v>
          </cell>
          <cell r="AG62">
            <v>197297.82000000004</v>
          </cell>
          <cell r="AH62">
            <v>197297.82000000004</v>
          </cell>
          <cell r="AI62">
            <v>197297.82000000004</v>
          </cell>
          <cell r="AJ62">
            <v>197297.82000000004</v>
          </cell>
        </row>
        <row r="63">
          <cell r="Q63">
            <v>-214508.51</v>
          </cell>
          <cell r="R63">
            <v>-214508.51</v>
          </cell>
          <cell r="S63">
            <v>-214508.51</v>
          </cell>
          <cell r="T63">
            <v>-214508.51</v>
          </cell>
          <cell r="AG63">
            <v>-214508.51</v>
          </cell>
          <cell r="AH63">
            <v>-214508.51</v>
          </cell>
          <cell r="AI63">
            <v>-214508.51</v>
          </cell>
          <cell r="AJ63">
            <v>-214508.51</v>
          </cell>
        </row>
        <row r="64">
          <cell r="Q64">
            <v>0</v>
          </cell>
          <cell r="R64">
            <v>0</v>
          </cell>
          <cell r="S64">
            <v>0</v>
          </cell>
          <cell r="T64">
            <v>0</v>
          </cell>
          <cell r="AG64">
            <v>3888461.8937500007</v>
          </cell>
          <cell r="AH64">
            <v>3518132.1895833337</v>
          </cell>
          <cell r="AI64">
            <v>3147802.4854166671</v>
          </cell>
          <cell r="AJ64">
            <v>2777472.78125</v>
          </cell>
        </row>
        <row r="65">
          <cell r="Q65">
            <v>0</v>
          </cell>
          <cell r="R65">
            <v>0</v>
          </cell>
          <cell r="S65">
            <v>0</v>
          </cell>
          <cell r="T65">
            <v>0</v>
          </cell>
          <cell r="AG65">
            <v>299322.71250000002</v>
          </cell>
          <cell r="AH65">
            <v>270815.78750000003</v>
          </cell>
          <cell r="AI65">
            <v>242308.86250000002</v>
          </cell>
          <cell r="AJ65">
            <v>213801.9375</v>
          </cell>
        </row>
        <row r="66">
          <cell r="Q66">
            <v>0</v>
          </cell>
          <cell r="R66">
            <v>0</v>
          </cell>
          <cell r="S66">
            <v>0</v>
          </cell>
          <cell r="T66">
            <v>0</v>
          </cell>
          <cell r="AG66">
            <v>-2985532.4537499999</v>
          </cell>
          <cell r="AH66">
            <v>-2701196.0295833331</v>
          </cell>
          <cell r="AI66">
            <v>-2416859.6054166667</v>
          </cell>
          <cell r="AJ66">
            <v>-2132523.1812499999</v>
          </cell>
        </row>
        <row r="67">
          <cell r="Q67">
            <v>946172.25</v>
          </cell>
          <cell r="R67">
            <v>946172.25</v>
          </cell>
          <cell r="S67">
            <v>946172.25</v>
          </cell>
          <cell r="T67">
            <v>946172.25</v>
          </cell>
          <cell r="AG67">
            <v>946172.25</v>
          </cell>
          <cell r="AH67">
            <v>946172.25</v>
          </cell>
          <cell r="AI67">
            <v>946172.25</v>
          </cell>
          <cell r="AJ67">
            <v>946172.25</v>
          </cell>
        </row>
        <row r="68">
          <cell r="Q68">
            <v>317009.90999999997</v>
          </cell>
          <cell r="R68">
            <v>317009.90999999997</v>
          </cell>
          <cell r="S68">
            <v>317009.90999999997</v>
          </cell>
          <cell r="T68">
            <v>317009.90999999997</v>
          </cell>
          <cell r="AG68">
            <v>317009.91000000003</v>
          </cell>
          <cell r="AH68">
            <v>317009.91000000003</v>
          </cell>
          <cell r="AI68">
            <v>317009.91000000003</v>
          </cell>
          <cell r="AJ68">
            <v>317009.91000000003</v>
          </cell>
        </row>
        <row r="69">
          <cell r="Q69">
            <v>302358.01</v>
          </cell>
          <cell r="R69">
            <v>302358.01</v>
          </cell>
          <cell r="S69">
            <v>302358.01</v>
          </cell>
          <cell r="T69">
            <v>302358.01</v>
          </cell>
          <cell r="AG69">
            <v>302358.00999999995</v>
          </cell>
          <cell r="AH69">
            <v>302358.00999999995</v>
          </cell>
          <cell r="AI69">
            <v>302358.00999999995</v>
          </cell>
          <cell r="AJ69">
            <v>302358.00999999995</v>
          </cell>
        </row>
        <row r="70">
          <cell r="Q70">
            <v>0</v>
          </cell>
          <cell r="R70">
            <v>0</v>
          </cell>
          <cell r="S70">
            <v>0</v>
          </cell>
          <cell r="T70">
            <v>0</v>
          </cell>
          <cell r="AG70">
            <v>0</v>
          </cell>
          <cell r="AH70">
            <v>0</v>
          </cell>
          <cell r="AI70">
            <v>0</v>
          </cell>
          <cell r="AJ70">
            <v>0</v>
          </cell>
        </row>
        <row r="71">
          <cell r="Q71">
            <v>76622596.840000004</v>
          </cell>
          <cell r="R71">
            <v>76622596.840000004</v>
          </cell>
          <cell r="S71">
            <v>76622596.840000004</v>
          </cell>
          <cell r="T71">
            <v>76622596.840000004</v>
          </cell>
          <cell r="AG71">
            <v>76622596.840000018</v>
          </cell>
          <cell r="AH71">
            <v>76622596.840000018</v>
          </cell>
          <cell r="AI71">
            <v>76622596.840000018</v>
          </cell>
          <cell r="AJ71">
            <v>76622596.840000018</v>
          </cell>
        </row>
        <row r="72">
          <cell r="Q72">
            <v>-557739</v>
          </cell>
          <cell r="R72">
            <v>-559889</v>
          </cell>
          <cell r="S72">
            <v>-562039</v>
          </cell>
          <cell r="T72">
            <v>-564189</v>
          </cell>
          <cell r="AG72">
            <v>-544839</v>
          </cell>
          <cell r="AH72">
            <v>-546989</v>
          </cell>
          <cell r="AI72">
            <v>-549139</v>
          </cell>
          <cell r="AJ72">
            <v>-551289</v>
          </cell>
        </row>
        <row r="73">
          <cell r="Q73">
            <v>-317009.90999999997</v>
          </cell>
          <cell r="R73">
            <v>-317009.90999999997</v>
          </cell>
          <cell r="S73">
            <v>-317009.90999999997</v>
          </cell>
          <cell r="T73">
            <v>-317009.90999999997</v>
          </cell>
          <cell r="AG73">
            <v>-317009.91000000003</v>
          </cell>
          <cell r="AH73">
            <v>-317009.91000000003</v>
          </cell>
          <cell r="AI73">
            <v>-317009.91000000003</v>
          </cell>
          <cell r="AJ73">
            <v>-317009.91000000003</v>
          </cell>
        </row>
        <row r="74">
          <cell r="Q74">
            <v>-212799.25</v>
          </cell>
          <cell r="R74">
            <v>-213732.58</v>
          </cell>
          <cell r="S74">
            <v>-214665.91</v>
          </cell>
          <cell r="T74">
            <v>-215599.24</v>
          </cell>
          <cell r="AG74">
            <v>-207199.27000000002</v>
          </cell>
          <cell r="AH74">
            <v>-208132.6</v>
          </cell>
          <cell r="AI74">
            <v>-209065.93000000002</v>
          </cell>
          <cell r="AJ74">
            <v>-209999.26</v>
          </cell>
        </row>
        <row r="75">
          <cell r="Q75">
            <v>0</v>
          </cell>
          <cell r="R75">
            <v>0</v>
          </cell>
          <cell r="S75">
            <v>0</v>
          </cell>
          <cell r="T75">
            <v>0</v>
          </cell>
          <cell r="AG75">
            <v>0</v>
          </cell>
          <cell r="AH75">
            <v>0</v>
          </cell>
          <cell r="AI75">
            <v>0</v>
          </cell>
          <cell r="AJ75">
            <v>0</v>
          </cell>
        </row>
        <row r="76">
          <cell r="Q76">
            <v>-25996413.66</v>
          </cell>
          <cell r="R76">
            <v>-26217488.66</v>
          </cell>
          <cell r="S76">
            <v>-26438563.66</v>
          </cell>
          <cell r="T76">
            <v>-26659638.66</v>
          </cell>
          <cell r="AG76">
            <v>-24669963.66</v>
          </cell>
          <cell r="AH76">
            <v>-24891038.66</v>
          </cell>
          <cell r="AI76">
            <v>-25112113.66</v>
          </cell>
          <cell r="AJ76">
            <v>-25333188.66</v>
          </cell>
        </row>
        <row r="77">
          <cell r="Q77">
            <v>3445395.81</v>
          </cell>
          <cell r="R77">
            <v>3445395.81</v>
          </cell>
          <cell r="S77">
            <v>3504016.49</v>
          </cell>
          <cell r="T77">
            <v>3674126.28</v>
          </cell>
          <cell r="AG77">
            <v>3246533.9704166669</v>
          </cell>
          <cell r="AH77">
            <v>3263552.7295833337</v>
          </cell>
          <cell r="AI77">
            <v>3283014.0170833333</v>
          </cell>
          <cell r="AJ77">
            <v>3312005.7408333332</v>
          </cell>
        </row>
        <row r="78">
          <cell r="Q78">
            <v>0</v>
          </cell>
          <cell r="R78">
            <v>0</v>
          </cell>
          <cell r="S78">
            <v>0</v>
          </cell>
          <cell r="T78">
            <v>0</v>
          </cell>
          <cell r="AG78">
            <v>0</v>
          </cell>
          <cell r="AH78">
            <v>0</v>
          </cell>
          <cell r="AI78">
            <v>0</v>
          </cell>
          <cell r="AJ78">
            <v>0</v>
          </cell>
        </row>
        <row r="79">
          <cell r="Q79">
            <v>-318365.5</v>
          </cell>
          <cell r="R79">
            <v>-286906.46999999997</v>
          </cell>
          <cell r="S79">
            <v>-195283.41</v>
          </cell>
          <cell r="T79">
            <v>-237095.37</v>
          </cell>
          <cell r="AG79">
            <v>-654955.22791666666</v>
          </cell>
          <cell r="AH79">
            <v>-636267.95499999996</v>
          </cell>
          <cell r="AI79">
            <v>-608606.8866666666</v>
          </cell>
          <cell r="AJ79">
            <v>-571585.0854166667</v>
          </cell>
        </row>
        <row r="80">
          <cell r="Q80">
            <v>2810570.27</v>
          </cell>
          <cell r="R80">
            <v>2810570.27</v>
          </cell>
          <cell r="S80">
            <v>2810570.27</v>
          </cell>
          <cell r="T80">
            <v>2810570.27</v>
          </cell>
          <cell r="AG80">
            <v>2868151.7229166664</v>
          </cell>
          <cell r="AH80">
            <v>2846413.7270833333</v>
          </cell>
          <cell r="AI80">
            <v>2824800.3979166667</v>
          </cell>
          <cell r="AJ80">
            <v>2814403.4</v>
          </cell>
        </row>
        <row r="81">
          <cell r="Q81">
            <v>-423343.57</v>
          </cell>
          <cell r="R81">
            <v>-423343.57</v>
          </cell>
          <cell r="S81">
            <v>-423343.57</v>
          </cell>
          <cell r="T81">
            <v>-423343.57</v>
          </cell>
          <cell r="AG81">
            <v>-423291.69708333333</v>
          </cell>
          <cell r="AH81">
            <v>-423312.44624999998</v>
          </cell>
          <cell r="AI81">
            <v>-423333.19541666663</v>
          </cell>
          <cell r="AJ81">
            <v>-423343.57</v>
          </cell>
        </row>
        <row r="82">
          <cell r="Q82">
            <v>0</v>
          </cell>
          <cell r="R82">
            <v>0</v>
          </cell>
          <cell r="S82">
            <v>0</v>
          </cell>
          <cell r="T82">
            <v>0</v>
          </cell>
          <cell r="AG82">
            <v>0</v>
          </cell>
          <cell r="AH82">
            <v>0</v>
          </cell>
          <cell r="AI82">
            <v>0</v>
          </cell>
          <cell r="AJ82">
            <v>0</v>
          </cell>
        </row>
        <row r="83">
          <cell r="Q83">
            <v>74954526.069999993</v>
          </cell>
          <cell r="R83">
            <v>75056291.019999996</v>
          </cell>
          <cell r="S83">
            <v>75058552.069999993</v>
          </cell>
          <cell r="T83">
            <v>76636451.659999996</v>
          </cell>
          <cell r="AG83">
            <v>117880815.76083332</v>
          </cell>
          <cell r="AH83">
            <v>113969480.31333335</v>
          </cell>
          <cell r="AI83">
            <v>110056779.03500001</v>
          </cell>
          <cell r="AJ83">
            <v>106110048.85166667</v>
          </cell>
        </row>
        <row r="84">
          <cell r="Q84">
            <v>13367583</v>
          </cell>
          <cell r="R84">
            <v>15895194.59</v>
          </cell>
          <cell r="S84">
            <v>25052649.75</v>
          </cell>
          <cell r="T84">
            <v>27417336.120000001</v>
          </cell>
          <cell r="AG84">
            <v>13123277.291666666</v>
          </cell>
          <cell r="AH84">
            <v>14342559.691249998</v>
          </cell>
          <cell r="AI84">
            <v>16048719.872083334</v>
          </cell>
          <cell r="AJ84">
            <v>18234969.283333335</v>
          </cell>
        </row>
        <row r="85">
          <cell r="Q85">
            <v>0</v>
          </cell>
          <cell r="R85">
            <v>0</v>
          </cell>
          <cell r="S85">
            <v>0</v>
          </cell>
          <cell r="T85">
            <v>0</v>
          </cell>
          <cell r="AG85">
            <v>0</v>
          </cell>
          <cell r="AH85">
            <v>0</v>
          </cell>
          <cell r="AI85">
            <v>0</v>
          </cell>
          <cell r="AJ85">
            <v>0</v>
          </cell>
        </row>
        <row r="86">
          <cell r="Q86">
            <v>100000</v>
          </cell>
          <cell r="R86">
            <v>100000</v>
          </cell>
          <cell r="S86">
            <v>100000</v>
          </cell>
          <cell r="T86">
            <v>100000</v>
          </cell>
          <cell r="AG86">
            <v>100000</v>
          </cell>
          <cell r="AH86">
            <v>100000</v>
          </cell>
          <cell r="AI86">
            <v>100000</v>
          </cell>
          <cell r="AJ86">
            <v>100000</v>
          </cell>
        </row>
        <row r="87">
          <cell r="Q87">
            <v>40670863.939999998</v>
          </cell>
          <cell r="R87">
            <v>39228330.240000002</v>
          </cell>
          <cell r="S87">
            <v>39228330.240000002</v>
          </cell>
          <cell r="T87">
            <v>40873166.460000001</v>
          </cell>
          <cell r="AG87">
            <v>37362672.052500002</v>
          </cell>
          <cell r="AH87">
            <v>37730748.784166671</v>
          </cell>
          <cell r="AI87">
            <v>38018348.52041667</v>
          </cell>
          <cell r="AJ87">
            <v>38329324.031666674</v>
          </cell>
        </row>
        <row r="88">
          <cell r="Q88">
            <v>-100000</v>
          </cell>
          <cell r="R88">
            <v>-100000</v>
          </cell>
          <cell r="S88">
            <v>-100000</v>
          </cell>
          <cell r="T88">
            <v>-100000</v>
          </cell>
          <cell r="AG88">
            <v>-79166.666666666672</v>
          </cell>
          <cell r="AH88">
            <v>-87500</v>
          </cell>
          <cell r="AI88">
            <v>-95833.333333333328</v>
          </cell>
          <cell r="AJ88">
            <v>-100000</v>
          </cell>
        </row>
        <row r="89">
          <cell r="Q89">
            <v>0</v>
          </cell>
          <cell r="R89">
            <v>0</v>
          </cell>
          <cell r="S89">
            <v>0</v>
          </cell>
          <cell r="T89">
            <v>0</v>
          </cell>
          <cell r="AG89">
            <v>0</v>
          </cell>
          <cell r="AH89">
            <v>0</v>
          </cell>
          <cell r="AI89">
            <v>0</v>
          </cell>
          <cell r="AJ89">
            <v>0</v>
          </cell>
        </row>
        <row r="90">
          <cell r="Q90">
            <v>0</v>
          </cell>
          <cell r="R90">
            <v>0</v>
          </cell>
          <cell r="S90">
            <v>0</v>
          </cell>
          <cell r="T90">
            <v>0</v>
          </cell>
          <cell r="AG90">
            <v>0</v>
          </cell>
          <cell r="AH90">
            <v>0</v>
          </cell>
          <cell r="AI90">
            <v>0</v>
          </cell>
          <cell r="AJ90">
            <v>0</v>
          </cell>
        </row>
        <row r="91">
          <cell r="Q91">
            <v>0</v>
          </cell>
          <cell r="R91">
            <v>0</v>
          </cell>
          <cell r="S91">
            <v>0</v>
          </cell>
          <cell r="T91">
            <v>0</v>
          </cell>
          <cell r="AG91">
            <v>0</v>
          </cell>
          <cell r="AH91">
            <v>0</v>
          </cell>
          <cell r="AI91">
            <v>0</v>
          </cell>
          <cell r="AJ91">
            <v>0</v>
          </cell>
        </row>
        <row r="92">
          <cell r="Q92">
            <v>0</v>
          </cell>
          <cell r="R92">
            <v>0</v>
          </cell>
          <cell r="S92">
            <v>0</v>
          </cell>
          <cell r="T92">
            <v>0</v>
          </cell>
          <cell r="AG92">
            <v>0</v>
          </cell>
          <cell r="AH92">
            <v>0</v>
          </cell>
          <cell r="AI92">
            <v>0</v>
          </cell>
          <cell r="AJ92">
            <v>0</v>
          </cell>
        </row>
        <row r="93">
          <cell r="Q93">
            <v>0</v>
          </cell>
          <cell r="R93">
            <v>0</v>
          </cell>
          <cell r="S93">
            <v>0</v>
          </cell>
          <cell r="T93">
            <v>0</v>
          </cell>
          <cell r="AG93">
            <v>0</v>
          </cell>
          <cell r="AH93">
            <v>0</v>
          </cell>
          <cell r="AI93">
            <v>0</v>
          </cell>
          <cell r="AJ93">
            <v>0</v>
          </cell>
        </row>
        <row r="94">
          <cell r="Q94">
            <v>0</v>
          </cell>
          <cell r="R94">
            <v>0</v>
          </cell>
          <cell r="S94">
            <v>0</v>
          </cell>
          <cell r="T94">
            <v>0</v>
          </cell>
          <cell r="AG94">
            <v>640.41666666666663</v>
          </cell>
          <cell r="AH94">
            <v>384.25</v>
          </cell>
          <cell r="AI94">
            <v>128.08333333333334</v>
          </cell>
          <cell r="AJ94">
            <v>0</v>
          </cell>
        </row>
        <row r="95">
          <cell r="Q95">
            <v>0</v>
          </cell>
          <cell r="R95">
            <v>0</v>
          </cell>
          <cell r="S95">
            <v>0</v>
          </cell>
          <cell r="T95">
            <v>0</v>
          </cell>
          <cell r="AG95">
            <v>83856.875</v>
          </cell>
          <cell r="AH95">
            <v>42804.083333333336</v>
          </cell>
          <cell r="AI95">
            <v>12859.916666666666</v>
          </cell>
          <cell r="AJ95">
            <v>0</v>
          </cell>
        </row>
        <row r="96">
          <cell r="Q96">
            <v>0</v>
          </cell>
          <cell r="R96">
            <v>0</v>
          </cell>
          <cell r="S96">
            <v>0</v>
          </cell>
          <cell r="T96">
            <v>0</v>
          </cell>
          <cell r="AG96">
            <v>0</v>
          </cell>
          <cell r="AH96">
            <v>0</v>
          </cell>
          <cell r="AI96">
            <v>0</v>
          </cell>
          <cell r="AJ96">
            <v>0</v>
          </cell>
        </row>
        <row r="97">
          <cell r="Q97">
            <v>0</v>
          </cell>
          <cell r="R97">
            <v>0</v>
          </cell>
          <cell r="S97">
            <v>0</v>
          </cell>
          <cell r="T97">
            <v>0</v>
          </cell>
          <cell r="AG97">
            <v>69889.993749999994</v>
          </cell>
          <cell r="AH97">
            <v>61545.924583333333</v>
          </cell>
          <cell r="AI97">
            <v>53282.344166666669</v>
          </cell>
          <cell r="AJ97">
            <v>45059.455833333333</v>
          </cell>
        </row>
        <row r="98">
          <cell r="Q98">
            <v>0</v>
          </cell>
          <cell r="R98">
            <v>0</v>
          </cell>
          <cell r="S98">
            <v>0</v>
          </cell>
          <cell r="T98">
            <v>0</v>
          </cell>
          <cell r="AG98">
            <v>0</v>
          </cell>
          <cell r="AH98">
            <v>0</v>
          </cell>
          <cell r="AI98">
            <v>0</v>
          </cell>
          <cell r="AJ98">
            <v>0</v>
          </cell>
        </row>
        <row r="99">
          <cell r="Q99">
            <v>-620534.82999999996</v>
          </cell>
          <cell r="R99">
            <v>-620880.72</v>
          </cell>
          <cell r="S99">
            <v>-620750.31000000006</v>
          </cell>
          <cell r="T99">
            <v>-621105.74</v>
          </cell>
          <cell r="AG99">
            <v>-308356.22291666671</v>
          </cell>
          <cell r="AH99">
            <v>-337929.24</v>
          </cell>
          <cell r="AI99">
            <v>-367360.185</v>
          </cell>
          <cell r="AJ99">
            <v>-406187.63624999998</v>
          </cell>
        </row>
        <row r="100">
          <cell r="Q100">
            <v>608000</v>
          </cell>
          <cell r="R100">
            <v>608000</v>
          </cell>
          <cell r="S100">
            <v>608000</v>
          </cell>
          <cell r="T100">
            <v>608000</v>
          </cell>
          <cell r="AG100">
            <v>608000</v>
          </cell>
          <cell r="AH100">
            <v>608000</v>
          </cell>
          <cell r="AI100">
            <v>608000</v>
          </cell>
          <cell r="AJ100">
            <v>608000</v>
          </cell>
        </row>
        <row r="101">
          <cell r="Q101">
            <v>0</v>
          </cell>
          <cell r="R101">
            <v>0</v>
          </cell>
          <cell r="S101">
            <v>0</v>
          </cell>
          <cell r="T101">
            <v>0</v>
          </cell>
          <cell r="AG101">
            <v>0</v>
          </cell>
          <cell r="AH101">
            <v>0</v>
          </cell>
          <cell r="AI101">
            <v>0</v>
          </cell>
          <cell r="AJ101">
            <v>0</v>
          </cell>
        </row>
        <row r="102">
          <cell r="Q102">
            <v>0</v>
          </cell>
          <cell r="R102">
            <v>0</v>
          </cell>
          <cell r="S102">
            <v>0</v>
          </cell>
          <cell r="T102">
            <v>0</v>
          </cell>
          <cell r="AG102">
            <v>0</v>
          </cell>
          <cell r="AH102">
            <v>0</v>
          </cell>
          <cell r="AI102">
            <v>0</v>
          </cell>
          <cell r="AJ102">
            <v>0</v>
          </cell>
        </row>
        <row r="103">
          <cell r="Q103">
            <v>0</v>
          </cell>
          <cell r="R103">
            <v>0</v>
          </cell>
          <cell r="S103">
            <v>0</v>
          </cell>
          <cell r="T103">
            <v>0</v>
          </cell>
          <cell r="AG103">
            <v>0</v>
          </cell>
          <cell r="AH103">
            <v>0</v>
          </cell>
          <cell r="AI103">
            <v>0</v>
          </cell>
          <cell r="AJ103">
            <v>0</v>
          </cell>
        </row>
        <row r="104">
          <cell r="Q104">
            <v>0</v>
          </cell>
          <cell r="R104">
            <v>0</v>
          </cell>
          <cell r="S104">
            <v>0</v>
          </cell>
          <cell r="T104">
            <v>0</v>
          </cell>
          <cell r="AG104">
            <v>0</v>
          </cell>
          <cell r="AH104">
            <v>0</v>
          </cell>
          <cell r="AI104">
            <v>0</v>
          </cell>
          <cell r="AJ104">
            <v>0</v>
          </cell>
        </row>
        <row r="105">
          <cell r="Q105">
            <v>0</v>
          </cell>
          <cell r="R105">
            <v>0</v>
          </cell>
          <cell r="S105">
            <v>0</v>
          </cell>
          <cell r="T105">
            <v>0</v>
          </cell>
          <cell r="AG105">
            <v>0</v>
          </cell>
          <cell r="AH105">
            <v>0</v>
          </cell>
          <cell r="AI105">
            <v>0</v>
          </cell>
          <cell r="AJ105">
            <v>0</v>
          </cell>
        </row>
        <row r="106">
          <cell r="Q106">
            <v>37033.53</v>
          </cell>
          <cell r="R106">
            <v>37033.53</v>
          </cell>
          <cell r="S106">
            <v>37033.53</v>
          </cell>
          <cell r="T106">
            <v>35934.19</v>
          </cell>
          <cell r="AG106">
            <v>39357.335416666669</v>
          </cell>
          <cell r="AH106">
            <v>39028.061250000006</v>
          </cell>
          <cell r="AI106">
            <v>38698.787083333336</v>
          </cell>
          <cell r="AJ106">
            <v>38365.900000000009</v>
          </cell>
        </row>
        <row r="107">
          <cell r="Q107">
            <v>0</v>
          </cell>
          <cell r="R107">
            <v>0</v>
          </cell>
          <cell r="S107">
            <v>0</v>
          </cell>
          <cell r="T107">
            <v>0</v>
          </cell>
          <cell r="AG107">
            <v>0</v>
          </cell>
          <cell r="AH107">
            <v>0</v>
          </cell>
          <cell r="AI107">
            <v>0</v>
          </cell>
          <cell r="AJ107">
            <v>0</v>
          </cell>
        </row>
        <row r="108">
          <cell r="Q108">
            <v>2118566.46</v>
          </cell>
          <cell r="R108">
            <v>2125214.7400000002</v>
          </cell>
          <cell r="S108">
            <v>2179155.27</v>
          </cell>
          <cell r="T108">
            <v>2311250.11</v>
          </cell>
          <cell r="AG108">
            <v>1812152.0066666666</v>
          </cell>
          <cell r="AH108">
            <v>1865558.4316666666</v>
          </cell>
          <cell r="AI108">
            <v>1921498.1758333335</v>
          </cell>
          <cell r="AJ108">
            <v>1981030.9841666669</v>
          </cell>
        </row>
        <row r="109">
          <cell r="Q109">
            <v>0</v>
          </cell>
          <cell r="R109">
            <v>0</v>
          </cell>
          <cell r="S109">
            <v>0</v>
          </cell>
          <cell r="T109">
            <v>0</v>
          </cell>
          <cell r="AG109">
            <v>0</v>
          </cell>
          <cell r="AH109">
            <v>0</v>
          </cell>
          <cell r="AI109">
            <v>0</v>
          </cell>
          <cell r="AJ109">
            <v>0</v>
          </cell>
        </row>
        <row r="110">
          <cell r="Q110">
            <v>0</v>
          </cell>
          <cell r="R110">
            <v>0</v>
          </cell>
          <cell r="S110">
            <v>0</v>
          </cell>
          <cell r="T110">
            <v>0</v>
          </cell>
          <cell r="AG110">
            <v>0</v>
          </cell>
          <cell r="AH110">
            <v>0</v>
          </cell>
          <cell r="AI110">
            <v>0</v>
          </cell>
          <cell r="AJ110">
            <v>0</v>
          </cell>
        </row>
        <row r="111">
          <cell r="Q111">
            <v>0</v>
          </cell>
          <cell r="R111">
            <v>0</v>
          </cell>
          <cell r="S111">
            <v>0</v>
          </cell>
          <cell r="T111">
            <v>0</v>
          </cell>
          <cell r="AG111">
            <v>134.84583333333333</v>
          </cell>
          <cell r="AH111">
            <v>80.907499999999999</v>
          </cell>
          <cell r="AI111">
            <v>26.969166666666666</v>
          </cell>
          <cell r="AJ111">
            <v>0</v>
          </cell>
        </row>
        <row r="112">
          <cell r="Q112">
            <v>97111.88</v>
          </cell>
          <cell r="R112">
            <v>96882.22</v>
          </cell>
          <cell r="S112">
            <v>96650.84</v>
          </cell>
          <cell r="T112">
            <v>96417.72</v>
          </cell>
          <cell r="AG112">
            <v>98444.434166666659</v>
          </cell>
          <cell r="AH112">
            <v>98224.768333333326</v>
          </cell>
          <cell r="AI112">
            <v>98003.455000000002</v>
          </cell>
          <cell r="AJ112">
            <v>97780.482083333321</v>
          </cell>
        </row>
        <row r="113">
          <cell r="Q113">
            <v>1524606.12</v>
          </cell>
          <cell r="R113">
            <v>1360107.83</v>
          </cell>
          <cell r="S113">
            <v>1335103.76</v>
          </cell>
          <cell r="T113">
            <v>1390428.27</v>
          </cell>
          <cell r="AG113">
            <v>1881863.5720833335</v>
          </cell>
          <cell r="AH113">
            <v>1858052.2666666666</v>
          </cell>
          <cell r="AI113">
            <v>1852019.4654166664</v>
          </cell>
          <cell r="AJ113">
            <v>1816426.5966666667</v>
          </cell>
        </row>
        <row r="114">
          <cell r="Q114">
            <v>0</v>
          </cell>
          <cell r="R114">
            <v>0</v>
          </cell>
          <cell r="S114">
            <v>0</v>
          </cell>
          <cell r="T114">
            <v>0</v>
          </cell>
          <cell r="AG114">
            <v>905.625</v>
          </cell>
          <cell r="AH114">
            <v>525</v>
          </cell>
          <cell r="AI114">
            <v>170.625</v>
          </cell>
          <cell r="AJ114">
            <v>0</v>
          </cell>
        </row>
        <row r="115">
          <cell r="Q115">
            <v>0</v>
          </cell>
          <cell r="R115">
            <v>0</v>
          </cell>
          <cell r="S115">
            <v>0</v>
          </cell>
          <cell r="T115">
            <v>0</v>
          </cell>
          <cell r="AG115">
            <v>0</v>
          </cell>
          <cell r="AH115">
            <v>0</v>
          </cell>
          <cell r="AI115">
            <v>0</v>
          </cell>
          <cell r="AJ115">
            <v>0</v>
          </cell>
        </row>
        <row r="116">
          <cell r="Q116">
            <v>0</v>
          </cell>
          <cell r="R116">
            <v>0</v>
          </cell>
          <cell r="S116">
            <v>0</v>
          </cell>
          <cell r="T116">
            <v>0</v>
          </cell>
          <cell r="AG116">
            <v>0</v>
          </cell>
          <cell r="AH116">
            <v>0</v>
          </cell>
          <cell r="AI116">
            <v>0</v>
          </cell>
          <cell r="AJ116">
            <v>0</v>
          </cell>
        </row>
        <row r="117">
          <cell r="Q117">
            <v>0</v>
          </cell>
          <cell r="R117">
            <v>0</v>
          </cell>
          <cell r="S117">
            <v>0</v>
          </cell>
          <cell r="T117">
            <v>0</v>
          </cell>
          <cell r="AG117">
            <v>0</v>
          </cell>
          <cell r="AH117">
            <v>0</v>
          </cell>
          <cell r="AI117">
            <v>0</v>
          </cell>
          <cell r="AJ117">
            <v>0</v>
          </cell>
        </row>
        <row r="118">
          <cell r="Q118">
            <v>1599514</v>
          </cell>
          <cell r="R118">
            <v>1599514</v>
          </cell>
          <cell r="S118">
            <v>1599514</v>
          </cell>
          <cell r="T118">
            <v>1599514</v>
          </cell>
          <cell r="AG118">
            <v>1574230.5337499997</v>
          </cell>
          <cell r="AH118">
            <v>1576638.4829166664</v>
          </cell>
          <cell r="AI118">
            <v>1579046.4320833331</v>
          </cell>
          <cell r="AJ118">
            <v>1581454.3812499999</v>
          </cell>
        </row>
        <row r="119">
          <cell r="Q119">
            <v>0</v>
          </cell>
          <cell r="R119">
            <v>0</v>
          </cell>
          <cell r="S119">
            <v>0</v>
          </cell>
          <cell r="T119">
            <v>0</v>
          </cell>
          <cell r="AG119">
            <v>0</v>
          </cell>
          <cell r="AH119">
            <v>0</v>
          </cell>
          <cell r="AI119">
            <v>0</v>
          </cell>
          <cell r="AJ119">
            <v>0</v>
          </cell>
        </row>
        <row r="120">
          <cell r="Q120">
            <v>94054.44</v>
          </cell>
          <cell r="R120">
            <v>93861.4</v>
          </cell>
          <cell r="S120">
            <v>93666.92</v>
          </cell>
          <cell r="T120">
            <v>93470.98</v>
          </cell>
          <cell r="AG120">
            <v>95175.521666666682</v>
          </cell>
          <cell r="AH120">
            <v>94990.830416666649</v>
          </cell>
          <cell r="AI120">
            <v>94804.754583333328</v>
          </cell>
          <cell r="AJ120">
            <v>94617.33875000001</v>
          </cell>
        </row>
        <row r="121">
          <cell r="Q121">
            <v>0</v>
          </cell>
          <cell r="R121">
            <v>0</v>
          </cell>
          <cell r="S121">
            <v>0</v>
          </cell>
          <cell r="T121">
            <v>0</v>
          </cell>
          <cell r="AG121">
            <v>22176.08083333333</v>
          </cell>
          <cell r="AH121">
            <v>19823.965416666666</v>
          </cell>
          <cell r="AI121">
            <v>17475.971249999999</v>
          </cell>
          <cell r="AJ121">
            <v>15132.129583333333</v>
          </cell>
        </row>
        <row r="122">
          <cell r="Q122">
            <v>9013.6</v>
          </cell>
          <cell r="R122">
            <v>8981.2099999999991</v>
          </cell>
          <cell r="S122">
            <v>8948.57</v>
          </cell>
          <cell r="T122">
            <v>8915.69</v>
          </cell>
          <cell r="AG122">
            <v>9198.9258333333328</v>
          </cell>
          <cell r="AH122">
            <v>9169.1670833333337</v>
          </cell>
          <cell r="AI122">
            <v>9139.1945833333339</v>
          </cell>
          <cell r="AJ122">
            <v>9107.7629166666684</v>
          </cell>
        </row>
        <row r="123">
          <cell r="Q123">
            <v>75308.08</v>
          </cell>
          <cell r="R123">
            <v>75046.539999999994</v>
          </cell>
          <cell r="S123">
            <v>74783.039999999994</v>
          </cell>
          <cell r="T123">
            <v>74517.56</v>
          </cell>
          <cell r="AG123">
            <v>76825.60291666667</v>
          </cell>
          <cell r="AH123">
            <v>76575.445833333317</v>
          </cell>
          <cell r="AI123">
            <v>76323.412499999991</v>
          </cell>
          <cell r="AJ123">
            <v>76069.488750000004</v>
          </cell>
        </row>
        <row r="124">
          <cell r="Q124">
            <v>33054</v>
          </cell>
          <cell r="R124">
            <v>29578.32</v>
          </cell>
          <cell r="S124">
            <v>29578.32</v>
          </cell>
          <cell r="T124">
            <v>29578.32</v>
          </cell>
          <cell r="AG124">
            <v>31676.75</v>
          </cell>
          <cell r="AH124">
            <v>32909.18</v>
          </cell>
          <cell r="AI124">
            <v>32619.539999999997</v>
          </cell>
          <cell r="AJ124">
            <v>32329.899999999998</v>
          </cell>
        </row>
        <row r="125">
          <cell r="Q125">
            <v>-1599514</v>
          </cell>
          <cell r="R125">
            <v>-1599514</v>
          </cell>
          <cell r="S125">
            <v>-1599514</v>
          </cell>
          <cell r="T125">
            <v>-1599514</v>
          </cell>
          <cell r="AG125">
            <v>-1247018.3233333332</v>
          </cell>
          <cell r="AH125">
            <v>-1380311.1566666665</v>
          </cell>
          <cell r="AI125">
            <v>-1513603.99</v>
          </cell>
          <cell r="AJ125">
            <v>-1581454.3812499999</v>
          </cell>
        </row>
        <row r="126">
          <cell r="Q126">
            <v>0</v>
          </cell>
          <cell r="R126">
            <v>0</v>
          </cell>
          <cell r="S126">
            <v>0</v>
          </cell>
          <cell r="T126">
            <v>0</v>
          </cell>
          <cell r="AG126">
            <v>145833.33333333334</v>
          </cell>
          <cell r="AH126">
            <v>145833.33333333334</v>
          </cell>
          <cell r="AI126">
            <v>145833.33333333334</v>
          </cell>
          <cell r="AJ126">
            <v>145833.33333333334</v>
          </cell>
        </row>
        <row r="127">
          <cell r="Q127">
            <v>41862.910000000003</v>
          </cell>
          <cell r="R127">
            <v>41781.480000000003</v>
          </cell>
          <cell r="S127">
            <v>41699.58</v>
          </cell>
          <cell r="T127">
            <v>41617.199999999997</v>
          </cell>
          <cell r="AG127">
            <v>8739.6104166666664</v>
          </cell>
          <cell r="AH127">
            <v>12224.793333333333</v>
          </cell>
          <cell r="AI127">
            <v>15703.170833333335</v>
          </cell>
          <cell r="AJ127">
            <v>19174.703333333335</v>
          </cell>
        </row>
        <row r="128">
          <cell r="Q128">
            <v>0</v>
          </cell>
          <cell r="R128">
            <v>0</v>
          </cell>
          <cell r="S128">
            <v>0</v>
          </cell>
          <cell r="T128">
            <v>0</v>
          </cell>
          <cell r="AG128">
            <v>0</v>
          </cell>
          <cell r="AH128">
            <v>0</v>
          </cell>
          <cell r="AI128">
            <v>0</v>
          </cell>
          <cell r="AJ128">
            <v>0</v>
          </cell>
        </row>
        <row r="129">
          <cell r="Q129">
            <v>1234200789.6900001</v>
          </cell>
          <cell r="R129">
            <v>1234200789.6900001</v>
          </cell>
          <cell r="S129">
            <v>1234200789.6900001</v>
          </cell>
          <cell r="T129">
            <v>0</v>
          </cell>
          <cell r="AG129">
            <v>1234237589.2425003</v>
          </cell>
          <cell r="AH129">
            <v>1234222867.8025002</v>
          </cell>
          <cell r="AI129">
            <v>1234208142.146667</v>
          </cell>
          <cell r="AJ129">
            <v>1182775747.6195836</v>
          </cell>
        </row>
        <row r="130">
          <cell r="Q130">
            <v>-18082718.420000002</v>
          </cell>
          <cell r="R130">
            <v>-18076005.800000001</v>
          </cell>
          <cell r="S130">
            <v>-18076005.800000001</v>
          </cell>
          <cell r="T130">
            <v>-94233.95</v>
          </cell>
          <cell r="AG130">
            <v>-18124051.317083333</v>
          </cell>
          <cell r="AH130">
            <v>-18078611.830833334</v>
          </cell>
          <cell r="AI130">
            <v>-18080961.762083337</v>
          </cell>
          <cell r="AJ130">
            <v>-17333144.797916669</v>
          </cell>
        </row>
        <row r="131">
          <cell r="Q131">
            <v>-90774.61</v>
          </cell>
          <cell r="R131">
            <v>-85998.17</v>
          </cell>
          <cell r="S131">
            <v>-85998.17</v>
          </cell>
          <cell r="T131">
            <v>-38267.620000000003</v>
          </cell>
          <cell r="AG131">
            <v>-106146.49708333334</v>
          </cell>
          <cell r="AH131">
            <v>-103449.06958333334</v>
          </cell>
          <cell r="AI131">
            <v>-101160.79000000002</v>
          </cell>
          <cell r="AJ131">
            <v>-97491.903749999998</v>
          </cell>
        </row>
        <row r="132">
          <cell r="Q132">
            <v>0</v>
          </cell>
          <cell r="R132">
            <v>0</v>
          </cell>
          <cell r="S132">
            <v>0</v>
          </cell>
          <cell r="T132">
            <v>0</v>
          </cell>
          <cell r="AG132">
            <v>0</v>
          </cell>
          <cell r="AH132">
            <v>0</v>
          </cell>
          <cell r="AI132">
            <v>0</v>
          </cell>
          <cell r="AJ132">
            <v>0</v>
          </cell>
        </row>
        <row r="133">
          <cell r="Q133">
            <v>0</v>
          </cell>
          <cell r="R133">
            <v>0</v>
          </cell>
          <cell r="S133">
            <v>0</v>
          </cell>
          <cell r="T133">
            <v>0</v>
          </cell>
          <cell r="AG133">
            <v>0</v>
          </cell>
          <cell r="AH133">
            <v>0</v>
          </cell>
          <cell r="AI133">
            <v>0</v>
          </cell>
          <cell r="AJ133">
            <v>0</v>
          </cell>
        </row>
        <row r="134">
          <cell r="Q134">
            <v>0</v>
          </cell>
          <cell r="R134">
            <v>0</v>
          </cell>
          <cell r="S134">
            <v>0</v>
          </cell>
          <cell r="T134">
            <v>0</v>
          </cell>
          <cell r="AG134">
            <v>0</v>
          </cell>
          <cell r="AH134">
            <v>0</v>
          </cell>
          <cell r="AI134">
            <v>0</v>
          </cell>
          <cell r="AJ134">
            <v>0</v>
          </cell>
        </row>
        <row r="135">
          <cell r="Q135">
            <v>0</v>
          </cell>
          <cell r="R135">
            <v>0</v>
          </cell>
          <cell r="S135">
            <v>0</v>
          </cell>
          <cell r="T135">
            <v>0</v>
          </cell>
          <cell r="AG135">
            <v>0</v>
          </cell>
          <cell r="AH135">
            <v>0</v>
          </cell>
          <cell r="AI135">
            <v>0</v>
          </cell>
          <cell r="AJ135">
            <v>0</v>
          </cell>
        </row>
        <row r="136">
          <cell r="Q136">
            <v>0</v>
          </cell>
          <cell r="R136">
            <v>0</v>
          </cell>
          <cell r="S136">
            <v>0</v>
          </cell>
          <cell r="T136">
            <v>0</v>
          </cell>
          <cell r="AG136">
            <v>0</v>
          </cell>
          <cell r="AH136">
            <v>0</v>
          </cell>
          <cell r="AI136">
            <v>0</v>
          </cell>
          <cell r="AJ136">
            <v>0</v>
          </cell>
        </row>
        <row r="137">
          <cell r="Q137">
            <v>0</v>
          </cell>
          <cell r="R137">
            <v>0</v>
          </cell>
          <cell r="S137">
            <v>0</v>
          </cell>
          <cell r="T137">
            <v>0</v>
          </cell>
          <cell r="AG137">
            <v>0</v>
          </cell>
          <cell r="AH137">
            <v>0</v>
          </cell>
          <cell r="AI137">
            <v>0</v>
          </cell>
          <cell r="AJ137">
            <v>0</v>
          </cell>
        </row>
        <row r="138">
          <cell r="Q138">
            <v>0</v>
          </cell>
          <cell r="R138">
            <v>0</v>
          </cell>
          <cell r="S138">
            <v>0</v>
          </cell>
          <cell r="T138">
            <v>0</v>
          </cell>
          <cell r="AG138">
            <v>0</v>
          </cell>
          <cell r="AH138">
            <v>0</v>
          </cell>
          <cell r="AI138">
            <v>0</v>
          </cell>
          <cell r="AJ138">
            <v>0</v>
          </cell>
        </row>
        <row r="139">
          <cell r="Q139">
            <v>428.61</v>
          </cell>
          <cell r="R139">
            <v>428.61</v>
          </cell>
          <cell r="S139">
            <v>428.61</v>
          </cell>
          <cell r="T139">
            <v>428.61</v>
          </cell>
          <cell r="AG139">
            <v>-1261.3045833333329</v>
          </cell>
          <cell r="AH139">
            <v>-141.1354166666666</v>
          </cell>
          <cell r="AI139">
            <v>423.77958333333328</v>
          </cell>
          <cell r="AJ139">
            <v>428.60999999999996</v>
          </cell>
        </row>
        <row r="140">
          <cell r="Q140">
            <v>-25163.57</v>
          </cell>
          <cell r="R140">
            <v>-25163.57</v>
          </cell>
          <cell r="S140">
            <v>-25163.57</v>
          </cell>
          <cell r="T140">
            <v>-25163.57</v>
          </cell>
          <cell r="AG140">
            <v>-25163.570000000003</v>
          </cell>
          <cell r="AH140">
            <v>-25163.570000000003</v>
          </cell>
          <cell r="AI140">
            <v>-25163.570000000003</v>
          </cell>
          <cell r="AJ140">
            <v>-25163.570000000003</v>
          </cell>
        </row>
        <row r="141">
          <cell r="Q141">
            <v>0</v>
          </cell>
          <cell r="R141">
            <v>0</v>
          </cell>
          <cell r="S141">
            <v>0</v>
          </cell>
          <cell r="T141">
            <v>0</v>
          </cell>
          <cell r="AG141">
            <v>0</v>
          </cell>
          <cell r="AH141">
            <v>0</v>
          </cell>
          <cell r="AI141">
            <v>0</v>
          </cell>
          <cell r="AJ141">
            <v>0</v>
          </cell>
        </row>
        <row r="142">
          <cell r="Q142">
            <v>0</v>
          </cell>
          <cell r="R142">
            <v>0</v>
          </cell>
          <cell r="S142">
            <v>0</v>
          </cell>
          <cell r="T142">
            <v>0</v>
          </cell>
          <cell r="AG142">
            <v>0</v>
          </cell>
          <cell r="AH142">
            <v>0</v>
          </cell>
          <cell r="AI142">
            <v>0</v>
          </cell>
          <cell r="AJ142">
            <v>0</v>
          </cell>
        </row>
        <row r="143">
          <cell r="Q143">
            <v>-1226371867.3900001</v>
          </cell>
          <cell r="R143">
            <v>-1226371867.3900001</v>
          </cell>
          <cell r="S143">
            <v>-1226371867.3900001</v>
          </cell>
          <cell r="T143">
            <v>0</v>
          </cell>
          <cell r="AG143">
            <v>-1226371867.3899999</v>
          </cell>
          <cell r="AH143">
            <v>-1226371867.3899999</v>
          </cell>
          <cell r="AI143">
            <v>-1226371867.3899999</v>
          </cell>
          <cell r="AJ143">
            <v>-1175273039.5820832</v>
          </cell>
        </row>
        <row r="144">
          <cell r="Q144">
            <v>0</v>
          </cell>
          <cell r="R144">
            <v>0</v>
          </cell>
          <cell r="S144">
            <v>0</v>
          </cell>
          <cell r="T144">
            <v>0</v>
          </cell>
          <cell r="AG144">
            <v>0</v>
          </cell>
          <cell r="AH144">
            <v>0</v>
          </cell>
          <cell r="AI144">
            <v>0</v>
          </cell>
          <cell r="AJ144">
            <v>0</v>
          </cell>
        </row>
        <row r="145">
          <cell r="Q145">
            <v>-8424.89</v>
          </cell>
          <cell r="R145">
            <v>-6338.34</v>
          </cell>
          <cell r="S145">
            <v>-6338.34</v>
          </cell>
          <cell r="T145">
            <v>-3496.36</v>
          </cell>
          <cell r="AG145">
            <v>-8647.8016666666663</v>
          </cell>
          <cell r="AH145">
            <v>-8397.8470833333322</v>
          </cell>
          <cell r="AI145">
            <v>-8154.828333333332</v>
          </cell>
          <cell r="AJ145">
            <v>-7871.776249999999</v>
          </cell>
        </row>
        <row r="146">
          <cell r="Q146">
            <v>0</v>
          </cell>
          <cell r="R146">
            <v>0</v>
          </cell>
          <cell r="S146">
            <v>0</v>
          </cell>
          <cell r="T146">
            <v>0</v>
          </cell>
          <cell r="AG146">
            <v>0</v>
          </cell>
          <cell r="AH146">
            <v>0</v>
          </cell>
          <cell r="AI146">
            <v>0</v>
          </cell>
          <cell r="AJ146">
            <v>0</v>
          </cell>
        </row>
        <row r="147">
          <cell r="Q147">
            <v>0</v>
          </cell>
          <cell r="R147">
            <v>0</v>
          </cell>
          <cell r="S147">
            <v>0</v>
          </cell>
          <cell r="T147">
            <v>0</v>
          </cell>
          <cell r="AG147">
            <v>0</v>
          </cell>
          <cell r="AH147">
            <v>0</v>
          </cell>
          <cell r="AI147">
            <v>0</v>
          </cell>
          <cell r="AJ147">
            <v>0</v>
          </cell>
        </row>
        <row r="148">
          <cell r="Q148">
            <v>0</v>
          </cell>
          <cell r="R148">
            <v>0</v>
          </cell>
          <cell r="S148">
            <v>0</v>
          </cell>
          <cell r="T148">
            <v>0</v>
          </cell>
          <cell r="AG148">
            <v>0</v>
          </cell>
          <cell r="AH148">
            <v>0</v>
          </cell>
          <cell r="AI148">
            <v>0</v>
          </cell>
          <cell r="AJ148">
            <v>0</v>
          </cell>
        </row>
        <row r="149">
          <cell r="Q149">
            <v>0</v>
          </cell>
          <cell r="R149">
            <v>0</v>
          </cell>
          <cell r="S149">
            <v>0</v>
          </cell>
          <cell r="T149">
            <v>0</v>
          </cell>
          <cell r="AG149">
            <v>0</v>
          </cell>
          <cell r="AH149">
            <v>0</v>
          </cell>
          <cell r="AI149">
            <v>0</v>
          </cell>
          <cell r="AJ149">
            <v>0</v>
          </cell>
        </row>
        <row r="150">
          <cell r="Q150">
            <v>0</v>
          </cell>
          <cell r="R150">
            <v>0</v>
          </cell>
          <cell r="S150">
            <v>0</v>
          </cell>
          <cell r="T150">
            <v>0</v>
          </cell>
          <cell r="AG150">
            <v>0</v>
          </cell>
          <cell r="AH150">
            <v>0</v>
          </cell>
          <cell r="AI150">
            <v>0</v>
          </cell>
          <cell r="AJ150">
            <v>0</v>
          </cell>
        </row>
        <row r="151">
          <cell r="Q151">
            <v>0</v>
          </cell>
          <cell r="R151">
            <v>0</v>
          </cell>
          <cell r="S151">
            <v>0</v>
          </cell>
          <cell r="T151">
            <v>0</v>
          </cell>
          <cell r="AG151">
            <v>16.125</v>
          </cell>
          <cell r="AH151">
            <v>16.125</v>
          </cell>
          <cell r="AI151">
            <v>13.4375</v>
          </cell>
          <cell r="AJ151">
            <v>8.0625</v>
          </cell>
        </row>
        <row r="152">
          <cell r="Q152">
            <v>4448.38</v>
          </cell>
          <cell r="R152">
            <v>12262.8</v>
          </cell>
          <cell r="S152">
            <v>12263.8</v>
          </cell>
          <cell r="T152">
            <v>17494.78</v>
          </cell>
          <cell r="AG152">
            <v>17074.78875</v>
          </cell>
          <cell r="AH152">
            <v>16941.189999999999</v>
          </cell>
          <cell r="AI152">
            <v>17837.505000000001</v>
          </cell>
          <cell r="AJ152">
            <v>19071.239166666666</v>
          </cell>
        </row>
        <row r="153">
          <cell r="Q153">
            <v>0</v>
          </cell>
          <cell r="R153">
            <v>0</v>
          </cell>
          <cell r="S153">
            <v>0</v>
          </cell>
          <cell r="T153">
            <v>0</v>
          </cell>
          <cell r="AG153">
            <v>0</v>
          </cell>
          <cell r="AH153">
            <v>0</v>
          </cell>
          <cell r="AI153">
            <v>0</v>
          </cell>
          <cell r="AJ153">
            <v>0</v>
          </cell>
        </row>
        <row r="154">
          <cell r="Q154">
            <v>1649926.64</v>
          </cell>
          <cell r="R154">
            <v>1721704.89</v>
          </cell>
          <cell r="S154">
            <v>1777023.99</v>
          </cell>
          <cell r="T154">
            <v>1851503.89</v>
          </cell>
          <cell r="AG154">
            <v>1061816.1187500001</v>
          </cell>
          <cell r="AH154">
            <v>1166736.5487500003</v>
          </cell>
          <cell r="AI154">
            <v>1269126.1558333335</v>
          </cell>
          <cell r="AJ154">
            <v>1367176.5304166668</v>
          </cell>
        </row>
        <row r="155">
          <cell r="Q155">
            <v>-396322.94</v>
          </cell>
          <cell r="R155">
            <v>-404083.84</v>
          </cell>
          <cell r="S155">
            <v>-412054.14</v>
          </cell>
          <cell r="T155">
            <v>-424383.16</v>
          </cell>
          <cell r="AG155">
            <v>-337554.16541666671</v>
          </cell>
          <cell r="AH155">
            <v>-347125.35500000004</v>
          </cell>
          <cell r="AI155">
            <v>-356383.28750000003</v>
          </cell>
          <cell r="AJ155">
            <v>-365663.76</v>
          </cell>
        </row>
        <row r="156">
          <cell r="Q156">
            <v>-205809.09</v>
          </cell>
          <cell r="R156">
            <v>-71490.98</v>
          </cell>
          <cell r="S156">
            <v>-60576.71</v>
          </cell>
          <cell r="T156">
            <v>-57462.36</v>
          </cell>
          <cell r="AG156">
            <v>-355523.27750000003</v>
          </cell>
          <cell r="AH156">
            <v>-310477.38416666666</v>
          </cell>
          <cell r="AI156">
            <v>-245090.6958333333</v>
          </cell>
          <cell r="AJ156">
            <v>-199769.0395833333</v>
          </cell>
        </row>
        <row r="157">
          <cell r="Q157">
            <v>0</v>
          </cell>
          <cell r="R157">
            <v>0</v>
          </cell>
          <cell r="S157">
            <v>0</v>
          </cell>
          <cell r="T157">
            <v>0</v>
          </cell>
          <cell r="AG157">
            <v>0</v>
          </cell>
          <cell r="AH157">
            <v>0</v>
          </cell>
          <cell r="AI157">
            <v>0</v>
          </cell>
          <cell r="AJ157">
            <v>0</v>
          </cell>
        </row>
        <row r="158">
          <cell r="Q158">
            <v>0</v>
          </cell>
          <cell r="R158">
            <v>0</v>
          </cell>
          <cell r="S158">
            <v>0</v>
          </cell>
          <cell r="T158">
            <v>0</v>
          </cell>
          <cell r="AG158">
            <v>0</v>
          </cell>
          <cell r="AH158">
            <v>0</v>
          </cell>
          <cell r="AI158">
            <v>0</v>
          </cell>
          <cell r="AJ158">
            <v>0</v>
          </cell>
        </row>
        <row r="159">
          <cell r="Q159">
            <v>10095990.51</v>
          </cell>
          <cell r="R159">
            <v>10095990.51</v>
          </cell>
          <cell r="S159">
            <v>10095990.51</v>
          </cell>
          <cell r="T159">
            <v>0</v>
          </cell>
          <cell r="AG159">
            <v>10498553.943333335</v>
          </cell>
          <cell r="AH159">
            <v>9970680.8687500004</v>
          </cell>
          <cell r="AI159">
            <v>10188907.415833334</v>
          </cell>
          <cell r="AJ159">
            <v>9530043.5391666666</v>
          </cell>
        </row>
        <row r="160">
          <cell r="Q160">
            <v>0</v>
          </cell>
          <cell r="R160">
            <v>0</v>
          </cell>
          <cell r="S160">
            <v>0</v>
          </cell>
          <cell r="T160">
            <v>0</v>
          </cell>
          <cell r="AG160">
            <v>52993.567500000005</v>
          </cell>
          <cell r="AH160">
            <v>15165.620416666667</v>
          </cell>
          <cell r="AI160">
            <v>1843.0200000000002</v>
          </cell>
          <cell r="AJ160">
            <v>0</v>
          </cell>
        </row>
        <row r="161">
          <cell r="Q161">
            <v>0</v>
          </cell>
          <cell r="R161">
            <v>0</v>
          </cell>
          <cell r="S161">
            <v>0</v>
          </cell>
          <cell r="T161">
            <v>0</v>
          </cell>
          <cell r="AG161">
            <v>-1192.2820833333333</v>
          </cell>
          <cell r="AH161">
            <v>-781.10333333333335</v>
          </cell>
          <cell r="AI161">
            <v>-296.18708333333331</v>
          </cell>
          <cell r="AJ161">
            <v>0</v>
          </cell>
        </row>
        <row r="162">
          <cell r="Q162">
            <v>0</v>
          </cell>
          <cell r="R162">
            <v>0</v>
          </cell>
          <cell r="S162">
            <v>0</v>
          </cell>
          <cell r="T162">
            <v>0</v>
          </cell>
          <cell r="AG162">
            <v>7545.7304166666681</v>
          </cell>
          <cell r="AH162">
            <v>3772.06</v>
          </cell>
          <cell r="AI162">
            <v>-1.6104166666666666</v>
          </cell>
          <cell r="AJ162">
            <v>0</v>
          </cell>
        </row>
        <row r="163">
          <cell r="Q163">
            <v>0</v>
          </cell>
          <cell r="R163">
            <v>0</v>
          </cell>
          <cell r="S163">
            <v>0</v>
          </cell>
          <cell r="T163">
            <v>0</v>
          </cell>
          <cell r="AG163">
            <v>-9665.3704166666666</v>
          </cell>
          <cell r="AH163">
            <v>-4792.3145833333338</v>
          </cell>
          <cell r="AI163">
            <v>19.571249999999999</v>
          </cell>
          <cell r="AJ163">
            <v>0</v>
          </cell>
        </row>
        <row r="164">
          <cell r="Q164">
            <v>-6308.88</v>
          </cell>
          <cell r="R164">
            <v>-6308.88</v>
          </cell>
          <cell r="S164">
            <v>-4561.8900000000003</v>
          </cell>
          <cell r="T164">
            <v>0</v>
          </cell>
          <cell r="AG164">
            <v>-4889.5179166666667</v>
          </cell>
          <cell r="AH164">
            <v>-5770.3558333333322</v>
          </cell>
          <cell r="AI164">
            <v>-6583.8849999999993</v>
          </cell>
          <cell r="AJ164">
            <v>-5881.2691666666651</v>
          </cell>
        </row>
        <row r="165">
          <cell r="Q165">
            <v>2543964.79</v>
          </cell>
          <cell r="R165">
            <v>0</v>
          </cell>
          <cell r="S165">
            <v>788430.02</v>
          </cell>
          <cell r="T165">
            <v>1436015.17</v>
          </cell>
          <cell r="AG165">
            <v>219380.88041666665</v>
          </cell>
          <cell r="AH165">
            <v>325379.41333333333</v>
          </cell>
          <cell r="AI165">
            <v>358230.66416666663</v>
          </cell>
          <cell r="AJ165">
            <v>450915.88041666668</v>
          </cell>
        </row>
        <row r="166">
          <cell r="Q166">
            <v>167167.14000000001</v>
          </cell>
          <cell r="R166">
            <v>372.45</v>
          </cell>
          <cell r="S166">
            <v>372.75</v>
          </cell>
          <cell r="T166">
            <v>373.06</v>
          </cell>
          <cell r="AG166">
            <v>14023725.663333332</v>
          </cell>
          <cell r="AH166">
            <v>12270666.859999999</v>
          </cell>
          <cell r="AI166">
            <v>10426655.901249999</v>
          </cell>
          <cell r="AJ166">
            <v>8777880.4366666656</v>
          </cell>
        </row>
        <row r="167">
          <cell r="Q167">
            <v>-5.0999999999999996</v>
          </cell>
          <cell r="R167">
            <v>-5.0999999999999996</v>
          </cell>
          <cell r="S167">
            <v>-5.0999999999999996</v>
          </cell>
          <cell r="T167">
            <v>-5.0999999999999996</v>
          </cell>
          <cell r="AG167">
            <v>1572.8041666666661</v>
          </cell>
          <cell r="AH167">
            <v>-1546.7083333333328</v>
          </cell>
          <cell r="AI167">
            <v>-1330.9675000000002</v>
          </cell>
          <cell r="AJ167">
            <v>-742.27458333333345</v>
          </cell>
        </row>
        <row r="168">
          <cell r="Q168">
            <v>6767941.8799999999</v>
          </cell>
          <cell r="R168">
            <v>5952280.5099999998</v>
          </cell>
          <cell r="S168">
            <v>8116127.46</v>
          </cell>
          <cell r="T168">
            <v>2863763.47</v>
          </cell>
          <cell r="AG168">
            <v>23785947.33583333</v>
          </cell>
          <cell r="AH168">
            <v>24208946.216249999</v>
          </cell>
          <cell r="AI168">
            <v>23413246.569999997</v>
          </cell>
          <cell r="AJ168">
            <v>21068787.36375</v>
          </cell>
        </row>
        <row r="169">
          <cell r="Q169">
            <v>0</v>
          </cell>
          <cell r="R169">
            <v>0</v>
          </cell>
          <cell r="S169">
            <v>-28038.53</v>
          </cell>
          <cell r="T169">
            <v>0</v>
          </cell>
          <cell r="AG169">
            <v>-7756.5225</v>
          </cell>
          <cell r="AH169">
            <v>-7756.5225</v>
          </cell>
          <cell r="AI169">
            <v>-5046.5333333333338</v>
          </cell>
          <cell r="AJ169">
            <v>-2336.5441666666666</v>
          </cell>
        </row>
        <row r="170">
          <cell r="Q170">
            <v>6035469.8899999997</v>
          </cell>
          <cell r="R170">
            <v>7376564.9100000001</v>
          </cell>
          <cell r="S170">
            <v>5482028.7699999996</v>
          </cell>
          <cell r="T170">
            <v>20539548.379999999</v>
          </cell>
          <cell r="AG170">
            <v>21787935.764583331</v>
          </cell>
          <cell r="AH170">
            <v>19229635.183749996</v>
          </cell>
          <cell r="AI170">
            <v>13939660.131666666</v>
          </cell>
          <cell r="AJ170">
            <v>11865895.225416666</v>
          </cell>
        </row>
        <row r="171">
          <cell r="Q171">
            <v>444969.27</v>
          </cell>
          <cell r="R171">
            <v>-5536455.0199999996</v>
          </cell>
          <cell r="S171">
            <v>255110.68</v>
          </cell>
          <cell r="T171">
            <v>-10612849.49</v>
          </cell>
          <cell r="AG171">
            <v>313636.16208333336</v>
          </cell>
          <cell r="AH171">
            <v>-86000.05875000004</v>
          </cell>
          <cell r="AI171">
            <v>-493957.7104166667</v>
          </cell>
          <cell r="AJ171">
            <v>-941532.29291666672</v>
          </cell>
        </row>
        <row r="172">
          <cell r="Q172">
            <v>4435.47</v>
          </cell>
          <cell r="R172">
            <v>554.75</v>
          </cell>
          <cell r="S172">
            <v>676.71</v>
          </cell>
          <cell r="T172">
            <v>1049.8</v>
          </cell>
          <cell r="AG172">
            <v>466.87208333333348</v>
          </cell>
          <cell r="AH172">
            <v>674.79791666666677</v>
          </cell>
          <cell r="AI172">
            <v>1167.57375</v>
          </cell>
          <cell r="AJ172">
            <v>1568.2558333333334</v>
          </cell>
        </row>
        <row r="173">
          <cell r="Q173">
            <v>-1089.29</v>
          </cell>
          <cell r="R173">
            <v>4.1100000000000003</v>
          </cell>
          <cell r="S173">
            <v>0</v>
          </cell>
          <cell r="T173">
            <v>-4.5</v>
          </cell>
          <cell r="AG173">
            <v>153.57125000000005</v>
          </cell>
          <cell r="AH173">
            <v>202.28166666666678</v>
          </cell>
          <cell r="AI173">
            <v>278.40916666666675</v>
          </cell>
          <cell r="AJ173">
            <v>258.16833333333341</v>
          </cell>
        </row>
        <row r="174">
          <cell r="Q174">
            <v>-228554.63</v>
          </cell>
          <cell r="R174">
            <v>-10</v>
          </cell>
          <cell r="S174">
            <v>-533174.78</v>
          </cell>
          <cell r="T174">
            <v>0</v>
          </cell>
          <cell r="AG174">
            <v>-16412.782916666667</v>
          </cell>
          <cell r="AH174">
            <v>-30712.464583333334</v>
          </cell>
          <cell r="AI174">
            <v>-49503.682500000003</v>
          </cell>
          <cell r="AJ174">
            <v>-63534.33666666667</v>
          </cell>
        </row>
        <row r="175">
          <cell r="Q175">
            <v>38984.5</v>
          </cell>
          <cell r="R175">
            <v>31886.07</v>
          </cell>
          <cell r="S175">
            <v>-61370.46</v>
          </cell>
          <cell r="T175">
            <v>34052.239999999998</v>
          </cell>
          <cell r="AG175">
            <v>35333.852500000001</v>
          </cell>
          <cell r="AH175">
            <v>38610.233749999999</v>
          </cell>
          <cell r="AI175">
            <v>36129.466250000005</v>
          </cell>
          <cell r="AJ175">
            <v>34313.282916666671</v>
          </cell>
        </row>
        <row r="176">
          <cell r="Q176">
            <v>-113206.91</v>
          </cell>
          <cell r="R176">
            <v>-516714.16</v>
          </cell>
          <cell r="S176">
            <v>-664749.5</v>
          </cell>
          <cell r="T176">
            <v>-176420.64</v>
          </cell>
          <cell r="AG176">
            <v>-220615.16208333336</v>
          </cell>
          <cell r="AH176">
            <v>-226332.68083333338</v>
          </cell>
          <cell r="AI176">
            <v>-233242.56625</v>
          </cell>
          <cell r="AJ176">
            <v>-236528.59958333333</v>
          </cell>
        </row>
        <row r="177">
          <cell r="Q177">
            <v>-189218</v>
          </cell>
          <cell r="R177">
            <v>-120835.04</v>
          </cell>
          <cell r="S177">
            <v>-117071.12</v>
          </cell>
          <cell r="T177">
            <v>-115340.72</v>
          </cell>
          <cell r="AG177">
            <v>-234779.88583333333</v>
          </cell>
          <cell r="AH177">
            <v>-247698.76249999998</v>
          </cell>
          <cell r="AI177">
            <v>-272508.0479166666</v>
          </cell>
          <cell r="AJ177">
            <v>-286275.64208333334</v>
          </cell>
        </row>
        <row r="178">
          <cell r="Q178">
            <v>-5094438.2699999996</v>
          </cell>
          <cell r="R178">
            <v>-9236157.1999999993</v>
          </cell>
          <cell r="S178">
            <v>-11682858.880000001</v>
          </cell>
          <cell r="T178">
            <v>-10465196.800000001</v>
          </cell>
          <cell r="AG178">
            <v>-19982277.413750004</v>
          </cell>
          <cell r="AH178">
            <v>-17617073.48958334</v>
          </cell>
          <cell r="AI178">
            <v>-12567564.042916665</v>
          </cell>
          <cell r="AJ178">
            <v>-10203656.956249999</v>
          </cell>
        </row>
        <row r="179">
          <cell r="Q179">
            <v>-313977.88</v>
          </cell>
          <cell r="R179">
            <v>-565297.66</v>
          </cell>
          <cell r="S179">
            <v>-282098.98</v>
          </cell>
          <cell r="T179">
            <v>-399651.62</v>
          </cell>
          <cell r="AG179">
            <v>-67407.323333333348</v>
          </cell>
          <cell r="AH179">
            <v>-104043.80416666668</v>
          </cell>
          <cell r="AI179">
            <v>-139351.9975</v>
          </cell>
          <cell r="AJ179">
            <v>-167758.27249999999</v>
          </cell>
        </row>
        <row r="180">
          <cell r="AG180">
            <v>0</v>
          </cell>
          <cell r="AH180">
            <v>0</v>
          </cell>
          <cell r="AI180">
            <v>0</v>
          </cell>
          <cell r="AJ180">
            <v>0</v>
          </cell>
        </row>
        <row r="181">
          <cell r="Q181">
            <v>-102138.3</v>
          </cell>
          <cell r="R181">
            <v>-102138.3</v>
          </cell>
          <cell r="S181">
            <v>-102138.3</v>
          </cell>
          <cell r="T181">
            <v>-90906.61</v>
          </cell>
          <cell r="AG181">
            <v>-102332.89541666668</v>
          </cell>
          <cell r="AH181">
            <v>-102278.57458333333</v>
          </cell>
          <cell r="AI181">
            <v>-102224.25375000002</v>
          </cell>
          <cell r="AJ181">
            <v>-101725.43166666669</v>
          </cell>
        </row>
        <row r="182">
          <cell r="Q182">
            <v>0</v>
          </cell>
          <cell r="R182">
            <v>0</v>
          </cell>
          <cell r="S182">
            <v>0</v>
          </cell>
          <cell r="T182">
            <v>0</v>
          </cell>
          <cell r="AG182">
            <v>0</v>
          </cell>
          <cell r="AH182">
            <v>0</v>
          </cell>
          <cell r="AI182">
            <v>0</v>
          </cell>
          <cell r="AJ182">
            <v>0</v>
          </cell>
        </row>
        <row r="183">
          <cell r="Q183">
            <v>0</v>
          </cell>
          <cell r="R183">
            <v>0</v>
          </cell>
          <cell r="S183">
            <v>0</v>
          </cell>
          <cell r="T183">
            <v>0</v>
          </cell>
          <cell r="AG183">
            <v>0</v>
          </cell>
          <cell r="AH183">
            <v>0</v>
          </cell>
          <cell r="AI183">
            <v>0</v>
          </cell>
          <cell r="AJ183">
            <v>0</v>
          </cell>
        </row>
        <row r="184">
          <cell r="Q184">
            <v>-46459.199999999997</v>
          </cell>
          <cell r="R184">
            <v>-166</v>
          </cell>
          <cell r="S184">
            <v>-166</v>
          </cell>
          <cell r="T184">
            <v>-67</v>
          </cell>
          <cell r="AG184">
            <v>-260218.25625000001</v>
          </cell>
          <cell r="AH184">
            <v>-118326.42041666668</v>
          </cell>
          <cell r="AI184">
            <v>-71032.685000000012</v>
          </cell>
          <cell r="AJ184">
            <v>-55602.875416666655</v>
          </cell>
        </row>
        <row r="185">
          <cell r="Q185">
            <v>174872.98</v>
          </cell>
          <cell r="R185">
            <v>170786.29</v>
          </cell>
          <cell r="S185">
            <v>120611.32</v>
          </cell>
          <cell r="T185">
            <v>217415.47</v>
          </cell>
          <cell r="AG185">
            <v>277723.92708333331</v>
          </cell>
          <cell r="AH185">
            <v>266512.06</v>
          </cell>
          <cell r="AI185">
            <v>254115.31458333333</v>
          </cell>
          <cell r="AJ185">
            <v>238857.85708333334</v>
          </cell>
        </row>
        <row r="186">
          <cell r="Q186">
            <v>0</v>
          </cell>
          <cell r="R186">
            <v>0</v>
          </cell>
          <cell r="S186">
            <v>0</v>
          </cell>
          <cell r="T186">
            <v>0</v>
          </cell>
          <cell r="AG186">
            <v>0</v>
          </cell>
          <cell r="AH186">
            <v>0</v>
          </cell>
          <cell r="AI186">
            <v>0</v>
          </cell>
          <cell r="AJ186">
            <v>0</v>
          </cell>
        </row>
        <row r="187">
          <cell r="Q187">
            <v>41580</v>
          </cell>
          <cell r="R187">
            <v>41580</v>
          </cell>
          <cell r="S187">
            <v>41580</v>
          </cell>
          <cell r="T187">
            <v>41580</v>
          </cell>
          <cell r="AG187">
            <v>41580</v>
          </cell>
          <cell r="AH187">
            <v>41580</v>
          </cell>
          <cell r="AI187">
            <v>41580</v>
          </cell>
          <cell r="AJ187">
            <v>41580</v>
          </cell>
        </row>
        <row r="188">
          <cell r="AG188">
            <v>0</v>
          </cell>
          <cell r="AH188">
            <v>0</v>
          </cell>
          <cell r="AI188">
            <v>0</v>
          </cell>
          <cell r="AJ188">
            <v>0</v>
          </cell>
        </row>
        <row r="189">
          <cell r="Q189">
            <v>24017.54</v>
          </cell>
          <cell r="R189">
            <v>24017.54</v>
          </cell>
          <cell r="S189">
            <v>24017.54</v>
          </cell>
          <cell r="T189">
            <v>24017.54</v>
          </cell>
          <cell r="AG189">
            <v>16100.873333333338</v>
          </cell>
          <cell r="AH189">
            <v>16934.206666666672</v>
          </cell>
          <cell r="AI189">
            <v>17767.540000000005</v>
          </cell>
          <cell r="AJ189">
            <v>18600.87333333334</v>
          </cell>
        </row>
        <row r="190">
          <cell r="Q190">
            <v>1015222.4</v>
          </cell>
          <cell r="R190">
            <v>2678800.59</v>
          </cell>
          <cell r="S190">
            <v>2678800.59</v>
          </cell>
          <cell r="T190">
            <v>2684968.82</v>
          </cell>
          <cell r="AG190">
            <v>308482.58833333338</v>
          </cell>
          <cell r="AH190">
            <v>449053.56624999997</v>
          </cell>
          <cell r="AI190">
            <v>658940.30208333337</v>
          </cell>
          <cell r="AJ190">
            <v>869021.8783333333</v>
          </cell>
        </row>
        <row r="191">
          <cell r="Q191">
            <v>0</v>
          </cell>
          <cell r="R191">
            <v>0</v>
          </cell>
          <cell r="S191">
            <v>0</v>
          </cell>
          <cell r="T191">
            <v>0</v>
          </cell>
          <cell r="AG191">
            <v>0</v>
          </cell>
          <cell r="AH191">
            <v>0</v>
          </cell>
          <cell r="AI191">
            <v>0</v>
          </cell>
          <cell r="AJ191">
            <v>0</v>
          </cell>
        </row>
        <row r="192">
          <cell r="Q192">
            <v>119998.49</v>
          </cell>
          <cell r="R192">
            <v>117499.94</v>
          </cell>
          <cell r="S192">
            <v>117899.94</v>
          </cell>
          <cell r="T192">
            <v>114235</v>
          </cell>
          <cell r="AG192">
            <v>122504.74</v>
          </cell>
          <cell r="AH192">
            <v>122063.13375000002</v>
          </cell>
          <cell r="AI192">
            <v>121534.08791666669</v>
          </cell>
          <cell r="AJ192">
            <v>120889.83625000001</v>
          </cell>
        </row>
        <row r="193">
          <cell r="Q193">
            <v>0</v>
          </cell>
          <cell r="R193">
            <v>0</v>
          </cell>
          <cell r="S193">
            <v>0</v>
          </cell>
          <cell r="T193">
            <v>0</v>
          </cell>
          <cell r="AG193">
            <v>0</v>
          </cell>
          <cell r="AH193">
            <v>0</v>
          </cell>
          <cell r="AI193">
            <v>0</v>
          </cell>
          <cell r="AJ193">
            <v>0</v>
          </cell>
        </row>
        <row r="194">
          <cell r="Q194">
            <v>0</v>
          </cell>
          <cell r="R194">
            <v>0</v>
          </cell>
          <cell r="S194">
            <v>0</v>
          </cell>
          <cell r="T194">
            <v>0</v>
          </cell>
          <cell r="AG194">
            <v>0</v>
          </cell>
          <cell r="AH194">
            <v>0</v>
          </cell>
          <cell r="AI194">
            <v>0</v>
          </cell>
          <cell r="AJ194">
            <v>0</v>
          </cell>
        </row>
        <row r="195">
          <cell r="Q195">
            <v>0</v>
          </cell>
          <cell r="R195">
            <v>0</v>
          </cell>
          <cell r="S195">
            <v>0</v>
          </cell>
          <cell r="T195">
            <v>0</v>
          </cell>
          <cell r="AG195">
            <v>0</v>
          </cell>
          <cell r="AH195">
            <v>0</v>
          </cell>
          <cell r="AI195">
            <v>0</v>
          </cell>
          <cell r="AJ195">
            <v>0</v>
          </cell>
        </row>
        <row r="196">
          <cell r="Q196">
            <v>73353</v>
          </cell>
          <cell r="R196">
            <v>73353</v>
          </cell>
          <cell r="S196">
            <v>73353</v>
          </cell>
          <cell r="T196">
            <v>73353</v>
          </cell>
          <cell r="AG196">
            <v>3056.375</v>
          </cell>
          <cell r="AH196">
            <v>9169.125</v>
          </cell>
          <cell r="AI196">
            <v>15281.875</v>
          </cell>
          <cell r="AJ196">
            <v>21394.625</v>
          </cell>
        </row>
        <row r="197">
          <cell r="Q197">
            <v>812655</v>
          </cell>
          <cell r="R197">
            <v>812655</v>
          </cell>
          <cell r="S197">
            <v>812655</v>
          </cell>
          <cell r="T197">
            <v>812655</v>
          </cell>
          <cell r="AG197">
            <v>633028.20833333337</v>
          </cell>
          <cell r="AH197">
            <v>651936.29166666663</v>
          </cell>
          <cell r="AI197">
            <v>670844.375</v>
          </cell>
          <cell r="AJ197">
            <v>689752.45833333337</v>
          </cell>
        </row>
        <row r="198">
          <cell r="Q198">
            <v>4675.7299999999996</v>
          </cell>
          <cell r="R198">
            <v>4675.7299999999996</v>
          </cell>
          <cell r="S198">
            <v>4675.7299999999996</v>
          </cell>
          <cell r="T198">
            <v>0</v>
          </cell>
          <cell r="AG198">
            <v>4675.7299999999987</v>
          </cell>
          <cell r="AH198">
            <v>4675.7299999999987</v>
          </cell>
          <cell r="AI198">
            <v>4675.7299999999987</v>
          </cell>
          <cell r="AJ198">
            <v>4480.9079166666652</v>
          </cell>
        </row>
        <row r="199">
          <cell r="Q199">
            <v>717254</v>
          </cell>
          <cell r="R199">
            <v>717254</v>
          </cell>
          <cell r="S199">
            <v>717254</v>
          </cell>
          <cell r="T199">
            <v>717254</v>
          </cell>
          <cell r="AG199">
            <v>496915.75</v>
          </cell>
          <cell r="AH199">
            <v>520109.25</v>
          </cell>
          <cell r="AI199">
            <v>543302.75</v>
          </cell>
          <cell r="AJ199">
            <v>566496.25</v>
          </cell>
        </row>
        <row r="200">
          <cell r="Q200">
            <v>3991.54</v>
          </cell>
          <cell r="R200">
            <v>3991.54</v>
          </cell>
          <cell r="S200">
            <v>3991.54</v>
          </cell>
          <cell r="T200">
            <v>3969.64</v>
          </cell>
          <cell r="AG200">
            <v>4060.0358333333338</v>
          </cell>
          <cell r="AH200">
            <v>4051.8875000000007</v>
          </cell>
          <cell r="AI200">
            <v>4043.7391666666676</v>
          </cell>
          <cell r="AJ200">
            <v>4034.6783333333337</v>
          </cell>
        </row>
        <row r="201">
          <cell r="Q201">
            <v>-3261.84</v>
          </cell>
          <cell r="R201">
            <v>-3261.84</v>
          </cell>
          <cell r="S201">
            <v>-3261.84</v>
          </cell>
          <cell r="T201">
            <v>-3261.84</v>
          </cell>
          <cell r="AG201">
            <v>-3227.5341666666668</v>
          </cell>
          <cell r="AH201">
            <v>-3241.1275000000001</v>
          </cell>
          <cell r="AI201">
            <v>-3254.7208333333328</v>
          </cell>
          <cell r="AJ201">
            <v>-3261.6787500000005</v>
          </cell>
        </row>
        <row r="202">
          <cell r="Q202">
            <v>0</v>
          </cell>
          <cell r="R202">
            <v>0</v>
          </cell>
          <cell r="S202">
            <v>0</v>
          </cell>
          <cell r="T202">
            <v>0</v>
          </cell>
          <cell r="AG202">
            <v>0</v>
          </cell>
          <cell r="AH202">
            <v>0</v>
          </cell>
          <cell r="AI202">
            <v>0</v>
          </cell>
          <cell r="AJ202">
            <v>0</v>
          </cell>
        </row>
        <row r="203">
          <cell r="Q203">
            <v>0</v>
          </cell>
          <cell r="R203">
            <v>0</v>
          </cell>
          <cell r="S203">
            <v>0</v>
          </cell>
          <cell r="T203">
            <v>0</v>
          </cell>
          <cell r="AG203">
            <v>0</v>
          </cell>
          <cell r="AH203">
            <v>0</v>
          </cell>
          <cell r="AI203">
            <v>0</v>
          </cell>
          <cell r="AJ203">
            <v>0</v>
          </cell>
        </row>
        <row r="204">
          <cell r="Q204">
            <v>16286.22</v>
          </cell>
          <cell r="R204">
            <v>16286.22</v>
          </cell>
          <cell r="S204">
            <v>16286.22</v>
          </cell>
          <cell r="T204">
            <v>16286.22</v>
          </cell>
          <cell r="AG204">
            <v>13395.565416666665</v>
          </cell>
          <cell r="AH204">
            <v>15322.484583333331</v>
          </cell>
          <cell r="AI204">
            <v>16286.082083333333</v>
          </cell>
          <cell r="AJ204">
            <v>16286.22</v>
          </cell>
        </row>
        <row r="205">
          <cell r="Q205">
            <v>422047.43</v>
          </cell>
          <cell r="R205">
            <v>378292.9</v>
          </cell>
          <cell r="S205">
            <v>266993.23</v>
          </cell>
          <cell r="T205">
            <v>301730.99</v>
          </cell>
          <cell r="AG205">
            <v>443538.54458333337</v>
          </cell>
          <cell r="AH205">
            <v>427265.00416666671</v>
          </cell>
          <cell r="AI205">
            <v>406768.98708333337</v>
          </cell>
          <cell r="AJ205">
            <v>380435.31</v>
          </cell>
        </row>
        <row r="206">
          <cell r="Q206">
            <v>803.66</v>
          </cell>
          <cell r="R206">
            <v>803.66</v>
          </cell>
          <cell r="S206">
            <v>803.66</v>
          </cell>
          <cell r="T206">
            <v>803.66</v>
          </cell>
          <cell r="AG206">
            <v>803.66</v>
          </cell>
          <cell r="AH206">
            <v>803.66</v>
          </cell>
          <cell r="AI206">
            <v>803.66</v>
          </cell>
          <cell r="AJ206">
            <v>803.66</v>
          </cell>
        </row>
        <row r="207">
          <cell r="Q207">
            <v>278.86</v>
          </cell>
          <cell r="R207">
            <v>278.86</v>
          </cell>
          <cell r="S207">
            <v>268.86</v>
          </cell>
          <cell r="T207">
            <v>268.86</v>
          </cell>
          <cell r="AG207">
            <v>156.7141666666667</v>
          </cell>
          <cell r="AH207">
            <v>179.95250000000001</v>
          </cell>
          <cell r="AI207">
            <v>202.7741666666667</v>
          </cell>
          <cell r="AJ207">
            <v>225.1791666666667</v>
          </cell>
        </row>
        <row r="208">
          <cell r="Q208">
            <v>100440.25</v>
          </cell>
          <cell r="R208">
            <v>26063.03</v>
          </cell>
          <cell r="S208">
            <v>94579.57</v>
          </cell>
          <cell r="T208">
            <v>35703.410000000003</v>
          </cell>
          <cell r="AG208">
            <v>58181.324583333335</v>
          </cell>
          <cell r="AH208">
            <v>59531.022499999999</v>
          </cell>
          <cell r="AI208">
            <v>58518.623749999999</v>
          </cell>
          <cell r="AJ208">
            <v>60523.222083333334</v>
          </cell>
        </row>
        <row r="209">
          <cell r="Q209">
            <v>0</v>
          </cell>
          <cell r="R209">
            <v>0</v>
          </cell>
          <cell r="S209">
            <v>0</v>
          </cell>
          <cell r="T209">
            <v>0</v>
          </cell>
          <cell r="AG209">
            <v>44974984.604166664</v>
          </cell>
          <cell r="AH209">
            <v>44974984.604166664</v>
          </cell>
          <cell r="AI209">
            <v>41349984.604166664</v>
          </cell>
          <cell r="AJ209">
            <v>35811442.937499993</v>
          </cell>
        </row>
        <row r="210">
          <cell r="Q210">
            <v>0</v>
          </cell>
          <cell r="R210">
            <v>0</v>
          </cell>
          <cell r="S210">
            <v>0</v>
          </cell>
          <cell r="T210">
            <v>0</v>
          </cell>
          <cell r="AG210">
            <v>5991164.7625000002</v>
          </cell>
          <cell r="AH210">
            <v>5991164.7625000002</v>
          </cell>
          <cell r="AI210">
            <v>5991164.7625000002</v>
          </cell>
          <cell r="AJ210">
            <v>5866164.7625000002</v>
          </cell>
        </row>
        <row r="211">
          <cell r="Q211">
            <v>0</v>
          </cell>
          <cell r="R211">
            <v>0</v>
          </cell>
          <cell r="S211">
            <v>0</v>
          </cell>
          <cell r="T211">
            <v>0</v>
          </cell>
          <cell r="AG211">
            <v>0</v>
          </cell>
          <cell r="AH211">
            <v>0</v>
          </cell>
          <cell r="AI211">
            <v>0</v>
          </cell>
          <cell r="AJ211">
            <v>0</v>
          </cell>
        </row>
        <row r="212">
          <cell r="Q212">
            <v>0</v>
          </cell>
          <cell r="R212">
            <v>0</v>
          </cell>
          <cell r="S212">
            <v>0</v>
          </cell>
          <cell r="T212">
            <v>0</v>
          </cell>
          <cell r="AG212">
            <v>0</v>
          </cell>
          <cell r="AH212">
            <v>0</v>
          </cell>
          <cell r="AI212">
            <v>0</v>
          </cell>
          <cell r="AJ212">
            <v>0</v>
          </cell>
        </row>
        <row r="213">
          <cell r="Q213">
            <v>0</v>
          </cell>
          <cell r="R213">
            <v>0</v>
          </cell>
          <cell r="S213">
            <v>0</v>
          </cell>
          <cell r="T213">
            <v>0</v>
          </cell>
          <cell r="AG213">
            <v>0</v>
          </cell>
          <cell r="AH213">
            <v>0</v>
          </cell>
          <cell r="AI213">
            <v>0</v>
          </cell>
          <cell r="AJ213">
            <v>0</v>
          </cell>
        </row>
        <row r="214">
          <cell r="Q214">
            <v>0</v>
          </cell>
          <cell r="R214">
            <v>0</v>
          </cell>
          <cell r="S214">
            <v>0</v>
          </cell>
          <cell r="T214">
            <v>0</v>
          </cell>
          <cell r="AG214">
            <v>0</v>
          </cell>
          <cell r="AH214">
            <v>0</v>
          </cell>
          <cell r="AI214">
            <v>0</v>
          </cell>
          <cell r="AJ214">
            <v>0</v>
          </cell>
        </row>
        <row r="215">
          <cell r="Q215">
            <v>0</v>
          </cell>
          <cell r="R215">
            <v>0</v>
          </cell>
          <cell r="S215">
            <v>0</v>
          </cell>
          <cell r="T215">
            <v>0</v>
          </cell>
          <cell r="AG215">
            <v>0</v>
          </cell>
          <cell r="AH215">
            <v>0</v>
          </cell>
          <cell r="AI215">
            <v>0</v>
          </cell>
          <cell r="AJ215">
            <v>0</v>
          </cell>
        </row>
        <row r="216">
          <cell r="Q216">
            <v>620534.82999999996</v>
          </cell>
          <cell r="R216">
            <v>620880.72</v>
          </cell>
          <cell r="S216">
            <v>620750.31000000006</v>
          </cell>
          <cell r="T216">
            <v>621105.74</v>
          </cell>
          <cell r="AG216">
            <v>308356.22291666671</v>
          </cell>
          <cell r="AH216">
            <v>337929.24</v>
          </cell>
          <cell r="AI216">
            <v>367360.185</v>
          </cell>
          <cell r="AJ216">
            <v>406187.63624999998</v>
          </cell>
        </row>
        <row r="217">
          <cell r="Q217">
            <v>400701.94</v>
          </cell>
          <cell r="R217">
            <v>425793.94</v>
          </cell>
          <cell r="S217">
            <v>425793.94</v>
          </cell>
          <cell r="T217">
            <v>425793.94</v>
          </cell>
          <cell r="AG217">
            <v>385556.92083333334</v>
          </cell>
          <cell r="AH217">
            <v>395595.17249999993</v>
          </cell>
          <cell r="AI217">
            <v>406678.92416666663</v>
          </cell>
          <cell r="AJ217">
            <v>417762.67583333334</v>
          </cell>
        </row>
        <row r="218">
          <cell r="Q218">
            <v>0</v>
          </cell>
          <cell r="R218">
            <v>0</v>
          </cell>
          <cell r="S218">
            <v>0</v>
          </cell>
          <cell r="T218">
            <v>0</v>
          </cell>
          <cell r="AG218">
            <v>0</v>
          </cell>
          <cell r="AH218">
            <v>0</v>
          </cell>
          <cell r="AI218">
            <v>0</v>
          </cell>
          <cell r="AJ218">
            <v>0</v>
          </cell>
        </row>
        <row r="219">
          <cell r="Q219">
            <v>0</v>
          </cell>
          <cell r="R219">
            <v>0</v>
          </cell>
          <cell r="S219">
            <v>0</v>
          </cell>
          <cell r="T219">
            <v>0</v>
          </cell>
          <cell r="AG219">
            <v>0</v>
          </cell>
          <cell r="AH219">
            <v>0</v>
          </cell>
          <cell r="AI219">
            <v>0</v>
          </cell>
          <cell r="AJ219">
            <v>0</v>
          </cell>
        </row>
        <row r="220">
          <cell r="Q220">
            <v>-579528.92000000004</v>
          </cell>
          <cell r="R220">
            <v>-260874.56</v>
          </cell>
          <cell r="S220">
            <v>-439585.55</v>
          </cell>
          <cell r="T220">
            <v>-141363.09</v>
          </cell>
          <cell r="AG220">
            <v>-384343.55583333335</v>
          </cell>
          <cell r="AH220">
            <v>-392704.19250000006</v>
          </cell>
          <cell r="AI220">
            <v>-397555.09625</v>
          </cell>
          <cell r="AJ220">
            <v>-386126.05333333329</v>
          </cell>
        </row>
        <row r="221">
          <cell r="Q221">
            <v>81271879.180000007</v>
          </cell>
          <cell r="R221">
            <v>82098651.030000001</v>
          </cell>
          <cell r="S221">
            <v>107989145.87</v>
          </cell>
          <cell r="T221">
            <v>114580606.98</v>
          </cell>
          <cell r="AG221">
            <v>94563801.19916667</v>
          </cell>
          <cell r="AH221">
            <v>94550423.744583324</v>
          </cell>
          <cell r="AI221">
            <v>95007865.907916665</v>
          </cell>
          <cell r="AJ221">
            <v>95668138.962916657</v>
          </cell>
        </row>
        <row r="222">
          <cell r="Q222">
            <v>0</v>
          </cell>
          <cell r="R222">
            <v>0</v>
          </cell>
          <cell r="S222">
            <v>0</v>
          </cell>
          <cell r="T222">
            <v>0</v>
          </cell>
          <cell r="AG222">
            <v>0</v>
          </cell>
          <cell r="AH222">
            <v>0</v>
          </cell>
          <cell r="AI222">
            <v>0</v>
          </cell>
          <cell r="AJ222">
            <v>0</v>
          </cell>
        </row>
        <row r="223">
          <cell r="Q223">
            <v>0</v>
          </cell>
          <cell r="R223">
            <v>0</v>
          </cell>
          <cell r="S223">
            <v>0</v>
          </cell>
          <cell r="T223">
            <v>0</v>
          </cell>
          <cell r="AG223">
            <v>7002.8499999999995</v>
          </cell>
          <cell r="AH223">
            <v>4201.71</v>
          </cell>
          <cell r="AI223">
            <v>1400.57</v>
          </cell>
          <cell r="AJ223">
            <v>0</v>
          </cell>
        </row>
        <row r="224">
          <cell r="Q224">
            <v>0</v>
          </cell>
          <cell r="R224">
            <v>0</v>
          </cell>
          <cell r="S224">
            <v>0</v>
          </cell>
          <cell r="T224">
            <v>0</v>
          </cell>
          <cell r="AG224">
            <v>0</v>
          </cell>
          <cell r="AH224">
            <v>0</v>
          </cell>
          <cell r="AI224">
            <v>0</v>
          </cell>
          <cell r="AJ224">
            <v>0</v>
          </cell>
        </row>
        <row r="225">
          <cell r="Q225">
            <v>23887574.18</v>
          </cell>
          <cell r="R225">
            <v>29501636.440000001</v>
          </cell>
          <cell r="S225">
            <v>65101277.909999996</v>
          </cell>
          <cell r="T225">
            <v>80899216.280000001</v>
          </cell>
          <cell r="AG225">
            <v>38562477.249583341</v>
          </cell>
          <cell r="AH225">
            <v>38652359.240416676</v>
          </cell>
          <cell r="AI225">
            <v>39578084.299583338</v>
          </cell>
          <cell r="AJ225">
            <v>41675315.340833336</v>
          </cell>
        </row>
        <row r="226">
          <cell r="Q226">
            <v>-81271879</v>
          </cell>
          <cell r="R226">
            <v>-82098651</v>
          </cell>
          <cell r="S226">
            <v>-107989146</v>
          </cell>
          <cell r="T226">
            <v>-114580607</v>
          </cell>
          <cell r="AG226">
            <v>-67254823.875</v>
          </cell>
          <cell r="AH226">
            <v>-74061929.291666672</v>
          </cell>
          <cell r="AI226">
            <v>-81982254.166666672</v>
          </cell>
          <cell r="AJ226">
            <v>-91255993.875</v>
          </cell>
        </row>
        <row r="227">
          <cell r="Q227">
            <v>-23887574</v>
          </cell>
          <cell r="R227">
            <v>-29501636</v>
          </cell>
          <cell r="S227">
            <v>-65101278</v>
          </cell>
          <cell r="T227">
            <v>-80899216</v>
          </cell>
          <cell r="AG227">
            <v>-27224954.083333332</v>
          </cell>
          <cell r="AH227">
            <v>-29449504.5</v>
          </cell>
          <cell r="AI227">
            <v>-33391292.583333332</v>
          </cell>
          <cell r="AJ227">
            <v>-39474646.5</v>
          </cell>
        </row>
        <row r="228">
          <cell r="Q228">
            <v>156153650</v>
          </cell>
          <cell r="R228">
            <v>181755031</v>
          </cell>
          <cell r="S228">
            <v>267321135</v>
          </cell>
          <cell r="T228">
            <v>292670117</v>
          </cell>
          <cell r="AG228">
            <v>133104704.33333333</v>
          </cell>
          <cell r="AH228">
            <v>147184232.70833334</v>
          </cell>
          <cell r="AI228">
            <v>165895739.625</v>
          </cell>
          <cell r="AJ228">
            <v>189228708.45833334</v>
          </cell>
        </row>
        <row r="229">
          <cell r="Q229">
            <v>-7000000</v>
          </cell>
          <cell r="R229">
            <v>-93000000</v>
          </cell>
          <cell r="S229">
            <v>-37000000</v>
          </cell>
          <cell r="T229">
            <v>-111000000</v>
          </cell>
          <cell r="AG229">
            <v>-4875000</v>
          </cell>
          <cell r="AH229">
            <v>-9041666.666666666</v>
          </cell>
          <cell r="AI229">
            <v>-14458333.333333334</v>
          </cell>
          <cell r="AJ229">
            <v>-20625000</v>
          </cell>
        </row>
        <row r="230">
          <cell r="Q230">
            <v>52781</v>
          </cell>
          <cell r="R230">
            <v>56439</v>
          </cell>
          <cell r="S230">
            <v>69986</v>
          </cell>
          <cell r="T230">
            <v>73474</v>
          </cell>
          <cell r="AG230">
            <v>41382.125</v>
          </cell>
          <cell r="AH230">
            <v>45932.958333333336</v>
          </cell>
          <cell r="AI230">
            <v>51200.666666666664</v>
          </cell>
          <cell r="AJ230">
            <v>57178.166666666664</v>
          </cell>
        </row>
        <row r="231">
          <cell r="Q231">
            <v>14196</v>
          </cell>
          <cell r="R231">
            <v>21519</v>
          </cell>
          <cell r="S231">
            <v>44673</v>
          </cell>
          <cell r="T231">
            <v>52057</v>
          </cell>
          <cell r="AG231">
            <v>15675</v>
          </cell>
          <cell r="AH231">
            <v>17163.125</v>
          </cell>
          <cell r="AI231">
            <v>19921.125</v>
          </cell>
          <cell r="AJ231">
            <v>23951.541666666668</v>
          </cell>
        </row>
        <row r="232">
          <cell r="Q232">
            <v>-24960275.609999999</v>
          </cell>
          <cell r="R232">
            <v>-27527019.940000001</v>
          </cell>
          <cell r="S232">
            <v>-24466777.550000001</v>
          </cell>
          <cell r="T232">
            <v>-15519770.09</v>
          </cell>
          <cell r="AG232">
            <v>-22454849.852500003</v>
          </cell>
          <cell r="AH232">
            <v>-22070783.897916663</v>
          </cell>
          <cell r="AI232">
            <v>-21434872.451250006</v>
          </cell>
          <cell r="AJ232">
            <v>-20489093.883333337</v>
          </cell>
        </row>
        <row r="233">
          <cell r="AG233">
            <v>0</v>
          </cell>
          <cell r="AH233">
            <v>0</v>
          </cell>
          <cell r="AI233">
            <v>0</v>
          </cell>
          <cell r="AJ233">
            <v>0</v>
          </cell>
        </row>
        <row r="234">
          <cell r="Q234">
            <v>0</v>
          </cell>
          <cell r="R234">
            <v>0</v>
          </cell>
          <cell r="S234">
            <v>0</v>
          </cell>
          <cell r="T234">
            <v>0</v>
          </cell>
          <cell r="AG234">
            <v>-3.6491666666666664</v>
          </cell>
          <cell r="AH234">
            <v>-1.1399999999999999</v>
          </cell>
          <cell r="AI234">
            <v>-0.37999999999999995</v>
          </cell>
          <cell r="AJ234">
            <v>0</v>
          </cell>
        </row>
        <row r="235">
          <cell r="Q235">
            <v>-3588.77</v>
          </cell>
          <cell r="R235">
            <v>-3588.77</v>
          </cell>
          <cell r="S235">
            <v>-7855.77</v>
          </cell>
          <cell r="T235">
            <v>0</v>
          </cell>
          <cell r="AG235">
            <v>3288.3491666666669</v>
          </cell>
          <cell r="AH235">
            <v>1789.531666666667</v>
          </cell>
          <cell r="AI235">
            <v>-215.59499999999994</v>
          </cell>
          <cell r="AJ235">
            <v>-1307.0541666666666</v>
          </cell>
        </row>
        <row r="236">
          <cell r="Q236">
            <v>0</v>
          </cell>
          <cell r="R236">
            <v>0</v>
          </cell>
          <cell r="S236">
            <v>0</v>
          </cell>
          <cell r="T236">
            <v>0</v>
          </cell>
          <cell r="AG236">
            <v>0</v>
          </cell>
          <cell r="AH236">
            <v>0</v>
          </cell>
          <cell r="AI236">
            <v>0</v>
          </cell>
          <cell r="AJ236">
            <v>0</v>
          </cell>
        </row>
        <row r="237">
          <cell r="Q237">
            <v>0</v>
          </cell>
          <cell r="R237">
            <v>0</v>
          </cell>
          <cell r="S237">
            <v>0</v>
          </cell>
          <cell r="T237">
            <v>0</v>
          </cell>
          <cell r="AG237">
            <v>1532.8754166666668</v>
          </cell>
          <cell r="AH237">
            <v>973.52791666666656</v>
          </cell>
          <cell r="AI237">
            <v>366.26041666666669</v>
          </cell>
          <cell r="AJ237">
            <v>38.666666666666664</v>
          </cell>
        </row>
        <row r="238">
          <cell r="Q238">
            <v>0</v>
          </cell>
          <cell r="R238">
            <v>0</v>
          </cell>
          <cell r="S238">
            <v>0</v>
          </cell>
          <cell r="T238">
            <v>0</v>
          </cell>
          <cell r="AG238">
            <v>-1697.2174999999997</v>
          </cell>
          <cell r="AH238">
            <v>-1388.6324999999999</v>
          </cell>
          <cell r="AI238">
            <v>-1080.0474999999999</v>
          </cell>
          <cell r="AJ238">
            <v>-771.46249999999998</v>
          </cell>
        </row>
        <row r="239">
          <cell r="AG239">
            <v>0</v>
          </cell>
          <cell r="AH239">
            <v>0</v>
          </cell>
          <cell r="AI239">
            <v>0</v>
          </cell>
          <cell r="AJ239">
            <v>0</v>
          </cell>
        </row>
        <row r="240">
          <cell r="Q240">
            <v>10575161.74</v>
          </cell>
          <cell r="R240">
            <v>9166488.0899999999</v>
          </cell>
          <cell r="S240">
            <v>3817892.31</v>
          </cell>
          <cell r="T240">
            <v>13478041.51</v>
          </cell>
          <cell r="AG240">
            <v>10854058.44875</v>
          </cell>
          <cell r="AH240">
            <v>10881235.73</v>
          </cell>
          <cell r="AI240">
            <v>10853125.952083332</v>
          </cell>
          <cell r="AJ240">
            <v>11180435.561249999</v>
          </cell>
        </row>
        <row r="241">
          <cell r="Q241">
            <v>83514.28</v>
          </cell>
          <cell r="R241">
            <v>152338.4</v>
          </cell>
          <cell r="S241">
            <v>260146.16</v>
          </cell>
          <cell r="T241">
            <v>185421.35</v>
          </cell>
          <cell r="AG241">
            <v>122053.60000000002</v>
          </cell>
          <cell r="AH241">
            <v>123696.06875000002</v>
          </cell>
          <cell r="AI241">
            <v>132421.87583333332</v>
          </cell>
          <cell r="AJ241">
            <v>141227.53124999997</v>
          </cell>
        </row>
        <row r="242">
          <cell r="Q242">
            <v>83513.98</v>
          </cell>
          <cell r="R242">
            <v>152338.4</v>
          </cell>
          <cell r="S242">
            <v>217388.12</v>
          </cell>
          <cell r="T242">
            <v>295012.77</v>
          </cell>
          <cell r="AG242">
            <v>114732.37</v>
          </cell>
          <cell r="AH242">
            <v>118845.48125000001</v>
          </cell>
          <cell r="AI242">
            <v>128260.3625</v>
          </cell>
          <cell r="AJ242">
            <v>140299.66791666669</v>
          </cell>
        </row>
        <row r="243">
          <cell r="Q243">
            <v>0</v>
          </cell>
          <cell r="R243">
            <v>0</v>
          </cell>
          <cell r="S243">
            <v>0</v>
          </cell>
          <cell r="T243">
            <v>0</v>
          </cell>
          <cell r="AG243">
            <v>0</v>
          </cell>
          <cell r="AH243">
            <v>0</v>
          </cell>
          <cell r="AI243">
            <v>0</v>
          </cell>
          <cell r="AJ243">
            <v>0</v>
          </cell>
        </row>
        <row r="244">
          <cell r="Q244">
            <v>0</v>
          </cell>
          <cell r="R244">
            <v>0</v>
          </cell>
          <cell r="S244">
            <v>0</v>
          </cell>
          <cell r="T244">
            <v>0</v>
          </cell>
          <cell r="AG244">
            <v>0</v>
          </cell>
          <cell r="AH244">
            <v>0</v>
          </cell>
          <cell r="AI244">
            <v>0</v>
          </cell>
          <cell r="AJ244">
            <v>0</v>
          </cell>
        </row>
        <row r="245">
          <cell r="Q245">
            <v>19696979.32</v>
          </cell>
          <cell r="R245">
            <v>15985606.18</v>
          </cell>
          <cell r="S245">
            <v>10621047.050000001</v>
          </cell>
          <cell r="T245">
            <v>10374461.550000001</v>
          </cell>
          <cell r="AG245">
            <v>13656149.512500001</v>
          </cell>
          <cell r="AH245">
            <v>14300064.913333334</v>
          </cell>
          <cell r="AI245">
            <v>14364383.863750001</v>
          </cell>
          <cell r="AJ245">
            <v>13936220.889166668</v>
          </cell>
        </row>
        <row r="246">
          <cell r="Q246">
            <v>573427.56999999995</v>
          </cell>
          <cell r="R246">
            <v>311655.82</v>
          </cell>
          <cell r="S246">
            <v>614040.48</v>
          </cell>
          <cell r="T246">
            <v>684930.46</v>
          </cell>
          <cell r="AG246">
            <v>1086103.84375</v>
          </cell>
          <cell r="AH246">
            <v>992622.69291666674</v>
          </cell>
          <cell r="AI246">
            <v>908563.43291666685</v>
          </cell>
          <cell r="AJ246">
            <v>849292.20208333328</v>
          </cell>
        </row>
        <row r="247">
          <cell r="Q247">
            <v>11166794.85</v>
          </cell>
          <cell r="R247">
            <v>14628965.85</v>
          </cell>
          <cell r="S247">
            <v>14588885.85</v>
          </cell>
          <cell r="T247">
            <v>14548805.85</v>
          </cell>
          <cell r="AG247">
            <v>12444851.593750002</v>
          </cell>
          <cell r="AH247">
            <v>12320851.956250003</v>
          </cell>
          <cell r="AI247">
            <v>12319181.943750001</v>
          </cell>
          <cell r="AJ247">
            <v>12314171.93125</v>
          </cell>
        </row>
        <row r="248">
          <cell r="Q248">
            <v>0</v>
          </cell>
          <cell r="R248">
            <v>0</v>
          </cell>
          <cell r="S248">
            <v>0</v>
          </cell>
          <cell r="T248">
            <v>0</v>
          </cell>
          <cell r="AG248">
            <v>0</v>
          </cell>
          <cell r="AH248">
            <v>0</v>
          </cell>
          <cell r="AI248">
            <v>0</v>
          </cell>
          <cell r="AJ248">
            <v>0</v>
          </cell>
        </row>
        <row r="249">
          <cell r="Q249">
            <v>-40</v>
          </cell>
          <cell r="R249">
            <v>-40</v>
          </cell>
          <cell r="S249">
            <v>-40</v>
          </cell>
          <cell r="T249">
            <v>0</v>
          </cell>
          <cell r="AG249">
            <v>41967.105833333328</v>
          </cell>
          <cell r="AH249">
            <v>41967.105833333328</v>
          </cell>
          <cell r="AI249">
            <v>38272.168749999997</v>
          </cell>
          <cell r="AJ249">
            <v>31602.191666666666</v>
          </cell>
        </row>
        <row r="250">
          <cell r="Q250">
            <v>0</v>
          </cell>
          <cell r="R250">
            <v>-9043.26</v>
          </cell>
          <cell r="S250">
            <v>-5510.91</v>
          </cell>
          <cell r="T250">
            <v>0</v>
          </cell>
          <cell r="AG250">
            <v>-21041.143749999999</v>
          </cell>
          <cell r="AH250">
            <v>-16669.688749999998</v>
          </cell>
          <cell r="AI250">
            <v>-12025.125</v>
          </cell>
          <cell r="AJ250">
            <v>-9629.2525000000005</v>
          </cell>
        </row>
        <row r="251">
          <cell r="Q251">
            <v>0</v>
          </cell>
          <cell r="R251">
            <v>0</v>
          </cell>
          <cell r="S251">
            <v>0</v>
          </cell>
          <cell r="T251">
            <v>0</v>
          </cell>
          <cell r="AG251">
            <v>0</v>
          </cell>
          <cell r="AH251">
            <v>0</v>
          </cell>
          <cell r="AI251">
            <v>0</v>
          </cell>
          <cell r="AJ251">
            <v>0</v>
          </cell>
        </row>
        <row r="252">
          <cell r="Q252">
            <v>0</v>
          </cell>
          <cell r="R252">
            <v>0</v>
          </cell>
          <cell r="S252">
            <v>0</v>
          </cell>
          <cell r="T252">
            <v>0</v>
          </cell>
          <cell r="AG252">
            <v>0</v>
          </cell>
          <cell r="AH252">
            <v>0</v>
          </cell>
          <cell r="AI252">
            <v>0</v>
          </cell>
          <cell r="AJ252">
            <v>0</v>
          </cell>
        </row>
        <row r="253">
          <cell r="Q253">
            <v>0</v>
          </cell>
          <cell r="R253">
            <v>0</v>
          </cell>
          <cell r="S253">
            <v>0</v>
          </cell>
          <cell r="T253">
            <v>0</v>
          </cell>
          <cell r="AG253">
            <v>0</v>
          </cell>
          <cell r="AH253">
            <v>0</v>
          </cell>
          <cell r="AI253">
            <v>0</v>
          </cell>
          <cell r="AJ253">
            <v>0</v>
          </cell>
        </row>
        <row r="254">
          <cell r="Q254">
            <v>0</v>
          </cell>
          <cell r="R254">
            <v>0</v>
          </cell>
          <cell r="S254">
            <v>0</v>
          </cell>
          <cell r="T254">
            <v>0</v>
          </cell>
          <cell r="AG254">
            <v>-6.9241666666666672</v>
          </cell>
          <cell r="AH254">
            <v>0</v>
          </cell>
          <cell r="AI254">
            <v>0</v>
          </cell>
          <cell r="AJ254">
            <v>0</v>
          </cell>
        </row>
        <row r="255">
          <cell r="Q255">
            <v>287028.95</v>
          </cell>
          <cell r="R255">
            <v>285756.46999999997</v>
          </cell>
          <cell r="S255">
            <v>285756.46999999997</v>
          </cell>
          <cell r="T255">
            <v>285756.46999999997</v>
          </cell>
          <cell r="AG255">
            <v>298000.9366666667</v>
          </cell>
          <cell r="AH255">
            <v>296321.82333333336</v>
          </cell>
          <cell r="AI255">
            <v>294807.78333333338</v>
          </cell>
          <cell r="AJ255">
            <v>293293.74333333335</v>
          </cell>
        </row>
        <row r="256">
          <cell r="Q256">
            <v>3646174.18</v>
          </cell>
          <cell r="R256">
            <v>3786098.82</v>
          </cell>
          <cell r="S256">
            <v>3688795</v>
          </cell>
          <cell r="T256">
            <v>4317109.05</v>
          </cell>
          <cell r="AG256">
            <v>2704883.19</v>
          </cell>
          <cell r="AH256">
            <v>2850274.1670833328</v>
          </cell>
          <cell r="AI256">
            <v>2981286.6675</v>
          </cell>
          <cell r="AJ256">
            <v>3103621.2945833332</v>
          </cell>
        </row>
        <row r="257">
          <cell r="Q257">
            <v>20</v>
          </cell>
          <cell r="R257">
            <v>0</v>
          </cell>
          <cell r="S257">
            <v>0</v>
          </cell>
          <cell r="T257">
            <v>0</v>
          </cell>
          <cell r="AG257">
            <v>6441.5579166666676</v>
          </cell>
          <cell r="AH257">
            <v>6439.3275000000003</v>
          </cell>
          <cell r="AI257">
            <v>6439.3275000000003</v>
          </cell>
          <cell r="AJ257">
            <v>6439.3275000000003</v>
          </cell>
        </row>
        <row r="258">
          <cell r="Q258">
            <v>0</v>
          </cell>
          <cell r="R258">
            <v>0</v>
          </cell>
          <cell r="S258">
            <v>0</v>
          </cell>
          <cell r="T258">
            <v>0</v>
          </cell>
          <cell r="AG258">
            <v>0</v>
          </cell>
          <cell r="AH258">
            <v>0</v>
          </cell>
          <cell r="AI258">
            <v>0</v>
          </cell>
          <cell r="AJ258">
            <v>0</v>
          </cell>
        </row>
        <row r="259">
          <cell r="Q259">
            <v>40871.89</v>
          </cell>
          <cell r="R259">
            <v>44605.79</v>
          </cell>
          <cell r="S259">
            <v>51172.28</v>
          </cell>
          <cell r="T259">
            <v>48196.52</v>
          </cell>
          <cell r="AG259">
            <v>50997.327916666669</v>
          </cell>
          <cell r="AH259">
            <v>51153.948750000003</v>
          </cell>
          <cell r="AI259">
            <v>51482.439583333333</v>
          </cell>
          <cell r="AJ259">
            <v>53477.460833333338</v>
          </cell>
        </row>
        <row r="260">
          <cell r="Q260">
            <v>11407303.92</v>
          </cell>
          <cell r="R260">
            <v>9999076.5999999996</v>
          </cell>
          <cell r="S260">
            <v>9399801.6500000004</v>
          </cell>
          <cell r="T260">
            <v>12226150.960000001</v>
          </cell>
          <cell r="AG260">
            <v>9947142.5291666668</v>
          </cell>
          <cell r="AH260">
            <v>9917092.4020833336</v>
          </cell>
          <cell r="AI260">
            <v>9873465.6208333336</v>
          </cell>
          <cell r="AJ260">
            <v>9932660.7950000018</v>
          </cell>
        </row>
        <row r="261">
          <cell r="Q261">
            <v>65557704.82</v>
          </cell>
          <cell r="R261">
            <v>65557704.82</v>
          </cell>
          <cell r="S261">
            <v>65093539.770000003</v>
          </cell>
          <cell r="T261">
            <v>65093539.770000003</v>
          </cell>
          <cell r="AG261">
            <v>66505247.618333347</v>
          </cell>
          <cell r="AH261">
            <v>66351683.132083349</v>
          </cell>
          <cell r="AI261">
            <v>66224965.25250002</v>
          </cell>
          <cell r="AJ261">
            <v>66078907.162500001</v>
          </cell>
        </row>
        <row r="262">
          <cell r="Q262">
            <v>1448.24</v>
          </cell>
          <cell r="R262">
            <v>1448.24</v>
          </cell>
          <cell r="S262">
            <v>1448.24</v>
          </cell>
          <cell r="T262">
            <v>0</v>
          </cell>
          <cell r="AG262">
            <v>666.37</v>
          </cell>
          <cell r="AH262">
            <v>737.67333333333329</v>
          </cell>
          <cell r="AI262">
            <v>827.79333333333341</v>
          </cell>
          <cell r="AJ262">
            <v>840.1049999999999</v>
          </cell>
        </row>
        <row r="263">
          <cell r="Q263">
            <v>0</v>
          </cell>
          <cell r="R263">
            <v>0</v>
          </cell>
          <cell r="S263">
            <v>0</v>
          </cell>
          <cell r="T263">
            <v>0</v>
          </cell>
          <cell r="AG263">
            <v>0</v>
          </cell>
          <cell r="AH263">
            <v>0</v>
          </cell>
          <cell r="AI263">
            <v>0</v>
          </cell>
          <cell r="AJ263">
            <v>0</v>
          </cell>
        </row>
        <row r="264">
          <cell r="Q264">
            <v>0</v>
          </cell>
          <cell r="R264">
            <v>0</v>
          </cell>
          <cell r="S264">
            <v>0</v>
          </cell>
          <cell r="T264">
            <v>0</v>
          </cell>
          <cell r="AG264">
            <v>0</v>
          </cell>
          <cell r="AH264">
            <v>0</v>
          </cell>
          <cell r="AI264">
            <v>0</v>
          </cell>
          <cell r="AJ264">
            <v>0</v>
          </cell>
        </row>
        <row r="265">
          <cell r="Q265">
            <v>2405.5</v>
          </cell>
          <cell r="R265">
            <v>0</v>
          </cell>
          <cell r="S265">
            <v>0</v>
          </cell>
          <cell r="T265">
            <v>0</v>
          </cell>
          <cell r="AG265">
            <v>-11693.827916666667</v>
          </cell>
          <cell r="AH265">
            <v>-8073.4245833333325</v>
          </cell>
          <cell r="AI265">
            <v>-4553.2504166666668</v>
          </cell>
          <cell r="AJ265">
            <v>-2028.4095833333333</v>
          </cell>
        </row>
        <row r="266">
          <cell r="Q266">
            <v>0</v>
          </cell>
          <cell r="R266">
            <v>0</v>
          </cell>
          <cell r="S266">
            <v>0</v>
          </cell>
          <cell r="T266">
            <v>0</v>
          </cell>
          <cell r="AG266">
            <v>33875.055416666662</v>
          </cell>
          <cell r="AH266">
            <v>12250.566666666666</v>
          </cell>
          <cell r="AI266">
            <v>0</v>
          </cell>
          <cell r="AJ266">
            <v>0</v>
          </cell>
        </row>
        <row r="267">
          <cell r="Q267">
            <v>0</v>
          </cell>
          <cell r="R267">
            <v>0</v>
          </cell>
          <cell r="S267">
            <v>0</v>
          </cell>
          <cell r="T267">
            <v>0</v>
          </cell>
          <cell r="AG267">
            <v>28722.269583333331</v>
          </cell>
          <cell r="AH267">
            <v>23500.038749999996</v>
          </cell>
          <cell r="AI267">
            <v>18277.807916666668</v>
          </cell>
          <cell r="AJ267">
            <v>13055.577083333332</v>
          </cell>
        </row>
        <row r="268">
          <cell r="Q268">
            <v>1276.2</v>
          </cell>
          <cell r="R268">
            <v>1276.2</v>
          </cell>
          <cell r="S268">
            <v>1276.2</v>
          </cell>
          <cell r="T268">
            <v>0</v>
          </cell>
          <cell r="AG268">
            <v>686901.11250000016</v>
          </cell>
          <cell r="AH268">
            <v>562242.03750000021</v>
          </cell>
          <cell r="AI268">
            <v>437582.9625000002</v>
          </cell>
          <cell r="AJ268">
            <v>312870.71250000014</v>
          </cell>
        </row>
        <row r="269">
          <cell r="Q269">
            <v>67516.460000000006</v>
          </cell>
          <cell r="R269">
            <v>38819.599999999999</v>
          </cell>
          <cell r="S269">
            <v>35341.089999999997</v>
          </cell>
          <cell r="T269">
            <v>0</v>
          </cell>
          <cell r="AG269">
            <v>59841.265833333338</v>
          </cell>
          <cell r="AH269">
            <v>64271.935000000005</v>
          </cell>
          <cell r="AI269">
            <v>67361.96375000001</v>
          </cell>
          <cell r="AJ269">
            <v>63279.70166666666</v>
          </cell>
        </row>
        <row r="270">
          <cell r="R270">
            <v>0</v>
          </cell>
          <cell r="S270">
            <v>205776.56</v>
          </cell>
          <cell r="T270">
            <v>272399.3</v>
          </cell>
          <cell r="AG270">
            <v>0</v>
          </cell>
          <cell r="AH270">
            <v>0</v>
          </cell>
          <cell r="AI270">
            <v>8574.0233333333326</v>
          </cell>
          <cell r="AJ270">
            <v>28498.017499999998</v>
          </cell>
        </row>
        <row r="271">
          <cell r="Q271">
            <v>533.64</v>
          </cell>
          <cell r="R271">
            <v>169.15</v>
          </cell>
          <cell r="S271">
            <v>2379.67</v>
          </cell>
          <cell r="T271">
            <v>2168.75</v>
          </cell>
          <cell r="AG271">
            <v>46501.368750000001</v>
          </cell>
          <cell r="AH271">
            <v>39004.656666666669</v>
          </cell>
          <cell r="AI271">
            <v>33820.592083333344</v>
          </cell>
          <cell r="AJ271">
            <v>28731.386666666673</v>
          </cell>
        </row>
        <row r="272">
          <cell r="Q272">
            <v>167308.73000000001</v>
          </cell>
          <cell r="R272">
            <v>162629.26</v>
          </cell>
          <cell r="S272">
            <v>158918.92000000001</v>
          </cell>
          <cell r="T272">
            <v>148957.35999999999</v>
          </cell>
          <cell r="AG272">
            <v>470316.98499999987</v>
          </cell>
          <cell r="AH272">
            <v>392125.99833333329</v>
          </cell>
          <cell r="AI272">
            <v>329276.66624999995</v>
          </cell>
          <cell r="AJ272">
            <v>283928.84666666668</v>
          </cell>
        </row>
        <row r="273">
          <cell r="Q273">
            <v>593764.73</v>
          </cell>
          <cell r="R273">
            <v>550189.84</v>
          </cell>
          <cell r="S273">
            <v>520621.75</v>
          </cell>
          <cell r="T273">
            <v>496142.91</v>
          </cell>
          <cell r="AG273">
            <v>981065.80291666684</v>
          </cell>
          <cell r="AH273">
            <v>917979.45958333334</v>
          </cell>
          <cell r="AI273">
            <v>858240.65333333332</v>
          </cell>
          <cell r="AJ273">
            <v>801590.64708333323</v>
          </cell>
        </row>
        <row r="274">
          <cell r="Q274">
            <v>608272.1</v>
          </cell>
          <cell r="R274">
            <v>136471.76</v>
          </cell>
          <cell r="S274">
            <v>313623.93</v>
          </cell>
          <cell r="T274">
            <v>2934826.05</v>
          </cell>
          <cell r="AG274">
            <v>405602.22333333333</v>
          </cell>
          <cell r="AH274">
            <v>400351.07000000007</v>
          </cell>
          <cell r="AI274">
            <v>356537.15541666659</v>
          </cell>
          <cell r="AJ274">
            <v>414923.58624999999</v>
          </cell>
        </row>
        <row r="275">
          <cell r="Q275">
            <v>0</v>
          </cell>
          <cell r="R275">
            <v>0</v>
          </cell>
          <cell r="S275">
            <v>0</v>
          </cell>
          <cell r="T275">
            <v>0</v>
          </cell>
          <cell r="AG275">
            <v>153376.68416666667</v>
          </cell>
          <cell r="AH275">
            <v>153376.68416666667</v>
          </cell>
          <cell r="AI275">
            <v>143698.17374999999</v>
          </cell>
          <cell r="AJ275">
            <v>123634.58833333333</v>
          </cell>
        </row>
        <row r="276">
          <cell r="Q276">
            <v>928</v>
          </cell>
          <cell r="R276">
            <v>928</v>
          </cell>
          <cell r="S276">
            <v>928</v>
          </cell>
          <cell r="T276">
            <v>0</v>
          </cell>
          <cell r="AG276">
            <v>15566.456666666667</v>
          </cell>
          <cell r="AH276">
            <v>15643.79</v>
          </cell>
          <cell r="AI276">
            <v>15299.667083333334</v>
          </cell>
          <cell r="AJ276">
            <v>14385.795416666666</v>
          </cell>
        </row>
        <row r="277">
          <cell r="Q277">
            <v>727781.97</v>
          </cell>
          <cell r="R277">
            <v>727781.97</v>
          </cell>
          <cell r="S277">
            <v>727781.97</v>
          </cell>
          <cell r="T277">
            <v>727781.97</v>
          </cell>
          <cell r="AG277">
            <v>588802.12124999997</v>
          </cell>
          <cell r="AH277">
            <v>649450.61874999991</v>
          </cell>
          <cell r="AI277">
            <v>710099.11624999985</v>
          </cell>
          <cell r="AJ277">
            <v>738316.4658333332</v>
          </cell>
        </row>
        <row r="278">
          <cell r="Q278">
            <v>73258</v>
          </cell>
          <cell r="R278">
            <v>80256.44</v>
          </cell>
          <cell r="S278">
            <v>79024.289999999994</v>
          </cell>
          <cell r="T278">
            <v>88877.42</v>
          </cell>
          <cell r="AG278">
            <v>196945.65041666664</v>
          </cell>
          <cell r="AH278">
            <v>193921.96791666668</v>
          </cell>
          <cell r="AI278">
            <v>183581.71208333332</v>
          </cell>
          <cell r="AJ278">
            <v>173465.62625</v>
          </cell>
        </row>
        <row r="279">
          <cell r="Q279">
            <v>0</v>
          </cell>
          <cell r="R279">
            <v>0</v>
          </cell>
          <cell r="S279">
            <v>0</v>
          </cell>
          <cell r="T279">
            <v>0</v>
          </cell>
          <cell r="AG279">
            <v>153834.93</v>
          </cell>
          <cell r="AH279">
            <v>153834.93</v>
          </cell>
          <cell r="AI279">
            <v>153834.93</v>
          </cell>
          <cell r="AJ279">
            <v>153834.93</v>
          </cell>
        </row>
        <row r="280">
          <cell r="Q280">
            <v>0</v>
          </cell>
          <cell r="R280">
            <v>0</v>
          </cell>
          <cell r="S280">
            <v>0</v>
          </cell>
          <cell r="T280">
            <v>0</v>
          </cell>
          <cell r="AG280">
            <v>0</v>
          </cell>
          <cell r="AH280">
            <v>0</v>
          </cell>
          <cell r="AI280">
            <v>0</v>
          </cell>
          <cell r="AJ280">
            <v>0</v>
          </cell>
        </row>
        <row r="281">
          <cell r="Q281">
            <v>0</v>
          </cell>
          <cell r="R281">
            <v>0</v>
          </cell>
          <cell r="S281">
            <v>0</v>
          </cell>
          <cell r="T281">
            <v>0</v>
          </cell>
          <cell r="AG281">
            <v>0</v>
          </cell>
          <cell r="AH281">
            <v>0</v>
          </cell>
          <cell r="AI281">
            <v>0</v>
          </cell>
          <cell r="AJ281">
            <v>0</v>
          </cell>
        </row>
        <row r="282">
          <cell r="Q282">
            <v>-704300.58</v>
          </cell>
          <cell r="R282">
            <v>-756156.15</v>
          </cell>
          <cell r="S282">
            <v>-997986.44</v>
          </cell>
          <cell r="T282">
            <v>-890666.89</v>
          </cell>
          <cell r="AG282">
            <v>-762055.05999999994</v>
          </cell>
          <cell r="AH282">
            <v>-769728.84583333321</v>
          </cell>
          <cell r="AI282">
            <v>-783463.18583333341</v>
          </cell>
          <cell r="AJ282">
            <v>-793875.13333333342</v>
          </cell>
        </row>
        <row r="283">
          <cell r="Q283">
            <v>0</v>
          </cell>
          <cell r="R283">
            <v>0</v>
          </cell>
          <cell r="S283">
            <v>0</v>
          </cell>
          <cell r="T283">
            <v>0</v>
          </cell>
          <cell r="AG283">
            <v>0</v>
          </cell>
          <cell r="AH283">
            <v>0</v>
          </cell>
          <cell r="AI283">
            <v>0</v>
          </cell>
          <cell r="AJ283">
            <v>0</v>
          </cell>
        </row>
        <row r="284">
          <cell r="Q284">
            <v>-188040.46</v>
          </cell>
          <cell r="R284">
            <v>-295643.94</v>
          </cell>
          <cell r="S284">
            <v>-643600.94999999995</v>
          </cell>
          <cell r="T284">
            <v>-491334.78</v>
          </cell>
          <cell r="AG284">
            <v>-259983.76041666666</v>
          </cell>
          <cell r="AH284">
            <v>-267281.45583333337</v>
          </cell>
          <cell r="AI284">
            <v>-288372.1424999999</v>
          </cell>
          <cell r="AJ284">
            <v>-309379.9145833333</v>
          </cell>
        </row>
        <row r="285">
          <cell r="Q285">
            <v>-41487700</v>
          </cell>
          <cell r="R285">
            <v>-41487700</v>
          </cell>
          <cell r="S285">
            <v>-41487700</v>
          </cell>
          <cell r="T285">
            <v>-41487700</v>
          </cell>
          <cell r="AG285">
            <v>-41487700</v>
          </cell>
          <cell r="AH285">
            <v>-41487700</v>
          </cell>
          <cell r="AI285">
            <v>-41487700</v>
          </cell>
          <cell r="AJ285">
            <v>-41487700</v>
          </cell>
        </row>
        <row r="286">
          <cell r="Q286">
            <v>0</v>
          </cell>
          <cell r="R286">
            <v>0</v>
          </cell>
          <cell r="S286">
            <v>0</v>
          </cell>
          <cell r="T286">
            <v>0</v>
          </cell>
          <cell r="AG286">
            <v>0</v>
          </cell>
          <cell r="AH286">
            <v>0</v>
          </cell>
          <cell r="AI286">
            <v>0</v>
          </cell>
          <cell r="AJ286">
            <v>0</v>
          </cell>
        </row>
        <row r="287">
          <cell r="Q287">
            <v>825652</v>
          </cell>
          <cell r="R287">
            <v>882860</v>
          </cell>
          <cell r="S287">
            <v>1094776</v>
          </cell>
          <cell r="T287">
            <v>1149342</v>
          </cell>
          <cell r="AG287">
            <v>599755.41666666663</v>
          </cell>
          <cell r="AH287">
            <v>670943.41666666663</v>
          </cell>
          <cell r="AI287">
            <v>753344.91666666663</v>
          </cell>
          <cell r="AJ287">
            <v>846849.83333333337</v>
          </cell>
        </row>
        <row r="288">
          <cell r="Q288">
            <v>222060</v>
          </cell>
          <cell r="R288">
            <v>336625</v>
          </cell>
          <cell r="S288">
            <v>698815</v>
          </cell>
          <cell r="T288">
            <v>814327</v>
          </cell>
          <cell r="AG288">
            <v>204427.75</v>
          </cell>
          <cell r="AH288">
            <v>227706.29166666666</v>
          </cell>
          <cell r="AI288">
            <v>270849.625</v>
          </cell>
          <cell r="AJ288">
            <v>333897.20833333331</v>
          </cell>
        </row>
        <row r="289">
          <cell r="Q289">
            <v>0</v>
          </cell>
          <cell r="R289">
            <v>0</v>
          </cell>
          <cell r="S289">
            <v>0</v>
          </cell>
          <cell r="T289">
            <v>0</v>
          </cell>
          <cell r="AG289">
            <v>-121878.65916666668</v>
          </cell>
          <cell r="AH289">
            <v>-73613.863333333327</v>
          </cell>
          <cell r="AI289">
            <v>-25103.112499999999</v>
          </cell>
          <cell r="AJ289">
            <v>-798.07333333333338</v>
          </cell>
        </row>
        <row r="290">
          <cell r="Q290">
            <v>-860740.12</v>
          </cell>
          <cell r="R290">
            <v>-709761.25</v>
          </cell>
          <cell r="S290">
            <v>-719931.31</v>
          </cell>
          <cell r="T290">
            <v>-738291.59</v>
          </cell>
          <cell r="AG290">
            <v>-512625.48499999993</v>
          </cell>
          <cell r="AH290">
            <v>-562815.92166666663</v>
          </cell>
          <cell r="AI290">
            <v>-606502.47166666668</v>
          </cell>
          <cell r="AJ290">
            <v>-634488.96375</v>
          </cell>
        </row>
        <row r="291">
          <cell r="Q291">
            <v>0</v>
          </cell>
          <cell r="R291">
            <v>0</v>
          </cell>
          <cell r="S291">
            <v>0</v>
          </cell>
          <cell r="T291">
            <v>0</v>
          </cell>
          <cell r="AG291">
            <v>3843.2320833333338</v>
          </cell>
          <cell r="AH291">
            <v>2307.2775000000001</v>
          </cell>
          <cell r="AI291">
            <v>769.09250000000009</v>
          </cell>
          <cell r="AJ291">
            <v>0</v>
          </cell>
        </row>
        <row r="292">
          <cell r="Q292">
            <v>46601.67</v>
          </cell>
          <cell r="R292">
            <v>62612.34</v>
          </cell>
          <cell r="S292">
            <v>-32464.22</v>
          </cell>
          <cell r="T292">
            <v>9762.34</v>
          </cell>
          <cell r="AG292">
            <v>120748.51666666668</v>
          </cell>
          <cell r="AH292">
            <v>90090.880000000005</v>
          </cell>
          <cell r="AI292">
            <v>53031.878333333327</v>
          </cell>
          <cell r="AJ292">
            <v>31419.910833333328</v>
          </cell>
        </row>
        <row r="293">
          <cell r="Q293">
            <v>-5275.45</v>
          </cell>
          <cell r="R293">
            <v>-6055.45</v>
          </cell>
          <cell r="S293">
            <v>-15841.49</v>
          </cell>
          <cell r="T293">
            <v>0</v>
          </cell>
          <cell r="AG293">
            <v>69075.088333333333</v>
          </cell>
          <cell r="AH293">
            <v>41608.38041666666</v>
          </cell>
          <cell r="AI293">
            <v>11866.335833333333</v>
          </cell>
          <cell r="AJ293">
            <v>-3133.7474999999999</v>
          </cell>
        </row>
        <row r="294">
          <cell r="Q294">
            <v>37708.07</v>
          </cell>
          <cell r="R294">
            <v>20980.74</v>
          </cell>
          <cell r="S294">
            <v>-3030.11</v>
          </cell>
          <cell r="T294">
            <v>-1666.46</v>
          </cell>
          <cell r="AG294">
            <v>67092.246249999982</v>
          </cell>
          <cell r="AH294">
            <v>67547.653749999983</v>
          </cell>
          <cell r="AI294">
            <v>57056.488749999997</v>
          </cell>
          <cell r="AJ294">
            <v>45044.769583333342</v>
          </cell>
        </row>
        <row r="295">
          <cell r="Q295">
            <v>0</v>
          </cell>
          <cell r="R295">
            <v>0</v>
          </cell>
          <cell r="S295">
            <v>0</v>
          </cell>
          <cell r="T295">
            <v>0</v>
          </cell>
          <cell r="AG295">
            <v>37206.120833333334</v>
          </cell>
          <cell r="AH295">
            <v>22716.081250000003</v>
          </cell>
          <cell r="AI295">
            <v>7904.2979166666664</v>
          </cell>
          <cell r="AJ295">
            <v>348.95000000000005</v>
          </cell>
        </row>
        <row r="296">
          <cell r="R296">
            <v>-160042.01</v>
          </cell>
          <cell r="S296">
            <v>-205776.56</v>
          </cell>
          <cell r="T296">
            <v>-272399.3</v>
          </cell>
          <cell r="AG296">
            <v>0</v>
          </cell>
          <cell r="AH296">
            <v>-6668.4170833333337</v>
          </cell>
          <cell r="AI296">
            <v>-21910.857500000002</v>
          </cell>
          <cell r="AJ296">
            <v>-41834.851666666662</v>
          </cell>
        </row>
        <row r="297">
          <cell r="Q297">
            <v>7231614.8799999999</v>
          </cell>
          <cell r="R297">
            <v>7765142.4500000002</v>
          </cell>
          <cell r="S297">
            <v>8348264.6399999997</v>
          </cell>
          <cell r="T297">
            <v>10949264.52</v>
          </cell>
          <cell r="AG297">
            <v>3600500.1133333333</v>
          </cell>
          <cell r="AH297">
            <v>4149040.1362500004</v>
          </cell>
          <cell r="AI297">
            <v>4734747.5916666677</v>
          </cell>
          <cell r="AJ297">
            <v>5452054.7712500012</v>
          </cell>
        </row>
        <row r="298">
          <cell r="Q298">
            <v>0</v>
          </cell>
          <cell r="R298">
            <v>0</v>
          </cell>
          <cell r="S298">
            <v>0</v>
          </cell>
          <cell r="T298">
            <v>0</v>
          </cell>
          <cell r="AG298">
            <v>0</v>
          </cell>
          <cell r="AH298">
            <v>0</v>
          </cell>
          <cell r="AI298">
            <v>0</v>
          </cell>
          <cell r="AJ298">
            <v>0</v>
          </cell>
        </row>
        <row r="299">
          <cell r="Q299">
            <v>572189.79</v>
          </cell>
          <cell r="R299">
            <v>586686.18999999994</v>
          </cell>
          <cell r="S299">
            <v>540262.16</v>
          </cell>
          <cell r="T299">
            <v>669427.55000000005</v>
          </cell>
          <cell r="AG299">
            <v>657716.03708333336</v>
          </cell>
          <cell r="AH299">
            <v>654062.96333333338</v>
          </cell>
          <cell r="AI299">
            <v>647513.35666666669</v>
          </cell>
          <cell r="AJ299">
            <v>642176.3466666668</v>
          </cell>
        </row>
        <row r="300">
          <cell r="Q300">
            <v>1030583.88</v>
          </cell>
          <cell r="R300">
            <v>983628.26</v>
          </cell>
          <cell r="S300">
            <v>889074.69</v>
          </cell>
          <cell r="T300">
            <v>680103.45</v>
          </cell>
          <cell r="AG300">
            <v>934256.26291666657</v>
          </cell>
          <cell r="AH300">
            <v>943059.16416666657</v>
          </cell>
          <cell r="AI300">
            <v>948099.01166666672</v>
          </cell>
          <cell r="AJ300">
            <v>948764.81666666653</v>
          </cell>
        </row>
        <row r="301">
          <cell r="Q301">
            <v>125324.99</v>
          </cell>
          <cell r="R301">
            <v>94948.99</v>
          </cell>
          <cell r="S301">
            <v>133220.99</v>
          </cell>
          <cell r="T301">
            <v>128739.99</v>
          </cell>
          <cell r="AG301">
            <v>119152.40666666668</v>
          </cell>
          <cell r="AH301">
            <v>122109.28166666668</v>
          </cell>
          <cell r="AI301">
            <v>124590.90666666666</v>
          </cell>
          <cell r="AJ301">
            <v>126259.11499999999</v>
          </cell>
        </row>
        <row r="302">
          <cell r="Q302">
            <v>19225.34</v>
          </cell>
          <cell r="R302">
            <v>18935.419999999998</v>
          </cell>
          <cell r="S302">
            <v>25145.759999999998</v>
          </cell>
          <cell r="T302">
            <v>21561.8</v>
          </cell>
          <cell r="AG302">
            <v>19446.528333333332</v>
          </cell>
          <cell r="AH302">
            <v>19626.41</v>
          </cell>
          <cell r="AI302">
            <v>20058.492916666666</v>
          </cell>
          <cell r="AJ302">
            <v>20285.944999999996</v>
          </cell>
        </row>
        <row r="303">
          <cell r="Q303">
            <v>0</v>
          </cell>
          <cell r="R303">
            <v>0</v>
          </cell>
          <cell r="S303">
            <v>0</v>
          </cell>
          <cell r="T303">
            <v>0</v>
          </cell>
          <cell r="AG303">
            <v>0</v>
          </cell>
          <cell r="AH303">
            <v>0</v>
          </cell>
          <cell r="AI303">
            <v>0</v>
          </cell>
          <cell r="AJ303">
            <v>0</v>
          </cell>
        </row>
        <row r="304">
          <cell r="Q304">
            <v>3923076.58</v>
          </cell>
          <cell r="R304">
            <v>3923076.58</v>
          </cell>
          <cell r="S304">
            <v>3923076.58</v>
          </cell>
          <cell r="T304">
            <v>3920951.59</v>
          </cell>
          <cell r="AG304">
            <v>3925921.1716666664</v>
          </cell>
          <cell r="AH304">
            <v>3925633.4683333323</v>
          </cell>
          <cell r="AI304">
            <v>3925345.7649999992</v>
          </cell>
          <cell r="AJ304">
            <v>3924969.5204166663</v>
          </cell>
        </row>
        <row r="305">
          <cell r="Q305">
            <v>1111480.51</v>
          </cell>
          <cell r="R305">
            <v>1111480.51</v>
          </cell>
          <cell r="S305">
            <v>1111480.51</v>
          </cell>
          <cell r="T305">
            <v>1102268.1200000001</v>
          </cell>
          <cell r="AG305">
            <v>1184995.9208333332</v>
          </cell>
          <cell r="AH305">
            <v>1173217.9862499998</v>
          </cell>
          <cell r="AI305">
            <v>1161811.4670833333</v>
          </cell>
          <cell r="AJ305">
            <v>1150021.0983333332</v>
          </cell>
        </row>
        <row r="306">
          <cell r="Q306">
            <v>0</v>
          </cell>
          <cell r="R306">
            <v>0</v>
          </cell>
          <cell r="S306">
            <v>0</v>
          </cell>
          <cell r="T306">
            <v>0</v>
          </cell>
          <cell r="AG306">
            <v>0</v>
          </cell>
          <cell r="AH306">
            <v>0</v>
          </cell>
          <cell r="AI306">
            <v>0</v>
          </cell>
          <cell r="AJ306">
            <v>0</v>
          </cell>
        </row>
        <row r="307">
          <cell r="Q307">
            <v>2637032.69</v>
          </cell>
          <cell r="R307">
            <v>2535409.8199999998</v>
          </cell>
          <cell r="S307">
            <v>2485089.0499999998</v>
          </cell>
          <cell r="T307">
            <v>2485089.0499999998</v>
          </cell>
          <cell r="AG307">
            <v>2684186.3008333337</v>
          </cell>
          <cell r="AH307">
            <v>2674819.1145833335</v>
          </cell>
          <cell r="AI307">
            <v>2659120.9433333334</v>
          </cell>
          <cell r="AJ307">
            <v>2641485.1820833334</v>
          </cell>
        </row>
        <row r="308">
          <cell r="Q308">
            <v>7359.29</v>
          </cell>
          <cell r="R308">
            <v>7359.29</v>
          </cell>
          <cell r="S308">
            <v>7359.29</v>
          </cell>
          <cell r="T308">
            <v>0</v>
          </cell>
          <cell r="AG308">
            <v>7359.2899999999981</v>
          </cell>
          <cell r="AH308">
            <v>7359.2899999999981</v>
          </cell>
          <cell r="AI308">
            <v>7359.2899999999981</v>
          </cell>
          <cell r="AJ308">
            <v>7052.652916666666</v>
          </cell>
        </row>
        <row r="309">
          <cell r="Q309">
            <v>0</v>
          </cell>
          <cell r="R309">
            <v>0</v>
          </cell>
          <cell r="S309">
            <v>0</v>
          </cell>
          <cell r="T309">
            <v>0</v>
          </cell>
          <cell r="AG309">
            <v>0</v>
          </cell>
          <cell r="AH309">
            <v>0</v>
          </cell>
          <cell r="AI309">
            <v>0</v>
          </cell>
          <cell r="AJ309">
            <v>0</v>
          </cell>
        </row>
        <row r="310">
          <cell r="Q310">
            <v>354008.19</v>
          </cell>
          <cell r="R310">
            <v>354008.19</v>
          </cell>
          <cell r="S310">
            <v>354008.19</v>
          </cell>
          <cell r="T310">
            <v>354008.19</v>
          </cell>
          <cell r="AG310">
            <v>354008.19</v>
          </cell>
          <cell r="AH310">
            <v>354008.19</v>
          </cell>
          <cell r="AI310">
            <v>354008.19</v>
          </cell>
          <cell r="AJ310">
            <v>354008.19</v>
          </cell>
        </row>
        <row r="311">
          <cell r="Q311">
            <v>0</v>
          </cell>
          <cell r="R311">
            <v>0</v>
          </cell>
          <cell r="S311">
            <v>0</v>
          </cell>
          <cell r="T311">
            <v>0</v>
          </cell>
          <cell r="AG311">
            <v>0</v>
          </cell>
          <cell r="AH311">
            <v>0</v>
          </cell>
          <cell r="AI311">
            <v>0</v>
          </cell>
          <cell r="AJ311">
            <v>0</v>
          </cell>
        </row>
        <row r="312">
          <cell r="Q312">
            <v>1357044.6</v>
          </cell>
          <cell r="R312">
            <v>1357044.6</v>
          </cell>
          <cell r="S312">
            <v>1357044.6</v>
          </cell>
          <cell r="T312">
            <v>0</v>
          </cell>
          <cell r="AG312">
            <v>1358124.6708333332</v>
          </cell>
          <cell r="AH312">
            <v>1354834.0075000001</v>
          </cell>
          <cell r="AI312">
            <v>1351543.3441666665</v>
          </cell>
          <cell r="AJ312">
            <v>1293632.76875</v>
          </cell>
        </row>
        <row r="313">
          <cell r="Q313">
            <v>59.22</v>
          </cell>
          <cell r="R313">
            <v>59.22</v>
          </cell>
          <cell r="S313">
            <v>59.22</v>
          </cell>
          <cell r="T313">
            <v>86.14</v>
          </cell>
          <cell r="AG313">
            <v>226.11750000000004</v>
          </cell>
          <cell r="AH313">
            <v>231.05250000000001</v>
          </cell>
          <cell r="AI313">
            <v>235.98749999999998</v>
          </cell>
          <cell r="AJ313">
            <v>242.04416666666665</v>
          </cell>
        </row>
        <row r="314">
          <cell r="Q314">
            <v>98202.36</v>
          </cell>
          <cell r="R314">
            <v>98202.36</v>
          </cell>
          <cell r="S314">
            <v>98202.36</v>
          </cell>
          <cell r="T314">
            <v>98202.36</v>
          </cell>
          <cell r="AG314">
            <v>70091.861666666664</v>
          </cell>
          <cell r="AH314">
            <v>78275.424999999988</v>
          </cell>
          <cell r="AI314">
            <v>86458.988333333327</v>
          </cell>
          <cell r="AJ314">
            <v>94642.534999999989</v>
          </cell>
        </row>
        <row r="315">
          <cell r="Q315">
            <v>65.900000000000006</v>
          </cell>
          <cell r="R315">
            <v>342.4</v>
          </cell>
          <cell r="S315">
            <v>909.61</v>
          </cell>
          <cell r="T315">
            <v>555.19000000000005</v>
          </cell>
          <cell r="AG315">
            <v>110.46124999999996</v>
          </cell>
          <cell r="AH315">
            <v>-266.60208333333338</v>
          </cell>
          <cell r="AI315">
            <v>-608.51083333333338</v>
          </cell>
          <cell r="AJ315">
            <v>-1017.1829166666663</v>
          </cell>
        </row>
        <row r="316">
          <cell r="Q316">
            <v>156778.10999999999</v>
          </cell>
          <cell r="R316">
            <v>118974.11</v>
          </cell>
          <cell r="S316">
            <v>116008.11</v>
          </cell>
          <cell r="T316">
            <v>123238.11</v>
          </cell>
          <cell r="AG316">
            <v>144056.90166666664</v>
          </cell>
          <cell r="AH316">
            <v>145035.19333333333</v>
          </cell>
          <cell r="AI316">
            <v>142770.35999999999</v>
          </cell>
          <cell r="AJ316">
            <v>140468.44333333333</v>
          </cell>
        </row>
        <row r="317">
          <cell r="Q317">
            <v>0</v>
          </cell>
          <cell r="R317">
            <v>0</v>
          </cell>
          <cell r="S317">
            <v>0</v>
          </cell>
          <cell r="T317">
            <v>0</v>
          </cell>
          <cell r="AG317">
            <v>0</v>
          </cell>
          <cell r="AH317">
            <v>0</v>
          </cell>
          <cell r="AI317">
            <v>0</v>
          </cell>
          <cell r="AJ317">
            <v>0</v>
          </cell>
        </row>
        <row r="318">
          <cell r="R318">
            <v>0</v>
          </cell>
          <cell r="S318">
            <v>0</v>
          </cell>
          <cell r="T318">
            <v>1327239.27</v>
          </cell>
          <cell r="AG318">
            <v>0</v>
          </cell>
          <cell r="AH318">
            <v>0</v>
          </cell>
          <cell r="AI318">
            <v>0</v>
          </cell>
          <cell r="AJ318">
            <v>55301.636250000003</v>
          </cell>
        </row>
        <row r="319">
          <cell r="Q319">
            <v>494245.66</v>
          </cell>
          <cell r="R319">
            <v>487684.88</v>
          </cell>
          <cell r="S319">
            <v>486044.67</v>
          </cell>
          <cell r="T319">
            <v>485497.93</v>
          </cell>
          <cell r="AG319">
            <v>563111.10916666675</v>
          </cell>
          <cell r="AH319">
            <v>554819.00624999998</v>
          </cell>
          <cell r="AI319">
            <v>546321.87833333341</v>
          </cell>
          <cell r="AJ319">
            <v>537938.65249999997</v>
          </cell>
        </row>
        <row r="320">
          <cell r="Q320">
            <v>338925.45</v>
          </cell>
          <cell r="R320">
            <v>263276.40000000002</v>
          </cell>
          <cell r="S320">
            <v>527410.32999999996</v>
          </cell>
          <cell r="T320">
            <v>742563.47</v>
          </cell>
          <cell r="AG320">
            <v>82554.491666666669</v>
          </cell>
          <cell r="AH320">
            <v>106562.85083333333</v>
          </cell>
          <cell r="AI320">
            <v>140507.96541666667</v>
          </cell>
          <cell r="AJ320">
            <v>190893.80375000005</v>
          </cell>
        </row>
        <row r="321">
          <cell r="Q321">
            <v>0</v>
          </cell>
          <cell r="R321">
            <v>0</v>
          </cell>
          <cell r="S321">
            <v>0</v>
          </cell>
          <cell r="T321">
            <v>0</v>
          </cell>
          <cell r="AG321">
            <v>0</v>
          </cell>
          <cell r="AH321">
            <v>0</v>
          </cell>
          <cell r="AI321">
            <v>0</v>
          </cell>
          <cell r="AJ321">
            <v>0</v>
          </cell>
        </row>
        <row r="322">
          <cell r="Q322">
            <v>0</v>
          </cell>
          <cell r="R322">
            <v>0</v>
          </cell>
          <cell r="S322">
            <v>0</v>
          </cell>
          <cell r="T322">
            <v>0</v>
          </cell>
          <cell r="AG322">
            <v>0</v>
          </cell>
          <cell r="AH322">
            <v>0</v>
          </cell>
          <cell r="AI322">
            <v>0</v>
          </cell>
          <cell r="AJ322">
            <v>0</v>
          </cell>
        </row>
        <row r="323">
          <cell r="Q323">
            <v>0</v>
          </cell>
          <cell r="R323">
            <v>0</v>
          </cell>
          <cell r="S323">
            <v>0</v>
          </cell>
          <cell r="T323">
            <v>0</v>
          </cell>
          <cell r="AG323">
            <v>0</v>
          </cell>
          <cell r="AH323">
            <v>0</v>
          </cell>
          <cell r="AI323">
            <v>0</v>
          </cell>
          <cell r="AJ323">
            <v>0</v>
          </cell>
        </row>
        <row r="324">
          <cell r="Q324">
            <v>0</v>
          </cell>
          <cell r="R324">
            <v>0</v>
          </cell>
          <cell r="S324">
            <v>0</v>
          </cell>
          <cell r="T324">
            <v>0</v>
          </cell>
          <cell r="AG324">
            <v>0</v>
          </cell>
          <cell r="AH324">
            <v>0</v>
          </cell>
          <cell r="AI324">
            <v>0</v>
          </cell>
          <cell r="AJ324">
            <v>0</v>
          </cell>
        </row>
        <row r="325">
          <cell r="Q325">
            <v>0</v>
          </cell>
          <cell r="R325">
            <v>0</v>
          </cell>
          <cell r="S325">
            <v>0</v>
          </cell>
          <cell r="T325">
            <v>0</v>
          </cell>
          <cell r="AG325">
            <v>-2932.5733333333333</v>
          </cell>
          <cell r="AH325">
            <v>0</v>
          </cell>
          <cell r="AI325">
            <v>0</v>
          </cell>
          <cell r="AJ325">
            <v>0</v>
          </cell>
        </row>
        <row r="326">
          <cell r="Q326">
            <v>0</v>
          </cell>
          <cell r="R326">
            <v>0</v>
          </cell>
          <cell r="S326">
            <v>0</v>
          </cell>
          <cell r="T326">
            <v>0</v>
          </cell>
          <cell r="AG326">
            <v>-1264.2662499999999</v>
          </cell>
          <cell r="AH326">
            <v>0</v>
          </cell>
          <cell r="AI326">
            <v>0</v>
          </cell>
          <cell r="AJ326">
            <v>0</v>
          </cell>
        </row>
        <row r="327">
          <cell r="Q327">
            <v>0</v>
          </cell>
          <cell r="R327">
            <v>0</v>
          </cell>
          <cell r="S327">
            <v>0</v>
          </cell>
          <cell r="T327">
            <v>0</v>
          </cell>
          <cell r="AG327">
            <v>0</v>
          </cell>
          <cell r="AH327">
            <v>0</v>
          </cell>
          <cell r="AI327">
            <v>0</v>
          </cell>
          <cell r="AJ327">
            <v>0</v>
          </cell>
        </row>
        <row r="328">
          <cell r="Q328">
            <v>4721021.2699999996</v>
          </cell>
          <cell r="R328">
            <v>5022948.6100000003</v>
          </cell>
          <cell r="S328">
            <v>4706055.5999999996</v>
          </cell>
          <cell r="T328">
            <v>4975534.68</v>
          </cell>
          <cell r="AG328">
            <v>5227346.2262500003</v>
          </cell>
          <cell r="AH328">
            <v>5170696.979166667</v>
          </cell>
          <cell r="AI328">
            <v>5127446.3566666665</v>
          </cell>
          <cell r="AJ328">
            <v>5097574.1729166666</v>
          </cell>
        </row>
        <row r="329">
          <cell r="Q329">
            <v>2836421.87</v>
          </cell>
          <cell r="R329">
            <v>2837027.87</v>
          </cell>
          <cell r="S329">
            <v>2843435.87</v>
          </cell>
          <cell r="T329">
            <v>2844733.87</v>
          </cell>
          <cell r="AG329">
            <v>2868952.8283333336</v>
          </cell>
          <cell r="AH329">
            <v>2866981.9116666671</v>
          </cell>
          <cell r="AI329">
            <v>2865009.4533333336</v>
          </cell>
          <cell r="AJ329">
            <v>2860710.0366666671</v>
          </cell>
        </row>
        <row r="330">
          <cell r="Q330">
            <v>-4721021.2699999996</v>
          </cell>
          <cell r="R330">
            <v>-5022948.6100000003</v>
          </cell>
          <cell r="S330">
            <v>-4706055.5999999996</v>
          </cell>
          <cell r="T330">
            <v>-4975534.68</v>
          </cell>
          <cell r="AG330">
            <v>-5199695.9237500001</v>
          </cell>
          <cell r="AH330">
            <v>-5144945.2716666674</v>
          </cell>
          <cell r="AI330">
            <v>-5110875.8554166667</v>
          </cell>
          <cell r="AJ330">
            <v>-5094196.8220833344</v>
          </cell>
        </row>
        <row r="331">
          <cell r="Q331">
            <v>2192286.79</v>
          </cell>
          <cell r="R331">
            <v>2192741.79</v>
          </cell>
          <cell r="S331">
            <v>2197549.79</v>
          </cell>
          <cell r="T331">
            <v>2198523.79</v>
          </cell>
          <cell r="AG331">
            <v>2216670.4983333326</v>
          </cell>
          <cell r="AH331">
            <v>2215202.5816666661</v>
          </cell>
          <cell r="AI331">
            <v>2213728.4149999996</v>
          </cell>
          <cell r="AJ331">
            <v>2210504.0399999996</v>
          </cell>
        </row>
        <row r="332">
          <cell r="Q332">
            <v>0</v>
          </cell>
          <cell r="R332">
            <v>0</v>
          </cell>
          <cell r="S332">
            <v>0</v>
          </cell>
          <cell r="T332">
            <v>0</v>
          </cell>
          <cell r="AG332">
            <v>0</v>
          </cell>
          <cell r="AH332">
            <v>0</v>
          </cell>
          <cell r="AI332">
            <v>0</v>
          </cell>
          <cell r="AJ332">
            <v>0</v>
          </cell>
        </row>
        <row r="333">
          <cell r="Q333">
            <v>10572727</v>
          </cell>
          <cell r="R333">
            <v>11552468.869999999</v>
          </cell>
          <cell r="S333">
            <v>11917323.93</v>
          </cell>
          <cell r="T333">
            <v>11910163.23</v>
          </cell>
          <cell r="AG333">
            <v>11436204.515000001</v>
          </cell>
          <cell r="AH333">
            <v>11375326.93125</v>
          </cell>
          <cell r="AI333">
            <v>11367516.997083336</v>
          </cell>
          <cell r="AJ333">
            <v>11397406.2675</v>
          </cell>
        </row>
        <row r="334">
          <cell r="Q334">
            <v>3848177.76</v>
          </cell>
          <cell r="R334">
            <v>4036266.64</v>
          </cell>
          <cell r="S334">
            <v>4146925.09</v>
          </cell>
          <cell r="T334">
            <v>4312676.6500000004</v>
          </cell>
          <cell r="AG334">
            <v>3872220.0808333331</v>
          </cell>
          <cell r="AH334">
            <v>3883457.6766666663</v>
          </cell>
          <cell r="AI334">
            <v>3909833.4575</v>
          </cell>
          <cell r="AJ334">
            <v>3946353.2608333342</v>
          </cell>
        </row>
        <row r="335">
          <cell r="Q335">
            <v>2147553.89</v>
          </cell>
          <cell r="R335">
            <v>2084706.86</v>
          </cell>
          <cell r="S335">
            <v>2104705.85</v>
          </cell>
          <cell r="T335">
            <v>2115371.46</v>
          </cell>
          <cell r="AG335">
            <v>2137950.2512500002</v>
          </cell>
          <cell r="AH335">
            <v>2133282.8966666665</v>
          </cell>
          <cell r="AI335">
            <v>2133379.1295833332</v>
          </cell>
          <cell r="AJ335">
            <v>2128090.17625</v>
          </cell>
        </row>
        <row r="336">
          <cell r="Q336">
            <v>2958340.19</v>
          </cell>
          <cell r="R336">
            <v>2965876.93</v>
          </cell>
          <cell r="S336">
            <v>2991432.79</v>
          </cell>
          <cell r="T336">
            <v>2991432.79</v>
          </cell>
          <cell r="AG336">
            <v>2499029.757916667</v>
          </cell>
          <cell r="AH336">
            <v>2625434.0229166667</v>
          </cell>
          <cell r="AI336">
            <v>2753217.1462500002</v>
          </cell>
          <cell r="AJ336">
            <v>2826932.6483333334</v>
          </cell>
        </row>
        <row r="337">
          <cell r="Q337">
            <v>0</v>
          </cell>
          <cell r="R337">
            <v>0</v>
          </cell>
          <cell r="S337">
            <v>0</v>
          </cell>
          <cell r="T337">
            <v>0</v>
          </cell>
          <cell r="AG337">
            <v>0</v>
          </cell>
          <cell r="AH337">
            <v>0</v>
          </cell>
          <cell r="AI337">
            <v>0</v>
          </cell>
          <cell r="AJ337">
            <v>0</v>
          </cell>
        </row>
        <row r="338">
          <cell r="Q338">
            <v>1422947.12</v>
          </cell>
          <cell r="R338">
            <v>1387386.15</v>
          </cell>
          <cell r="S338">
            <v>1400460.77</v>
          </cell>
          <cell r="T338">
            <v>1397633.47</v>
          </cell>
          <cell r="AG338">
            <v>1354044.1820833336</v>
          </cell>
          <cell r="AH338">
            <v>1365069.6045833335</v>
          </cell>
          <cell r="AI338">
            <v>1375282.7208333334</v>
          </cell>
          <cell r="AJ338">
            <v>1390398.9166666667</v>
          </cell>
        </row>
        <row r="339">
          <cell r="Q339">
            <v>0</v>
          </cell>
          <cell r="R339">
            <v>0</v>
          </cell>
          <cell r="S339">
            <v>0</v>
          </cell>
          <cell r="T339">
            <v>0</v>
          </cell>
          <cell r="AG339">
            <v>0</v>
          </cell>
          <cell r="AH339">
            <v>0</v>
          </cell>
          <cell r="AI339">
            <v>0</v>
          </cell>
          <cell r="AJ339">
            <v>0</v>
          </cell>
        </row>
        <row r="340">
          <cell r="Q340">
            <v>250817.5</v>
          </cell>
          <cell r="R340">
            <v>250817.5</v>
          </cell>
          <cell r="S340">
            <v>250817.5</v>
          </cell>
          <cell r="T340">
            <v>218545.64</v>
          </cell>
          <cell r="AG340">
            <v>181387.84208333332</v>
          </cell>
          <cell r="AH340">
            <v>186680.82750000001</v>
          </cell>
          <cell r="AI340">
            <v>192181.28833333333</v>
          </cell>
          <cell r="AJ340">
            <v>197548.02458333332</v>
          </cell>
        </row>
        <row r="341">
          <cell r="Q341">
            <v>42792.49</v>
          </cell>
          <cell r="R341">
            <v>42792.49</v>
          </cell>
          <cell r="S341">
            <v>42792.49</v>
          </cell>
          <cell r="T341">
            <v>42792.49</v>
          </cell>
          <cell r="AG341">
            <v>55403.834583333322</v>
          </cell>
          <cell r="AH341">
            <v>52580.572500000002</v>
          </cell>
          <cell r="AI341">
            <v>50102.60125</v>
          </cell>
          <cell r="AJ341">
            <v>48123.133333333331</v>
          </cell>
        </row>
        <row r="342">
          <cell r="Q342">
            <v>-21117.83</v>
          </cell>
          <cell r="R342">
            <v>-21117.83</v>
          </cell>
          <cell r="S342">
            <v>-21117.83</v>
          </cell>
          <cell r="T342">
            <v>-21117.83</v>
          </cell>
          <cell r="AG342">
            <v>-25958.445000000007</v>
          </cell>
          <cell r="AH342">
            <v>-25403.5625</v>
          </cell>
          <cell r="AI342">
            <v>-24856.050416666669</v>
          </cell>
          <cell r="AJ342">
            <v>-24296.507500000007</v>
          </cell>
        </row>
        <row r="343">
          <cell r="Q343">
            <v>22845369.129999999</v>
          </cell>
          <cell r="R343">
            <v>20681262.190000001</v>
          </cell>
          <cell r="S343">
            <v>19418665.23</v>
          </cell>
          <cell r="T343">
            <v>17992124.489999998</v>
          </cell>
          <cell r="AG343">
            <v>9032550.8670833353</v>
          </cell>
          <cell r="AH343">
            <v>10400541.503333334</v>
          </cell>
          <cell r="AI343">
            <v>11750515.9625</v>
          </cell>
          <cell r="AJ343">
            <v>13093148.199999997</v>
          </cell>
        </row>
        <row r="344">
          <cell r="Q344">
            <v>5226846.07</v>
          </cell>
          <cell r="R344">
            <v>5093439.28</v>
          </cell>
          <cell r="S344">
            <v>5021162.8499999996</v>
          </cell>
          <cell r="T344">
            <v>4228866.8899999997</v>
          </cell>
          <cell r="AG344">
            <v>6095338.3849999988</v>
          </cell>
          <cell r="AH344">
            <v>5811603.8716666661</v>
          </cell>
          <cell r="AI344">
            <v>5354133.2929166667</v>
          </cell>
          <cell r="AJ344">
            <v>4716344.9304166669</v>
          </cell>
        </row>
        <row r="345">
          <cell r="Q345">
            <v>16505606.880000001</v>
          </cell>
          <cell r="R345">
            <v>18142782.530000001</v>
          </cell>
          <cell r="S345">
            <v>17396206.16</v>
          </cell>
          <cell r="T345">
            <v>14258360.630000001</v>
          </cell>
          <cell r="AG345">
            <v>12512721.42375</v>
          </cell>
          <cell r="AH345">
            <v>12815895.775</v>
          </cell>
          <cell r="AI345">
            <v>13082496.1775</v>
          </cell>
          <cell r="AJ345">
            <v>13369987.371666664</v>
          </cell>
        </row>
        <row r="346">
          <cell r="Q346">
            <v>576201.30000000005</v>
          </cell>
          <cell r="R346">
            <v>576201.30000000005</v>
          </cell>
          <cell r="S346">
            <v>576201.30000000005</v>
          </cell>
          <cell r="T346">
            <v>576201.30000000005</v>
          </cell>
          <cell r="AG346">
            <v>541186.29999999993</v>
          </cell>
          <cell r="AH346">
            <v>555192.29999999993</v>
          </cell>
          <cell r="AI346">
            <v>569198.29999999993</v>
          </cell>
          <cell r="AJ346">
            <v>576201.29999999993</v>
          </cell>
        </row>
        <row r="347">
          <cell r="AG347">
            <v>0</v>
          </cell>
          <cell r="AH347">
            <v>0</v>
          </cell>
          <cell r="AI347">
            <v>0</v>
          </cell>
          <cell r="AJ347">
            <v>0</v>
          </cell>
        </row>
        <row r="348">
          <cell r="Q348">
            <v>6395.07</v>
          </cell>
          <cell r="R348">
            <v>5329.22</v>
          </cell>
          <cell r="S348">
            <v>4263.37</v>
          </cell>
          <cell r="T348">
            <v>3197.52</v>
          </cell>
          <cell r="AG348">
            <v>3630.0791666666678</v>
          </cell>
          <cell r="AH348">
            <v>3722.1850000000009</v>
          </cell>
          <cell r="AI348">
            <v>3797.5425</v>
          </cell>
          <cell r="AJ348">
            <v>3856.1516666666671</v>
          </cell>
        </row>
        <row r="349">
          <cell r="Q349">
            <v>0</v>
          </cell>
          <cell r="R349">
            <v>0</v>
          </cell>
          <cell r="S349">
            <v>0</v>
          </cell>
          <cell r="T349">
            <v>0</v>
          </cell>
          <cell r="AG349">
            <v>0</v>
          </cell>
          <cell r="AH349">
            <v>0</v>
          </cell>
          <cell r="AI349">
            <v>0</v>
          </cell>
          <cell r="AJ349">
            <v>0</v>
          </cell>
        </row>
        <row r="350">
          <cell r="Q350">
            <v>287570.48</v>
          </cell>
          <cell r="R350">
            <v>160216.94</v>
          </cell>
          <cell r="S350">
            <v>367613.4</v>
          </cell>
          <cell r="T350">
            <v>1484979.38</v>
          </cell>
          <cell r="AG350">
            <v>680741.73458333325</v>
          </cell>
          <cell r="AH350">
            <v>687369.44166666653</v>
          </cell>
          <cell r="AI350">
            <v>704366.15458333318</v>
          </cell>
          <cell r="AJ350">
            <v>727803.96166666655</v>
          </cell>
        </row>
        <row r="351">
          <cell r="Q351">
            <v>4845.53</v>
          </cell>
          <cell r="R351">
            <v>4240.51</v>
          </cell>
          <cell r="S351">
            <v>3635.49</v>
          </cell>
          <cell r="T351">
            <v>3030.47</v>
          </cell>
          <cell r="AG351">
            <v>6106.7104166666659</v>
          </cell>
          <cell r="AH351">
            <v>5456.1750000000002</v>
          </cell>
          <cell r="AI351">
            <v>4892.4370833333342</v>
          </cell>
          <cell r="AJ351">
            <v>4415.4966666666669</v>
          </cell>
        </row>
        <row r="352">
          <cell r="Q352">
            <v>5378</v>
          </cell>
          <cell r="R352">
            <v>4033.5</v>
          </cell>
          <cell r="S352">
            <v>2689</v>
          </cell>
          <cell r="T352">
            <v>1344.5</v>
          </cell>
          <cell r="AG352">
            <v>7462.1483333333335</v>
          </cell>
          <cell r="AH352">
            <v>7432.6633333333339</v>
          </cell>
          <cell r="AI352">
            <v>7411.6016666666665</v>
          </cell>
          <cell r="AJ352">
            <v>7398.9633333333331</v>
          </cell>
        </row>
        <row r="353">
          <cell r="Q353">
            <v>823670.69</v>
          </cell>
          <cell r="R353">
            <v>696952.12</v>
          </cell>
          <cell r="S353">
            <v>570233.55000000005</v>
          </cell>
          <cell r="T353">
            <v>443514.98</v>
          </cell>
          <cell r="AG353">
            <v>646609.08416666661</v>
          </cell>
          <cell r="AH353">
            <v>678762.72249999992</v>
          </cell>
          <cell r="AI353">
            <v>705557.41416666657</v>
          </cell>
          <cell r="AJ353">
            <v>726993.15916666656</v>
          </cell>
        </row>
        <row r="354">
          <cell r="Q354">
            <v>34041.68</v>
          </cell>
          <cell r="R354">
            <v>30083.35</v>
          </cell>
          <cell r="S354">
            <v>26125.02</v>
          </cell>
          <cell r="T354">
            <v>22166.69</v>
          </cell>
          <cell r="AG354">
            <v>15423.300000000001</v>
          </cell>
          <cell r="AH354">
            <v>17324.942500000001</v>
          </cell>
          <cell r="AI354">
            <v>18992.210000000003</v>
          </cell>
          <cell r="AJ354">
            <v>20425.102499999997</v>
          </cell>
        </row>
        <row r="355">
          <cell r="Q355">
            <v>0</v>
          </cell>
          <cell r="R355">
            <v>0</v>
          </cell>
          <cell r="S355">
            <v>0</v>
          </cell>
          <cell r="T355">
            <v>0</v>
          </cell>
          <cell r="AG355">
            <v>0</v>
          </cell>
          <cell r="AH355">
            <v>0</v>
          </cell>
          <cell r="AI355">
            <v>0</v>
          </cell>
          <cell r="AJ355">
            <v>0</v>
          </cell>
        </row>
        <row r="356">
          <cell r="Q356">
            <v>13681.06</v>
          </cell>
          <cell r="R356">
            <v>6840.57</v>
          </cell>
          <cell r="S356">
            <v>0</v>
          </cell>
          <cell r="T356">
            <v>88570.72</v>
          </cell>
          <cell r="AG356">
            <v>36650.659166666672</v>
          </cell>
          <cell r="AH356">
            <v>37163.356249999997</v>
          </cell>
          <cell r="AI356">
            <v>37334.254166666673</v>
          </cell>
          <cell r="AJ356">
            <v>37965.034999999996</v>
          </cell>
        </row>
        <row r="357">
          <cell r="Q357">
            <v>33187.5</v>
          </cell>
          <cell r="R357">
            <v>29500</v>
          </cell>
          <cell r="S357">
            <v>25812.5</v>
          </cell>
          <cell r="T357">
            <v>22125</v>
          </cell>
          <cell r="AG357">
            <v>22508.721666666665</v>
          </cell>
          <cell r="AH357">
            <v>22041.224999999995</v>
          </cell>
          <cell r="AI357">
            <v>21628.728333333336</v>
          </cell>
          <cell r="AJ357">
            <v>21271.231666666667</v>
          </cell>
        </row>
        <row r="358">
          <cell r="Q358">
            <v>759744</v>
          </cell>
          <cell r="R358">
            <v>633120</v>
          </cell>
          <cell r="S358">
            <v>506496</v>
          </cell>
          <cell r="T358">
            <v>379872</v>
          </cell>
          <cell r="AG358">
            <v>662932.37541666662</v>
          </cell>
          <cell r="AH358">
            <v>673328.78791666671</v>
          </cell>
          <cell r="AI358">
            <v>681834.94374999998</v>
          </cell>
          <cell r="AJ358">
            <v>688450.84291666665</v>
          </cell>
        </row>
        <row r="359">
          <cell r="Q359">
            <v>4313.3999999999996</v>
          </cell>
          <cell r="R359">
            <v>2156.7399999999998</v>
          </cell>
          <cell r="S359">
            <v>0</v>
          </cell>
          <cell r="T359">
            <v>24249.5</v>
          </cell>
          <cell r="AG359">
            <v>11853.29166666667</v>
          </cell>
          <cell r="AH359">
            <v>11859.599583333335</v>
          </cell>
          <cell r="AI359">
            <v>11861.703333333333</v>
          </cell>
          <cell r="AJ359">
            <v>11883.626666666665</v>
          </cell>
        </row>
        <row r="360">
          <cell r="Q360">
            <v>0</v>
          </cell>
          <cell r="R360">
            <v>0</v>
          </cell>
          <cell r="S360">
            <v>0</v>
          </cell>
          <cell r="T360">
            <v>0</v>
          </cell>
          <cell r="AG360">
            <v>0</v>
          </cell>
          <cell r="AH360">
            <v>0</v>
          </cell>
          <cell r="AI360">
            <v>0</v>
          </cell>
          <cell r="AJ360">
            <v>0</v>
          </cell>
        </row>
        <row r="361">
          <cell r="Q361">
            <v>0</v>
          </cell>
          <cell r="R361">
            <v>33333.339999999997</v>
          </cell>
          <cell r="S361">
            <v>16666.68</v>
          </cell>
          <cell r="T361">
            <v>0</v>
          </cell>
          <cell r="AG361">
            <v>28968.752499999999</v>
          </cell>
          <cell r="AH361">
            <v>29034.724999999995</v>
          </cell>
          <cell r="AI361">
            <v>29133.68416666667</v>
          </cell>
          <cell r="AJ361">
            <v>29166.670833333334</v>
          </cell>
        </row>
        <row r="362">
          <cell r="Q362">
            <v>0</v>
          </cell>
          <cell r="R362">
            <v>0</v>
          </cell>
          <cell r="S362">
            <v>0</v>
          </cell>
          <cell r="T362">
            <v>0</v>
          </cell>
          <cell r="AG362">
            <v>0</v>
          </cell>
          <cell r="AH362">
            <v>0</v>
          </cell>
          <cell r="AI362">
            <v>0</v>
          </cell>
          <cell r="AJ362">
            <v>0</v>
          </cell>
        </row>
        <row r="363">
          <cell r="Q363">
            <v>0</v>
          </cell>
          <cell r="R363">
            <v>0</v>
          </cell>
          <cell r="S363">
            <v>0</v>
          </cell>
          <cell r="T363">
            <v>0</v>
          </cell>
          <cell r="AG363">
            <v>0</v>
          </cell>
          <cell r="AH363">
            <v>0</v>
          </cell>
          <cell r="AI363">
            <v>0</v>
          </cell>
          <cell r="AJ363">
            <v>0</v>
          </cell>
        </row>
        <row r="364">
          <cell r="AG364">
            <v>0</v>
          </cell>
          <cell r="AH364">
            <v>0</v>
          </cell>
          <cell r="AI364">
            <v>0</v>
          </cell>
          <cell r="AJ364">
            <v>0</v>
          </cell>
        </row>
        <row r="365">
          <cell r="Q365">
            <v>0</v>
          </cell>
          <cell r="R365">
            <v>0</v>
          </cell>
          <cell r="S365">
            <v>0</v>
          </cell>
          <cell r="T365">
            <v>0</v>
          </cell>
          <cell r="AG365">
            <v>0</v>
          </cell>
          <cell r="AH365">
            <v>0</v>
          </cell>
          <cell r="AI365">
            <v>0</v>
          </cell>
          <cell r="AJ365">
            <v>0</v>
          </cell>
        </row>
        <row r="366">
          <cell r="Q366">
            <v>0</v>
          </cell>
          <cell r="R366">
            <v>0</v>
          </cell>
          <cell r="S366">
            <v>0</v>
          </cell>
          <cell r="T366">
            <v>0</v>
          </cell>
          <cell r="AG366">
            <v>0</v>
          </cell>
          <cell r="AH366">
            <v>0</v>
          </cell>
          <cell r="AI366">
            <v>0</v>
          </cell>
          <cell r="AJ366">
            <v>0</v>
          </cell>
        </row>
        <row r="367">
          <cell r="Q367">
            <v>0</v>
          </cell>
          <cell r="R367">
            <v>0</v>
          </cell>
          <cell r="S367">
            <v>0</v>
          </cell>
          <cell r="T367">
            <v>0</v>
          </cell>
          <cell r="AG367">
            <v>0</v>
          </cell>
          <cell r="AH367">
            <v>0</v>
          </cell>
          <cell r="AI367">
            <v>0</v>
          </cell>
          <cell r="AJ367">
            <v>0</v>
          </cell>
        </row>
        <row r="368">
          <cell r="Q368">
            <v>0</v>
          </cell>
          <cell r="R368">
            <v>0</v>
          </cell>
          <cell r="S368">
            <v>0</v>
          </cell>
          <cell r="T368">
            <v>0</v>
          </cell>
          <cell r="AG368">
            <v>0</v>
          </cell>
          <cell r="AH368">
            <v>0</v>
          </cell>
          <cell r="AI368">
            <v>0</v>
          </cell>
          <cell r="AJ368">
            <v>0</v>
          </cell>
        </row>
        <row r="369">
          <cell r="Q369">
            <v>0</v>
          </cell>
          <cell r="R369">
            <v>0</v>
          </cell>
          <cell r="S369">
            <v>0</v>
          </cell>
          <cell r="T369">
            <v>0</v>
          </cell>
          <cell r="AG369">
            <v>0</v>
          </cell>
          <cell r="AH369">
            <v>0</v>
          </cell>
          <cell r="AI369">
            <v>0</v>
          </cell>
          <cell r="AJ369">
            <v>0</v>
          </cell>
        </row>
        <row r="370">
          <cell r="Q370">
            <v>0</v>
          </cell>
          <cell r="R370">
            <v>0</v>
          </cell>
          <cell r="S370">
            <v>0</v>
          </cell>
          <cell r="T370">
            <v>0</v>
          </cell>
          <cell r="AG370">
            <v>0</v>
          </cell>
          <cell r="AH370">
            <v>0</v>
          </cell>
          <cell r="AI370">
            <v>0</v>
          </cell>
          <cell r="AJ370">
            <v>0</v>
          </cell>
        </row>
        <row r="371">
          <cell r="Q371">
            <v>0</v>
          </cell>
          <cell r="R371">
            <v>0</v>
          </cell>
          <cell r="S371">
            <v>0</v>
          </cell>
          <cell r="T371">
            <v>0</v>
          </cell>
          <cell r="AG371">
            <v>0</v>
          </cell>
          <cell r="AH371">
            <v>0</v>
          </cell>
          <cell r="AI371">
            <v>0</v>
          </cell>
          <cell r="AJ371">
            <v>0</v>
          </cell>
        </row>
        <row r="372">
          <cell r="Q372">
            <v>0</v>
          </cell>
          <cell r="R372">
            <v>0</v>
          </cell>
          <cell r="S372">
            <v>0</v>
          </cell>
          <cell r="T372">
            <v>0</v>
          </cell>
          <cell r="AG372">
            <v>0</v>
          </cell>
          <cell r="AH372">
            <v>0</v>
          </cell>
          <cell r="AI372">
            <v>0</v>
          </cell>
          <cell r="AJ372">
            <v>0</v>
          </cell>
        </row>
        <row r="373">
          <cell r="Q373">
            <v>0</v>
          </cell>
          <cell r="R373">
            <v>0</v>
          </cell>
          <cell r="S373">
            <v>0</v>
          </cell>
          <cell r="T373">
            <v>0</v>
          </cell>
          <cell r="AG373">
            <v>0</v>
          </cell>
          <cell r="AH373">
            <v>0</v>
          </cell>
          <cell r="AI373">
            <v>0</v>
          </cell>
          <cell r="AJ373">
            <v>0</v>
          </cell>
        </row>
        <row r="374">
          <cell r="Q374">
            <v>7619.56</v>
          </cell>
          <cell r="R374">
            <v>6708.22</v>
          </cell>
          <cell r="S374">
            <v>5782.88</v>
          </cell>
          <cell r="T374">
            <v>6082.21</v>
          </cell>
          <cell r="AG374">
            <v>6125.9758333333339</v>
          </cell>
          <cell r="AH374">
            <v>6051.3833333333341</v>
          </cell>
          <cell r="AI374">
            <v>5972.9291666666659</v>
          </cell>
          <cell r="AJ374">
            <v>5941.0579166666657</v>
          </cell>
        </row>
        <row r="375">
          <cell r="Q375">
            <v>634331.06000000006</v>
          </cell>
          <cell r="R375">
            <v>0</v>
          </cell>
          <cell r="S375">
            <v>0</v>
          </cell>
          <cell r="T375">
            <v>714302.59</v>
          </cell>
          <cell r="AG375">
            <v>414599.38166666665</v>
          </cell>
          <cell r="AH375">
            <v>394916.46500000003</v>
          </cell>
          <cell r="AI375">
            <v>394916.46500000003</v>
          </cell>
          <cell r="AJ375">
            <v>361459.99374999997</v>
          </cell>
        </row>
        <row r="376">
          <cell r="Q376">
            <v>68080.509999999995</v>
          </cell>
          <cell r="R376">
            <v>62843.51</v>
          </cell>
          <cell r="S376">
            <v>57606.51</v>
          </cell>
          <cell r="T376">
            <v>52369.51</v>
          </cell>
          <cell r="AG376">
            <v>99502.51</v>
          </cell>
          <cell r="AH376">
            <v>94265.51</v>
          </cell>
          <cell r="AI376">
            <v>89028.51</v>
          </cell>
          <cell r="AJ376">
            <v>83791.509999999995</v>
          </cell>
        </row>
        <row r="377">
          <cell r="Q377">
            <v>166029.35999999999</v>
          </cell>
          <cell r="R377">
            <v>110686.25</v>
          </cell>
          <cell r="S377">
            <v>55343.14</v>
          </cell>
          <cell r="T377">
            <v>664117.35</v>
          </cell>
          <cell r="AG377">
            <v>359695.8033333334</v>
          </cell>
          <cell r="AH377">
            <v>359714.93791666673</v>
          </cell>
          <cell r="AI377">
            <v>359726.41833333328</v>
          </cell>
          <cell r="AJ377">
            <v>359730.24500000005</v>
          </cell>
        </row>
        <row r="378">
          <cell r="Q378">
            <v>0</v>
          </cell>
          <cell r="R378">
            <v>0</v>
          </cell>
          <cell r="S378">
            <v>0</v>
          </cell>
          <cell r="T378">
            <v>0</v>
          </cell>
          <cell r="AG378">
            <v>0</v>
          </cell>
          <cell r="AH378">
            <v>0</v>
          </cell>
          <cell r="AI378">
            <v>0</v>
          </cell>
          <cell r="AJ378">
            <v>0</v>
          </cell>
        </row>
        <row r="379">
          <cell r="Q379">
            <v>0</v>
          </cell>
          <cell r="R379">
            <v>0</v>
          </cell>
          <cell r="S379">
            <v>0</v>
          </cell>
          <cell r="T379">
            <v>0</v>
          </cell>
          <cell r="AG379">
            <v>0</v>
          </cell>
          <cell r="AH379">
            <v>0</v>
          </cell>
          <cell r="AI379">
            <v>0</v>
          </cell>
          <cell r="AJ379">
            <v>0</v>
          </cell>
        </row>
        <row r="380">
          <cell r="Q380">
            <v>2649.96</v>
          </cell>
          <cell r="R380">
            <v>2384.96</v>
          </cell>
          <cell r="S380">
            <v>2119.96</v>
          </cell>
          <cell r="T380">
            <v>1854.96</v>
          </cell>
          <cell r="AG380">
            <v>1324.1266666666663</v>
          </cell>
          <cell r="AH380">
            <v>1349.4599999999998</v>
          </cell>
          <cell r="AI380">
            <v>1372.1266666666663</v>
          </cell>
          <cell r="AJ380">
            <v>1392.1266666666663</v>
          </cell>
        </row>
        <row r="381">
          <cell r="Q381">
            <v>6280.51</v>
          </cell>
          <cell r="R381">
            <v>6280.51</v>
          </cell>
          <cell r="S381">
            <v>6280.51</v>
          </cell>
          <cell r="T381">
            <v>12394.15</v>
          </cell>
          <cell r="AG381">
            <v>4972.0704166666674</v>
          </cell>
          <cell r="AH381">
            <v>5495.4462500000009</v>
          </cell>
          <cell r="AI381">
            <v>6018.8220833333353</v>
          </cell>
          <cell r="AJ381">
            <v>6535.2450000000017</v>
          </cell>
        </row>
        <row r="382">
          <cell r="AG382">
            <v>0</v>
          </cell>
          <cell r="AH382">
            <v>0</v>
          </cell>
          <cell r="AI382">
            <v>0</v>
          </cell>
          <cell r="AJ382">
            <v>0</v>
          </cell>
        </row>
        <row r="383">
          <cell r="Q383">
            <v>0</v>
          </cell>
          <cell r="R383">
            <v>40000</v>
          </cell>
          <cell r="S383">
            <v>39000</v>
          </cell>
          <cell r="T383">
            <v>38000</v>
          </cell>
          <cell r="AG383">
            <v>0</v>
          </cell>
          <cell r="AH383">
            <v>1666.6666666666667</v>
          </cell>
          <cell r="AI383">
            <v>4958.333333333333</v>
          </cell>
          <cell r="AJ383">
            <v>8166.666666666667</v>
          </cell>
        </row>
        <row r="384">
          <cell r="Q384">
            <v>8441.76</v>
          </cell>
          <cell r="R384">
            <v>478.82</v>
          </cell>
          <cell r="S384">
            <v>0</v>
          </cell>
          <cell r="T384">
            <v>0</v>
          </cell>
          <cell r="AG384">
            <v>43099.188750000001</v>
          </cell>
          <cell r="AH384">
            <v>35763.724583333336</v>
          </cell>
          <cell r="AI384">
            <v>28609.48166666667</v>
          </cell>
          <cell r="AJ384">
            <v>22508.146666666667</v>
          </cell>
        </row>
        <row r="385">
          <cell r="Q385">
            <v>18133.32</v>
          </cell>
          <cell r="R385">
            <v>15866.65</v>
          </cell>
          <cell r="S385">
            <v>13599.98</v>
          </cell>
          <cell r="T385">
            <v>11333.31</v>
          </cell>
          <cell r="AG385">
            <v>17780.018749999999</v>
          </cell>
          <cell r="AH385">
            <v>16673.905833333334</v>
          </cell>
          <cell r="AI385">
            <v>15715.352083333333</v>
          </cell>
          <cell r="AJ385">
            <v>14904.3575</v>
          </cell>
        </row>
        <row r="386">
          <cell r="Q386">
            <v>25200.9</v>
          </cell>
          <cell r="R386">
            <v>16800.62</v>
          </cell>
          <cell r="S386">
            <v>8400.34</v>
          </cell>
          <cell r="T386">
            <v>0</v>
          </cell>
          <cell r="AG386">
            <v>46166.786666666674</v>
          </cell>
          <cell r="AH386">
            <v>46186.123333333344</v>
          </cell>
          <cell r="AI386">
            <v>46197.726666666676</v>
          </cell>
          <cell r="AJ386">
            <v>46201.595000000001</v>
          </cell>
        </row>
        <row r="387">
          <cell r="Q387">
            <v>25200.89</v>
          </cell>
          <cell r="R387">
            <v>16800.61</v>
          </cell>
          <cell r="S387">
            <v>8400.33</v>
          </cell>
          <cell r="T387">
            <v>0</v>
          </cell>
          <cell r="AG387">
            <v>46166.798749999994</v>
          </cell>
          <cell r="AH387">
            <v>46186.127499999995</v>
          </cell>
          <cell r="AI387">
            <v>46197.722083333327</v>
          </cell>
          <cell r="AJ387">
            <v>46201.585833333324</v>
          </cell>
        </row>
        <row r="388">
          <cell r="Q388">
            <v>598138.18999999994</v>
          </cell>
          <cell r="R388">
            <v>586409.98</v>
          </cell>
          <cell r="S388">
            <v>574681.77</v>
          </cell>
          <cell r="T388">
            <v>562953.56000000006</v>
          </cell>
          <cell r="AG388">
            <v>668507.45000000019</v>
          </cell>
          <cell r="AH388">
            <v>656779.24000000022</v>
          </cell>
          <cell r="AI388">
            <v>645051.03000000014</v>
          </cell>
          <cell r="AJ388">
            <v>633322.81999999995</v>
          </cell>
        </row>
        <row r="389">
          <cell r="Q389">
            <v>2262000</v>
          </cell>
          <cell r="R389">
            <v>2262000</v>
          </cell>
          <cell r="S389">
            <v>1892466</v>
          </cell>
          <cell r="T389">
            <v>1399777</v>
          </cell>
          <cell r="AG389">
            <v>2212040.5683333334</v>
          </cell>
          <cell r="AH389">
            <v>2157290.5683333334</v>
          </cell>
          <cell r="AI389">
            <v>1982114.1516666666</v>
          </cell>
          <cell r="AJ389">
            <v>1843934.9679166668</v>
          </cell>
        </row>
        <row r="390">
          <cell r="Q390">
            <v>0</v>
          </cell>
          <cell r="R390">
            <v>0</v>
          </cell>
          <cell r="S390">
            <v>0</v>
          </cell>
          <cell r="T390">
            <v>0</v>
          </cell>
          <cell r="AG390">
            <v>150159.4325</v>
          </cell>
          <cell r="AH390">
            <v>150159.4325</v>
          </cell>
          <cell r="AI390">
            <v>150159.4325</v>
          </cell>
          <cell r="AJ390">
            <v>112619.57458333333</v>
          </cell>
        </row>
        <row r="391">
          <cell r="Q391">
            <v>0</v>
          </cell>
          <cell r="R391">
            <v>0</v>
          </cell>
          <cell r="S391">
            <v>0</v>
          </cell>
          <cell r="T391">
            <v>0</v>
          </cell>
          <cell r="AG391">
            <v>0</v>
          </cell>
          <cell r="AH391">
            <v>0</v>
          </cell>
          <cell r="AI391">
            <v>0</v>
          </cell>
          <cell r="AJ391">
            <v>0</v>
          </cell>
        </row>
        <row r="392">
          <cell r="Q392">
            <v>0</v>
          </cell>
          <cell r="R392">
            <v>0</v>
          </cell>
          <cell r="S392">
            <v>0</v>
          </cell>
          <cell r="T392">
            <v>0</v>
          </cell>
          <cell r="AG392">
            <v>0</v>
          </cell>
          <cell r="AH392">
            <v>0</v>
          </cell>
          <cell r="AI392">
            <v>0</v>
          </cell>
          <cell r="AJ392">
            <v>0</v>
          </cell>
        </row>
        <row r="393">
          <cell r="Q393">
            <v>50520.11</v>
          </cell>
          <cell r="R393">
            <v>44131.42</v>
          </cell>
          <cell r="S393">
            <v>38242.730000000003</v>
          </cell>
          <cell r="T393">
            <v>29832.04</v>
          </cell>
          <cell r="AG393">
            <v>43442.523333333324</v>
          </cell>
          <cell r="AH393">
            <v>43811.859999999993</v>
          </cell>
          <cell r="AI393">
            <v>44135.36333333332</v>
          </cell>
          <cell r="AJ393">
            <v>43483.69999999999</v>
          </cell>
        </row>
        <row r="394">
          <cell r="Q394">
            <v>39229.1</v>
          </cell>
          <cell r="R394">
            <v>26152.75</v>
          </cell>
          <cell r="S394">
            <v>13076.4</v>
          </cell>
          <cell r="T394">
            <v>145074.4</v>
          </cell>
          <cell r="AG394">
            <v>75516.625</v>
          </cell>
          <cell r="AH394">
            <v>73517.750416666662</v>
          </cell>
          <cell r="AI394">
            <v>72319.180000000008</v>
          </cell>
          <cell r="AJ394">
            <v>77964.737500000003</v>
          </cell>
        </row>
        <row r="395">
          <cell r="Q395">
            <v>0</v>
          </cell>
          <cell r="R395">
            <v>0</v>
          </cell>
          <cell r="S395">
            <v>0</v>
          </cell>
          <cell r="T395">
            <v>0</v>
          </cell>
          <cell r="AG395">
            <v>0</v>
          </cell>
          <cell r="AH395">
            <v>0</v>
          </cell>
          <cell r="AI395">
            <v>0</v>
          </cell>
          <cell r="AJ395">
            <v>0</v>
          </cell>
        </row>
        <row r="396">
          <cell r="Q396">
            <v>32466.61</v>
          </cell>
          <cell r="R396">
            <v>29144.94</v>
          </cell>
          <cell r="S396">
            <v>25823.27</v>
          </cell>
          <cell r="T396">
            <v>22501.599999999999</v>
          </cell>
          <cell r="AG396">
            <v>7594.2945833333333</v>
          </cell>
          <cell r="AH396">
            <v>10161.442499999999</v>
          </cell>
          <cell r="AI396">
            <v>12451.784583333334</v>
          </cell>
          <cell r="AJ396">
            <v>14465.320833333331</v>
          </cell>
        </row>
        <row r="397">
          <cell r="Q397">
            <v>38352.01</v>
          </cell>
          <cell r="R397">
            <v>34090.68</v>
          </cell>
          <cell r="S397">
            <v>29829.35</v>
          </cell>
          <cell r="T397">
            <v>25568.02</v>
          </cell>
          <cell r="AG397">
            <v>19879.167916666665</v>
          </cell>
          <cell r="AH397">
            <v>22897.613333333331</v>
          </cell>
          <cell r="AI397">
            <v>25560.947916666668</v>
          </cell>
          <cell r="AJ397">
            <v>26931.671666666665</v>
          </cell>
        </row>
        <row r="398">
          <cell r="Q398">
            <v>36720</v>
          </cell>
          <cell r="R398">
            <v>32640</v>
          </cell>
          <cell r="S398">
            <v>28560</v>
          </cell>
          <cell r="T398">
            <v>24480</v>
          </cell>
          <cell r="AG398">
            <v>19312.5</v>
          </cell>
          <cell r="AH398">
            <v>22202.5</v>
          </cell>
          <cell r="AI398">
            <v>24752.5</v>
          </cell>
          <cell r="AJ398">
            <v>26025</v>
          </cell>
        </row>
        <row r="399">
          <cell r="Q399">
            <v>0</v>
          </cell>
          <cell r="R399">
            <v>0</v>
          </cell>
          <cell r="S399">
            <v>0</v>
          </cell>
          <cell r="T399">
            <v>0</v>
          </cell>
          <cell r="AG399">
            <v>0</v>
          </cell>
          <cell r="AH399">
            <v>0</v>
          </cell>
          <cell r="AI399">
            <v>0</v>
          </cell>
          <cell r="AJ399">
            <v>0</v>
          </cell>
        </row>
        <row r="400">
          <cell r="Q400">
            <v>134299.78</v>
          </cell>
          <cell r="R400">
            <v>89533.2</v>
          </cell>
          <cell r="S400">
            <v>44766.62</v>
          </cell>
          <cell r="T400">
            <v>0</v>
          </cell>
          <cell r="AG400">
            <v>245653.81208333335</v>
          </cell>
          <cell r="AH400">
            <v>245966.26333333331</v>
          </cell>
          <cell r="AI400">
            <v>246153.73541666663</v>
          </cell>
          <cell r="AJ400">
            <v>246216.22666666665</v>
          </cell>
        </row>
        <row r="401">
          <cell r="AG401">
            <v>0</v>
          </cell>
          <cell r="AH401">
            <v>0</v>
          </cell>
          <cell r="AI401">
            <v>0</v>
          </cell>
          <cell r="AJ401">
            <v>0</v>
          </cell>
        </row>
        <row r="402">
          <cell r="Q402">
            <v>0</v>
          </cell>
          <cell r="R402">
            <v>0</v>
          </cell>
          <cell r="S402">
            <v>0</v>
          </cell>
          <cell r="T402">
            <v>0</v>
          </cell>
          <cell r="AG402">
            <v>0</v>
          </cell>
          <cell r="AH402">
            <v>0</v>
          </cell>
          <cell r="AI402">
            <v>0</v>
          </cell>
          <cell r="AJ402">
            <v>0</v>
          </cell>
        </row>
        <row r="403">
          <cell r="Q403">
            <v>64999.97</v>
          </cell>
          <cell r="R403">
            <v>43333.3</v>
          </cell>
          <cell r="S403">
            <v>21666.63</v>
          </cell>
          <cell r="T403">
            <v>0</v>
          </cell>
          <cell r="AG403">
            <v>111041.65541666669</v>
          </cell>
          <cell r="AH403">
            <v>115555.54166666667</v>
          </cell>
          <cell r="AI403">
            <v>118263.87208333334</v>
          </cell>
          <cell r="AJ403">
            <v>119166.64833333333</v>
          </cell>
        </row>
        <row r="404">
          <cell r="Q404">
            <v>0</v>
          </cell>
          <cell r="R404">
            <v>0</v>
          </cell>
          <cell r="S404">
            <v>0</v>
          </cell>
          <cell r="T404">
            <v>0</v>
          </cell>
          <cell r="AG404">
            <v>0</v>
          </cell>
          <cell r="AH404">
            <v>0</v>
          </cell>
          <cell r="AI404">
            <v>0</v>
          </cell>
          <cell r="AJ404">
            <v>0</v>
          </cell>
        </row>
        <row r="405">
          <cell r="Q405">
            <v>273544.59999999998</v>
          </cell>
          <cell r="R405">
            <v>700</v>
          </cell>
          <cell r="S405">
            <v>0</v>
          </cell>
          <cell r="T405">
            <v>0</v>
          </cell>
          <cell r="AG405">
            <v>58619.3675</v>
          </cell>
          <cell r="AH405">
            <v>54394.345416666671</v>
          </cell>
          <cell r="AI405">
            <v>35465.279583333329</v>
          </cell>
          <cell r="AJ405">
            <v>24513.716666666664</v>
          </cell>
        </row>
        <row r="406">
          <cell r="Q406">
            <v>0</v>
          </cell>
          <cell r="R406">
            <v>0</v>
          </cell>
          <cell r="S406">
            <v>0</v>
          </cell>
          <cell r="T406">
            <v>0</v>
          </cell>
          <cell r="AG406">
            <v>0</v>
          </cell>
          <cell r="AH406">
            <v>0</v>
          </cell>
          <cell r="AI406">
            <v>0</v>
          </cell>
          <cell r="AJ406">
            <v>0</v>
          </cell>
        </row>
        <row r="407">
          <cell r="Q407">
            <v>0</v>
          </cell>
          <cell r="R407">
            <v>0</v>
          </cell>
          <cell r="S407">
            <v>0</v>
          </cell>
          <cell r="T407">
            <v>0</v>
          </cell>
          <cell r="AG407">
            <v>0</v>
          </cell>
          <cell r="AH407">
            <v>0</v>
          </cell>
          <cell r="AI407">
            <v>0</v>
          </cell>
          <cell r="AJ407">
            <v>0</v>
          </cell>
        </row>
        <row r="408">
          <cell r="Q408">
            <v>0</v>
          </cell>
          <cell r="R408">
            <v>0</v>
          </cell>
          <cell r="S408">
            <v>0</v>
          </cell>
          <cell r="T408">
            <v>0</v>
          </cell>
          <cell r="AG408">
            <v>649.12708333333319</v>
          </cell>
          <cell r="AH408">
            <v>523.48458333333326</v>
          </cell>
          <cell r="AI408">
            <v>523.30583333333323</v>
          </cell>
          <cell r="AJ408">
            <v>554.35749999999996</v>
          </cell>
        </row>
        <row r="409">
          <cell r="Q409">
            <v>0</v>
          </cell>
          <cell r="R409">
            <v>0</v>
          </cell>
          <cell r="S409">
            <v>0</v>
          </cell>
          <cell r="T409">
            <v>0</v>
          </cell>
          <cell r="AG409">
            <v>0</v>
          </cell>
          <cell r="AH409">
            <v>0</v>
          </cell>
          <cell r="AI409">
            <v>0</v>
          </cell>
          <cell r="AJ409">
            <v>0</v>
          </cell>
        </row>
        <row r="410">
          <cell r="Q410">
            <v>0</v>
          </cell>
          <cell r="R410">
            <v>0</v>
          </cell>
          <cell r="S410">
            <v>0</v>
          </cell>
          <cell r="T410">
            <v>0</v>
          </cell>
          <cell r="AG410">
            <v>0</v>
          </cell>
          <cell r="AH410">
            <v>0</v>
          </cell>
          <cell r="AI410">
            <v>0</v>
          </cell>
          <cell r="AJ410">
            <v>0</v>
          </cell>
        </row>
        <row r="411">
          <cell r="Q411">
            <v>331164.63</v>
          </cell>
          <cell r="R411">
            <v>331164.63</v>
          </cell>
          <cell r="S411">
            <v>331164.63</v>
          </cell>
          <cell r="T411">
            <v>0</v>
          </cell>
          <cell r="AG411">
            <v>71331.551250000004</v>
          </cell>
          <cell r="AH411">
            <v>98928.603750000009</v>
          </cell>
          <cell r="AI411">
            <v>126525.65625</v>
          </cell>
          <cell r="AJ411">
            <v>111557.67</v>
          </cell>
        </row>
        <row r="412">
          <cell r="Q412">
            <v>18240</v>
          </cell>
          <cell r="R412">
            <v>22800</v>
          </cell>
          <cell r="S412">
            <v>27878.16</v>
          </cell>
          <cell r="T412">
            <v>32647.25</v>
          </cell>
          <cell r="AG412">
            <v>9500</v>
          </cell>
          <cell r="AH412">
            <v>10450</v>
          </cell>
          <cell r="AI412">
            <v>11801.590000000002</v>
          </cell>
          <cell r="AJ412">
            <v>13373.482083333334</v>
          </cell>
        </row>
        <row r="413">
          <cell r="Q413">
            <v>0</v>
          </cell>
          <cell r="R413">
            <v>0</v>
          </cell>
          <cell r="S413">
            <v>0</v>
          </cell>
          <cell r="T413">
            <v>0</v>
          </cell>
          <cell r="AG413">
            <v>0</v>
          </cell>
          <cell r="AH413">
            <v>0</v>
          </cell>
          <cell r="AI413">
            <v>0</v>
          </cell>
          <cell r="AJ413">
            <v>0</v>
          </cell>
        </row>
        <row r="414">
          <cell r="Q414">
            <v>0</v>
          </cell>
          <cell r="R414">
            <v>0</v>
          </cell>
          <cell r="S414">
            <v>0</v>
          </cell>
          <cell r="T414">
            <v>0</v>
          </cell>
          <cell r="AG414">
            <v>0</v>
          </cell>
          <cell r="AH414">
            <v>0</v>
          </cell>
          <cell r="AI414">
            <v>0</v>
          </cell>
          <cell r="AJ414">
            <v>0</v>
          </cell>
        </row>
        <row r="415">
          <cell r="Q415">
            <v>0</v>
          </cell>
          <cell r="R415">
            <v>0</v>
          </cell>
          <cell r="S415">
            <v>0</v>
          </cell>
          <cell r="T415">
            <v>0</v>
          </cell>
          <cell r="AG415">
            <v>0</v>
          </cell>
          <cell r="AH415">
            <v>0</v>
          </cell>
          <cell r="AI415">
            <v>0</v>
          </cell>
          <cell r="AJ415">
            <v>0</v>
          </cell>
        </row>
        <row r="416">
          <cell r="Q416">
            <v>0</v>
          </cell>
          <cell r="R416">
            <v>0</v>
          </cell>
          <cell r="S416">
            <v>0</v>
          </cell>
          <cell r="T416">
            <v>0</v>
          </cell>
          <cell r="AG416">
            <v>0</v>
          </cell>
          <cell r="AH416">
            <v>0</v>
          </cell>
          <cell r="AI416">
            <v>0</v>
          </cell>
          <cell r="AJ416">
            <v>0</v>
          </cell>
        </row>
        <row r="417">
          <cell r="Q417">
            <v>0</v>
          </cell>
          <cell r="R417">
            <v>0</v>
          </cell>
          <cell r="S417">
            <v>0</v>
          </cell>
          <cell r="T417">
            <v>0</v>
          </cell>
          <cell r="AG417">
            <v>0</v>
          </cell>
          <cell r="AH417">
            <v>0</v>
          </cell>
          <cell r="AI417">
            <v>0</v>
          </cell>
          <cell r="AJ417">
            <v>0</v>
          </cell>
        </row>
        <row r="418">
          <cell r="Q418">
            <v>0</v>
          </cell>
          <cell r="R418">
            <v>0</v>
          </cell>
          <cell r="S418">
            <v>0</v>
          </cell>
          <cell r="T418">
            <v>0</v>
          </cell>
          <cell r="AG418">
            <v>0</v>
          </cell>
          <cell r="AH418">
            <v>0</v>
          </cell>
          <cell r="AI418">
            <v>0</v>
          </cell>
          <cell r="AJ418">
            <v>0</v>
          </cell>
        </row>
        <row r="419">
          <cell r="Q419">
            <v>728.34</v>
          </cell>
          <cell r="R419">
            <v>726.62</v>
          </cell>
          <cell r="S419">
            <v>724.88</v>
          </cell>
          <cell r="T419">
            <v>723.13</v>
          </cell>
          <cell r="AG419">
            <v>738.33416666666665</v>
          </cell>
          <cell r="AH419">
            <v>736.68666666666684</v>
          </cell>
          <cell r="AI419">
            <v>735.02708333333339</v>
          </cell>
          <cell r="AJ419">
            <v>733.35458333333338</v>
          </cell>
        </row>
        <row r="420">
          <cell r="Q420">
            <v>0</v>
          </cell>
          <cell r="R420">
            <v>0</v>
          </cell>
          <cell r="S420">
            <v>0</v>
          </cell>
          <cell r="T420">
            <v>0</v>
          </cell>
          <cell r="AG420">
            <v>0</v>
          </cell>
          <cell r="AH420">
            <v>0</v>
          </cell>
          <cell r="AI420">
            <v>0</v>
          </cell>
          <cell r="AJ420">
            <v>0</v>
          </cell>
        </row>
        <row r="421">
          <cell r="Q421">
            <v>0</v>
          </cell>
          <cell r="R421">
            <v>0</v>
          </cell>
          <cell r="S421">
            <v>0</v>
          </cell>
          <cell r="T421">
            <v>0</v>
          </cell>
          <cell r="AG421">
            <v>0</v>
          </cell>
          <cell r="AH421">
            <v>0</v>
          </cell>
          <cell r="AI421">
            <v>0</v>
          </cell>
          <cell r="AJ421">
            <v>0</v>
          </cell>
        </row>
        <row r="422">
          <cell r="Q422">
            <v>0</v>
          </cell>
          <cell r="R422">
            <v>0</v>
          </cell>
          <cell r="S422">
            <v>0</v>
          </cell>
          <cell r="T422">
            <v>0</v>
          </cell>
          <cell r="AG422">
            <v>0</v>
          </cell>
          <cell r="AH422">
            <v>0</v>
          </cell>
          <cell r="AI422">
            <v>0</v>
          </cell>
          <cell r="AJ422">
            <v>0</v>
          </cell>
        </row>
        <row r="423">
          <cell r="Q423">
            <v>0</v>
          </cell>
          <cell r="R423">
            <v>0</v>
          </cell>
          <cell r="S423">
            <v>0</v>
          </cell>
          <cell r="T423">
            <v>0</v>
          </cell>
          <cell r="AG423">
            <v>0</v>
          </cell>
          <cell r="AH423">
            <v>0</v>
          </cell>
          <cell r="AI423">
            <v>0</v>
          </cell>
          <cell r="AJ423">
            <v>0</v>
          </cell>
        </row>
        <row r="424">
          <cell r="Q424">
            <v>0</v>
          </cell>
          <cell r="R424">
            <v>0</v>
          </cell>
          <cell r="S424">
            <v>0</v>
          </cell>
          <cell r="T424">
            <v>0</v>
          </cell>
          <cell r="AG424">
            <v>-1.0275000000000001</v>
          </cell>
          <cell r="AH424">
            <v>-0.97291666666666654</v>
          </cell>
          <cell r="AI424">
            <v>-0.91833333333333333</v>
          </cell>
          <cell r="AJ424">
            <v>-0.91833333333333333</v>
          </cell>
        </row>
        <row r="425">
          <cell r="Q425">
            <v>0</v>
          </cell>
          <cell r="R425">
            <v>0</v>
          </cell>
          <cell r="S425">
            <v>0</v>
          </cell>
          <cell r="T425">
            <v>0</v>
          </cell>
          <cell r="AG425">
            <v>0</v>
          </cell>
          <cell r="AH425">
            <v>0</v>
          </cell>
          <cell r="AI425">
            <v>0</v>
          </cell>
          <cell r="AJ425">
            <v>0</v>
          </cell>
        </row>
        <row r="426">
          <cell r="Q426">
            <v>0</v>
          </cell>
          <cell r="R426">
            <v>0</v>
          </cell>
          <cell r="S426">
            <v>0</v>
          </cell>
          <cell r="T426">
            <v>0</v>
          </cell>
          <cell r="AG426">
            <v>2.4683333333333333</v>
          </cell>
          <cell r="AH426">
            <v>1.2341666666666666</v>
          </cell>
          <cell r="AI426">
            <v>0</v>
          </cell>
          <cell r="AJ426">
            <v>0</v>
          </cell>
        </row>
        <row r="427">
          <cell r="Q427">
            <v>2423.96</v>
          </cell>
          <cell r="R427">
            <v>0</v>
          </cell>
          <cell r="S427">
            <v>197.19</v>
          </cell>
          <cell r="T427">
            <v>394.38</v>
          </cell>
          <cell r="AG427">
            <v>1110.9816666666668</v>
          </cell>
          <cell r="AH427">
            <v>1211.9800000000002</v>
          </cell>
          <cell r="AI427">
            <v>1211.0145833333333</v>
          </cell>
          <cell r="AJ427">
            <v>1208.1183333333333</v>
          </cell>
        </row>
        <row r="428">
          <cell r="AG428">
            <v>0</v>
          </cell>
          <cell r="AH428">
            <v>0</v>
          </cell>
          <cell r="AI428">
            <v>0</v>
          </cell>
          <cell r="AJ428">
            <v>0</v>
          </cell>
        </row>
        <row r="429">
          <cell r="Q429">
            <v>55401936</v>
          </cell>
          <cell r="R429">
            <v>64177637</v>
          </cell>
          <cell r="S429">
            <v>73606449</v>
          </cell>
          <cell r="T429">
            <v>76285086</v>
          </cell>
          <cell r="AG429">
            <v>58614595.25</v>
          </cell>
          <cell r="AH429">
            <v>58614925.125</v>
          </cell>
          <cell r="AI429">
            <v>58856908.666666664</v>
          </cell>
          <cell r="AJ429">
            <v>59323146</v>
          </cell>
        </row>
        <row r="430">
          <cell r="Q430">
            <v>13122447.779999999</v>
          </cell>
          <cell r="R430">
            <v>27049081.449999999</v>
          </cell>
          <cell r="S430">
            <v>51367848.539999999</v>
          </cell>
          <cell r="T430">
            <v>54822019.439999998</v>
          </cell>
          <cell r="AG430">
            <v>22637718.637916666</v>
          </cell>
          <cell r="AH430">
            <v>22258855.065833334</v>
          </cell>
          <cell r="AI430">
            <v>22736267.760416668</v>
          </cell>
          <cell r="AJ430">
            <v>24130487.860833332</v>
          </cell>
        </row>
        <row r="431">
          <cell r="Q431">
            <v>934907.55</v>
          </cell>
          <cell r="R431">
            <v>867011.08</v>
          </cell>
          <cell r="S431">
            <v>867011.08</v>
          </cell>
          <cell r="T431">
            <v>691290.36</v>
          </cell>
          <cell r="AG431">
            <v>1086343.9495833335</v>
          </cell>
          <cell r="AH431">
            <v>1063393.2733333334</v>
          </cell>
          <cell r="AI431">
            <v>1049241.9883333335</v>
          </cell>
          <cell r="AJ431">
            <v>1027044.9504166668</v>
          </cell>
        </row>
        <row r="432">
          <cell r="Q432">
            <v>-56336844</v>
          </cell>
          <cell r="R432">
            <v>-65044648</v>
          </cell>
          <cell r="S432">
            <v>-74473460</v>
          </cell>
          <cell r="T432">
            <v>-76976376</v>
          </cell>
          <cell r="AG432">
            <v>-37783158.25</v>
          </cell>
          <cell r="AH432">
            <v>-42840720.416666664</v>
          </cell>
          <cell r="AI432">
            <v>-48653974.916666664</v>
          </cell>
          <cell r="AJ432">
            <v>-54964384.75</v>
          </cell>
        </row>
        <row r="433">
          <cell r="Q433">
            <v>-13122448</v>
          </cell>
          <cell r="R433">
            <v>-26602543</v>
          </cell>
          <cell r="S433">
            <v>-51367849</v>
          </cell>
          <cell r="T433">
            <v>-54822020</v>
          </cell>
          <cell r="AG433">
            <v>-16492420.083333334</v>
          </cell>
          <cell r="AH433">
            <v>-18147628.041666668</v>
          </cell>
          <cell r="AI433">
            <v>-21396394.375</v>
          </cell>
          <cell r="AJ433">
            <v>-25820972.25</v>
          </cell>
        </row>
        <row r="434">
          <cell r="Q434">
            <v>10416107.560000001</v>
          </cell>
          <cell r="R434">
            <v>10396908.32</v>
          </cell>
          <cell r="S434">
            <v>6464341.4100000001</v>
          </cell>
          <cell r="T434">
            <v>0</v>
          </cell>
          <cell r="AG434">
            <v>1383664.6833333333</v>
          </cell>
          <cell r="AH434">
            <v>1868508.0899999999</v>
          </cell>
          <cell r="AI434">
            <v>2257462.8604166671</v>
          </cell>
          <cell r="AJ434">
            <v>2404107.2683333335</v>
          </cell>
        </row>
        <row r="435">
          <cell r="Q435">
            <v>-280083</v>
          </cell>
          <cell r="R435">
            <v>-199328</v>
          </cell>
          <cell r="S435">
            <v>-290528</v>
          </cell>
          <cell r="T435">
            <v>0</v>
          </cell>
          <cell r="AG435">
            <v>252788.125</v>
          </cell>
          <cell r="AH435">
            <v>232812.66666666666</v>
          </cell>
          <cell r="AI435">
            <v>212402</v>
          </cell>
          <cell r="AJ435">
            <v>195989.33333333334</v>
          </cell>
        </row>
        <row r="436">
          <cell r="Q436">
            <v>4297216</v>
          </cell>
          <cell r="R436">
            <v>4297216</v>
          </cell>
          <cell r="S436">
            <v>4297216</v>
          </cell>
          <cell r="T436">
            <v>7592985</v>
          </cell>
          <cell r="AG436">
            <v>2955821.5</v>
          </cell>
          <cell r="AH436">
            <v>3313922.8333333335</v>
          </cell>
          <cell r="AI436">
            <v>3672024.1666666665</v>
          </cell>
          <cell r="AJ436">
            <v>4167449.2083333335</v>
          </cell>
        </row>
        <row r="437">
          <cell r="Q437">
            <v>-59899</v>
          </cell>
          <cell r="R437">
            <v>-59899</v>
          </cell>
          <cell r="S437">
            <v>-59899</v>
          </cell>
          <cell r="T437">
            <v>0</v>
          </cell>
          <cell r="AG437">
            <v>2899347.4583333335</v>
          </cell>
          <cell r="AH437">
            <v>2894355.875</v>
          </cell>
          <cell r="AI437">
            <v>2889364.2916666665</v>
          </cell>
          <cell r="AJ437">
            <v>2735310.375</v>
          </cell>
        </row>
        <row r="438">
          <cell r="Q438">
            <v>8910029</v>
          </cell>
          <cell r="R438">
            <v>8910029</v>
          </cell>
          <cell r="S438">
            <v>8910029</v>
          </cell>
          <cell r="T438">
            <v>8624115</v>
          </cell>
          <cell r="AG438">
            <v>7243287.625</v>
          </cell>
          <cell r="AH438">
            <v>7985790.041666667</v>
          </cell>
          <cell r="AI438">
            <v>8728292.458333334</v>
          </cell>
          <cell r="AJ438">
            <v>9047638.958333334</v>
          </cell>
        </row>
        <row r="439">
          <cell r="AG439">
            <v>0</v>
          </cell>
          <cell r="AH439">
            <v>0</v>
          </cell>
          <cell r="AI439">
            <v>0</v>
          </cell>
          <cell r="AJ439">
            <v>0</v>
          </cell>
        </row>
        <row r="440">
          <cell r="AG440">
            <v>0</v>
          </cell>
          <cell r="AH440">
            <v>0</v>
          </cell>
          <cell r="AI440">
            <v>0</v>
          </cell>
          <cell r="AJ440">
            <v>0</v>
          </cell>
        </row>
        <row r="441">
          <cell r="Q441">
            <v>0</v>
          </cell>
          <cell r="R441">
            <v>0</v>
          </cell>
          <cell r="S441">
            <v>0</v>
          </cell>
          <cell r="T441">
            <v>0</v>
          </cell>
          <cell r="AG441">
            <v>0</v>
          </cell>
          <cell r="AH441">
            <v>0</v>
          </cell>
          <cell r="AI441">
            <v>0</v>
          </cell>
          <cell r="AJ441">
            <v>0</v>
          </cell>
        </row>
        <row r="442">
          <cell r="Q442">
            <v>0</v>
          </cell>
          <cell r="R442">
            <v>0</v>
          </cell>
          <cell r="S442">
            <v>0</v>
          </cell>
          <cell r="T442">
            <v>0</v>
          </cell>
          <cell r="AG442">
            <v>0</v>
          </cell>
          <cell r="AH442">
            <v>0</v>
          </cell>
          <cell r="AI442">
            <v>0</v>
          </cell>
          <cell r="AJ442">
            <v>0</v>
          </cell>
        </row>
        <row r="443">
          <cell r="Q443">
            <v>1484498.2</v>
          </cell>
          <cell r="R443">
            <v>1476087.45</v>
          </cell>
          <cell r="S443">
            <v>1467676.7</v>
          </cell>
          <cell r="T443">
            <v>1459265.95</v>
          </cell>
          <cell r="AG443">
            <v>1534962.6999999995</v>
          </cell>
          <cell r="AH443">
            <v>1526551.9499999995</v>
          </cell>
          <cell r="AI443">
            <v>1518141.1999999995</v>
          </cell>
          <cell r="AJ443">
            <v>1509730.4499999995</v>
          </cell>
        </row>
        <row r="444">
          <cell r="Q444">
            <v>0</v>
          </cell>
          <cell r="R444">
            <v>0</v>
          </cell>
          <cell r="S444">
            <v>0</v>
          </cell>
          <cell r="T444">
            <v>0</v>
          </cell>
          <cell r="AG444">
            <v>0</v>
          </cell>
          <cell r="AH444">
            <v>0</v>
          </cell>
          <cell r="AI444">
            <v>0</v>
          </cell>
          <cell r="AJ444">
            <v>0</v>
          </cell>
        </row>
        <row r="445">
          <cell r="Q445">
            <v>84854</v>
          </cell>
          <cell r="R445">
            <v>84436</v>
          </cell>
          <cell r="S445">
            <v>84018</v>
          </cell>
          <cell r="T445">
            <v>83600</v>
          </cell>
          <cell r="AG445">
            <v>87362</v>
          </cell>
          <cell r="AH445">
            <v>86944</v>
          </cell>
          <cell r="AI445">
            <v>86526</v>
          </cell>
          <cell r="AJ445">
            <v>86108</v>
          </cell>
        </row>
        <row r="446">
          <cell r="Q446">
            <v>0</v>
          </cell>
          <cell r="R446">
            <v>0</v>
          </cell>
          <cell r="S446">
            <v>0</v>
          </cell>
          <cell r="T446">
            <v>0</v>
          </cell>
          <cell r="AG446">
            <v>145417.71875</v>
          </cell>
          <cell r="AH446">
            <v>124156.23708333331</v>
          </cell>
          <cell r="AI446">
            <v>102984.79375</v>
          </cell>
          <cell r="AJ446">
            <v>81903.388749999998</v>
          </cell>
        </row>
        <row r="447">
          <cell r="Q447">
            <v>92251.75</v>
          </cell>
          <cell r="R447">
            <v>91339.22</v>
          </cell>
          <cell r="S447">
            <v>90426.69</v>
          </cell>
          <cell r="T447">
            <v>89514.16</v>
          </cell>
          <cell r="AG447">
            <v>212115.30374999999</v>
          </cell>
          <cell r="AH447">
            <v>198498.30041666667</v>
          </cell>
          <cell r="AI447">
            <v>185266.15208333335</v>
          </cell>
          <cell r="AJ447">
            <v>172418.85874999998</v>
          </cell>
        </row>
        <row r="448">
          <cell r="Q448">
            <v>405214.23</v>
          </cell>
          <cell r="R448">
            <v>398551.98</v>
          </cell>
          <cell r="S448">
            <v>391889.73</v>
          </cell>
          <cell r="T448">
            <v>385227.48</v>
          </cell>
          <cell r="AG448">
            <v>445187.73</v>
          </cell>
          <cell r="AH448">
            <v>438525.48</v>
          </cell>
          <cell r="AI448">
            <v>431863.23</v>
          </cell>
          <cell r="AJ448">
            <v>425200.98</v>
          </cell>
        </row>
        <row r="449">
          <cell r="Q449">
            <v>43695.22</v>
          </cell>
          <cell r="R449">
            <v>42545.35</v>
          </cell>
          <cell r="S449">
            <v>41395.480000000003</v>
          </cell>
          <cell r="T449">
            <v>40245.61</v>
          </cell>
          <cell r="AG449">
            <v>50594.44</v>
          </cell>
          <cell r="AH449">
            <v>49444.57</v>
          </cell>
          <cell r="AI449">
            <v>48294.69999999999</v>
          </cell>
          <cell r="AJ449">
            <v>47144.829999999994</v>
          </cell>
        </row>
        <row r="450">
          <cell r="Q450">
            <v>186410.3</v>
          </cell>
          <cell r="R450">
            <v>181750.04</v>
          </cell>
          <cell r="S450">
            <v>177089.78</v>
          </cell>
          <cell r="T450">
            <v>172429.52</v>
          </cell>
          <cell r="AG450">
            <v>214371.86000000002</v>
          </cell>
          <cell r="AH450">
            <v>209711.6</v>
          </cell>
          <cell r="AI450">
            <v>205051.34</v>
          </cell>
          <cell r="AJ450">
            <v>200391.08000000005</v>
          </cell>
        </row>
        <row r="451">
          <cell r="Q451">
            <v>0</v>
          </cell>
          <cell r="R451">
            <v>0</v>
          </cell>
          <cell r="S451">
            <v>0</v>
          </cell>
          <cell r="T451">
            <v>0</v>
          </cell>
          <cell r="AG451">
            <v>12793.300833333333</v>
          </cell>
          <cell r="AH451">
            <v>11037.510416666666</v>
          </cell>
          <cell r="AI451">
            <v>9297.189166666667</v>
          </cell>
          <cell r="AJ451">
            <v>7572.3370833333329</v>
          </cell>
        </row>
        <row r="452">
          <cell r="Q452">
            <v>0</v>
          </cell>
          <cell r="R452">
            <v>0</v>
          </cell>
          <cell r="S452">
            <v>0</v>
          </cell>
          <cell r="T452">
            <v>0</v>
          </cell>
          <cell r="AG452">
            <v>11189.38875</v>
          </cell>
          <cell r="AH452">
            <v>9068.2708333333339</v>
          </cell>
          <cell r="AI452">
            <v>6986.0720833333326</v>
          </cell>
          <cell r="AJ452">
            <v>4942.7924999999996</v>
          </cell>
        </row>
        <row r="453">
          <cell r="Q453">
            <v>0</v>
          </cell>
          <cell r="R453">
            <v>0</v>
          </cell>
          <cell r="S453">
            <v>0</v>
          </cell>
          <cell r="T453">
            <v>0</v>
          </cell>
          <cell r="AG453">
            <v>208644.91</v>
          </cell>
          <cell r="AH453">
            <v>170331.04333333333</v>
          </cell>
          <cell r="AI453">
            <v>132187.08333333334</v>
          </cell>
          <cell r="AJ453">
            <v>94213.030000000013</v>
          </cell>
        </row>
        <row r="454">
          <cell r="AG454">
            <v>0</v>
          </cell>
          <cell r="AH454">
            <v>0</v>
          </cell>
          <cell r="AI454">
            <v>0</v>
          </cell>
          <cell r="AJ454">
            <v>0</v>
          </cell>
        </row>
        <row r="455">
          <cell r="Q455">
            <v>0</v>
          </cell>
          <cell r="R455">
            <v>0</v>
          </cell>
          <cell r="S455">
            <v>0</v>
          </cell>
          <cell r="T455">
            <v>0</v>
          </cell>
          <cell r="AG455">
            <v>177947.74958333335</v>
          </cell>
          <cell r="AH455">
            <v>145270.86291666667</v>
          </cell>
          <cell r="AI455">
            <v>112738.88458333333</v>
          </cell>
          <cell r="AJ455">
            <v>80351.81458333334</v>
          </cell>
        </row>
        <row r="456">
          <cell r="Q456">
            <v>0</v>
          </cell>
          <cell r="R456">
            <v>0</v>
          </cell>
          <cell r="S456">
            <v>0</v>
          </cell>
          <cell r="T456">
            <v>0</v>
          </cell>
          <cell r="AG456">
            <v>591888.40416666667</v>
          </cell>
          <cell r="AH456">
            <v>483231.43333333335</v>
          </cell>
          <cell r="AI456">
            <v>375041.8041666667</v>
          </cell>
          <cell r="AJ456">
            <v>267319.51666666666</v>
          </cell>
        </row>
        <row r="457">
          <cell r="Q457">
            <v>0</v>
          </cell>
          <cell r="R457">
            <v>0</v>
          </cell>
          <cell r="S457">
            <v>0</v>
          </cell>
          <cell r="T457">
            <v>0</v>
          </cell>
          <cell r="AG457">
            <v>181218.59416666665</v>
          </cell>
          <cell r="AH457">
            <v>147915.70416666666</v>
          </cell>
          <cell r="AI457">
            <v>114771.77749999998</v>
          </cell>
          <cell r="AJ457">
            <v>81786.814166666663</v>
          </cell>
        </row>
        <row r="458">
          <cell r="Q458">
            <v>93821.56</v>
          </cell>
          <cell r="R458">
            <v>84871.82</v>
          </cell>
          <cell r="S458">
            <v>75922.080000000002</v>
          </cell>
          <cell r="T458">
            <v>66972.34</v>
          </cell>
          <cell r="AG458">
            <v>190733.79583333337</v>
          </cell>
          <cell r="AH458">
            <v>174839.76416666666</v>
          </cell>
          <cell r="AI458">
            <v>159616.43583333332</v>
          </cell>
          <cell r="AJ458">
            <v>145044.64041666666</v>
          </cell>
        </row>
        <row r="459">
          <cell r="Q459">
            <v>0</v>
          </cell>
          <cell r="R459">
            <v>0</v>
          </cell>
          <cell r="S459">
            <v>0</v>
          </cell>
          <cell r="T459">
            <v>0</v>
          </cell>
          <cell r="AG459">
            <v>0</v>
          </cell>
          <cell r="AH459">
            <v>0</v>
          </cell>
          <cell r="AI459">
            <v>0</v>
          </cell>
          <cell r="AJ459">
            <v>0</v>
          </cell>
        </row>
        <row r="460">
          <cell r="Q460">
            <v>67911.08</v>
          </cell>
          <cell r="R460">
            <v>65788.86</v>
          </cell>
          <cell r="S460">
            <v>63666.64</v>
          </cell>
          <cell r="T460">
            <v>61544.42</v>
          </cell>
          <cell r="AG460">
            <v>80607.14</v>
          </cell>
          <cell r="AH460">
            <v>78496.305000000008</v>
          </cell>
          <cell r="AI460">
            <v>76383.400000000009</v>
          </cell>
          <cell r="AJ460">
            <v>74268.425000000003</v>
          </cell>
        </row>
        <row r="461">
          <cell r="Q461">
            <v>0</v>
          </cell>
          <cell r="R461">
            <v>0</v>
          </cell>
          <cell r="S461">
            <v>0</v>
          </cell>
          <cell r="T461">
            <v>0</v>
          </cell>
          <cell r="AG461">
            <v>0</v>
          </cell>
          <cell r="AH461">
            <v>0</v>
          </cell>
          <cell r="AI461">
            <v>0</v>
          </cell>
          <cell r="AJ461">
            <v>0</v>
          </cell>
        </row>
        <row r="462">
          <cell r="Q462">
            <v>0</v>
          </cell>
          <cell r="R462">
            <v>0</v>
          </cell>
          <cell r="S462">
            <v>0</v>
          </cell>
          <cell r="T462">
            <v>0</v>
          </cell>
          <cell r="AG462">
            <v>2.5000000000000001E-3</v>
          </cell>
          <cell r="AH462">
            <v>0</v>
          </cell>
          <cell r="AI462">
            <v>0</v>
          </cell>
          <cell r="AJ462">
            <v>0</v>
          </cell>
        </row>
        <row r="463">
          <cell r="Q463">
            <v>0</v>
          </cell>
          <cell r="R463">
            <v>0</v>
          </cell>
          <cell r="S463">
            <v>0</v>
          </cell>
          <cell r="T463">
            <v>0</v>
          </cell>
          <cell r="AG463">
            <v>0</v>
          </cell>
          <cell r="AH463">
            <v>0</v>
          </cell>
          <cell r="AI463">
            <v>0</v>
          </cell>
          <cell r="AJ463">
            <v>0</v>
          </cell>
        </row>
        <row r="464">
          <cell r="Q464">
            <v>0</v>
          </cell>
          <cell r="R464">
            <v>0</v>
          </cell>
          <cell r="S464">
            <v>0</v>
          </cell>
          <cell r="T464">
            <v>0</v>
          </cell>
          <cell r="AG464">
            <v>0</v>
          </cell>
          <cell r="AH464">
            <v>0</v>
          </cell>
          <cell r="AI464">
            <v>0</v>
          </cell>
          <cell r="AJ464">
            <v>0</v>
          </cell>
        </row>
        <row r="465">
          <cell r="Q465">
            <v>0</v>
          </cell>
          <cell r="R465">
            <v>0</v>
          </cell>
          <cell r="S465">
            <v>0</v>
          </cell>
          <cell r="T465">
            <v>0</v>
          </cell>
          <cell r="AG465">
            <v>0</v>
          </cell>
          <cell r="AH465">
            <v>0</v>
          </cell>
          <cell r="AI465">
            <v>0</v>
          </cell>
          <cell r="AJ465">
            <v>0</v>
          </cell>
        </row>
        <row r="466">
          <cell r="Q466">
            <v>0</v>
          </cell>
          <cell r="R466">
            <v>0</v>
          </cell>
          <cell r="S466">
            <v>0</v>
          </cell>
          <cell r="T466">
            <v>0</v>
          </cell>
          <cell r="AG466">
            <v>0</v>
          </cell>
          <cell r="AH466">
            <v>0</v>
          </cell>
          <cell r="AI466">
            <v>0</v>
          </cell>
          <cell r="AJ466">
            <v>0</v>
          </cell>
        </row>
        <row r="467">
          <cell r="Q467">
            <v>0</v>
          </cell>
          <cell r="R467">
            <v>0</v>
          </cell>
          <cell r="S467">
            <v>0</v>
          </cell>
          <cell r="T467">
            <v>0</v>
          </cell>
          <cell r="AG467">
            <v>314.70666666666665</v>
          </cell>
          <cell r="AH467">
            <v>78.670833333333334</v>
          </cell>
          <cell r="AI467">
            <v>-3.3333333333333335E-3</v>
          </cell>
          <cell r="AJ467">
            <v>0</v>
          </cell>
        </row>
        <row r="468">
          <cell r="Q468">
            <v>42998.27</v>
          </cell>
          <cell r="R468">
            <v>39926.959999999999</v>
          </cell>
          <cell r="S468">
            <v>36855.65</v>
          </cell>
          <cell r="T468">
            <v>33784.339999999997</v>
          </cell>
          <cell r="AG468">
            <v>61426.114999999991</v>
          </cell>
          <cell r="AH468">
            <v>58354.809583333328</v>
          </cell>
          <cell r="AI468">
            <v>55283.503333333334</v>
          </cell>
          <cell r="AJ468">
            <v>52212.196250000001</v>
          </cell>
        </row>
        <row r="469">
          <cell r="Q469">
            <v>0</v>
          </cell>
          <cell r="R469">
            <v>0</v>
          </cell>
          <cell r="S469">
            <v>0</v>
          </cell>
          <cell r="T469">
            <v>0</v>
          </cell>
          <cell r="AG469">
            <v>90771.483750000014</v>
          </cell>
          <cell r="AH469">
            <v>78339.716250000012</v>
          </cell>
          <cell r="AI469">
            <v>66009.682083333333</v>
          </cell>
          <cell r="AJ469">
            <v>53781.381249999999</v>
          </cell>
        </row>
        <row r="470">
          <cell r="Q470">
            <v>0</v>
          </cell>
          <cell r="R470">
            <v>0</v>
          </cell>
          <cell r="S470">
            <v>0</v>
          </cell>
          <cell r="T470">
            <v>0</v>
          </cell>
          <cell r="AG470">
            <v>0</v>
          </cell>
          <cell r="AH470">
            <v>0</v>
          </cell>
          <cell r="AI470">
            <v>0</v>
          </cell>
          <cell r="AJ470">
            <v>0</v>
          </cell>
        </row>
        <row r="471">
          <cell r="Q471">
            <v>0</v>
          </cell>
          <cell r="R471">
            <v>0</v>
          </cell>
          <cell r="S471">
            <v>0</v>
          </cell>
          <cell r="T471">
            <v>0</v>
          </cell>
          <cell r="AG471">
            <v>1501.8595833333331</v>
          </cell>
          <cell r="AH471">
            <v>844.79291666666666</v>
          </cell>
          <cell r="AI471">
            <v>375.46125000000001</v>
          </cell>
          <cell r="AJ471">
            <v>93.864583333333329</v>
          </cell>
        </row>
        <row r="472">
          <cell r="Q472">
            <v>438.15</v>
          </cell>
          <cell r="R472">
            <v>219.06</v>
          </cell>
          <cell r="S472">
            <v>0</v>
          </cell>
          <cell r="T472">
            <v>0</v>
          </cell>
          <cell r="AG472">
            <v>1752.7050000000002</v>
          </cell>
          <cell r="AH472">
            <v>1533.6104166666667</v>
          </cell>
          <cell r="AI472">
            <v>1314.5179166666665</v>
          </cell>
          <cell r="AJ472">
            <v>1104.5562499999999</v>
          </cell>
        </row>
        <row r="473">
          <cell r="Q473">
            <v>1606.7</v>
          </cell>
          <cell r="R473">
            <v>803.35</v>
          </cell>
          <cell r="S473">
            <v>0</v>
          </cell>
          <cell r="T473">
            <v>0</v>
          </cell>
          <cell r="AG473">
            <v>6426.7849999999999</v>
          </cell>
          <cell r="AH473">
            <v>5623.4395833333328</v>
          </cell>
          <cell r="AI473">
            <v>4820.0933333333332</v>
          </cell>
          <cell r="AJ473">
            <v>4050.2191666666672</v>
          </cell>
        </row>
        <row r="474">
          <cell r="Q474">
            <v>358391.11</v>
          </cell>
          <cell r="R474">
            <v>356922.29</v>
          </cell>
          <cell r="S474">
            <v>355453.47</v>
          </cell>
          <cell r="T474">
            <v>353984.65</v>
          </cell>
          <cell r="AG474">
            <v>367204.02999999997</v>
          </cell>
          <cell r="AH474">
            <v>365735.20999999996</v>
          </cell>
          <cell r="AI474">
            <v>364266.38999999996</v>
          </cell>
          <cell r="AJ474">
            <v>362797.57</v>
          </cell>
        </row>
        <row r="475">
          <cell r="Q475">
            <v>17116.77</v>
          </cell>
          <cell r="R475">
            <v>14977.18</v>
          </cell>
          <cell r="S475">
            <v>12837.59</v>
          </cell>
          <cell r="T475">
            <v>10698</v>
          </cell>
          <cell r="AG475">
            <v>29993.054999999997</v>
          </cell>
          <cell r="AH475">
            <v>27841.626250000001</v>
          </cell>
          <cell r="AI475">
            <v>25692.350000000002</v>
          </cell>
          <cell r="AJ475">
            <v>23545.226249999996</v>
          </cell>
        </row>
        <row r="476">
          <cell r="Q476">
            <v>894932.07</v>
          </cell>
          <cell r="R476">
            <v>891780.9</v>
          </cell>
          <cell r="S476">
            <v>888629.73</v>
          </cell>
          <cell r="T476">
            <v>885478.56</v>
          </cell>
          <cell r="AG476">
            <v>913839.09</v>
          </cell>
          <cell r="AH476">
            <v>910687.92</v>
          </cell>
          <cell r="AI476">
            <v>907536.75</v>
          </cell>
          <cell r="AJ476">
            <v>904385.58000000007</v>
          </cell>
        </row>
        <row r="477">
          <cell r="Q477">
            <v>2445081.71</v>
          </cell>
          <cell r="R477">
            <v>2436650.39</v>
          </cell>
          <cell r="S477">
            <v>2428219.0699999998</v>
          </cell>
          <cell r="T477">
            <v>2419787.75</v>
          </cell>
          <cell r="AG477">
            <v>2497800.4912500004</v>
          </cell>
          <cell r="AH477">
            <v>2489366.7174999998</v>
          </cell>
          <cell r="AI477">
            <v>2480932.9512500004</v>
          </cell>
          <cell r="AJ477">
            <v>2472499.1925000004</v>
          </cell>
        </row>
        <row r="478">
          <cell r="Q478">
            <v>596695.77</v>
          </cell>
          <cell r="R478">
            <v>587558.01</v>
          </cell>
          <cell r="S478">
            <v>578420.25</v>
          </cell>
          <cell r="T478">
            <v>569282.49</v>
          </cell>
          <cell r="AG478">
            <v>651522.32999999996</v>
          </cell>
          <cell r="AH478">
            <v>642384.56999999995</v>
          </cell>
          <cell r="AI478">
            <v>633246.81000000006</v>
          </cell>
          <cell r="AJ478">
            <v>624109.05000000005</v>
          </cell>
        </row>
        <row r="479">
          <cell r="Q479">
            <v>809921.63</v>
          </cell>
          <cell r="R479">
            <v>807268.76</v>
          </cell>
          <cell r="S479">
            <v>804615.89</v>
          </cell>
          <cell r="T479">
            <v>801963.02</v>
          </cell>
          <cell r="AG479">
            <v>823708.99458333338</v>
          </cell>
          <cell r="AH479">
            <v>821058.46</v>
          </cell>
          <cell r="AI479">
            <v>818407.91791666672</v>
          </cell>
          <cell r="AJ479">
            <v>815757.36833333329</v>
          </cell>
        </row>
        <row r="480">
          <cell r="Q480">
            <v>1094184.96</v>
          </cell>
          <cell r="R480">
            <v>1079928.48</v>
          </cell>
          <cell r="S480">
            <v>1065672</v>
          </cell>
          <cell r="T480">
            <v>1051415.52</v>
          </cell>
          <cell r="AG480">
            <v>1179723.8400000001</v>
          </cell>
          <cell r="AH480">
            <v>1165467.3600000001</v>
          </cell>
          <cell r="AI480">
            <v>1151210.8799999999</v>
          </cell>
          <cell r="AJ480">
            <v>1136954.3999999999</v>
          </cell>
        </row>
        <row r="481">
          <cell r="Q481">
            <v>120323.01</v>
          </cell>
          <cell r="R481">
            <v>118293.95</v>
          </cell>
          <cell r="S481">
            <v>116264.89</v>
          </cell>
          <cell r="T481">
            <v>114235.83</v>
          </cell>
          <cell r="AG481">
            <v>132497.37</v>
          </cell>
          <cell r="AH481">
            <v>130468.31000000001</v>
          </cell>
          <cell r="AI481">
            <v>128439.24999999999</v>
          </cell>
          <cell r="AJ481">
            <v>126410.18999999999</v>
          </cell>
        </row>
        <row r="482">
          <cell r="Q482">
            <v>1340324.07</v>
          </cell>
          <cell r="R482">
            <v>1325093.1100000001</v>
          </cell>
          <cell r="S482">
            <v>1309862.1499999999</v>
          </cell>
          <cell r="T482">
            <v>1294631.19</v>
          </cell>
          <cell r="AG482">
            <v>1431709.83</v>
          </cell>
          <cell r="AH482">
            <v>1416478.87</v>
          </cell>
          <cell r="AI482">
            <v>1401247.91</v>
          </cell>
          <cell r="AJ482">
            <v>1386016.95</v>
          </cell>
        </row>
        <row r="483">
          <cell r="Q483">
            <v>0</v>
          </cell>
          <cell r="R483">
            <v>0</v>
          </cell>
          <cell r="S483">
            <v>0</v>
          </cell>
          <cell r="T483">
            <v>0</v>
          </cell>
          <cell r="AG483">
            <v>0</v>
          </cell>
          <cell r="AH483">
            <v>0</v>
          </cell>
          <cell r="AI483">
            <v>0</v>
          </cell>
          <cell r="AJ483">
            <v>0</v>
          </cell>
        </row>
        <row r="484">
          <cell r="Q484">
            <v>6363369.5199999996</v>
          </cell>
          <cell r="R484">
            <v>6349322.3499999996</v>
          </cell>
          <cell r="S484">
            <v>6335275.1799999997</v>
          </cell>
          <cell r="T484">
            <v>6321228.0099999998</v>
          </cell>
          <cell r="AG484">
            <v>6447608.1924999999</v>
          </cell>
          <cell r="AH484">
            <v>6433578.7883333331</v>
          </cell>
          <cell r="AI484">
            <v>6419549.3458333323</v>
          </cell>
          <cell r="AJ484">
            <v>6405511.0300000003</v>
          </cell>
        </row>
        <row r="485">
          <cell r="Q485">
            <v>28665.13</v>
          </cell>
          <cell r="R485">
            <v>19110.09</v>
          </cell>
          <cell r="S485">
            <v>9555.0400000000009</v>
          </cell>
          <cell r="T485">
            <v>0</v>
          </cell>
          <cell r="AG485">
            <v>85995.421249999999</v>
          </cell>
          <cell r="AH485">
            <v>76440.372500000012</v>
          </cell>
          <cell r="AI485">
            <v>66885.324166666673</v>
          </cell>
          <cell r="AJ485">
            <v>57330.276250000003</v>
          </cell>
        </row>
        <row r="486">
          <cell r="Q486">
            <v>6054166.0800000001</v>
          </cell>
          <cell r="R486">
            <v>6035764.3600000003</v>
          </cell>
          <cell r="S486">
            <v>6017362.6399999997</v>
          </cell>
          <cell r="T486">
            <v>5999531.2300000004</v>
          </cell>
          <cell r="AG486">
            <v>3220944.5733333328</v>
          </cell>
          <cell r="AH486">
            <v>3724691.6749999993</v>
          </cell>
          <cell r="AI486">
            <v>4226905.3</v>
          </cell>
          <cell r="AJ486">
            <v>4727609.2112499997</v>
          </cell>
        </row>
        <row r="487">
          <cell r="Q487">
            <v>1023165.42</v>
          </cell>
          <cell r="R487">
            <v>1020055.49</v>
          </cell>
          <cell r="S487">
            <v>1016945.56</v>
          </cell>
          <cell r="T487">
            <v>1013931.83</v>
          </cell>
          <cell r="AG487">
            <v>544345.67916666658</v>
          </cell>
          <cell r="AH487">
            <v>629479.88374999992</v>
          </cell>
          <cell r="AI487">
            <v>714354.92749999987</v>
          </cell>
          <cell r="AJ487">
            <v>798974.81874999998</v>
          </cell>
        </row>
        <row r="488">
          <cell r="Q488">
            <v>0</v>
          </cell>
          <cell r="R488">
            <v>0</v>
          </cell>
          <cell r="S488">
            <v>0</v>
          </cell>
          <cell r="T488">
            <v>0</v>
          </cell>
          <cell r="AG488">
            <v>0</v>
          </cell>
          <cell r="AH488">
            <v>0</v>
          </cell>
          <cell r="AI488">
            <v>0</v>
          </cell>
          <cell r="AJ488">
            <v>0</v>
          </cell>
        </row>
        <row r="489">
          <cell r="Q489">
            <v>0</v>
          </cell>
          <cell r="R489">
            <v>0</v>
          </cell>
          <cell r="S489">
            <v>0</v>
          </cell>
          <cell r="T489">
            <v>0</v>
          </cell>
          <cell r="AG489">
            <v>0</v>
          </cell>
          <cell r="AH489">
            <v>0</v>
          </cell>
          <cell r="AI489">
            <v>0</v>
          </cell>
          <cell r="AJ489">
            <v>0</v>
          </cell>
        </row>
        <row r="490">
          <cell r="AG490">
            <v>0</v>
          </cell>
          <cell r="AH490">
            <v>0</v>
          </cell>
          <cell r="AI490">
            <v>0</v>
          </cell>
          <cell r="AJ490">
            <v>0</v>
          </cell>
        </row>
        <row r="491">
          <cell r="Q491">
            <v>978266.6</v>
          </cell>
          <cell r="R491">
            <v>870063.64</v>
          </cell>
          <cell r="S491">
            <v>761305.68</v>
          </cell>
          <cell r="T491">
            <v>655218.43000000005</v>
          </cell>
          <cell r="AG491">
            <v>512487.51666666666</v>
          </cell>
          <cell r="AH491">
            <v>589501.27666666673</v>
          </cell>
          <cell r="AI491">
            <v>657474.99833333329</v>
          </cell>
          <cell r="AJ491">
            <v>716496.83625000005</v>
          </cell>
        </row>
        <row r="492">
          <cell r="Q492">
            <v>584944.06999999995</v>
          </cell>
          <cell r="R492">
            <v>563279.47</v>
          </cell>
          <cell r="S492">
            <v>541614.87</v>
          </cell>
          <cell r="T492">
            <v>528920.28</v>
          </cell>
          <cell r="AG492">
            <v>376220.67708333331</v>
          </cell>
          <cell r="AH492">
            <v>424063.32458333339</v>
          </cell>
          <cell r="AI492">
            <v>470100.58874999994</v>
          </cell>
          <cell r="AJ492">
            <v>514706.22</v>
          </cell>
        </row>
        <row r="493">
          <cell r="Q493">
            <v>1077415.75</v>
          </cell>
          <cell r="R493">
            <v>1058176.18</v>
          </cell>
          <cell r="S493">
            <v>1031612.57</v>
          </cell>
          <cell r="T493">
            <v>1012674.78</v>
          </cell>
          <cell r="AG493">
            <v>316460.45458333334</v>
          </cell>
          <cell r="AH493">
            <v>405443.45166666666</v>
          </cell>
          <cell r="AI493">
            <v>492517.98291666666</v>
          </cell>
          <cell r="AJ493">
            <v>577696.62249999994</v>
          </cell>
        </row>
        <row r="494">
          <cell r="Q494">
            <v>0</v>
          </cell>
          <cell r="R494">
            <v>0</v>
          </cell>
          <cell r="S494">
            <v>0</v>
          </cell>
          <cell r="T494">
            <v>0</v>
          </cell>
          <cell r="AG494">
            <v>0</v>
          </cell>
          <cell r="AH494">
            <v>0</v>
          </cell>
          <cell r="AI494">
            <v>0</v>
          </cell>
          <cell r="AJ494">
            <v>0</v>
          </cell>
        </row>
        <row r="495">
          <cell r="Q495">
            <v>0</v>
          </cell>
          <cell r="R495">
            <v>0</v>
          </cell>
          <cell r="S495">
            <v>0</v>
          </cell>
          <cell r="T495">
            <v>0</v>
          </cell>
          <cell r="AG495">
            <v>0</v>
          </cell>
          <cell r="AH495">
            <v>0</v>
          </cell>
          <cell r="AI495">
            <v>0</v>
          </cell>
          <cell r="AJ495">
            <v>0</v>
          </cell>
        </row>
        <row r="496">
          <cell r="Q496">
            <v>0</v>
          </cell>
          <cell r="R496">
            <v>0</v>
          </cell>
          <cell r="S496">
            <v>0</v>
          </cell>
          <cell r="T496">
            <v>0</v>
          </cell>
          <cell r="AG496">
            <v>0</v>
          </cell>
          <cell r="AH496">
            <v>0</v>
          </cell>
          <cell r="AI496">
            <v>0</v>
          </cell>
          <cell r="AJ496">
            <v>0</v>
          </cell>
        </row>
        <row r="497">
          <cell r="Q497">
            <v>9869228.7200000007</v>
          </cell>
          <cell r="R497">
            <v>9369228.7200000007</v>
          </cell>
          <cell r="S497">
            <v>8869228.7200000007</v>
          </cell>
          <cell r="T497">
            <v>8369228.7199999997</v>
          </cell>
          <cell r="AG497">
            <v>12869228.720000001</v>
          </cell>
          <cell r="AH497">
            <v>12369228.720000001</v>
          </cell>
          <cell r="AI497">
            <v>11869228.720000001</v>
          </cell>
          <cell r="AJ497">
            <v>11369228.720000001</v>
          </cell>
        </row>
        <row r="498">
          <cell r="Q498">
            <v>4776552.71</v>
          </cell>
          <cell r="R498">
            <v>4776552.71</v>
          </cell>
          <cell r="S498">
            <v>4776552.71</v>
          </cell>
          <cell r="T498">
            <v>4776552.71</v>
          </cell>
          <cell r="AG498">
            <v>4776552.71</v>
          </cell>
          <cell r="AH498">
            <v>4776552.71</v>
          </cell>
          <cell r="AI498">
            <v>4776552.71</v>
          </cell>
          <cell r="AJ498">
            <v>4776552.71</v>
          </cell>
        </row>
        <row r="499">
          <cell r="Q499">
            <v>2705896.42</v>
          </cell>
          <cell r="R499">
            <v>2705896.42</v>
          </cell>
          <cell r="S499">
            <v>2705896.42</v>
          </cell>
          <cell r="T499">
            <v>2705896.42</v>
          </cell>
          <cell r="AG499">
            <v>2705896.4200000004</v>
          </cell>
          <cell r="AH499">
            <v>2705896.4200000004</v>
          </cell>
          <cell r="AI499">
            <v>2705896.4200000004</v>
          </cell>
          <cell r="AJ499">
            <v>2705896.4200000004</v>
          </cell>
        </row>
        <row r="500">
          <cell r="R500">
            <v>0</v>
          </cell>
          <cell r="S500">
            <v>0</v>
          </cell>
          <cell r="T500">
            <v>10144618.43</v>
          </cell>
          <cell r="AG500">
            <v>0</v>
          </cell>
          <cell r="AH500">
            <v>0</v>
          </cell>
          <cell r="AI500">
            <v>0</v>
          </cell>
          <cell r="AJ500">
            <v>422692.43458333332</v>
          </cell>
        </row>
        <row r="501">
          <cell r="R501">
            <v>0</v>
          </cell>
          <cell r="S501">
            <v>0</v>
          </cell>
          <cell r="T501">
            <v>212634.15</v>
          </cell>
          <cell r="AG501">
            <v>0</v>
          </cell>
          <cell r="AH501">
            <v>0</v>
          </cell>
          <cell r="AI501">
            <v>0</v>
          </cell>
          <cell r="AJ501">
            <v>8859.7562500000004</v>
          </cell>
        </row>
        <row r="502">
          <cell r="AG502">
            <v>0</v>
          </cell>
          <cell r="AH502">
            <v>0</v>
          </cell>
          <cell r="AI502">
            <v>0</v>
          </cell>
          <cell r="AJ502">
            <v>0</v>
          </cell>
        </row>
        <row r="503">
          <cell r="AG503">
            <v>0</v>
          </cell>
          <cell r="AH503">
            <v>0</v>
          </cell>
          <cell r="AI503">
            <v>0</v>
          </cell>
          <cell r="AJ503">
            <v>0</v>
          </cell>
        </row>
        <row r="504">
          <cell r="AG504">
            <v>0</v>
          </cell>
          <cell r="AH504">
            <v>0</v>
          </cell>
          <cell r="AI504">
            <v>0</v>
          </cell>
          <cell r="AJ504">
            <v>0</v>
          </cell>
        </row>
        <row r="505">
          <cell r="AG505">
            <v>0</v>
          </cell>
          <cell r="AH505">
            <v>0</v>
          </cell>
          <cell r="AI505">
            <v>0</v>
          </cell>
          <cell r="AJ505">
            <v>0</v>
          </cell>
        </row>
        <row r="506">
          <cell r="Q506">
            <v>221888009</v>
          </cell>
          <cell r="R506">
            <v>220894342</v>
          </cell>
          <cell r="S506">
            <v>219900675</v>
          </cell>
          <cell r="T506">
            <v>216719758</v>
          </cell>
          <cell r="AG506">
            <v>227519603.87625003</v>
          </cell>
          <cell r="AH506">
            <v>226718549.02833334</v>
          </cell>
          <cell r="AI506">
            <v>225839848.31958333</v>
          </cell>
          <cell r="AJ506">
            <v>224792366.33333334</v>
          </cell>
        </row>
        <row r="507">
          <cell r="Q507">
            <v>10161321.18</v>
          </cell>
          <cell r="R507">
            <v>10161321.18</v>
          </cell>
          <cell r="S507">
            <v>10161321.18</v>
          </cell>
          <cell r="T507">
            <v>10161321.18</v>
          </cell>
          <cell r="AG507">
            <v>10161321.180000002</v>
          </cell>
          <cell r="AH507">
            <v>10161321.180000002</v>
          </cell>
          <cell r="AI507">
            <v>10161321.180000002</v>
          </cell>
          <cell r="AJ507">
            <v>10161321.180000002</v>
          </cell>
        </row>
        <row r="508">
          <cell r="Q508">
            <v>101746</v>
          </cell>
          <cell r="R508">
            <v>101746</v>
          </cell>
          <cell r="S508">
            <v>101746</v>
          </cell>
          <cell r="T508">
            <v>0</v>
          </cell>
          <cell r="AG508">
            <v>126367.20833333333</v>
          </cell>
          <cell r="AH508">
            <v>125679.70833333333</v>
          </cell>
          <cell r="AI508">
            <v>124971.375</v>
          </cell>
          <cell r="AJ508">
            <v>120002.79166666667</v>
          </cell>
        </row>
        <row r="509">
          <cell r="Q509">
            <v>14339661.35</v>
          </cell>
          <cell r="R509">
            <v>15527658.91</v>
          </cell>
          <cell r="S509">
            <v>16604266.26</v>
          </cell>
          <cell r="T509">
            <v>20447448.719999999</v>
          </cell>
          <cell r="AG509">
            <v>9473741.2841666657</v>
          </cell>
          <cell r="AH509">
            <v>10128071.139999999</v>
          </cell>
          <cell r="AI509">
            <v>10800710.552083332</v>
          </cell>
          <cell r="AJ509">
            <v>11571422.156666666</v>
          </cell>
        </row>
        <row r="510">
          <cell r="Q510">
            <v>0</v>
          </cell>
          <cell r="R510">
            <v>0</v>
          </cell>
          <cell r="S510">
            <v>0</v>
          </cell>
          <cell r="T510">
            <v>0</v>
          </cell>
          <cell r="AG510">
            <v>0</v>
          </cell>
          <cell r="AH510">
            <v>0</v>
          </cell>
          <cell r="AI510">
            <v>0</v>
          </cell>
          <cell r="AJ510">
            <v>0</v>
          </cell>
        </row>
        <row r="511">
          <cell r="Q511">
            <v>30208871.469999999</v>
          </cell>
          <cell r="R511">
            <v>30210576.920000002</v>
          </cell>
          <cell r="S511">
            <v>30197572.170000002</v>
          </cell>
          <cell r="T511">
            <v>30311431.039999999</v>
          </cell>
          <cell r="AG511">
            <v>30054378.090000004</v>
          </cell>
          <cell r="AH511">
            <v>30083865.192083333</v>
          </cell>
          <cell r="AI511">
            <v>30107149.715</v>
          </cell>
          <cell r="AJ511">
            <v>30134000.197083339</v>
          </cell>
        </row>
        <row r="512">
          <cell r="Q512">
            <v>2685262.32</v>
          </cell>
          <cell r="R512">
            <v>3491883.83</v>
          </cell>
          <cell r="S512">
            <v>3690473.58</v>
          </cell>
          <cell r="T512">
            <v>3890020.75</v>
          </cell>
          <cell r="AG512">
            <v>1750805.6758333335</v>
          </cell>
          <cell r="AH512">
            <v>1939427.2258333333</v>
          </cell>
          <cell r="AI512">
            <v>2162571.2137500001</v>
          </cell>
          <cell r="AJ512">
            <v>2392770.7266666666</v>
          </cell>
        </row>
        <row r="513">
          <cell r="Q513">
            <v>21589277</v>
          </cell>
          <cell r="R513">
            <v>21589277</v>
          </cell>
          <cell r="S513">
            <v>21589277</v>
          </cell>
          <cell r="T513">
            <v>21589277</v>
          </cell>
          <cell r="AG513">
            <v>21589277</v>
          </cell>
          <cell r="AH513">
            <v>21589277</v>
          </cell>
          <cell r="AI513">
            <v>21589277</v>
          </cell>
          <cell r="AJ513">
            <v>21589277</v>
          </cell>
        </row>
        <row r="514">
          <cell r="Q514">
            <v>-277088.76</v>
          </cell>
          <cell r="R514">
            <v>-419474.12</v>
          </cell>
          <cell r="S514">
            <v>-644501.92000000004</v>
          </cell>
          <cell r="T514">
            <v>-831459.12</v>
          </cell>
          <cell r="AG514">
            <v>258457.40333333332</v>
          </cell>
          <cell r="AH514">
            <v>143466.33833333335</v>
          </cell>
          <cell r="AI514">
            <v>24075.910000000014</v>
          </cell>
          <cell r="AJ514">
            <v>-98430.854166666672</v>
          </cell>
        </row>
        <row r="515">
          <cell r="Q515">
            <v>-9656167.1999999993</v>
          </cell>
          <cell r="R515">
            <v>-9704207.0899999999</v>
          </cell>
          <cell r="S515">
            <v>-9752246.9800000004</v>
          </cell>
          <cell r="T515">
            <v>-9800286.8699999992</v>
          </cell>
          <cell r="AG515">
            <v>-9367927.8599999994</v>
          </cell>
          <cell r="AH515">
            <v>-9415967.75</v>
          </cell>
          <cell r="AI515">
            <v>-9464007.6400000006</v>
          </cell>
          <cell r="AJ515">
            <v>-9512047.5300000012</v>
          </cell>
        </row>
        <row r="516">
          <cell r="Q516">
            <v>2877994</v>
          </cell>
          <cell r="R516">
            <v>2866427</v>
          </cell>
          <cell r="S516">
            <v>2854860</v>
          </cell>
          <cell r="T516">
            <v>2843293</v>
          </cell>
          <cell r="AG516">
            <v>2947396</v>
          </cell>
          <cell r="AH516">
            <v>2935829</v>
          </cell>
          <cell r="AI516">
            <v>2924262</v>
          </cell>
          <cell r="AJ516">
            <v>2912695</v>
          </cell>
        </row>
        <row r="517">
          <cell r="Q517">
            <v>0</v>
          </cell>
          <cell r="R517">
            <v>0</v>
          </cell>
          <cell r="S517">
            <v>0</v>
          </cell>
          <cell r="T517">
            <v>0</v>
          </cell>
          <cell r="AG517">
            <v>0</v>
          </cell>
          <cell r="AH517">
            <v>0</v>
          </cell>
          <cell r="AI517">
            <v>0</v>
          </cell>
          <cell r="AJ517">
            <v>0</v>
          </cell>
        </row>
        <row r="518">
          <cell r="Q518">
            <v>113632921</v>
          </cell>
          <cell r="R518">
            <v>113632921</v>
          </cell>
          <cell r="S518">
            <v>113632921</v>
          </cell>
          <cell r="T518">
            <v>113632921</v>
          </cell>
          <cell r="AG518">
            <v>113632921</v>
          </cell>
          <cell r="AH518">
            <v>113632921</v>
          </cell>
          <cell r="AI518">
            <v>113632921</v>
          </cell>
          <cell r="AJ518">
            <v>113632921</v>
          </cell>
        </row>
        <row r="519">
          <cell r="Q519">
            <v>-65141987.990000002</v>
          </cell>
          <cell r="R519">
            <v>-65435872.990000002</v>
          </cell>
          <cell r="S519">
            <v>-65729757.990000002</v>
          </cell>
          <cell r="T519">
            <v>-66023642.990000002</v>
          </cell>
          <cell r="AG519">
            <v>-63378677.990000002</v>
          </cell>
          <cell r="AH519">
            <v>-63672562.990000002</v>
          </cell>
          <cell r="AI519">
            <v>-63966447.990000002</v>
          </cell>
          <cell r="AJ519">
            <v>-64260332.990000002</v>
          </cell>
        </row>
        <row r="520">
          <cell r="Q520">
            <v>0</v>
          </cell>
          <cell r="R520">
            <v>0</v>
          </cell>
          <cell r="S520">
            <v>0</v>
          </cell>
          <cell r="T520">
            <v>0</v>
          </cell>
          <cell r="AG520">
            <v>0</v>
          </cell>
          <cell r="AH520">
            <v>0</v>
          </cell>
          <cell r="AI520">
            <v>0</v>
          </cell>
          <cell r="AJ520">
            <v>0</v>
          </cell>
        </row>
        <row r="521">
          <cell r="Q521">
            <v>0</v>
          </cell>
          <cell r="R521">
            <v>0</v>
          </cell>
          <cell r="S521">
            <v>0</v>
          </cell>
          <cell r="T521">
            <v>0</v>
          </cell>
          <cell r="AG521">
            <v>0</v>
          </cell>
          <cell r="AH521">
            <v>0</v>
          </cell>
          <cell r="AI521">
            <v>0</v>
          </cell>
          <cell r="AJ521">
            <v>0</v>
          </cell>
        </row>
        <row r="522">
          <cell r="Q522">
            <v>0</v>
          </cell>
          <cell r="R522">
            <v>0</v>
          </cell>
          <cell r="S522">
            <v>0</v>
          </cell>
          <cell r="T522">
            <v>0</v>
          </cell>
          <cell r="AG522">
            <v>0</v>
          </cell>
          <cell r="AH522">
            <v>0</v>
          </cell>
          <cell r="AI522">
            <v>0</v>
          </cell>
          <cell r="AJ522">
            <v>0</v>
          </cell>
        </row>
        <row r="523">
          <cell r="Q523">
            <v>0</v>
          </cell>
          <cell r="R523">
            <v>0</v>
          </cell>
          <cell r="S523">
            <v>0</v>
          </cell>
          <cell r="T523">
            <v>0</v>
          </cell>
          <cell r="AG523">
            <v>0</v>
          </cell>
          <cell r="AH523">
            <v>0</v>
          </cell>
          <cell r="AI523">
            <v>0</v>
          </cell>
          <cell r="AJ523">
            <v>0</v>
          </cell>
        </row>
        <row r="524">
          <cell r="Q524">
            <v>0</v>
          </cell>
          <cell r="R524">
            <v>0</v>
          </cell>
          <cell r="S524">
            <v>0</v>
          </cell>
          <cell r="T524">
            <v>0</v>
          </cell>
          <cell r="AG524">
            <v>0</v>
          </cell>
          <cell r="AH524">
            <v>0</v>
          </cell>
          <cell r="AI524">
            <v>0</v>
          </cell>
          <cell r="AJ524">
            <v>0</v>
          </cell>
        </row>
        <row r="525">
          <cell r="Q525">
            <v>7811.79</v>
          </cell>
          <cell r="R525">
            <v>5207.62</v>
          </cell>
          <cell r="S525">
            <v>2603.4499999999998</v>
          </cell>
          <cell r="T525">
            <v>0</v>
          </cell>
          <cell r="AG525">
            <v>23436.809999999998</v>
          </cell>
          <cell r="AH525">
            <v>20832.640000000003</v>
          </cell>
          <cell r="AI525">
            <v>18228.469999999998</v>
          </cell>
          <cell r="AJ525">
            <v>15624.330000000002</v>
          </cell>
        </row>
        <row r="526">
          <cell r="Q526">
            <v>0</v>
          </cell>
          <cell r="R526">
            <v>0</v>
          </cell>
          <cell r="S526">
            <v>0</v>
          </cell>
          <cell r="T526">
            <v>0</v>
          </cell>
          <cell r="AG526">
            <v>0</v>
          </cell>
          <cell r="AH526">
            <v>0</v>
          </cell>
          <cell r="AI526">
            <v>0</v>
          </cell>
          <cell r="AJ526">
            <v>0</v>
          </cell>
        </row>
        <row r="527">
          <cell r="Q527">
            <v>2053556</v>
          </cell>
          <cell r="R527">
            <v>2035056</v>
          </cell>
          <cell r="S527">
            <v>2016556</v>
          </cell>
          <cell r="T527">
            <v>1998056</v>
          </cell>
          <cell r="AG527">
            <v>2164556</v>
          </cell>
          <cell r="AH527">
            <v>2146056</v>
          </cell>
          <cell r="AI527">
            <v>2127556</v>
          </cell>
          <cell r="AJ527">
            <v>2109056</v>
          </cell>
        </row>
        <row r="528">
          <cell r="Q528">
            <v>0</v>
          </cell>
          <cell r="R528">
            <v>0</v>
          </cell>
          <cell r="S528">
            <v>0</v>
          </cell>
          <cell r="T528">
            <v>0</v>
          </cell>
          <cell r="AG528">
            <v>0</v>
          </cell>
          <cell r="AH528">
            <v>0</v>
          </cell>
          <cell r="AI528">
            <v>0</v>
          </cell>
          <cell r="AJ528">
            <v>0</v>
          </cell>
        </row>
        <row r="529">
          <cell r="Q529">
            <v>11568032.869999999</v>
          </cell>
          <cell r="R529">
            <v>11450616.199999999</v>
          </cell>
          <cell r="S529">
            <v>11333199.529999999</v>
          </cell>
          <cell r="T529">
            <v>11033032.9</v>
          </cell>
          <cell r="AG529">
            <v>12239095.373749999</v>
          </cell>
          <cell r="AH529">
            <v>12140255.101666665</v>
          </cell>
          <cell r="AI529">
            <v>12033984.270416668</v>
          </cell>
          <cell r="AJ529">
            <v>11912668.298333332</v>
          </cell>
        </row>
        <row r="530">
          <cell r="Q530">
            <v>0</v>
          </cell>
          <cell r="R530">
            <v>0</v>
          </cell>
          <cell r="S530">
            <v>0</v>
          </cell>
          <cell r="T530">
            <v>0</v>
          </cell>
          <cell r="AG530">
            <v>0</v>
          </cell>
          <cell r="AH530">
            <v>0</v>
          </cell>
          <cell r="AI530">
            <v>0</v>
          </cell>
          <cell r="AJ530">
            <v>0</v>
          </cell>
        </row>
        <row r="531">
          <cell r="Q531">
            <v>4158309.36</v>
          </cell>
          <cell r="R531">
            <v>3392230.25</v>
          </cell>
          <cell r="S531">
            <v>3032419.48</v>
          </cell>
          <cell r="T531">
            <v>2488094.46</v>
          </cell>
          <cell r="AG531">
            <v>1186509.5266666666</v>
          </cell>
          <cell r="AH531">
            <v>1501115.34375</v>
          </cell>
          <cell r="AI531">
            <v>1768809.0824999998</v>
          </cell>
          <cell r="AJ531">
            <v>1998830.4966666668</v>
          </cell>
        </row>
        <row r="532">
          <cell r="Q532">
            <v>0</v>
          </cell>
          <cell r="R532">
            <v>0</v>
          </cell>
          <cell r="S532">
            <v>0</v>
          </cell>
          <cell r="T532">
            <v>0</v>
          </cell>
          <cell r="AG532">
            <v>0</v>
          </cell>
          <cell r="AH532">
            <v>0</v>
          </cell>
          <cell r="AI532">
            <v>0</v>
          </cell>
          <cell r="AJ532">
            <v>0</v>
          </cell>
        </row>
        <row r="533">
          <cell r="Q533">
            <v>0</v>
          </cell>
          <cell r="R533">
            <v>0</v>
          </cell>
          <cell r="S533">
            <v>0</v>
          </cell>
          <cell r="T533">
            <v>0</v>
          </cell>
          <cell r="AG533">
            <v>0</v>
          </cell>
          <cell r="AH533">
            <v>0</v>
          </cell>
          <cell r="AI533">
            <v>0</v>
          </cell>
          <cell r="AJ533">
            <v>0</v>
          </cell>
        </row>
        <row r="534">
          <cell r="Q534">
            <v>108466.31</v>
          </cell>
          <cell r="R534">
            <v>100965.9</v>
          </cell>
          <cell r="S534">
            <v>93465.49</v>
          </cell>
          <cell r="T534">
            <v>85965</v>
          </cell>
          <cell r="AG534">
            <v>154505.82791666666</v>
          </cell>
          <cell r="AH534">
            <v>146429.27333333332</v>
          </cell>
          <cell r="AI534">
            <v>138583.17791666667</v>
          </cell>
          <cell r="AJ534">
            <v>130967.53666666668</v>
          </cell>
        </row>
        <row r="535">
          <cell r="Q535">
            <v>0</v>
          </cell>
          <cell r="R535">
            <v>0</v>
          </cell>
          <cell r="S535">
            <v>0</v>
          </cell>
          <cell r="T535">
            <v>0</v>
          </cell>
          <cell r="AG535">
            <v>0</v>
          </cell>
          <cell r="AH535">
            <v>0</v>
          </cell>
          <cell r="AI535">
            <v>0</v>
          </cell>
          <cell r="AJ535">
            <v>0</v>
          </cell>
        </row>
        <row r="536">
          <cell r="Q536">
            <v>0</v>
          </cell>
          <cell r="R536">
            <v>0</v>
          </cell>
          <cell r="S536">
            <v>0</v>
          </cell>
          <cell r="T536">
            <v>0</v>
          </cell>
          <cell r="AG536">
            <v>0</v>
          </cell>
          <cell r="AH536">
            <v>0</v>
          </cell>
          <cell r="AI536">
            <v>0</v>
          </cell>
          <cell r="AJ536">
            <v>0</v>
          </cell>
        </row>
        <row r="537">
          <cell r="Q537">
            <v>0</v>
          </cell>
          <cell r="R537">
            <v>0</v>
          </cell>
          <cell r="S537">
            <v>0</v>
          </cell>
          <cell r="T537">
            <v>0</v>
          </cell>
          <cell r="AG537">
            <v>0</v>
          </cell>
          <cell r="AH537">
            <v>0</v>
          </cell>
          <cell r="AI537">
            <v>0</v>
          </cell>
          <cell r="AJ537">
            <v>0</v>
          </cell>
        </row>
        <row r="538">
          <cell r="Q538">
            <v>28170657</v>
          </cell>
          <cell r="R538">
            <v>28170657</v>
          </cell>
          <cell r="S538">
            <v>28170657</v>
          </cell>
          <cell r="T538">
            <v>25257988</v>
          </cell>
          <cell r="AG538">
            <v>13359763.299999999</v>
          </cell>
          <cell r="AH538">
            <v>15720658.924999999</v>
          </cell>
          <cell r="AI538">
            <v>18092943.508333333</v>
          </cell>
          <cell r="AJ538">
            <v>20180889.915833335</v>
          </cell>
        </row>
        <row r="539">
          <cell r="Q539">
            <v>-28170657</v>
          </cell>
          <cell r="R539">
            <v>-28170657</v>
          </cell>
          <cell r="S539">
            <v>-28170657</v>
          </cell>
          <cell r="T539">
            <v>-25257988</v>
          </cell>
          <cell r="AG539">
            <v>-13359763.299999999</v>
          </cell>
          <cell r="AH539">
            <v>-15720658.924999999</v>
          </cell>
          <cell r="AI539">
            <v>-18092943.508333333</v>
          </cell>
          <cell r="AJ539">
            <v>-20180889.915833335</v>
          </cell>
        </row>
        <row r="540">
          <cell r="Q540">
            <v>0</v>
          </cell>
          <cell r="R540">
            <v>0</v>
          </cell>
          <cell r="S540">
            <v>0</v>
          </cell>
          <cell r="T540">
            <v>0</v>
          </cell>
          <cell r="AG540">
            <v>0</v>
          </cell>
          <cell r="AH540">
            <v>0</v>
          </cell>
          <cell r="AI540">
            <v>0</v>
          </cell>
          <cell r="AJ540">
            <v>0</v>
          </cell>
        </row>
        <row r="541">
          <cell r="Q541">
            <v>34468.85</v>
          </cell>
          <cell r="R541">
            <v>0</v>
          </cell>
          <cell r="S541">
            <v>0</v>
          </cell>
          <cell r="T541">
            <v>0</v>
          </cell>
          <cell r="AG541">
            <v>25007.430833333332</v>
          </cell>
          <cell r="AH541">
            <v>24937.44083333333</v>
          </cell>
          <cell r="AI541">
            <v>23340.882083333334</v>
          </cell>
          <cell r="AJ541">
            <v>21649.817083333335</v>
          </cell>
        </row>
        <row r="542">
          <cell r="Q542">
            <v>0</v>
          </cell>
          <cell r="R542">
            <v>0</v>
          </cell>
          <cell r="S542">
            <v>0</v>
          </cell>
          <cell r="T542">
            <v>0</v>
          </cell>
          <cell r="AG542">
            <v>0</v>
          </cell>
          <cell r="AH542">
            <v>0</v>
          </cell>
          <cell r="AI542">
            <v>0</v>
          </cell>
          <cell r="AJ542">
            <v>0</v>
          </cell>
        </row>
        <row r="543">
          <cell r="Q543">
            <v>202553.27</v>
          </cell>
          <cell r="R543">
            <v>0</v>
          </cell>
          <cell r="S543">
            <v>0</v>
          </cell>
          <cell r="T543">
            <v>0</v>
          </cell>
          <cell r="AG543">
            <v>157544.79416666666</v>
          </cell>
          <cell r="AH543">
            <v>156130.77249999999</v>
          </cell>
          <cell r="AI543">
            <v>145600.49458333332</v>
          </cell>
          <cell r="AJ543">
            <v>134390.39749999999</v>
          </cell>
        </row>
        <row r="544">
          <cell r="Q544">
            <v>0</v>
          </cell>
          <cell r="R544">
            <v>0</v>
          </cell>
          <cell r="S544">
            <v>0</v>
          </cell>
          <cell r="T544">
            <v>0</v>
          </cell>
          <cell r="AG544">
            <v>1710.4541666666667</v>
          </cell>
          <cell r="AH544">
            <v>1399.4624999999999</v>
          </cell>
          <cell r="AI544">
            <v>1088.4708333333335</v>
          </cell>
          <cell r="AJ544">
            <v>777.47916666666663</v>
          </cell>
        </row>
        <row r="545">
          <cell r="Q545">
            <v>0</v>
          </cell>
          <cell r="R545">
            <v>0</v>
          </cell>
          <cell r="S545">
            <v>0</v>
          </cell>
          <cell r="T545">
            <v>0</v>
          </cell>
          <cell r="AG545">
            <v>5586.1895833333328</v>
          </cell>
          <cell r="AH545">
            <v>4570.5187500000002</v>
          </cell>
          <cell r="AI545">
            <v>3554.8479166666662</v>
          </cell>
          <cell r="AJ545">
            <v>2539.1770833333335</v>
          </cell>
        </row>
        <row r="546">
          <cell r="Q546">
            <v>0</v>
          </cell>
          <cell r="R546">
            <v>0</v>
          </cell>
          <cell r="S546">
            <v>0</v>
          </cell>
          <cell r="T546">
            <v>0</v>
          </cell>
          <cell r="AG546">
            <v>2236.8454166666666</v>
          </cell>
          <cell r="AH546">
            <v>1830.14625</v>
          </cell>
          <cell r="AI546">
            <v>1423.4470833333335</v>
          </cell>
          <cell r="AJ546">
            <v>1016.7479166666667</v>
          </cell>
        </row>
        <row r="547">
          <cell r="Q547">
            <v>1486.1</v>
          </cell>
          <cell r="R547">
            <v>1610.7</v>
          </cell>
          <cell r="S547">
            <v>1953.89</v>
          </cell>
          <cell r="T547">
            <v>2081.66</v>
          </cell>
          <cell r="AG547">
            <v>1233.4937500000001</v>
          </cell>
          <cell r="AH547">
            <v>1290.7416666666668</v>
          </cell>
          <cell r="AI547">
            <v>1362.7083333333337</v>
          </cell>
          <cell r="AJ547">
            <v>1448.2554166666669</v>
          </cell>
        </row>
        <row r="548">
          <cell r="Q548">
            <v>0</v>
          </cell>
          <cell r="R548">
            <v>0</v>
          </cell>
          <cell r="S548">
            <v>0</v>
          </cell>
          <cell r="T548">
            <v>0</v>
          </cell>
          <cell r="AG548">
            <v>4767.8625000000002</v>
          </cell>
          <cell r="AH548">
            <v>1589.2875000000001</v>
          </cell>
          <cell r="AI548">
            <v>0</v>
          </cell>
          <cell r="AJ548">
            <v>0</v>
          </cell>
        </row>
        <row r="549">
          <cell r="Q549">
            <v>355617.78</v>
          </cell>
          <cell r="R549">
            <v>0</v>
          </cell>
          <cell r="S549">
            <v>0</v>
          </cell>
          <cell r="T549">
            <v>0</v>
          </cell>
          <cell r="AG549">
            <v>243828.87583333332</v>
          </cell>
          <cell r="AH549">
            <v>244690.07333333333</v>
          </cell>
          <cell r="AI549">
            <v>230094.55333333337</v>
          </cell>
          <cell r="AJ549">
            <v>214717.64291666669</v>
          </cell>
        </row>
        <row r="550">
          <cell r="Q550">
            <v>1290210.98</v>
          </cell>
          <cell r="R550">
            <v>1285802.26</v>
          </cell>
          <cell r="S550">
            <v>1227356.68</v>
          </cell>
          <cell r="T550">
            <v>1168911.1000000001</v>
          </cell>
          <cell r="AG550">
            <v>1640884.4600000002</v>
          </cell>
          <cell r="AH550">
            <v>1584690.4158333335</v>
          </cell>
          <cell r="AI550">
            <v>1530747.9075000004</v>
          </cell>
          <cell r="AJ550">
            <v>1476805.3991666667</v>
          </cell>
        </row>
        <row r="551">
          <cell r="Q551">
            <v>2387937.7400000002</v>
          </cell>
          <cell r="R551">
            <v>2435188.52</v>
          </cell>
          <cell r="S551">
            <v>2463913.42</v>
          </cell>
          <cell r="T551">
            <v>2498915.77</v>
          </cell>
          <cell r="AG551">
            <v>2109769.4420833332</v>
          </cell>
          <cell r="AH551">
            <v>2155943.73</v>
          </cell>
          <cell r="AI551">
            <v>2200883.8712500003</v>
          </cell>
          <cell r="AJ551">
            <v>2243947.219583333</v>
          </cell>
        </row>
        <row r="552">
          <cell r="Q552">
            <v>-452676.51</v>
          </cell>
          <cell r="R552">
            <v>-473998.84</v>
          </cell>
          <cell r="S552">
            <v>-495782.56</v>
          </cell>
          <cell r="T552">
            <v>-518132.61</v>
          </cell>
          <cell r="AG552">
            <v>-338012.85625000001</v>
          </cell>
          <cell r="AH552">
            <v>-356498.06291666668</v>
          </cell>
          <cell r="AI552">
            <v>-375450.32958333328</v>
          </cell>
          <cell r="AJ552">
            <v>-394863.14916666667</v>
          </cell>
        </row>
        <row r="553">
          <cell r="Q553">
            <v>-19724864.66</v>
          </cell>
          <cell r="R553">
            <v>-21793738.66</v>
          </cell>
          <cell r="S553">
            <v>-24603059.66</v>
          </cell>
          <cell r="T553">
            <v>-26900439.66</v>
          </cell>
          <cell r="AG553">
            <v>-9321538.9916666653</v>
          </cell>
          <cell r="AH553">
            <v>-11061853.745833332</v>
          </cell>
          <cell r="AI553">
            <v>-12797553.317500001</v>
          </cell>
          <cell r="AJ553">
            <v>-14538758.534583332</v>
          </cell>
        </row>
        <row r="554">
          <cell r="Q554">
            <v>148493689</v>
          </cell>
          <cell r="R554">
            <v>148493689</v>
          </cell>
          <cell r="S554">
            <v>148493689</v>
          </cell>
          <cell r="T554">
            <v>132630689</v>
          </cell>
          <cell r="AG554">
            <v>160943064</v>
          </cell>
          <cell r="AH554">
            <v>159102314</v>
          </cell>
          <cell r="AI554">
            <v>157261564</v>
          </cell>
          <cell r="AJ554">
            <v>155009272.33333334</v>
          </cell>
        </row>
        <row r="555">
          <cell r="R555">
            <v>0</v>
          </cell>
          <cell r="S555">
            <v>0</v>
          </cell>
          <cell r="T555">
            <v>20545452.370000001</v>
          </cell>
          <cell r="AG555">
            <v>0</v>
          </cell>
          <cell r="AH555">
            <v>0</v>
          </cell>
          <cell r="AI555">
            <v>0</v>
          </cell>
          <cell r="AJ555">
            <v>856060.51541666675</v>
          </cell>
        </row>
        <row r="556">
          <cell r="AG556">
            <v>0</v>
          </cell>
          <cell r="AH556">
            <v>0</v>
          </cell>
          <cell r="AI556">
            <v>0</v>
          </cell>
          <cell r="AJ556">
            <v>0</v>
          </cell>
        </row>
        <row r="557">
          <cell r="Q557">
            <v>5821860</v>
          </cell>
          <cell r="R557">
            <v>11603178</v>
          </cell>
          <cell r="S557">
            <v>14344357</v>
          </cell>
          <cell r="T557">
            <v>18301054</v>
          </cell>
          <cell r="AG557">
            <v>416303.33333333331</v>
          </cell>
          <cell r="AH557">
            <v>1142346.5833333333</v>
          </cell>
          <cell r="AI557">
            <v>2223493.875</v>
          </cell>
          <cell r="AJ557">
            <v>3583719.3333333335</v>
          </cell>
        </row>
        <row r="558">
          <cell r="Q558">
            <v>-5821860</v>
          </cell>
          <cell r="R558">
            <v>-11603178</v>
          </cell>
          <cell r="S558">
            <v>-14344357</v>
          </cell>
          <cell r="T558">
            <v>-18301054</v>
          </cell>
          <cell r="AG558">
            <v>-416303.33333333331</v>
          </cell>
          <cell r="AH558">
            <v>-1142346.5833333333</v>
          </cell>
          <cell r="AI558">
            <v>-2223493.875</v>
          </cell>
          <cell r="AJ558">
            <v>-3583719.3333333335</v>
          </cell>
        </row>
        <row r="559">
          <cell r="AG559">
            <v>0</v>
          </cell>
          <cell r="AH559">
            <v>0</v>
          </cell>
          <cell r="AI559">
            <v>0</v>
          </cell>
          <cell r="AJ559">
            <v>0</v>
          </cell>
        </row>
        <row r="560">
          <cell r="AG560">
            <v>0</v>
          </cell>
          <cell r="AH560">
            <v>0</v>
          </cell>
          <cell r="AI560">
            <v>0</v>
          </cell>
          <cell r="AJ560">
            <v>0</v>
          </cell>
        </row>
        <row r="561">
          <cell r="R561">
            <v>0</v>
          </cell>
          <cell r="S561">
            <v>0</v>
          </cell>
          <cell r="T561">
            <v>40009301</v>
          </cell>
          <cell r="AG561">
            <v>0</v>
          </cell>
          <cell r="AH561">
            <v>0</v>
          </cell>
          <cell r="AI561">
            <v>0</v>
          </cell>
          <cell r="AJ561">
            <v>1667054.2083333333</v>
          </cell>
        </row>
        <row r="562">
          <cell r="R562">
            <v>0</v>
          </cell>
          <cell r="S562">
            <v>0</v>
          </cell>
          <cell r="T562">
            <v>-40009301</v>
          </cell>
          <cell r="AG562">
            <v>0</v>
          </cell>
          <cell r="AH562">
            <v>0</v>
          </cell>
          <cell r="AI562">
            <v>0</v>
          </cell>
          <cell r="AJ562">
            <v>-1667054.2083333333</v>
          </cell>
        </row>
        <row r="563">
          <cell r="Q563">
            <v>4129091.39</v>
          </cell>
          <cell r="R563">
            <v>4085328</v>
          </cell>
          <cell r="S563">
            <v>4085328</v>
          </cell>
          <cell r="T563">
            <v>3549741</v>
          </cell>
          <cell r="AG563">
            <v>1197064.0645833334</v>
          </cell>
          <cell r="AH563">
            <v>1539331.5391666666</v>
          </cell>
          <cell r="AI563">
            <v>1879775.5391666666</v>
          </cell>
          <cell r="AJ563">
            <v>2197903.4141666666</v>
          </cell>
        </row>
        <row r="564">
          <cell r="Q564">
            <v>0</v>
          </cell>
          <cell r="R564">
            <v>0</v>
          </cell>
          <cell r="S564">
            <v>0</v>
          </cell>
          <cell r="T564">
            <v>0</v>
          </cell>
          <cell r="AG564">
            <v>0</v>
          </cell>
          <cell r="AH564">
            <v>0</v>
          </cell>
          <cell r="AI564">
            <v>0</v>
          </cell>
          <cell r="AJ564">
            <v>0</v>
          </cell>
        </row>
        <row r="565">
          <cell r="AG565">
            <v>0</v>
          </cell>
          <cell r="AH565">
            <v>0</v>
          </cell>
          <cell r="AI565">
            <v>0</v>
          </cell>
          <cell r="AJ565">
            <v>0</v>
          </cell>
        </row>
        <row r="566">
          <cell r="Q566">
            <v>28199826.379999999</v>
          </cell>
          <cell r="R566">
            <v>28716647.699999999</v>
          </cell>
          <cell r="S566">
            <v>28867264.809999999</v>
          </cell>
          <cell r="T566">
            <v>29048417.75</v>
          </cell>
          <cell r="AG566">
            <v>27032433.507499997</v>
          </cell>
          <cell r="AH566">
            <v>27212861.618750002</v>
          </cell>
          <cell r="AI566">
            <v>27419755.707916666</v>
          </cell>
          <cell r="AJ566">
            <v>27637878.142500002</v>
          </cell>
        </row>
        <row r="567">
          <cell r="Q567">
            <v>1701628.26</v>
          </cell>
          <cell r="R567">
            <v>1637689.26</v>
          </cell>
          <cell r="S567">
            <v>1573750.26</v>
          </cell>
          <cell r="T567">
            <v>1651423.24</v>
          </cell>
          <cell r="AG567">
            <v>2085211.582916667</v>
          </cell>
          <cell r="AH567">
            <v>2021323.2600000005</v>
          </cell>
          <cell r="AI567">
            <v>1957384.2600000005</v>
          </cell>
          <cell r="AJ567">
            <v>1899345.759166667</v>
          </cell>
        </row>
        <row r="568">
          <cell r="Q568">
            <v>1744869.26</v>
          </cell>
          <cell r="R568">
            <v>1694791.26</v>
          </cell>
          <cell r="S568">
            <v>1644713.26</v>
          </cell>
          <cell r="T568">
            <v>1736247.24</v>
          </cell>
          <cell r="AG568">
            <v>2044654.6291666671</v>
          </cell>
          <cell r="AH568">
            <v>1996512.9945833336</v>
          </cell>
          <cell r="AI568">
            <v>1945169.801666667</v>
          </cell>
          <cell r="AJ568">
            <v>1901003.759166667</v>
          </cell>
        </row>
        <row r="569">
          <cell r="Q569">
            <v>283223.96000000002</v>
          </cell>
          <cell r="R569">
            <v>283223.96000000002</v>
          </cell>
          <cell r="S569">
            <v>283223.96000000002</v>
          </cell>
          <cell r="T569">
            <v>0</v>
          </cell>
          <cell r="AG569">
            <v>281517.17708333331</v>
          </cell>
          <cell r="AH569">
            <v>282211.27833333326</v>
          </cell>
          <cell r="AI569">
            <v>282320.40583333332</v>
          </cell>
          <cell r="AJ569">
            <v>270441.0995833333</v>
          </cell>
        </row>
        <row r="570">
          <cell r="Q570">
            <v>0</v>
          </cell>
          <cell r="R570">
            <v>0</v>
          </cell>
          <cell r="S570">
            <v>0</v>
          </cell>
          <cell r="T570">
            <v>0</v>
          </cell>
          <cell r="AG570">
            <v>0</v>
          </cell>
          <cell r="AH570">
            <v>0</v>
          </cell>
          <cell r="AI570">
            <v>0</v>
          </cell>
          <cell r="AJ570">
            <v>0</v>
          </cell>
        </row>
        <row r="571">
          <cell r="Q571">
            <v>0</v>
          </cell>
          <cell r="R571">
            <v>0</v>
          </cell>
          <cell r="S571">
            <v>0</v>
          </cell>
          <cell r="T571">
            <v>0</v>
          </cell>
          <cell r="AG571">
            <v>0</v>
          </cell>
          <cell r="AH571">
            <v>0</v>
          </cell>
          <cell r="AI571">
            <v>0</v>
          </cell>
          <cell r="AJ571">
            <v>0</v>
          </cell>
        </row>
        <row r="572">
          <cell r="Q572">
            <v>0</v>
          </cell>
          <cell r="R572">
            <v>0</v>
          </cell>
          <cell r="S572">
            <v>0</v>
          </cell>
          <cell r="T572">
            <v>0</v>
          </cell>
          <cell r="AG572">
            <v>0</v>
          </cell>
          <cell r="AH572">
            <v>0</v>
          </cell>
          <cell r="AI572">
            <v>0</v>
          </cell>
          <cell r="AJ572">
            <v>0</v>
          </cell>
        </row>
        <row r="573">
          <cell r="Q573">
            <v>0</v>
          </cell>
          <cell r="R573">
            <v>0</v>
          </cell>
          <cell r="S573">
            <v>0</v>
          </cell>
          <cell r="T573">
            <v>0</v>
          </cell>
          <cell r="AG573">
            <v>0</v>
          </cell>
          <cell r="AH573">
            <v>0</v>
          </cell>
          <cell r="AI573">
            <v>0</v>
          </cell>
          <cell r="AJ573">
            <v>0</v>
          </cell>
        </row>
        <row r="574">
          <cell r="Q574">
            <v>0</v>
          </cell>
          <cell r="R574">
            <v>0</v>
          </cell>
          <cell r="S574">
            <v>0</v>
          </cell>
          <cell r="T574">
            <v>0</v>
          </cell>
          <cell r="AG574">
            <v>0</v>
          </cell>
          <cell r="AH574">
            <v>0</v>
          </cell>
          <cell r="AI574">
            <v>0</v>
          </cell>
          <cell r="AJ574">
            <v>0</v>
          </cell>
        </row>
        <row r="575">
          <cell r="Q575">
            <v>0</v>
          </cell>
          <cell r="R575">
            <v>0</v>
          </cell>
          <cell r="S575">
            <v>0</v>
          </cell>
          <cell r="T575">
            <v>0</v>
          </cell>
          <cell r="AG575">
            <v>0</v>
          </cell>
          <cell r="AH575">
            <v>0</v>
          </cell>
          <cell r="AI575">
            <v>0</v>
          </cell>
          <cell r="AJ575">
            <v>0</v>
          </cell>
        </row>
        <row r="576">
          <cell r="Q576">
            <v>0</v>
          </cell>
          <cell r="R576">
            <v>0</v>
          </cell>
          <cell r="S576">
            <v>0</v>
          </cell>
          <cell r="T576">
            <v>0</v>
          </cell>
          <cell r="AG576">
            <v>0</v>
          </cell>
          <cell r="AH576">
            <v>0</v>
          </cell>
          <cell r="AI576">
            <v>0</v>
          </cell>
          <cell r="AJ576">
            <v>0</v>
          </cell>
        </row>
        <row r="577">
          <cell r="Q577">
            <v>1471645.26</v>
          </cell>
          <cell r="R577">
            <v>1471645.26</v>
          </cell>
          <cell r="S577">
            <v>1471645.26</v>
          </cell>
          <cell r="T577">
            <v>1499216.5</v>
          </cell>
          <cell r="AG577">
            <v>1538686.2429166667</v>
          </cell>
          <cell r="AH577">
            <v>1525162.5337499997</v>
          </cell>
          <cell r="AI577">
            <v>1511638.824583333</v>
          </cell>
          <cell r="AJ577">
            <v>1502216.3170833329</v>
          </cell>
        </row>
        <row r="578">
          <cell r="Q578">
            <v>0</v>
          </cell>
          <cell r="R578">
            <v>0</v>
          </cell>
          <cell r="S578">
            <v>0</v>
          </cell>
          <cell r="T578">
            <v>0</v>
          </cell>
          <cell r="AG578">
            <v>0</v>
          </cell>
          <cell r="AH578">
            <v>0</v>
          </cell>
          <cell r="AI578">
            <v>0</v>
          </cell>
          <cell r="AJ578">
            <v>0</v>
          </cell>
        </row>
        <row r="579">
          <cell r="Q579">
            <v>2297178.35</v>
          </cell>
          <cell r="R579">
            <v>2302815.35</v>
          </cell>
          <cell r="S579">
            <v>2303767.35</v>
          </cell>
          <cell r="T579">
            <v>1163722.56</v>
          </cell>
          <cell r="AG579">
            <v>2227541.2941666665</v>
          </cell>
          <cell r="AH579">
            <v>2242198.3037500004</v>
          </cell>
          <cell r="AI579">
            <v>2255389.7954166667</v>
          </cell>
          <cell r="AJ579">
            <v>2218836.8962500007</v>
          </cell>
        </row>
        <row r="580">
          <cell r="R580">
            <v>0</v>
          </cell>
          <cell r="S580">
            <v>0</v>
          </cell>
          <cell r="T580">
            <v>783.5</v>
          </cell>
          <cell r="AG580">
            <v>0</v>
          </cell>
          <cell r="AH580">
            <v>0</v>
          </cell>
          <cell r="AI580">
            <v>0</v>
          </cell>
          <cell r="AJ580">
            <v>32.645833333333336</v>
          </cell>
        </row>
        <row r="581">
          <cell r="Q581">
            <v>56842.52</v>
          </cell>
          <cell r="R581">
            <v>58267.68</v>
          </cell>
          <cell r="S581">
            <v>58267.68</v>
          </cell>
          <cell r="T581">
            <v>58267.68</v>
          </cell>
          <cell r="AG581">
            <v>41891.937500000007</v>
          </cell>
          <cell r="AH581">
            <v>46688.195833333331</v>
          </cell>
          <cell r="AI581">
            <v>51543.835833333338</v>
          </cell>
          <cell r="AJ581">
            <v>54431.205416666671</v>
          </cell>
        </row>
        <row r="582">
          <cell r="Q582">
            <v>96518.45</v>
          </cell>
          <cell r="R582">
            <v>98811.15</v>
          </cell>
          <cell r="S582">
            <v>99600.45</v>
          </cell>
          <cell r="T582">
            <v>99604.77</v>
          </cell>
          <cell r="AG582">
            <v>73572.842083333337</v>
          </cell>
          <cell r="AH582">
            <v>81711.575416666659</v>
          </cell>
          <cell r="AI582">
            <v>89978.725416666668</v>
          </cell>
          <cell r="AJ582">
            <v>94857.550416666651</v>
          </cell>
        </row>
        <row r="583">
          <cell r="Q583">
            <v>50000</v>
          </cell>
          <cell r="R583">
            <v>50000</v>
          </cell>
          <cell r="S583">
            <v>50000</v>
          </cell>
          <cell r="T583">
            <v>50000</v>
          </cell>
          <cell r="AG583">
            <v>50000</v>
          </cell>
          <cell r="AH583">
            <v>50000</v>
          </cell>
          <cell r="AI583">
            <v>50000</v>
          </cell>
          <cell r="AJ583">
            <v>50000</v>
          </cell>
        </row>
        <row r="584">
          <cell r="Q584">
            <v>0</v>
          </cell>
          <cell r="R584">
            <v>0</v>
          </cell>
          <cell r="S584">
            <v>0</v>
          </cell>
          <cell r="T584">
            <v>0</v>
          </cell>
          <cell r="AG584">
            <v>7477.98</v>
          </cell>
          <cell r="AH584">
            <v>7477.98</v>
          </cell>
          <cell r="AI584">
            <v>7477.98</v>
          </cell>
          <cell r="AJ584">
            <v>7062.5366666666669</v>
          </cell>
        </row>
        <row r="585">
          <cell r="Q585">
            <v>0</v>
          </cell>
          <cell r="R585">
            <v>0</v>
          </cell>
          <cell r="S585">
            <v>0</v>
          </cell>
          <cell r="T585">
            <v>0</v>
          </cell>
          <cell r="AG585">
            <v>0</v>
          </cell>
          <cell r="AH585">
            <v>0</v>
          </cell>
          <cell r="AI585">
            <v>0</v>
          </cell>
          <cell r="AJ585">
            <v>0</v>
          </cell>
        </row>
        <row r="586">
          <cell r="Q586">
            <v>13442.34</v>
          </cell>
          <cell r="R586">
            <v>13442.34</v>
          </cell>
          <cell r="S586">
            <v>13442.34</v>
          </cell>
          <cell r="T586">
            <v>13442.34</v>
          </cell>
          <cell r="AG586">
            <v>10680.527499999998</v>
          </cell>
          <cell r="AH586">
            <v>11707.659999999998</v>
          </cell>
          <cell r="AI586">
            <v>12617.902916666666</v>
          </cell>
          <cell r="AJ586">
            <v>13072.069166666666</v>
          </cell>
        </row>
        <row r="587">
          <cell r="Q587">
            <v>20000</v>
          </cell>
          <cell r="R587">
            <v>20000</v>
          </cell>
          <cell r="S587">
            <v>20000</v>
          </cell>
          <cell r="T587">
            <v>20000</v>
          </cell>
          <cell r="AG587">
            <v>17916.666666666668</v>
          </cell>
          <cell r="AH587">
            <v>18750</v>
          </cell>
          <cell r="AI587">
            <v>19583.333333333332</v>
          </cell>
          <cell r="AJ587">
            <v>20000</v>
          </cell>
        </row>
        <row r="588">
          <cell r="R588">
            <v>0</v>
          </cell>
          <cell r="S588">
            <v>0</v>
          </cell>
          <cell r="T588">
            <v>41054.71</v>
          </cell>
          <cell r="AG588">
            <v>0</v>
          </cell>
          <cell r="AH588">
            <v>0</v>
          </cell>
          <cell r="AI588">
            <v>0</v>
          </cell>
          <cell r="AJ588">
            <v>1710.6129166666667</v>
          </cell>
        </row>
        <row r="589">
          <cell r="Q589">
            <v>0</v>
          </cell>
          <cell r="R589">
            <v>0</v>
          </cell>
          <cell r="S589">
            <v>0</v>
          </cell>
          <cell r="T589">
            <v>0</v>
          </cell>
          <cell r="AG589">
            <v>0</v>
          </cell>
          <cell r="AH589">
            <v>0</v>
          </cell>
          <cell r="AI589">
            <v>0</v>
          </cell>
          <cell r="AJ589">
            <v>0</v>
          </cell>
        </row>
        <row r="590">
          <cell r="Q590">
            <v>0</v>
          </cell>
          <cell r="R590">
            <v>0</v>
          </cell>
          <cell r="S590">
            <v>0</v>
          </cell>
          <cell r="T590">
            <v>0</v>
          </cell>
          <cell r="AG590">
            <v>0</v>
          </cell>
          <cell r="AH590">
            <v>0</v>
          </cell>
          <cell r="AI590">
            <v>0</v>
          </cell>
          <cell r="AJ590">
            <v>0</v>
          </cell>
        </row>
        <row r="591">
          <cell r="Q591">
            <v>0</v>
          </cell>
          <cell r="R591">
            <v>0</v>
          </cell>
          <cell r="S591">
            <v>0</v>
          </cell>
          <cell r="T591">
            <v>0</v>
          </cell>
          <cell r="AG591">
            <v>0</v>
          </cell>
          <cell r="AH591">
            <v>0</v>
          </cell>
          <cell r="AI591">
            <v>0</v>
          </cell>
          <cell r="AJ591">
            <v>0</v>
          </cell>
        </row>
        <row r="592">
          <cell r="Q592">
            <v>0</v>
          </cell>
          <cell r="R592">
            <v>0</v>
          </cell>
          <cell r="S592">
            <v>0</v>
          </cell>
          <cell r="T592">
            <v>0</v>
          </cell>
          <cell r="AG592">
            <v>0</v>
          </cell>
          <cell r="AH592">
            <v>0</v>
          </cell>
          <cell r="AI592">
            <v>0</v>
          </cell>
          <cell r="AJ592">
            <v>0</v>
          </cell>
        </row>
        <row r="593">
          <cell r="Q593">
            <v>0</v>
          </cell>
          <cell r="R593">
            <v>0</v>
          </cell>
          <cell r="S593">
            <v>0</v>
          </cell>
          <cell r="T593">
            <v>0</v>
          </cell>
          <cell r="AG593">
            <v>0</v>
          </cell>
          <cell r="AH593">
            <v>0</v>
          </cell>
          <cell r="AI593">
            <v>0</v>
          </cell>
          <cell r="AJ593">
            <v>0</v>
          </cell>
        </row>
        <row r="594">
          <cell r="Q594">
            <v>0</v>
          </cell>
          <cell r="R594">
            <v>0</v>
          </cell>
          <cell r="S594">
            <v>0</v>
          </cell>
          <cell r="T594">
            <v>0</v>
          </cell>
          <cell r="AG594">
            <v>0</v>
          </cell>
          <cell r="AH594">
            <v>0</v>
          </cell>
          <cell r="AI594">
            <v>0</v>
          </cell>
          <cell r="AJ594">
            <v>0</v>
          </cell>
        </row>
        <row r="595">
          <cell r="Q595">
            <v>0</v>
          </cell>
          <cell r="R595">
            <v>0</v>
          </cell>
          <cell r="S595">
            <v>0</v>
          </cell>
          <cell r="T595">
            <v>0</v>
          </cell>
          <cell r="AG595">
            <v>0</v>
          </cell>
          <cell r="AH595">
            <v>0</v>
          </cell>
          <cell r="AI595">
            <v>0</v>
          </cell>
          <cell r="AJ595">
            <v>0</v>
          </cell>
        </row>
        <row r="596">
          <cell r="Q596">
            <v>0</v>
          </cell>
          <cell r="R596">
            <v>0</v>
          </cell>
          <cell r="S596">
            <v>0</v>
          </cell>
          <cell r="T596">
            <v>0</v>
          </cell>
          <cell r="AG596">
            <v>0</v>
          </cell>
          <cell r="AH596">
            <v>0</v>
          </cell>
          <cell r="AI596">
            <v>0</v>
          </cell>
          <cell r="AJ596">
            <v>0</v>
          </cell>
        </row>
        <row r="597">
          <cell r="Q597">
            <v>0</v>
          </cell>
          <cell r="R597">
            <v>0</v>
          </cell>
          <cell r="S597">
            <v>0</v>
          </cell>
          <cell r="T597">
            <v>0</v>
          </cell>
          <cell r="AG597">
            <v>0</v>
          </cell>
          <cell r="AH597">
            <v>0</v>
          </cell>
          <cell r="AI597">
            <v>0</v>
          </cell>
          <cell r="AJ597">
            <v>0</v>
          </cell>
        </row>
        <row r="598">
          <cell r="Q598">
            <v>0</v>
          </cell>
          <cell r="R598">
            <v>0</v>
          </cell>
          <cell r="S598">
            <v>0</v>
          </cell>
          <cell r="T598">
            <v>0</v>
          </cell>
          <cell r="AG598">
            <v>0</v>
          </cell>
          <cell r="AH598">
            <v>0</v>
          </cell>
          <cell r="AI598">
            <v>0</v>
          </cell>
          <cell r="AJ598">
            <v>0</v>
          </cell>
        </row>
        <row r="599">
          <cell r="Q599">
            <v>0</v>
          </cell>
          <cell r="R599">
            <v>0</v>
          </cell>
          <cell r="S599">
            <v>0</v>
          </cell>
          <cell r="T599">
            <v>0</v>
          </cell>
          <cell r="AG599">
            <v>0</v>
          </cell>
          <cell r="AH599">
            <v>0</v>
          </cell>
          <cell r="AI599">
            <v>0</v>
          </cell>
          <cell r="AJ599">
            <v>0</v>
          </cell>
        </row>
        <row r="600">
          <cell r="Q600">
            <v>0</v>
          </cell>
          <cell r="R600">
            <v>0</v>
          </cell>
          <cell r="S600">
            <v>0</v>
          </cell>
          <cell r="T600">
            <v>0</v>
          </cell>
          <cell r="AG600">
            <v>0</v>
          </cell>
          <cell r="AH600">
            <v>0</v>
          </cell>
          <cell r="AI600">
            <v>0</v>
          </cell>
          <cell r="AJ600">
            <v>0</v>
          </cell>
        </row>
        <row r="601">
          <cell r="Q601">
            <v>0</v>
          </cell>
          <cell r="R601">
            <v>0</v>
          </cell>
          <cell r="S601">
            <v>0</v>
          </cell>
          <cell r="T601">
            <v>0</v>
          </cell>
          <cell r="AG601">
            <v>0</v>
          </cell>
          <cell r="AH601">
            <v>0</v>
          </cell>
          <cell r="AI601">
            <v>0</v>
          </cell>
          <cell r="AJ601">
            <v>0</v>
          </cell>
        </row>
        <row r="602">
          <cell r="Q602">
            <v>0</v>
          </cell>
          <cell r="R602">
            <v>0</v>
          </cell>
          <cell r="S602">
            <v>0</v>
          </cell>
          <cell r="T602">
            <v>0</v>
          </cell>
          <cell r="AG602">
            <v>0</v>
          </cell>
          <cell r="AH602">
            <v>0</v>
          </cell>
          <cell r="AI602">
            <v>0</v>
          </cell>
          <cell r="AJ602">
            <v>0</v>
          </cell>
        </row>
        <row r="603">
          <cell r="Q603">
            <v>0</v>
          </cell>
          <cell r="R603">
            <v>0</v>
          </cell>
          <cell r="S603">
            <v>0</v>
          </cell>
          <cell r="T603">
            <v>0</v>
          </cell>
          <cell r="AG603">
            <v>0</v>
          </cell>
          <cell r="AH603">
            <v>0</v>
          </cell>
          <cell r="AI603">
            <v>0</v>
          </cell>
          <cell r="AJ603">
            <v>0</v>
          </cell>
        </row>
        <row r="604">
          <cell r="Q604">
            <v>0</v>
          </cell>
          <cell r="R604">
            <v>0</v>
          </cell>
          <cell r="S604">
            <v>0</v>
          </cell>
          <cell r="T604">
            <v>0</v>
          </cell>
          <cell r="AG604">
            <v>0</v>
          </cell>
          <cell r="AH604">
            <v>0</v>
          </cell>
          <cell r="AI604">
            <v>0</v>
          </cell>
          <cell r="AJ604">
            <v>0</v>
          </cell>
        </row>
        <row r="605">
          <cell r="Q605">
            <v>0</v>
          </cell>
          <cell r="R605">
            <v>0</v>
          </cell>
          <cell r="S605">
            <v>0</v>
          </cell>
          <cell r="T605">
            <v>0</v>
          </cell>
          <cell r="AG605">
            <v>0</v>
          </cell>
          <cell r="AH605">
            <v>0</v>
          </cell>
          <cell r="AI605">
            <v>0</v>
          </cell>
          <cell r="AJ605">
            <v>0</v>
          </cell>
        </row>
        <row r="606">
          <cell r="Q606">
            <v>0</v>
          </cell>
          <cell r="R606">
            <v>0</v>
          </cell>
          <cell r="S606">
            <v>0</v>
          </cell>
          <cell r="T606">
            <v>0</v>
          </cell>
          <cell r="AG606">
            <v>0</v>
          </cell>
          <cell r="AH606">
            <v>0</v>
          </cell>
          <cell r="AI606">
            <v>0</v>
          </cell>
          <cell r="AJ606">
            <v>0</v>
          </cell>
        </row>
        <row r="607">
          <cell r="Q607">
            <v>0</v>
          </cell>
          <cell r="R607">
            <v>0</v>
          </cell>
          <cell r="S607">
            <v>0</v>
          </cell>
          <cell r="T607">
            <v>0</v>
          </cell>
          <cell r="AG607">
            <v>0</v>
          </cell>
          <cell r="AH607">
            <v>0</v>
          </cell>
          <cell r="AI607">
            <v>0</v>
          </cell>
          <cell r="AJ607">
            <v>0</v>
          </cell>
        </row>
        <row r="608">
          <cell r="Q608">
            <v>0</v>
          </cell>
          <cell r="R608">
            <v>0</v>
          </cell>
          <cell r="S608">
            <v>0</v>
          </cell>
          <cell r="T608">
            <v>0</v>
          </cell>
          <cell r="AG608">
            <v>0</v>
          </cell>
          <cell r="AH608">
            <v>0</v>
          </cell>
          <cell r="AI608">
            <v>0</v>
          </cell>
          <cell r="AJ608">
            <v>0</v>
          </cell>
        </row>
        <row r="609">
          <cell r="Q609">
            <v>0</v>
          </cell>
          <cell r="R609">
            <v>0</v>
          </cell>
          <cell r="S609">
            <v>0</v>
          </cell>
          <cell r="T609">
            <v>0</v>
          </cell>
          <cell r="AG609">
            <v>0</v>
          </cell>
          <cell r="AH609">
            <v>0</v>
          </cell>
          <cell r="AI609">
            <v>0</v>
          </cell>
          <cell r="AJ609">
            <v>0</v>
          </cell>
        </row>
        <row r="610">
          <cell r="Q610">
            <v>0</v>
          </cell>
          <cell r="R610">
            <v>0</v>
          </cell>
          <cell r="S610">
            <v>0</v>
          </cell>
          <cell r="T610">
            <v>0</v>
          </cell>
          <cell r="AG610">
            <v>0</v>
          </cell>
          <cell r="AH610">
            <v>0</v>
          </cell>
          <cell r="AI610">
            <v>0</v>
          </cell>
          <cell r="AJ610">
            <v>0</v>
          </cell>
        </row>
        <row r="611">
          <cell r="Q611">
            <v>0</v>
          </cell>
          <cell r="R611">
            <v>0</v>
          </cell>
          <cell r="S611">
            <v>0</v>
          </cell>
          <cell r="T611">
            <v>0</v>
          </cell>
          <cell r="AG611">
            <v>0</v>
          </cell>
          <cell r="AH611">
            <v>0</v>
          </cell>
          <cell r="AI611">
            <v>0</v>
          </cell>
          <cell r="AJ611">
            <v>0</v>
          </cell>
        </row>
        <row r="612">
          <cell r="Q612">
            <v>0</v>
          </cell>
          <cell r="R612">
            <v>0</v>
          </cell>
          <cell r="S612">
            <v>0</v>
          </cell>
          <cell r="T612">
            <v>0</v>
          </cell>
          <cell r="AG612">
            <v>0</v>
          </cell>
          <cell r="AH612">
            <v>0</v>
          </cell>
          <cell r="AI612">
            <v>0</v>
          </cell>
          <cell r="AJ612">
            <v>0</v>
          </cell>
        </row>
        <row r="613">
          <cell r="Q613">
            <v>0</v>
          </cell>
          <cell r="R613">
            <v>0</v>
          </cell>
          <cell r="S613">
            <v>0</v>
          </cell>
          <cell r="T613">
            <v>0</v>
          </cell>
          <cell r="AG613">
            <v>0</v>
          </cell>
          <cell r="AH613">
            <v>0</v>
          </cell>
          <cell r="AI613">
            <v>0</v>
          </cell>
          <cell r="AJ613">
            <v>0</v>
          </cell>
        </row>
        <row r="614">
          <cell r="Q614">
            <v>0</v>
          </cell>
          <cell r="R614">
            <v>0</v>
          </cell>
          <cell r="S614">
            <v>0</v>
          </cell>
          <cell r="T614">
            <v>0</v>
          </cell>
          <cell r="AG614">
            <v>0</v>
          </cell>
          <cell r="AH614">
            <v>0</v>
          </cell>
          <cell r="AI614">
            <v>0</v>
          </cell>
          <cell r="AJ614">
            <v>0</v>
          </cell>
        </row>
        <row r="615">
          <cell r="Q615">
            <v>348448.37</v>
          </cell>
          <cell r="R615">
            <v>348448.37</v>
          </cell>
          <cell r="S615">
            <v>348448.37</v>
          </cell>
          <cell r="T615">
            <v>433950.08</v>
          </cell>
          <cell r="AG615">
            <v>359965.02791666664</v>
          </cell>
          <cell r="AH615">
            <v>355669.05875000003</v>
          </cell>
          <cell r="AI615">
            <v>351373.08958333335</v>
          </cell>
          <cell r="AJ615">
            <v>352721.54208333342</v>
          </cell>
        </row>
        <row r="616">
          <cell r="Q616">
            <v>0</v>
          </cell>
          <cell r="R616">
            <v>0</v>
          </cell>
          <cell r="S616">
            <v>0</v>
          </cell>
          <cell r="T616">
            <v>0</v>
          </cell>
          <cell r="AG616">
            <v>37.1175</v>
          </cell>
          <cell r="AH616">
            <v>0</v>
          </cell>
          <cell r="AI616">
            <v>0</v>
          </cell>
          <cell r="AJ616">
            <v>0</v>
          </cell>
        </row>
        <row r="617">
          <cell r="Q617">
            <v>0</v>
          </cell>
          <cell r="R617">
            <v>0</v>
          </cell>
          <cell r="S617">
            <v>0</v>
          </cell>
          <cell r="T617">
            <v>0</v>
          </cell>
          <cell r="AG617">
            <v>2150.6454166666667</v>
          </cell>
          <cell r="AH617">
            <v>1730.3970833333333</v>
          </cell>
          <cell r="AI617">
            <v>1359.5904166666667</v>
          </cell>
          <cell r="AJ617">
            <v>1038.2254166666664</v>
          </cell>
        </row>
        <row r="618">
          <cell r="Q618">
            <v>0</v>
          </cell>
          <cell r="R618">
            <v>0</v>
          </cell>
          <cell r="S618">
            <v>0</v>
          </cell>
          <cell r="T618">
            <v>0</v>
          </cell>
          <cell r="AG618">
            <v>1794.6570833333328</v>
          </cell>
          <cell r="AH618">
            <v>1374.0387499999999</v>
          </cell>
          <cell r="AI618">
            <v>1009.5020833333333</v>
          </cell>
          <cell r="AJ618">
            <v>701.04708333333338</v>
          </cell>
        </row>
        <row r="619">
          <cell r="Q619">
            <v>0</v>
          </cell>
          <cell r="R619">
            <v>0</v>
          </cell>
          <cell r="S619">
            <v>0</v>
          </cell>
          <cell r="T619">
            <v>0</v>
          </cell>
          <cell r="AG619">
            <v>1332.3158333333333</v>
          </cell>
          <cell r="AH619">
            <v>841.08749999999998</v>
          </cell>
          <cell r="AI619">
            <v>463.80250000000001</v>
          </cell>
          <cell r="AJ619">
            <v>200.46083333333331</v>
          </cell>
        </row>
        <row r="620">
          <cell r="Q620">
            <v>51551.63</v>
          </cell>
          <cell r="R620">
            <v>51551.63</v>
          </cell>
          <cell r="S620">
            <v>66049.919999999998</v>
          </cell>
          <cell r="T620">
            <v>66049.919999999998</v>
          </cell>
          <cell r="AG620">
            <v>50447.732916666668</v>
          </cell>
          <cell r="AH620">
            <v>50625.055</v>
          </cell>
          <cell r="AI620">
            <v>51374.877083333333</v>
          </cell>
          <cell r="AJ620">
            <v>52717.419583333336</v>
          </cell>
        </row>
        <row r="621">
          <cell r="Q621">
            <v>382.69</v>
          </cell>
          <cell r="R621">
            <v>0</v>
          </cell>
          <cell r="S621">
            <v>0</v>
          </cell>
          <cell r="T621">
            <v>0</v>
          </cell>
          <cell r="AG621">
            <v>2981.5475000000001</v>
          </cell>
          <cell r="AH621">
            <v>2550.1058333333331</v>
          </cell>
          <cell r="AI621">
            <v>2138.9162500000002</v>
          </cell>
          <cell r="AJ621">
            <v>1763.9241666666667</v>
          </cell>
        </row>
        <row r="622">
          <cell r="Q622">
            <v>16434.43</v>
          </cell>
          <cell r="R622">
            <v>15338.8</v>
          </cell>
          <cell r="S622">
            <v>14243.17</v>
          </cell>
          <cell r="T622">
            <v>13147.54</v>
          </cell>
          <cell r="AG622">
            <v>23008.210000000003</v>
          </cell>
          <cell r="AH622">
            <v>21912.58</v>
          </cell>
          <cell r="AI622">
            <v>20816.95</v>
          </cell>
          <cell r="AJ622">
            <v>19721.32</v>
          </cell>
        </row>
        <row r="623">
          <cell r="Q623">
            <v>87974.39</v>
          </cell>
          <cell r="R623">
            <v>87974.39</v>
          </cell>
          <cell r="S623">
            <v>87974.39</v>
          </cell>
          <cell r="T623">
            <v>0</v>
          </cell>
          <cell r="AG623">
            <v>87974.39</v>
          </cell>
          <cell r="AH623">
            <v>87974.39</v>
          </cell>
          <cell r="AI623">
            <v>87974.39</v>
          </cell>
          <cell r="AJ623">
            <v>84308.79041666667</v>
          </cell>
        </row>
        <row r="624">
          <cell r="Q624">
            <v>36410.67</v>
          </cell>
          <cell r="R624">
            <v>49489.68</v>
          </cell>
          <cell r="S624">
            <v>63794.23</v>
          </cell>
          <cell r="T624">
            <v>70264.850000000006</v>
          </cell>
          <cell r="AG624">
            <v>8473.5445833333342</v>
          </cell>
          <cell r="AH624">
            <v>12052.725833333332</v>
          </cell>
          <cell r="AI624">
            <v>16772.888749999998</v>
          </cell>
          <cell r="AJ624">
            <v>22358.68375</v>
          </cell>
        </row>
        <row r="625">
          <cell r="R625">
            <v>41011.760000000002</v>
          </cell>
          <cell r="S625">
            <v>43022.26</v>
          </cell>
          <cell r="T625">
            <v>43097.78</v>
          </cell>
          <cell r="AG625">
            <v>0</v>
          </cell>
          <cell r="AH625">
            <v>1708.8233333333335</v>
          </cell>
          <cell r="AI625">
            <v>5210.2408333333333</v>
          </cell>
          <cell r="AJ625">
            <v>8798.5758333333342</v>
          </cell>
        </row>
        <row r="626">
          <cell r="AG626">
            <v>0</v>
          </cell>
          <cell r="AH626">
            <v>0</v>
          </cell>
          <cell r="AI626">
            <v>0</v>
          </cell>
          <cell r="AJ626">
            <v>0</v>
          </cell>
        </row>
        <row r="627">
          <cell r="R627">
            <v>0</v>
          </cell>
          <cell r="S627">
            <v>496</v>
          </cell>
          <cell r="T627">
            <v>3305.19</v>
          </cell>
          <cell r="AG627">
            <v>0</v>
          </cell>
          <cell r="AH627">
            <v>0</v>
          </cell>
          <cell r="AI627">
            <v>20.666666666666668</v>
          </cell>
          <cell r="AJ627">
            <v>179.04958333333335</v>
          </cell>
        </row>
        <row r="628">
          <cell r="AG628">
            <v>0</v>
          </cell>
          <cell r="AH628">
            <v>0</v>
          </cell>
          <cell r="AI628">
            <v>0</v>
          </cell>
          <cell r="AJ628">
            <v>0</v>
          </cell>
        </row>
        <row r="629">
          <cell r="AG629">
            <v>0</v>
          </cell>
          <cell r="AH629">
            <v>0</v>
          </cell>
          <cell r="AI629">
            <v>0</v>
          </cell>
          <cell r="AJ629">
            <v>0</v>
          </cell>
        </row>
        <row r="630">
          <cell r="Q630">
            <v>0</v>
          </cell>
          <cell r="R630">
            <v>0</v>
          </cell>
          <cell r="S630">
            <v>0</v>
          </cell>
          <cell r="T630">
            <v>0</v>
          </cell>
          <cell r="AG630">
            <v>0</v>
          </cell>
          <cell r="AH630">
            <v>0</v>
          </cell>
          <cell r="AI630">
            <v>0</v>
          </cell>
          <cell r="AJ630">
            <v>0</v>
          </cell>
        </row>
        <row r="631">
          <cell r="Q631">
            <v>0</v>
          </cell>
          <cell r="R631">
            <v>0</v>
          </cell>
          <cell r="S631">
            <v>0</v>
          </cell>
          <cell r="T631">
            <v>0</v>
          </cell>
          <cell r="AG631">
            <v>0</v>
          </cell>
          <cell r="AH631">
            <v>0</v>
          </cell>
          <cell r="AI631">
            <v>0</v>
          </cell>
          <cell r="AJ631">
            <v>0</v>
          </cell>
        </row>
        <row r="632">
          <cell r="Q632">
            <v>4111524.21</v>
          </cell>
          <cell r="R632">
            <v>4568893.21</v>
          </cell>
          <cell r="S632">
            <v>4947453.9400000004</v>
          </cell>
          <cell r="T632">
            <v>5087579.26</v>
          </cell>
          <cell r="AG632">
            <v>1278687.9079166667</v>
          </cell>
          <cell r="AH632">
            <v>1640371.9670833333</v>
          </cell>
          <cell r="AI632">
            <v>2036886.4316666666</v>
          </cell>
          <cell r="AJ632">
            <v>2453242.7941666669</v>
          </cell>
        </row>
        <row r="633">
          <cell r="Q633">
            <v>637840.78</v>
          </cell>
          <cell r="R633">
            <v>714843.78</v>
          </cell>
          <cell r="S633">
            <v>752888.05</v>
          </cell>
          <cell r="T633">
            <v>767988.73</v>
          </cell>
          <cell r="AG633">
            <v>144359.67166666666</v>
          </cell>
          <cell r="AH633">
            <v>200721.52833333332</v>
          </cell>
          <cell r="AI633">
            <v>261877.02124999999</v>
          </cell>
          <cell r="AJ633">
            <v>325007.49125000002</v>
          </cell>
        </row>
        <row r="634">
          <cell r="Q634">
            <v>187663.85</v>
          </cell>
          <cell r="R634">
            <v>200179.29</v>
          </cell>
          <cell r="S634">
            <v>210297.41</v>
          </cell>
          <cell r="T634">
            <v>222175.2</v>
          </cell>
          <cell r="AG634">
            <v>109085.04625000001</v>
          </cell>
          <cell r="AH634">
            <v>125172.77416666667</v>
          </cell>
          <cell r="AI634">
            <v>142062.79958333334</v>
          </cell>
          <cell r="AJ634">
            <v>156756.64791666667</v>
          </cell>
        </row>
        <row r="635">
          <cell r="Q635">
            <v>90375.05</v>
          </cell>
          <cell r="R635">
            <v>95995.3</v>
          </cell>
          <cell r="S635">
            <v>100538.99</v>
          </cell>
          <cell r="T635">
            <v>105872.89</v>
          </cell>
          <cell r="AG635">
            <v>53926.082083333335</v>
          </cell>
          <cell r="AH635">
            <v>61621.050833333335</v>
          </cell>
          <cell r="AI635">
            <v>69604.720000000016</v>
          </cell>
          <cell r="AJ635">
            <v>76431.457500000004</v>
          </cell>
        </row>
        <row r="636">
          <cell r="Q636">
            <v>0</v>
          </cell>
          <cell r="R636">
            <v>0</v>
          </cell>
          <cell r="S636">
            <v>0</v>
          </cell>
          <cell r="T636">
            <v>0</v>
          </cell>
          <cell r="AG636">
            <v>10585.2075</v>
          </cell>
          <cell r="AH636">
            <v>9144.7145833333343</v>
          </cell>
          <cell r="AI636">
            <v>3852.1108333333336</v>
          </cell>
          <cell r="AJ636">
            <v>0</v>
          </cell>
        </row>
        <row r="637">
          <cell r="Q637">
            <v>805238.1</v>
          </cell>
          <cell r="R637">
            <v>805238.1</v>
          </cell>
          <cell r="S637">
            <v>908403.74</v>
          </cell>
          <cell r="T637">
            <v>1089876.8500000001</v>
          </cell>
          <cell r="AG637">
            <v>403096.91166666668</v>
          </cell>
          <cell r="AH637">
            <v>470200.08666666667</v>
          </cell>
          <cell r="AI637">
            <v>541601.82999999996</v>
          </cell>
          <cell r="AJ637">
            <v>619291.29625000001</v>
          </cell>
        </row>
        <row r="638">
          <cell r="Q638">
            <v>372546.16</v>
          </cell>
          <cell r="R638">
            <v>372546.16</v>
          </cell>
          <cell r="S638">
            <v>418874.27</v>
          </cell>
          <cell r="T638">
            <v>500367.56</v>
          </cell>
          <cell r="AG638">
            <v>189152.93999999997</v>
          </cell>
          <cell r="AH638">
            <v>220198.45333333334</v>
          </cell>
          <cell r="AI638">
            <v>253174.30458333335</v>
          </cell>
          <cell r="AJ638">
            <v>288780.87625000003</v>
          </cell>
        </row>
        <row r="639">
          <cell r="Q639">
            <v>-5104426.16</v>
          </cell>
          <cell r="R639">
            <v>-5574310.5999999996</v>
          </cell>
          <cell r="S639">
            <v>-5952871.3300000001</v>
          </cell>
          <cell r="T639">
            <v>-6399631.3099999996</v>
          </cell>
          <cell r="AG639">
            <v>-1790443.5249999997</v>
          </cell>
          <cell r="AH639">
            <v>-2235390.89</v>
          </cell>
          <cell r="AI639">
            <v>-2715690.137083333</v>
          </cell>
          <cell r="AJ639">
            <v>-3219850.4250000003</v>
          </cell>
        </row>
        <row r="640">
          <cell r="Q640">
            <v>-1100761.99</v>
          </cell>
          <cell r="R640">
            <v>-1183385.24</v>
          </cell>
          <cell r="S640">
            <v>-1221429.51</v>
          </cell>
          <cell r="T640">
            <v>-1374229.18</v>
          </cell>
          <cell r="AG640">
            <v>-387028.17458333331</v>
          </cell>
          <cell r="AH640">
            <v>-482200.97583333333</v>
          </cell>
          <cell r="AI640">
            <v>-582401.5904166667</v>
          </cell>
          <cell r="AJ640">
            <v>-685980.5083333333</v>
          </cell>
        </row>
        <row r="641">
          <cell r="Q641">
            <v>1830715.29</v>
          </cell>
          <cell r="R641">
            <v>2182704.02</v>
          </cell>
          <cell r="S641">
            <v>2346554.8199999998</v>
          </cell>
          <cell r="T641">
            <v>3199913.3</v>
          </cell>
          <cell r="AG641">
            <v>549882.87708333321</v>
          </cell>
          <cell r="AH641">
            <v>717108.68166666664</v>
          </cell>
          <cell r="AI641">
            <v>905827.79999999993</v>
          </cell>
          <cell r="AJ641">
            <v>1136930.6383333334</v>
          </cell>
        </row>
        <row r="642">
          <cell r="R642">
            <v>0</v>
          </cell>
          <cell r="S642">
            <v>-2346554.8199999998</v>
          </cell>
          <cell r="T642">
            <v>-3199913.3</v>
          </cell>
          <cell r="AG642">
            <v>0</v>
          </cell>
          <cell r="AH642">
            <v>0</v>
          </cell>
          <cell r="AI642">
            <v>-97773.117499999993</v>
          </cell>
          <cell r="AJ642">
            <v>-328875.95583333331</v>
          </cell>
        </row>
        <row r="643">
          <cell r="R643">
            <v>57885.19</v>
          </cell>
          <cell r="S643">
            <v>71551.45</v>
          </cell>
          <cell r="T643">
            <v>55721</v>
          </cell>
          <cell r="AG643">
            <v>0</v>
          </cell>
          <cell r="AH643">
            <v>2411.8829166666669</v>
          </cell>
          <cell r="AI643">
            <v>7805.076250000001</v>
          </cell>
          <cell r="AJ643">
            <v>13108.095000000001</v>
          </cell>
        </row>
        <row r="644">
          <cell r="Q644">
            <v>0</v>
          </cell>
          <cell r="R644">
            <v>0</v>
          </cell>
          <cell r="S644">
            <v>0</v>
          </cell>
          <cell r="T644">
            <v>0</v>
          </cell>
          <cell r="AG644">
            <v>0</v>
          </cell>
          <cell r="AH644">
            <v>0</v>
          </cell>
          <cell r="AI644">
            <v>0</v>
          </cell>
          <cell r="AJ644">
            <v>0</v>
          </cell>
        </row>
        <row r="645">
          <cell r="Q645">
            <v>187781.41</v>
          </cell>
          <cell r="R645">
            <v>195635.85</v>
          </cell>
          <cell r="S645">
            <v>195578.86</v>
          </cell>
          <cell r="T645">
            <v>0</v>
          </cell>
          <cell r="AG645">
            <v>72189.946249999994</v>
          </cell>
          <cell r="AH645">
            <v>88165.66541666667</v>
          </cell>
          <cell r="AI645">
            <v>104466.27833333334</v>
          </cell>
          <cell r="AJ645">
            <v>112615.39750000001</v>
          </cell>
        </row>
        <row r="646">
          <cell r="Q646">
            <v>17878.21</v>
          </cell>
          <cell r="R646">
            <v>67693.259999999995</v>
          </cell>
          <cell r="S646">
            <v>193410.29</v>
          </cell>
          <cell r="T646">
            <v>338195.09</v>
          </cell>
          <cell r="AG646">
            <v>6774.901249999999</v>
          </cell>
          <cell r="AH646">
            <v>10340.379166666666</v>
          </cell>
          <cell r="AI646">
            <v>21219.693750000002</v>
          </cell>
          <cell r="AJ646">
            <v>43369.917916666665</v>
          </cell>
        </row>
        <row r="647">
          <cell r="Q647">
            <v>0</v>
          </cell>
          <cell r="R647">
            <v>0</v>
          </cell>
          <cell r="S647">
            <v>0</v>
          </cell>
          <cell r="T647">
            <v>0</v>
          </cell>
          <cell r="AG647">
            <v>0</v>
          </cell>
          <cell r="AH647">
            <v>0</v>
          </cell>
          <cell r="AI647">
            <v>0</v>
          </cell>
          <cell r="AJ647">
            <v>0</v>
          </cell>
        </row>
        <row r="648">
          <cell r="Q648">
            <v>-1053090.1599999999</v>
          </cell>
          <cell r="R648">
            <v>-964692.58</v>
          </cell>
          <cell r="S648">
            <v>-549401.99</v>
          </cell>
          <cell r="T648">
            <v>0</v>
          </cell>
          <cell r="AG648">
            <v>-571963.74708333332</v>
          </cell>
          <cell r="AH648">
            <v>-564312.15041666664</v>
          </cell>
          <cell r="AI648">
            <v>-568464.6283333333</v>
          </cell>
          <cell r="AJ648">
            <v>-571129.13666666672</v>
          </cell>
        </row>
        <row r="649">
          <cell r="Q649">
            <v>0</v>
          </cell>
          <cell r="R649">
            <v>0</v>
          </cell>
          <cell r="S649">
            <v>0</v>
          </cell>
          <cell r="T649">
            <v>0</v>
          </cell>
          <cell r="AG649">
            <v>0</v>
          </cell>
          <cell r="AH649">
            <v>0</v>
          </cell>
          <cell r="AI649">
            <v>0</v>
          </cell>
          <cell r="AJ649">
            <v>0</v>
          </cell>
        </row>
        <row r="650">
          <cell r="Q650">
            <v>394566.19</v>
          </cell>
          <cell r="R650">
            <v>285989.7</v>
          </cell>
          <cell r="S650">
            <v>206037.99</v>
          </cell>
          <cell r="T650">
            <v>0</v>
          </cell>
          <cell r="AG650">
            <v>338563.01666666666</v>
          </cell>
          <cell r="AH650">
            <v>338701.09166666667</v>
          </cell>
          <cell r="AI650">
            <v>337868.02500000002</v>
          </cell>
          <cell r="AJ650">
            <v>337490.34333333332</v>
          </cell>
        </row>
        <row r="651">
          <cell r="Q651">
            <v>-979736.54</v>
          </cell>
          <cell r="R651">
            <v>-1238162.97</v>
          </cell>
          <cell r="S651">
            <v>-1451739.3</v>
          </cell>
          <cell r="T651">
            <v>0</v>
          </cell>
          <cell r="AG651">
            <v>-328040.98666666663</v>
          </cell>
          <cell r="AH651">
            <v>-405190.22208333336</v>
          </cell>
          <cell r="AI651">
            <v>-496581.17458333331</v>
          </cell>
          <cell r="AJ651">
            <v>-545593.38583333336</v>
          </cell>
        </row>
        <row r="652">
          <cell r="Q652">
            <v>-398.85</v>
          </cell>
          <cell r="R652">
            <v>-398.85</v>
          </cell>
          <cell r="S652">
            <v>-398.85</v>
          </cell>
          <cell r="T652">
            <v>0</v>
          </cell>
          <cell r="AG652">
            <v>15467.631249999997</v>
          </cell>
          <cell r="AH652">
            <v>12358.995416666663</v>
          </cell>
          <cell r="AI652">
            <v>9250.3595833333293</v>
          </cell>
          <cell r="AJ652">
            <v>7696.0416666666615</v>
          </cell>
        </row>
        <row r="653">
          <cell r="Q653">
            <v>4770.29</v>
          </cell>
          <cell r="R653">
            <v>4770.29</v>
          </cell>
          <cell r="S653">
            <v>5018.3900000000003</v>
          </cell>
          <cell r="T653">
            <v>0</v>
          </cell>
          <cell r="AG653">
            <v>16349.248750000006</v>
          </cell>
          <cell r="AH653">
            <v>13663.852916666669</v>
          </cell>
          <cell r="AI653">
            <v>10988.794583333329</v>
          </cell>
          <cell r="AJ653">
            <v>9656.4341666666623</v>
          </cell>
        </row>
        <row r="654">
          <cell r="Q654">
            <v>0</v>
          </cell>
          <cell r="R654">
            <v>0</v>
          </cell>
          <cell r="S654">
            <v>0</v>
          </cell>
          <cell r="T654">
            <v>0</v>
          </cell>
          <cell r="AG654">
            <v>0</v>
          </cell>
          <cell r="AH654">
            <v>0</v>
          </cell>
          <cell r="AI654">
            <v>0</v>
          </cell>
          <cell r="AJ654">
            <v>0</v>
          </cell>
        </row>
        <row r="655">
          <cell r="Q655">
            <v>0</v>
          </cell>
          <cell r="R655">
            <v>0</v>
          </cell>
          <cell r="S655">
            <v>0</v>
          </cell>
          <cell r="T655">
            <v>0</v>
          </cell>
          <cell r="AG655">
            <v>0</v>
          </cell>
          <cell r="AH655">
            <v>0</v>
          </cell>
          <cell r="AI655">
            <v>0</v>
          </cell>
          <cell r="AJ655">
            <v>0</v>
          </cell>
        </row>
        <row r="656">
          <cell r="Q656">
            <v>0</v>
          </cell>
          <cell r="R656">
            <v>0</v>
          </cell>
          <cell r="S656">
            <v>-8117</v>
          </cell>
          <cell r="T656">
            <v>0</v>
          </cell>
          <cell r="AG656">
            <v>-67.651666666666671</v>
          </cell>
          <cell r="AH656">
            <v>-37.304583333333333</v>
          </cell>
          <cell r="AI656">
            <v>-341.68708333333331</v>
          </cell>
          <cell r="AJ656">
            <v>-676.41666666666663</v>
          </cell>
        </row>
        <row r="657">
          <cell r="Q657">
            <v>0</v>
          </cell>
          <cell r="R657">
            <v>0</v>
          </cell>
          <cell r="S657">
            <v>0</v>
          </cell>
          <cell r="T657">
            <v>0</v>
          </cell>
          <cell r="AG657">
            <v>0</v>
          </cell>
          <cell r="AH657">
            <v>0</v>
          </cell>
          <cell r="AI657">
            <v>0</v>
          </cell>
          <cell r="AJ657">
            <v>0</v>
          </cell>
        </row>
        <row r="658">
          <cell r="Q658">
            <v>-552356.63</v>
          </cell>
          <cell r="R658">
            <v>-552356.63</v>
          </cell>
          <cell r="S658">
            <v>-552356.63</v>
          </cell>
          <cell r="T658">
            <v>0</v>
          </cell>
          <cell r="AG658">
            <v>294637.04416666663</v>
          </cell>
          <cell r="AH658">
            <v>156512.95416666666</v>
          </cell>
          <cell r="AI658">
            <v>3245.6770833333285</v>
          </cell>
          <cell r="AJ658">
            <v>-80959.555000000008</v>
          </cell>
        </row>
        <row r="659">
          <cell r="Q659">
            <v>0</v>
          </cell>
          <cell r="R659">
            <v>0</v>
          </cell>
          <cell r="S659">
            <v>0</v>
          </cell>
          <cell r="T659">
            <v>0</v>
          </cell>
          <cell r="AG659">
            <v>0</v>
          </cell>
          <cell r="AH659">
            <v>0</v>
          </cell>
          <cell r="AI659">
            <v>0</v>
          </cell>
          <cell r="AJ659">
            <v>0</v>
          </cell>
        </row>
        <row r="660">
          <cell r="Q660">
            <v>0</v>
          </cell>
          <cell r="R660">
            <v>0</v>
          </cell>
          <cell r="S660">
            <v>0</v>
          </cell>
          <cell r="T660">
            <v>0</v>
          </cell>
          <cell r="AG660">
            <v>-89.583333333333329</v>
          </cell>
          <cell r="AH660">
            <v>-57.083333333333336</v>
          </cell>
          <cell r="AI660">
            <v>-19.583333333333332</v>
          </cell>
          <cell r="AJ660">
            <v>0</v>
          </cell>
        </row>
        <row r="661">
          <cell r="Q661">
            <v>0</v>
          </cell>
          <cell r="R661">
            <v>0</v>
          </cell>
          <cell r="S661">
            <v>0</v>
          </cell>
          <cell r="T661">
            <v>0</v>
          </cell>
          <cell r="AG661">
            <v>0</v>
          </cell>
          <cell r="AH661">
            <v>0</v>
          </cell>
          <cell r="AI661">
            <v>0</v>
          </cell>
          <cell r="AJ661">
            <v>0</v>
          </cell>
        </row>
        <row r="662">
          <cell r="Q662">
            <v>0</v>
          </cell>
          <cell r="R662">
            <v>0</v>
          </cell>
          <cell r="S662">
            <v>0</v>
          </cell>
          <cell r="T662">
            <v>0</v>
          </cell>
          <cell r="AG662">
            <v>0</v>
          </cell>
          <cell r="AH662">
            <v>0</v>
          </cell>
          <cell r="AI662">
            <v>0</v>
          </cell>
          <cell r="AJ662">
            <v>0</v>
          </cell>
        </row>
        <row r="663">
          <cell r="Q663">
            <v>0</v>
          </cell>
          <cell r="R663">
            <v>0</v>
          </cell>
          <cell r="S663">
            <v>0</v>
          </cell>
          <cell r="T663">
            <v>0</v>
          </cell>
          <cell r="AG663">
            <v>0</v>
          </cell>
          <cell r="AH663">
            <v>0</v>
          </cell>
          <cell r="AI663">
            <v>0</v>
          </cell>
          <cell r="AJ663">
            <v>0</v>
          </cell>
        </row>
        <row r="664">
          <cell r="Q664">
            <v>0</v>
          </cell>
          <cell r="R664">
            <v>0</v>
          </cell>
          <cell r="S664">
            <v>0</v>
          </cell>
          <cell r="T664">
            <v>0</v>
          </cell>
          <cell r="AG664">
            <v>619.84625000000005</v>
          </cell>
          <cell r="AH664">
            <v>549.10874999999999</v>
          </cell>
          <cell r="AI664">
            <v>478.37124999999997</v>
          </cell>
          <cell r="AJ664">
            <v>443.0025</v>
          </cell>
        </row>
        <row r="665">
          <cell r="Q665">
            <v>0</v>
          </cell>
          <cell r="R665">
            <v>0</v>
          </cell>
          <cell r="S665">
            <v>0</v>
          </cell>
          <cell r="T665">
            <v>0</v>
          </cell>
          <cell r="AG665">
            <v>1436.0620833333335</v>
          </cell>
          <cell r="AH665">
            <v>1436.1091666666669</v>
          </cell>
          <cell r="AI665">
            <v>1436.1091666666669</v>
          </cell>
          <cell r="AJ665">
            <v>1436.1091666666669</v>
          </cell>
        </row>
        <row r="666">
          <cell r="Q666">
            <v>0</v>
          </cell>
          <cell r="R666">
            <v>0</v>
          </cell>
          <cell r="S666">
            <v>0</v>
          </cell>
          <cell r="T666">
            <v>0</v>
          </cell>
          <cell r="AG666">
            <v>12878.130833333335</v>
          </cell>
          <cell r="AH666">
            <v>12878.130833333335</v>
          </cell>
          <cell r="AI666">
            <v>12878.130833333335</v>
          </cell>
          <cell r="AJ666">
            <v>12878.130833333335</v>
          </cell>
        </row>
        <row r="667">
          <cell r="Q667">
            <v>0</v>
          </cell>
          <cell r="R667">
            <v>0</v>
          </cell>
          <cell r="S667">
            <v>0</v>
          </cell>
          <cell r="T667">
            <v>0</v>
          </cell>
          <cell r="AG667">
            <v>912.48083333333341</v>
          </cell>
          <cell r="AH667">
            <v>912.48083333333341</v>
          </cell>
          <cell r="AI667">
            <v>456.2404166666667</v>
          </cell>
          <cell r="AJ667">
            <v>0</v>
          </cell>
        </row>
        <row r="668">
          <cell r="Q668">
            <v>0</v>
          </cell>
          <cell r="R668">
            <v>0</v>
          </cell>
          <cell r="S668">
            <v>0</v>
          </cell>
          <cell r="T668">
            <v>0</v>
          </cell>
          <cell r="AG668">
            <v>303.78125</v>
          </cell>
          <cell r="AH668">
            <v>101.26041666666667</v>
          </cell>
          <cell r="AI668">
            <v>0</v>
          </cell>
          <cell r="AJ668">
            <v>0</v>
          </cell>
        </row>
        <row r="669">
          <cell r="Q669">
            <v>0</v>
          </cell>
          <cell r="R669">
            <v>0</v>
          </cell>
          <cell r="S669">
            <v>0</v>
          </cell>
          <cell r="T669">
            <v>0</v>
          </cell>
          <cell r="AG669">
            <v>499.4708333333333</v>
          </cell>
          <cell r="AH669">
            <v>299.6825</v>
          </cell>
          <cell r="AI669">
            <v>99.894166666666663</v>
          </cell>
          <cell r="AJ669">
            <v>0</v>
          </cell>
        </row>
        <row r="670">
          <cell r="Q670">
            <v>0</v>
          </cell>
          <cell r="R670">
            <v>0</v>
          </cell>
          <cell r="S670">
            <v>0</v>
          </cell>
          <cell r="T670">
            <v>0</v>
          </cell>
          <cell r="AG670">
            <v>-261.05416666666667</v>
          </cell>
          <cell r="AH670">
            <v>-410.06124999999997</v>
          </cell>
          <cell r="AI670">
            <v>-384.91041666666666</v>
          </cell>
          <cell r="AJ670">
            <v>-274.87166666666667</v>
          </cell>
        </row>
        <row r="671">
          <cell r="Q671">
            <v>0</v>
          </cell>
          <cell r="R671">
            <v>0</v>
          </cell>
          <cell r="S671">
            <v>0</v>
          </cell>
          <cell r="T671">
            <v>0</v>
          </cell>
          <cell r="AG671">
            <v>60.588333333333331</v>
          </cell>
          <cell r="AH671">
            <v>60.588333333333331</v>
          </cell>
          <cell r="AI671">
            <v>60.588333333333331</v>
          </cell>
          <cell r="AJ671">
            <v>60.588333333333331</v>
          </cell>
        </row>
        <row r="672">
          <cell r="Q672">
            <v>0</v>
          </cell>
          <cell r="R672">
            <v>1200</v>
          </cell>
          <cell r="S672">
            <v>17.649999999999999</v>
          </cell>
          <cell r="T672">
            <v>0</v>
          </cell>
          <cell r="AG672">
            <v>282.75166666666667</v>
          </cell>
          <cell r="AH672">
            <v>332.75166666666667</v>
          </cell>
          <cell r="AI672">
            <v>322.69958333333335</v>
          </cell>
          <cell r="AJ672">
            <v>262.64749999999998</v>
          </cell>
        </row>
        <row r="673">
          <cell r="Q673">
            <v>0</v>
          </cell>
          <cell r="R673">
            <v>0</v>
          </cell>
          <cell r="S673">
            <v>0</v>
          </cell>
          <cell r="T673">
            <v>0</v>
          </cell>
          <cell r="AG673">
            <v>0</v>
          </cell>
          <cell r="AH673">
            <v>0</v>
          </cell>
          <cell r="AI673">
            <v>0</v>
          </cell>
          <cell r="AJ673">
            <v>0</v>
          </cell>
        </row>
        <row r="674">
          <cell r="Q674">
            <v>0</v>
          </cell>
          <cell r="R674">
            <v>0</v>
          </cell>
          <cell r="S674">
            <v>0</v>
          </cell>
          <cell r="T674">
            <v>0</v>
          </cell>
          <cell r="AG674">
            <v>0</v>
          </cell>
          <cell r="AH674">
            <v>0</v>
          </cell>
          <cell r="AI674">
            <v>0</v>
          </cell>
          <cell r="AJ674">
            <v>0</v>
          </cell>
        </row>
        <row r="675">
          <cell r="Q675">
            <v>0</v>
          </cell>
          <cell r="R675">
            <v>0</v>
          </cell>
          <cell r="S675">
            <v>0</v>
          </cell>
          <cell r="T675">
            <v>0</v>
          </cell>
          <cell r="AG675">
            <v>0</v>
          </cell>
          <cell r="AH675">
            <v>0</v>
          </cell>
          <cell r="AI675">
            <v>0</v>
          </cell>
          <cell r="AJ675">
            <v>0</v>
          </cell>
        </row>
        <row r="676">
          <cell r="Q676">
            <v>0</v>
          </cell>
          <cell r="R676">
            <v>79.78</v>
          </cell>
          <cell r="S676">
            <v>79.78</v>
          </cell>
          <cell r="T676">
            <v>0</v>
          </cell>
          <cell r="AG676">
            <v>0</v>
          </cell>
          <cell r="AH676">
            <v>3.3241666666666667</v>
          </cell>
          <cell r="AI676">
            <v>9.9725000000000001</v>
          </cell>
          <cell r="AJ676">
            <v>13.296666666666667</v>
          </cell>
        </row>
        <row r="677">
          <cell r="Q677">
            <v>0</v>
          </cell>
          <cell r="R677">
            <v>0</v>
          </cell>
          <cell r="S677">
            <v>0</v>
          </cell>
          <cell r="T677">
            <v>0</v>
          </cell>
          <cell r="AG677">
            <v>0</v>
          </cell>
          <cell r="AH677">
            <v>0</v>
          </cell>
          <cell r="AI677">
            <v>0</v>
          </cell>
          <cell r="AJ677">
            <v>0</v>
          </cell>
        </row>
        <row r="678">
          <cell r="Q678">
            <v>0</v>
          </cell>
          <cell r="R678">
            <v>0</v>
          </cell>
          <cell r="S678">
            <v>0</v>
          </cell>
          <cell r="T678">
            <v>0</v>
          </cell>
          <cell r="AG678">
            <v>0</v>
          </cell>
          <cell r="AH678">
            <v>0</v>
          </cell>
          <cell r="AI678">
            <v>0</v>
          </cell>
          <cell r="AJ678">
            <v>0</v>
          </cell>
        </row>
        <row r="679">
          <cell r="Q679">
            <v>0</v>
          </cell>
          <cell r="R679">
            <v>0</v>
          </cell>
          <cell r="S679">
            <v>0</v>
          </cell>
          <cell r="T679">
            <v>0</v>
          </cell>
          <cell r="AG679">
            <v>-1311.0908333333334</v>
          </cell>
          <cell r="AH679">
            <v>-511.16833333333335</v>
          </cell>
          <cell r="AI679">
            <v>-242.73625000000001</v>
          </cell>
          <cell r="AJ679">
            <v>13.416666666666666</v>
          </cell>
        </row>
        <row r="680">
          <cell r="Q680">
            <v>0</v>
          </cell>
          <cell r="R680">
            <v>0</v>
          </cell>
          <cell r="S680">
            <v>0</v>
          </cell>
          <cell r="T680">
            <v>0</v>
          </cell>
          <cell r="AG680">
            <v>-16.465</v>
          </cell>
          <cell r="AH680">
            <v>-16.465</v>
          </cell>
          <cell r="AI680">
            <v>-16.465</v>
          </cell>
          <cell r="AJ680">
            <v>-16.465</v>
          </cell>
        </row>
        <row r="681">
          <cell r="AG681">
            <v>0</v>
          </cell>
          <cell r="AH681">
            <v>0</v>
          </cell>
          <cell r="AI681">
            <v>0</v>
          </cell>
          <cell r="AJ681">
            <v>0</v>
          </cell>
        </row>
        <row r="682">
          <cell r="AG682">
            <v>0</v>
          </cell>
          <cell r="AH682">
            <v>0</v>
          </cell>
          <cell r="AI682">
            <v>0</v>
          </cell>
          <cell r="AJ682">
            <v>0</v>
          </cell>
        </row>
        <row r="683">
          <cell r="Q683">
            <v>-163837.85999999999</v>
          </cell>
          <cell r="R683">
            <v>-199824.73</v>
          </cell>
          <cell r="S683">
            <v>-213291.08</v>
          </cell>
          <cell r="T683">
            <v>-193297.78</v>
          </cell>
          <cell r="AG683">
            <v>-80999.089999999982</v>
          </cell>
          <cell r="AH683">
            <v>-95333.839166666672</v>
          </cell>
          <cell r="AI683">
            <v>-110969.92166666668</v>
          </cell>
          <cell r="AJ683">
            <v>-124873.89166666666</v>
          </cell>
        </row>
        <row r="684">
          <cell r="AG684">
            <v>0</v>
          </cell>
          <cell r="AH684">
            <v>0</v>
          </cell>
          <cell r="AI684">
            <v>0</v>
          </cell>
          <cell r="AJ684">
            <v>0</v>
          </cell>
        </row>
        <row r="685">
          <cell r="Q685">
            <v>6468.93</v>
          </cell>
          <cell r="R685">
            <v>-13119.73</v>
          </cell>
          <cell r="S685">
            <v>-32445.45</v>
          </cell>
          <cell r="T685">
            <v>-7370.22</v>
          </cell>
          <cell r="AG685">
            <v>21766.872916666664</v>
          </cell>
          <cell r="AH685">
            <v>20242.148333333334</v>
          </cell>
          <cell r="AI685">
            <v>16570.947499999995</v>
          </cell>
          <cell r="AJ685">
            <v>14033.795416666662</v>
          </cell>
        </row>
        <row r="686">
          <cell r="AG686">
            <v>0</v>
          </cell>
          <cell r="AH686">
            <v>0</v>
          </cell>
          <cell r="AI686">
            <v>0</v>
          </cell>
          <cell r="AJ686">
            <v>0</v>
          </cell>
        </row>
        <row r="687">
          <cell r="Q687">
            <v>1009412.27</v>
          </cell>
          <cell r="R687">
            <v>773385.84</v>
          </cell>
          <cell r="S687">
            <v>1106887.33</v>
          </cell>
          <cell r="T687">
            <v>820807.41</v>
          </cell>
          <cell r="AG687">
            <v>626744.55624999991</v>
          </cell>
          <cell r="AH687">
            <v>669031.13458333327</v>
          </cell>
          <cell r="AI687">
            <v>715453.82250000013</v>
          </cell>
          <cell r="AJ687">
            <v>765218.0229166667</v>
          </cell>
        </row>
        <row r="688">
          <cell r="Q688">
            <v>0</v>
          </cell>
          <cell r="R688">
            <v>0</v>
          </cell>
          <cell r="S688">
            <v>0</v>
          </cell>
          <cell r="T688">
            <v>0</v>
          </cell>
          <cell r="AG688">
            <v>0</v>
          </cell>
          <cell r="AH688">
            <v>0</v>
          </cell>
          <cell r="AI688">
            <v>0</v>
          </cell>
          <cell r="AJ688">
            <v>0</v>
          </cell>
        </row>
        <row r="689">
          <cell r="Q689">
            <v>1743402.81</v>
          </cell>
          <cell r="R689">
            <v>1578388.36</v>
          </cell>
          <cell r="S689">
            <v>1790010.87</v>
          </cell>
          <cell r="T689">
            <v>1339177.93</v>
          </cell>
          <cell r="AG689">
            <v>1241972.5341666669</v>
          </cell>
          <cell r="AH689">
            <v>1246900.53</v>
          </cell>
          <cell r="AI689">
            <v>1258855.925</v>
          </cell>
          <cell r="AJ689">
            <v>1286810.9337500001</v>
          </cell>
        </row>
        <row r="690">
          <cell r="Q690">
            <v>1438.7</v>
          </cell>
          <cell r="R690">
            <v>1544.57</v>
          </cell>
          <cell r="S690">
            <v>1544.57</v>
          </cell>
          <cell r="T690">
            <v>0</v>
          </cell>
          <cell r="AG690">
            <v>297.21833333333336</v>
          </cell>
          <cell r="AH690">
            <v>421.52125000000001</v>
          </cell>
          <cell r="AI690">
            <v>550.23541666666665</v>
          </cell>
          <cell r="AJ690">
            <v>614.59249999999997</v>
          </cell>
        </row>
        <row r="691">
          <cell r="Q691">
            <v>0</v>
          </cell>
          <cell r="R691">
            <v>0</v>
          </cell>
          <cell r="S691">
            <v>0</v>
          </cell>
          <cell r="T691">
            <v>0</v>
          </cell>
          <cell r="AG691">
            <v>40.083333333333336</v>
          </cell>
          <cell r="AH691">
            <v>40.083333333333336</v>
          </cell>
          <cell r="AI691">
            <v>20.041666666666668</v>
          </cell>
          <cell r="AJ691">
            <v>0</v>
          </cell>
        </row>
        <row r="692">
          <cell r="Q692">
            <v>10555000</v>
          </cell>
          <cell r="R692">
            <v>10555000</v>
          </cell>
          <cell r="S692">
            <v>10555000</v>
          </cell>
          <cell r="T692">
            <v>9043000</v>
          </cell>
          <cell r="AG692">
            <v>10420892.5</v>
          </cell>
          <cell r="AH692">
            <v>10474535.5</v>
          </cell>
          <cell r="AI692">
            <v>10528178.5</v>
          </cell>
          <cell r="AJ692">
            <v>10492000</v>
          </cell>
        </row>
        <row r="693">
          <cell r="Q693">
            <v>4472.4399999999996</v>
          </cell>
          <cell r="R693">
            <v>35696.1</v>
          </cell>
          <cell r="S693">
            <v>86697.55</v>
          </cell>
          <cell r="T693">
            <v>113504.05</v>
          </cell>
          <cell r="AG693">
            <v>186.35166666666666</v>
          </cell>
          <cell r="AH693">
            <v>1860.0408333333332</v>
          </cell>
          <cell r="AI693">
            <v>6959.7762499999999</v>
          </cell>
          <cell r="AJ693">
            <v>15301.509583333333</v>
          </cell>
        </row>
        <row r="694">
          <cell r="Q694">
            <v>109523230.25</v>
          </cell>
          <cell r="R694">
            <v>110594484.5</v>
          </cell>
          <cell r="S694">
            <v>111665738.75</v>
          </cell>
          <cell r="T694">
            <v>112736993</v>
          </cell>
          <cell r="AG694">
            <v>83276858.479166672</v>
          </cell>
          <cell r="AH694">
            <v>86641836.104166672</v>
          </cell>
          <cell r="AI694">
            <v>89973362.979166672</v>
          </cell>
          <cell r="AJ694">
            <v>93271439.104166672</v>
          </cell>
        </row>
        <row r="695">
          <cell r="Q695">
            <v>8239.25</v>
          </cell>
          <cell r="R695">
            <v>9366.6</v>
          </cell>
          <cell r="S695">
            <v>9464.24</v>
          </cell>
          <cell r="T695">
            <v>0</v>
          </cell>
          <cell r="AG695">
            <v>3370.8970833333333</v>
          </cell>
          <cell r="AH695">
            <v>4104.4741666666669</v>
          </cell>
          <cell r="AI695">
            <v>4889.0924999999997</v>
          </cell>
          <cell r="AJ695">
            <v>5283.435833333333</v>
          </cell>
        </row>
        <row r="696">
          <cell r="Q696">
            <v>62194.09</v>
          </cell>
          <cell r="R696">
            <v>57042.85</v>
          </cell>
          <cell r="S696">
            <v>51891.61</v>
          </cell>
          <cell r="T696">
            <v>46740.37</v>
          </cell>
          <cell r="AG696">
            <v>131288.21666666665</v>
          </cell>
          <cell r="AH696">
            <v>120038.91791666666</v>
          </cell>
          <cell r="AI696">
            <v>109323.50833333332</v>
          </cell>
          <cell r="AJ696">
            <v>99135.321249999979</v>
          </cell>
        </row>
        <row r="697">
          <cell r="Q697">
            <v>0</v>
          </cell>
          <cell r="R697">
            <v>0</v>
          </cell>
          <cell r="S697">
            <v>0</v>
          </cell>
          <cell r="T697">
            <v>0</v>
          </cell>
          <cell r="AG697">
            <v>0</v>
          </cell>
          <cell r="AH697">
            <v>0</v>
          </cell>
          <cell r="AI697">
            <v>0</v>
          </cell>
          <cell r="AJ697">
            <v>0</v>
          </cell>
        </row>
        <row r="698">
          <cell r="AG698">
            <v>0</v>
          </cell>
          <cell r="AH698">
            <v>0</v>
          </cell>
          <cell r="AI698">
            <v>0</v>
          </cell>
          <cell r="AJ698">
            <v>0</v>
          </cell>
        </row>
        <row r="699">
          <cell r="Q699">
            <v>-502.28</v>
          </cell>
          <cell r="R699">
            <v>-502.28</v>
          </cell>
          <cell r="S699">
            <v>-502.28</v>
          </cell>
          <cell r="T699">
            <v>0</v>
          </cell>
          <cell r="AG699">
            <v>4.7566666666666704</v>
          </cell>
          <cell r="AH699">
            <v>-37.099999999999994</v>
          </cell>
          <cell r="AI699">
            <v>-78.956666666666663</v>
          </cell>
          <cell r="AJ699">
            <v>-99.884999999999991</v>
          </cell>
        </row>
        <row r="700">
          <cell r="Q700">
            <v>1536.17</v>
          </cell>
          <cell r="R700">
            <v>1759.77</v>
          </cell>
          <cell r="S700">
            <v>1802.35</v>
          </cell>
          <cell r="T700">
            <v>0</v>
          </cell>
          <cell r="AG700">
            <v>740.12208333333331</v>
          </cell>
          <cell r="AH700">
            <v>795.67124999999999</v>
          </cell>
          <cell r="AI700">
            <v>853.31374999999991</v>
          </cell>
          <cell r="AJ700">
            <v>880.34833333333336</v>
          </cell>
        </row>
        <row r="701">
          <cell r="Q701">
            <v>0</v>
          </cell>
          <cell r="R701">
            <v>0</v>
          </cell>
          <cell r="S701">
            <v>0</v>
          </cell>
          <cell r="T701">
            <v>0</v>
          </cell>
          <cell r="AG701">
            <v>0</v>
          </cell>
          <cell r="AH701">
            <v>0</v>
          </cell>
          <cell r="AI701">
            <v>0</v>
          </cell>
          <cell r="AJ701">
            <v>0</v>
          </cell>
        </row>
        <row r="702">
          <cell r="Q702">
            <v>682204.74</v>
          </cell>
          <cell r="R702">
            <v>570276.84</v>
          </cell>
          <cell r="S702">
            <v>713531.46</v>
          </cell>
          <cell r="T702">
            <v>766124.94</v>
          </cell>
          <cell r="AG702">
            <v>845397.6529166667</v>
          </cell>
          <cell r="AH702">
            <v>789053.48583333334</v>
          </cell>
          <cell r="AI702">
            <v>719985.9520833334</v>
          </cell>
          <cell r="AJ702">
            <v>679845.10458333336</v>
          </cell>
        </row>
        <row r="703">
          <cell r="Q703">
            <v>369910.57</v>
          </cell>
          <cell r="R703">
            <v>365658.73</v>
          </cell>
          <cell r="S703">
            <v>361406.89</v>
          </cell>
          <cell r="T703">
            <v>357155.05</v>
          </cell>
          <cell r="AG703">
            <v>395421.61000000004</v>
          </cell>
          <cell r="AH703">
            <v>391169.77</v>
          </cell>
          <cell r="AI703">
            <v>386917.93</v>
          </cell>
          <cell r="AJ703">
            <v>382666.09</v>
          </cell>
        </row>
        <row r="704">
          <cell r="Q704">
            <v>815</v>
          </cell>
          <cell r="R704">
            <v>815</v>
          </cell>
          <cell r="S704">
            <v>0</v>
          </cell>
          <cell r="T704">
            <v>0</v>
          </cell>
          <cell r="AG704">
            <v>169.79166666666666</v>
          </cell>
          <cell r="AH704">
            <v>237.70833333333334</v>
          </cell>
          <cell r="AI704">
            <v>271.66666666666669</v>
          </cell>
          <cell r="AJ704">
            <v>271.66666666666669</v>
          </cell>
        </row>
        <row r="705">
          <cell r="Q705">
            <v>0</v>
          </cell>
          <cell r="R705">
            <v>0</v>
          </cell>
          <cell r="S705">
            <v>0</v>
          </cell>
          <cell r="T705">
            <v>0</v>
          </cell>
          <cell r="AG705">
            <v>632940.83333333337</v>
          </cell>
          <cell r="AH705">
            <v>577902.5</v>
          </cell>
          <cell r="AI705">
            <v>522864.16666666669</v>
          </cell>
          <cell r="AJ705">
            <v>467825.83333333331</v>
          </cell>
        </row>
        <row r="706">
          <cell r="Q706">
            <v>0</v>
          </cell>
          <cell r="R706">
            <v>0</v>
          </cell>
          <cell r="S706">
            <v>0</v>
          </cell>
          <cell r="T706">
            <v>0</v>
          </cell>
          <cell r="AG706">
            <v>0</v>
          </cell>
          <cell r="AH706">
            <v>0</v>
          </cell>
          <cell r="AI706">
            <v>0</v>
          </cell>
          <cell r="AJ706">
            <v>0</v>
          </cell>
        </row>
        <row r="707">
          <cell r="Q707">
            <v>0</v>
          </cell>
          <cell r="R707">
            <v>0</v>
          </cell>
          <cell r="S707">
            <v>0</v>
          </cell>
          <cell r="T707">
            <v>-64880.76</v>
          </cell>
          <cell r="AG707">
            <v>26536.914999999997</v>
          </cell>
          <cell r="AH707">
            <v>26536.914999999997</v>
          </cell>
          <cell r="AI707">
            <v>26536.914999999997</v>
          </cell>
          <cell r="AJ707">
            <v>10565.092499999999</v>
          </cell>
        </row>
        <row r="708">
          <cell r="Q708">
            <v>0</v>
          </cell>
          <cell r="R708">
            <v>0</v>
          </cell>
          <cell r="S708">
            <v>0</v>
          </cell>
          <cell r="T708">
            <v>0</v>
          </cell>
          <cell r="AG708">
            <v>404.625</v>
          </cell>
          <cell r="AH708">
            <v>404.625</v>
          </cell>
          <cell r="AI708">
            <v>404.625</v>
          </cell>
          <cell r="AJ708">
            <v>404.625</v>
          </cell>
        </row>
        <row r="709">
          <cell r="Q709">
            <v>0</v>
          </cell>
          <cell r="R709">
            <v>0</v>
          </cell>
          <cell r="S709">
            <v>0</v>
          </cell>
          <cell r="T709">
            <v>0</v>
          </cell>
          <cell r="AG709">
            <v>0</v>
          </cell>
          <cell r="AH709">
            <v>0</v>
          </cell>
          <cell r="AI709">
            <v>0</v>
          </cell>
          <cell r="AJ709">
            <v>0</v>
          </cell>
        </row>
        <row r="710">
          <cell r="Q710">
            <v>0</v>
          </cell>
          <cell r="R710">
            <v>0</v>
          </cell>
          <cell r="S710">
            <v>0</v>
          </cell>
          <cell r="T710">
            <v>0</v>
          </cell>
          <cell r="AG710">
            <v>0</v>
          </cell>
          <cell r="AH710">
            <v>0</v>
          </cell>
          <cell r="AI710">
            <v>0</v>
          </cell>
          <cell r="AJ710">
            <v>0</v>
          </cell>
        </row>
        <row r="711">
          <cell r="Q711">
            <v>0</v>
          </cell>
          <cell r="R711">
            <v>0</v>
          </cell>
          <cell r="S711">
            <v>0</v>
          </cell>
          <cell r="T711">
            <v>0</v>
          </cell>
          <cell r="AG711">
            <v>0</v>
          </cell>
          <cell r="AH711">
            <v>0</v>
          </cell>
          <cell r="AI711">
            <v>0</v>
          </cell>
          <cell r="AJ711">
            <v>0</v>
          </cell>
        </row>
        <row r="712">
          <cell r="Q712">
            <v>26387</v>
          </cell>
          <cell r="R712">
            <v>0</v>
          </cell>
          <cell r="S712">
            <v>0</v>
          </cell>
          <cell r="T712">
            <v>0</v>
          </cell>
          <cell r="AG712">
            <v>3429.4166666666665</v>
          </cell>
          <cell r="AH712">
            <v>4528.875</v>
          </cell>
          <cell r="AI712">
            <v>4528.875</v>
          </cell>
          <cell r="AJ712">
            <v>4528.875</v>
          </cell>
        </row>
        <row r="713">
          <cell r="Q713">
            <v>42523.5</v>
          </cell>
          <cell r="R713">
            <v>42523.5</v>
          </cell>
          <cell r="S713">
            <v>0</v>
          </cell>
          <cell r="T713">
            <v>0</v>
          </cell>
          <cell r="AG713">
            <v>6513.354166666667</v>
          </cell>
          <cell r="AH713">
            <v>10056.979166666666</v>
          </cell>
          <cell r="AI713">
            <v>11828.791666666666</v>
          </cell>
          <cell r="AJ713">
            <v>11828.791666666666</v>
          </cell>
        </row>
        <row r="714">
          <cell r="Q714">
            <v>0</v>
          </cell>
          <cell r="R714">
            <v>0</v>
          </cell>
          <cell r="S714">
            <v>0</v>
          </cell>
          <cell r="T714">
            <v>0</v>
          </cell>
          <cell r="AG714">
            <v>17.708333333333332</v>
          </cell>
          <cell r="AH714">
            <v>17.708333333333332</v>
          </cell>
          <cell r="AI714">
            <v>8.8541666666666661</v>
          </cell>
          <cell r="AJ714">
            <v>0</v>
          </cell>
        </row>
        <row r="715">
          <cell r="Q715">
            <v>0</v>
          </cell>
          <cell r="R715">
            <v>0</v>
          </cell>
          <cell r="S715">
            <v>0</v>
          </cell>
          <cell r="T715">
            <v>0</v>
          </cell>
          <cell r="AG715">
            <v>0</v>
          </cell>
          <cell r="AH715">
            <v>0</v>
          </cell>
          <cell r="AI715">
            <v>0</v>
          </cell>
          <cell r="AJ715">
            <v>0</v>
          </cell>
        </row>
        <row r="716">
          <cell r="Q716">
            <v>0</v>
          </cell>
          <cell r="R716">
            <v>0</v>
          </cell>
          <cell r="S716">
            <v>0</v>
          </cell>
          <cell r="T716">
            <v>0</v>
          </cell>
          <cell r="AG716">
            <v>172.70749999999998</v>
          </cell>
          <cell r="AH716">
            <v>172.70749999999998</v>
          </cell>
          <cell r="AI716">
            <v>172.70749999999998</v>
          </cell>
          <cell r="AJ716">
            <v>172.70749999999998</v>
          </cell>
        </row>
        <row r="717">
          <cell r="Q717">
            <v>0</v>
          </cell>
          <cell r="R717">
            <v>0</v>
          </cell>
          <cell r="S717">
            <v>0</v>
          </cell>
          <cell r="T717">
            <v>0</v>
          </cell>
          <cell r="AG717">
            <v>43.414583333333326</v>
          </cell>
          <cell r="AH717">
            <v>26.048749999999998</v>
          </cell>
          <cell r="AI717">
            <v>8.6829166666666655</v>
          </cell>
          <cell r="AJ717">
            <v>0</v>
          </cell>
        </row>
        <row r="718">
          <cell r="Q718">
            <v>103528.11</v>
          </cell>
          <cell r="R718">
            <v>104051.11</v>
          </cell>
          <cell r="S718">
            <v>59331.76</v>
          </cell>
          <cell r="T718">
            <v>65851.399999999994</v>
          </cell>
          <cell r="AG718">
            <v>157730.30333333334</v>
          </cell>
          <cell r="AH718">
            <v>147676.47041666665</v>
          </cell>
          <cell r="AI718">
            <v>137855.10083333336</v>
          </cell>
          <cell r="AJ718">
            <v>128688.75250000005</v>
          </cell>
        </row>
        <row r="719">
          <cell r="Q719">
            <v>0</v>
          </cell>
          <cell r="R719">
            <v>0</v>
          </cell>
          <cell r="S719">
            <v>0</v>
          </cell>
          <cell r="T719">
            <v>0</v>
          </cell>
          <cell r="AG719">
            <v>10339.358333333334</v>
          </cell>
          <cell r="AH719">
            <v>10339.358333333334</v>
          </cell>
          <cell r="AI719">
            <v>10339.358333333334</v>
          </cell>
          <cell r="AJ719">
            <v>10339.358333333334</v>
          </cell>
        </row>
        <row r="720">
          <cell r="Q720">
            <v>0</v>
          </cell>
          <cell r="R720">
            <v>0</v>
          </cell>
          <cell r="S720">
            <v>0</v>
          </cell>
          <cell r="T720">
            <v>0</v>
          </cell>
          <cell r="AG720">
            <v>0</v>
          </cell>
          <cell r="AH720">
            <v>0</v>
          </cell>
          <cell r="AI720">
            <v>0</v>
          </cell>
          <cell r="AJ720">
            <v>0</v>
          </cell>
        </row>
        <row r="721">
          <cell r="Q721">
            <v>6182.31</v>
          </cell>
          <cell r="R721">
            <v>7105.99</v>
          </cell>
          <cell r="S721">
            <v>8247.9</v>
          </cell>
          <cell r="T721">
            <v>8717.44</v>
          </cell>
          <cell r="AG721">
            <v>4723.0045833333334</v>
          </cell>
          <cell r="AH721">
            <v>5042.6895833333328</v>
          </cell>
          <cell r="AI721">
            <v>5416.7904166666658</v>
          </cell>
          <cell r="AJ721">
            <v>5831.9712499999996</v>
          </cell>
        </row>
        <row r="722">
          <cell r="Q722">
            <v>0</v>
          </cell>
          <cell r="R722">
            <v>0</v>
          </cell>
          <cell r="S722">
            <v>0</v>
          </cell>
          <cell r="T722">
            <v>0</v>
          </cell>
          <cell r="AG722">
            <v>0</v>
          </cell>
          <cell r="AH722">
            <v>0</v>
          </cell>
          <cell r="AI722">
            <v>0</v>
          </cell>
          <cell r="AJ722">
            <v>0</v>
          </cell>
        </row>
        <row r="723">
          <cell r="Q723">
            <v>0</v>
          </cell>
          <cell r="R723">
            <v>0</v>
          </cell>
          <cell r="S723">
            <v>0</v>
          </cell>
          <cell r="T723">
            <v>0</v>
          </cell>
          <cell r="AG723">
            <v>0</v>
          </cell>
          <cell r="AH723">
            <v>0</v>
          </cell>
          <cell r="AI723">
            <v>0</v>
          </cell>
          <cell r="AJ723">
            <v>0</v>
          </cell>
        </row>
        <row r="724">
          <cell r="AG724">
            <v>0</v>
          </cell>
          <cell r="AH724">
            <v>0</v>
          </cell>
          <cell r="AI724">
            <v>0</v>
          </cell>
          <cell r="AJ724">
            <v>0</v>
          </cell>
        </row>
        <row r="725">
          <cell r="Q725">
            <v>0</v>
          </cell>
          <cell r="R725">
            <v>0</v>
          </cell>
          <cell r="S725">
            <v>0</v>
          </cell>
          <cell r="T725">
            <v>0</v>
          </cell>
          <cell r="AG725">
            <v>0</v>
          </cell>
          <cell r="AH725">
            <v>0</v>
          </cell>
          <cell r="AI725">
            <v>0</v>
          </cell>
          <cell r="AJ725">
            <v>0</v>
          </cell>
        </row>
        <row r="726">
          <cell r="Q726">
            <v>0</v>
          </cell>
          <cell r="R726">
            <v>0</v>
          </cell>
          <cell r="S726">
            <v>0</v>
          </cell>
          <cell r="T726">
            <v>0</v>
          </cell>
          <cell r="AG726">
            <v>0</v>
          </cell>
          <cell r="AH726">
            <v>0</v>
          </cell>
          <cell r="AI726">
            <v>0</v>
          </cell>
          <cell r="AJ726">
            <v>0</v>
          </cell>
        </row>
        <row r="727">
          <cell r="Q727">
            <v>0</v>
          </cell>
          <cell r="R727">
            <v>0</v>
          </cell>
          <cell r="S727">
            <v>0</v>
          </cell>
          <cell r="T727">
            <v>0</v>
          </cell>
          <cell r="AG727">
            <v>2514014.7916666665</v>
          </cell>
          <cell r="AH727">
            <v>1508408.875</v>
          </cell>
          <cell r="AI727">
            <v>502802.95833333331</v>
          </cell>
          <cell r="AJ727">
            <v>0</v>
          </cell>
        </row>
        <row r="728">
          <cell r="Q728">
            <v>0</v>
          </cell>
          <cell r="R728">
            <v>0</v>
          </cell>
          <cell r="S728">
            <v>0</v>
          </cell>
          <cell r="T728">
            <v>0</v>
          </cell>
          <cell r="AG728">
            <v>-879905.20833333337</v>
          </cell>
          <cell r="AH728">
            <v>-527943.125</v>
          </cell>
          <cell r="AI728">
            <v>-175981.04166666666</v>
          </cell>
          <cell r="AJ728">
            <v>0</v>
          </cell>
        </row>
        <row r="729">
          <cell r="Q729">
            <v>0</v>
          </cell>
          <cell r="R729">
            <v>0</v>
          </cell>
          <cell r="S729">
            <v>0</v>
          </cell>
          <cell r="T729">
            <v>0</v>
          </cell>
          <cell r="AG729">
            <v>0</v>
          </cell>
          <cell r="AH729">
            <v>0</v>
          </cell>
          <cell r="AI729">
            <v>0</v>
          </cell>
          <cell r="AJ729">
            <v>0</v>
          </cell>
        </row>
        <row r="730">
          <cell r="Q730">
            <v>0</v>
          </cell>
          <cell r="R730">
            <v>0</v>
          </cell>
          <cell r="S730">
            <v>0</v>
          </cell>
          <cell r="T730">
            <v>0</v>
          </cell>
          <cell r="AG730">
            <v>0</v>
          </cell>
          <cell r="AH730">
            <v>0</v>
          </cell>
          <cell r="AI730">
            <v>0</v>
          </cell>
          <cell r="AJ730">
            <v>0</v>
          </cell>
        </row>
        <row r="731">
          <cell r="R731">
            <v>0</v>
          </cell>
          <cell r="S731">
            <v>0</v>
          </cell>
          <cell r="T731">
            <v>-24317089</v>
          </cell>
          <cell r="AG731">
            <v>0</v>
          </cell>
          <cell r="AH731">
            <v>0</v>
          </cell>
          <cell r="AI731">
            <v>0</v>
          </cell>
          <cell r="AJ731">
            <v>-1013212.0416666666</v>
          </cell>
        </row>
        <row r="732">
          <cell r="Q732">
            <v>59899</v>
          </cell>
          <cell r="R732">
            <v>59899</v>
          </cell>
          <cell r="S732">
            <v>59899</v>
          </cell>
          <cell r="T732">
            <v>3250409</v>
          </cell>
          <cell r="AG732">
            <v>-2834736.8333333335</v>
          </cell>
          <cell r="AH732">
            <v>-2855589.5</v>
          </cell>
          <cell r="AI732">
            <v>-2876442.1666666665</v>
          </cell>
          <cell r="AJ732">
            <v>-2599876.6666666665</v>
          </cell>
        </row>
        <row r="733">
          <cell r="Q733">
            <v>0</v>
          </cell>
          <cell r="R733">
            <v>0</v>
          </cell>
          <cell r="S733">
            <v>0</v>
          </cell>
          <cell r="T733">
            <v>0</v>
          </cell>
          <cell r="AG733">
            <v>0</v>
          </cell>
          <cell r="AH733">
            <v>0</v>
          </cell>
          <cell r="AI733">
            <v>0</v>
          </cell>
          <cell r="AJ733">
            <v>0</v>
          </cell>
        </row>
        <row r="734">
          <cell r="AG734">
            <v>0</v>
          </cell>
          <cell r="AH734">
            <v>0</v>
          </cell>
          <cell r="AI734">
            <v>0</v>
          </cell>
          <cell r="AJ734">
            <v>0</v>
          </cell>
        </row>
        <row r="735">
          <cell r="Q735">
            <v>524.9</v>
          </cell>
          <cell r="R735">
            <v>524.9</v>
          </cell>
          <cell r="S735">
            <v>524.9</v>
          </cell>
          <cell r="T735">
            <v>258.83999999999997</v>
          </cell>
          <cell r="AG735">
            <v>7580.0358333333288</v>
          </cell>
          <cell r="AH735">
            <v>4867.4083333333347</v>
          </cell>
          <cell r="AI735">
            <v>1944.5500000000002</v>
          </cell>
          <cell r="AJ735">
            <v>491.94333333333321</v>
          </cell>
        </row>
        <row r="736">
          <cell r="AG736">
            <v>0</v>
          </cell>
          <cell r="AH736">
            <v>0</v>
          </cell>
          <cell r="AI736">
            <v>0</v>
          </cell>
          <cell r="AJ736">
            <v>0</v>
          </cell>
        </row>
        <row r="737">
          <cell r="Q737">
            <v>62572.92</v>
          </cell>
          <cell r="R737">
            <v>41715.32</v>
          </cell>
          <cell r="S737">
            <v>20857.72</v>
          </cell>
          <cell r="T737">
            <v>230188.62</v>
          </cell>
          <cell r="AG737">
            <v>257985.48</v>
          </cell>
          <cell r="AH737">
            <v>222380.49333333332</v>
          </cell>
          <cell r="AI737">
            <v>188510.49333333332</v>
          </cell>
          <cell r="AJ737">
            <v>165966.66750000001</v>
          </cell>
        </row>
        <row r="738">
          <cell r="Q738">
            <v>0</v>
          </cell>
          <cell r="R738">
            <v>0</v>
          </cell>
          <cell r="S738">
            <v>0</v>
          </cell>
          <cell r="T738">
            <v>0</v>
          </cell>
          <cell r="AG738">
            <v>16279.333333333334</v>
          </cell>
          <cell r="AH738">
            <v>16279.333333333334</v>
          </cell>
          <cell r="AI738">
            <v>16279.333333333334</v>
          </cell>
          <cell r="AJ738">
            <v>16279.333333333334</v>
          </cell>
        </row>
        <row r="739">
          <cell r="Q739">
            <v>0</v>
          </cell>
          <cell r="R739">
            <v>0</v>
          </cell>
          <cell r="S739">
            <v>0</v>
          </cell>
          <cell r="T739">
            <v>0</v>
          </cell>
          <cell r="AG739">
            <v>396079.33416666667</v>
          </cell>
          <cell r="AH739">
            <v>396079.33416666667</v>
          </cell>
          <cell r="AI739">
            <v>395902.55874999991</v>
          </cell>
          <cell r="AJ739">
            <v>330020.42958333337</v>
          </cell>
        </row>
        <row r="740">
          <cell r="Q740">
            <v>0</v>
          </cell>
          <cell r="R740">
            <v>0</v>
          </cell>
          <cell r="S740">
            <v>8970</v>
          </cell>
          <cell r="T740">
            <v>0</v>
          </cell>
          <cell r="AG740">
            <v>60431.485000000008</v>
          </cell>
          <cell r="AH740">
            <v>60431.485000000008</v>
          </cell>
          <cell r="AI740">
            <v>60805.235000000008</v>
          </cell>
          <cell r="AJ740">
            <v>61178.985000000008</v>
          </cell>
        </row>
        <row r="741">
          <cell r="Q741">
            <v>0</v>
          </cell>
          <cell r="R741">
            <v>0</v>
          </cell>
          <cell r="S741">
            <v>0</v>
          </cell>
          <cell r="T741">
            <v>0</v>
          </cell>
          <cell r="AG741">
            <v>0</v>
          </cell>
          <cell r="AH741">
            <v>0</v>
          </cell>
          <cell r="AI741">
            <v>0</v>
          </cell>
          <cell r="AJ741">
            <v>0</v>
          </cell>
        </row>
        <row r="742">
          <cell r="AG742">
            <v>0</v>
          </cell>
          <cell r="AH742">
            <v>0</v>
          </cell>
          <cell r="AI742">
            <v>0</v>
          </cell>
          <cell r="AJ742">
            <v>0</v>
          </cell>
        </row>
        <row r="743">
          <cell r="AG743">
            <v>0</v>
          </cell>
          <cell r="AH743">
            <v>0</v>
          </cell>
          <cell r="AI743">
            <v>0</v>
          </cell>
          <cell r="AJ743">
            <v>0</v>
          </cell>
        </row>
        <row r="744">
          <cell r="Q744">
            <v>0</v>
          </cell>
          <cell r="R744">
            <v>0</v>
          </cell>
          <cell r="S744">
            <v>0</v>
          </cell>
          <cell r="T744">
            <v>0</v>
          </cell>
          <cell r="AG744">
            <v>0</v>
          </cell>
          <cell r="AH744">
            <v>0</v>
          </cell>
          <cell r="AI744">
            <v>0</v>
          </cell>
          <cell r="AJ744">
            <v>0</v>
          </cell>
        </row>
        <row r="745">
          <cell r="Q745">
            <v>31524576.989999998</v>
          </cell>
          <cell r="R745">
            <v>31524576.989999998</v>
          </cell>
          <cell r="S745">
            <v>31524576.989999998</v>
          </cell>
          <cell r="T745">
            <v>31881857.5</v>
          </cell>
          <cell r="AG745">
            <v>34386858.559999995</v>
          </cell>
          <cell r="AH745">
            <v>33626831.399999999</v>
          </cell>
          <cell r="AI745">
            <v>32866804.239999998</v>
          </cell>
          <cell r="AJ745">
            <v>32427435.762083333</v>
          </cell>
        </row>
        <row r="746">
          <cell r="Q746">
            <v>-58100975.340000004</v>
          </cell>
          <cell r="R746">
            <v>-58100975.340000004</v>
          </cell>
          <cell r="S746">
            <v>-58100975.340000004</v>
          </cell>
          <cell r="T746">
            <v>-58177768.280000001</v>
          </cell>
          <cell r="AG746">
            <v>-58328050.006666668</v>
          </cell>
          <cell r="AH746">
            <v>-58306886.913749993</v>
          </cell>
          <cell r="AI746">
            <v>-58275958.685000002</v>
          </cell>
          <cell r="AJ746">
            <v>-58234411.916249998</v>
          </cell>
        </row>
        <row r="747">
          <cell r="Q747">
            <v>36510290.5</v>
          </cell>
          <cell r="R747">
            <v>36532764.609999999</v>
          </cell>
          <cell r="S747">
            <v>36555252.950000003</v>
          </cell>
          <cell r="T747">
            <v>36565939.079999998</v>
          </cell>
          <cell r="AG747">
            <v>36348109.22291667</v>
          </cell>
          <cell r="AH747">
            <v>36376926.462083332</v>
          </cell>
          <cell r="AI747">
            <v>36406188.699999996</v>
          </cell>
          <cell r="AJ747">
            <v>36434992.295833334</v>
          </cell>
        </row>
        <row r="748">
          <cell r="Q748">
            <v>9350129.5299999993</v>
          </cell>
          <cell r="R748">
            <v>9350129.5299999993</v>
          </cell>
          <cell r="S748">
            <v>9350129.5299999993</v>
          </cell>
          <cell r="T748">
            <v>9350129.5299999993</v>
          </cell>
          <cell r="AG748">
            <v>9349896.459999999</v>
          </cell>
          <cell r="AH748">
            <v>9350082.1362500004</v>
          </cell>
          <cell r="AI748">
            <v>9350113.7320833337</v>
          </cell>
          <cell r="AJ748">
            <v>9350129.5299999993</v>
          </cell>
        </row>
        <row r="749">
          <cell r="Q749">
            <v>209796.52</v>
          </cell>
          <cell r="R749">
            <v>209796.52</v>
          </cell>
          <cell r="S749">
            <v>209796.52</v>
          </cell>
          <cell r="T749">
            <v>209796.52</v>
          </cell>
          <cell r="AG749">
            <v>209796.52</v>
          </cell>
          <cell r="AH749">
            <v>209796.52</v>
          </cell>
          <cell r="AI749">
            <v>209796.52</v>
          </cell>
          <cell r="AJ749">
            <v>209796.52</v>
          </cell>
        </row>
        <row r="750">
          <cell r="Q750">
            <v>1240172.07</v>
          </cell>
          <cell r="R750">
            <v>1240172.07</v>
          </cell>
          <cell r="S750">
            <v>1240172.07</v>
          </cell>
          <cell r="T750">
            <v>1240172.07</v>
          </cell>
          <cell r="AG750">
            <v>1239088.45</v>
          </cell>
          <cell r="AH750">
            <v>1239338.2275</v>
          </cell>
          <cell r="AI750">
            <v>1239523.5258333334</v>
          </cell>
          <cell r="AJ750">
            <v>1239708.8241666667</v>
          </cell>
        </row>
        <row r="751">
          <cell r="Q751">
            <v>7601.05</v>
          </cell>
          <cell r="R751">
            <v>7601.05</v>
          </cell>
          <cell r="S751">
            <v>7601.05</v>
          </cell>
          <cell r="T751">
            <v>7601.05</v>
          </cell>
          <cell r="AG751">
            <v>7601.050000000002</v>
          </cell>
          <cell r="AH751">
            <v>7601.050000000002</v>
          </cell>
          <cell r="AI751">
            <v>7601.050000000002</v>
          </cell>
          <cell r="AJ751">
            <v>7601.050000000002</v>
          </cell>
        </row>
        <row r="752">
          <cell r="Q752">
            <v>1907673.02</v>
          </cell>
          <cell r="R752">
            <v>1908879.27</v>
          </cell>
          <cell r="S752">
            <v>1918361.81</v>
          </cell>
          <cell r="T752">
            <v>1926661.23</v>
          </cell>
          <cell r="AG752">
            <v>1843181.1450000003</v>
          </cell>
          <cell r="AH752">
            <v>1852593.749583333</v>
          </cell>
          <cell r="AI752">
            <v>1862067.86625</v>
          </cell>
          <cell r="AJ752">
            <v>1870802.4862499998</v>
          </cell>
        </row>
        <row r="753">
          <cell r="Q753">
            <v>2576768.5099999998</v>
          </cell>
          <cell r="R753">
            <v>2576768.5099999998</v>
          </cell>
          <cell r="S753">
            <v>2576768.5099999998</v>
          </cell>
          <cell r="T753">
            <v>2576812.0299999998</v>
          </cell>
          <cell r="AG753">
            <v>2577977.959999999</v>
          </cell>
          <cell r="AH753">
            <v>2577816.6999999993</v>
          </cell>
          <cell r="AI753">
            <v>2577655.4399999995</v>
          </cell>
          <cell r="AJ753">
            <v>2577495.9933333322</v>
          </cell>
        </row>
        <row r="754">
          <cell r="Q754">
            <v>619435.48</v>
          </cell>
          <cell r="R754">
            <v>630551.18000000005</v>
          </cell>
          <cell r="S754">
            <v>656333.43999999994</v>
          </cell>
          <cell r="T754">
            <v>709003.06</v>
          </cell>
          <cell r="AG754">
            <v>535505.86666666658</v>
          </cell>
          <cell r="AH754">
            <v>547569.58416666661</v>
          </cell>
          <cell r="AI754">
            <v>560990.92999999993</v>
          </cell>
          <cell r="AJ754">
            <v>577039.5808333332</v>
          </cell>
        </row>
        <row r="755">
          <cell r="Q755">
            <v>366.95</v>
          </cell>
          <cell r="R755">
            <v>366.95</v>
          </cell>
          <cell r="S755">
            <v>366.95</v>
          </cell>
          <cell r="T755">
            <v>366.95</v>
          </cell>
          <cell r="AG755">
            <v>366.94999999999987</v>
          </cell>
          <cell r="AH755">
            <v>366.94999999999987</v>
          </cell>
          <cell r="AI755">
            <v>366.94999999999987</v>
          </cell>
          <cell r="AJ755">
            <v>366.94999999999987</v>
          </cell>
        </row>
        <row r="756">
          <cell r="Q756">
            <v>-25835.27</v>
          </cell>
          <cell r="R756">
            <v>-25835.27</v>
          </cell>
          <cell r="S756">
            <v>-25835.27</v>
          </cell>
          <cell r="T756">
            <v>-25835.27</v>
          </cell>
          <cell r="AG756">
            <v>-25835.27</v>
          </cell>
          <cell r="AH756">
            <v>-25835.27</v>
          </cell>
          <cell r="AI756">
            <v>-25835.27</v>
          </cell>
          <cell r="AJ756">
            <v>-25835.27</v>
          </cell>
        </row>
        <row r="757">
          <cell r="Q757">
            <v>405426.67</v>
          </cell>
          <cell r="R757">
            <v>405426.67</v>
          </cell>
          <cell r="S757">
            <v>405426.67</v>
          </cell>
          <cell r="T757">
            <v>405426.67</v>
          </cell>
          <cell r="AG757">
            <v>405426.67</v>
          </cell>
          <cell r="AH757">
            <v>405426.67</v>
          </cell>
          <cell r="AI757">
            <v>405426.67</v>
          </cell>
          <cell r="AJ757">
            <v>405426.67</v>
          </cell>
        </row>
        <row r="758">
          <cell r="Q758">
            <v>686461.83</v>
          </cell>
          <cell r="R758">
            <v>684684.45</v>
          </cell>
          <cell r="S758">
            <v>687068.33</v>
          </cell>
          <cell r="T758">
            <v>691752.17</v>
          </cell>
          <cell r="AG758">
            <v>673468.35374999989</v>
          </cell>
          <cell r="AH758">
            <v>676050.58041666669</v>
          </cell>
          <cell r="AI758">
            <v>678374.37666666682</v>
          </cell>
          <cell r="AJ758">
            <v>680556.07958333346</v>
          </cell>
        </row>
        <row r="759">
          <cell r="Q759">
            <v>9152.75</v>
          </cell>
          <cell r="R759">
            <v>9152.75</v>
          </cell>
          <cell r="S759">
            <v>9152.75</v>
          </cell>
          <cell r="T759">
            <v>9152.75</v>
          </cell>
          <cell r="AG759">
            <v>9152.75</v>
          </cell>
          <cell r="AH759">
            <v>9152.75</v>
          </cell>
          <cell r="AI759">
            <v>9152.75</v>
          </cell>
          <cell r="AJ759">
            <v>9152.75</v>
          </cell>
        </row>
        <row r="760">
          <cell r="Q760">
            <v>1451535.06</v>
          </cell>
          <cell r="R760">
            <v>1450161.06</v>
          </cell>
          <cell r="S760">
            <v>1732369.79</v>
          </cell>
          <cell r="T760">
            <v>2235915.48</v>
          </cell>
          <cell r="AG760">
            <v>1292181.8895833334</v>
          </cell>
          <cell r="AH760">
            <v>1324155.8500000001</v>
          </cell>
          <cell r="AI760">
            <v>1363479.4258333333</v>
          </cell>
          <cell r="AJ760">
            <v>1430739.7891666666</v>
          </cell>
        </row>
        <row r="761">
          <cell r="Q761">
            <v>2275131.77</v>
          </cell>
          <cell r="R761">
            <v>2298942.5499999998</v>
          </cell>
          <cell r="S761">
            <v>2316818.34</v>
          </cell>
          <cell r="T761">
            <v>2354799.7999999998</v>
          </cell>
          <cell r="AG761">
            <v>2097071.9595833335</v>
          </cell>
          <cell r="AH761">
            <v>2122633.4049999998</v>
          </cell>
          <cell r="AI761">
            <v>2148781.1879166667</v>
          </cell>
          <cell r="AJ761">
            <v>2175935.23</v>
          </cell>
        </row>
        <row r="762">
          <cell r="Q762">
            <v>995</v>
          </cell>
          <cell r="R762">
            <v>995</v>
          </cell>
          <cell r="S762">
            <v>995</v>
          </cell>
          <cell r="T762">
            <v>995</v>
          </cell>
          <cell r="AG762">
            <v>995</v>
          </cell>
          <cell r="AH762">
            <v>995</v>
          </cell>
          <cell r="AI762">
            <v>995</v>
          </cell>
          <cell r="AJ762">
            <v>995</v>
          </cell>
        </row>
        <row r="763">
          <cell r="Q763">
            <v>1519</v>
          </cell>
          <cell r="R763">
            <v>1519</v>
          </cell>
          <cell r="S763">
            <v>1519</v>
          </cell>
          <cell r="T763">
            <v>1519</v>
          </cell>
          <cell r="AG763">
            <v>1519</v>
          </cell>
          <cell r="AH763">
            <v>1519</v>
          </cell>
          <cell r="AI763">
            <v>1519</v>
          </cell>
          <cell r="AJ763">
            <v>1519</v>
          </cell>
        </row>
        <row r="764">
          <cell r="Q764">
            <v>83002.97</v>
          </cell>
          <cell r="R764">
            <v>84742.97</v>
          </cell>
          <cell r="S764">
            <v>86552.97</v>
          </cell>
          <cell r="T764">
            <v>86734.47</v>
          </cell>
          <cell r="AG764">
            <v>25795.207083333331</v>
          </cell>
          <cell r="AH764">
            <v>32784.621249999997</v>
          </cell>
          <cell r="AI764">
            <v>39921.95208333333</v>
          </cell>
          <cell r="AJ764">
            <v>47142.262083333328</v>
          </cell>
        </row>
        <row r="765">
          <cell r="Q765">
            <v>1815753.94</v>
          </cell>
          <cell r="R765">
            <v>1871269.69</v>
          </cell>
          <cell r="S765">
            <v>1912387.22</v>
          </cell>
          <cell r="T765">
            <v>1939555.01</v>
          </cell>
          <cell r="AG765">
            <v>1669958.1545833333</v>
          </cell>
          <cell r="AH765">
            <v>1693742.7970833334</v>
          </cell>
          <cell r="AI765">
            <v>1720215.37625</v>
          </cell>
          <cell r="AJ765">
            <v>1747582.0537499997</v>
          </cell>
        </row>
        <row r="766">
          <cell r="Q766">
            <v>3578471.46</v>
          </cell>
          <cell r="R766">
            <v>3578486.52</v>
          </cell>
          <cell r="S766">
            <v>3578583.34</v>
          </cell>
          <cell r="T766">
            <v>3580719.34</v>
          </cell>
          <cell r="AG766">
            <v>3043446.16</v>
          </cell>
          <cell r="AH766">
            <v>3259231.7283333335</v>
          </cell>
          <cell r="AI766">
            <v>3462288.6216666666</v>
          </cell>
          <cell r="AJ766">
            <v>3565889.8137500002</v>
          </cell>
        </row>
        <row r="767">
          <cell r="Q767">
            <v>-1154425.72</v>
          </cell>
          <cell r="R767">
            <v>-1280567.81</v>
          </cell>
          <cell r="S767">
            <v>-1280567.81</v>
          </cell>
          <cell r="T767">
            <v>-1415286.74</v>
          </cell>
          <cell r="AG767">
            <v>-598835.77500000002</v>
          </cell>
          <cell r="AH767">
            <v>-700293.83875</v>
          </cell>
          <cell r="AI767">
            <v>-807007.82291666663</v>
          </cell>
          <cell r="AJ767">
            <v>-919335.09583333333</v>
          </cell>
        </row>
        <row r="768">
          <cell r="Q768">
            <v>0</v>
          </cell>
          <cell r="R768">
            <v>0</v>
          </cell>
          <cell r="S768">
            <v>0</v>
          </cell>
          <cell r="T768">
            <v>0</v>
          </cell>
          <cell r="AG768">
            <v>0</v>
          </cell>
          <cell r="AH768">
            <v>0</v>
          </cell>
          <cell r="AI768">
            <v>0</v>
          </cell>
          <cell r="AJ768">
            <v>0</v>
          </cell>
        </row>
        <row r="769">
          <cell r="Q769">
            <v>0</v>
          </cell>
          <cell r="R769">
            <v>0</v>
          </cell>
          <cell r="S769">
            <v>0</v>
          </cell>
          <cell r="T769">
            <v>0</v>
          </cell>
          <cell r="AG769">
            <v>0</v>
          </cell>
          <cell r="AH769">
            <v>0</v>
          </cell>
          <cell r="AI769">
            <v>0</v>
          </cell>
          <cell r="AJ769">
            <v>0</v>
          </cell>
        </row>
        <row r="770">
          <cell r="Q770">
            <v>66942.149999999994</v>
          </cell>
          <cell r="R770">
            <v>66942.149999999994</v>
          </cell>
          <cell r="S770">
            <v>66942.149999999994</v>
          </cell>
          <cell r="T770">
            <v>66942.149999999994</v>
          </cell>
          <cell r="AG770">
            <v>66942.150000000009</v>
          </cell>
          <cell r="AH770">
            <v>66942.150000000009</v>
          </cell>
          <cell r="AI770">
            <v>66942.150000000009</v>
          </cell>
          <cell r="AJ770">
            <v>66942.150000000009</v>
          </cell>
        </row>
        <row r="771">
          <cell r="Q771">
            <v>1729467.71</v>
          </cell>
          <cell r="R771">
            <v>1731110.58</v>
          </cell>
          <cell r="S771">
            <v>1731207.39</v>
          </cell>
          <cell r="T771">
            <v>1757836.13</v>
          </cell>
          <cell r="AG771">
            <v>1256455.0979166667</v>
          </cell>
          <cell r="AH771">
            <v>1349716.7</v>
          </cell>
          <cell r="AI771">
            <v>1436269.8883333334</v>
          </cell>
          <cell r="AJ771">
            <v>1506976.64375</v>
          </cell>
        </row>
        <row r="772">
          <cell r="Q772">
            <v>2694999.3</v>
          </cell>
          <cell r="R772">
            <v>2602926.63</v>
          </cell>
          <cell r="S772">
            <v>2510853.96</v>
          </cell>
          <cell r="T772">
            <v>2421929.33</v>
          </cell>
          <cell r="AG772">
            <v>3247252.6575000002</v>
          </cell>
          <cell r="AH772">
            <v>3155204.3424999998</v>
          </cell>
          <cell r="AI772">
            <v>3063156.0274999999</v>
          </cell>
          <cell r="AJ772">
            <v>2971238.8808333334</v>
          </cell>
        </row>
        <row r="773">
          <cell r="Q773">
            <v>0</v>
          </cell>
          <cell r="R773">
            <v>0</v>
          </cell>
          <cell r="S773">
            <v>0</v>
          </cell>
          <cell r="T773">
            <v>0</v>
          </cell>
          <cell r="AG773">
            <v>0</v>
          </cell>
          <cell r="AH773">
            <v>0</v>
          </cell>
          <cell r="AI773">
            <v>0</v>
          </cell>
          <cell r="AJ773">
            <v>0</v>
          </cell>
        </row>
        <row r="774">
          <cell r="Q774">
            <v>240686</v>
          </cell>
          <cell r="R774">
            <v>239158</v>
          </cell>
          <cell r="S774">
            <v>237630</v>
          </cell>
          <cell r="T774">
            <v>236102</v>
          </cell>
          <cell r="AG774">
            <v>249854</v>
          </cell>
          <cell r="AH774">
            <v>248326</v>
          </cell>
          <cell r="AI774">
            <v>246798</v>
          </cell>
          <cell r="AJ774">
            <v>245270</v>
          </cell>
        </row>
        <row r="775">
          <cell r="Q775">
            <v>0</v>
          </cell>
          <cell r="R775">
            <v>0</v>
          </cell>
          <cell r="S775">
            <v>0</v>
          </cell>
          <cell r="T775">
            <v>0</v>
          </cell>
          <cell r="AG775">
            <v>0</v>
          </cell>
          <cell r="AH775">
            <v>0</v>
          </cell>
          <cell r="AI775">
            <v>0</v>
          </cell>
          <cell r="AJ775">
            <v>0</v>
          </cell>
        </row>
        <row r="776">
          <cell r="Q776">
            <v>0</v>
          </cell>
          <cell r="R776">
            <v>0</v>
          </cell>
          <cell r="S776">
            <v>0</v>
          </cell>
          <cell r="T776">
            <v>0</v>
          </cell>
          <cell r="AG776">
            <v>0</v>
          </cell>
          <cell r="AH776">
            <v>0</v>
          </cell>
          <cell r="AI776">
            <v>0</v>
          </cell>
          <cell r="AJ776">
            <v>0</v>
          </cell>
        </row>
        <row r="777">
          <cell r="Q777">
            <v>0</v>
          </cell>
          <cell r="R777">
            <v>0</v>
          </cell>
          <cell r="S777">
            <v>0</v>
          </cell>
          <cell r="T777">
            <v>0</v>
          </cell>
          <cell r="AG777">
            <v>0</v>
          </cell>
          <cell r="AH777">
            <v>0</v>
          </cell>
          <cell r="AI777">
            <v>0</v>
          </cell>
          <cell r="AJ777">
            <v>0</v>
          </cell>
        </row>
        <row r="778">
          <cell r="Q778">
            <v>0</v>
          </cell>
          <cell r="R778">
            <v>0</v>
          </cell>
          <cell r="S778">
            <v>0</v>
          </cell>
          <cell r="T778">
            <v>0</v>
          </cell>
          <cell r="AG778">
            <v>855.84250000000009</v>
          </cell>
          <cell r="AH778">
            <v>481.40875</v>
          </cell>
          <cell r="AI778">
            <v>213.95749999999998</v>
          </cell>
          <cell r="AJ778">
            <v>53.488750000000003</v>
          </cell>
        </row>
        <row r="779">
          <cell r="Q779">
            <v>0</v>
          </cell>
          <cell r="R779">
            <v>0</v>
          </cell>
          <cell r="S779">
            <v>0</v>
          </cell>
          <cell r="T779">
            <v>0</v>
          </cell>
          <cell r="AG779">
            <v>0</v>
          </cell>
          <cell r="AH779">
            <v>0</v>
          </cell>
          <cell r="AI779">
            <v>0</v>
          </cell>
          <cell r="AJ779">
            <v>0</v>
          </cell>
        </row>
        <row r="780">
          <cell r="Q780">
            <v>81126.63</v>
          </cell>
          <cell r="R780">
            <v>78591.42</v>
          </cell>
          <cell r="S780">
            <v>76056.210000000006</v>
          </cell>
          <cell r="T780">
            <v>73521</v>
          </cell>
          <cell r="AG780">
            <v>96295.335000000006</v>
          </cell>
          <cell r="AH780">
            <v>93773.127916666679</v>
          </cell>
          <cell r="AI780">
            <v>91248.556666666685</v>
          </cell>
          <cell r="AJ780">
            <v>88721.621250000011</v>
          </cell>
        </row>
        <row r="781">
          <cell r="Q781">
            <v>0</v>
          </cell>
          <cell r="R781">
            <v>0</v>
          </cell>
          <cell r="S781">
            <v>0</v>
          </cell>
          <cell r="T781">
            <v>0</v>
          </cell>
          <cell r="AG781">
            <v>0</v>
          </cell>
          <cell r="AH781">
            <v>0</v>
          </cell>
          <cell r="AI781">
            <v>0</v>
          </cell>
          <cell r="AJ781">
            <v>0</v>
          </cell>
        </row>
        <row r="782">
          <cell r="Q782">
            <v>0</v>
          </cell>
          <cell r="R782">
            <v>0</v>
          </cell>
          <cell r="S782">
            <v>0</v>
          </cell>
          <cell r="T782">
            <v>0</v>
          </cell>
          <cell r="AG782">
            <v>0</v>
          </cell>
          <cell r="AH782">
            <v>0</v>
          </cell>
          <cell r="AI782">
            <v>0</v>
          </cell>
          <cell r="AJ782">
            <v>0</v>
          </cell>
        </row>
        <row r="783">
          <cell r="Q783">
            <v>363928.58</v>
          </cell>
          <cell r="R783">
            <v>354830.36</v>
          </cell>
          <cell r="S783">
            <v>345732.15</v>
          </cell>
          <cell r="T783">
            <v>336633.93</v>
          </cell>
          <cell r="AG783">
            <v>418517.87875000009</v>
          </cell>
          <cell r="AH783">
            <v>409419.66416666663</v>
          </cell>
          <cell r="AI783">
            <v>400321.44916666672</v>
          </cell>
          <cell r="AJ783">
            <v>391223.23374999996</v>
          </cell>
        </row>
        <row r="784">
          <cell r="Q784">
            <v>0</v>
          </cell>
          <cell r="R784">
            <v>0</v>
          </cell>
          <cell r="S784">
            <v>0</v>
          </cell>
          <cell r="T784">
            <v>0</v>
          </cell>
          <cell r="AG784">
            <v>-8.3333333333333339E-4</v>
          </cell>
          <cell r="AH784">
            <v>0</v>
          </cell>
          <cell r="AI784">
            <v>0</v>
          </cell>
          <cell r="AJ784">
            <v>0</v>
          </cell>
        </row>
        <row r="785">
          <cell r="Q785">
            <v>3433896.22</v>
          </cell>
          <cell r="R785">
            <v>3419822.87</v>
          </cell>
          <cell r="S785">
            <v>3405749.52</v>
          </cell>
          <cell r="T785">
            <v>3391676.17</v>
          </cell>
          <cell r="AG785">
            <v>3518336.3049999997</v>
          </cell>
          <cell r="AH785">
            <v>3504262.9595833332</v>
          </cell>
          <cell r="AI785">
            <v>3490189.6133333333</v>
          </cell>
          <cell r="AJ785">
            <v>3476116.2662499999</v>
          </cell>
        </row>
        <row r="786">
          <cell r="Q786">
            <v>0</v>
          </cell>
          <cell r="R786">
            <v>0</v>
          </cell>
          <cell r="S786">
            <v>0</v>
          </cell>
          <cell r="T786">
            <v>0</v>
          </cell>
          <cell r="AG786">
            <v>38990.298750000009</v>
          </cell>
          <cell r="AH786">
            <v>31824.977083333335</v>
          </cell>
          <cell r="AI786">
            <v>24693.857083333336</v>
          </cell>
          <cell r="AJ786">
            <v>17596.938749999998</v>
          </cell>
        </row>
        <row r="787">
          <cell r="Q787">
            <v>0</v>
          </cell>
          <cell r="R787">
            <v>0</v>
          </cell>
          <cell r="S787">
            <v>0</v>
          </cell>
          <cell r="T787">
            <v>0</v>
          </cell>
          <cell r="AG787">
            <v>375013.89624999999</v>
          </cell>
          <cell r="AH787">
            <v>305695.08083333337</v>
          </cell>
          <cell r="AI787">
            <v>236885.61958333335</v>
          </cell>
          <cell r="AJ787">
            <v>168585.51250000001</v>
          </cell>
        </row>
        <row r="788">
          <cell r="Q788">
            <v>0</v>
          </cell>
          <cell r="R788">
            <v>0</v>
          </cell>
          <cell r="S788">
            <v>0</v>
          </cell>
          <cell r="T788">
            <v>0</v>
          </cell>
          <cell r="AG788">
            <v>252932.77000000002</v>
          </cell>
          <cell r="AH788">
            <v>206415.21083333335</v>
          </cell>
          <cell r="AI788">
            <v>160135.51333333334</v>
          </cell>
          <cell r="AJ788">
            <v>114093.67750000001</v>
          </cell>
        </row>
        <row r="789">
          <cell r="Q789">
            <v>0</v>
          </cell>
          <cell r="R789">
            <v>0</v>
          </cell>
          <cell r="S789">
            <v>0</v>
          </cell>
          <cell r="T789">
            <v>0</v>
          </cell>
          <cell r="AG789">
            <v>160976.35416666666</v>
          </cell>
          <cell r="AH789">
            <v>131415.95666666667</v>
          </cell>
          <cell r="AI789">
            <v>101986.64750000001</v>
          </cell>
          <cell r="AJ789">
            <v>72688.426666666681</v>
          </cell>
        </row>
        <row r="790">
          <cell r="Q790">
            <v>204998.61</v>
          </cell>
          <cell r="R790">
            <v>163998.88</v>
          </cell>
          <cell r="S790">
            <v>122999.15</v>
          </cell>
          <cell r="T790">
            <v>81999.429999999993</v>
          </cell>
          <cell r="AG790">
            <v>451013.74500000005</v>
          </cell>
          <cell r="AH790">
            <v>410008.8954166667</v>
          </cell>
          <cell r="AI790">
            <v>369004.97666666663</v>
          </cell>
          <cell r="AJ790">
            <v>328001.98916666658</v>
          </cell>
        </row>
        <row r="791">
          <cell r="Q791">
            <v>51607.44</v>
          </cell>
          <cell r="R791">
            <v>51315.87</v>
          </cell>
          <cell r="S791">
            <v>51024.3</v>
          </cell>
          <cell r="T791">
            <v>50732.73</v>
          </cell>
          <cell r="AG791">
            <v>53357.49</v>
          </cell>
          <cell r="AH791">
            <v>53065.727499999986</v>
          </cell>
          <cell r="AI791">
            <v>52774</v>
          </cell>
          <cell r="AJ791">
            <v>52482.307500000017</v>
          </cell>
        </row>
        <row r="792">
          <cell r="Q792">
            <v>1246922.58</v>
          </cell>
          <cell r="R792">
            <v>1243132.54</v>
          </cell>
          <cell r="S792">
            <v>1239342.5</v>
          </cell>
          <cell r="T792">
            <v>1235552.46</v>
          </cell>
          <cell r="AG792">
            <v>682048.96750000003</v>
          </cell>
          <cell r="AH792">
            <v>785801.26416666666</v>
          </cell>
          <cell r="AI792">
            <v>889237.72416666674</v>
          </cell>
          <cell r="AJ792">
            <v>992358.34750000015</v>
          </cell>
        </row>
        <row r="793">
          <cell r="Q793">
            <v>947558.57</v>
          </cell>
          <cell r="R793">
            <v>944678.45</v>
          </cell>
          <cell r="S793">
            <v>941798.33</v>
          </cell>
          <cell r="T793">
            <v>938918.21</v>
          </cell>
          <cell r="AG793">
            <v>518301.1020833333</v>
          </cell>
          <cell r="AH793">
            <v>597144.31124999991</v>
          </cell>
          <cell r="AI793">
            <v>675747.51041666663</v>
          </cell>
          <cell r="AJ793">
            <v>754110.69958333333</v>
          </cell>
        </row>
        <row r="794">
          <cell r="Q794">
            <v>2901380.85</v>
          </cell>
          <cell r="R794">
            <v>2892562.06</v>
          </cell>
          <cell r="S794">
            <v>2883743.27</v>
          </cell>
          <cell r="T794">
            <v>2874924.48</v>
          </cell>
          <cell r="AG794">
            <v>1587014.1762499998</v>
          </cell>
          <cell r="AH794">
            <v>1828428.4641666666</v>
          </cell>
          <cell r="AI794">
            <v>2069107.8529166665</v>
          </cell>
          <cell r="AJ794">
            <v>2309052.3424999998</v>
          </cell>
        </row>
        <row r="795">
          <cell r="Q795">
            <v>885498.17</v>
          </cell>
          <cell r="R795">
            <v>882806.69</v>
          </cell>
          <cell r="S795">
            <v>880115.21</v>
          </cell>
          <cell r="T795">
            <v>877423.73</v>
          </cell>
          <cell r="AG795">
            <v>445254.93208333332</v>
          </cell>
          <cell r="AH795">
            <v>518934.30124999996</v>
          </cell>
          <cell r="AI795">
            <v>592389.38041666662</v>
          </cell>
          <cell r="AJ795">
            <v>665620.16958333331</v>
          </cell>
        </row>
        <row r="796">
          <cell r="Q796">
            <v>20824.89</v>
          </cell>
          <cell r="R796">
            <v>20729.8</v>
          </cell>
          <cell r="S796">
            <v>20634.71</v>
          </cell>
          <cell r="T796">
            <v>20539.62</v>
          </cell>
          <cell r="AG796">
            <v>11446.592083333331</v>
          </cell>
          <cell r="AH796">
            <v>13178.037499999999</v>
          </cell>
          <cell r="AI796">
            <v>14901.558749999998</v>
          </cell>
          <cell r="AJ796">
            <v>16617.155833333331</v>
          </cell>
        </row>
        <row r="797">
          <cell r="Q797">
            <v>48590.85</v>
          </cell>
          <cell r="R797">
            <v>48368.97</v>
          </cell>
          <cell r="S797">
            <v>48147.09</v>
          </cell>
          <cell r="T797">
            <v>47925.21</v>
          </cell>
          <cell r="AG797">
            <v>26708.416249999995</v>
          </cell>
          <cell r="AH797">
            <v>30748.408749999991</v>
          </cell>
          <cell r="AI797">
            <v>34769.91124999999</v>
          </cell>
          <cell r="AJ797">
            <v>38772.923749999987</v>
          </cell>
        </row>
        <row r="798">
          <cell r="Q798">
            <v>21683.19</v>
          </cell>
          <cell r="R798">
            <v>21178.93</v>
          </cell>
          <cell r="S798">
            <v>20674.669999999998</v>
          </cell>
          <cell r="T798">
            <v>20170.41</v>
          </cell>
          <cell r="AG798">
            <v>12627.516250000001</v>
          </cell>
          <cell r="AH798">
            <v>14413.437916666668</v>
          </cell>
          <cell r="AI798">
            <v>16157.337916666665</v>
          </cell>
          <cell r="AJ798">
            <v>17859.216250000001</v>
          </cell>
        </row>
        <row r="799">
          <cell r="Q799">
            <v>1182021.1399999999</v>
          </cell>
          <cell r="R799">
            <v>1176814</v>
          </cell>
          <cell r="S799">
            <v>1171606.8600000001</v>
          </cell>
          <cell r="T799">
            <v>1166399.72</v>
          </cell>
          <cell r="AG799">
            <v>447597.21083333337</v>
          </cell>
          <cell r="AH799">
            <v>545882.0083333333</v>
          </cell>
          <cell r="AI799">
            <v>643732.87749999994</v>
          </cell>
          <cell r="AJ799">
            <v>741149.81833333336</v>
          </cell>
        </row>
        <row r="800">
          <cell r="Q800">
            <v>914262.01</v>
          </cell>
          <cell r="R800">
            <v>906025.42</v>
          </cell>
          <cell r="S800">
            <v>897788.83</v>
          </cell>
          <cell r="T800">
            <v>889552.24</v>
          </cell>
          <cell r="AG800">
            <v>349365.44124999997</v>
          </cell>
          <cell r="AH800">
            <v>425210.7508333333</v>
          </cell>
          <cell r="AI800">
            <v>500369.67791666667</v>
          </cell>
          <cell r="AJ800">
            <v>574842.22250000003</v>
          </cell>
        </row>
        <row r="801">
          <cell r="Q801">
            <v>131262.21</v>
          </cell>
          <cell r="R801">
            <v>129975.33</v>
          </cell>
          <cell r="S801">
            <v>128688.45</v>
          </cell>
          <cell r="T801">
            <v>127401.57</v>
          </cell>
          <cell r="AG801">
            <v>50144.346249999995</v>
          </cell>
          <cell r="AH801">
            <v>61029.243749999994</v>
          </cell>
          <cell r="AI801">
            <v>71806.901249999981</v>
          </cell>
          <cell r="AJ801">
            <v>82477.318749999991</v>
          </cell>
        </row>
        <row r="802">
          <cell r="Q802">
            <v>211343.67</v>
          </cell>
          <cell r="R802">
            <v>210455.67999999999</v>
          </cell>
          <cell r="S802">
            <v>209567.69</v>
          </cell>
          <cell r="T802">
            <v>208679.7</v>
          </cell>
          <cell r="AG802">
            <v>26491.957916666666</v>
          </cell>
          <cell r="AH802">
            <v>44066.930833333339</v>
          </cell>
          <cell r="AI802">
            <v>61567.904583333329</v>
          </cell>
          <cell r="AJ802">
            <v>78994.879166666666</v>
          </cell>
        </row>
        <row r="803">
          <cell r="AG803">
            <v>0</v>
          </cell>
          <cell r="AH803">
            <v>0</v>
          </cell>
          <cell r="AI803">
            <v>0</v>
          </cell>
          <cell r="AJ803">
            <v>0</v>
          </cell>
        </row>
        <row r="804">
          <cell r="Q804">
            <v>16933402.649999999</v>
          </cell>
          <cell r="R804">
            <v>13097949.35</v>
          </cell>
          <cell r="S804">
            <v>8583069.6799999997</v>
          </cell>
          <cell r="T804">
            <v>4214314.88</v>
          </cell>
          <cell r="AG804">
            <v>2423547.3450000002</v>
          </cell>
          <cell r="AH804">
            <v>3342005.2016666667</v>
          </cell>
          <cell r="AI804">
            <v>3933484.6733333333</v>
          </cell>
          <cell r="AJ804">
            <v>4367690.2812499991</v>
          </cell>
        </row>
        <row r="805">
          <cell r="Q805">
            <v>-7524234.4400000004</v>
          </cell>
          <cell r="R805">
            <v>-11000918.65</v>
          </cell>
          <cell r="S805">
            <v>-10455352.130000001</v>
          </cell>
          <cell r="T805">
            <v>-9729307.6699999999</v>
          </cell>
          <cell r="AG805">
            <v>-24274078.705416668</v>
          </cell>
          <cell r="AH805">
            <v>-16632148.704583332</v>
          </cell>
          <cell r="AI805">
            <v>-9079055.2608333323</v>
          </cell>
          <cell r="AJ805">
            <v>-1771294.1674999997</v>
          </cell>
        </row>
        <row r="806">
          <cell r="Q806">
            <v>0</v>
          </cell>
          <cell r="R806">
            <v>0</v>
          </cell>
          <cell r="S806">
            <v>0</v>
          </cell>
          <cell r="T806">
            <v>0</v>
          </cell>
          <cell r="AG806">
            <v>0</v>
          </cell>
          <cell r="AH806">
            <v>0</v>
          </cell>
          <cell r="AI806">
            <v>0</v>
          </cell>
          <cell r="AJ806">
            <v>0</v>
          </cell>
        </row>
        <row r="807">
          <cell r="Q807">
            <v>-16440523.59</v>
          </cell>
          <cell r="R807">
            <v>0</v>
          </cell>
          <cell r="S807">
            <v>0</v>
          </cell>
          <cell r="T807">
            <v>0</v>
          </cell>
          <cell r="AG807">
            <v>-25984664.073333338</v>
          </cell>
          <cell r="AH807">
            <v>-26645863.135000002</v>
          </cell>
          <cell r="AI807">
            <v>-26942375.769999996</v>
          </cell>
          <cell r="AJ807">
            <v>-27931581.42625</v>
          </cell>
        </row>
        <row r="808">
          <cell r="Q808">
            <v>135186.18</v>
          </cell>
          <cell r="R808">
            <v>47941.31</v>
          </cell>
          <cell r="S808">
            <v>11201.81</v>
          </cell>
          <cell r="T808">
            <v>-25020.29</v>
          </cell>
          <cell r="AG808">
            <v>-949375.49624999997</v>
          </cell>
          <cell r="AH808">
            <v>-716499.91333333345</v>
          </cell>
          <cell r="AI808">
            <v>-455400.94208333333</v>
          </cell>
          <cell r="AJ808">
            <v>-163836.63291666665</v>
          </cell>
        </row>
        <row r="809">
          <cell r="Q809">
            <v>119544.02</v>
          </cell>
          <cell r="R809">
            <v>102009.45</v>
          </cell>
          <cell r="S809">
            <v>130721.58</v>
          </cell>
          <cell r="T809">
            <v>145289.25</v>
          </cell>
          <cell r="AG809">
            <v>-29784.801250000008</v>
          </cell>
          <cell r="AH809">
            <v>-5789.701666666665</v>
          </cell>
          <cell r="AI809">
            <v>17428.978333333336</v>
          </cell>
          <cell r="AJ809">
            <v>42067.6325</v>
          </cell>
        </row>
        <row r="810">
          <cell r="R810">
            <v>4449982.3899999997</v>
          </cell>
          <cell r="S810">
            <v>3802815.65</v>
          </cell>
          <cell r="T810">
            <v>3111565.34</v>
          </cell>
          <cell r="AG810">
            <v>0</v>
          </cell>
          <cell r="AH810">
            <v>185415.93291666664</v>
          </cell>
          <cell r="AI810">
            <v>529282.51791666669</v>
          </cell>
          <cell r="AJ810">
            <v>817381.72583333321</v>
          </cell>
        </row>
        <row r="811">
          <cell r="R811">
            <v>-13917373.390000001</v>
          </cell>
          <cell r="S811">
            <v>-11900349.74</v>
          </cell>
          <cell r="T811">
            <v>-9701246.2400000002</v>
          </cell>
          <cell r="AG811">
            <v>0</v>
          </cell>
          <cell r="AH811">
            <v>-579890.55791666673</v>
          </cell>
          <cell r="AI811">
            <v>-1655629.0216666667</v>
          </cell>
          <cell r="AJ811">
            <v>-2555695.5208333335</v>
          </cell>
        </row>
        <row r="812">
          <cell r="Q812">
            <v>0</v>
          </cell>
          <cell r="R812">
            <v>0</v>
          </cell>
          <cell r="S812">
            <v>0</v>
          </cell>
          <cell r="T812">
            <v>0</v>
          </cell>
          <cell r="AG812">
            <v>0</v>
          </cell>
          <cell r="AH812">
            <v>0</v>
          </cell>
          <cell r="AI812">
            <v>0</v>
          </cell>
          <cell r="AJ812">
            <v>0</v>
          </cell>
        </row>
        <row r="813">
          <cell r="Q813">
            <v>5176339752.470005</v>
          </cell>
          <cell r="R813">
            <v>5103066150.0200052</v>
          </cell>
          <cell r="S813">
            <v>5248037725.6400003</v>
          </cell>
          <cell r="T813">
            <v>5202564468.2200031</v>
          </cell>
          <cell r="AG813">
            <v>5231517078.7645855</v>
          </cell>
          <cell r="AH813">
            <v>5236581341.7174969</v>
          </cell>
          <cell r="AI813">
            <v>5237726315.5391684</v>
          </cell>
          <cell r="AJ813">
            <v>5235690841.9208317</v>
          </cell>
        </row>
        <row r="815">
          <cell r="Q815">
            <v>-77201680.299999997</v>
          </cell>
          <cell r="R815">
            <v>-80982448.989999995</v>
          </cell>
          <cell r="S815">
            <v>-103711150.29000001</v>
          </cell>
          <cell r="T815">
            <v>-123845658.05</v>
          </cell>
          <cell r="AG815">
            <v>-63598251.922916673</v>
          </cell>
          <cell r="AH815">
            <v>-64862614.49083332</v>
          </cell>
          <cell r="AI815">
            <v>-66192832.274999999</v>
          </cell>
          <cell r="AJ815">
            <v>-67627889.390000001</v>
          </cell>
        </row>
        <row r="816">
          <cell r="AG816">
            <v>0</v>
          </cell>
          <cell r="AH816">
            <v>0</v>
          </cell>
          <cell r="AI816">
            <v>0</v>
          </cell>
          <cell r="AJ816">
            <v>0</v>
          </cell>
        </row>
        <row r="817">
          <cell r="Q817">
            <v>0</v>
          </cell>
          <cell r="R817">
            <v>0</v>
          </cell>
          <cell r="S817">
            <v>0</v>
          </cell>
          <cell r="T817">
            <v>0</v>
          </cell>
          <cell r="AG817">
            <v>0</v>
          </cell>
          <cell r="AH817">
            <v>0</v>
          </cell>
          <cell r="AI817">
            <v>0</v>
          </cell>
          <cell r="AJ817">
            <v>0</v>
          </cell>
        </row>
        <row r="818">
          <cell r="Q818">
            <v>48572715</v>
          </cell>
          <cell r="R818">
            <v>48807715</v>
          </cell>
          <cell r="S818">
            <v>49283715</v>
          </cell>
          <cell r="T818">
            <v>50532715</v>
          </cell>
          <cell r="AG818">
            <v>46778090</v>
          </cell>
          <cell r="AH818">
            <v>47132131.666666664</v>
          </cell>
          <cell r="AI818">
            <v>47487381.666666664</v>
          </cell>
          <cell r="AJ818">
            <v>47871006.666666664</v>
          </cell>
        </row>
        <row r="819">
          <cell r="AG819">
            <v>0</v>
          </cell>
          <cell r="AH819">
            <v>0</v>
          </cell>
          <cell r="AI819">
            <v>0</v>
          </cell>
          <cell r="AJ819">
            <v>0</v>
          </cell>
        </row>
        <row r="820">
          <cell r="Q820">
            <v>0</v>
          </cell>
          <cell r="R820">
            <v>0</v>
          </cell>
          <cell r="S820">
            <v>0</v>
          </cell>
          <cell r="T820">
            <v>0</v>
          </cell>
          <cell r="AG820">
            <v>0</v>
          </cell>
          <cell r="AH820">
            <v>0</v>
          </cell>
          <cell r="AI820">
            <v>0</v>
          </cell>
          <cell r="AJ820">
            <v>0</v>
          </cell>
        </row>
        <row r="821">
          <cell r="Q821">
            <v>-1024751.45</v>
          </cell>
          <cell r="R821">
            <v>-1024751.45</v>
          </cell>
          <cell r="S821">
            <v>-1024751.45</v>
          </cell>
          <cell r="T821">
            <v>-1024751.45</v>
          </cell>
          <cell r="AG821">
            <v>-1024751.4499999998</v>
          </cell>
          <cell r="AH821">
            <v>-1024751.4499999998</v>
          </cell>
          <cell r="AI821">
            <v>-1024751.4499999998</v>
          </cell>
          <cell r="AJ821">
            <v>-1024751.4499999998</v>
          </cell>
        </row>
        <row r="822">
          <cell r="Q822">
            <v>-459000</v>
          </cell>
          <cell r="R822">
            <v>-510000</v>
          </cell>
          <cell r="S822">
            <v>-561000</v>
          </cell>
          <cell r="T822">
            <v>-612000</v>
          </cell>
          <cell r="AG822">
            <v>-159375</v>
          </cell>
          <cell r="AH822">
            <v>-199750</v>
          </cell>
          <cell r="AI822">
            <v>-244375</v>
          </cell>
          <cell r="AJ822">
            <v>-293250</v>
          </cell>
        </row>
        <row r="823">
          <cell r="Q823">
            <v>33917.58</v>
          </cell>
          <cell r="R823">
            <v>32917.58</v>
          </cell>
          <cell r="S823">
            <v>31917.58</v>
          </cell>
          <cell r="T823">
            <v>29917.58</v>
          </cell>
          <cell r="AG823">
            <v>40584.246666666681</v>
          </cell>
          <cell r="AH823">
            <v>39459.246666666681</v>
          </cell>
          <cell r="AI823">
            <v>38417.580000000009</v>
          </cell>
          <cell r="AJ823">
            <v>37334.246666666681</v>
          </cell>
        </row>
        <row r="824">
          <cell r="Q824">
            <v>91427</v>
          </cell>
          <cell r="R824">
            <v>88427</v>
          </cell>
          <cell r="S824">
            <v>85427</v>
          </cell>
          <cell r="T824">
            <v>83427</v>
          </cell>
          <cell r="AG824">
            <v>109010.33333333333</v>
          </cell>
          <cell r="AH824">
            <v>106177</v>
          </cell>
          <cell r="AI824">
            <v>103343.66666666667</v>
          </cell>
          <cell r="AJ824">
            <v>100468.66666666667</v>
          </cell>
        </row>
        <row r="825">
          <cell r="Q825">
            <v>39518432</v>
          </cell>
          <cell r="R825">
            <v>39874432</v>
          </cell>
          <cell r="S825">
            <v>40168432</v>
          </cell>
          <cell r="T825">
            <v>39337432</v>
          </cell>
          <cell r="AG825">
            <v>38608265.333333336</v>
          </cell>
          <cell r="AH825">
            <v>38672390.333333336</v>
          </cell>
          <cell r="AI825">
            <v>38713723.666666664</v>
          </cell>
          <cell r="AJ825">
            <v>38791140.333333336</v>
          </cell>
        </row>
        <row r="826">
          <cell r="Q826">
            <v>0</v>
          </cell>
          <cell r="R826">
            <v>0</v>
          </cell>
          <cell r="S826">
            <v>0</v>
          </cell>
          <cell r="T826">
            <v>0</v>
          </cell>
          <cell r="AG826">
            <v>0</v>
          </cell>
          <cell r="AH826">
            <v>0</v>
          </cell>
          <cell r="AI826">
            <v>0</v>
          </cell>
          <cell r="AJ826">
            <v>0</v>
          </cell>
        </row>
        <row r="827">
          <cell r="Q827">
            <v>-29322000</v>
          </cell>
          <cell r="R827">
            <v>-29580000</v>
          </cell>
          <cell r="S827">
            <v>-29838000</v>
          </cell>
          <cell r="T827">
            <v>-29452000</v>
          </cell>
          <cell r="AG827">
            <v>-23140166.666666668</v>
          </cell>
          <cell r="AH827">
            <v>-23938125</v>
          </cell>
          <cell r="AI827">
            <v>-24728000</v>
          </cell>
          <cell r="AJ827">
            <v>-25482958.333333332</v>
          </cell>
        </row>
        <row r="828">
          <cell r="Q828">
            <v>2889000</v>
          </cell>
          <cell r="R828">
            <v>2889000</v>
          </cell>
          <cell r="S828">
            <v>2889000</v>
          </cell>
          <cell r="T828">
            <v>2457000</v>
          </cell>
          <cell r="AG828">
            <v>2464458.3333333335</v>
          </cell>
          <cell r="AH828">
            <v>2497250</v>
          </cell>
          <cell r="AI828">
            <v>2530750</v>
          </cell>
          <cell r="AJ828">
            <v>2544791.6666666665</v>
          </cell>
        </row>
        <row r="829">
          <cell r="Q829">
            <v>1998018</v>
          </cell>
          <cell r="R829">
            <v>1864018</v>
          </cell>
          <cell r="S829">
            <v>1749018</v>
          </cell>
          <cell r="T829">
            <v>2089018</v>
          </cell>
          <cell r="AG829">
            <v>2778226.3333333335</v>
          </cell>
          <cell r="AH829">
            <v>2657934.6666666665</v>
          </cell>
          <cell r="AI829">
            <v>2532643</v>
          </cell>
          <cell r="AJ829">
            <v>2421018</v>
          </cell>
        </row>
        <row r="830">
          <cell r="Q830">
            <v>2718000</v>
          </cell>
          <cell r="R830">
            <v>2718000</v>
          </cell>
          <cell r="S830">
            <v>2718000</v>
          </cell>
          <cell r="T830">
            <v>2224000</v>
          </cell>
          <cell r="AG830">
            <v>2151750</v>
          </cell>
          <cell r="AH830">
            <v>2378250</v>
          </cell>
          <cell r="AI830">
            <v>2604750</v>
          </cell>
          <cell r="AJ830">
            <v>2697416.6666666665</v>
          </cell>
        </row>
        <row r="831">
          <cell r="Q831">
            <v>205589</v>
          </cell>
          <cell r="R831">
            <v>205589</v>
          </cell>
          <cell r="S831">
            <v>205589</v>
          </cell>
          <cell r="T831">
            <v>699108</v>
          </cell>
          <cell r="AG831">
            <v>712499.41666666663</v>
          </cell>
          <cell r="AH831">
            <v>633047.75</v>
          </cell>
          <cell r="AI831">
            <v>553596.08333333337</v>
          </cell>
          <cell r="AJ831">
            <v>519876.25</v>
          </cell>
        </row>
        <row r="832">
          <cell r="Q832">
            <v>4822933</v>
          </cell>
          <cell r="R832">
            <v>4822933</v>
          </cell>
          <cell r="S832">
            <v>4822933</v>
          </cell>
          <cell r="T832">
            <v>4618558</v>
          </cell>
          <cell r="AG832">
            <v>3574838.4166666665</v>
          </cell>
          <cell r="AH832">
            <v>3756276.25</v>
          </cell>
          <cell r="AI832">
            <v>3937714.0833333335</v>
          </cell>
          <cell r="AJ832">
            <v>4072167.375</v>
          </cell>
        </row>
        <row r="833">
          <cell r="Q833">
            <v>10483</v>
          </cell>
          <cell r="R833">
            <v>10483</v>
          </cell>
          <cell r="S833">
            <v>10483</v>
          </cell>
          <cell r="T833">
            <v>2537</v>
          </cell>
          <cell r="AG833">
            <v>84153.75</v>
          </cell>
          <cell r="AH833">
            <v>53274.25</v>
          </cell>
          <cell r="AI833">
            <v>22394.75</v>
          </cell>
          <cell r="AJ833">
            <v>6878.708333333333</v>
          </cell>
        </row>
        <row r="834">
          <cell r="Q834">
            <v>49000</v>
          </cell>
          <cell r="R834">
            <v>49000</v>
          </cell>
          <cell r="S834">
            <v>49000</v>
          </cell>
          <cell r="T834">
            <v>49000</v>
          </cell>
          <cell r="AG834">
            <v>49000</v>
          </cell>
          <cell r="AH834">
            <v>49000</v>
          </cell>
          <cell r="AI834">
            <v>49000</v>
          </cell>
          <cell r="AJ834">
            <v>49000</v>
          </cell>
        </row>
        <row r="835">
          <cell r="Q835">
            <v>-236000</v>
          </cell>
          <cell r="R835">
            <v>-236000</v>
          </cell>
          <cell r="S835">
            <v>-236000</v>
          </cell>
          <cell r="T835">
            <v>530000</v>
          </cell>
          <cell r="AG835">
            <v>-220833.33333333334</v>
          </cell>
          <cell r="AH835">
            <v>-235000</v>
          </cell>
          <cell r="AI835">
            <v>-249166.66666666666</v>
          </cell>
          <cell r="AJ835">
            <v>-222500</v>
          </cell>
        </row>
        <row r="836">
          <cell r="Q836">
            <v>0</v>
          </cell>
          <cell r="R836">
            <v>0</v>
          </cell>
          <cell r="S836">
            <v>0</v>
          </cell>
          <cell r="T836">
            <v>0</v>
          </cell>
          <cell r="AG836">
            <v>0</v>
          </cell>
          <cell r="AH836">
            <v>0</v>
          </cell>
          <cell r="AI836">
            <v>0</v>
          </cell>
          <cell r="AJ836">
            <v>0</v>
          </cell>
        </row>
        <row r="837">
          <cell r="Q837">
            <v>2070000</v>
          </cell>
          <cell r="R837">
            <v>2070000</v>
          </cell>
          <cell r="S837">
            <v>2070000</v>
          </cell>
          <cell r="T837">
            <v>2167000</v>
          </cell>
          <cell r="AG837">
            <v>2116416.6666666665</v>
          </cell>
          <cell r="AH837">
            <v>2112250</v>
          </cell>
          <cell r="AI837">
            <v>2108083.3333333335</v>
          </cell>
          <cell r="AJ837">
            <v>2107500</v>
          </cell>
        </row>
        <row r="838">
          <cell r="Q838">
            <v>365575</v>
          </cell>
          <cell r="R838">
            <v>365575</v>
          </cell>
          <cell r="S838">
            <v>365575</v>
          </cell>
          <cell r="T838">
            <v>365575</v>
          </cell>
          <cell r="AG838">
            <v>340907.29166666669</v>
          </cell>
          <cell r="AH838">
            <v>343809.375</v>
          </cell>
          <cell r="AI838">
            <v>346711.45833333331</v>
          </cell>
          <cell r="AJ838">
            <v>349613.54166666669</v>
          </cell>
        </row>
        <row r="839">
          <cell r="Q839">
            <v>455000</v>
          </cell>
          <cell r="R839">
            <v>455000</v>
          </cell>
          <cell r="S839">
            <v>455000</v>
          </cell>
          <cell r="T839">
            <v>455000</v>
          </cell>
          <cell r="AG839">
            <v>455000</v>
          </cell>
          <cell r="AH839">
            <v>455000</v>
          </cell>
          <cell r="AI839">
            <v>455000</v>
          </cell>
          <cell r="AJ839">
            <v>455000</v>
          </cell>
        </row>
        <row r="840">
          <cell r="Q840">
            <v>960000</v>
          </cell>
          <cell r="R840">
            <v>960000</v>
          </cell>
          <cell r="S840">
            <v>960000</v>
          </cell>
          <cell r="T840">
            <v>926000</v>
          </cell>
          <cell r="AG840">
            <v>1027500</v>
          </cell>
          <cell r="AH840">
            <v>1019000</v>
          </cell>
          <cell r="AI840">
            <v>1010500</v>
          </cell>
          <cell r="AJ840">
            <v>1000958.3333333334</v>
          </cell>
        </row>
        <row r="841">
          <cell r="Q841">
            <v>1259000</v>
          </cell>
          <cell r="R841">
            <v>1259000</v>
          </cell>
          <cell r="S841">
            <v>1259000</v>
          </cell>
          <cell r="T841">
            <v>1259000</v>
          </cell>
          <cell r="AG841">
            <v>1259000</v>
          </cell>
          <cell r="AH841">
            <v>1259000</v>
          </cell>
          <cell r="AI841">
            <v>1259000</v>
          </cell>
          <cell r="AJ841">
            <v>1259000</v>
          </cell>
        </row>
        <row r="842">
          <cell r="Q842">
            <v>0</v>
          </cell>
          <cell r="R842">
            <v>0</v>
          </cell>
          <cell r="S842">
            <v>0</v>
          </cell>
          <cell r="T842">
            <v>0</v>
          </cell>
          <cell r="AG842">
            <v>0</v>
          </cell>
          <cell r="AH842">
            <v>0</v>
          </cell>
          <cell r="AI842">
            <v>0</v>
          </cell>
          <cell r="AJ842">
            <v>0</v>
          </cell>
        </row>
        <row r="843">
          <cell r="Q843">
            <v>6917206</v>
          </cell>
          <cell r="R843">
            <v>6917206</v>
          </cell>
          <cell r="S843">
            <v>6917206</v>
          </cell>
          <cell r="T843">
            <v>7044734.3300000001</v>
          </cell>
          <cell r="AG843">
            <v>5937363.916666667</v>
          </cell>
          <cell r="AH843">
            <v>6166547.75</v>
          </cell>
          <cell r="AI843">
            <v>6395731.583333333</v>
          </cell>
          <cell r="AJ843">
            <v>6564036.7637500009</v>
          </cell>
        </row>
        <row r="844">
          <cell r="Q844">
            <v>0</v>
          </cell>
          <cell r="R844">
            <v>0</v>
          </cell>
          <cell r="S844">
            <v>0</v>
          </cell>
          <cell r="T844">
            <v>0</v>
          </cell>
          <cell r="AG844">
            <v>0</v>
          </cell>
          <cell r="AH844">
            <v>0</v>
          </cell>
          <cell r="AI844">
            <v>0</v>
          </cell>
          <cell r="AJ844">
            <v>0</v>
          </cell>
        </row>
        <row r="845">
          <cell r="AG845">
            <v>0</v>
          </cell>
          <cell r="AH845">
            <v>0</v>
          </cell>
          <cell r="AI845">
            <v>0</v>
          </cell>
          <cell r="AJ845">
            <v>0</v>
          </cell>
        </row>
        <row r="846">
          <cell r="Q846">
            <v>2854228</v>
          </cell>
          <cell r="R846">
            <v>2854228</v>
          </cell>
          <cell r="S846">
            <v>2854228</v>
          </cell>
          <cell r="T846">
            <v>3020901</v>
          </cell>
          <cell r="AG846">
            <v>2331884.375</v>
          </cell>
          <cell r="AH846">
            <v>2372903.625</v>
          </cell>
          <cell r="AI846">
            <v>2413922.875</v>
          </cell>
          <cell r="AJ846">
            <v>2464275</v>
          </cell>
        </row>
        <row r="847">
          <cell r="Q847">
            <v>2458000</v>
          </cell>
          <cell r="R847">
            <v>2458000</v>
          </cell>
          <cell r="S847">
            <v>2458000</v>
          </cell>
          <cell r="T847">
            <v>2458000</v>
          </cell>
          <cell r="AG847">
            <v>2458000</v>
          </cell>
          <cell r="AH847">
            <v>2458000</v>
          </cell>
          <cell r="AI847">
            <v>2458000</v>
          </cell>
          <cell r="AJ847">
            <v>2458000</v>
          </cell>
        </row>
        <row r="848">
          <cell r="Q848">
            <v>1553352</v>
          </cell>
          <cell r="R848">
            <v>1553352</v>
          </cell>
          <cell r="S848">
            <v>1553352</v>
          </cell>
          <cell r="T848">
            <v>1553352</v>
          </cell>
          <cell r="AG848">
            <v>1362685.3333333333</v>
          </cell>
          <cell r="AH848">
            <v>1510352</v>
          </cell>
          <cell r="AI848">
            <v>1658018.6666666667</v>
          </cell>
          <cell r="AJ848">
            <v>1721935.3333333333</v>
          </cell>
        </row>
        <row r="849">
          <cell r="R849">
            <v>0</v>
          </cell>
          <cell r="S849">
            <v>0</v>
          </cell>
          <cell r="T849">
            <v>340757</v>
          </cell>
          <cell r="AG849">
            <v>0</v>
          </cell>
          <cell r="AH849">
            <v>0</v>
          </cell>
          <cell r="AI849">
            <v>0</v>
          </cell>
          <cell r="AJ849">
            <v>14198.208333333334</v>
          </cell>
        </row>
        <row r="850">
          <cell r="R850">
            <v>0</v>
          </cell>
          <cell r="S850">
            <v>0</v>
          </cell>
          <cell r="T850">
            <v>16000</v>
          </cell>
          <cell r="AG850">
            <v>0</v>
          </cell>
          <cell r="AH850">
            <v>0</v>
          </cell>
          <cell r="AI850">
            <v>0</v>
          </cell>
          <cell r="AJ850">
            <v>666.66666666666663</v>
          </cell>
        </row>
        <row r="851">
          <cell r="Q851">
            <v>863861</v>
          </cell>
          <cell r="R851">
            <v>863861</v>
          </cell>
          <cell r="S851">
            <v>863861</v>
          </cell>
          <cell r="T851">
            <v>863861</v>
          </cell>
          <cell r="AG851">
            <v>1768056.625</v>
          </cell>
          <cell r="AH851">
            <v>1406378.375</v>
          </cell>
          <cell r="AI851">
            <v>1044700.125</v>
          </cell>
          <cell r="AJ851">
            <v>863861</v>
          </cell>
        </row>
        <row r="852">
          <cell r="Q852">
            <v>0</v>
          </cell>
          <cell r="R852">
            <v>0</v>
          </cell>
          <cell r="S852">
            <v>0</v>
          </cell>
          <cell r="T852">
            <v>0</v>
          </cell>
          <cell r="AG852">
            <v>0</v>
          </cell>
          <cell r="AH852">
            <v>0</v>
          </cell>
          <cell r="AI852">
            <v>0</v>
          </cell>
          <cell r="AJ852">
            <v>0</v>
          </cell>
        </row>
        <row r="853">
          <cell r="Q853">
            <v>21000</v>
          </cell>
          <cell r="R853">
            <v>21000</v>
          </cell>
          <cell r="S853">
            <v>21000</v>
          </cell>
          <cell r="T853">
            <v>14000</v>
          </cell>
          <cell r="AG853">
            <v>19583.333333333332</v>
          </cell>
          <cell r="AH853">
            <v>20250</v>
          </cell>
          <cell r="AI853">
            <v>20916.666666666668</v>
          </cell>
          <cell r="AJ853">
            <v>21041.666666666668</v>
          </cell>
        </row>
        <row r="854">
          <cell r="Q854">
            <v>0</v>
          </cell>
          <cell r="R854">
            <v>0</v>
          </cell>
          <cell r="S854">
            <v>0</v>
          </cell>
          <cell r="T854">
            <v>0</v>
          </cell>
          <cell r="AG854">
            <v>0</v>
          </cell>
          <cell r="AH854">
            <v>0</v>
          </cell>
          <cell r="AI854">
            <v>0</v>
          </cell>
          <cell r="AJ854">
            <v>0</v>
          </cell>
        </row>
        <row r="855">
          <cell r="Q855">
            <v>159437</v>
          </cell>
          <cell r="R855">
            <v>159437</v>
          </cell>
          <cell r="S855">
            <v>159437</v>
          </cell>
          <cell r="T855">
            <v>159437</v>
          </cell>
          <cell r="AG855">
            <v>159437</v>
          </cell>
          <cell r="AH855">
            <v>159437</v>
          </cell>
          <cell r="AI855">
            <v>159437</v>
          </cell>
          <cell r="AJ855">
            <v>159437</v>
          </cell>
        </row>
        <row r="856">
          <cell r="Q856">
            <v>1080000</v>
          </cell>
          <cell r="R856">
            <v>1080000</v>
          </cell>
          <cell r="S856">
            <v>1080000</v>
          </cell>
          <cell r="T856">
            <v>156000</v>
          </cell>
          <cell r="AG856">
            <v>854750</v>
          </cell>
          <cell r="AH856">
            <v>900333.33333333337</v>
          </cell>
          <cell r="AI856">
            <v>944458.33333333337</v>
          </cell>
          <cell r="AJ856">
            <v>937791.66666666663</v>
          </cell>
        </row>
        <row r="857">
          <cell r="Q857">
            <v>-7000</v>
          </cell>
          <cell r="R857">
            <v>-7000</v>
          </cell>
          <cell r="S857">
            <v>-7000</v>
          </cell>
          <cell r="T857">
            <v>-7000</v>
          </cell>
          <cell r="AG857">
            <v>-7000</v>
          </cell>
          <cell r="AH857">
            <v>-7000</v>
          </cell>
          <cell r="AI857">
            <v>-7000</v>
          </cell>
          <cell r="AJ857">
            <v>-7000</v>
          </cell>
        </row>
        <row r="858">
          <cell r="Q858">
            <v>0</v>
          </cell>
          <cell r="R858">
            <v>0</v>
          </cell>
          <cell r="S858">
            <v>0</v>
          </cell>
          <cell r="T858">
            <v>0</v>
          </cell>
          <cell r="AG858">
            <v>0</v>
          </cell>
          <cell r="AH858">
            <v>0</v>
          </cell>
          <cell r="AI858">
            <v>0</v>
          </cell>
          <cell r="AJ858">
            <v>0</v>
          </cell>
        </row>
        <row r="859">
          <cell r="Q859">
            <v>12777000</v>
          </cell>
          <cell r="R859">
            <v>12777000</v>
          </cell>
          <cell r="S859">
            <v>12777000</v>
          </cell>
          <cell r="T859">
            <v>12777000</v>
          </cell>
          <cell r="AG859">
            <v>12777000</v>
          </cell>
          <cell r="AH859">
            <v>12777000</v>
          </cell>
          <cell r="AI859">
            <v>12777000</v>
          </cell>
          <cell r="AJ859">
            <v>12777000</v>
          </cell>
        </row>
        <row r="860">
          <cell r="Q860">
            <v>1044000</v>
          </cell>
          <cell r="R860">
            <v>1044000</v>
          </cell>
          <cell r="S860">
            <v>1044000</v>
          </cell>
          <cell r="T860">
            <v>1044000</v>
          </cell>
          <cell r="AG860">
            <v>1044000</v>
          </cell>
          <cell r="AH860">
            <v>1044000</v>
          </cell>
          <cell r="AI860">
            <v>1044000</v>
          </cell>
          <cell r="AJ860">
            <v>1044000</v>
          </cell>
        </row>
        <row r="861">
          <cell r="Q861">
            <v>5292000</v>
          </cell>
          <cell r="R861">
            <v>5292000</v>
          </cell>
          <cell r="S861">
            <v>5292000</v>
          </cell>
          <cell r="T861">
            <v>5292000</v>
          </cell>
          <cell r="AG861">
            <v>5298375</v>
          </cell>
          <cell r="AH861">
            <v>5287750</v>
          </cell>
          <cell r="AI861">
            <v>5281375</v>
          </cell>
          <cell r="AJ861">
            <v>5279250</v>
          </cell>
        </row>
        <row r="862">
          <cell r="Q862">
            <v>1074914</v>
          </cell>
          <cell r="R862">
            <v>1074914</v>
          </cell>
          <cell r="S862">
            <v>1074914</v>
          </cell>
          <cell r="T862">
            <v>863211</v>
          </cell>
          <cell r="AG862">
            <v>3404125.4583333335</v>
          </cell>
          <cell r="AH862">
            <v>2472440.875</v>
          </cell>
          <cell r="AI862">
            <v>1540756.2916666667</v>
          </cell>
          <cell r="AJ862">
            <v>1066093.0416666667</v>
          </cell>
        </row>
        <row r="863">
          <cell r="Q863">
            <v>138097</v>
          </cell>
          <cell r="R863">
            <v>138097</v>
          </cell>
          <cell r="S863">
            <v>138097</v>
          </cell>
          <cell r="T863">
            <v>30097</v>
          </cell>
          <cell r="AG863">
            <v>59302.541666666664</v>
          </cell>
          <cell r="AH863">
            <v>70810.625</v>
          </cell>
          <cell r="AI863">
            <v>82318.708333333328</v>
          </cell>
          <cell r="AJ863">
            <v>89326.791666666672</v>
          </cell>
        </row>
        <row r="864">
          <cell r="AG864">
            <v>0</v>
          </cell>
          <cell r="AH864">
            <v>0</v>
          </cell>
          <cell r="AI864">
            <v>0</v>
          </cell>
          <cell r="AJ864">
            <v>0</v>
          </cell>
        </row>
        <row r="865">
          <cell r="Q865">
            <v>448000</v>
          </cell>
          <cell r="R865">
            <v>448000</v>
          </cell>
          <cell r="S865">
            <v>448000</v>
          </cell>
          <cell r="T865">
            <v>448000</v>
          </cell>
          <cell r="AG865">
            <v>726875</v>
          </cell>
          <cell r="AH865">
            <v>702625</v>
          </cell>
          <cell r="AI865">
            <v>678375</v>
          </cell>
          <cell r="AJ865">
            <v>654125</v>
          </cell>
        </row>
        <row r="866">
          <cell r="Q866">
            <v>550000</v>
          </cell>
          <cell r="R866">
            <v>550000</v>
          </cell>
          <cell r="S866">
            <v>550000</v>
          </cell>
          <cell r="T866">
            <v>560000</v>
          </cell>
          <cell r="AG866">
            <v>22916.666666666668</v>
          </cell>
          <cell r="AH866">
            <v>68750</v>
          </cell>
          <cell r="AI866">
            <v>114583.33333333333</v>
          </cell>
          <cell r="AJ866">
            <v>160833.33333333334</v>
          </cell>
        </row>
        <row r="867">
          <cell r="Q867">
            <v>700000</v>
          </cell>
          <cell r="R867">
            <v>700000</v>
          </cell>
          <cell r="S867">
            <v>700000</v>
          </cell>
          <cell r="T867">
            <v>0</v>
          </cell>
          <cell r="AG867">
            <v>29166.666666666668</v>
          </cell>
          <cell r="AH867">
            <v>87500</v>
          </cell>
          <cell r="AI867">
            <v>145833.33333333334</v>
          </cell>
          <cell r="AJ867">
            <v>175000</v>
          </cell>
        </row>
        <row r="868">
          <cell r="AG868">
            <v>0</v>
          </cell>
          <cell r="AH868">
            <v>0</v>
          </cell>
          <cell r="AI868">
            <v>0</v>
          </cell>
          <cell r="AJ868">
            <v>0</v>
          </cell>
        </row>
        <row r="869">
          <cell r="AG869">
            <v>0</v>
          </cell>
          <cell r="AH869">
            <v>0</v>
          </cell>
          <cell r="AI869">
            <v>0</v>
          </cell>
          <cell r="AJ869">
            <v>0</v>
          </cell>
        </row>
        <row r="870">
          <cell r="AG870">
            <v>0</v>
          </cell>
          <cell r="AH870">
            <v>0</v>
          </cell>
          <cell r="AI870">
            <v>0</v>
          </cell>
          <cell r="AJ870">
            <v>0</v>
          </cell>
        </row>
        <row r="871">
          <cell r="AG871">
            <v>0</v>
          </cell>
          <cell r="AH871">
            <v>0</v>
          </cell>
          <cell r="AI871">
            <v>0</v>
          </cell>
          <cell r="AJ871">
            <v>0</v>
          </cell>
        </row>
        <row r="872">
          <cell r="AG872">
            <v>0</v>
          </cell>
          <cell r="AH872">
            <v>0</v>
          </cell>
          <cell r="AI872">
            <v>0</v>
          </cell>
          <cell r="AJ872">
            <v>0</v>
          </cell>
        </row>
        <row r="873">
          <cell r="AG873">
            <v>0</v>
          </cell>
          <cell r="AH873">
            <v>0</v>
          </cell>
          <cell r="AI873">
            <v>0</v>
          </cell>
          <cell r="AJ873">
            <v>0</v>
          </cell>
        </row>
        <row r="874">
          <cell r="AG874">
            <v>0</v>
          </cell>
          <cell r="AH874">
            <v>0</v>
          </cell>
          <cell r="AI874">
            <v>0</v>
          </cell>
          <cell r="AJ874">
            <v>0</v>
          </cell>
        </row>
        <row r="875">
          <cell r="AG875">
            <v>0</v>
          </cell>
          <cell r="AH875">
            <v>0</v>
          </cell>
          <cell r="AI875">
            <v>0</v>
          </cell>
          <cell r="AJ875">
            <v>0</v>
          </cell>
        </row>
        <row r="876">
          <cell r="AG876">
            <v>0</v>
          </cell>
          <cell r="AH876">
            <v>0</v>
          </cell>
          <cell r="AI876">
            <v>0</v>
          </cell>
          <cell r="AJ876">
            <v>0</v>
          </cell>
        </row>
        <row r="877">
          <cell r="AG877">
            <v>0</v>
          </cell>
          <cell r="AH877">
            <v>0</v>
          </cell>
          <cell r="AI877">
            <v>0</v>
          </cell>
          <cell r="AJ877">
            <v>0</v>
          </cell>
        </row>
        <row r="878">
          <cell r="AG878">
            <v>0</v>
          </cell>
          <cell r="AH878">
            <v>0</v>
          </cell>
          <cell r="AI878">
            <v>0</v>
          </cell>
          <cell r="AJ878">
            <v>0</v>
          </cell>
        </row>
        <row r="879">
          <cell r="AG879">
            <v>0</v>
          </cell>
          <cell r="AH879">
            <v>0</v>
          </cell>
          <cell r="AI879">
            <v>0</v>
          </cell>
          <cell r="AJ879">
            <v>0</v>
          </cell>
        </row>
        <row r="880">
          <cell r="AG880">
            <v>0</v>
          </cell>
          <cell r="AH880">
            <v>0</v>
          </cell>
          <cell r="AI880">
            <v>0</v>
          </cell>
          <cell r="AJ880">
            <v>0</v>
          </cell>
        </row>
        <row r="881">
          <cell r="AG881">
            <v>0</v>
          </cell>
          <cell r="AH881">
            <v>0</v>
          </cell>
          <cell r="AI881">
            <v>0</v>
          </cell>
          <cell r="AJ881">
            <v>0</v>
          </cell>
        </row>
        <row r="882">
          <cell r="Q882">
            <v>-859037900</v>
          </cell>
          <cell r="R882">
            <v>-859037900</v>
          </cell>
          <cell r="S882">
            <v>-859037900</v>
          </cell>
          <cell r="T882">
            <v>-859037900</v>
          </cell>
          <cell r="AG882">
            <v>-859037900</v>
          </cell>
          <cell r="AH882">
            <v>-859037900</v>
          </cell>
          <cell r="AI882">
            <v>-859037900</v>
          </cell>
          <cell r="AJ882">
            <v>-859037900</v>
          </cell>
        </row>
        <row r="883">
          <cell r="Q883">
            <v>-60000000</v>
          </cell>
          <cell r="R883">
            <v>0</v>
          </cell>
          <cell r="S883">
            <v>0</v>
          </cell>
          <cell r="T883">
            <v>0</v>
          </cell>
          <cell r="AG883">
            <v>-60000000</v>
          </cell>
          <cell r="AH883">
            <v>-57500000</v>
          </cell>
          <cell r="AI883">
            <v>-52500000</v>
          </cell>
          <cell r="AJ883">
            <v>-47500000</v>
          </cell>
        </row>
        <row r="884">
          <cell r="Q884">
            <v>0</v>
          </cell>
          <cell r="R884">
            <v>0</v>
          </cell>
          <cell r="S884">
            <v>0</v>
          </cell>
          <cell r="T884">
            <v>0</v>
          </cell>
          <cell r="AG884">
            <v>0</v>
          </cell>
          <cell r="AH884">
            <v>0</v>
          </cell>
          <cell r="AI884">
            <v>0</v>
          </cell>
          <cell r="AJ884">
            <v>0</v>
          </cell>
        </row>
        <row r="885">
          <cell r="Q885">
            <v>-431100</v>
          </cell>
          <cell r="R885">
            <v>-431100</v>
          </cell>
          <cell r="S885">
            <v>-431100</v>
          </cell>
          <cell r="T885">
            <v>0</v>
          </cell>
          <cell r="AG885">
            <v>-431100</v>
          </cell>
          <cell r="AH885">
            <v>-431100</v>
          </cell>
          <cell r="AI885">
            <v>-431100</v>
          </cell>
          <cell r="AJ885">
            <v>-413137.5</v>
          </cell>
        </row>
        <row r="886">
          <cell r="Q886">
            <v>-1458300</v>
          </cell>
          <cell r="R886">
            <v>-1458300</v>
          </cell>
          <cell r="S886">
            <v>-1458300</v>
          </cell>
          <cell r="T886">
            <v>0</v>
          </cell>
          <cell r="AG886">
            <v>-1470487.5</v>
          </cell>
          <cell r="AH886">
            <v>-1468612.5</v>
          </cell>
          <cell r="AI886">
            <v>-1466737.5</v>
          </cell>
          <cell r="AJ886">
            <v>-1404100</v>
          </cell>
        </row>
        <row r="887">
          <cell r="Q887">
            <v>0</v>
          </cell>
          <cell r="R887">
            <v>0</v>
          </cell>
          <cell r="S887">
            <v>0</v>
          </cell>
          <cell r="T887">
            <v>0</v>
          </cell>
          <cell r="AG887">
            <v>-32343750</v>
          </cell>
          <cell r="AH887">
            <v>-28906250</v>
          </cell>
          <cell r="AI887">
            <v>-25468750</v>
          </cell>
          <cell r="AJ887">
            <v>-22031250</v>
          </cell>
        </row>
        <row r="888">
          <cell r="Q888">
            <v>-80250000</v>
          </cell>
          <cell r="R888">
            <v>-80250000</v>
          </cell>
          <cell r="S888">
            <v>-80250000</v>
          </cell>
          <cell r="T888">
            <v>0</v>
          </cell>
          <cell r="AG888">
            <v>-87656250</v>
          </cell>
          <cell r="AH888">
            <v>-86010416.666666672</v>
          </cell>
          <cell r="AI888">
            <v>-84364583.333333328</v>
          </cell>
          <cell r="AJ888">
            <v>-79375000</v>
          </cell>
        </row>
        <row r="889">
          <cell r="Q889">
            <v>-200000000</v>
          </cell>
          <cell r="R889">
            <v>-200000000</v>
          </cell>
          <cell r="S889">
            <v>-200000000</v>
          </cell>
          <cell r="T889">
            <v>0</v>
          </cell>
          <cell r="AG889">
            <v>-200000000</v>
          </cell>
          <cell r="AH889">
            <v>-200000000</v>
          </cell>
          <cell r="AI889">
            <v>-200000000</v>
          </cell>
          <cell r="AJ889">
            <v>-191666666.66666666</v>
          </cell>
        </row>
        <row r="890">
          <cell r="Q890">
            <v>-122847945.22</v>
          </cell>
          <cell r="R890">
            <v>-122847945.22</v>
          </cell>
          <cell r="S890">
            <v>-122847945.22</v>
          </cell>
          <cell r="T890">
            <v>-122847945.22</v>
          </cell>
          <cell r="AG890">
            <v>-122847945.22000001</v>
          </cell>
          <cell r="AH890">
            <v>-122847945.22000001</v>
          </cell>
          <cell r="AI890">
            <v>-122847945.22000001</v>
          </cell>
          <cell r="AJ890">
            <v>-122847945.22000001</v>
          </cell>
        </row>
        <row r="891">
          <cell r="Q891">
            <v>-338395484.31</v>
          </cell>
          <cell r="R891">
            <v>-338395484.31</v>
          </cell>
          <cell r="S891">
            <v>-338395484.31</v>
          </cell>
          <cell r="T891">
            <v>-338395484.31</v>
          </cell>
          <cell r="AG891">
            <v>-338395484.31</v>
          </cell>
          <cell r="AH891">
            <v>-338395484.31</v>
          </cell>
          <cell r="AI891">
            <v>-338395484.31</v>
          </cell>
          <cell r="AJ891">
            <v>-338395484.31</v>
          </cell>
        </row>
        <row r="892">
          <cell r="Q892">
            <v>-16901820.34</v>
          </cell>
          <cell r="R892">
            <v>-16901820.34</v>
          </cell>
          <cell r="S892">
            <v>-16901820.34</v>
          </cell>
          <cell r="T892">
            <v>-16901820.34</v>
          </cell>
          <cell r="AG892">
            <v>-16901820.34</v>
          </cell>
          <cell r="AH892">
            <v>-16901820.34</v>
          </cell>
          <cell r="AI892">
            <v>-16901820.34</v>
          </cell>
          <cell r="AJ892">
            <v>-16901820.34</v>
          </cell>
        </row>
        <row r="893">
          <cell r="Q893">
            <v>-337.5</v>
          </cell>
          <cell r="R893">
            <v>-337.5</v>
          </cell>
          <cell r="S893">
            <v>-337.5</v>
          </cell>
          <cell r="T893">
            <v>-337.5</v>
          </cell>
          <cell r="AG893">
            <v>-154.6875</v>
          </cell>
          <cell r="AH893">
            <v>-182.8125</v>
          </cell>
          <cell r="AI893">
            <v>-210.9375</v>
          </cell>
          <cell r="AJ893">
            <v>-239.0625</v>
          </cell>
        </row>
        <row r="894">
          <cell r="Q894">
            <v>-32191469.550000001</v>
          </cell>
          <cell r="R894">
            <v>-34883290.670000002</v>
          </cell>
          <cell r="S894">
            <v>-135169757.03</v>
          </cell>
          <cell r="T894">
            <v>-135885329.44</v>
          </cell>
          <cell r="AG894">
            <v>-16050268.320000002</v>
          </cell>
          <cell r="AH894">
            <v>-25999487.185833335</v>
          </cell>
          <cell r="AI894">
            <v>-35437013.589583337</v>
          </cell>
          <cell r="AJ894">
            <v>-44270768.066250004</v>
          </cell>
        </row>
        <row r="895">
          <cell r="Q895">
            <v>0</v>
          </cell>
          <cell r="R895">
            <v>0</v>
          </cell>
          <cell r="S895">
            <v>0</v>
          </cell>
          <cell r="T895">
            <v>0</v>
          </cell>
          <cell r="AG895">
            <v>-256594.16666666666</v>
          </cell>
          <cell r="AH895">
            <v>-153956.5</v>
          </cell>
          <cell r="AI895">
            <v>-51318.833333333336</v>
          </cell>
          <cell r="AJ895">
            <v>0</v>
          </cell>
        </row>
        <row r="896">
          <cell r="Q896">
            <v>0</v>
          </cell>
          <cell r="R896">
            <v>0</v>
          </cell>
          <cell r="S896">
            <v>0</v>
          </cell>
          <cell r="T896">
            <v>0</v>
          </cell>
          <cell r="AG896">
            <v>-4329698.958333333</v>
          </cell>
          <cell r="AH896">
            <v>-2597819.375</v>
          </cell>
          <cell r="AI896">
            <v>-865939.79166666663</v>
          </cell>
          <cell r="AJ896">
            <v>0</v>
          </cell>
        </row>
        <row r="897">
          <cell r="Q897">
            <v>0</v>
          </cell>
          <cell r="R897">
            <v>0</v>
          </cell>
          <cell r="S897">
            <v>0</v>
          </cell>
          <cell r="T897">
            <v>0</v>
          </cell>
          <cell r="AG897">
            <v>5697865.416666667</v>
          </cell>
          <cell r="AH897">
            <v>3418719.25</v>
          </cell>
          <cell r="AI897">
            <v>1139573.0833333333</v>
          </cell>
          <cell r="AJ897">
            <v>0</v>
          </cell>
        </row>
        <row r="898">
          <cell r="Q898">
            <v>0</v>
          </cell>
          <cell r="R898">
            <v>0</v>
          </cell>
          <cell r="S898">
            <v>0</v>
          </cell>
          <cell r="T898">
            <v>0</v>
          </cell>
          <cell r="AG898">
            <v>10479064.791666666</v>
          </cell>
          <cell r="AH898">
            <v>6287438.875</v>
          </cell>
          <cell r="AI898">
            <v>2095812.9583333333</v>
          </cell>
          <cell r="AJ898">
            <v>0</v>
          </cell>
        </row>
        <row r="899">
          <cell r="Q899">
            <v>0</v>
          </cell>
          <cell r="R899">
            <v>0</v>
          </cell>
          <cell r="S899">
            <v>0</v>
          </cell>
          <cell r="T899">
            <v>0</v>
          </cell>
          <cell r="AG899">
            <v>1072536.875</v>
          </cell>
          <cell r="AH899">
            <v>643522.125</v>
          </cell>
          <cell r="AI899">
            <v>214507.375</v>
          </cell>
          <cell r="AJ899">
            <v>0</v>
          </cell>
        </row>
        <row r="900">
          <cell r="Q900">
            <v>0</v>
          </cell>
          <cell r="R900">
            <v>0</v>
          </cell>
          <cell r="S900">
            <v>0</v>
          </cell>
          <cell r="T900">
            <v>0</v>
          </cell>
          <cell r="AG900">
            <v>-13481340.833333334</v>
          </cell>
          <cell r="AH900">
            <v>-8088804.5</v>
          </cell>
          <cell r="AI900">
            <v>-2696268.1666666665</v>
          </cell>
          <cell r="AJ900">
            <v>0</v>
          </cell>
        </row>
        <row r="901">
          <cell r="Q901">
            <v>2148854.7200000002</v>
          </cell>
          <cell r="R901">
            <v>2148854.7200000002</v>
          </cell>
          <cell r="S901">
            <v>2148854.7200000002</v>
          </cell>
          <cell r="T901">
            <v>2148854.7200000002</v>
          </cell>
          <cell r="AG901">
            <v>2148854.7199999997</v>
          </cell>
          <cell r="AH901">
            <v>2148854.7199999997</v>
          </cell>
          <cell r="AI901">
            <v>2148854.7199999997</v>
          </cell>
          <cell r="AJ901">
            <v>2148854.7199999997</v>
          </cell>
        </row>
        <row r="902">
          <cell r="Q902">
            <v>1650848.74</v>
          </cell>
          <cell r="R902">
            <v>1650848.74</v>
          </cell>
          <cell r="S902">
            <v>1650848.74</v>
          </cell>
          <cell r="T902">
            <v>1658853.74</v>
          </cell>
          <cell r="AG902">
            <v>1650848.74</v>
          </cell>
          <cell r="AH902">
            <v>1650848.74</v>
          </cell>
          <cell r="AI902">
            <v>1650848.74</v>
          </cell>
          <cell r="AJ902">
            <v>1651182.2816666665</v>
          </cell>
        </row>
        <row r="903">
          <cell r="Q903">
            <v>4985024.68</v>
          </cell>
          <cell r="R903">
            <v>4985024.68</v>
          </cell>
          <cell r="S903">
            <v>4985024.68</v>
          </cell>
          <cell r="T903">
            <v>4985024.68</v>
          </cell>
          <cell r="AG903">
            <v>4985024.68</v>
          </cell>
          <cell r="AH903">
            <v>4985024.68</v>
          </cell>
          <cell r="AI903">
            <v>4985024.68</v>
          </cell>
          <cell r="AJ903">
            <v>4985024.68</v>
          </cell>
        </row>
        <row r="904">
          <cell r="Q904">
            <v>786587.56</v>
          </cell>
          <cell r="R904">
            <v>786587.56</v>
          </cell>
          <cell r="S904">
            <v>786587.56</v>
          </cell>
          <cell r="T904">
            <v>786587.56</v>
          </cell>
          <cell r="AG904">
            <v>786587.56000000017</v>
          </cell>
          <cell r="AH904">
            <v>786587.56000000017</v>
          </cell>
          <cell r="AI904">
            <v>786587.56000000017</v>
          </cell>
          <cell r="AJ904">
            <v>786587.56000000017</v>
          </cell>
        </row>
        <row r="905">
          <cell r="Q905">
            <v>-5370574</v>
          </cell>
          <cell r="R905">
            <v>-5370574</v>
          </cell>
          <cell r="S905">
            <v>-5370574</v>
          </cell>
          <cell r="T905">
            <v>-5700440</v>
          </cell>
          <cell r="AG905">
            <v>-5312805.458333333</v>
          </cell>
          <cell r="AH905">
            <v>-5335912.875</v>
          </cell>
          <cell r="AI905">
            <v>-5359020.291666667</v>
          </cell>
          <cell r="AJ905">
            <v>-5384318.416666667</v>
          </cell>
        </row>
        <row r="906">
          <cell r="Q906">
            <v>-790188</v>
          </cell>
          <cell r="R906">
            <v>-790188</v>
          </cell>
          <cell r="S906">
            <v>-790188</v>
          </cell>
          <cell r="T906">
            <v>-849343</v>
          </cell>
          <cell r="AG906">
            <v>-780108.83333333337</v>
          </cell>
          <cell r="AH906">
            <v>-784140.5</v>
          </cell>
          <cell r="AI906">
            <v>-788172.16666666663</v>
          </cell>
          <cell r="AJ906">
            <v>-792652.79166666663</v>
          </cell>
        </row>
        <row r="907">
          <cell r="Q907">
            <v>0</v>
          </cell>
          <cell r="R907">
            <v>0</v>
          </cell>
          <cell r="S907">
            <v>0</v>
          </cell>
          <cell r="T907">
            <v>0</v>
          </cell>
          <cell r="AG907">
            <v>0</v>
          </cell>
          <cell r="AH907">
            <v>0</v>
          </cell>
          <cell r="AI907">
            <v>0</v>
          </cell>
          <cell r="AJ907">
            <v>0</v>
          </cell>
        </row>
        <row r="908">
          <cell r="Q908">
            <v>0</v>
          </cell>
          <cell r="R908">
            <v>0</v>
          </cell>
          <cell r="S908">
            <v>0</v>
          </cell>
          <cell r="T908">
            <v>0</v>
          </cell>
          <cell r="AG908">
            <v>0</v>
          </cell>
          <cell r="AH908">
            <v>0</v>
          </cell>
          <cell r="AI908">
            <v>0</v>
          </cell>
          <cell r="AJ908">
            <v>0</v>
          </cell>
        </row>
        <row r="909">
          <cell r="Q909">
            <v>-103974220.56</v>
          </cell>
          <cell r="R909">
            <v>-103974220.56</v>
          </cell>
          <cell r="S909">
            <v>-103974220.56</v>
          </cell>
          <cell r="T909">
            <v>-103585199.56</v>
          </cell>
          <cell r="AG909">
            <v>-108063850.17208336</v>
          </cell>
          <cell r="AH909">
            <v>-108047952.71625</v>
          </cell>
          <cell r="AI909">
            <v>-108032055.26041669</v>
          </cell>
          <cell r="AJ909">
            <v>-108013518.13791667</v>
          </cell>
        </row>
        <row r="910">
          <cell r="Q910">
            <v>77562549.519999996</v>
          </cell>
          <cell r="R910">
            <v>77562549.519999996</v>
          </cell>
          <cell r="S910">
            <v>77562549.519999996</v>
          </cell>
          <cell r="T910">
            <v>77562549.519999996</v>
          </cell>
          <cell r="AG910">
            <v>77562549.519999996</v>
          </cell>
          <cell r="AH910">
            <v>77562549.519999996</v>
          </cell>
          <cell r="AI910">
            <v>77562549.519999996</v>
          </cell>
          <cell r="AJ910">
            <v>77562549.519999996</v>
          </cell>
        </row>
        <row r="911">
          <cell r="Q911">
            <v>1755001.25</v>
          </cell>
          <cell r="R911">
            <v>1755001.25</v>
          </cell>
          <cell r="S911">
            <v>1755001.25</v>
          </cell>
          <cell r="T911">
            <v>1755001.25</v>
          </cell>
          <cell r="AG911">
            <v>1755001.25</v>
          </cell>
          <cell r="AH911">
            <v>1755001.25</v>
          </cell>
          <cell r="AI911">
            <v>1755001.25</v>
          </cell>
          <cell r="AJ911">
            <v>1755001.25</v>
          </cell>
        </row>
        <row r="912">
          <cell r="Q912">
            <v>1471103.62</v>
          </cell>
          <cell r="R912">
            <v>1471103.62</v>
          </cell>
          <cell r="S912">
            <v>1471103.62</v>
          </cell>
          <cell r="T912">
            <v>1471103.62</v>
          </cell>
          <cell r="AG912">
            <v>1471103.6200000003</v>
          </cell>
          <cell r="AH912">
            <v>1471103.6200000003</v>
          </cell>
          <cell r="AI912">
            <v>1471103.6200000003</v>
          </cell>
          <cell r="AJ912">
            <v>1471103.6200000003</v>
          </cell>
        </row>
        <row r="913">
          <cell r="Q913">
            <v>16359946.109999999</v>
          </cell>
          <cell r="R913">
            <v>16359946.109999999</v>
          </cell>
          <cell r="S913">
            <v>16359946.109999999</v>
          </cell>
          <cell r="T913">
            <v>16359946.109999999</v>
          </cell>
          <cell r="AG913">
            <v>16359946.110000005</v>
          </cell>
          <cell r="AH913">
            <v>16359946.110000005</v>
          </cell>
          <cell r="AI913">
            <v>16359946.110000005</v>
          </cell>
          <cell r="AJ913">
            <v>16359946.110000005</v>
          </cell>
        </row>
        <row r="914">
          <cell r="Q914">
            <v>-1676293.6</v>
          </cell>
          <cell r="R914">
            <v>-1676293.6</v>
          </cell>
          <cell r="S914">
            <v>-1676293.6</v>
          </cell>
          <cell r="T914">
            <v>-1676293.6</v>
          </cell>
          <cell r="AG914">
            <v>-1676293.5999999999</v>
          </cell>
          <cell r="AH914">
            <v>-1676293.5999999999</v>
          </cell>
          <cell r="AI914">
            <v>-1676293.5999999999</v>
          </cell>
          <cell r="AJ914">
            <v>-1676293.5999999999</v>
          </cell>
        </row>
        <row r="915">
          <cell r="Q915">
            <v>-79330806.810000002</v>
          </cell>
          <cell r="R915">
            <v>-79330806.810000002</v>
          </cell>
          <cell r="S915">
            <v>-79330806.810000002</v>
          </cell>
          <cell r="T915">
            <v>-79330806.810000002</v>
          </cell>
          <cell r="AG915">
            <v>-75442765.768333316</v>
          </cell>
          <cell r="AH915">
            <v>-76083319.018333316</v>
          </cell>
          <cell r="AI915">
            <v>-76723872.268333316</v>
          </cell>
          <cell r="AJ915">
            <v>-77364425.518333316</v>
          </cell>
        </row>
        <row r="916">
          <cell r="Q916">
            <v>27022509.050000001</v>
          </cell>
          <cell r="R916">
            <v>27022509.050000001</v>
          </cell>
          <cell r="S916">
            <v>27022509.050000001</v>
          </cell>
          <cell r="T916">
            <v>27022509.050000001</v>
          </cell>
          <cell r="AG916">
            <v>26661328.412083339</v>
          </cell>
          <cell r="AH916">
            <v>26707385.476250008</v>
          </cell>
          <cell r="AI916">
            <v>26753442.540416673</v>
          </cell>
          <cell r="AJ916">
            <v>26799499.604583338</v>
          </cell>
        </row>
        <row r="917">
          <cell r="Q917">
            <v>0</v>
          </cell>
          <cell r="R917">
            <v>0</v>
          </cell>
          <cell r="S917">
            <v>0</v>
          </cell>
          <cell r="T917">
            <v>0</v>
          </cell>
          <cell r="AG917">
            <v>0</v>
          </cell>
          <cell r="AH917">
            <v>0</v>
          </cell>
          <cell r="AI917">
            <v>0</v>
          </cell>
          <cell r="AJ917">
            <v>0</v>
          </cell>
        </row>
        <row r="918">
          <cell r="Q918">
            <v>0</v>
          </cell>
          <cell r="R918">
            <v>0</v>
          </cell>
          <cell r="S918">
            <v>0</v>
          </cell>
          <cell r="T918">
            <v>0</v>
          </cell>
          <cell r="AG918">
            <v>0</v>
          </cell>
          <cell r="AH918">
            <v>0</v>
          </cell>
          <cell r="AI918">
            <v>0</v>
          </cell>
          <cell r="AJ918">
            <v>0</v>
          </cell>
        </row>
        <row r="919">
          <cell r="Q919">
            <v>0</v>
          </cell>
          <cell r="R919">
            <v>0</v>
          </cell>
          <cell r="S919">
            <v>0</v>
          </cell>
          <cell r="T919">
            <v>0</v>
          </cell>
          <cell r="AG919">
            <v>1229050.6666666667</v>
          </cell>
          <cell r="AH919">
            <v>1130385.3333333333</v>
          </cell>
          <cell r="AI919">
            <v>1031720</v>
          </cell>
          <cell r="AJ919">
            <v>933054.66666666663</v>
          </cell>
        </row>
        <row r="920">
          <cell r="Q920">
            <v>0</v>
          </cell>
          <cell r="R920">
            <v>0</v>
          </cell>
          <cell r="S920">
            <v>0</v>
          </cell>
          <cell r="T920">
            <v>0</v>
          </cell>
          <cell r="AG920">
            <v>352289.20833333331</v>
          </cell>
          <cell r="AH920">
            <v>288236.625</v>
          </cell>
          <cell r="AI920">
            <v>224184.04166666666</v>
          </cell>
          <cell r="AJ920">
            <v>160131.45833333334</v>
          </cell>
        </row>
        <row r="921">
          <cell r="Q921">
            <v>0</v>
          </cell>
          <cell r="R921">
            <v>0</v>
          </cell>
          <cell r="S921">
            <v>0</v>
          </cell>
          <cell r="T921">
            <v>0</v>
          </cell>
          <cell r="AG921">
            <v>2304566.4775</v>
          </cell>
          <cell r="AH921">
            <v>2104169.3925000001</v>
          </cell>
          <cell r="AI921">
            <v>1903772.3075000001</v>
          </cell>
          <cell r="AJ921">
            <v>1703375.2225000001</v>
          </cell>
        </row>
        <row r="922">
          <cell r="Q922">
            <v>-20782555</v>
          </cell>
          <cell r="R922">
            <v>-20782555</v>
          </cell>
          <cell r="S922">
            <v>-20782555</v>
          </cell>
          <cell r="T922">
            <v>-20782555</v>
          </cell>
          <cell r="AG922">
            <v>-16452856.041666666</v>
          </cell>
          <cell r="AH922">
            <v>-18184735.625</v>
          </cell>
          <cell r="AI922">
            <v>-19916615.208333332</v>
          </cell>
          <cell r="AJ922">
            <v>-20782555</v>
          </cell>
        </row>
        <row r="923">
          <cell r="Q923">
            <v>20564836</v>
          </cell>
          <cell r="R923">
            <v>20564836</v>
          </cell>
          <cell r="S923">
            <v>20564836</v>
          </cell>
          <cell r="T923">
            <v>20782555</v>
          </cell>
          <cell r="AG923">
            <v>18855320.916666668</v>
          </cell>
          <cell r="AH923">
            <v>20569057.25</v>
          </cell>
          <cell r="AI923">
            <v>22282793.583333332</v>
          </cell>
          <cell r="AJ923">
            <v>22867406.541666668</v>
          </cell>
        </row>
        <row r="924">
          <cell r="Q924">
            <v>46647134</v>
          </cell>
          <cell r="R924">
            <v>46647134</v>
          </cell>
          <cell r="S924">
            <v>46647134</v>
          </cell>
          <cell r="T924">
            <v>58338233</v>
          </cell>
          <cell r="AG924">
            <v>38816175.083333336</v>
          </cell>
          <cell r="AH924">
            <v>42703436.25</v>
          </cell>
          <cell r="AI924">
            <v>46590697.416666664</v>
          </cell>
          <cell r="AJ924">
            <v>48845943.541666664</v>
          </cell>
        </row>
        <row r="925">
          <cell r="Q925">
            <v>-59636660</v>
          </cell>
          <cell r="R925">
            <v>-59636660</v>
          </cell>
          <cell r="S925">
            <v>-59636660</v>
          </cell>
          <cell r="T925">
            <v>-58500404</v>
          </cell>
          <cell r="AG925">
            <v>-50294894.083333336</v>
          </cell>
          <cell r="AH925">
            <v>-55264615.75</v>
          </cell>
          <cell r="AI925">
            <v>-60234337.416666664</v>
          </cell>
          <cell r="AJ925">
            <v>-62454490.791666664</v>
          </cell>
        </row>
        <row r="926">
          <cell r="Q926">
            <v>0</v>
          </cell>
          <cell r="R926">
            <v>0</v>
          </cell>
          <cell r="S926">
            <v>0</v>
          </cell>
          <cell r="T926">
            <v>0</v>
          </cell>
          <cell r="AG926">
            <v>-770363.5</v>
          </cell>
          <cell r="AH926">
            <v>-770363.5</v>
          </cell>
          <cell r="AI926">
            <v>-770363.5</v>
          </cell>
          <cell r="AJ926">
            <v>-705222.04166666663</v>
          </cell>
        </row>
        <row r="927">
          <cell r="Q927">
            <v>7246000</v>
          </cell>
          <cell r="R927">
            <v>7246000</v>
          </cell>
          <cell r="S927">
            <v>7246000</v>
          </cell>
          <cell r="T927">
            <v>8368000</v>
          </cell>
          <cell r="AG927">
            <v>5736416.666666667</v>
          </cell>
          <cell r="AH927">
            <v>6340250</v>
          </cell>
          <cell r="AI927">
            <v>6944083.333333333</v>
          </cell>
          <cell r="AJ927">
            <v>7292750</v>
          </cell>
        </row>
        <row r="928">
          <cell r="AG928">
            <v>0</v>
          </cell>
          <cell r="AH928">
            <v>0</v>
          </cell>
          <cell r="AI928">
            <v>0</v>
          </cell>
          <cell r="AJ928">
            <v>0</v>
          </cell>
        </row>
        <row r="929">
          <cell r="AG929">
            <v>0</v>
          </cell>
          <cell r="AH929">
            <v>0</v>
          </cell>
          <cell r="AI929">
            <v>0</v>
          </cell>
          <cell r="AJ929">
            <v>0</v>
          </cell>
        </row>
        <row r="930">
          <cell r="AG930">
            <v>0</v>
          </cell>
          <cell r="AH930">
            <v>0</v>
          </cell>
          <cell r="AI930">
            <v>0</v>
          </cell>
          <cell r="AJ930">
            <v>0</v>
          </cell>
        </row>
        <row r="931">
          <cell r="Q931">
            <v>0</v>
          </cell>
          <cell r="R931">
            <v>0</v>
          </cell>
          <cell r="S931">
            <v>0</v>
          </cell>
          <cell r="T931">
            <v>0</v>
          </cell>
          <cell r="AG931">
            <v>0</v>
          </cell>
          <cell r="AH931">
            <v>0</v>
          </cell>
          <cell r="AI931">
            <v>0</v>
          </cell>
          <cell r="AJ931">
            <v>0</v>
          </cell>
        </row>
        <row r="932">
          <cell r="Q932">
            <v>-25000000</v>
          </cell>
          <cell r="R932">
            <v>-25000000</v>
          </cell>
          <cell r="S932">
            <v>-25000000</v>
          </cell>
          <cell r="T932">
            <v>-25000000</v>
          </cell>
          <cell r="AG932">
            <v>-25000000</v>
          </cell>
          <cell r="AH932">
            <v>-25000000</v>
          </cell>
          <cell r="AI932">
            <v>-25000000</v>
          </cell>
          <cell r="AJ932">
            <v>-25000000</v>
          </cell>
        </row>
        <row r="933">
          <cell r="Q933">
            <v>0</v>
          </cell>
          <cell r="R933">
            <v>0</v>
          </cell>
          <cell r="S933">
            <v>0</v>
          </cell>
          <cell r="T933">
            <v>0</v>
          </cell>
          <cell r="AG933">
            <v>0</v>
          </cell>
          <cell r="AH933">
            <v>0</v>
          </cell>
          <cell r="AI933">
            <v>0</v>
          </cell>
          <cell r="AJ933">
            <v>0</v>
          </cell>
        </row>
        <row r="934">
          <cell r="Q934">
            <v>0</v>
          </cell>
          <cell r="R934">
            <v>0</v>
          </cell>
          <cell r="S934">
            <v>0</v>
          </cell>
          <cell r="T934">
            <v>0</v>
          </cell>
          <cell r="AG934">
            <v>0</v>
          </cell>
          <cell r="AH934">
            <v>0</v>
          </cell>
          <cell r="AI934">
            <v>0</v>
          </cell>
          <cell r="AJ934">
            <v>0</v>
          </cell>
        </row>
        <row r="935">
          <cell r="Q935">
            <v>0</v>
          </cell>
          <cell r="R935">
            <v>0</v>
          </cell>
          <cell r="S935">
            <v>0</v>
          </cell>
          <cell r="T935">
            <v>0</v>
          </cell>
          <cell r="AG935">
            <v>-12604166.666666666</v>
          </cell>
          <cell r="AH935">
            <v>-10312500</v>
          </cell>
          <cell r="AI935">
            <v>-8020833.333333333</v>
          </cell>
          <cell r="AJ935">
            <v>-5729166.666666667</v>
          </cell>
        </row>
        <row r="936">
          <cell r="Q936">
            <v>0</v>
          </cell>
          <cell r="R936">
            <v>0</v>
          </cell>
          <cell r="S936">
            <v>0</v>
          </cell>
          <cell r="T936">
            <v>0</v>
          </cell>
          <cell r="AG936">
            <v>0</v>
          </cell>
          <cell r="AH936">
            <v>0</v>
          </cell>
          <cell r="AI936">
            <v>0</v>
          </cell>
          <cell r="AJ936">
            <v>0</v>
          </cell>
        </row>
        <row r="937">
          <cell r="Q937">
            <v>0</v>
          </cell>
          <cell r="R937">
            <v>0</v>
          </cell>
          <cell r="S937">
            <v>0</v>
          </cell>
          <cell r="T937">
            <v>0</v>
          </cell>
          <cell r="AG937">
            <v>-10725000</v>
          </cell>
          <cell r="AH937">
            <v>-8775000</v>
          </cell>
          <cell r="AI937">
            <v>-6825000</v>
          </cell>
          <cell r="AJ937">
            <v>-4875000</v>
          </cell>
        </row>
        <row r="938">
          <cell r="Q938">
            <v>0</v>
          </cell>
          <cell r="R938">
            <v>0</v>
          </cell>
          <cell r="S938">
            <v>0</v>
          </cell>
          <cell r="T938">
            <v>0</v>
          </cell>
          <cell r="AG938">
            <v>0</v>
          </cell>
          <cell r="AH938">
            <v>0</v>
          </cell>
          <cell r="AI938">
            <v>0</v>
          </cell>
          <cell r="AJ938">
            <v>0</v>
          </cell>
        </row>
        <row r="939">
          <cell r="Q939">
            <v>0</v>
          </cell>
          <cell r="R939">
            <v>0</v>
          </cell>
          <cell r="S939">
            <v>0</v>
          </cell>
          <cell r="T939">
            <v>0</v>
          </cell>
          <cell r="AG939">
            <v>-40104166.666666664</v>
          </cell>
          <cell r="AH939">
            <v>-32812500</v>
          </cell>
          <cell r="AI939">
            <v>-25520833.333333332</v>
          </cell>
          <cell r="AJ939">
            <v>-18229166.666666668</v>
          </cell>
        </row>
        <row r="940">
          <cell r="Q940">
            <v>0</v>
          </cell>
          <cell r="R940">
            <v>0</v>
          </cell>
          <cell r="S940">
            <v>0</v>
          </cell>
          <cell r="T940">
            <v>0</v>
          </cell>
          <cell r="AG940">
            <v>0</v>
          </cell>
          <cell r="AH940">
            <v>0</v>
          </cell>
          <cell r="AI940">
            <v>0</v>
          </cell>
          <cell r="AJ940">
            <v>0</v>
          </cell>
        </row>
        <row r="941">
          <cell r="Q941">
            <v>0</v>
          </cell>
          <cell r="R941">
            <v>0</v>
          </cell>
          <cell r="S941">
            <v>0</v>
          </cell>
          <cell r="T941">
            <v>0</v>
          </cell>
          <cell r="AG941">
            <v>-12707500</v>
          </cell>
          <cell r="AH941">
            <v>-10752500</v>
          </cell>
          <cell r="AI941">
            <v>-8797500</v>
          </cell>
          <cell r="AJ941">
            <v>-6842500</v>
          </cell>
        </row>
        <row r="942">
          <cell r="Q942">
            <v>0</v>
          </cell>
          <cell r="R942">
            <v>0</v>
          </cell>
          <cell r="S942">
            <v>0</v>
          </cell>
          <cell r="T942">
            <v>0</v>
          </cell>
          <cell r="AG942">
            <v>-1375000</v>
          </cell>
          <cell r="AH942">
            <v>-1125000</v>
          </cell>
          <cell r="AI942">
            <v>-875000</v>
          </cell>
          <cell r="AJ942">
            <v>-625000</v>
          </cell>
        </row>
        <row r="943">
          <cell r="Q943">
            <v>0</v>
          </cell>
          <cell r="R943">
            <v>0</v>
          </cell>
          <cell r="S943">
            <v>0</v>
          </cell>
          <cell r="T943">
            <v>0</v>
          </cell>
          <cell r="AG943">
            <v>-3208333.3333333335</v>
          </cell>
          <cell r="AH943">
            <v>-2625000</v>
          </cell>
          <cell r="AI943">
            <v>-2041666.6666666667</v>
          </cell>
          <cell r="AJ943">
            <v>-1458333.3333333333</v>
          </cell>
        </row>
        <row r="944">
          <cell r="Q944">
            <v>0</v>
          </cell>
          <cell r="R944">
            <v>0</v>
          </cell>
          <cell r="S944">
            <v>0</v>
          </cell>
          <cell r="T944">
            <v>0</v>
          </cell>
          <cell r="AG944">
            <v>0</v>
          </cell>
          <cell r="AH944">
            <v>0</v>
          </cell>
          <cell r="AI944">
            <v>0</v>
          </cell>
          <cell r="AJ944">
            <v>0</v>
          </cell>
        </row>
        <row r="945">
          <cell r="Q945">
            <v>0</v>
          </cell>
          <cell r="R945">
            <v>0</v>
          </cell>
          <cell r="S945">
            <v>0</v>
          </cell>
          <cell r="T945">
            <v>0</v>
          </cell>
          <cell r="AG945">
            <v>-15625000</v>
          </cell>
          <cell r="AH945">
            <v>-13541666.666666666</v>
          </cell>
          <cell r="AI945">
            <v>-11458333.333333334</v>
          </cell>
          <cell r="AJ945">
            <v>-9375000</v>
          </cell>
        </row>
        <row r="946">
          <cell r="Q946">
            <v>0</v>
          </cell>
          <cell r="R946">
            <v>0</v>
          </cell>
          <cell r="S946">
            <v>0</v>
          </cell>
          <cell r="T946">
            <v>0</v>
          </cell>
          <cell r="AG946">
            <v>-1312500</v>
          </cell>
          <cell r="AH946">
            <v>-1187500</v>
          </cell>
          <cell r="AI946">
            <v>-1062500</v>
          </cell>
          <cell r="AJ946">
            <v>-937500</v>
          </cell>
        </row>
        <row r="947">
          <cell r="Q947">
            <v>-3500000</v>
          </cell>
          <cell r="R947">
            <v>-3500000</v>
          </cell>
          <cell r="S947">
            <v>-3500000</v>
          </cell>
          <cell r="T947">
            <v>-3500000</v>
          </cell>
          <cell r="AG947">
            <v>-3500000</v>
          </cell>
          <cell r="AH947">
            <v>-3500000</v>
          </cell>
          <cell r="AI947">
            <v>-3500000</v>
          </cell>
          <cell r="AJ947">
            <v>-3500000</v>
          </cell>
        </row>
        <row r="948">
          <cell r="Q948">
            <v>0</v>
          </cell>
          <cell r="R948">
            <v>0</v>
          </cell>
          <cell r="S948">
            <v>0</v>
          </cell>
          <cell r="T948">
            <v>0</v>
          </cell>
          <cell r="AG948">
            <v>-4375000</v>
          </cell>
          <cell r="AH948">
            <v>-3958333.3333333335</v>
          </cell>
          <cell r="AI948">
            <v>-3541666.6666666665</v>
          </cell>
          <cell r="AJ948">
            <v>-3125000</v>
          </cell>
        </row>
        <row r="949">
          <cell r="Q949">
            <v>0</v>
          </cell>
          <cell r="R949">
            <v>0</v>
          </cell>
          <cell r="S949">
            <v>0</v>
          </cell>
          <cell r="T949">
            <v>0</v>
          </cell>
          <cell r="AG949">
            <v>-1312500</v>
          </cell>
          <cell r="AH949">
            <v>-1187500</v>
          </cell>
          <cell r="AI949">
            <v>-1062500</v>
          </cell>
          <cell r="AJ949">
            <v>-937500</v>
          </cell>
        </row>
        <row r="950">
          <cell r="Q950">
            <v>-3000000</v>
          </cell>
          <cell r="R950">
            <v>-3000000</v>
          </cell>
          <cell r="S950">
            <v>-3000000</v>
          </cell>
          <cell r="T950">
            <v>-3000000</v>
          </cell>
          <cell r="AG950">
            <v>-3000000</v>
          </cell>
          <cell r="AH950">
            <v>-3000000</v>
          </cell>
          <cell r="AI950">
            <v>-3000000</v>
          </cell>
          <cell r="AJ950">
            <v>-3000000</v>
          </cell>
        </row>
        <row r="951">
          <cell r="Q951">
            <v>0</v>
          </cell>
          <cell r="R951">
            <v>0</v>
          </cell>
          <cell r="S951">
            <v>0</v>
          </cell>
          <cell r="T951">
            <v>0</v>
          </cell>
          <cell r="AG951">
            <v>-17500000</v>
          </cell>
          <cell r="AH951">
            <v>-15833333.333333334</v>
          </cell>
          <cell r="AI951">
            <v>-14166666.666666666</v>
          </cell>
          <cell r="AJ951">
            <v>-12500000</v>
          </cell>
        </row>
        <row r="952">
          <cell r="Q952">
            <v>-1000000</v>
          </cell>
          <cell r="R952">
            <v>-1000000</v>
          </cell>
          <cell r="S952">
            <v>-1000000</v>
          </cell>
          <cell r="T952">
            <v>-1000000</v>
          </cell>
          <cell r="AG952">
            <v>-1000000</v>
          </cell>
          <cell r="AH952">
            <v>-1000000</v>
          </cell>
          <cell r="AI952">
            <v>-1000000</v>
          </cell>
          <cell r="AJ952">
            <v>-1000000</v>
          </cell>
        </row>
        <row r="953">
          <cell r="Q953">
            <v>0</v>
          </cell>
          <cell r="R953">
            <v>0</v>
          </cell>
          <cell r="S953">
            <v>0</v>
          </cell>
          <cell r="T953">
            <v>0</v>
          </cell>
          <cell r="AG953">
            <v>-2625000</v>
          </cell>
          <cell r="AH953">
            <v>-2375000</v>
          </cell>
          <cell r="AI953">
            <v>-2125000</v>
          </cell>
          <cell r="AJ953">
            <v>-1875000</v>
          </cell>
        </row>
        <row r="954">
          <cell r="Q954">
            <v>-8500000</v>
          </cell>
          <cell r="R954">
            <v>-8500000</v>
          </cell>
          <cell r="S954">
            <v>-8500000</v>
          </cell>
          <cell r="T954">
            <v>-8500000</v>
          </cell>
          <cell r="AG954">
            <v>-8500000</v>
          </cell>
          <cell r="AH954">
            <v>-8500000</v>
          </cell>
          <cell r="AI954">
            <v>-8500000</v>
          </cell>
          <cell r="AJ954">
            <v>-8500000</v>
          </cell>
        </row>
        <row r="955">
          <cell r="Q955">
            <v>-10000000</v>
          </cell>
          <cell r="R955">
            <v>-10000000</v>
          </cell>
          <cell r="S955">
            <v>-10000000</v>
          </cell>
          <cell r="T955">
            <v>-10000000</v>
          </cell>
          <cell r="AG955">
            <v>-10000000</v>
          </cell>
          <cell r="AH955">
            <v>-10000000</v>
          </cell>
          <cell r="AI955">
            <v>-10000000</v>
          </cell>
          <cell r="AJ955">
            <v>-10000000</v>
          </cell>
        </row>
        <row r="956">
          <cell r="Q956">
            <v>-10000000</v>
          </cell>
          <cell r="R956">
            <v>-10000000</v>
          </cell>
          <cell r="S956">
            <v>-10000000</v>
          </cell>
          <cell r="T956">
            <v>-10000000</v>
          </cell>
          <cell r="AG956">
            <v>-10000000</v>
          </cell>
          <cell r="AH956">
            <v>-10000000</v>
          </cell>
          <cell r="AI956">
            <v>-10000000</v>
          </cell>
          <cell r="AJ956">
            <v>-10000000</v>
          </cell>
        </row>
        <row r="957">
          <cell r="Q957">
            <v>-8000000</v>
          </cell>
          <cell r="R957">
            <v>-8000000</v>
          </cell>
          <cell r="S957">
            <v>-8000000</v>
          </cell>
          <cell r="T957">
            <v>-8000000</v>
          </cell>
          <cell r="AG957">
            <v>-8000000</v>
          </cell>
          <cell r="AH957">
            <v>-8000000</v>
          </cell>
          <cell r="AI957">
            <v>-8000000</v>
          </cell>
          <cell r="AJ957">
            <v>-8000000</v>
          </cell>
        </row>
        <row r="958">
          <cell r="Q958">
            <v>-3000000</v>
          </cell>
          <cell r="R958">
            <v>-3000000</v>
          </cell>
          <cell r="S958">
            <v>-3000000</v>
          </cell>
          <cell r="T958">
            <v>-3000000</v>
          </cell>
          <cell r="AG958">
            <v>-3000000</v>
          </cell>
          <cell r="AH958">
            <v>-3000000</v>
          </cell>
          <cell r="AI958">
            <v>-3000000</v>
          </cell>
          <cell r="AJ958">
            <v>-3000000</v>
          </cell>
        </row>
        <row r="959">
          <cell r="Q959">
            <v>-20000000</v>
          </cell>
          <cell r="R959">
            <v>-20000000</v>
          </cell>
          <cell r="S959">
            <v>-20000000</v>
          </cell>
          <cell r="T959">
            <v>-20000000</v>
          </cell>
          <cell r="AG959">
            <v>-20000000</v>
          </cell>
          <cell r="AH959">
            <v>-20000000</v>
          </cell>
          <cell r="AI959">
            <v>-20000000</v>
          </cell>
          <cell r="AJ959">
            <v>-20000000</v>
          </cell>
        </row>
        <row r="960">
          <cell r="Q960">
            <v>-20000000</v>
          </cell>
          <cell r="R960">
            <v>-20000000</v>
          </cell>
          <cell r="S960">
            <v>-20000000</v>
          </cell>
          <cell r="T960">
            <v>-20000000</v>
          </cell>
          <cell r="AG960">
            <v>-20000000</v>
          </cell>
          <cell r="AH960">
            <v>-20000000</v>
          </cell>
          <cell r="AI960">
            <v>-20000000</v>
          </cell>
          <cell r="AJ960">
            <v>-20000000</v>
          </cell>
        </row>
        <row r="961">
          <cell r="Q961">
            <v>-5000000</v>
          </cell>
          <cell r="R961">
            <v>-5000000</v>
          </cell>
          <cell r="S961">
            <v>-5000000</v>
          </cell>
          <cell r="T961">
            <v>-5000000</v>
          </cell>
          <cell r="AG961">
            <v>-5000000</v>
          </cell>
          <cell r="AH961">
            <v>-5000000</v>
          </cell>
          <cell r="AI961">
            <v>-5000000</v>
          </cell>
          <cell r="AJ961">
            <v>-5000000</v>
          </cell>
        </row>
        <row r="962">
          <cell r="Q962">
            <v>-7000000</v>
          </cell>
          <cell r="R962">
            <v>-7000000</v>
          </cell>
          <cell r="S962">
            <v>-7000000</v>
          </cell>
          <cell r="T962">
            <v>-7000000</v>
          </cell>
          <cell r="AG962">
            <v>-7000000</v>
          </cell>
          <cell r="AH962">
            <v>-7000000</v>
          </cell>
          <cell r="AI962">
            <v>-7000000</v>
          </cell>
          <cell r="AJ962">
            <v>-7000000</v>
          </cell>
        </row>
        <row r="963">
          <cell r="Q963">
            <v>-10000000</v>
          </cell>
          <cell r="R963">
            <v>-10000000</v>
          </cell>
          <cell r="S963">
            <v>-10000000</v>
          </cell>
          <cell r="T963">
            <v>-10000000</v>
          </cell>
          <cell r="AG963">
            <v>-10000000</v>
          </cell>
          <cell r="AH963">
            <v>-10000000</v>
          </cell>
          <cell r="AI963">
            <v>-10000000</v>
          </cell>
          <cell r="AJ963">
            <v>-10000000</v>
          </cell>
        </row>
        <row r="964">
          <cell r="Q964">
            <v>-2000000</v>
          </cell>
          <cell r="R964">
            <v>-2000000</v>
          </cell>
          <cell r="S964">
            <v>-2000000</v>
          </cell>
          <cell r="T964">
            <v>-2000000</v>
          </cell>
          <cell r="AG964">
            <v>-2000000</v>
          </cell>
          <cell r="AH964">
            <v>-2000000</v>
          </cell>
          <cell r="AI964">
            <v>-2000000</v>
          </cell>
          <cell r="AJ964">
            <v>-2000000</v>
          </cell>
        </row>
        <row r="965">
          <cell r="Q965">
            <v>-3000000</v>
          </cell>
          <cell r="R965">
            <v>-3000000</v>
          </cell>
          <cell r="S965">
            <v>-3000000</v>
          </cell>
          <cell r="T965">
            <v>-3000000</v>
          </cell>
          <cell r="AG965">
            <v>-3000000</v>
          </cell>
          <cell r="AH965">
            <v>-3000000</v>
          </cell>
          <cell r="AI965">
            <v>-3000000</v>
          </cell>
          <cell r="AJ965">
            <v>-3000000</v>
          </cell>
        </row>
        <row r="966">
          <cell r="Q966">
            <v>-5000000</v>
          </cell>
          <cell r="R966">
            <v>-5000000</v>
          </cell>
          <cell r="S966">
            <v>-5000000</v>
          </cell>
          <cell r="T966">
            <v>-5000000</v>
          </cell>
          <cell r="AG966">
            <v>-5000000</v>
          </cell>
          <cell r="AH966">
            <v>-5000000</v>
          </cell>
          <cell r="AI966">
            <v>-5000000</v>
          </cell>
          <cell r="AJ966">
            <v>-5000000</v>
          </cell>
        </row>
        <row r="967">
          <cell r="Q967">
            <v>-15000000</v>
          </cell>
          <cell r="R967">
            <v>-15000000</v>
          </cell>
          <cell r="S967">
            <v>-15000000</v>
          </cell>
          <cell r="T967">
            <v>-15000000</v>
          </cell>
          <cell r="AG967">
            <v>-15000000</v>
          </cell>
          <cell r="AH967">
            <v>-15000000</v>
          </cell>
          <cell r="AI967">
            <v>-15000000</v>
          </cell>
          <cell r="AJ967">
            <v>-15000000</v>
          </cell>
        </row>
        <row r="968">
          <cell r="Q968">
            <v>-10000000</v>
          </cell>
          <cell r="R968">
            <v>-10000000</v>
          </cell>
          <cell r="S968">
            <v>-10000000</v>
          </cell>
          <cell r="T968">
            <v>-10000000</v>
          </cell>
          <cell r="AG968">
            <v>-10000000</v>
          </cell>
          <cell r="AH968">
            <v>-10000000</v>
          </cell>
          <cell r="AI968">
            <v>-10000000</v>
          </cell>
          <cell r="AJ968">
            <v>-10000000</v>
          </cell>
        </row>
        <row r="969">
          <cell r="Q969">
            <v>-2000000</v>
          </cell>
          <cell r="R969">
            <v>-2000000</v>
          </cell>
          <cell r="S969">
            <v>-2000000</v>
          </cell>
          <cell r="T969">
            <v>-2000000</v>
          </cell>
          <cell r="AG969">
            <v>-2000000</v>
          </cell>
          <cell r="AH969">
            <v>-2000000</v>
          </cell>
          <cell r="AI969">
            <v>-2000000</v>
          </cell>
          <cell r="AJ969">
            <v>-2000000</v>
          </cell>
        </row>
        <row r="970">
          <cell r="Q970">
            <v>-25000000</v>
          </cell>
          <cell r="R970">
            <v>-25000000</v>
          </cell>
          <cell r="S970">
            <v>-25000000</v>
          </cell>
          <cell r="T970">
            <v>-25000000</v>
          </cell>
          <cell r="AG970">
            <v>-25000000</v>
          </cell>
          <cell r="AH970">
            <v>-25000000</v>
          </cell>
          <cell r="AI970">
            <v>-25000000</v>
          </cell>
          <cell r="AJ970">
            <v>-25000000</v>
          </cell>
        </row>
        <row r="971">
          <cell r="Q971">
            <v>-100000000</v>
          </cell>
          <cell r="R971">
            <v>-100000000</v>
          </cell>
          <cell r="S971">
            <v>-100000000</v>
          </cell>
          <cell r="T971">
            <v>-100000000</v>
          </cell>
          <cell r="AG971">
            <v>-100000000</v>
          </cell>
          <cell r="AH971">
            <v>-100000000</v>
          </cell>
          <cell r="AI971">
            <v>-100000000</v>
          </cell>
          <cell r="AJ971">
            <v>-100000000</v>
          </cell>
        </row>
        <row r="972">
          <cell r="Q972">
            <v>0</v>
          </cell>
          <cell r="R972">
            <v>0</v>
          </cell>
          <cell r="S972">
            <v>0</v>
          </cell>
          <cell r="T972">
            <v>0</v>
          </cell>
          <cell r="AG972">
            <v>-3125000</v>
          </cell>
          <cell r="AH972">
            <v>-2708333.3333333335</v>
          </cell>
          <cell r="AI972">
            <v>-2291666.6666666665</v>
          </cell>
          <cell r="AJ972">
            <v>-1875000</v>
          </cell>
        </row>
        <row r="973">
          <cell r="Q973">
            <v>0</v>
          </cell>
          <cell r="R973">
            <v>0</v>
          </cell>
          <cell r="S973">
            <v>0</v>
          </cell>
          <cell r="T973">
            <v>0</v>
          </cell>
          <cell r="AG973">
            <v>-4583333.333333333</v>
          </cell>
          <cell r="AH973">
            <v>-3750000</v>
          </cell>
          <cell r="AI973">
            <v>-2916666.6666666665</v>
          </cell>
          <cell r="AJ973">
            <v>-2083333.3333333333</v>
          </cell>
        </row>
        <row r="974">
          <cell r="Q974">
            <v>0</v>
          </cell>
          <cell r="R974">
            <v>0</v>
          </cell>
          <cell r="S974">
            <v>0</v>
          </cell>
          <cell r="T974">
            <v>0</v>
          </cell>
          <cell r="AG974">
            <v>0</v>
          </cell>
          <cell r="AH974">
            <v>0</v>
          </cell>
          <cell r="AI974">
            <v>0</v>
          </cell>
          <cell r="AJ974">
            <v>0</v>
          </cell>
        </row>
        <row r="975">
          <cell r="Q975">
            <v>-46000000</v>
          </cell>
          <cell r="R975">
            <v>-46000000</v>
          </cell>
          <cell r="S975">
            <v>-46000000</v>
          </cell>
          <cell r="T975">
            <v>-46000000</v>
          </cell>
          <cell r="AG975">
            <v>-46000000</v>
          </cell>
          <cell r="AH975">
            <v>-46000000</v>
          </cell>
          <cell r="AI975">
            <v>-46000000</v>
          </cell>
          <cell r="AJ975">
            <v>-46000000</v>
          </cell>
        </row>
        <row r="976">
          <cell r="Q976">
            <v>0</v>
          </cell>
          <cell r="R976">
            <v>0</v>
          </cell>
          <cell r="S976">
            <v>0</v>
          </cell>
          <cell r="T976">
            <v>0</v>
          </cell>
          <cell r="AG976">
            <v>0</v>
          </cell>
          <cell r="AH976">
            <v>0</v>
          </cell>
          <cell r="AI976">
            <v>0</v>
          </cell>
          <cell r="AJ976">
            <v>0</v>
          </cell>
        </row>
        <row r="977">
          <cell r="Q977">
            <v>0</v>
          </cell>
          <cell r="R977">
            <v>0</v>
          </cell>
          <cell r="S977">
            <v>0</v>
          </cell>
          <cell r="T977">
            <v>0</v>
          </cell>
          <cell r="AG977">
            <v>0</v>
          </cell>
          <cell r="AH977">
            <v>0</v>
          </cell>
          <cell r="AI977">
            <v>0</v>
          </cell>
          <cell r="AJ977">
            <v>0</v>
          </cell>
        </row>
        <row r="978">
          <cell r="Q978">
            <v>0</v>
          </cell>
          <cell r="R978">
            <v>0</v>
          </cell>
          <cell r="S978">
            <v>0</v>
          </cell>
          <cell r="T978">
            <v>0</v>
          </cell>
          <cell r="AG978">
            <v>0</v>
          </cell>
          <cell r="AH978">
            <v>0</v>
          </cell>
          <cell r="AI978">
            <v>0</v>
          </cell>
          <cell r="AJ978">
            <v>0</v>
          </cell>
        </row>
        <row r="979">
          <cell r="Q979">
            <v>0</v>
          </cell>
          <cell r="R979">
            <v>0</v>
          </cell>
          <cell r="S979">
            <v>0</v>
          </cell>
          <cell r="T979">
            <v>0</v>
          </cell>
          <cell r="AG979">
            <v>0</v>
          </cell>
          <cell r="AH979">
            <v>0</v>
          </cell>
          <cell r="AI979">
            <v>0</v>
          </cell>
          <cell r="AJ979">
            <v>0</v>
          </cell>
        </row>
        <row r="980">
          <cell r="Q980">
            <v>0</v>
          </cell>
          <cell r="R980">
            <v>0</v>
          </cell>
          <cell r="S980">
            <v>0</v>
          </cell>
          <cell r="T980">
            <v>0</v>
          </cell>
          <cell r="AG980">
            <v>0</v>
          </cell>
          <cell r="AH980">
            <v>0</v>
          </cell>
          <cell r="AI980">
            <v>0</v>
          </cell>
          <cell r="AJ980">
            <v>0</v>
          </cell>
        </row>
        <row r="981">
          <cell r="Q981">
            <v>0</v>
          </cell>
          <cell r="R981">
            <v>0</v>
          </cell>
          <cell r="S981">
            <v>0</v>
          </cell>
          <cell r="T981">
            <v>0</v>
          </cell>
          <cell r="AG981">
            <v>0</v>
          </cell>
          <cell r="AH981">
            <v>0</v>
          </cell>
          <cell r="AI981">
            <v>0</v>
          </cell>
          <cell r="AJ981">
            <v>0</v>
          </cell>
        </row>
        <row r="982">
          <cell r="Q982">
            <v>0</v>
          </cell>
          <cell r="R982">
            <v>0</v>
          </cell>
          <cell r="S982">
            <v>0</v>
          </cell>
          <cell r="T982">
            <v>0</v>
          </cell>
          <cell r="AG982">
            <v>-5208333.333333333</v>
          </cell>
          <cell r="AH982">
            <v>-3125000</v>
          </cell>
          <cell r="AI982">
            <v>-1041666.6666666666</v>
          </cell>
          <cell r="AJ982">
            <v>0</v>
          </cell>
        </row>
        <row r="983">
          <cell r="Q983">
            <v>-50000000</v>
          </cell>
          <cell r="R983">
            <v>-50000000</v>
          </cell>
          <cell r="S983">
            <v>-50000000</v>
          </cell>
          <cell r="T983">
            <v>-50000000</v>
          </cell>
          <cell r="AG983">
            <v>-50000000</v>
          </cell>
          <cell r="AH983">
            <v>-50000000</v>
          </cell>
          <cell r="AI983">
            <v>-50000000</v>
          </cell>
          <cell r="AJ983">
            <v>-50000000</v>
          </cell>
        </row>
        <row r="984">
          <cell r="Q984">
            <v>0</v>
          </cell>
          <cell r="R984">
            <v>0</v>
          </cell>
          <cell r="S984">
            <v>0</v>
          </cell>
          <cell r="T984">
            <v>0</v>
          </cell>
          <cell r="AG984">
            <v>-18750000</v>
          </cell>
          <cell r="AH984">
            <v>-16250000</v>
          </cell>
          <cell r="AI984">
            <v>-13750000</v>
          </cell>
          <cell r="AJ984">
            <v>-11250000</v>
          </cell>
        </row>
        <row r="985">
          <cell r="Q985">
            <v>0</v>
          </cell>
          <cell r="R985">
            <v>0</v>
          </cell>
          <cell r="S985">
            <v>0</v>
          </cell>
          <cell r="T985">
            <v>0</v>
          </cell>
          <cell r="AG985">
            <v>0</v>
          </cell>
          <cell r="AH985">
            <v>0</v>
          </cell>
          <cell r="AI985">
            <v>0</v>
          </cell>
          <cell r="AJ985">
            <v>0</v>
          </cell>
        </row>
        <row r="986">
          <cell r="Q986">
            <v>0</v>
          </cell>
          <cell r="R986">
            <v>0</v>
          </cell>
          <cell r="S986">
            <v>0</v>
          </cell>
          <cell r="T986">
            <v>0</v>
          </cell>
          <cell r="AG986">
            <v>-11250000</v>
          </cell>
          <cell r="AH986">
            <v>-8750000</v>
          </cell>
          <cell r="AI986">
            <v>-6250000</v>
          </cell>
          <cell r="AJ986">
            <v>-3750000</v>
          </cell>
        </row>
        <row r="987">
          <cell r="Q987">
            <v>-3000000</v>
          </cell>
          <cell r="R987">
            <v>-3000000</v>
          </cell>
          <cell r="S987">
            <v>-3000000</v>
          </cell>
          <cell r="T987">
            <v>0</v>
          </cell>
          <cell r="AG987">
            <v>-3000000</v>
          </cell>
          <cell r="AH987">
            <v>-3000000</v>
          </cell>
          <cell r="AI987">
            <v>-3000000</v>
          </cell>
          <cell r="AJ987">
            <v>-2875000</v>
          </cell>
        </row>
        <row r="988">
          <cell r="Q988">
            <v>-11000000</v>
          </cell>
          <cell r="R988">
            <v>-11000000</v>
          </cell>
          <cell r="S988">
            <v>-11000000</v>
          </cell>
          <cell r="T988">
            <v>0</v>
          </cell>
          <cell r="AG988">
            <v>-11000000</v>
          </cell>
          <cell r="AH988">
            <v>-11000000</v>
          </cell>
          <cell r="AI988">
            <v>-11000000</v>
          </cell>
          <cell r="AJ988">
            <v>-10541666.666666666</v>
          </cell>
        </row>
        <row r="989">
          <cell r="Q989">
            <v>-7967792.54</v>
          </cell>
          <cell r="R989">
            <v>-4158309.36</v>
          </cell>
          <cell r="S989">
            <v>-4158309.36</v>
          </cell>
          <cell r="T989">
            <v>-4158309.36</v>
          </cell>
          <cell r="AG989">
            <v>-1659956.7791666668</v>
          </cell>
          <cell r="AH989">
            <v>-2165211.0249999999</v>
          </cell>
          <cell r="AI989">
            <v>-2511736.8050000002</v>
          </cell>
          <cell r="AJ989">
            <v>-2858262.5850000004</v>
          </cell>
        </row>
        <row r="990">
          <cell r="Q990">
            <v>-55000000</v>
          </cell>
          <cell r="R990">
            <v>-55000000</v>
          </cell>
          <cell r="S990">
            <v>-55000000</v>
          </cell>
          <cell r="T990">
            <v>-55000000</v>
          </cell>
          <cell r="AG990">
            <v>-55000000</v>
          </cell>
          <cell r="AH990">
            <v>-55000000</v>
          </cell>
          <cell r="AI990">
            <v>-55000000</v>
          </cell>
          <cell r="AJ990">
            <v>-55000000</v>
          </cell>
        </row>
        <row r="991">
          <cell r="Q991">
            <v>-30000000</v>
          </cell>
          <cell r="R991">
            <v>-30000000</v>
          </cell>
          <cell r="S991">
            <v>-30000000</v>
          </cell>
          <cell r="T991">
            <v>-30000000</v>
          </cell>
          <cell r="AG991">
            <v>-30000000</v>
          </cell>
          <cell r="AH991">
            <v>-30000000</v>
          </cell>
          <cell r="AI991">
            <v>-30000000</v>
          </cell>
          <cell r="AJ991">
            <v>-30000000</v>
          </cell>
        </row>
        <row r="992">
          <cell r="Q992">
            <v>-300000000</v>
          </cell>
          <cell r="R992">
            <v>-300000000</v>
          </cell>
          <cell r="S992">
            <v>-300000000</v>
          </cell>
          <cell r="T992">
            <v>-300000000</v>
          </cell>
          <cell r="AG992">
            <v>-300000000</v>
          </cell>
          <cell r="AH992">
            <v>-300000000</v>
          </cell>
          <cell r="AI992">
            <v>-300000000</v>
          </cell>
          <cell r="AJ992">
            <v>-300000000</v>
          </cell>
        </row>
        <row r="993">
          <cell r="Q993">
            <v>-200000000</v>
          </cell>
          <cell r="R993">
            <v>-200000000</v>
          </cell>
          <cell r="S993">
            <v>-200000000</v>
          </cell>
          <cell r="T993">
            <v>-200000000</v>
          </cell>
          <cell r="AG993">
            <v>-200000000</v>
          </cell>
          <cell r="AH993">
            <v>-200000000</v>
          </cell>
          <cell r="AI993">
            <v>-200000000</v>
          </cell>
          <cell r="AJ993">
            <v>-200000000</v>
          </cell>
        </row>
        <row r="994">
          <cell r="Q994">
            <v>-150000000</v>
          </cell>
          <cell r="R994">
            <v>-150000000</v>
          </cell>
          <cell r="S994">
            <v>-150000000</v>
          </cell>
          <cell r="T994">
            <v>-150000000</v>
          </cell>
          <cell r="AG994">
            <v>-150000000</v>
          </cell>
          <cell r="AH994">
            <v>-150000000</v>
          </cell>
          <cell r="AI994">
            <v>-150000000</v>
          </cell>
          <cell r="AJ994">
            <v>-150000000</v>
          </cell>
        </row>
        <row r="995">
          <cell r="Q995">
            <v>-100000000</v>
          </cell>
          <cell r="R995">
            <v>-100000000</v>
          </cell>
          <cell r="S995">
            <v>-100000000</v>
          </cell>
          <cell r="T995">
            <v>-100000000</v>
          </cell>
          <cell r="AG995">
            <v>-100000000</v>
          </cell>
          <cell r="AH995">
            <v>-100000000</v>
          </cell>
          <cell r="AI995">
            <v>-100000000</v>
          </cell>
          <cell r="AJ995">
            <v>-100000000</v>
          </cell>
        </row>
        <row r="996">
          <cell r="Q996">
            <v>-225000000</v>
          </cell>
          <cell r="R996">
            <v>-225000000</v>
          </cell>
          <cell r="S996">
            <v>-225000000</v>
          </cell>
          <cell r="T996">
            <v>-225000000</v>
          </cell>
          <cell r="AG996">
            <v>-225000000</v>
          </cell>
          <cell r="AH996">
            <v>-225000000</v>
          </cell>
          <cell r="AI996">
            <v>-225000000</v>
          </cell>
          <cell r="AJ996">
            <v>-225000000</v>
          </cell>
        </row>
        <row r="997">
          <cell r="Q997">
            <v>-25000000</v>
          </cell>
          <cell r="R997">
            <v>-25000000</v>
          </cell>
          <cell r="S997">
            <v>-25000000</v>
          </cell>
          <cell r="T997">
            <v>-25000000</v>
          </cell>
          <cell r="AG997">
            <v>-25000000</v>
          </cell>
          <cell r="AH997">
            <v>-25000000</v>
          </cell>
          <cell r="AI997">
            <v>-25000000</v>
          </cell>
          <cell r="AJ997">
            <v>-25000000</v>
          </cell>
        </row>
        <row r="998">
          <cell r="Q998">
            <v>-260000000</v>
          </cell>
          <cell r="R998">
            <v>-260000000</v>
          </cell>
          <cell r="S998">
            <v>-260000000</v>
          </cell>
          <cell r="T998">
            <v>-260000000</v>
          </cell>
          <cell r="AG998">
            <v>-260000000</v>
          </cell>
          <cell r="AH998">
            <v>-260000000</v>
          </cell>
          <cell r="AI998">
            <v>-260000000</v>
          </cell>
          <cell r="AJ998">
            <v>-260000000</v>
          </cell>
        </row>
        <row r="999">
          <cell r="Q999">
            <v>-40000000</v>
          </cell>
          <cell r="R999">
            <v>-40000000</v>
          </cell>
          <cell r="S999">
            <v>-40000000</v>
          </cell>
          <cell r="T999">
            <v>0</v>
          </cell>
          <cell r="AG999">
            <v>-40000000</v>
          </cell>
          <cell r="AH999">
            <v>-40000000</v>
          </cell>
          <cell r="AI999">
            <v>-40000000</v>
          </cell>
          <cell r="AJ999">
            <v>-38333333.333333336</v>
          </cell>
        </row>
        <row r="1000">
          <cell r="Q1000">
            <v>-138460000</v>
          </cell>
          <cell r="R1000">
            <v>-138460000</v>
          </cell>
          <cell r="S1000">
            <v>-138460000</v>
          </cell>
          <cell r="T1000">
            <v>-138460000</v>
          </cell>
          <cell r="AG1000">
            <v>-74999166.666666672</v>
          </cell>
          <cell r="AH1000">
            <v>-86537500</v>
          </cell>
          <cell r="AI1000">
            <v>-98075833.333333328</v>
          </cell>
          <cell r="AJ1000">
            <v>-109614166.66666667</v>
          </cell>
        </row>
        <row r="1001">
          <cell r="Q1001">
            <v>-23400000</v>
          </cell>
          <cell r="R1001">
            <v>-23400000</v>
          </cell>
          <cell r="S1001">
            <v>-23400000</v>
          </cell>
          <cell r="T1001">
            <v>-23400000</v>
          </cell>
          <cell r="AG1001">
            <v>-12675000</v>
          </cell>
          <cell r="AH1001">
            <v>-14625000</v>
          </cell>
          <cell r="AI1001">
            <v>-16575000</v>
          </cell>
          <cell r="AJ1001">
            <v>-18525000</v>
          </cell>
        </row>
        <row r="1002">
          <cell r="Q1002">
            <v>-150000000</v>
          </cell>
          <cell r="R1002">
            <v>-150000000</v>
          </cell>
          <cell r="S1002">
            <v>-150000000</v>
          </cell>
          <cell r="T1002">
            <v>-150000000</v>
          </cell>
          <cell r="AG1002">
            <v>-43750000</v>
          </cell>
          <cell r="AH1002">
            <v>-56250000</v>
          </cell>
          <cell r="AI1002">
            <v>-68750000</v>
          </cell>
          <cell r="AJ1002">
            <v>-81250000</v>
          </cell>
        </row>
        <row r="1003">
          <cell r="Q1003">
            <v>0</v>
          </cell>
          <cell r="R1003">
            <v>0</v>
          </cell>
          <cell r="S1003">
            <v>0</v>
          </cell>
          <cell r="T1003">
            <v>0</v>
          </cell>
          <cell r="AG1003">
            <v>0</v>
          </cell>
          <cell r="AH1003">
            <v>0</v>
          </cell>
          <cell r="AI1003">
            <v>0</v>
          </cell>
          <cell r="AJ1003">
            <v>0</v>
          </cell>
        </row>
        <row r="1004">
          <cell r="T1004">
            <v>-80250000</v>
          </cell>
          <cell r="AG1004">
            <v>0</v>
          </cell>
          <cell r="AH1004">
            <v>0</v>
          </cell>
          <cell r="AI1004">
            <v>0</v>
          </cell>
          <cell r="AJ1004">
            <v>-3343750</v>
          </cell>
        </row>
        <row r="1005">
          <cell r="T1005">
            <v>-200000000</v>
          </cell>
          <cell r="AG1005">
            <v>0</v>
          </cell>
          <cell r="AH1005">
            <v>0</v>
          </cell>
          <cell r="AI1005">
            <v>0</v>
          </cell>
          <cell r="AJ1005">
            <v>-8333333.333333333</v>
          </cell>
        </row>
        <row r="1006">
          <cell r="Q1006">
            <v>0</v>
          </cell>
          <cell r="R1006">
            <v>0</v>
          </cell>
          <cell r="S1006">
            <v>0</v>
          </cell>
          <cell r="T1006">
            <v>0</v>
          </cell>
          <cell r="AG1006">
            <v>0</v>
          </cell>
          <cell r="AH1006">
            <v>0</v>
          </cell>
          <cell r="AI1006">
            <v>0</v>
          </cell>
          <cell r="AJ1006">
            <v>0</v>
          </cell>
        </row>
        <row r="1007">
          <cell r="T1007">
            <v>-431100</v>
          </cell>
          <cell r="AG1007">
            <v>0</v>
          </cell>
          <cell r="AH1007">
            <v>0</v>
          </cell>
          <cell r="AI1007">
            <v>0</v>
          </cell>
          <cell r="AJ1007">
            <v>-17962.5</v>
          </cell>
        </row>
        <row r="1008">
          <cell r="T1008">
            <v>-1458300</v>
          </cell>
          <cell r="AG1008">
            <v>0</v>
          </cell>
          <cell r="AH1008">
            <v>0</v>
          </cell>
          <cell r="AI1008">
            <v>0</v>
          </cell>
          <cell r="AJ1008">
            <v>-60762.5</v>
          </cell>
        </row>
        <row r="1009">
          <cell r="Q1009">
            <v>0</v>
          </cell>
          <cell r="R1009">
            <v>0</v>
          </cell>
          <cell r="S1009">
            <v>0</v>
          </cell>
          <cell r="T1009">
            <v>0</v>
          </cell>
          <cell r="AG1009">
            <v>0</v>
          </cell>
          <cell r="AH1009">
            <v>0</v>
          </cell>
          <cell r="AI1009">
            <v>0</v>
          </cell>
          <cell r="AJ1009">
            <v>0</v>
          </cell>
        </row>
        <row r="1010">
          <cell r="Q1010">
            <v>0</v>
          </cell>
          <cell r="R1010">
            <v>0</v>
          </cell>
          <cell r="S1010">
            <v>0</v>
          </cell>
          <cell r="T1010">
            <v>0</v>
          </cell>
          <cell r="AG1010">
            <v>0</v>
          </cell>
          <cell r="AH1010">
            <v>0</v>
          </cell>
          <cell r="AI1010">
            <v>0</v>
          </cell>
          <cell r="AJ1010">
            <v>0</v>
          </cell>
        </row>
        <row r="1011">
          <cell r="Q1011">
            <v>0</v>
          </cell>
          <cell r="R1011">
            <v>0</v>
          </cell>
          <cell r="S1011">
            <v>0</v>
          </cell>
          <cell r="T1011">
            <v>0</v>
          </cell>
          <cell r="AG1011">
            <v>0</v>
          </cell>
          <cell r="AH1011">
            <v>0</v>
          </cell>
          <cell r="AI1011">
            <v>0</v>
          </cell>
          <cell r="AJ1011">
            <v>0</v>
          </cell>
        </row>
        <row r="1012">
          <cell r="Q1012">
            <v>0</v>
          </cell>
          <cell r="R1012">
            <v>0</v>
          </cell>
          <cell r="S1012">
            <v>0</v>
          </cell>
          <cell r="T1012">
            <v>0</v>
          </cell>
          <cell r="AG1012">
            <v>0</v>
          </cell>
          <cell r="AH1012">
            <v>0</v>
          </cell>
          <cell r="AI1012">
            <v>0</v>
          </cell>
          <cell r="AJ1012">
            <v>0</v>
          </cell>
        </row>
        <row r="1013">
          <cell r="Q1013">
            <v>0</v>
          </cell>
          <cell r="R1013">
            <v>0</v>
          </cell>
          <cell r="S1013">
            <v>0</v>
          </cell>
          <cell r="T1013">
            <v>0</v>
          </cell>
          <cell r="AG1013">
            <v>47.023333333333333</v>
          </cell>
          <cell r="AH1013">
            <v>11.761666666666668</v>
          </cell>
          <cell r="AI1013">
            <v>3.3333333333333335E-3</v>
          </cell>
          <cell r="AJ1013">
            <v>0</v>
          </cell>
        </row>
        <row r="1014">
          <cell r="Q1014">
            <v>16907.330000000002</v>
          </cell>
          <cell r="R1014">
            <v>15699.66</v>
          </cell>
          <cell r="S1014">
            <v>14491.99</v>
          </cell>
          <cell r="T1014">
            <v>13284.32</v>
          </cell>
          <cell r="AG1014">
            <v>24153.349999999995</v>
          </cell>
          <cell r="AH1014">
            <v>22945.680000000004</v>
          </cell>
          <cell r="AI1014">
            <v>21738.010000000002</v>
          </cell>
          <cell r="AJ1014">
            <v>20530.34</v>
          </cell>
        </row>
        <row r="1015">
          <cell r="Q1015">
            <v>-1125000</v>
          </cell>
          <cell r="R1015">
            <v>-912500</v>
          </cell>
          <cell r="S1015">
            <v>-912500</v>
          </cell>
          <cell r="T1015">
            <v>-1475000</v>
          </cell>
          <cell r="AG1015">
            <v>-784375</v>
          </cell>
          <cell r="AH1015">
            <v>-802604.16666666663</v>
          </cell>
          <cell r="AI1015">
            <v>-811979.16666666663</v>
          </cell>
          <cell r="AJ1015">
            <v>-853125</v>
          </cell>
        </row>
        <row r="1016">
          <cell r="Q1016">
            <v>0</v>
          </cell>
          <cell r="R1016">
            <v>0</v>
          </cell>
          <cell r="S1016">
            <v>0</v>
          </cell>
          <cell r="T1016">
            <v>0</v>
          </cell>
          <cell r="AG1016">
            <v>0</v>
          </cell>
          <cell r="AH1016">
            <v>0</v>
          </cell>
          <cell r="AI1016">
            <v>0</v>
          </cell>
          <cell r="AJ1016">
            <v>0</v>
          </cell>
        </row>
        <row r="1017">
          <cell r="Q1017">
            <v>-31873025.359999999</v>
          </cell>
          <cell r="R1017">
            <v>-31873025.359999999</v>
          </cell>
          <cell r="S1017">
            <v>-31873025.359999999</v>
          </cell>
          <cell r="T1017">
            <v>-32315807.579999998</v>
          </cell>
          <cell r="AG1017">
            <v>-34746823.587916665</v>
          </cell>
          <cell r="AH1017">
            <v>-33982500.458750002</v>
          </cell>
          <cell r="AI1017">
            <v>-33218177.329583336</v>
          </cell>
          <cell r="AJ1017">
            <v>-32780157.304166671</v>
          </cell>
        </row>
        <row r="1018">
          <cell r="Q1018">
            <v>-75000</v>
          </cell>
          <cell r="R1018">
            <v>-75000</v>
          </cell>
          <cell r="S1018">
            <v>-75000</v>
          </cell>
          <cell r="T1018">
            <v>-75000</v>
          </cell>
          <cell r="AG1018">
            <v>-81662.2</v>
          </cell>
          <cell r="AH1018">
            <v>-81662.2</v>
          </cell>
          <cell r="AI1018">
            <v>-81662.2</v>
          </cell>
          <cell r="AJ1018">
            <v>-81662.2</v>
          </cell>
        </row>
        <row r="1019">
          <cell r="Q1019">
            <v>-1471645.26</v>
          </cell>
          <cell r="R1019">
            <v>-1471645.26</v>
          </cell>
          <cell r="S1019">
            <v>-1471645.26</v>
          </cell>
          <cell r="T1019">
            <v>-1499216.5</v>
          </cell>
          <cell r="AG1019">
            <v>-1538686.2429166667</v>
          </cell>
          <cell r="AH1019">
            <v>-1525162.5337499997</v>
          </cell>
          <cell r="AI1019">
            <v>-1511638.824583333</v>
          </cell>
          <cell r="AJ1019">
            <v>-1502216.3170833329</v>
          </cell>
        </row>
        <row r="1020">
          <cell r="Q1020">
            <v>-132020.75</v>
          </cell>
          <cell r="R1020">
            <v>-132020.75</v>
          </cell>
          <cell r="S1020">
            <v>-129471.05</v>
          </cell>
          <cell r="T1020">
            <v>-129471.05</v>
          </cell>
          <cell r="AG1020">
            <v>-135001.89583333334</v>
          </cell>
          <cell r="AH1020">
            <v>-134306</v>
          </cell>
          <cell r="AI1020">
            <v>-133691.92916666667</v>
          </cell>
          <cell r="AJ1020">
            <v>-132971.62083333332</v>
          </cell>
        </row>
        <row r="1021">
          <cell r="Q1021">
            <v>-8761.4500000000007</v>
          </cell>
          <cell r="R1021">
            <v>-8761.4500000000007</v>
          </cell>
          <cell r="S1021">
            <v>-8761.4500000000007</v>
          </cell>
          <cell r="T1021">
            <v>-8761.4500000000007</v>
          </cell>
          <cell r="AG1021">
            <v>-10447.554166666667</v>
          </cell>
          <cell r="AH1021">
            <v>-10119.148333333333</v>
          </cell>
          <cell r="AI1021">
            <v>-9840.8883333333324</v>
          </cell>
          <cell r="AJ1021">
            <v>-9572.0450000000001</v>
          </cell>
        </row>
        <row r="1022">
          <cell r="Q1022">
            <v>-15000</v>
          </cell>
          <cell r="R1022">
            <v>-15000</v>
          </cell>
          <cell r="S1022">
            <v>-15000</v>
          </cell>
          <cell r="T1022">
            <v>-15000</v>
          </cell>
          <cell r="AG1022">
            <v>-15000</v>
          </cell>
          <cell r="AH1022">
            <v>-15000</v>
          </cell>
          <cell r="AI1022">
            <v>-15000</v>
          </cell>
          <cell r="AJ1022">
            <v>-15000</v>
          </cell>
        </row>
        <row r="1023">
          <cell r="Q1023">
            <v>-60027.26</v>
          </cell>
          <cell r="R1023">
            <v>-60027.26</v>
          </cell>
          <cell r="S1023">
            <v>-60027.26</v>
          </cell>
          <cell r="T1023">
            <v>-58618.63</v>
          </cell>
          <cell r="AG1023">
            <v>-61499.564166666678</v>
          </cell>
          <cell r="AH1023">
            <v>-61233.872500000005</v>
          </cell>
          <cell r="AI1023">
            <v>-60984.201666666668</v>
          </cell>
          <cell r="AJ1023">
            <v>-60721.556666666664</v>
          </cell>
        </row>
        <row r="1024">
          <cell r="Q1024">
            <v>0</v>
          </cell>
          <cell r="R1024">
            <v>0</v>
          </cell>
          <cell r="S1024">
            <v>0</v>
          </cell>
          <cell r="T1024">
            <v>0</v>
          </cell>
          <cell r="AG1024">
            <v>-4166.666666666667</v>
          </cell>
          <cell r="AH1024">
            <v>-2500</v>
          </cell>
          <cell r="AI1024">
            <v>-833.33333333333337</v>
          </cell>
          <cell r="AJ1024">
            <v>0</v>
          </cell>
        </row>
        <row r="1025">
          <cell r="Q1025">
            <v>-341136.66</v>
          </cell>
          <cell r="R1025">
            <v>-341136.66</v>
          </cell>
          <cell r="S1025">
            <v>-341136.66</v>
          </cell>
          <cell r="T1025">
            <v>-341045.91</v>
          </cell>
          <cell r="AG1025">
            <v>-341250.23000000004</v>
          </cell>
          <cell r="AH1025">
            <v>-341835.78166666668</v>
          </cell>
          <cell r="AI1025">
            <v>-342435.16666666669</v>
          </cell>
          <cell r="AJ1025">
            <v>-342629.16041666671</v>
          </cell>
        </row>
        <row r="1026">
          <cell r="Q1026">
            <v>-141634.19</v>
          </cell>
          <cell r="R1026">
            <v>-141634.19</v>
          </cell>
          <cell r="S1026">
            <v>-141634.19</v>
          </cell>
          <cell r="T1026">
            <v>-141634.19</v>
          </cell>
          <cell r="AG1026">
            <v>-141752.26291666663</v>
          </cell>
          <cell r="AH1026">
            <v>-141705.03374999997</v>
          </cell>
          <cell r="AI1026">
            <v>-141657.80458333329</v>
          </cell>
          <cell r="AJ1026">
            <v>-141634.18999999997</v>
          </cell>
        </row>
        <row r="1027">
          <cell r="Q1027">
            <v>-140000</v>
          </cell>
          <cell r="R1027">
            <v>-140000</v>
          </cell>
          <cell r="S1027">
            <v>-140000</v>
          </cell>
          <cell r="T1027">
            <v>-140000</v>
          </cell>
          <cell r="AG1027">
            <v>-140000</v>
          </cell>
          <cell r="AH1027">
            <v>-140000</v>
          </cell>
          <cell r="AI1027">
            <v>-140000</v>
          </cell>
          <cell r="AJ1027">
            <v>-140000</v>
          </cell>
        </row>
        <row r="1028">
          <cell r="Q1028">
            <v>-20000</v>
          </cell>
          <cell r="R1028">
            <v>-20000</v>
          </cell>
          <cell r="S1028">
            <v>-20000</v>
          </cell>
          <cell r="T1028">
            <v>-20000</v>
          </cell>
          <cell r="AG1028">
            <v>-17916.666666666668</v>
          </cell>
          <cell r="AH1028">
            <v>-18750</v>
          </cell>
          <cell r="AI1028">
            <v>-19583.333333333332</v>
          </cell>
          <cell r="AJ1028">
            <v>-20000</v>
          </cell>
        </row>
        <row r="1029">
          <cell r="Q1029">
            <v>0</v>
          </cell>
          <cell r="R1029">
            <v>0</v>
          </cell>
          <cell r="S1029">
            <v>0</v>
          </cell>
          <cell r="T1029">
            <v>0</v>
          </cell>
          <cell r="AG1029">
            <v>0</v>
          </cell>
          <cell r="AH1029">
            <v>0</v>
          </cell>
          <cell r="AI1029">
            <v>0</v>
          </cell>
          <cell r="AJ1029">
            <v>0</v>
          </cell>
        </row>
        <row r="1030">
          <cell r="Q1030">
            <v>-1451218.87</v>
          </cell>
          <cell r="R1030">
            <v>-1528011.81</v>
          </cell>
          <cell r="S1030">
            <v>-1528011.81</v>
          </cell>
          <cell r="T1030">
            <v>-1451218.87</v>
          </cell>
          <cell r="AG1030">
            <v>-1428731.1533333336</v>
          </cell>
          <cell r="AH1030">
            <v>-1436928.6258333335</v>
          </cell>
          <cell r="AI1030">
            <v>-1448325.8041666672</v>
          </cell>
          <cell r="AJ1030">
            <v>-1455689.9433333336</v>
          </cell>
        </row>
        <row r="1031">
          <cell r="Q1031">
            <v>-530050</v>
          </cell>
          <cell r="R1031">
            <v>-530050</v>
          </cell>
          <cell r="S1031">
            <v>-530050</v>
          </cell>
          <cell r="T1031">
            <v>-530050</v>
          </cell>
          <cell r="AG1031">
            <v>-287110.41666666669</v>
          </cell>
          <cell r="AH1031">
            <v>-331281.25</v>
          </cell>
          <cell r="AI1031">
            <v>-375452.08333333331</v>
          </cell>
          <cell r="AJ1031">
            <v>-419622.91666666669</v>
          </cell>
        </row>
        <row r="1032">
          <cell r="Q1032">
            <v>-305246.25</v>
          </cell>
          <cell r="R1032">
            <v>-307636</v>
          </cell>
          <cell r="S1032">
            <v>-307636</v>
          </cell>
          <cell r="T1032">
            <v>-307636</v>
          </cell>
          <cell r="AG1032">
            <v>-163549.40625</v>
          </cell>
          <cell r="AH1032">
            <v>-189086.16666666666</v>
          </cell>
          <cell r="AI1032">
            <v>-214722.5</v>
          </cell>
          <cell r="AJ1032">
            <v>-240358.83333333334</v>
          </cell>
        </row>
        <row r="1033">
          <cell r="Q1033">
            <v>-1022339</v>
          </cell>
          <cell r="R1033">
            <v>-1030343</v>
          </cell>
          <cell r="S1033">
            <v>-1030343</v>
          </cell>
          <cell r="T1033">
            <v>-1030343</v>
          </cell>
          <cell r="AG1033">
            <v>-547763.95833333337</v>
          </cell>
          <cell r="AH1033">
            <v>-633292.375</v>
          </cell>
          <cell r="AI1033">
            <v>-719154.29166666663</v>
          </cell>
          <cell r="AJ1033">
            <v>-805016.20833333337</v>
          </cell>
        </row>
        <row r="1034">
          <cell r="Q1034">
            <v>-632180.5</v>
          </cell>
          <cell r="R1034">
            <v>-637130</v>
          </cell>
          <cell r="S1034">
            <v>-637130</v>
          </cell>
          <cell r="T1034">
            <v>-637130</v>
          </cell>
          <cell r="AG1034">
            <v>-338718.97916666669</v>
          </cell>
          <cell r="AH1034">
            <v>-391606.91666666669</v>
          </cell>
          <cell r="AI1034">
            <v>-444701.08333333331</v>
          </cell>
          <cell r="AJ1034">
            <v>-497795.25</v>
          </cell>
        </row>
        <row r="1035">
          <cell r="Q1035">
            <v>-914480.43</v>
          </cell>
          <cell r="R1035">
            <v>-914480.43</v>
          </cell>
          <cell r="S1035">
            <v>-921534.43</v>
          </cell>
          <cell r="T1035">
            <v>-915481.96</v>
          </cell>
          <cell r="AG1035">
            <v>-617650.35124999995</v>
          </cell>
          <cell r="AH1035">
            <v>-693857.05374999996</v>
          </cell>
          <cell r="AI1035">
            <v>-770357.6729166666</v>
          </cell>
          <cell r="AJ1035">
            <v>-846900.02249999996</v>
          </cell>
        </row>
        <row r="1036">
          <cell r="Q1036">
            <v>0</v>
          </cell>
          <cell r="R1036">
            <v>0</v>
          </cell>
          <cell r="S1036">
            <v>0</v>
          </cell>
          <cell r="T1036">
            <v>0</v>
          </cell>
          <cell r="AG1036">
            <v>0</v>
          </cell>
          <cell r="AH1036">
            <v>0</v>
          </cell>
          <cell r="AI1036">
            <v>0</v>
          </cell>
          <cell r="AJ1036">
            <v>0</v>
          </cell>
        </row>
        <row r="1037">
          <cell r="Q1037">
            <v>0</v>
          </cell>
          <cell r="R1037">
            <v>0</v>
          </cell>
          <cell r="S1037">
            <v>0</v>
          </cell>
          <cell r="T1037">
            <v>0</v>
          </cell>
          <cell r="AG1037">
            <v>0</v>
          </cell>
          <cell r="AH1037">
            <v>0</v>
          </cell>
          <cell r="AI1037">
            <v>0</v>
          </cell>
          <cell r="AJ1037">
            <v>0</v>
          </cell>
        </row>
        <row r="1038">
          <cell r="Q1038">
            <v>0</v>
          </cell>
          <cell r="R1038">
            <v>0</v>
          </cell>
          <cell r="S1038">
            <v>0</v>
          </cell>
          <cell r="T1038">
            <v>0</v>
          </cell>
          <cell r="AG1038">
            <v>0</v>
          </cell>
          <cell r="AH1038">
            <v>0</v>
          </cell>
          <cell r="AI1038">
            <v>0</v>
          </cell>
          <cell r="AJ1038">
            <v>0</v>
          </cell>
        </row>
        <row r="1039">
          <cell r="Q1039">
            <v>0</v>
          </cell>
          <cell r="R1039">
            <v>0</v>
          </cell>
          <cell r="S1039">
            <v>0</v>
          </cell>
          <cell r="T1039">
            <v>0</v>
          </cell>
          <cell r="AG1039">
            <v>0</v>
          </cell>
          <cell r="AH1039">
            <v>0</v>
          </cell>
          <cell r="AI1039">
            <v>0</v>
          </cell>
          <cell r="AJ1039">
            <v>0</v>
          </cell>
        </row>
        <row r="1040">
          <cell r="Q1040">
            <v>0</v>
          </cell>
          <cell r="R1040">
            <v>0</v>
          </cell>
          <cell r="S1040">
            <v>0</v>
          </cell>
          <cell r="T1040">
            <v>0</v>
          </cell>
          <cell r="AG1040">
            <v>0</v>
          </cell>
          <cell r="AH1040">
            <v>0</v>
          </cell>
          <cell r="AI1040">
            <v>0</v>
          </cell>
          <cell r="AJ1040">
            <v>0</v>
          </cell>
        </row>
        <row r="1041">
          <cell r="Q1041">
            <v>0</v>
          </cell>
          <cell r="R1041">
            <v>-250000</v>
          </cell>
          <cell r="S1041">
            <v>0</v>
          </cell>
          <cell r="T1041">
            <v>0</v>
          </cell>
          <cell r="AG1041">
            <v>-18730416.666666668</v>
          </cell>
          <cell r="AH1041">
            <v>-14818166.666666666</v>
          </cell>
          <cell r="AI1041">
            <v>-12819958.333333334</v>
          </cell>
          <cell r="AJ1041">
            <v>-12167333.333333334</v>
          </cell>
        </row>
        <row r="1042">
          <cell r="Q1042">
            <v>-9330000</v>
          </cell>
          <cell r="R1042">
            <v>-2000000</v>
          </cell>
          <cell r="S1042">
            <v>0</v>
          </cell>
          <cell r="T1042">
            <v>0</v>
          </cell>
          <cell r="AG1042">
            <v>-26614083.333333332</v>
          </cell>
          <cell r="AH1042">
            <v>-24196833.333333332</v>
          </cell>
          <cell r="AI1042">
            <v>-22214375</v>
          </cell>
          <cell r="AJ1042">
            <v>-19498166.666666668</v>
          </cell>
        </row>
        <row r="1043">
          <cell r="Q1043">
            <v>0</v>
          </cell>
          <cell r="R1043">
            <v>0</v>
          </cell>
          <cell r="S1043">
            <v>0</v>
          </cell>
          <cell r="T1043">
            <v>0</v>
          </cell>
          <cell r="AG1043">
            <v>0</v>
          </cell>
          <cell r="AH1043">
            <v>0</v>
          </cell>
          <cell r="AI1043">
            <v>0</v>
          </cell>
          <cell r="AJ1043">
            <v>0</v>
          </cell>
        </row>
        <row r="1044">
          <cell r="Q1044">
            <v>0</v>
          </cell>
          <cell r="R1044">
            <v>0</v>
          </cell>
          <cell r="S1044">
            <v>0</v>
          </cell>
          <cell r="T1044">
            <v>0</v>
          </cell>
          <cell r="AG1044">
            <v>0</v>
          </cell>
          <cell r="AH1044">
            <v>0</v>
          </cell>
          <cell r="AI1044">
            <v>0</v>
          </cell>
          <cell r="AJ1044">
            <v>0</v>
          </cell>
        </row>
        <row r="1045">
          <cell r="Q1045">
            <v>0</v>
          </cell>
          <cell r="R1045">
            <v>0</v>
          </cell>
          <cell r="S1045">
            <v>0</v>
          </cell>
          <cell r="T1045">
            <v>0</v>
          </cell>
          <cell r="AG1045">
            <v>0</v>
          </cell>
          <cell r="AH1045">
            <v>0</v>
          </cell>
          <cell r="AI1045">
            <v>0</v>
          </cell>
          <cell r="AJ1045">
            <v>0</v>
          </cell>
        </row>
        <row r="1046">
          <cell r="AG1046">
            <v>0</v>
          </cell>
          <cell r="AH1046">
            <v>0</v>
          </cell>
          <cell r="AI1046">
            <v>0</v>
          </cell>
          <cell r="AJ1046">
            <v>0</v>
          </cell>
        </row>
        <row r="1047">
          <cell r="Q1047">
            <v>0</v>
          </cell>
          <cell r="R1047">
            <v>0</v>
          </cell>
          <cell r="S1047">
            <v>0</v>
          </cell>
          <cell r="T1047">
            <v>0</v>
          </cell>
          <cell r="AG1047">
            <v>0</v>
          </cell>
          <cell r="AH1047">
            <v>0</v>
          </cell>
          <cell r="AI1047">
            <v>0</v>
          </cell>
          <cell r="AJ1047">
            <v>0</v>
          </cell>
        </row>
        <row r="1048">
          <cell r="Q1048">
            <v>0</v>
          </cell>
          <cell r="R1048">
            <v>0</v>
          </cell>
          <cell r="S1048">
            <v>0</v>
          </cell>
          <cell r="T1048">
            <v>0</v>
          </cell>
          <cell r="AG1048">
            <v>0</v>
          </cell>
          <cell r="AH1048">
            <v>0</v>
          </cell>
          <cell r="AI1048">
            <v>0</v>
          </cell>
          <cell r="AJ1048">
            <v>0</v>
          </cell>
        </row>
        <row r="1049">
          <cell r="Q1049">
            <v>0</v>
          </cell>
          <cell r="R1049">
            <v>0</v>
          </cell>
          <cell r="S1049">
            <v>0</v>
          </cell>
          <cell r="T1049">
            <v>0</v>
          </cell>
          <cell r="AG1049">
            <v>-208333.33333333334</v>
          </cell>
          <cell r="AH1049">
            <v>0</v>
          </cell>
          <cell r="AI1049">
            <v>0</v>
          </cell>
          <cell r="AJ1049">
            <v>0</v>
          </cell>
        </row>
        <row r="1050">
          <cell r="Q1050">
            <v>0</v>
          </cell>
          <cell r="R1050">
            <v>0</v>
          </cell>
          <cell r="S1050">
            <v>0</v>
          </cell>
          <cell r="T1050">
            <v>0</v>
          </cell>
          <cell r="AG1050">
            <v>0</v>
          </cell>
          <cell r="AH1050">
            <v>0</v>
          </cell>
          <cell r="AI1050">
            <v>0</v>
          </cell>
          <cell r="AJ1050">
            <v>0</v>
          </cell>
        </row>
        <row r="1051">
          <cell r="Q1051">
            <v>0</v>
          </cell>
          <cell r="R1051">
            <v>0</v>
          </cell>
          <cell r="S1051">
            <v>0</v>
          </cell>
          <cell r="T1051">
            <v>0</v>
          </cell>
          <cell r="AG1051">
            <v>0</v>
          </cell>
          <cell r="AH1051">
            <v>0</v>
          </cell>
          <cell r="AI1051">
            <v>0</v>
          </cell>
          <cell r="AJ1051">
            <v>0</v>
          </cell>
        </row>
        <row r="1052">
          <cell r="Q1052">
            <v>0</v>
          </cell>
          <cell r="R1052">
            <v>0</v>
          </cell>
          <cell r="S1052">
            <v>0</v>
          </cell>
          <cell r="T1052">
            <v>0</v>
          </cell>
          <cell r="AG1052">
            <v>0</v>
          </cell>
          <cell r="AH1052">
            <v>0</v>
          </cell>
          <cell r="AI1052">
            <v>0</v>
          </cell>
          <cell r="AJ1052">
            <v>0</v>
          </cell>
        </row>
        <row r="1053">
          <cell r="Q1053">
            <v>0</v>
          </cell>
          <cell r="R1053">
            <v>0</v>
          </cell>
          <cell r="S1053">
            <v>0</v>
          </cell>
          <cell r="T1053">
            <v>0</v>
          </cell>
          <cell r="AG1053">
            <v>0</v>
          </cell>
          <cell r="AH1053">
            <v>0</v>
          </cell>
          <cell r="AI1053">
            <v>0</v>
          </cell>
          <cell r="AJ1053">
            <v>0</v>
          </cell>
        </row>
        <row r="1054">
          <cell r="Q1054">
            <v>0</v>
          </cell>
          <cell r="R1054">
            <v>0</v>
          </cell>
          <cell r="S1054">
            <v>0</v>
          </cell>
          <cell r="T1054">
            <v>0</v>
          </cell>
          <cell r="AG1054">
            <v>0</v>
          </cell>
          <cell r="AH1054">
            <v>0</v>
          </cell>
          <cell r="AI1054">
            <v>0</v>
          </cell>
          <cell r="AJ1054">
            <v>0</v>
          </cell>
        </row>
        <row r="1055">
          <cell r="Q1055">
            <v>-3427082.05</v>
          </cell>
          <cell r="R1055">
            <v>-2922887.05</v>
          </cell>
          <cell r="S1055">
            <v>-3305106.24</v>
          </cell>
          <cell r="T1055">
            <v>-3313385.05</v>
          </cell>
          <cell r="AG1055">
            <v>-2742186.0275000003</v>
          </cell>
          <cell r="AH1055">
            <v>-2754919.2058333331</v>
          </cell>
          <cell r="AI1055">
            <v>-2784825.6308333334</v>
          </cell>
          <cell r="AJ1055">
            <v>-2826979.3683333336</v>
          </cell>
        </row>
        <row r="1056">
          <cell r="Q1056">
            <v>-6971750.0700000003</v>
          </cell>
          <cell r="R1056">
            <v>-3819611.43</v>
          </cell>
          <cell r="S1056">
            <v>-4362291.74</v>
          </cell>
          <cell r="T1056">
            <v>-5692441.0599999996</v>
          </cell>
          <cell r="AG1056">
            <v>-6722402.0099999988</v>
          </cell>
          <cell r="AH1056">
            <v>-4905512.9733333336</v>
          </cell>
          <cell r="AI1056">
            <v>-5046630.8924999991</v>
          </cell>
          <cell r="AJ1056">
            <v>-5135598.467083334</v>
          </cell>
        </row>
        <row r="1057">
          <cell r="Q1057">
            <v>-734148.67</v>
          </cell>
          <cell r="R1057">
            <v>-1120076.6599999999</v>
          </cell>
          <cell r="S1057">
            <v>-1495650.08</v>
          </cell>
          <cell r="T1057">
            <v>-363227.21</v>
          </cell>
          <cell r="AG1057">
            <v>-849982.9520833334</v>
          </cell>
          <cell r="AH1057">
            <v>-856705.28374999994</v>
          </cell>
          <cell r="AI1057">
            <v>-886506.96083333343</v>
          </cell>
          <cell r="AJ1057">
            <v>-889854.02541666664</v>
          </cell>
        </row>
        <row r="1058">
          <cell r="Q1058">
            <v>-3307266</v>
          </cell>
          <cell r="R1058">
            <v>-3361224</v>
          </cell>
          <cell r="S1058">
            <v>-3438420</v>
          </cell>
          <cell r="T1058">
            <v>-3348425</v>
          </cell>
          <cell r="AG1058">
            <v>-3301887.7483333335</v>
          </cell>
          <cell r="AH1058">
            <v>-3437483.8874999997</v>
          </cell>
          <cell r="AI1058">
            <v>-3433790.2074999996</v>
          </cell>
          <cell r="AJ1058">
            <v>-3428829.8608333333</v>
          </cell>
        </row>
        <row r="1059">
          <cell r="Q1059">
            <v>-11104733.119999999</v>
          </cell>
          <cell r="R1059">
            <v>-11413540.630000001</v>
          </cell>
          <cell r="S1059">
            <v>-6510305.54</v>
          </cell>
          <cell r="T1059">
            <v>-5479897.5099999998</v>
          </cell>
          <cell r="AG1059">
            <v>-10800915.8925</v>
          </cell>
          <cell r="AH1059">
            <v>-11139029.699583335</v>
          </cell>
          <cell r="AI1059">
            <v>-10662694.836250002</v>
          </cell>
          <cell r="AJ1059">
            <v>-10056845.290000001</v>
          </cell>
        </row>
        <row r="1060">
          <cell r="Q1060">
            <v>-12727415.16</v>
          </cell>
          <cell r="R1060">
            <v>-9770567.8599999994</v>
          </cell>
          <cell r="S1060">
            <v>-16261245.359999999</v>
          </cell>
          <cell r="T1060">
            <v>-24511517.399999999</v>
          </cell>
          <cell r="AG1060">
            <v>-13330707.375833334</v>
          </cell>
          <cell r="AH1060">
            <v>-13835352.448750002</v>
          </cell>
          <cell r="AI1060">
            <v>-14092332.892083334</v>
          </cell>
          <cell r="AJ1060">
            <v>-14782795.624166667</v>
          </cell>
        </row>
        <row r="1061">
          <cell r="Q1061">
            <v>-1690953.58</v>
          </cell>
          <cell r="R1061">
            <v>-10299.41</v>
          </cell>
          <cell r="S1061">
            <v>-10679.41</v>
          </cell>
          <cell r="T1061">
            <v>-25008.13</v>
          </cell>
          <cell r="AG1061">
            <v>-619853.86333333328</v>
          </cell>
          <cell r="AH1061">
            <v>-609897.125</v>
          </cell>
          <cell r="AI1061">
            <v>-609251.66916666669</v>
          </cell>
          <cell r="AJ1061">
            <v>-608027.1133333334</v>
          </cell>
        </row>
        <row r="1062">
          <cell r="Q1062">
            <v>-26552128.91</v>
          </cell>
          <cell r="R1062">
            <v>-27459818.190000001</v>
          </cell>
          <cell r="S1062">
            <v>-28185127.870000001</v>
          </cell>
          <cell r="T1062">
            <v>-25455779.129999999</v>
          </cell>
          <cell r="AG1062">
            <v>-22270748.072083335</v>
          </cell>
          <cell r="AH1062">
            <v>-23485065.015833333</v>
          </cell>
          <cell r="AI1062">
            <v>-23698333.02416667</v>
          </cell>
          <cell r="AJ1062">
            <v>-23676654.00375</v>
          </cell>
        </row>
        <row r="1063">
          <cell r="Q1063">
            <v>-171009.14</v>
          </cell>
          <cell r="R1063">
            <v>-146020.71</v>
          </cell>
          <cell r="S1063">
            <v>-137546.72</v>
          </cell>
          <cell r="T1063">
            <v>-152576.69</v>
          </cell>
          <cell r="AG1063">
            <v>-148039.77249999999</v>
          </cell>
          <cell r="AH1063">
            <v>-154654.04374999998</v>
          </cell>
          <cell r="AI1063">
            <v>-153278.74166666667</v>
          </cell>
          <cell r="AJ1063">
            <v>-153603.59083333335</v>
          </cell>
        </row>
        <row r="1064">
          <cell r="AG1064">
            <v>0</v>
          </cell>
          <cell r="AH1064">
            <v>0</v>
          </cell>
          <cell r="AI1064">
            <v>0</v>
          </cell>
          <cell r="AJ1064">
            <v>0</v>
          </cell>
        </row>
        <row r="1065">
          <cell r="Q1065">
            <v>-176019.76</v>
          </cell>
          <cell r="R1065">
            <v>-176019.76</v>
          </cell>
          <cell r="S1065">
            <v>-253031</v>
          </cell>
          <cell r="T1065">
            <v>-176019.76</v>
          </cell>
          <cell r="AG1065">
            <v>-222674.46083333335</v>
          </cell>
          <cell r="AH1065">
            <v>-212392.95208333331</v>
          </cell>
          <cell r="AI1065">
            <v>-204952.31958333333</v>
          </cell>
          <cell r="AJ1065">
            <v>-199448.38208333333</v>
          </cell>
        </row>
        <row r="1066">
          <cell r="Q1066">
            <v>-49409.61</v>
          </cell>
          <cell r="R1066">
            <v>-57534.47</v>
          </cell>
          <cell r="S1066">
            <v>-62051.03</v>
          </cell>
          <cell r="T1066">
            <v>-84021.54</v>
          </cell>
          <cell r="AG1066">
            <v>-64505.576249999984</v>
          </cell>
          <cell r="AH1066">
            <v>-64646.902500000004</v>
          </cell>
          <cell r="AI1066">
            <v>-64711.473333333328</v>
          </cell>
          <cell r="AJ1066">
            <v>-64715.558749999997</v>
          </cell>
        </row>
        <row r="1067">
          <cell r="Q1067">
            <v>-11734.42</v>
          </cell>
          <cell r="R1067">
            <v>-12589.88</v>
          </cell>
          <cell r="S1067">
            <v>-18558.580000000002</v>
          </cell>
          <cell r="T1067">
            <v>-3910.46</v>
          </cell>
          <cell r="AG1067">
            <v>-48264.88749999999</v>
          </cell>
          <cell r="AH1067">
            <v>-47581.639166666668</v>
          </cell>
          <cell r="AI1067">
            <v>-41225.745833333327</v>
          </cell>
          <cell r="AJ1067">
            <v>-35016.967916666668</v>
          </cell>
        </row>
        <row r="1068">
          <cell r="Q1068">
            <v>-386.92</v>
          </cell>
          <cell r="R1068">
            <v>-386.92</v>
          </cell>
          <cell r="S1068">
            <v>-386.92</v>
          </cell>
          <cell r="T1068">
            <v>-386.92</v>
          </cell>
          <cell r="AG1068">
            <v>-84.15</v>
          </cell>
          <cell r="AH1068">
            <v>-116.185</v>
          </cell>
          <cell r="AI1068">
            <v>-131.68166666666667</v>
          </cell>
          <cell r="AJ1068">
            <v>-147.17833333333334</v>
          </cell>
        </row>
        <row r="1069">
          <cell r="Q1069">
            <v>0</v>
          </cell>
          <cell r="R1069">
            <v>0</v>
          </cell>
          <cell r="S1069">
            <v>0</v>
          </cell>
          <cell r="T1069">
            <v>0</v>
          </cell>
          <cell r="AG1069">
            <v>0</v>
          </cell>
          <cell r="AH1069">
            <v>0</v>
          </cell>
          <cell r="AI1069">
            <v>0</v>
          </cell>
          <cell r="AJ1069">
            <v>0</v>
          </cell>
        </row>
        <row r="1070">
          <cell r="Q1070">
            <v>-182829.27</v>
          </cell>
          <cell r="R1070">
            <v>-17186.650000000001</v>
          </cell>
          <cell r="S1070">
            <v>134246.04</v>
          </cell>
          <cell r="T1070">
            <v>134387.28</v>
          </cell>
          <cell r="AG1070">
            <v>-53136.810416666674</v>
          </cell>
          <cell r="AH1070">
            <v>-53349.608333333337</v>
          </cell>
          <cell r="AI1070">
            <v>-40286.375416666669</v>
          </cell>
          <cell r="AJ1070">
            <v>-27149.699166666673</v>
          </cell>
        </row>
        <row r="1071">
          <cell r="Q1071">
            <v>0</v>
          </cell>
          <cell r="R1071">
            <v>733255.82</v>
          </cell>
          <cell r="S1071">
            <v>1132675.19</v>
          </cell>
          <cell r="T1071">
            <v>0</v>
          </cell>
          <cell r="AG1071">
            <v>897184.62250000006</v>
          </cell>
          <cell r="AH1071">
            <v>862508.5458333334</v>
          </cell>
          <cell r="AI1071">
            <v>809211.24750000006</v>
          </cell>
          <cell r="AJ1071">
            <v>791527.61541666684</v>
          </cell>
        </row>
        <row r="1072">
          <cell r="Q1072">
            <v>0</v>
          </cell>
          <cell r="R1072">
            <v>0</v>
          </cell>
          <cell r="S1072">
            <v>0</v>
          </cell>
          <cell r="T1072">
            <v>0</v>
          </cell>
          <cell r="AG1072">
            <v>0</v>
          </cell>
          <cell r="AH1072">
            <v>0</v>
          </cell>
          <cell r="AI1072">
            <v>0</v>
          </cell>
          <cell r="AJ1072">
            <v>0</v>
          </cell>
        </row>
        <row r="1073">
          <cell r="Q1073">
            <v>-639100.06000000006</v>
          </cell>
          <cell r="R1073">
            <v>-618080.13</v>
          </cell>
          <cell r="S1073">
            <v>-468304.26</v>
          </cell>
          <cell r="T1073">
            <v>-743560.13</v>
          </cell>
          <cell r="AG1073">
            <v>-802081.39083333348</v>
          </cell>
          <cell r="AH1073">
            <v>-841483.81583333353</v>
          </cell>
          <cell r="AI1073">
            <v>-865712.80166666687</v>
          </cell>
          <cell r="AJ1073">
            <v>-892135.27458333352</v>
          </cell>
        </row>
        <row r="1074">
          <cell r="Q1074">
            <v>-3355177.32</v>
          </cell>
          <cell r="R1074">
            <v>-3778765.82</v>
          </cell>
          <cell r="S1074">
            <v>-3673239.55</v>
          </cell>
          <cell r="T1074">
            <v>-4181209.27</v>
          </cell>
          <cell r="AG1074">
            <v>-2497899.0050000004</v>
          </cell>
          <cell r="AH1074">
            <v>-2795146.6358333337</v>
          </cell>
          <cell r="AI1074">
            <v>-3105646.8595833331</v>
          </cell>
          <cell r="AJ1074">
            <v>-3432915.5604166663</v>
          </cell>
        </row>
        <row r="1075">
          <cell r="Q1075">
            <v>-36996994.100000001</v>
          </cell>
          <cell r="R1075">
            <v>-39669308.149999999</v>
          </cell>
          <cell r="S1075">
            <v>-57713774.68</v>
          </cell>
          <cell r="T1075">
            <v>-67911237.450000003</v>
          </cell>
          <cell r="AG1075">
            <v>-43869424.620833337</v>
          </cell>
          <cell r="AH1075">
            <v>-44804800.610416673</v>
          </cell>
          <cell r="AI1075">
            <v>-45700673.250833333</v>
          </cell>
          <cell r="AJ1075">
            <v>-47127786.718750007</v>
          </cell>
        </row>
        <row r="1076">
          <cell r="Q1076">
            <v>-1685.02</v>
          </cell>
          <cell r="R1076">
            <v>-1353.82</v>
          </cell>
          <cell r="S1076">
            <v>-1675.79</v>
          </cell>
          <cell r="T1076">
            <v>-1353.82</v>
          </cell>
          <cell r="AG1076">
            <v>-1587.7745833333336</v>
          </cell>
          <cell r="AH1076">
            <v>-1604.9320833333334</v>
          </cell>
          <cell r="AI1076">
            <v>-1621.5920833333332</v>
          </cell>
          <cell r="AJ1076">
            <v>-1638.1391666666666</v>
          </cell>
        </row>
        <row r="1077">
          <cell r="Q1077">
            <v>-3256.62</v>
          </cell>
          <cell r="R1077">
            <v>0</v>
          </cell>
          <cell r="S1077">
            <v>0</v>
          </cell>
          <cell r="T1077">
            <v>0</v>
          </cell>
          <cell r="AG1077">
            <v>-1197.9837500000001</v>
          </cell>
          <cell r="AH1077">
            <v>-1193.4529166666666</v>
          </cell>
          <cell r="AI1077">
            <v>-1050.7470833333334</v>
          </cell>
          <cell r="AJ1077">
            <v>-908.04124999999988</v>
          </cell>
        </row>
        <row r="1078">
          <cell r="Q1078">
            <v>0</v>
          </cell>
          <cell r="R1078">
            <v>0</v>
          </cell>
          <cell r="S1078">
            <v>0</v>
          </cell>
          <cell r="T1078">
            <v>0</v>
          </cell>
          <cell r="AG1078">
            <v>0</v>
          </cell>
          <cell r="AH1078">
            <v>0</v>
          </cell>
          <cell r="AI1078">
            <v>0</v>
          </cell>
          <cell r="AJ1078">
            <v>0</v>
          </cell>
        </row>
        <row r="1079">
          <cell r="Q1079">
            <v>-236975</v>
          </cell>
          <cell r="R1079">
            <v>-291435</v>
          </cell>
          <cell r="S1079">
            <v>-364745</v>
          </cell>
          <cell r="T1079">
            <v>-92570</v>
          </cell>
          <cell r="AG1079">
            <v>-193754.79166666666</v>
          </cell>
          <cell r="AH1079">
            <v>-198189.375</v>
          </cell>
          <cell r="AI1079">
            <v>-204143.54166666666</v>
          </cell>
          <cell r="AJ1079">
            <v>-207833.125</v>
          </cell>
        </row>
        <row r="1080">
          <cell r="Q1080">
            <v>0</v>
          </cell>
          <cell r="R1080">
            <v>0</v>
          </cell>
          <cell r="S1080">
            <v>0</v>
          </cell>
          <cell r="T1080">
            <v>0</v>
          </cell>
          <cell r="AG1080">
            <v>0</v>
          </cell>
          <cell r="AH1080">
            <v>0</v>
          </cell>
          <cell r="AI1080">
            <v>0</v>
          </cell>
          <cell r="AJ1080">
            <v>0</v>
          </cell>
        </row>
        <row r="1081">
          <cell r="Q1081">
            <v>50</v>
          </cell>
          <cell r="R1081">
            <v>0</v>
          </cell>
          <cell r="S1081">
            <v>0</v>
          </cell>
          <cell r="T1081">
            <v>0</v>
          </cell>
          <cell r="AG1081">
            <v>2.0833333333333335</v>
          </cell>
          <cell r="AH1081">
            <v>4.166666666666667</v>
          </cell>
          <cell r="AI1081">
            <v>4.166666666666667</v>
          </cell>
          <cell r="AJ1081">
            <v>4.166666666666667</v>
          </cell>
        </row>
        <row r="1082">
          <cell r="Q1082">
            <v>0</v>
          </cell>
          <cell r="R1082">
            <v>0</v>
          </cell>
          <cell r="S1082">
            <v>0</v>
          </cell>
          <cell r="T1082">
            <v>0</v>
          </cell>
          <cell r="AG1082">
            <v>-2139.1220833333332</v>
          </cell>
          <cell r="AH1082">
            <v>-2139.7925</v>
          </cell>
          <cell r="AI1082">
            <v>-2136.4416666666671</v>
          </cell>
          <cell r="AJ1082">
            <v>-1632.45875</v>
          </cell>
        </row>
        <row r="1083">
          <cell r="Q1083">
            <v>0</v>
          </cell>
          <cell r="R1083">
            <v>0</v>
          </cell>
          <cell r="S1083">
            <v>0</v>
          </cell>
          <cell r="T1083">
            <v>0</v>
          </cell>
          <cell r="AG1083">
            <v>0</v>
          </cell>
          <cell r="AH1083">
            <v>0</v>
          </cell>
          <cell r="AI1083">
            <v>0</v>
          </cell>
          <cell r="AJ1083">
            <v>0</v>
          </cell>
        </row>
        <row r="1084">
          <cell r="Q1084">
            <v>0</v>
          </cell>
          <cell r="R1084">
            <v>0</v>
          </cell>
          <cell r="S1084">
            <v>0</v>
          </cell>
          <cell r="T1084">
            <v>0</v>
          </cell>
          <cell r="AG1084">
            <v>0</v>
          </cell>
          <cell r="AH1084">
            <v>0</v>
          </cell>
          <cell r="AI1084">
            <v>0</v>
          </cell>
          <cell r="AJ1084">
            <v>0</v>
          </cell>
        </row>
        <row r="1085">
          <cell r="Q1085">
            <v>-7155458.9400000004</v>
          </cell>
          <cell r="R1085">
            <v>-8074800.9800000004</v>
          </cell>
          <cell r="S1085">
            <v>-8738659.7400000002</v>
          </cell>
          <cell r="T1085">
            <v>-7744277</v>
          </cell>
          <cell r="AG1085">
            <v>-7782708.5141666653</v>
          </cell>
          <cell r="AH1085">
            <v>-7734301.9374999991</v>
          </cell>
          <cell r="AI1085">
            <v>-7682291.194583334</v>
          </cell>
          <cell r="AJ1085">
            <v>-7672375.7575000003</v>
          </cell>
        </row>
        <row r="1086">
          <cell r="Q1086">
            <v>0</v>
          </cell>
          <cell r="R1086">
            <v>0</v>
          </cell>
          <cell r="S1086">
            <v>0</v>
          </cell>
          <cell r="T1086">
            <v>0</v>
          </cell>
          <cell r="AG1086">
            <v>0</v>
          </cell>
          <cell r="AH1086">
            <v>0</v>
          </cell>
          <cell r="AI1086">
            <v>0</v>
          </cell>
          <cell r="AJ1086">
            <v>0</v>
          </cell>
        </row>
        <row r="1087">
          <cell r="Q1087">
            <v>0</v>
          </cell>
          <cell r="R1087">
            <v>0</v>
          </cell>
          <cell r="S1087">
            <v>0</v>
          </cell>
          <cell r="T1087">
            <v>0</v>
          </cell>
          <cell r="AG1087">
            <v>0</v>
          </cell>
          <cell r="AH1087">
            <v>0</v>
          </cell>
          <cell r="AI1087">
            <v>0</v>
          </cell>
          <cell r="AJ1087">
            <v>0</v>
          </cell>
        </row>
        <row r="1088">
          <cell r="Q1088">
            <v>0</v>
          </cell>
          <cell r="R1088">
            <v>0</v>
          </cell>
          <cell r="S1088">
            <v>0</v>
          </cell>
          <cell r="T1088">
            <v>0</v>
          </cell>
          <cell r="AG1088">
            <v>0</v>
          </cell>
          <cell r="AH1088">
            <v>0</v>
          </cell>
          <cell r="AI1088">
            <v>0</v>
          </cell>
          <cell r="AJ1088">
            <v>0</v>
          </cell>
        </row>
        <row r="1089">
          <cell r="Q1089">
            <v>0</v>
          </cell>
          <cell r="R1089">
            <v>0</v>
          </cell>
          <cell r="S1089">
            <v>0</v>
          </cell>
          <cell r="T1089">
            <v>0</v>
          </cell>
          <cell r="AG1089">
            <v>0</v>
          </cell>
          <cell r="AH1089">
            <v>0</v>
          </cell>
          <cell r="AI1089">
            <v>0</v>
          </cell>
          <cell r="AJ1089">
            <v>0</v>
          </cell>
        </row>
        <row r="1090">
          <cell r="Q1090">
            <v>0</v>
          </cell>
          <cell r="R1090">
            <v>0</v>
          </cell>
          <cell r="S1090">
            <v>0</v>
          </cell>
          <cell r="T1090">
            <v>0</v>
          </cell>
          <cell r="AG1090">
            <v>0</v>
          </cell>
          <cell r="AH1090">
            <v>0</v>
          </cell>
          <cell r="AI1090">
            <v>0</v>
          </cell>
          <cell r="AJ1090">
            <v>0</v>
          </cell>
        </row>
        <row r="1091">
          <cell r="Q1091">
            <v>0</v>
          </cell>
          <cell r="R1091">
            <v>0</v>
          </cell>
          <cell r="S1091">
            <v>0</v>
          </cell>
          <cell r="T1091">
            <v>0</v>
          </cell>
          <cell r="AG1091">
            <v>0</v>
          </cell>
          <cell r="AH1091">
            <v>0</v>
          </cell>
          <cell r="AI1091">
            <v>0</v>
          </cell>
          <cell r="AJ1091">
            <v>0</v>
          </cell>
        </row>
        <row r="1092">
          <cell r="Q1092">
            <v>0</v>
          </cell>
          <cell r="R1092">
            <v>0</v>
          </cell>
          <cell r="S1092">
            <v>0</v>
          </cell>
          <cell r="T1092">
            <v>0</v>
          </cell>
          <cell r="AG1092">
            <v>0</v>
          </cell>
          <cell r="AH1092">
            <v>0</v>
          </cell>
          <cell r="AI1092">
            <v>0</v>
          </cell>
          <cell r="AJ1092">
            <v>0</v>
          </cell>
        </row>
        <row r="1093">
          <cell r="Q1093">
            <v>0</v>
          </cell>
          <cell r="R1093">
            <v>0</v>
          </cell>
          <cell r="S1093">
            <v>0</v>
          </cell>
          <cell r="T1093">
            <v>0</v>
          </cell>
          <cell r="AG1093">
            <v>0</v>
          </cell>
          <cell r="AH1093">
            <v>0</v>
          </cell>
          <cell r="AI1093">
            <v>0</v>
          </cell>
          <cell r="AJ1093">
            <v>0</v>
          </cell>
        </row>
        <row r="1094">
          <cell r="Q1094">
            <v>-1958850</v>
          </cell>
          <cell r="R1094">
            <v>-2471614.91</v>
          </cell>
          <cell r="S1094">
            <v>-2935952.51</v>
          </cell>
          <cell r="T1094">
            <v>-3091688</v>
          </cell>
          <cell r="AG1094">
            <v>-4620184.6445833342</v>
          </cell>
          <cell r="AH1094">
            <v>-4205769.6424999991</v>
          </cell>
          <cell r="AI1094">
            <v>-3749316.9941666662</v>
          </cell>
          <cell r="AJ1094">
            <v>-3212088.8808333334</v>
          </cell>
        </row>
        <row r="1095">
          <cell r="Q1095">
            <v>0</v>
          </cell>
          <cell r="R1095">
            <v>0</v>
          </cell>
          <cell r="S1095">
            <v>0</v>
          </cell>
          <cell r="T1095">
            <v>0</v>
          </cell>
          <cell r="AG1095">
            <v>0</v>
          </cell>
          <cell r="AH1095">
            <v>0</v>
          </cell>
          <cell r="AI1095">
            <v>0</v>
          </cell>
          <cell r="AJ1095">
            <v>0</v>
          </cell>
        </row>
        <row r="1096">
          <cell r="Q1096">
            <v>-18576151.010000002</v>
          </cell>
          <cell r="R1096">
            <v>-19801345.960000001</v>
          </cell>
          <cell r="S1096">
            <v>-26427913.710000001</v>
          </cell>
          <cell r="T1096">
            <v>-36034934.590000004</v>
          </cell>
          <cell r="AG1096">
            <v>-21845882.999166664</v>
          </cell>
          <cell r="AH1096">
            <v>-21799845.046666663</v>
          </cell>
          <cell r="AI1096">
            <v>-22069381.293749999</v>
          </cell>
          <cell r="AJ1096">
            <v>-22184091.411666665</v>
          </cell>
        </row>
        <row r="1097">
          <cell r="Q1097">
            <v>0</v>
          </cell>
          <cell r="R1097">
            <v>0</v>
          </cell>
          <cell r="S1097">
            <v>0</v>
          </cell>
          <cell r="T1097">
            <v>0</v>
          </cell>
          <cell r="AG1097">
            <v>0</v>
          </cell>
          <cell r="AH1097">
            <v>0</v>
          </cell>
          <cell r="AI1097">
            <v>0</v>
          </cell>
          <cell r="AJ1097">
            <v>0</v>
          </cell>
        </row>
        <row r="1098">
          <cell r="AG1098">
            <v>0</v>
          </cell>
          <cell r="AH1098">
            <v>0</v>
          </cell>
          <cell r="AI1098">
            <v>0</v>
          </cell>
          <cell r="AJ1098">
            <v>0</v>
          </cell>
        </row>
        <row r="1099">
          <cell r="AG1099">
            <v>0</v>
          </cell>
          <cell r="AH1099">
            <v>0</v>
          </cell>
          <cell r="AI1099">
            <v>0</v>
          </cell>
          <cell r="AJ1099">
            <v>0</v>
          </cell>
        </row>
        <row r="1100">
          <cell r="AG1100">
            <v>0</v>
          </cell>
          <cell r="AH1100">
            <v>0</v>
          </cell>
          <cell r="AI1100">
            <v>0</v>
          </cell>
          <cell r="AJ1100">
            <v>0</v>
          </cell>
        </row>
        <row r="1101">
          <cell r="AG1101">
            <v>0</v>
          </cell>
          <cell r="AH1101">
            <v>0</v>
          </cell>
          <cell r="AI1101">
            <v>0</v>
          </cell>
          <cell r="AJ1101">
            <v>0</v>
          </cell>
        </row>
        <row r="1102">
          <cell r="AG1102">
            <v>0</v>
          </cell>
          <cell r="AH1102">
            <v>0</v>
          </cell>
          <cell r="AI1102">
            <v>0</v>
          </cell>
          <cell r="AJ1102">
            <v>0</v>
          </cell>
        </row>
        <row r="1103">
          <cell r="AG1103">
            <v>0</v>
          </cell>
          <cell r="AH1103">
            <v>0</v>
          </cell>
          <cell r="AI1103">
            <v>0</v>
          </cell>
          <cell r="AJ1103">
            <v>0</v>
          </cell>
        </row>
        <row r="1104">
          <cell r="AG1104">
            <v>0</v>
          </cell>
          <cell r="AH1104">
            <v>0</v>
          </cell>
          <cell r="AI1104">
            <v>0</v>
          </cell>
          <cell r="AJ1104">
            <v>0</v>
          </cell>
        </row>
        <row r="1105">
          <cell r="AG1105">
            <v>0</v>
          </cell>
          <cell r="AH1105">
            <v>0</v>
          </cell>
          <cell r="AI1105">
            <v>0</v>
          </cell>
          <cell r="AJ1105">
            <v>0</v>
          </cell>
        </row>
        <row r="1106">
          <cell r="Q1106">
            <v>-2644809.08</v>
          </cell>
          <cell r="R1106">
            <v>-3165001.86</v>
          </cell>
          <cell r="S1106">
            <v>-2961651.93</v>
          </cell>
          <cell r="T1106">
            <v>-3705847.36</v>
          </cell>
          <cell r="AG1106">
            <v>-2854653.2475000001</v>
          </cell>
          <cell r="AH1106">
            <v>-2887084.9420833327</v>
          </cell>
          <cell r="AI1106">
            <v>-2916215.8212499996</v>
          </cell>
          <cell r="AJ1106">
            <v>-2953218.8491666666</v>
          </cell>
        </row>
        <row r="1107">
          <cell r="Q1107">
            <v>-260060.97</v>
          </cell>
          <cell r="R1107">
            <v>-746641.37</v>
          </cell>
          <cell r="S1107">
            <v>-885410.29</v>
          </cell>
          <cell r="T1107">
            <v>-1237191.98</v>
          </cell>
          <cell r="AG1107">
            <v>-720680.9833333334</v>
          </cell>
          <cell r="AH1107">
            <v>-737606.52916666667</v>
          </cell>
          <cell r="AI1107">
            <v>-755718.87666666659</v>
          </cell>
          <cell r="AJ1107">
            <v>-766630.87416666653</v>
          </cell>
        </row>
        <row r="1108">
          <cell r="AG1108">
            <v>0</v>
          </cell>
          <cell r="AH1108">
            <v>0</v>
          </cell>
          <cell r="AI1108">
            <v>0</v>
          </cell>
          <cell r="AJ1108">
            <v>0</v>
          </cell>
        </row>
        <row r="1109">
          <cell r="AG1109">
            <v>0</v>
          </cell>
          <cell r="AH1109">
            <v>0</v>
          </cell>
          <cell r="AI1109">
            <v>0</v>
          </cell>
          <cell r="AJ1109">
            <v>0</v>
          </cell>
        </row>
        <row r="1110">
          <cell r="AG1110">
            <v>0</v>
          </cell>
          <cell r="AH1110">
            <v>0</v>
          </cell>
          <cell r="AI1110">
            <v>0</v>
          </cell>
          <cell r="AJ1110">
            <v>0</v>
          </cell>
        </row>
        <row r="1111">
          <cell r="Q1111">
            <v>187.07</v>
          </cell>
          <cell r="R1111">
            <v>-59.6</v>
          </cell>
          <cell r="S1111">
            <v>191.16</v>
          </cell>
          <cell r="T1111">
            <v>-59.6</v>
          </cell>
          <cell r="AG1111">
            <v>544.18583333333333</v>
          </cell>
          <cell r="AH1111">
            <v>495.94666666666666</v>
          </cell>
          <cell r="AI1111">
            <v>452.9783333333333</v>
          </cell>
          <cell r="AJ1111">
            <v>385.78500000000003</v>
          </cell>
        </row>
        <row r="1112">
          <cell r="Q1112">
            <v>-201242.5</v>
          </cell>
          <cell r="R1112">
            <v>-201242.5</v>
          </cell>
          <cell r="S1112">
            <v>-201242.5</v>
          </cell>
          <cell r="T1112">
            <v>-200000</v>
          </cell>
          <cell r="AG1112">
            <v>-473355.67708333331</v>
          </cell>
          <cell r="AH1112">
            <v>-450849.32291666669</v>
          </cell>
          <cell r="AI1112">
            <v>-428342.96875</v>
          </cell>
          <cell r="AJ1112">
            <v>-400423.125</v>
          </cell>
        </row>
        <row r="1113">
          <cell r="Q1113">
            <v>-204947.22</v>
          </cell>
          <cell r="R1113">
            <v>-203011.17</v>
          </cell>
          <cell r="S1113">
            <v>-210724.8</v>
          </cell>
          <cell r="T1113">
            <v>-254303.85</v>
          </cell>
          <cell r="AG1113">
            <v>-280735.66666666669</v>
          </cell>
          <cell r="AH1113">
            <v>-281005.1708333334</v>
          </cell>
          <cell r="AI1113">
            <v>-280888.67208333337</v>
          </cell>
          <cell r="AJ1113">
            <v>-276298.77124999999</v>
          </cell>
        </row>
        <row r="1114">
          <cell r="Q1114">
            <v>-16763019.720000001</v>
          </cell>
          <cell r="R1114">
            <v>-13694616.210000001</v>
          </cell>
          <cell r="S1114">
            <v>-13418513.25</v>
          </cell>
          <cell r="T1114">
            <v>-18231892.800000001</v>
          </cell>
          <cell r="AG1114">
            <v>-11851169.941250002</v>
          </cell>
          <cell r="AH1114">
            <v>-12039812.150833333</v>
          </cell>
          <cell r="AI1114">
            <v>-12146462.725833334</v>
          </cell>
          <cell r="AJ1114">
            <v>-12492969.471249999</v>
          </cell>
        </row>
        <row r="1115">
          <cell r="Q1115">
            <v>-1806064.93</v>
          </cell>
          <cell r="R1115">
            <v>-1743749.83</v>
          </cell>
          <cell r="S1115">
            <v>-1704599.12</v>
          </cell>
          <cell r="T1115">
            <v>-1659968.74</v>
          </cell>
          <cell r="AG1115">
            <v>-1676738.9658333336</v>
          </cell>
          <cell r="AH1115">
            <v>-1685941.0354166667</v>
          </cell>
          <cell r="AI1115">
            <v>-1694073.1758333333</v>
          </cell>
          <cell r="AJ1115">
            <v>-1696804.91625</v>
          </cell>
        </row>
        <row r="1116">
          <cell r="Q1116">
            <v>-88403.199999999997</v>
          </cell>
          <cell r="R1116">
            <v>-1606085.36</v>
          </cell>
          <cell r="S1116">
            <v>-2975105.16</v>
          </cell>
          <cell r="T1116">
            <v>-4281065.3899999997</v>
          </cell>
          <cell r="AG1116">
            <v>-2421240.6150000007</v>
          </cell>
          <cell r="AH1116">
            <v>-2388917.7687500003</v>
          </cell>
          <cell r="AI1116">
            <v>-2436725.4612500006</v>
          </cell>
          <cell r="AJ1116">
            <v>-2535723.4045833335</v>
          </cell>
        </row>
        <row r="1117">
          <cell r="AG1117">
            <v>0</v>
          </cell>
          <cell r="AH1117">
            <v>0</v>
          </cell>
          <cell r="AI1117">
            <v>0</v>
          </cell>
          <cell r="AJ1117">
            <v>0</v>
          </cell>
        </row>
        <row r="1118">
          <cell r="Q1118">
            <v>-16885.48</v>
          </cell>
          <cell r="R1118">
            <v>-41222.480000000003</v>
          </cell>
          <cell r="S1118">
            <v>3219.63</v>
          </cell>
          <cell r="T1118">
            <v>-5748.95</v>
          </cell>
          <cell r="AG1118">
            <v>-12046.397916666667</v>
          </cell>
          <cell r="AH1118">
            <v>-13755.269166666667</v>
          </cell>
          <cell r="AI1118">
            <v>-15026.009583333334</v>
          </cell>
          <cell r="AJ1118">
            <v>-15250.182083333335</v>
          </cell>
        </row>
        <row r="1119">
          <cell r="Q1119">
            <v>-38256.370000000003</v>
          </cell>
          <cell r="R1119">
            <v>-47237.8</v>
          </cell>
          <cell r="S1119">
            <v>-41166.01</v>
          </cell>
          <cell r="T1119">
            <v>-39435.879999999997</v>
          </cell>
          <cell r="AG1119">
            <v>-28887.732083333336</v>
          </cell>
          <cell r="AH1119">
            <v>-31822.446249999994</v>
          </cell>
          <cell r="AI1119">
            <v>-34772.059166666659</v>
          </cell>
          <cell r="AJ1119">
            <v>-37311.448333333334</v>
          </cell>
        </row>
        <row r="1120">
          <cell r="Q1120">
            <v>-22968.82</v>
          </cell>
          <cell r="R1120">
            <v>-22968.82</v>
          </cell>
          <cell r="S1120">
            <v>-22968.82</v>
          </cell>
          <cell r="T1120">
            <v>-22968.82</v>
          </cell>
          <cell r="AG1120">
            <v>-22968.820000000003</v>
          </cell>
          <cell r="AH1120">
            <v>-22968.820000000003</v>
          </cell>
          <cell r="AI1120">
            <v>-22968.820000000003</v>
          </cell>
          <cell r="AJ1120">
            <v>-22968.820000000003</v>
          </cell>
        </row>
        <row r="1121">
          <cell r="Q1121">
            <v>-17201.98</v>
          </cell>
          <cell r="R1121">
            <v>-15427.19</v>
          </cell>
          <cell r="S1121">
            <v>-15310.19</v>
          </cell>
          <cell r="T1121">
            <v>-15314.19</v>
          </cell>
          <cell r="AG1121">
            <v>-2926.5662499999999</v>
          </cell>
          <cell r="AH1121">
            <v>-4217.9145833333332</v>
          </cell>
          <cell r="AI1121">
            <v>-5515.5037499999999</v>
          </cell>
          <cell r="AJ1121">
            <v>-6822.0254166666664</v>
          </cell>
        </row>
        <row r="1122">
          <cell r="Q1122">
            <v>-339750.73</v>
          </cell>
          <cell r="R1122">
            <v>-62630.22</v>
          </cell>
          <cell r="S1122">
            <v>-63774.18</v>
          </cell>
          <cell r="T1122">
            <v>-64922.46</v>
          </cell>
          <cell r="AG1122">
            <v>-42174.052916666675</v>
          </cell>
          <cell r="AH1122">
            <v>-44998.558333333327</v>
          </cell>
          <cell r="AI1122">
            <v>-48377.430416666662</v>
          </cell>
          <cell r="AJ1122">
            <v>-63632.673750000009</v>
          </cell>
        </row>
        <row r="1123">
          <cell r="Q1123">
            <v>-15981.42</v>
          </cell>
          <cell r="R1123">
            <v>-3676.61</v>
          </cell>
          <cell r="S1123">
            <v>-3947.01</v>
          </cell>
          <cell r="T1123">
            <v>-3806.36</v>
          </cell>
          <cell r="AG1123">
            <v>-7948.1025000000009</v>
          </cell>
          <cell r="AH1123">
            <v>-7940.09</v>
          </cell>
          <cell r="AI1123">
            <v>-7951.3566666666666</v>
          </cell>
          <cell r="AJ1123">
            <v>-7968.029583333333</v>
          </cell>
        </row>
        <row r="1124">
          <cell r="R1124">
            <v>1.19</v>
          </cell>
          <cell r="S1124">
            <v>5.95</v>
          </cell>
          <cell r="T1124">
            <v>14.76</v>
          </cell>
          <cell r="AG1124">
            <v>0</v>
          </cell>
          <cell r="AH1124">
            <v>4.9583333333333333E-2</v>
          </cell>
          <cell r="AI1124">
            <v>0.34708333333333335</v>
          </cell>
          <cell r="AJ1124">
            <v>1.21</v>
          </cell>
        </row>
        <row r="1125">
          <cell r="Q1125">
            <v>3889.48</v>
          </cell>
          <cell r="R1125">
            <v>5120.5600000000004</v>
          </cell>
          <cell r="S1125">
            <v>3427.14</v>
          </cell>
          <cell r="T1125">
            <v>3289.24</v>
          </cell>
          <cell r="AG1125">
            <v>2535.8329166666663</v>
          </cell>
          <cell r="AH1125">
            <v>2576.35</v>
          </cell>
          <cell r="AI1125">
            <v>2708.874166666667</v>
          </cell>
          <cell r="AJ1125">
            <v>2812.8595833333334</v>
          </cell>
        </row>
        <row r="1126">
          <cell r="Q1126">
            <v>0</v>
          </cell>
          <cell r="R1126">
            <v>0</v>
          </cell>
          <cell r="S1126">
            <v>0</v>
          </cell>
          <cell r="T1126">
            <v>0</v>
          </cell>
          <cell r="AG1126">
            <v>0</v>
          </cell>
          <cell r="AH1126">
            <v>0</v>
          </cell>
          <cell r="AI1126">
            <v>0</v>
          </cell>
          <cell r="AJ1126">
            <v>0</v>
          </cell>
        </row>
        <row r="1127">
          <cell r="Q1127">
            <v>0</v>
          </cell>
          <cell r="R1127">
            <v>0</v>
          </cell>
          <cell r="S1127">
            <v>0</v>
          </cell>
          <cell r="T1127">
            <v>0</v>
          </cell>
          <cell r="AG1127">
            <v>-30525.31791666667</v>
          </cell>
          <cell r="AH1127">
            <v>-25261.674166666675</v>
          </cell>
          <cell r="AI1127">
            <v>-21032.681250000005</v>
          </cell>
          <cell r="AJ1127">
            <v>-17834.037499999999</v>
          </cell>
        </row>
        <row r="1128">
          <cell r="Q1128">
            <v>0</v>
          </cell>
          <cell r="R1128">
            <v>0</v>
          </cell>
          <cell r="S1128">
            <v>0</v>
          </cell>
          <cell r="T1128">
            <v>0</v>
          </cell>
          <cell r="AG1128">
            <v>0</v>
          </cell>
          <cell r="AH1128">
            <v>0</v>
          </cell>
          <cell r="AI1128">
            <v>0</v>
          </cell>
          <cell r="AJ1128">
            <v>0</v>
          </cell>
        </row>
        <row r="1129">
          <cell r="Q1129">
            <v>0</v>
          </cell>
          <cell r="R1129">
            <v>0</v>
          </cell>
          <cell r="S1129">
            <v>0</v>
          </cell>
          <cell r="T1129">
            <v>0</v>
          </cell>
          <cell r="AG1129">
            <v>-2102.875833333333</v>
          </cell>
          <cell r="AH1129">
            <v>-1857.55</v>
          </cell>
          <cell r="AI1129">
            <v>-1609.8766666666668</v>
          </cell>
          <cell r="AJ1129">
            <v>-1362.2033333333331</v>
          </cell>
        </row>
        <row r="1130">
          <cell r="Q1130">
            <v>0</v>
          </cell>
          <cell r="R1130">
            <v>0</v>
          </cell>
          <cell r="S1130">
            <v>0</v>
          </cell>
          <cell r="T1130">
            <v>0</v>
          </cell>
          <cell r="AG1130">
            <v>-5425314.3495833334</v>
          </cell>
          <cell r="AH1130">
            <v>-4438893.5587499999</v>
          </cell>
          <cell r="AI1130">
            <v>-3452472.7679166663</v>
          </cell>
          <cell r="AJ1130">
            <v>-2466051.9770833333</v>
          </cell>
        </row>
        <row r="1131">
          <cell r="Q1131">
            <v>-396.93</v>
          </cell>
          <cell r="R1131">
            <v>-396.93</v>
          </cell>
          <cell r="S1131">
            <v>-396.93</v>
          </cell>
          <cell r="T1131">
            <v>0</v>
          </cell>
          <cell r="AG1131">
            <v>-218223.7033333334</v>
          </cell>
          <cell r="AH1131">
            <v>-180899.45499999996</v>
          </cell>
          <cell r="AI1131">
            <v>-140795.13333333327</v>
          </cell>
          <cell r="AJ1131">
            <v>-100674.2729166667</v>
          </cell>
        </row>
        <row r="1132">
          <cell r="Q1132">
            <v>0</v>
          </cell>
          <cell r="R1132">
            <v>-932.46</v>
          </cell>
          <cell r="S1132">
            <v>-683.71</v>
          </cell>
          <cell r="T1132">
            <v>0</v>
          </cell>
          <cell r="AG1132">
            <v>-136661.92083333334</v>
          </cell>
          <cell r="AH1132">
            <v>-132679.96041666667</v>
          </cell>
          <cell r="AI1132">
            <v>-122598.01916666665</v>
          </cell>
          <cell r="AJ1132">
            <v>-108276.85374999999</v>
          </cell>
        </row>
        <row r="1133">
          <cell r="Q1133">
            <v>11227.23</v>
          </cell>
          <cell r="R1133">
            <v>4275.88</v>
          </cell>
          <cell r="S1133">
            <v>14580.19</v>
          </cell>
          <cell r="T1133">
            <v>10881.55</v>
          </cell>
          <cell r="AG1133">
            <v>164475.79958333331</v>
          </cell>
          <cell r="AH1133">
            <v>158321.28916666665</v>
          </cell>
          <cell r="AI1133">
            <v>144222.59791666665</v>
          </cell>
          <cell r="AJ1133">
            <v>127107.82041666664</v>
          </cell>
        </row>
        <row r="1134">
          <cell r="Q1134">
            <v>-11230.33</v>
          </cell>
          <cell r="R1134">
            <v>-9864.61</v>
          </cell>
          <cell r="S1134">
            <v>-72742.080000000002</v>
          </cell>
          <cell r="T1134">
            <v>-1702.53</v>
          </cell>
          <cell r="AG1134">
            <v>-16979.723750000001</v>
          </cell>
          <cell r="AH1134">
            <v>-17858.679583333331</v>
          </cell>
          <cell r="AI1134">
            <v>-21300.624999999996</v>
          </cell>
          <cell r="AJ1134">
            <v>-24402.483749999999</v>
          </cell>
        </row>
        <row r="1135">
          <cell r="Q1135">
            <v>0</v>
          </cell>
          <cell r="R1135">
            <v>0</v>
          </cell>
          <cell r="S1135">
            <v>0</v>
          </cell>
          <cell r="T1135">
            <v>0</v>
          </cell>
          <cell r="AG1135">
            <v>0</v>
          </cell>
          <cell r="AH1135">
            <v>0</v>
          </cell>
          <cell r="AI1135">
            <v>0</v>
          </cell>
          <cell r="AJ1135">
            <v>0</v>
          </cell>
        </row>
        <row r="1136">
          <cell r="Q1136">
            <v>-3922.66</v>
          </cell>
          <cell r="R1136">
            <v>-4872.72</v>
          </cell>
          <cell r="S1136">
            <v>-5802.06</v>
          </cell>
          <cell r="T1136">
            <v>-6731.4</v>
          </cell>
          <cell r="AG1136">
            <v>-660.42166666666662</v>
          </cell>
          <cell r="AH1136">
            <v>-1026.8958333333333</v>
          </cell>
          <cell r="AI1136">
            <v>-1471.6783333333333</v>
          </cell>
          <cell r="AJ1136">
            <v>-1993.9058333333335</v>
          </cell>
        </row>
        <row r="1137">
          <cell r="Q1137">
            <v>0</v>
          </cell>
          <cell r="R1137">
            <v>0</v>
          </cell>
          <cell r="S1137">
            <v>-11318.85</v>
          </cell>
          <cell r="T1137">
            <v>-50.4</v>
          </cell>
          <cell r="AG1137">
            <v>-1767.86</v>
          </cell>
          <cell r="AH1137">
            <v>-1767.86</v>
          </cell>
          <cell r="AI1137">
            <v>-2239.4787499999998</v>
          </cell>
          <cell r="AJ1137">
            <v>-2713.1974999999998</v>
          </cell>
        </row>
        <row r="1138">
          <cell r="Q1138">
            <v>-2000</v>
          </cell>
          <cell r="R1138">
            <v>-2000</v>
          </cell>
          <cell r="S1138">
            <v>-2000</v>
          </cell>
          <cell r="T1138">
            <v>-2000</v>
          </cell>
          <cell r="AG1138">
            <v>-2000</v>
          </cell>
          <cell r="AH1138">
            <v>-2000</v>
          </cell>
          <cell r="AI1138">
            <v>-2000</v>
          </cell>
          <cell r="AJ1138">
            <v>-2000</v>
          </cell>
        </row>
        <row r="1139">
          <cell r="Q1139">
            <v>-826786.86</v>
          </cell>
          <cell r="R1139">
            <v>-852038.02</v>
          </cell>
          <cell r="S1139">
            <v>-866722.91</v>
          </cell>
          <cell r="T1139">
            <v>-978083.62</v>
          </cell>
          <cell r="AG1139">
            <v>-989921.96958333347</v>
          </cell>
          <cell r="AH1139">
            <v>-993630.01416666666</v>
          </cell>
          <cell r="AI1139">
            <v>-1000604.2783333333</v>
          </cell>
          <cell r="AJ1139">
            <v>-923920.08375000011</v>
          </cell>
        </row>
        <row r="1140">
          <cell r="Q1140">
            <v>0</v>
          </cell>
          <cell r="R1140">
            <v>0</v>
          </cell>
          <cell r="S1140">
            <v>0</v>
          </cell>
          <cell r="T1140">
            <v>0</v>
          </cell>
          <cell r="AG1140">
            <v>0</v>
          </cell>
          <cell r="AH1140">
            <v>0</v>
          </cell>
          <cell r="AI1140">
            <v>0</v>
          </cell>
          <cell r="AJ1140">
            <v>0</v>
          </cell>
        </row>
        <row r="1141">
          <cell r="Q1141">
            <v>0</v>
          </cell>
          <cell r="R1141">
            <v>0</v>
          </cell>
          <cell r="S1141">
            <v>0</v>
          </cell>
          <cell r="T1141">
            <v>0</v>
          </cell>
          <cell r="AG1141">
            <v>0</v>
          </cell>
          <cell r="AH1141">
            <v>0</v>
          </cell>
          <cell r="AI1141">
            <v>0</v>
          </cell>
          <cell r="AJ1141">
            <v>0</v>
          </cell>
        </row>
        <row r="1142">
          <cell r="Q1142">
            <v>-1139135.01</v>
          </cell>
          <cell r="R1142">
            <v>-1139135.01</v>
          </cell>
          <cell r="S1142">
            <v>-1084835.01</v>
          </cell>
          <cell r="T1142">
            <v>-1149635.01</v>
          </cell>
          <cell r="AG1142">
            <v>-826615.11416666664</v>
          </cell>
          <cell r="AH1142">
            <v>-871057.40583333327</v>
          </cell>
          <cell r="AI1142">
            <v>-915501.78083333327</v>
          </cell>
          <cell r="AJ1142">
            <v>-960383.65583333327</v>
          </cell>
        </row>
        <row r="1143">
          <cell r="Q1143">
            <v>-2858658.49</v>
          </cell>
          <cell r="R1143">
            <v>-2858658.49</v>
          </cell>
          <cell r="S1143">
            <v>-2858658.49</v>
          </cell>
          <cell r="T1143">
            <v>-2858658.49</v>
          </cell>
          <cell r="AG1143">
            <v>-2682029.1158333342</v>
          </cell>
          <cell r="AH1143">
            <v>-2738469.5358333336</v>
          </cell>
          <cell r="AI1143">
            <v>-2787379.5529166674</v>
          </cell>
          <cell r="AJ1143">
            <v>-2821951.6487500011</v>
          </cell>
        </row>
        <row r="1144">
          <cell r="Q1144">
            <v>-7988139.8799999999</v>
          </cell>
          <cell r="R1144">
            <v>-7988139.8799999999</v>
          </cell>
          <cell r="S1144">
            <v>-7988139.8799999999</v>
          </cell>
          <cell r="T1144">
            <v>-7988139.8799999999</v>
          </cell>
          <cell r="AG1144">
            <v>-7704791.2387499996</v>
          </cell>
          <cell r="AH1144">
            <v>-7794312.3408333333</v>
          </cell>
          <cell r="AI1144">
            <v>-7866197.4220833331</v>
          </cell>
          <cell r="AJ1144">
            <v>-7922028.9691666663</v>
          </cell>
        </row>
        <row r="1145">
          <cell r="Q1145">
            <v>-80000</v>
          </cell>
          <cell r="R1145">
            <v>-80000</v>
          </cell>
          <cell r="S1145">
            <v>0</v>
          </cell>
          <cell r="T1145">
            <v>0</v>
          </cell>
          <cell r="AG1145">
            <v>-80000</v>
          </cell>
          <cell r="AH1145">
            <v>-80000</v>
          </cell>
          <cell r="AI1145">
            <v>-76666.666666666672</v>
          </cell>
          <cell r="AJ1145">
            <v>-70000</v>
          </cell>
        </row>
        <row r="1146">
          <cell r="Q1146">
            <v>-289026.49</v>
          </cell>
          <cell r="R1146">
            <v>-409268.06</v>
          </cell>
          <cell r="S1146">
            <v>-453386.92</v>
          </cell>
          <cell r="T1146">
            <v>-544533.78</v>
          </cell>
          <cell r="AG1146">
            <v>-48823.52375</v>
          </cell>
          <cell r="AH1146">
            <v>-77919.13</v>
          </cell>
          <cell r="AI1146">
            <v>-113863.08750000001</v>
          </cell>
          <cell r="AJ1146">
            <v>-155443.11666666667</v>
          </cell>
        </row>
        <row r="1147">
          <cell r="Q1147">
            <v>-909482.87</v>
          </cell>
          <cell r="R1147">
            <v>-1124086.72</v>
          </cell>
          <cell r="S1147">
            <v>-1296860.3999999999</v>
          </cell>
          <cell r="T1147">
            <v>-1344649.1</v>
          </cell>
          <cell r="AG1147">
            <v>-221378.14458333331</v>
          </cell>
          <cell r="AH1147">
            <v>-306110.21083333332</v>
          </cell>
          <cell r="AI1147">
            <v>-406983.00750000001</v>
          </cell>
          <cell r="AJ1147">
            <v>-517045.90333333326</v>
          </cell>
        </row>
        <row r="1148">
          <cell r="Q1148">
            <v>0</v>
          </cell>
          <cell r="R1148">
            <v>0</v>
          </cell>
          <cell r="S1148">
            <v>0</v>
          </cell>
          <cell r="T1148">
            <v>0</v>
          </cell>
          <cell r="AG1148">
            <v>0</v>
          </cell>
          <cell r="AH1148">
            <v>0</v>
          </cell>
          <cell r="AI1148">
            <v>0</v>
          </cell>
          <cell r="AJ1148">
            <v>0</v>
          </cell>
        </row>
        <row r="1149">
          <cell r="Q1149">
            <v>0</v>
          </cell>
          <cell r="R1149">
            <v>0</v>
          </cell>
          <cell r="S1149">
            <v>0</v>
          </cell>
          <cell r="T1149">
            <v>0</v>
          </cell>
          <cell r="AG1149">
            <v>0</v>
          </cell>
          <cell r="AH1149">
            <v>0</v>
          </cell>
          <cell r="AI1149">
            <v>0</v>
          </cell>
          <cell r="AJ1149">
            <v>0</v>
          </cell>
        </row>
        <row r="1150">
          <cell r="Q1150">
            <v>0</v>
          </cell>
          <cell r="R1150">
            <v>0</v>
          </cell>
          <cell r="S1150">
            <v>0</v>
          </cell>
          <cell r="T1150">
            <v>0</v>
          </cell>
          <cell r="AG1150">
            <v>0</v>
          </cell>
          <cell r="AH1150">
            <v>0</v>
          </cell>
          <cell r="AI1150">
            <v>0</v>
          </cell>
          <cell r="AJ1150">
            <v>0</v>
          </cell>
        </row>
        <row r="1151">
          <cell r="Q1151">
            <v>178889.45</v>
          </cell>
          <cell r="R1151">
            <v>1372046.45</v>
          </cell>
          <cell r="S1151">
            <v>-12108938.550000001</v>
          </cell>
          <cell r="T1151">
            <v>-20660612.550000001</v>
          </cell>
          <cell r="AG1151">
            <v>-14349177.764583336</v>
          </cell>
          <cell r="AH1151">
            <v>-15958732.468750006</v>
          </cell>
          <cell r="AI1151">
            <v>-14813946.714583337</v>
          </cell>
          <cell r="AJ1151">
            <v>-15382877.127083339</v>
          </cell>
        </row>
        <row r="1152">
          <cell r="AG1152">
            <v>0</v>
          </cell>
          <cell r="AH1152">
            <v>0</v>
          </cell>
          <cell r="AI1152">
            <v>0</v>
          </cell>
          <cell r="AJ1152">
            <v>0</v>
          </cell>
        </row>
        <row r="1153">
          <cell r="Q1153">
            <v>-275</v>
          </cell>
          <cell r="R1153">
            <v>-275</v>
          </cell>
          <cell r="S1153">
            <v>-693</v>
          </cell>
          <cell r="T1153">
            <v>-693</v>
          </cell>
          <cell r="AG1153">
            <v>-142.28458333333333</v>
          </cell>
          <cell r="AH1153">
            <v>-102.53875000000001</v>
          </cell>
          <cell r="AI1153">
            <v>-80.209583333333327</v>
          </cell>
          <cell r="AJ1153">
            <v>-96.626666666666665</v>
          </cell>
        </row>
        <row r="1154">
          <cell r="Q1154">
            <v>-496269.28</v>
          </cell>
          <cell r="R1154">
            <v>-186616.62</v>
          </cell>
          <cell r="S1154">
            <v>25876.43</v>
          </cell>
          <cell r="T1154">
            <v>24170.19</v>
          </cell>
          <cell r="AG1154">
            <v>-103810.32541666667</v>
          </cell>
          <cell r="AH1154">
            <v>-118535.32791666668</v>
          </cell>
          <cell r="AI1154">
            <v>-119777.01125</v>
          </cell>
          <cell r="AJ1154">
            <v>-112438.23208333335</v>
          </cell>
        </row>
        <row r="1155">
          <cell r="Q1155">
            <v>-343.67</v>
          </cell>
          <cell r="R1155">
            <v>-343.67</v>
          </cell>
          <cell r="S1155">
            <v>-343.67</v>
          </cell>
          <cell r="T1155">
            <v>-343.67</v>
          </cell>
          <cell r="AG1155">
            <v>-343.67</v>
          </cell>
          <cell r="AH1155">
            <v>-343.67</v>
          </cell>
          <cell r="AI1155">
            <v>-343.67</v>
          </cell>
          <cell r="AJ1155">
            <v>-343.67</v>
          </cell>
        </row>
        <row r="1156">
          <cell r="Q1156">
            <v>-188029.15</v>
          </cell>
          <cell r="R1156">
            <v>-29959.23</v>
          </cell>
          <cell r="S1156">
            <v>-60184.52</v>
          </cell>
          <cell r="T1156">
            <v>-87779.58</v>
          </cell>
          <cell r="AG1156">
            <v>-270434.15749999997</v>
          </cell>
          <cell r="AH1156">
            <v>-276225.99833333335</v>
          </cell>
          <cell r="AI1156">
            <v>-279385.47916666663</v>
          </cell>
          <cell r="AJ1156">
            <v>-283961.87208333332</v>
          </cell>
        </row>
        <row r="1157">
          <cell r="Q1157">
            <v>-8678.4599999999991</v>
          </cell>
          <cell r="R1157">
            <v>-8678.4599999999991</v>
          </cell>
          <cell r="S1157">
            <v>-8678.4599999999991</v>
          </cell>
          <cell r="T1157">
            <v>-8678.4599999999991</v>
          </cell>
          <cell r="AG1157">
            <v>-8678.4599999999973</v>
          </cell>
          <cell r="AH1157">
            <v>-8678.4599999999973</v>
          </cell>
          <cell r="AI1157">
            <v>-8678.4599999999973</v>
          </cell>
          <cell r="AJ1157">
            <v>-8678.4599999999973</v>
          </cell>
        </row>
        <row r="1158">
          <cell r="Q1158">
            <v>0</v>
          </cell>
          <cell r="R1158">
            <v>0</v>
          </cell>
          <cell r="S1158">
            <v>0</v>
          </cell>
          <cell r="T1158">
            <v>0</v>
          </cell>
          <cell r="AG1158">
            <v>0</v>
          </cell>
          <cell r="AH1158">
            <v>0</v>
          </cell>
          <cell r="AI1158">
            <v>0</v>
          </cell>
          <cell r="AJ1158">
            <v>0</v>
          </cell>
        </row>
        <row r="1159">
          <cell r="Q1159">
            <v>-18952495.640000001</v>
          </cell>
          <cell r="R1159">
            <v>-20918532.18</v>
          </cell>
          <cell r="S1159">
            <v>-22884583.039999999</v>
          </cell>
          <cell r="T1159">
            <v>-24848199.280000001</v>
          </cell>
          <cell r="AG1159">
            <v>-23057113.2075</v>
          </cell>
          <cell r="AH1159">
            <v>-23211875.221666668</v>
          </cell>
          <cell r="AI1159">
            <v>-23376498.850833338</v>
          </cell>
          <cell r="AJ1159">
            <v>-23545867.956666667</v>
          </cell>
        </row>
        <row r="1160">
          <cell r="Q1160">
            <v>-6898099.8499999996</v>
          </cell>
          <cell r="R1160">
            <v>-7664183.8499999996</v>
          </cell>
          <cell r="S1160">
            <v>-3722478.2</v>
          </cell>
          <cell r="T1160">
            <v>-4487858.2</v>
          </cell>
          <cell r="AG1160">
            <v>-6001985.072916667</v>
          </cell>
          <cell r="AH1160">
            <v>-6035083.4637500001</v>
          </cell>
          <cell r="AI1160">
            <v>-5875760.3691666676</v>
          </cell>
          <cell r="AJ1160">
            <v>-5698384.7612500014</v>
          </cell>
        </row>
        <row r="1161">
          <cell r="Q1161">
            <v>-214450.37</v>
          </cell>
          <cell r="R1161">
            <v>-285527.37</v>
          </cell>
          <cell r="S1161">
            <v>583187.69999999995</v>
          </cell>
          <cell r="T1161">
            <v>499397.15</v>
          </cell>
          <cell r="AG1161">
            <v>-3011983.6079166667</v>
          </cell>
          <cell r="AH1161">
            <v>-3011203.9720833334</v>
          </cell>
          <cell r="AI1161">
            <v>-2970946.3333333326</v>
          </cell>
          <cell r="AJ1161">
            <v>-2674395.9645833336</v>
          </cell>
        </row>
        <row r="1162">
          <cell r="Q1162">
            <v>-9147266.0600000005</v>
          </cell>
          <cell r="R1162">
            <v>-10163600.060000001</v>
          </cell>
          <cell r="S1162">
            <v>-11179934.060000001</v>
          </cell>
          <cell r="T1162">
            <v>-12196340.060000001</v>
          </cell>
          <cell r="AG1162">
            <v>-12111448.281666666</v>
          </cell>
          <cell r="AH1162">
            <v>-12089390.14875</v>
          </cell>
          <cell r="AI1162">
            <v>-12070635.307916669</v>
          </cell>
          <cell r="AJ1162">
            <v>-12085571.910833335</v>
          </cell>
        </row>
        <row r="1163">
          <cell r="Q1163">
            <v>-2278.3200000000002</v>
          </cell>
          <cell r="R1163">
            <v>-539.52</v>
          </cell>
          <cell r="S1163">
            <v>-539.52</v>
          </cell>
          <cell r="T1163">
            <v>0</v>
          </cell>
          <cell r="AG1163">
            <v>-94.93</v>
          </cell>
          <cell r="AH1163">
            <v>-212.34</v>
          </cell>
          <cell r="AI1163">
            <v>-257.3</v>
          </cell>
          <cell r="AJ1163">
            <v>-279.78000000000003</v>
          </cell>
        </row>
        <row r="1164">
          <cell r="Q1164">
            <v>-4317687.5199999996</v>
          </cell>
          <cell r="R1164">
            <v>-3387882.84</v>
          </cell>
          <cell r="S1164">
            <v>-4422732.03</v>
          </cell>
          <cell r="T1164">
            <v>-5678283.46</v>
          </cell>
          <cell r="AG1164">
            <v>-3647885.9395833332</v>
          </cell>
          <cell r="AH1164">
            <v>-3676175.6279166662</v>
          </cell>
          <cell r="AI1164">
            <v>-3897287.7045833343</v>
          </cell>
          <cell r="AJ1164">
            <v>-4126235.862916667</v>
          </cell>
        </row>
        <row r="1165">
          <cell r="Q1165">
            <v>-476089</v>
          </cell>
          <cell r="R1165">
            <v>-476089</v>
          </cell>
          <cell r="S1165">
            <v>-476089</v>
          </cell>
          <cell r="T1165">
            <v>-476089</v>
          </cell>
          <cell r="AG1165">
            <v>-476089</v>
          </cell>
          <cell r="AH1165">
            <v>-476089</v>
          </cell>
          <cell r="AI1165">
            <v>-476089</v>
          </cell>
          <cell r="AJ1165">
            <v>-476089</v>
          </cell>
        </row>
        <row r="1166">
          <cell r="Q1166">
            <v>0</v>
          </cell>
          <cell r="R1166">
            <v>0</v>
          </cell>
          <cell r="S1166">
            <v>0</v>
          </cell>
          <cell r="T1166">
            <v>0</v>
          </cell>
          <cell r="AG1166">
            <v>0</v>
          </cell>
          <cell r="AH1166">
            <v>0</v>
          </cell>
          <cell r="AI1166">
            <v>0</v>
          </cell>
          <cell r="AJ1166">
            <v>0</v>
          </cell>
        </row>
        <row r="1167">
          <cell r="Q1167">
            <v>-398788.3</v>
          </cell>
          <cell r="R1167">
            <v>-68677.25</v>
          </cell>
          <cell r="S1167">
            <v>-208677.25</v>
          </cell>
          <cell r="T1167">
            <v>-348677.25</v>
          </cell>
          <cell r="AG1167">
            <v>-262812.07749999996</v>
          </cell>
          <cell r="AH1167">
            <v>-258841.22666666665</v>
          </cell>
          <cell r="AI1167">
            <v>-252600.20000000004</v>
          </cell>
          <cell r="AJ1167">
            <v>-246359.17333333334</v>
          </cell>
        </row>
        <row r="1168">
          <cell r="Q1168">
            <v>53356</v>
          </cell>
          <cell r="R1168">
            <v>45356</v>
          </cell>
          <cell r="S1168">
            <v>1327356</v>
          </cell>
          <cell r="T1168">
            <v>955494</v>
          </cell>
          <cell r="AG1168">
            <v>-843774.8208333333</v>
          </cell>
          <cell r="AH1168">
            <v>-671668.82583333331</v>
          </cell>
          <cell r="AI1168">
            <v>-437146.16416666663</v>
          </cell>
          <cell r="AJ1168">
            <v>-234195.5</v>
          </cell>
        </row>
        <row r="1169">
          <cell r="Q1169">
            <v>-3725287</v>
          </cell>
          <cell r="R1169">
            <v>-4163092.12</v>
          </cell>
          <cell r="S1169">
            <v>-4868567.28</v>
          </cell>
          <cell r="T1169">
            <v>-5184513.0599999996</v>
          </cell>
          <cell r="AG1169">
            <v>-4129198.8716666666</v>
          </cell>
          <cell r="AH1169">
            <v>-4130707.2883333326</v>
          </cell>
          <cell r="AI1169">
            <v>-4149694.9445833336</v>
          </cell>
          <cell r="AJ1169">
            <v>-4181186.4983333331</v>
          </cell>
        </row>
        <row r="1170">
          <cell r="Q1170">
            <v>-999476.06</v>
          </cell>
          <cell r="R1170">
            <v>-1873038.83</v>
          </cell>
          <cell r="S1170">
            <v>-3788727.32</v>
          </cell>
          <cell r="T1170">
            <v>-4006125.79</v>
          </cell>
          <cell r="AG1170">
            <v>-1786205.6516666666</v>
          </cell>
          <cell r="AH1170">
            <v>-1786443.3358333334</v>
          </cell>
          <cell r="AI1170">
            <v>-1854618.9958333333</v>
          </cell>
          <cell r="AJ1170">
            <v>-1980157.4920833334</v>
          </cell>
        </row>
        <row r="1171">
          <cell r="Q1171">
            <v>0</v>
          </cell>
          <cell r="R1171">
            <v>0</v>
          </cell>
          <cell r="S1171">
            <v>0</v>
          </cell>
          <cell r="T1171">
            <v>0</v>
          </cell>
          <cell r="AG1171">
            <v>0</v>
          </cell>
          <cell r="AH1171">
            <v>0</v>
          </cell>
          <cell r="AI1171">
            <v>0</v>
          </cell>
          <cell r="AJ1171">
            <v>0</v>
          </cell>
        </row>
        <row r="1172">
          <cell r="Q1172">
            <v>-1184180.93</v>
          </cell>
          <cell r="R1172">
            <v>-1402233.98</v>
          </cell>
          <cell r="S1172">
            <v>-3061195.35</v>
          </cell>
          <cell r="T1172">
            <v>-4490665.0999999996</v>
          </cell>
          <cell r="AG1172">
            <v>-1979290.6291666667</v>
          </cell>
          <cell r="AH1172">
            <v>-1992858.3187499999</v>
          </cell>
          <cell r="AI1172">
            <v>-2036224.6658333335</v>
          </cell>
          <cell r="AJ1172">
            <v>-2140287.5366666671</v>
          </cell>
        </row>
        <row r="1173">
          <cell r="Q1173">
            <v>0</v>
          </cell>
          <cell r="R1173">
            <v>0</v>
          </cell>
          <cell r="S1173">
            <v>0</v>
          </cell>
          <cell r="T1173">
            <v>0</v>
          </cell>
          <cell r="AG1173">
            <v>0</v>
          </cell>
          <cell r="AH1173">
            <v>0</v>
          </cell>
          <cell r="AI1173">
            <v>0</v>
          </cell>
          <cell r="AJ1173">
            <v>0</v>
          </cell>
        </row>
        <row r="1174">
          <cell r="Q1174">
            <v>-132132.84</v>
          </cell>
          <cell r="R1174">
            <v>-132132.84</v>
          </cell>
          <cell r="S1174">
            <v>-132132.84</v>
          </cell>
          <cell r="T1174">
            <v>-132132.84</v>
          </cell>
          <cell r="AG1174">
            <v>-793528.41333333321</v>
          </cell>
          <cell r="AH1174">
            <v>-702475.64999999991</v>
          </cell>
          <cell r="AI1174">
            <v>-611422.8866666666</v>
          </cell>
          <cell r="AJ1174">
            <v>-520370.12333333323</v>
          </cell>
        </row>
        <row r="1175">
          <cell r="Q1175">
            <v>-1098.8699999999999</v>
          </cell>
          <cell r="R1175">
            <v>-1203.8499999999999</v>
          </cell>
          <cell r="S1175">
            <v>-1185.3599999999999</v>
          </cell>
          <cell r="T1175">
            <v>-1333.16</v>
          </cell>
          <cell r="AG1175">
            <v>-1944.3308333333334</v>
          </cell>
          <cell r="AH1175">
            <v>-1940.5474999999999</v>
          </cell>
          <cell r="AI1175">
            <v>-1885.0508333333335</v>
          </cell>
          <cell r="AJ1175">
            <v>-1791.2995833333334</v>
          </cell>
        </row>
        <row r="1176">
          <cell r="Q1176">
            <v>-125236.23</v>
          </cell>
          <cell r="R1176">
            <v>-97093.51</v>
          </cell>
          <cell r="S1176">
            <v>-53884.98</v>
          </cell>
          <cell r="T1176">
            <v>-173512.32000000001</v>
          </cell>
          <cell r="AG1176">
            <v>-127720.06958333334</v>
          </cell>
          <cell r="AH1176">
            <v>-130832.84166666667</v>
          </cell>
          <cell r="AI1176">
            <v>-133325.20500000002</v>
          </cell>
          <cell r="AJ1176">
            <v>-136603.89250000002</v>
          </cell>
        </row>
        <row r="1177">
          <cell r="Q1177">
            <v>-636014.97</v>
          </cell>
          <cell r="R1177">
            <v>-188841.77</v>
          </cell>
          <cell r="S1177">
            <v>-302691.63</v>
          </cell>
          <cell r="T1177">
            <v>-414244.35</v>
          </cell>
          <cell r="AG1177">
            <v>-238205.67124999998</v>
          </cell>
          <cell r="AH1177">
            <v>-258597.32458333333</v>
          </cell>
          <cell r="AI1177">
            <v>-270137.24208333332</v>
          </cell>
          <cell r="AJ1177">
            <v>-279151.74666666664</v>
          </cell>
        </row>
        <row r="1178">
          <cell r="Q1178">
            <v>-92229.47</v>
          </cell>
          <cell r="R1178">
            <v>-76757.25</v>
          </cell>
          <cell r="S1178">
            <v>-73601.34</v>
          </cell>
          <cell r="T1178">
            <v>-103984.42</v>
          </cell>
          <cell r="AG1178">
            <v>-56158.251250000001</v>
          </cell>
          <cell r="AH1178">
            <v>-58489.914166666662</v>
          </cell>
          <cell r="AI1178">
            <v>-60603.145416666674</v>
          </cell>
          <cell r="AJ1178">
            <v>-63187.496666666666</v>
          </cell>
        </row>
        <row r="1179">
          <cell r="Q1179">
            <v>-1016253</v>
          </cell>
          <cell r="R1179">
            <v>-1129170</v>
          </cell>
          <cell r="S1179">
            <v>-1242087</v>
          </cell>
          <cell r="T1179">
            <v>-1355004</v>
          </cell>
          <cell r="AG1179">
            <v>-1895411.7083333333</v>
          </cell>
          <cell r="AH1179">
            <v>-1786814.75</v>
          </cell>
          <cell r="AI1179">
            <v>-1678190.0416666667</v>
          </cell>
          <cell r="AJ1179">
            <v>-1624616.625</v>
          </cell>
        </row>
        <row r="1180">
          <cell r="Q1180">
            <v>-2869</v>
          </cell>
          <cell r="R1180">
            <v>-311.39999999999998</v>
          </cell>
          <cell r="S1180">
            <v>-1561.4</v>
          </cell>
          <cell r="T1180">
            <v>-14314.4</v>
          </cell>
          <cell r="AG1180">
            <v>-3361.6520833333329</v>
          </cell>
          <cell r="AH1180">
            <v>-3413.8724999999999</v>
          </cell>
          <cell r="AI1180">
            <v>-3445.8741666666665</v>
          </cell>
          <cell r="AJ1180">
            <v>-3470.2874999999999</v>
          </cell>
        </row>
        <row r="1181">
          <cell r="Q1181">
            <v>-322.33999999999997</v>
          </cell>
          <cell r="R1181">
            <v>-353.13</v>
          </cell>
          <cell r="S1181">
            <v>-347.71</v>
          </cell>
          <cell r="T1181">
            <v>-391.06</v>
          </cell>
          <cell r="AG1181">
            <v>-570.33708333333323</v>
          </cell>
          <cell r="AH1181">
            <v>-569.22749999999996</v>
          </cell>
          <cell r="AI1181">
            <v>-552.94875000000002</v>
          </cell>
          <cell r="AJ1181">
            <v>-525.44875000000002</v>
          </cell>
        </row>
        <row r="1182">
          <cell r="AG1182">
            <v>0</v>
          </cell>
          <cell r="AH1182">
            <v>0</v>
          </cell>
          <cell r="AI1182">
            <v>0</v>
          </cell>
          <cell r="AJ1182">
            <v>0</v>
          </cell>
        </row>
        <row r="1183">
          <cell r="Q1183">
            <v>0</v>
          </cell>
          <cell r="R1183">
            <v>0</v>
          </cell>
          <cell r="S1183">
            <v>0</v>
          </cell>
          <cell r="T1183">
            <v>0</v>
          </cell>
          <cell r="AG1183">
            <v>0</v>
          </cell>
          <cell r="AH1183">
            <v>0</v>
          </cell>
          <cell r="AI1183">
            <v>0</v>
          </cell>
          <cell r="AJ1183">
            <v>0</v>
          </cell>
        </row>
        <row r="1184">
          <cell r="Q1184">
            <v>0</v>
          </cell>
          <cell r="R1184">
            <v>0</v>
          </cell>
          <cell r="S1184">
            <v>0</v>
          </cell>
          <cell r="T1184">
            <v>0</v>
          </cell>
          <cell r="AG1184">
            <v>0</v>
          </cell>
          <cell r="AH1184">
            <v>0</v>
          </cell>
          <cell r="AI1184">
            <v>0</v>
          </cell>
          <cell r="AJ1184">
            <v>0</v>
          </cell>
        </row>
        <row r="1185">
          <cell r="Q1185">
            <v>0</v>
          </cell>
          <cell r="R1185">
            <v>0</v>
          </cell>
          <cell r="S1185">
            <v>0</v>
          </cell>
          <cell r="T1185">
            <v>0</v>
          </cell>
          <cell r="AG1185">
            <v>0</v>
          </cell>
          <cell r="AH1185">
            <v>0</v>
          </cell>
          <cell r="AI1185">
            <v>0</v>
          </cell>
          <cell r="AJ1185">
            <v>0</v>
          </cell>
        </row>
        <row r="1186">
          <cell r="Q1186">
            <v>0</v>
          </cell>
          <cell r="R1186">
            <v>0</v>
          </cell>
          <cell r="S1186">
            <v>0</v>
          </cell>
          <cell r="T1186">
            <v>0</v>
          </cell>
          <cell r="AG1186">
            <v>0</v>
          </cell>
          <cell r="AH1186">
            <v>0</v>
          </cell>
          <cell r="AI1186">
            <v>0</v>
          </cell>
          <cell r="AJ1186">
            <v>0</v>
          </cell>
        </row>
        <row r="1187">
          <cell r="Q1187">
            <v>-199375</v>
          </cell>
          <cell r="R1187">
            <v>-398750</v>
          </cell>
          <cell r="S1187">
            <v>-598125</v>
          </cell>
          <cell r="T1187">
            <v>-797500</v>
          </cell>
          <cell r="AG1187">
            <v>-697812.5</v>
          </cell>
          <cell r="AH1187">
            <v>-697812.5</v>
          </cell>
          <cell r="AI1187">
            <v>-697812.5</v>
          </cell>
          <cell r="AJ1187">
            <v>-697812.5</v>
          </cell>
        </row>
        <row r="1188">
          <cell r="Q1188">
            <v>0</v>
          </cell>
          <cell r="R1188">
            <v>0</v>
          </cell>
          <cell r="S1188">
            <v>0</v>
          </cell>
          <cell r="T1188">
            <v>0</v>
          </cell>
          <cell r="AG1188">
            <v>0</v>
          </cell>
          <cell r="AH1188">
            <v>0</v>
          </cell>
          <cell r="AI1188">
            <v>0</v>
          </cell>
          <cell r="AJ1188">
            <v>0</v>
          </cell>
        </row>
        <row r="1189">
          <cell r="Q1189">
            <v>0</v>
          </cell>
          <cell r="R1189">
            <v>0</v>
          </cell>
          <cell r="S1189">
            <v>0</v>
          </cell>
          <cell r="T1189">
            <v>0</v>
          </cell>
          <cell r="AG1189">
            <v>0</v>
          </cell>
          <cell r="AH1189">
            <v>0</v>
          </cell>
          <cell r="AI1189">
            <v>0</v>
          </cell>
          <cell r="AJ1189">
            <v>0</v>
          </cell>
        </row>
        <row r="1190">
          <cell r="Q1190">
            <v>0</v>
          </cell>
          <cell r="R1190">
            <v>0</v>
          </cell>
          <cell r="S1190">
            <v>0</v>
          </cell>
          <cell r="T1190">
            <v>0</v>
          </cell>
          <cell r="AG1190">
            <v>0</v>
          </cell>
          <cell r="AH1190">
            <v>0</v>
          </cell>
          <cell r="AI1190">
            <v>0</v>
          </cell>
          <cell r="AJ1190">
            <v>0</v>
          </cell>
        </row>
        <row r="1191">
          <cell r="Q1191">
            <v>0</v>
          </cell>
          <cell r="R1191">
            <v>0</v>
          </cell>
          <cell r="S1191">
            <v>0</v>
          </cell>
          <cell r="T1191">
            <v>0</v>
          </cell>
          <cell r="AG1191">
            <v>0</v>
          </cell>
          <cell r="AH1191">
            <v>0</v>
          </cell>
          <cell r="AI1191">
            <v>0</v>
          </cell>
          <cell r="AJ1191">
            <v>0</v>
          </cell>
        </row>
        <row r="1192">
          <cell r="Q1192">
            <v>0</v>
          </cell>
          <cell r="R1192">
            <v>0</v>
          </cell>
          <cell r="S1192">
            <v>0</v>
          </cell>
          <cell r="T1192">
            <v>0</v>
          </cell>
          <cell r="AG1192">
            <v>0</v>
          </cell>
          <cell r="AH1192">
            <v>0</v>
          </cell>
          <cell r="AI1192">
            <v>0</v>
          </cell>
          <cell r="AJ1192">
            <v>0</v>
          </cell>
        </row>
        <row r="1193">
          <cell r="Q1193">
            <v>0</v>
          </cell>
          <cell r="R1193">
            <v>0</v>
          </cell>
          <cell r="S1193">
            <v>0</v>
          </cell>
          <cell r="T1193">
            <v>0</v>
          </cell>
          <cell r="AG1193">
            <v>-269270.83333333331</v>
          </cell>
          <cell r="AH1193">
            <v>-235611.97916666666</v>
          </cell>
          <cell r="AI1193">
            <v>-188489.58333333334</v>
          </cell>
          <cell r="AJ1193">
            <v>-127903.64583333333</v>
          </cell>
        </row>
        <row r="1194">
          <cell r="Q1194">
            <v>0</v>
          </cell>
          <cell r="R1194">
            <v>0</v>
          </cell>
          <cell r="S1194">
            <v>0</v>
          </cell>
          <cell r="T1194">
            <v>0</v>
          </cell>
          <cell r="AG1194">
            <v>0</v>
          </cell>
          <cell r="AH1194">
            <v>0</v>
          </cell>
          <cell r="AI1194">
            <v>0</v>
          </cell>
          <cell r="AJ1194">
            <v>0</v>
          </cell>
        </row>
        <row r="1195">
          <cell r="Q1195">
            <v>0</v>
          </cell>
          <cell r="R1195">
            <v>0</v>
          </cell>
          <cell r="S1195">
            <v>0</v>
          </cell>
          <cell r="T1195">
            <v>0</v>
          </cell>
          <cell r="AG1195">
            <v>-235625</v>
          </cell>
          <cell r="AH1195">
            <v>-206171.875</v>
          </cell>
          <cell r="AI1195">
            <v>-164937.5</v>
          </cell>
          <cell r="AJ1195">
            <v>-111921.875</v>
          </cell>
        </row>
        <row r="1196">
          <cell r="Q1196">
            <v>0</v>
          </cell>
          <cell r="R1196">
            <v>0</v>
          </cell>
          <cell r="S1196">
            <v>0</v>
          </cell>
          <cell r="T1196">
            <v>0</v>
          </cell>
          <cell r="AG1196">
            <v>-30187.5</v>
          </cell>
          <cell r="AH1196">
            <v>-26687.5</v>
          </cell>
          <cell r="AI1196">
            <v>-21437.5</v>
          </cell>
          <cell r="AJ1196">
            <v>-14437.5</v>
          </cell>
        </row>
        <row r="1197">
          <cell r="Q1197">
            <v>0</v>
          </cell>
          <cell r="R1197">
            <v>0</v>
          </cell>
          <cell r="S1197">
            <v>0</v>
          </cell>
          <cell r="T1197">
            <v>0</v>
          </cell>
          <cell r="AG1197">
            <v>-847048.86875000002</v>
          </cell>
          <cell r="AH1197">
            <v>-785069.65833333333</v>
          </cell>
          <cell r="AI1197">
            <v>-681771.00208333333</v>
          </cell>
          <cell r="AJ1197">
            <v>-537152.9</v>
          </cell>
        </row>
        <row r="1198">
          <cell r="Q1198">
            <v>0</v>
          </cell>
          <cell r="R1198">
            <v>0</v>
          </cell>
          <cell r="S1198">
            <v>0</v>
          </cell>
          <cell r="T1198">
            <v>0</v>
          </cell>
          <cell r="AG1198">
            <v>-70353.737083333326</v>
          </cell>
          <cell r="AH1198">
            <v>-62196.776666666672</v>
          </cell>
          <cell r="AI1198">
            <v>-49961.34375</v>
          </cell>
          <cell r="AJ1198">
            <v>-33647.438333333332</v>
          </cell>
        </row>
        <row r="1199">
          <cell r="Q1199">
            <v>0</v>
          </cell>
          <cell r="R1199">
            <v>0</v>
          </cell>
          <cell r="S1199">
            <v>0</v>
          </cell>
          <cell r="T1199">
            <v>0</v>
          </cell>
          <cell r="AG1199">
            <v>-229712.54166666666</v>
          </cell>
          <cell r="AH1199">
            <v>-196212.80208333334</v>
          </cell>
          <cell r="AI1199">
            <v>-181855.77083333334</v>
          </cell>
          <cell r="AJ1199">
            <v>-157927.38541666666</v>
          </cell>
        </row>
        <row r="1200">
          <cell r="Q1200">
            <v>0</v>
          </cell>
          <cell r="R1200">
            <v>0</v>
          </cell>
          <cell r="S1200">
            <v>0</v>
          </cell>
          <cell r="T1200">
            <v>0</v>
          </cell>
          <cell r="AG1200">
            <v>0</v>
          </cell>
          <cell r="AH1200">
            <v>0</v>
          </cell>
          <cell r="AI1200">
            <v>0</v>
          </cell>
          <cell r="AJ1200">
            <v>0</v>
          </cell>
        </row>
        <row r="1201">
          <cell r="Q1201">
            <v>0</v>
          </cell>
          <cell r="R1201">
            <v>0</v>
          </cell>
          <cell r="S1201">
            <v>0</v>
          </cell>
          <cell r="T1201">
            <v>0</v>
          </cell>
          <cell r="AG1201">
            <v>-304361.97916666669</v>
          </cell>
          <cell r="AH1201">
            <v>-275716.14583333331</v>
          </cell>
          <cell r="AI1201">
            <v>-232747.39583333334</v>
          </cell>
          <cell r="AJ1201">
            <v>-175455.72916666666</v>
          </cell>
        </row>
        <row r="1202">
          <cell r="Q1202">
            <v>0</v>
          </cell>
          <cell r="R1202">
            <v>0</v>
          </cell>
          <cell r="S1202">
            <v>0</v>
          </cell>
          <cell r="T1202">
            <v>0</v>
          </cell>
          <cell r="AG1202">
            <v>-20637.5</v>
          </cell>
          <cell r="AH1202">
            <v>-18037.5</v>
          </cell>
          <cell r="AI1202">
            <v>-14787.5</v>
          </cell>
          <cell r="AJ1202">
            <v>-12837.5</v>
          </cell>
        </row>
        <row r="1203">
          <cell r="Q1203">
            <v>-66660.2</v>
          </cell>
          <cell r="R1203">
            <v>-85706.03</v>
          </cell>
          <cell r="S1203">
            <v>-104751.86</v>
          </cell>
          <cell r="T1203">
            <v>-9522.69</v>
          </cell>
          <cell r="AG1203">
            <v>-57137.303333333337</v>
          </cell>
          <cell r="AH1203">
            <v>-57137.30000000001</v>
          </cell>
          <cell r="AI1203">
            <v>-57137.296666666669</v>
          </cell>
          <cell r="AJ1203">
            <v>-57137.293333333328</v>
          </cell>
        </row>
        <row r="1204">
          <cell r="Q1204">
            <v>0</v>
          </cell>
          <cell r="R1204">
            <v>0</v>
          </cell>
          <cell r="S1204">
            <v>0</v>
          </cell>
          <cell r="T1204">
            <v>0</v>
          </cell>
          <cell r="AG1204">
            <v>-69563.537916666668</v>
          </cell>
          <cell r="AH1204">
            <v>-60799.634166666663</v>
          </cell>
          <cell r="AI1204">
            <v>-49844.757916666662</v>
          </cell>
          <cell r="AJ1204">
            <v>-43271.825833333336</v>
          </cell>
        </row>
        <row r="1205">
          <cell r="Q1205">
            <v>0</v>
          </cell>
          <cell r="R1205">
            <v>0</v>
          </cell>
          <cell r="S1205">
            <v>0</v>
          </cell>
          <cell r="T1205">
            <v>0</v>
          </cell>
          <cell r="AG1205">
            <v>-20604.427083333332</v>
          </cell>
          <cell r="AH1205">
            <v>-18008.59375</v>
          </cell>
          <cell r="AI1205">
            <v>-14763.802083333334</v>
          </cell>
          <cell r="AJ1205">
            <v>-12816.927083333334</v>
          </cell>
        </row>
        <row r="1206">
          <cell r="Q1206">
            <v>-59762.5</v>
          </cell>
          <cell r="R1206">
            <v>-76837.5</v>
          </cell>
          <cell r="S1206">
            <v>-93912.5</v>
          </cell>
          <cell r="T1206">
            <v>-8537.5</v>
          </cell>
          <cell r="AG1206">
            <v>-51225</v>
          </cell>
          <cell r="AH1206">
            <v>-51225</v>
          </cell>
          <cell r="AI1206">
            <v>-51225</v>
          </cell>
          <cell r="AJ1206">
            <v>-51225</v>
          </cell>
        </row>
        <row r="1207">
          <cell r="Q1207">
            <v>0</v>
          </cell>
          <cell r="R1207">
            <v>0</v>
          </cell>
          <cell r="S1207">
            <v>0</v>
          </cell>
          <cell r="T1207">
            <v>0</v>
          </cell>
          <cell r="AG1207">
            <v>-277812.5</v>
          </cell>
          <cell r="AH1207">
            <v>-242812.5</v>
          </cell>
          <cell r="AI1207">
            <v>-199062.5</v>
          </cell>
          <cell r="AJ1207">
            <v>-172812.5</v>
          </cell>
        </row>
        <row r="1208">
          <cell r="Q1208">
            <v>-18987.5</v>
          </cell>
          <cell r="R1208">
            <v>-24412.5</v>
          </cell>
          <cell r="S1208">
            <v>-29837.5</v>
          </cell>
          <cell r="T1208">
            <v>-2712.5</v>
          </cell>
          <cell r="AG1208">
            <v>-16275</v>
          </cell>
          <cell r="AH1208">
            <v>-16275</v>
          </cell>
          <cell r="AI1208">
            <v>-16275</v>
          </cell>
          <cell r="AJ1208">
            <v>-16275</v>
          </cell>
        </row>
        <row r="1209">
          <cell r="Q1209">
            <v>0</v>
          </cell>
          <cell r="R1209">
            <v>0</v>
          </cell>
          <cell r="S1209">
            <v>0</v>
          </cell>
          <cell r="T1209">
            <v>0</v>
          </cell>
          <cell r="AG1209">
            <v>-45811.374166666668</v>
          </cell>
          <cell r="AH1209">
            <v>-39986.13416666667</v>
          </cell>
          <cell r="AI1209">
            <v>-32662.977500000005</v>
          </cell>
          <cell r="AJ1209">
            <v>-28335.654166666671</v>
          </cell>
        </row>
        <row r="1210">
          <cell r="Q1210">
            <v>-151228.95000000001</v>
          </cell>
          <cell r="R1210">
            <v>-194437.28</v>
          </cell>
          <cell r="S1210">
            <v>-237645.61</v>
          </cell>
          <cell r="T1210">
            <v>-21603.94</v>
          </cell>
          <cell r="AG1210">
            <v>-129624.80333333333</v>
          </cell>
          <cell r="AH1210">
            <v>-129624.8</v>
          </cell>
          <cell r="AI1210">
            <v>-129624.79666666668</v>
          </cell>
          <cell r="AJ1210">
            <v>-129624.79333333333</v>
          </cell>
        </row>
        <row r="1211">
          <cell r="Q1211">
            <v>-177041.45</v>
          </cell>
          <cell r="R1211">
            <v>-227624.78</v>
          </cell>
          <cell r="S1211">
            <v>-278208.11</v>
          </cell>
          <cell r="T1211">
            <v>-25291.439999999999</v>
          </cell>
          <cell r="AG1211">
            <v>-151749.80333333332</v>
          </cell>
          <cell r="AH1211">
            <v>-151749.80000000002</v>
          </cell>
          <cell r="AI1211">
            <v>-151749.79666666666</v>
          </cell>
          <cell r="AJ1211">
            <v>-151749.79333333333</v>
          </cell>
        </row>
        <row r="1212">
          <cell r="Q1212">
            <v>-201250</v>
          </cell>
          <cell r="R1212">
            <v>-258750</v>
          </cell>
          <cell r="S1212">
            <v>-316250</v>
          </cell>
          <cell r="T1212">
            <v>-28750</v>
          </cell>
          <cell r="AG1212">
            <v>-172500</v>
          </cell>
          <cell r="AH1212">
            <v>-172500</v>
          </cell>
          <cell r="AI1212">
            <v>-172500</v>
          </cell>
          <cell r="AJ1212">
            <v>-172500</v>
          </cell>
        </row>
        <row r="1213">
          <cell r="Q1213">
            <v>-161466.45000000001</v>
          </cell>
          <cell r="R1213">
            <v>-207599.78</v>
          </cell>
          <cell r="S1213">
            <v>-253733.11</v>
          </cell>
          <cell r="T1213">
            <v>-23066.44</v>
          </cell>
          <cell r="AG1213">
            <v>-138399.80333333332</v>
          </cell>
          <cell r="AH1213">
            <v>-138399.80000000002</v>
          </cell>
          <cell r="AI1213">
            <v>-138399.79666666666</v>
          </cell>
          <cell r="AJ1213">
            <v>-138399.79333333333</v>
          </cell>
        </row>
        <row r="1214">
          <cell r="Q1214">
            <v>-60550</v>
          </cell>
          <cell r="R1214">
            <v>-77850</v>
          </cell>
          <cell r="S1214">
            <v>-95150</v>
          </cell>
          <cell r="T1214">
            <v>-8650</v>
          </cell>
          <cell r="AG1214">
            <v>-51900</v>
          </cell>
          <cell r="AH1214">
            <v>-51900</v>
          </cell>
          <cell r="AI1214">
            <v>-51900</v>
          </cell>
          <cell r="AJ1214">
            <v>-51900</v>
          </cell>
        </row>
        <row r="1215">
          <cell r="Q1215">
            <v>-404250</v>
          </cell>
          <cell r="R1215">
            <v>-519750</v>
          </cell>
          <cell r="S1215">
            <v>-635250</v>
          </cell>
          <cell r="T1215">
            <v>-57750</v>
          </cell>
          <cell r="AG1215">
            <v>-346500</v>
          </cell>
          <cell r="AH1215">
            <v>-346500</v>
          </cell>
          <cell r="AI1215">
            <v>-346500</v>
          </cell>
          <cell r="AJ1215">
            <v>-346500</v>
          </cell>
        </row>
        <row r="1216">
          <cell r="Q1216">
            <v>-409500</v>
          </cell>
          <cell r="R1216">
            <v>-526500</v>
          </cell>
          <cell r="S1216">
            <v>-643500</v>
          </cell>
          <cell r="T1216">
            <v>-58500</v>
          </cell>
          <cell r="AG1216">
            <v>-351000</v>
          </cell>
          <cell r="AH1216">
            <v>-351000</v>
          </cell>
          <cell r="AI1216">
            <v>-351000</v>
          </cell>
          <cell r="AJ1216">
            <v>-351000</v>
          </cell>
        </row>
        <row r="1217">
          <cell r="Q1217">
            <v>-102666.45</v>
          </cell>
          <cell r="R1217">
            <v>-131999.78</v>
          </cell>
          <cell r="S1217">
            <v>-161333.10999999999</v>
          </cell>
          <cell r="T1217">
            <v>-14666.44</v>
          </cell>
          <cell r="AG1217">
            <v>-87999.80333333333</v>
          </cell>
          <cell r="AH1217">
            <v>-87999.8</v>
          </cell>
          <cell r="AI1217">
            <v>-87999.796666666676</v>
          </cell>
          <cell r="AJ1217">
            <v>-87999.793333333335</v>
          </cell>
        </row>
        <row r="1218">
          <cell r="Q1218">
            <v>-145366.45000000001</v>
          </cell>
          <cell r="R1218">
            <v>-186899.78</v>
          </cell>
          <cell r="S1218">
            <v>-228433.11</v>
          </cell>
          <cell r="T1218">
            <v>-20766.439999999999</v>
          </cell>
          <cell r="AG1218">
            <v>-124599.80333333333</v>
          </cell>
          <cell r="AH1218">
            <v>-124599.8</v>
          </cell>
          <cell r="AI1218">
            <v>-124599.79666666668</v>
          </cell>
          <cell r="AJ1218">
            <v>-124599.79333333333</v>
          </cell>
        </row>
        <row r="1219">
          <cell r="Q1219">
            <v>-214375</v>
          </cell>
          <cell r="R1219">
            <v>-275625</v>
          </cell>
          <cell r="S1219">
            <v>-336875</v>
          </cell>
          <cell r="T1219">
            <v>-30625</v>
          </cell>
          <cell r="AG1219">
            <v>-183750</v>
          </cell>
          <cell r="AH1219">
            <v>-183750</v>
          </cell>
          <cell r="AI1219">
            <v>-183750</v>
          </cell>
          <cell r="AJ1219">
            <v>-183750</v>
          </cell>
        </row>
        <row r="1220">
          <cell r="Q1220">
            <v>-42933.55</v>
          </cell>
          <cell r="R1220">
            <v>-55200.22</v>
          </cell>
          <cell r="S1220">
            <v>-67466.89</v>
          </cell>
          <cell r="T1220">
            <v>-6133.56</v>
          </cell>
          <cell r="AG1220">
            <v>-36800.196666666663</v>
          </cell>
          <cell r="AH1220">
            <v>-36800.200000000004</v>
          </cell>
          <cell r="AI1220">
            <v>-36800.203333333331</v>
          </cell>
          <cell r="AJ1220">
            <v>-36800.206666666658</v>
          </cell>
        </row>
        <row r="1221">
          <cell r="Q1221">
            <v>-57837.5</v>
          </cell>
          <cell r="R1221">
            <v>-74362.5</v>
          </cell>
          <cell r="S1221">
            <v>-90887.5</v>
          </cell>
          <cell r="T1221">
            <v>-8262.5</v>
          </cell>
          <cell r="AG1221">
            <v>-49575</v>
          </cell>
          <cell r="AH1221">
            <v>-49575</v>
          </cell>
          <cell r="AI1221">
            <v>-49575</v>
          </cell>
          <cell r="AJ1221">
            <v>-49575</v>
          </cell>
        </row>
        <row r="1222">
          <cell r="Q1222">
            <v>-96541.45</v>
          </cell>
          <cell r="R1222">
            <v>-124124.78</v>
          </cell>
          <cell r="S1222">
            <v>-151708.10999999999</v>
          </cell>
          <cell r="T1222">
            <v>-13791.44</v>
          </cell>
          <cell r="AG1222">
            <v>-82749.80333333333</v>
          </cell>
          <cell r="AH1222">
            <v>-82749.8</v>
          </cell>
          <cell r="AI1222">
            <v>-82749.796666666676</v>
          </cell>
          <cell r="AJ1222">
            <v>-82749.79333333332</v>
          </cell>
        </row>
        <row r="1223">
          <cell r="Q1223">
            <v>-312812.5</v>
          </cell>
          <cell r="R1223">
            <v>-402187.5</v>
          </cell>
          <cell r="S1223">
            <v>-491562.5</v>
          </cell>
          <cell r="T1223">
            <v>-44687.5</v>
          </cell>
          <cell r="AG1223">
            <v>-268125</v>
          </cell>
          <cell r="AH1223">
            <v>-268125</v>
          </cell>
          <cell r="AI1223">
            <v>-268125</v>
          </cell>
          <cell r="AJ1223">
            <v>-268125</v>
          </cell>
        </row>
        <row r="1224">
          <cell r="Q1224">
            <v>-191916.45</v>
          </cell>
          <cell r="R1224">
            <v>-246749.78</v>
          </cell>
          <cell r="S1224">
            <v>-301583.11</v>
          </cell>
          <cell r="T1224">
            <v>-27416.44</v>
          </cell>
          <cell r="AG1224">
            <v>-164499.80333333332</v>
          </cell>
          <cell r="AH1224">
            <v>-164499.80000000002</v>
          </cell>
          <cell r="AI1224">
            <v>-164499.79666666663</v>
          </cell>
          <cell r="AJ1224">
            <v>-164499.79333333331</v>
          </cell>
        </row>
        <row r="1225">
          <cell r="Q1225">
            <v>-42000</v>
          </cell>
          <cell r="R1225">
            <v>-54000</v>
          </cell>
          <cell r="S1225">
            <v>-66000</v>
          </cell>
          <cell r="T1225">
            <v>-6000</v>
          </cell>
          <cell r="AG1225">
            <v>-36000</v>
          </cell>
          <cell r="AH1225">
            <v>-36000</v>
          </cell>
          <cell r="AI1225">
            <v>-36000</v>
          </cell>
          <cell r="AJ1225">
            <v>-36000</v>
          </cell>
        </row>
        <row r="1226">
          <cell r="Q1226">
            <v>-932707.49</v>
          </cell>
          <cell r="R1226">
            <v>-84790.82</v>
          </cell>
          <cell r="S1226">
            <v>-254374.15</v>
          </cell>
          <cell r="T1226">
            <v>-423957.48</v>
          </cell>
          <cell r="AG1226">
            <v>-508749.1766666667</v>
          </cell>
          <cell r="AH1226">
            <v>-508749.17333333334</v>
          </cell>
          <cell r="AI1226">
            <v>-508749.17</v>
          </cell>
          <cell r="AJ1226">
            <v>-508749.16666666674</v>
          </cell>
        </row>
        <row r="1227">
          <cell r="Q1227">
            <v>-3552082.53</v>
          </cell>
          <cell r="R1227">
            <v>-322915.86</v>
          </cell>
          <cell r="S1227">
            <v>-968749.19</v>
          </cell>
          <cell r="T1227">
            <v>-1614582.52</v>
          </cell>
          <cell r="AG1227">
            <v>-1937499.2166666668</v>
          </cell>
          <cell r="AH1227">
            <v>-1937499.2133333331</v>
          </cell>
          <cell r="AI1227">
            <v>-1937499.21</v>
          </cell>
          <cell r="AJ1227">
            <v>-1937499.2066666668</v>
          </cell>
        </row>
        <row r="1228">
          <cell r="Q1228">
            <v>0</v>
          </cell>
          <cell r="R1228">
            <v>0</v>
          </cell>
          <cell r="S1228">
            <v>0</v>
          </cell>
          <cell r="T1228">
            <v>0</v>
          </cell>
          <cell r="AG1228">
            <v>-63380.137916666667</v>
          </cell>
          <cell r="AH1228">
            <v>-54432.344583333346</v>
          </cell>
          <cell r="AI1228">
            <v>-51449.82958333334</v>
          </cell>
          <cell r="AJ1228">
            <v>-45484.676249999997</v>
          </cell>
        </row>
        <row r="1229">
          <cell r="Q1229">
            <v>0</v>
          </cell>
          <cell r="R1229">
            <v>0</v>
          </cell>
          <cell r="S1229">
            <v>0</v>
          </cell>
          <cell r="T1229">
            <v>0</v>
          </cell>
          <cell r="AG1229">
            <v>-88958.333333333328</v>
          </cell>
          <cell r="AH1229">
            <v>-71458.333333333328</v>
          </cell>
          <cell r="AI1229">
            <v>-65625</v>
          </cell>
          <cell r="AJ1229">
            <v>-53958.333333333336</v>
          </cell>
        </row>
        <row r="1230">
          <cell r="Q1230">
            <v>0</v>
          </cell>
          <cell r="R1230">
            <v>0</v>
          </cell>
          <cell r="S1230">
            <v>0</v>
          </cell>
          <cell r="T1230">
            <v>0</v>
          </cell>
          <cell r="AG1230">
            <v>0</v>
          </cell>
          <cell r="AH1230">
            <v>0</v>
          </cell>
          <cell r="AI1230">
            <v>0</v>
          </cell>
          <cell r="AJ1230">
            <v>0</v>
          </cell>
        </row>
        <row r="1231">
          <cell r="Q1231">
            <v>-1699316.75</v>
          </cell>
          <cell r="R1231">
            <v>-154483.42000000001</v>
          </cell>
          <cell r="S1231">
            <v>-463450.09</v>
          </cell>
          <cell r="T1231">
            <v>-772416.76</v>
          </cell>
          <cell r="AG1231">
            <v>-926900.09</v>
          </cell>
          <cell r="AH1231">
            <v>-926900.08708333329</v>
          </cell>
          <cell r="AI1231">
            <v>-926900.08499999996</v>
          </cell>
          <cell r="AJ1231">
            <v>-926900.08375000011</v>
          </cell>
        </row>
        <row r="1232">
          <cell r="Q1232">
            <v>0</v>
          </cell>
          <cell r="R1232">
            <v>0</v>
          </cell>
          <cell r="S1232">
            <v>0</v>
          </cell>
          <cell r="T1232">
            <v>0</v>
          </cell>
          <cell r="AG1232">
            <v>0</v>
          </cell>
          <cell r="AH1232">
            <v>0</v>
          </cell>
          <cell r="AI1232">
            <v>0</v>
          </cell>
          <cell r="AJ1232">
            <v>0</v>
          </cell>
        </row>
        <row r="1233">
          <cell r="Q1233">
            <v>0</v>
          </cell>
          <cell r="R1233">
            <v>0</v>
          </cell>
          <cell r="S1233">
            <v>0</v>
          </cell>
          <cell r="T1233">
            <v>0</v>
          </cell>
          <cell r="AG1233">
            <v>0</v>
          </cell>
          <cell r="AH1233">
            <v>0</v>
          </cell>
          <cell r="AI1233">
            <v>0</v>
          </cell>
          <cell r="AJ1233">
            <v>0</v>
          </cell>
        </row>
        <row r="1234">
          <cell r="Q1234">
            <v>0</v>
          </cell>
          <cell r="R1234">
            <v>0</v>
          </cell>
          <cell r="S1234">
            <v>0</v>
          </cell>
          <cell r="T1234">
            <v>0</v>
          </cell>
          <cell r="AG1234">
            <v>0</v>
          </cell>
          <cell r="AH1234">
            <v>0</v>
          </cell>
          <cell r="AI1234">
            <v>0</v>
          </cell>
          <cell r="AJ1234">
            <v>0</v>
          </cell>
        </row>
        <row r="1235">
          <cell r="Q1235">
            <v>0</v>
          </cell>
          <cell r="R1235">
            <v>0</v>
          </cell>
          <cell r="S1235">
            <v>0</v>
          </cell>
          <cell r="T1235">
            <v>0</v>
          </cell>
          <cell r="AG1235">
            <v>0</v>
          </cell>
          <cell r="AH1235">
            <v>0</v>
          </cell>
          <cell r="AI1235">
            <v>0</v>
          </cell>
          <cell r="AJ1235">
            <v>0</v>
          </cell>
        </row>
        <row r="1236">
          <cell r="Q1236">
            <v>0</v>
          </cell>
          <cell r="R1236">
            <v>0</v>
          </cell>
          <cell r="S1236">
            <v>0</v>
          </cell>
          <cell r="T1236">
            <v>0</v>
          </cell>
          <cell r="AG1236">
            <v>0</v>
          </cell>
          <cell r="AH1236">
            <v>0</v>
          </cell>
          <cell r="AI1236">
            <v>0</v>
          </cell>
          <cell r="AJ1236">
            <v>0</v>
          </cell>
        </row>
        <row r="1237">
          <cell r="Q1237">
            <v>0</v>
          </cell>
          <cell r="R1237">
            <v>0</v>
          </cell>
          <cell r="S1237">
            <v>0</v>
          </cell>
          <cell r="T1237">
            <v>0</v>
          </cell>
          <cell r="AG1237">
            <v>0</v>
          </cell>
          <cell r="AH1237">
            <v>0</v>
          </cell>
          <cell r="AI1237">
            <v>0</v>
          </cell>
          <cell r="AJ1237">
            <v>0</v>
          </cell>
        </row>
        <row r="1238">
          <cell r="Q1238">
            <v>0</v>
          </cell>
          <cell r="R1238">
            <v>0</v>
          </cell>
          <cell r="S1238">
            <v>0</v>
          </cell>
          <cell r="T1238">
            <v>0</v>
          </cell>
          <cell r="AG1238">
            <v>-122438.86291666667</v>
          </cell>
          <cell r="AH1238">
            <v>-82729.81041666666</v>
          </cell>
          <cell r="AI1238">
            <v>-29782.911250000001</v>
          </cell>
          <cell r="AJ1238">
            <v>0</v>
          </cell>
        </row>
        <row r="1239">
          <cell r="Q1239">
            <v>-802132.01</v>
          </cell>
          <cell r="R1239">
            <v>-1122965.3400000001</v>
          </cell>
          <cell r="S1239">
            <v>-1443798.67</v>
          </cell>
          <cell r="T1239">
            <v>-1764632</v>
          </cell>
          <cell r="AG1239">
            <v>-962548.69666666666</v>
          </cell>
          <cell r="AH1239">
            <v>-962548.69333333324</v>
          </cell>
          <cell r="AI1239">
            <v>-962548.69</v>
          </cell>
          <cell r="AJ1239">
            <v>-962548.68666666653</v>
          </cell>
        </row>
        <row r="1240">
          <cell r="Q1240">
            <v>0</v>
          </cell>
          <cell r="R1240">
            <v>0</v>
          </cell>
          <cell r="S1240">
            <v>0</v>
          </cell>
          <cell r="T1240">
            <v>0</v>
          </cell>
          <cell r="AG1240">
            <v>-388645.83333333331</v>
          </cell>
          <cell r="AH1240">
            <v>-337395.83333333331</v>
          </cell>
          <cell r="AI1240">
            <v>-269062.5</v>
          </cell>
          <cell r="AJ1240">
            <v>-183645.83333333334</v>
          </cell>
        </row>
        <row r="1241">
          <cell r="Q1241">
            <v>0</v>
          </cell>
          <cell r="R1241">
            <v>0</v>
          </cell>
          <cell r="S1241">
            <v>0</v>
          </cell>
          <cell r="T1241">
            <v>0</v>
          </cell>
          <cell r="AG1241">
            <v>0</v>
          </cell>
          <cell r="AH1241">
            <v>0</v>
          </cell>
          <cell r="AI1241">
            <v>0</v>
          </cell>
          <cell r="AJ1241">
            <v>0</v>
          </cell>
        </row>
        <row r="1242">
          <cell r="Q1242">
            <v>0</v>
          </cell>
          <cell r="R1242">
            <v>0</v>
          </cell>
          <cell r="S1242">
            <v>0</v>
          </cell>
          <cell r="T1242">
            <v>0</v>
          </cell>
          <cell r="AG1242">
            <v>-223031.25</v>
          </cell>
          <cell r="AH1242">
            <v>-179156.25</v>
          </cell>
          <cell r="AI1242">
            <v>-120656.25</v>
          </cell>
          <cell r="AJ1242">
            <v>-47531.25</v>
          </cell>
        </row>
        <row r="1243">
          <cell r="Q1243">
            <v>-38750</v>
          </cell>
          <cell r="R1243">
            <v>-54250</v>
          </cell>
          <cell r="S1243">
            <v>-69750</v>
          </cell>
          <cell r="T1243">
            <v>0</v>
          </cell>
          <cell r="AG1243">
            <v>-46500</v>
          </cell>
          <cell r="AH1243">
            <v>-46500</v>
          </cell>
          <cell r="AI1243">
            <v>-46500</v>
          </cell>
          <cell r="AJ1243">
            <v>-42947.916666666664</v>
          </cell>
        </row>
        <row r="1244">
          <cell r="Q1244">
            <v>-146626.66</v>
          </cell>
          <cell r="R1244">
            <v>-205293.32</v>
          </cell>
          <cell r="S1244">
            <v>-263959.98</v>
          </cell>
          <cell r="T1244">
            <v>0</v>
          </cell>
          <cell r="AG1244">
            <v>-175960.03333333335</v>
          </cell>
          <cell r="AH1244">
            <v>-175960.0266666667</v>
          </cell>
          <cell r="AI1244">
            <v>-175960.02000000002</v>
          </cell>
          <cell r="AJ1244">
            <v>-162517.23666666666</v>
          </cell>
        </row>
        <row r="1245">
          <cell r="Q1245">
            <v>-842187.5</v>
          </cell>
          <cell r="R1245">
            <v>-1179062.5</v>
          </cell>
          <cell r="S1245">
            <v>-1515937.5</v>
          </cell>
          <cell r="T1245">
            <v>-1852812.5</v>
          </cell>
          <cell r="AG1245">
            <v>-1010625</v>
          </cell>
          <cell r="AH1245">
            <v>-1010625</v>
          </cell>
          <cell r="AI1245">
            <v>-1010625</v>
          </cell>
          <cell r="AJ1245">
            <v>-1010625</v>
          </cell>
        </row>
        <row r="1246">
          <cell r="Q1246">
            <v>-487500</v>
          </cell>
          <cell r="R1246">
            <v>-682500</v>
          </cell>
          <cell r="S1246">
            <v>-877500</v>
          </cell>
          <cell r="T1246">
            <v>-1072500</v>
          </cell>
          <cell r="AG1246">
            <v>-585000</v>
          </cell>
          <cell r="AH1246">
            <v>-585000</v>
          </cell>
          <cell r="AI1246">
            <v>-585000</v>
          </cell>
          <cell r="AJ1246">
            <v>-585000</v>
          </cell>
        </row>
        <row r="1247">
          <cell r="Q1247">
            <v>-2201792.52</v>
          </cell>
          <cell r="R1247">
            <v>-2752240.65</v>
          </cell>
          <cell r="S1247">
            <v>-3302688.78</v>
          </cell>
          <cell r="T1247">
            <v>-550448.16</v>
          </cell>
          <cell r="AG1247">
            <v>-2110956.0016666665</v>
          </cell>
          <cell r="AH1247">
            <v>-2060155.3262500002</v>
          </cell>
          <cell r="AI1247">
            <v>-1998065.6066666667</v>
          </cell>
          <cell r="AJ1247">
            <v>-1958553.9783333335</v>
          </cell>
        </row>
        <row r="1248">
          <cell r="Q1248">
            <v>-1968.42</v>
          </cell>
          <cell r="R1248">
            <v>-81301.72</v>
          </cell>
          <cell r="S1248">
            <v>-128134.61</v>
          </cell>
          <cell r="T1248">
            <v>-193252.52</v>
          </cell>
          <cell r="AG1248">
            <v>-63117.797500000008</v>
          </cell>
          <cell r="AH1248">
            <v>-64910.628333333356</v>
          </cell>
          <cell r="AI1248">
            <v>-68714.197083333347</v>
          </cell>
          <cell r="AJ1248">
            <v>-78156.269166666665</v>
          </cell>
        </row>
        <row r="1249">
          <cell r="Q1249">
            <v>-128480.64</v>
          </cell>
          <cell r="R1249">
            <v>-22350.91</v>
          </cell>
          <cell r="S1249">
            <v>-44701.82</v>
          </cell>
          <cell r="T1249">
            <v>-67052.73</v>
          </cell>
          <cell r="AG1249">
            <v>-16060.08</v>
          </cell>
          <cell r="AH1249">
            <v>-22344.727916666667</v>
          </cell>
          <cell r="AI1249">
            <v>-25138.59166666666</v>
          </cell>
          <cell r="AJ1249">
            <v>-29795.031249999996</v>
          </cell>
        </row>
        <row r="1250">
          <cell r="Q1250">
            <v>-11355.43</v>
          </cell>
          <cell r="R1250">
            <v>-18925.72</v>
          </cell>
          <cell r="S1250">
            <v>-3785.14</v>
          </cell>
          <cell r="T1250">
            <v>-11355.43</v>
          </cell>
          <cell r="AG1250">
            <v>-19583.491250000003</v>
          </cell>
          <cell r="AH1250">
            <v>-20845.205833333337</v>
          </cell>
          <cell r="AI1250">
            <v>-21791.491666666669</v>
          </cell>
          <cell r="AJ1250">
            <v>-22422.348750000005</v>
          </cell>
        </row>
        <row r="1251">
          <cell r="Q1251">
            <v>0</v>
          </cell>
          <cell r="R1251">
            <v>0</v>
          </cell>
          <cell r="S1251">
            <v>0</v>
          </cell>
          <cell r="T1251">
            <v>0</v>
          </cell>
          <cell r="AG1251">
            <v>-16332.467500000001</v>
          </cell>
          <cell r="AH1251">
            <v>-7028.3149999999996</v>
          </cell>
          <cell r="AI1251">
            <v>3350.8537499999998</v>
          </cell>
          <cell r="AJ1251">
            <v>7369.4920833333335</v>
          </cell>
        </row>
        <row r="1252">
          <cell r="Q1252">
            <v>0</v>
          </cell>
          <cell r="R1252">
            <v>0</v>
          </cell>
          <cell r="S1252">
            <v>0</v>
          </cell>
          <cell r="T1252">
            <v>0</v>
          </cell>
          <cell r="AG1252">
            <v>-40036.249999999993</v>
          </cell>
          <cell r="AH1252">
            <v>-32899.863333333335</v>
          </cell>
          <cell r="AI1252">
            <v>-25382.65625</v>
          </cell>
          <cell r="AJ1252">
            <v>-19995.236249999998</v>
          </cell>
        </row>
        <row r="1253">
          <cell r="Q1253">
            <v>-4441250</v>
          </cell>
          <cell r="R1253">
            <v>-403750</v>
          </cell>
          <cell r="S1253">
            <v>-1211250</v>
          </cell>
          <cell r="T1253">
            <v>-2018750</v>
          </cell>
          <cell r="AG1253">
            <v>-2422500</v>
          </cell>
          <cell r="AH1253">
            <v>-2422500</v>
          </cell>
          <cell r="AI1253">
            <v>-2422500</v>
          </cell>
          <cell r="AJ1253">
            <v>-2422500</v>
          </cell>
        </row>
        <row r="1254">
          <cell r="Q1254">
            <v>-3208333.15</v>
          </cell>
          <cell r="R1254">
            <v>-291666.48</v>
          </cell>
          <cell r="S1254">
            <v>-874999.81</v>
          </cell>
          <cell r="T1254">
            <v>-1458333.14</v>
          </cell>
          <cell r="AG1254">
            <v>-1749999.8366666667</v>
          </cell>
          <cell r="AH1254">
            <v>-1749999.8333333333</v>
          </cell>
          <cell r="AI1254">
            <v>-1749999.83</v>
          </cell>
          <cell r="AJ1254">
            <v>-1749999.8266666664</v>
          </cell>
        </row>
        <row r="1255">
          <cell r="Q1255">
            <v>-16785.45</v>
          </cell>
          <cell r="R1255">
            <v>-21811.97</v>
          </cell>
          <cell r="S1255">
            <v>-27705.86</v>
          </cell>
          <cell r="T1255">
            <v>56687.97</v>
          </cell>
          <cell r="AG1255">
            <v>-2034.8454166666668</v>
          </cell>
          <cell r="AH1255">
            <v>-3643.0712500000004</v>
          </cell>
          <cell r="AI1255">
            <v>-5706.314166666667</v>
          </cell>
          <cell r="AJ1255">
            <v>-4498.7262500000006</v>
          </cell>
        </row>
        <row r="1256">
          <cell r="Q1256">
            <v>-45879.18</v>
          </cell>
          <cell r="R1256">
            <v>-44448.160000000003</v>
          </cell>
          <cell r="S1256">
            <v>-43220.74</v>
          </cell>
          <cell r="T1256">
            <v>-8778.4</v>
          </cell>
          <cell r="AG1256">
            <v>-13952.984999999999</v>
          </cell>
          <cell r="AH1256">
            <v>-17716.624166666665</v>
          </cell>
          <cell r="AI1256">
            <v>-21369.494999999999</v>
          </cell>
          <cell r="AJ1256">
            <v>-23536.125833333335</v>
          </cell>
        </row>
        <row r="1257">
          <cell r="Q1257">
            <v>-561666.5</v>
          </cell>
          <cell r="R1257">
            <v>-1684999.83</v>
          </cell>
          <cell r="S1257">
            <v>-2808333.16</v>
          </cell>
          <cell r="T1257">
            <v>-3931666.49</v>
          </cell>
          <cell r="AG1257">
            <v>-3369999.8533333335</v>
          </cell>
          <cell r="AH1257">
            <v>-3369999.85</v>
          </cell>
          <cell r="AI1257">
            <v>-3369999.8466666662</v>
          </cell>
          <cell r="AJ1257">
            <v>-3369999.8433333333</v>
          </cell>
        </row>
        <row r="1258">
          <cell r="Q1258">
            <v>-53523.61</v>
          </cell>
          <cell r="R1258">
            <v>-53523.61</v>
          </cell>
          <cell r="S1258">
            <v>-53523.61</v>
          </cell>
          <cell r="T1258">
            <v>-61504.03</v>
          </cell>
          <cell r="AG1258">
            <v>-15611.052916666667</v>
          </cell>
          <cell r="AH1258">
            <v>-20071.353749999998</v>
          </cell>
          <cell r="AI1258">
            <v>-24531.654583333333</v>
          </cell>
          <cell r="AJ1258">
            <v>-29324.472916666666</v>
          </cell>
        </row>
        <row r="1259">
          <cell r="Q1259">
            <v>-88660.63</v>
          </cell>
          <cell r="R1259">
            <v>-88660.63</v>
          </cell>
          <cell r="S1259">
            <v>-87313.61</v>
          </cell>
          <cell r="T1259">
            <v>-99566.01</v>
          </cell>
          <cell r="AG1259">
            <v>-69210.078749999986</v>
          </cell>
          <cell r="AH1259">
            <v>-71658.199166666658</v>
          </cell>
          <cell r="AI1259">
            <v>-74203.868333333332</v>
          </cell>
          <cell r="AJ1259">
            <v>-76964.37000000001</v>
          </cell>
        </row>
        <row r="1260">
          <cell r="Q1260">
            <v>-8208750</v>
          </cell>
          <cell r="R1260">
            <v>-746250</v>
          </cell>
          <cell r="S1260">
            <v>-2238750</v>
          </cell>
          <cell r="T1260">
            <v>-3731250</v>
          </cell>
          <cell r="AG1260">
            <v>-4477500</v>
          </cell>
          <cell r="AH1260">
            <v>-4477500</v>
          </cell>
          <cell r="AI1260">
            <v>-4477500</v>
          </cell>
          <cell r="AJ1260">
            <v>-4477500</v>
          </cell>
        </row>
        <row r="1261">
          <cell r="Q1261">
            <v>-871979.18</v>
          </cell>
          <cell r="R1261">
            <v>-79270.850000000006</v>
          </cell>
          <cell r="S1261">
            <v>-237812.52</v>
          </cell>
          <cell r="T1261">
            <v>-396354.19</v>
          </cell>
          <cell r="AG1261">
            <v>-481350.17166666669</v>
          </cell>
          <cell r="AH1261">
            <v>-480469.37833333336</v>
          </cell>
          <cell r="AI1261">
            <v>-479588.58499999996</v>
          </cell>
          <cell r="AJ1261">
            <v>-478707.79166666657</v>
          </cell>
        </row>
        <row r="1262">
          <cell r="Q1262">
            <v>0</v>
          </cell>
          <cell r="R1262">
            <v>0</v>
          </cell>
          <cell r="S1262">
            <v>0</v>
          </cell>
          <cell r="T1262">
            <v>0</v>
          </cell>
          <cell r="AG1262">
            <v>-3600.4145833333332</v>
          </cell>
          <cell r="AH1262">
            <v>-2945.7937500000003</v>
          </cell>
          <cell r="AI1262">
            <v>-2291.1729166666664</v>
          </cell>
          <cell r="AJ1262">
            <v>-1636.5520833333333</v>
          </cell>
        </row>
        <row r="1263">
          <cell r="Q1263">
            <v>-877500</v>
          </cell>
          <cell r="R1263">
            <v>-2632500</v>
          </cell>
          <cell r="S1263">
            <v>-4387500</v>
          </cell>
          <cell r="T1263">
            <v>-6142500</v>
          </cell>
          <cell r="AG1263">
            <v>-5265000</v>
          </cell>
          <cell r="AH1263">
            <v>-5265000</v>
          </cell>
          <cell r="AI1263">
            <v>-5265000</v>
          </cell>
          <cell r="AJ1263">
            <v>-5265000</v>
          </cell>
        </row>
        <row r="1264">
          <cell r="Q1264">
            <v>0</v>
          </cell>
          <cell r="R1264">
            <v>0</v>
          </cell>
          <cell r="S1264">
            <v>0</v>
          </cell>
          <cell r="T1264">
            <v>0</v>
          </cell>
          <cell r="AG1264">
            <v>0</v>
          </cell>
          <cell r="AH1264">
            <v>0</v>
          </cell>
          <cell r="AI1264">
            <v>0</v>
          </cell>
          <cell r="AJ1264">
            <v>0</v>
          </cell>
        </row>
        <row r="1265">
          <cell r="Q1265">
            <v>-7497750.0199999996</v>
          </cell>
          <cell r="R1265">
            <v>-9163916.6899999995</v>
          </cell>
          <cell r="S1265">
            <v>-833083.36</v>
          </cell>
          <cell r="T1265">
            <v>-2499250.0299999998</v>
          </cell>
          <cell r="AG1265">
            <v>-5028282.7833333332</v>
          </cell>
          <cell r="AH1265">
            <v>-5023700.82</v>
          </cell>
          <cell r="AI1265">
            <v>-5019118.8566666665</v>
          </cell>
          <cell r="AJ1265">
            <v>-5014536.8933333335</v>
          </cell>
        </row>
        <row r="1266">
          <cell r="Q1266">
            <v>0</v>
          </cell>
          <cell r="R1266">
            <v>0</v>
          </cell>
          <cell r="S1266">
            <v>0</v>
          </cell>
          <cell r="T1266">
            <v>0</v>
          </cell>
          <cell r="AG1266">
            <v>0</v>
          </cell>
          <cell r="AH1266">
            <v>0</v>
          </cell>
          <cell r="AI1266">
            <v>0</v>
          </cell>
          <cell r="AJ1266">
            <v>0</v>
          </cell>
        </row>
        <row r="1267">
          <cell r="Q1267">
            <v>0</v>
          </cell>
          <cell r="R1267">
            <v>-1400000</v>
          </cell>
          <cell r="S1267">
            <v>-2800000</v>
          </cell>
          <cell r="T1267">
            <v>0</v>
          </cell>
          <cell r="AG1267">
            <v>-1444059.1666666667</v>
          </cell>
          <cell r="AH1267">
            <v>-1437280.8333333333</v>
          </cell>
          <cell r="AI1267">
            <v>-1430502.5</v>
          </cell>
          <cell r="AJ1267">
            <v>-1423724.1666666667</v>
          </cell>
        </row>
        <row r="1268">
          <cell r="Q1268">
            <v>-937499.98</v>
          </cell>
          <cell r="R1268">
            <v>-1145833.31</v>
          </cell>
          <cell r="S1268">
            <v>-104166.64</v>
          </cell>
          <cell r="T1268">
            <v>0</v>
          </cell>
          <cell r="AG1268">
            <v>-632523.1216666667</v>
          </cell>
          <cell r="AH1268">
            <v>-631365.71499999997</v>
          </cell>
          <cell r="AI1268">
            <v>-630208.30833333347</v>
          </cell>
          <cell r="AJ1268">
            <v>-616030.06958333345</v>
          </cell>
        </row>
        <row r="1269">
          <cell r="Q1269">
            <v>-576916.68999999994</v>
          </cell>
          <cell r="R1269">
            <v>-1153833.3600000001</v>
          </cell>
          <cell r="S1269">
            <v>-1730750.03</v>
          </cell>
          <cell r="T1269">
            <v>-2307666.7000000002</v>
          </cell>
          <cell r="AG1269">
            <v>-937489.58791666676</v>
          </cell>
          <cell r="AH1269">
            <v>-1009604.1733333333</v>
          </cell>
          <cell r="AI1269">
            <v>-1129795.1479166667</v>
          </cell>
          <cell r="AJ1269">
            <v>-1298062.5116666665</v>
          </cell>
        </row>
        <row r="1270">
          <cell r="Q1270">
            <v>-99450</v>
          </cell>
          <cell r="R1270">
            <v>-198900</v>
          </cell>
          <cell r="S1270">
            <v>-298350</v>
          </cell>
          <cell r="T1270">
            <v>-397800</v>
          </cell>
          <cell r="AG1270">
            <v>-161606.25</v>
          </cell>
          <cell r="AH1270">
            <v>-174037.5</v>
          </cell>
          <cell r="AI1270">
            <v>-194756.25</v>
          </cell>
          <cell r="AJ1270">
            <v>-223762.5</v>
          </cell>
        </row>
        <row r="1271">
          <cell r="AG1271">
            <v>0</v>
          </cell>
          <cell r="AH1271">
            <v>0</v>
          </cell>
          <cell r="AI1271">
            <v>0</v>
          </cell>
          <cell r="AJ1271">
            <v>0</v>
          </cell>
        </row>
        <row r="1272">
          <cell r="Q1272">
            <v>2345.3200000000002</v>
          </cell>
          <cell r="R1272">
            <v>2345.3200000000002</v>
          </cell>
          <cell r="S1272">
            <v>2345.3200000000002</v>
          </cell>
          <cell r="T1272">
            <v>0</v>
          </cell>
          <cell r="AG1272">
            <v>-3529.935833333333</v>
          </cell>
          <cell r="AH1272">
            <v>-3334.4924999999998</v>
          </cell>
          <cell r="AI1272">
            <v>-3139.0491666666662</v>
          </cell>
          <cell r="AJ1272">
            <v>-3041.3274999999999</v>
          </cell>
        </row>
        <row r="1273">
          <cell r="Q1273">
            <v>-25878.49</v>
          </cell>
          <cell r="R1273">
            <v>-26043.200000000001</v>
          </cell>
          <cell r="S1273">
            <v>-19798.150000000001</v>
          </cell>
          <cell r="T1273">
            <v>0</v>
          </cell>
          <cell r="AG1273">
            <v>-14838.407500000001</v>
          </cell>
          <cell r="AH1273">
            <v>-16685.532499999998</v>
          </cell>
          <cell r="AI1273">
            <v>-18475.638750000002</v>
          </cell>
          <cell r="AJ1273">
            <v>-18211.62875</v>
          </cell>
        </row>
        <row r="1274">
          <cell r="Q1274">
            <v>-1639462.5</v>
          </cell>
          <cell r="R1274">
            <v>-2059837.5</v>
          </cell>
          <cell r="S1274">
            <v>-2480212.5</v>
          </cell>
          <cell r="T1274">
            <v>-420375</v>
          </cell>
          <cell r="AG1274">
            <v>-267989.0625</v>
          </cell>
          <cell r="AH1274">
            <v>-422126.5625</v>
          </cell>
          <cell r="AI1274">
            <v>-611295.3125</v>
          </cell>
          <cell r="AJ1274">
            <v>-732153.125</v>
          </cell>
        </row>
        <row r="1275">
          <cell r="Q1275">
            <v>0</v>
          </cell>
          <cell r="R1275">
            <v>0</v>
          </cell>
          <cell r="S1275">
            <v>0</v>
          </cell>
          <cell r="T1275">
            <v>0</v>
          </cell>
          <cell r="AG1275">
            <v>0</v>
          </cell>
          <cell r="AH1275">
            <v>0</v>
          </cell>
          <cell r="AI1275">
            <v>0</v>
          </cell>
          <cell r="AJ1275">
            <v>0</v>
          </cell>
        </row>
        <row r="1276">
          <cell r="Q1276">
            <v>-1473607.13</v>
          </cell>
          <cell r="R1276">
            <v>0</v>
          </cell>
          <cell r="S1276">
            <v>0</v>
          </cell>
          <cell r="T1276">
            <v>0</v>
          </cell>
          <cell r="AG1276">
            <v>-1349490.7437500001</v>
          </cell>
          <cell r="AH1276">
            <v>-1284158.7908333335</v>
          </cell>
          <cell r="AI1276">
            <v>-1156775.3800000001</v>
          </cell>
          <cell r="AJ1276">
            <v>-1064291.8404166666</v>
          </cell>
        </row>
        <row r="1277">
          <cell r="Q1277">
            <v>-914398.34</v>
          </cell>
          <cell r="R1277">
            <v>-371782.12</v>
          </cell>
          <cell r="S1277">
            <v>46918.06</v>
          </cell>
          <cell r="T1277">
            <v>26736.880000000001</v>
          </cell>
          <cell r="AG1277">
            <v>-153496.40833333333</v>
          </cell>
          <cell r="AH1277">
            <v>-189064.78958333333</v>
          </cell>
          <cell r="AI1277">
            <v>-199668.61833333338</v>
          </cell>
          <cell r="AJ1277">
            <v>-191356.60500000001</v>
          </cell>
        </row>
        <row r="1278">
          <cell r="Q1278">
            <v>-495678.29</v>
          </cell>
          <cell r="R1278">
            <v>-186025.63</v>
          </cell>
          <cell r="S1278">
            <v>26467.42</v>
          </cell>
          <cell r="T1278">
            <v>19822.240000000002</v>
          </cell>
          <cell r="AG1278">
            <v>-102337.96166666667</v>
          </cell>
          <cell r="AH1278">
            <v>-117203.72833333333</v>
          </cell>
          <cell r="AI1278">
            <v>-118586.17583333334</v>
          </cell>
          <cell r="AJ1278">
            <v>-111620.41833333333</v>
          </cell>
        </row>
        <row r="1279">
          <cell r="Q1279">
            <v>-21336.74</v>
          </cell>
          <cell r="R1279">
            <v>-68156.289999999994</v>
          </cell>
          <cell r="S1279">
            <v>-27492.53</v>
          </cell>
          <cell r="T1279">
            <v>-78660.91</v>
          </cell>
          <cell r="AG1279">
            <v>-5100.7441666666673</v>
          </cell>
          <cell r="AH1279">
            <v>-10807.308333333334</v>
          </cell>
          <cell r="AI1279">
            <v>-16533.897499999999</v>
          </cell>
          <cell r="AJ1279">
            <v>-22453.91</v>
          </cell>
        </row>
        <row r="1280">
          <cell r="Q1280">
            <v>0</v>
          </cell>
          <cell r="R1280">
            <v>0</v>
          </cell>
          <cell r="S1280">
            <v>0</v>
          </cell>
          <cell r="T1280">
            <v>0</v>
          </cell>
          <cell r="AG1280">
            <v>0</v>
          </cell>
          <cell r="AH1280">
            <v>0</v>
          </cell>
          <cell r="AI1280">
            <v>0</v>
          </cell>
          <cell r="AJ1280">
            <v>0</v>
          </cell>
        </row>
        <row r="1281">
          <cell r="Q1281">
            <v>0</v>
          </cell>
          <cell r="R1281">
            <v>0</v>
          </cell>
          <cell r="S1281">
            <v>0</v>
          </cell>
          <cell r="T1281">
            <v>0</v>
          </cell>
          <cell r="AG1281">
            <v>902.25916666666672</v>
          </cell>
          <cell r="AH1281">
            <v>902.25916666666672</v>
          </cell>
          <cell r="AI1281">
            <v>902.25916666666672</v>
          </cell>
          <cell r="AJ1281">
            <v>902.25916666666672</v>
          </cell>
        </row>
        <row r="1282">
          <cell r="Q1282">
            <v>0</v>
          </cell>
          <cell r="R1282">
            <v>0</v>
          </cell>
          <cell r="S1282">
            <v>0</v>
          </cell>
          <cell r="T1282">
            <v>0</v>
          </cell>
          <cell r="AG1282">
            <v>0</v>
          </cell>
          <cell r="AH1282">
            <v>0</v>
          </cell>
          <cell r="AI1282">
            <v>0</v>
          </cell>
          <cell r="AJ1282">
            <v>0</v>
          </cell>
        </row>
        <row r="1283">
          <cell r="Q1283">
            <v>0</v>
          </cell>
          <cell r="R1283">
            <v>0</v>
          </cell>
          <cell r="S1283">
            <v>0</v>
          </cell>
          <cell r="T1283">
            <v>0</v>
          </cell>
          <cell r="AG1283">
            <v>0</v>
          </cell>
          <cell r="AH1283">
            <v>0</v>
          </cell>
          <cell r="AI1283">
            <v>0</v>
          </cell>
          <cell r="AJ1283">
            <v>0</v>
          </cell>
        </row>
        <row r="1284">
          <cell r="Q1284">
            <v>0</v>
          </cell>
          <cell r="R1284">
            <v>0</v>
          </cell>
          <cell r="S1284">
            <v>0</v>
          </cell>
          <cell r="T1284">
            <v>0</v>
          </cell>
          <cell r="AG1284">
            <v>0</v>
          </cell>
          <cell r="AH1284">
            <v>0</v>
          </cell>
          <cell r="AI1284">
            <v>0</v>
          </cell>
          <cell r="AJ1284">
            <v>0</v>
          </cell>
        </row>
        <row r="1285">
          <cell r="AG1285">
            <v>0</v>
          </cell>
          <cell r="AH1285">
            <v>0</v>
          </cell>
          <cell r="AI1285">
            <v>0</v>
          </cell>
          <cell r="AJ1285">
            <v>0</v>
          </cell>
        </row>
        <row r="1286">
          <cell r="AG1286">
            <v>0</v>
          </cell>
          <cell r="AH1286">
            <v>0</v>
          </cell>
          <cell r="AI1286">
            <v>0</v>
          </cell>
          <cell r="AJ1286">
            <v>0</v>
          </cell>
        </row>
        <row r="1287">
          <cell r="AG1287">
            <v>0</v>
          </cell>
          <cell r="AH1287">
            <v>0</v>
          </cell>
          <cell r="AI1287">
            <v>0</v>
          </cell>
          <cell r="AJ1287">
            <v>0</v>
          </cell>
        </row>
        <row r="1288">
          <cell r="R1288">
            <v>0</v>
          </cell>
          <cell r="S1288">
            <v>0</v>
          </cell>
          <cell r="T1288">
            <v>-130769.23</v>
          </cell>
          <cell r="AG1288">
            <v>0</v>
          </cell>
          <cell r="AH1288">
            <v>0</v>
          </cell>
          <cell r="AI1288">
            <v>0</v>
          </cell>
          <cell r="AJ1288">
            <v>-5448.7179166666665</v>
          </cell>
        </row>
        <row r="1289">
          <cell r="Q1289">
            <v>0</v>
          </cell>
          <cell r="R1289">
            <v>0</v>
          </cell>
          <cell r="S1289">
            <v>0</v>
          </cell>
          <cell r="T1289">
            <v>0</v>
          </cell>
          <cell r="AG1289">
            <v>0</v>
          </cell>
          <cell r="AH1289">
            <v>0</v>
          </cell>
          <cell r="AI1289">
            <v>0</v>
          </cell>
          <cell r="AJ1289">
            <v>0</v>
          </cell>
        </row>
        <row r="1290">
          <cell r="Q1290">
            <v>0</v>
          </cell>
          <cell r="R1290">
            <v>0</v>
          </cell>
          <cell r="S1290">
            <v>0</v>
          </cell>
          <cell r="T1290">
            <v>0</v>
          </cell>
          <cell r="AG1290">
            <v>0</v>
          </cell>
          <cell r="AH1290">
            <v>0</v>
          </cell>
          <cell r="AI1290">
            <v>0</v>
          </cell>
          <cell r="AJ1290">
            <v>0</v>
          </cell>
        </row>
        <row r="1291">
          <cell r="Q1291">
            <v>0</v>
          </cell>
          <cell r="R1291">
            <v>0</v>
          </cell>
          <cell r="S1291">
            <v>0</v>
          </cell>
          <cell r="T1291">
            <v>0</v>
          </cell>
          <cell r="AG1291">
            <v>0</v>
          </cell>
          <cell r="AH1291">
            <v>0</v>
          </cell>
          <cell r="AI1291">
            <v>0</v>
          </cell>
          <cell r="AJ1291">
            <v>0</v>
          </cell>
        </row>
        <row r="1292">
          <cell r="Q1292">
            <v>0</v>
          </cell>
          <cell r="R1292">
            <v>0</v>
          </cell>
          <cell r="S1292">
            <v>0</v>
          </cell>
          <cell r="T1292">
            <v>0</v>
          </cell>
          <cell r="AG1292">
            <v>0</v>
          </cell>
          <cell r="AH1292">
            <v>0</v>
          </cell>
          <cell r="AI1292">
            <v>0</v>
          </cell>
          <cell r="AJ1292">
            <v>0</v>
          </cell>
        </row>
        <row r="1293">
          <cell r="Q1293">
            <v>-733011.79</v>
          </cell>
          <cell r="R1293">
            <v>-1099517.69</v>
          </cell>
          <cell r="S1293">
            <v>-1466023.59</v>
          </cell>
          <cell r="T1293">
            <v>-1832529.49</v>
          </cell>
          <cell r="AG1293">
            <v>-1280568.8983333332</v>
          </cell>
          <cell r="AH1293">
            <v>-1280780.6045833335</v>
          </cell>
          <cell r="AI1293">
            <v>-1281076.9933333332</v>
          </cell>
          <cell r="AJ1293">
            <v>-1281458.0645833334</v>
          </cell>
        </row>
        <row r="1294">
          <cell r="Q1294">
            <v>-1792788</v>
          </cell>
          <cell r="R1294">
            <v>-1976845</v>
          </cell>
          <cell r="S1294">
            <v>-2192944</v>
          </cell>
          <cell r="T1294">
            <v>-2429690</v>
          </cell>
          <cell r="AG1294">
            <v>-2013055.8266666669</v>
          </cell>
          <cell r="AH1294">
            <v>-2001591.2433333334</v>
          </cell>
          <cell r="AI1294">
            <v>-1989328.6600000001</v>
          </cell>
          <cell r="AJ1294">
            <v>-1976196.5350000001</v>
          </cell>
        </row>
        <row r="1295">
          <cell r="AG1295">
            <v>0</v>
          </cell>
          <cell r="AH1295">
            <v>0</v>
          </cell>
          <cell r="AI1295">
            <v>0</v>
          </cell>
          <cell r="AJ1295">
            <v>0</v>
          </cell>
        </row>
        <row r="1296">
          <cell r="Q1296">
            <v>-40464.239999999998</v>
          </cell>
          <cell r="R1296">
            <v>-60696.36</v>
          </cell>
          <cell r="S1296">
            <v>-80928.479999999996</v>
          </cell>
          <cell r="T1296">
            <v>-101160.6</v>
          </cell>
          <cell r="AG1296">
            <v>-82731.853333333333</v>
          </cell>
          <cell r="AH1296">
            <v>-84336.357499999998</v>
          </cell>
          <cell r="AI1296">
            <v>-86582.66333333333</v>
          </cell>
          <cell r="AJ1296">
            <v>-89470.770833333328</v>
          </cell>
        </row>
        <row r="1297">
          <cell r="Q1297">
            <v>-40464.239999999998</v>
          </cell>
          <cell r="R1297">
            <v>-60696.36</v>
          </cell>
          <cell r="S1297">
            <v>-80928.479999999996</v>
          </cell>
          <cell r="T1297">
            <v>-101160.6</v>
          </cell>
          <cell r="AG1297">
            <v>-82731.853333333333</v>
          </cell>
          <cell r="AH1297">
            <v>-84336.357499999998</v>
          </cell>
          <cell r="AI1297">
            <v>-86582.66333333333</v>
          </cell>
          <cell r="AJ1297">
            <v>-89470.770833333328</v>
          </cell>
        </row>
        <row r="1298">
          <cell r="Q1298">
            <v>-6876.8</v>
          </cell>
          <cell r="R1298">
            <v>-10315.200000000001</v>
          </cell>
          <cell r="S1298">
            <v>-13753.6</v>
          </cell>
          <cell r="T1298">
            <v>-17192</v>
          </cell>
          <cell r="AG1298">
            <v>-56341.233333333337</v>
          </cell>
          <cell r="AH1298">
            <v>-55223.087500000001</v>
          </cell>
          <cell r="AI1298">
            <v>-53657.683333333342</v>
          </cell>
          <cell r="AJ1298">
            <v>-51645.020833333336</v>
          </cell>
        </row>
        <row r="1299">
          <cell r="Q1299">
            <v>-6876.8</v>
          </cell>
          <cell r="R1299">
            <v>-10315.200000000001</v>
          </cell>
          <cell r="S1299">
            <v>-13753.6</v>
          </cell>
          <cell r="T1299">
            <v>-17192</v>
          </cell>
          <cell r="AG1299">
            <v>-56341.233333333337</v>
          </cell>
          <cell r="AH1299">
            <v>-55223.087500000001</v>
          </cell>
          <cell r="AI1299">
            <v>-53657.683333333342</v>
          </cell>
          <cell r="AJ1299">
            <v>-51645.020833333336</v>
          </cell>
        </row>
        <row r="1300">
          <cell r="Q1300">
            <v>-14434.16</v>
          </cell>
          <cell r="R1300">
            <v>-21651.24</v>
          </cell>
          <cell r="S1300">
            <v>-28868.32</v>
          </cell>
          <cell r="T1300">
            <v>-36085.4</v>
          </cell>
          <cell r="AG1300">
            <v>-69596.513333333321</v>
          </cell>
          <cell r="AH1300">
            <v>-68850.28</v>
          </cell>
          <cell r="AI1300">
            <v>-67805.55333333333</v>
          </cell>
          <cell r="AJ1300">
            <v>-66462.333333333328</v>
          </cell>
        </row>
        <row r="1301">
          <cell r="Q1301">
            <v>0</v>
          </cell>
          <cell r="R1301">
            <v>0</v>
          </cell>
          <cell r="S1301">
            <v>0</v>
          </cell>
          <cell r="T1301">
            <v>0</v>
          </cell>
          <cell r="AG1301">
            <v>-1016033.86375</v>
          </cell>
          <cell r="AH1301">
            <v>-895178.02625</v>
          </cell>
          <cell r="AI1301">
            <v>-778925.55125000002</v>
          </cell>
          <cell r="AJ1301">
            <v>-692040.90125</v>
          </cell>
        </row>
        <row r="1302">
          <cell r="Q1302">
            <v>-991249.05</v>
          </cell>
          <cell r="R1302">
            <v>-981185.82</v>
          </cell>
          <cell r="S1302">
            <v>-981185.82</v>
          </cell>
          <cell r="T1302">
            <v>-1156166.42</v>
          </cell>
          <cell r="AG1302">
            <v>-813731.97083333321</v>
          </cell>
          <cell r="AH1302">
            <v>-837546.30958333332</v>
          </cell>
          <cell r="AI1302">
            <v>-861072.92374999996</v>
          </cell>
          <cell r="AJ1302">
            <v>-887701.89124999987</v>
          </cell>
        </row>
        <row r="1303">
          <cell r="Q1303">
            <v>0</v>
          </cell>
          <cell r="R1303">
            <v>0</v>
          </cell>
          <cell r="S1303">
            <v>0</v>
          </cell>
          <cell r="T1303">
            <v>0</v>
          </cell>
          <cell r="AG1303">
            <v>0</v>
          </cell>
          <cell r="AH1303">
            <v>0</v>
          </cell>
          <cell r="AI1303">
            <v>0</v>
          </cell>
          <cell r="AJ1303">
            <v>0</v>
          </cell>
        </row>
        <row r="1304">
          <cell r="Q1304">
            <v>0</v>
          </cell>
          <cell r="R1304">
            <v>0</v>
          </cell>
          <cell r="S1304">
            <v>0</v>
          </cell>
          <cell r="T1304">
            <v>0</v>
          </cell>
          <cell r="AG1304">
            <v>-4422.1099999999997</v>
          </cell>
          <cell r="AH1304">
            <v>-2477.9149999999995</v>
          </cell>
          <cell r="AI1304">
            <v>-533.72000000000014</v>
          </cell>
          <cell r="AJ1304">
            <v>1426.4712499999998</v>
          </cell>
        </row>
        <row r="1305">
          <cell r="Q1305">
            <v>0</v>
          </cell>
          <cell r="R1305">
            <v>-33333</v>
          </cell>
          <cell r="S1305">
            <v>-66666</v>
          </cell>
          <cell r="T1305">
            <v>-99999</v>
          </cell>
          <cell r="AG1305">
            <v>-224579.63916666666</v>
          </cell>
          <cell r="AH1305">
            <v>-223885.18083333332</v>
          </cell>
          <cell r="AI1305">
            <v>-221801.80583333332</v>
          </cell>
          <cell r="AJ1305">
            <v>-219371.13916666666</v>
          </cell>
        </row>
        <row r="1306">
          <cell r="AG1306">
            <v>0</v>
          </cell>
          <cell r="AH1306">
            <v>0</v>
          </cell>
          <cell r="AI1306">
            <v>0</v>
          </cell>
          <cell r="AJ1306">
            <v>0</v>
          </cell>
        </row>
        <row r="1307">
          <cell r="Q1307">
            <v>-755793</v>
          </cell>
          <cell r="R1307">
            <v>-819989</v>
          </cell>
          <cell r="S1307">
            <v>-957404</v>
          </cell>
          <cell r="T1307">
            <v>-1166935</v>
          </cell>
          <cell r="AG1307">
            <v>-1077924.4350000001</v>
          </cell>
          <cell r="AH1307">
            <v>-1044869.9766666666</v>
          </cell>
          <cell r="AI1307">
            <v>-1013082.6016666666</v>
          </cell>
          <cell r="AJ1307">
            <v>-985980.85166666657</v>
          </cell>
        </row>
        <row r="1308">
          <cell r="Q1308">
            <v>-1141872.83</v>
          </cell>
          <cell r="R1308">
            <v>-1212878.25</v>
          </cell>
          <cell r="S1308">
            <v>-1285453.22</v>
          </cell>
          <cell r="T1308">
            <v>-1359785.96</v>
          </cell>
          <cell r="AG1308">
            <v>-906743.10041666671</v>
          </cell>
          <cell r="AH1308">
            <v>-920407.7300000001</v>
          </cell>
          <cell r="AI1308">
            <v>-934628.79083333339</v>
          </cell>
          <cell r="AJ1308">
            <v>-949485.35041666683</v>
          </cell>
        </row>
        <row r="1309">
          <cell r="AG1309">
            <v>0</v>
          </cell>
          <cell r="AH1309">
            <v>0</v>
          </cell>
          <cell r="AI1309">
            <v>0</v>
          </cell>
          <cell r="AJ1309">
            <v>0</v>
          </cell>
        </row>
        <row r="1310">
          <cell r="Q1310">
            <v>-745021.63</v>
          </cell>
          <cell r="R1310">
            <v>-740895</v>
          </cell>
          <cell r="S1310">
            <v>-737773.73</v>
          </cell>
          <cell r="T1310">
            <v>-731890.17</v>
          </cell>
          <cell r="AG1310">
            <v>-774838.23375000013</v>
          </cell>
          <cell r="AH1310">
            <v>-769856.07833333348</v>
          </cell>
          <cell r="AI1310">
            <v>-764959.41166666674</v>
          </cell>
          <cell r="AJ1310">
            <v>-760111.6958333333</v>
          </cell>
        </row>
        <row r="1311">
          <cell r="Q1311">
            <v>-239434.99</v>
          </cell>
          <cell r="R1311">
            <v>-239434.99</v>
          </cell>
          <cell r="S1311">
            <v>-239434.99</v>
          </cell>
          <cell r="T1311">
            <v>-298241.32</v>
          </cell>
          <cell r="AG1311">
            <v>-303729.65208333347</v>
          </cell>
          <cell r="AH1311">
            <v>-288789.78625000006</v>
          </cell>
          <cell r="AI1311">
            <v>-273849.92041666672</v>
          </cell>
          <cell r="AJ1311">
            <v>-254247.5625</v>
          </cell>
        </row>
        <row r="1312">
          <cell r="Q1312">
            <v>0</v>
          </cell>
          <cell r="R1312">
            <v>0</v>
          </cell>
          <cell r="S1312">
            <v>0</v>
          </cell>
          <cell r="T1312">
            <v>0</v>
          </cell>
          <cell r="AG1312">
            <v>0</v>
          </cell>
          <cell r="AH1312">
            <v>0</v>
          </cell>
          <cell r="AI1312">
            <v>0</v>
          </cell>
          <cell r="AJ1312">
            <v>0</v>
          </cell>
        </row>
        <row r="1313">
          <cell r="Q1313">
            <v>0</v>
          </cell>
          <cell r="R1313">
            <v>0</v>
          </cell>
          <cell r="S1313">
            <v>0</v>
          </cell>
          <cell r="T1313">
            <v>0</v>
          </cell>
          <cell r="AG1313">
            <v>-20833.333333333332</v>
          </cell>
          <cell r="AH1313">
            <v>-12500</v>
          </cell>
          <cell r="AI1313">
            <v>-4166.666666666667</v>
          </cell>
          <cell r="AJ1313">
            <v>0</v>
          </cell>
        </row>
        <row r="1314">
          <cell r="Q1314">
            <v>0</v>
          </cell>
          <cell r="R1314">
            <v>0</v>
          </cell>
          <cell r="S1314">
            <v>0</v>
          </cell>
          <cell r="T1314">
            <v>0</v>
          </cell>
          <cell r="AG1314">
            <v>0</v>
          </cell>
          <cell r="AH1314">
            <v>0</v>
          </cell>
          <cell r="AI1314">
            <v>0</v>
          </cell>
          <cell r="AJ1314">
            <v>0</v>
          </cell>
        </row>
        <row r="1315">
          <cell r="Q1315">
            <v>0</v>
          </cell>
          <cell r="R1315">
            <v>0</v>
          </cell>
          <cell r="S1315">
            <v>0</v>
          </cell>
          <cell r="T1315">
            <v>0</v>
          </cell>
          <cell r="AG1315">
            <v>161.22333333333333</v>
          </cell>
          <cell r="AH1315">
            <v>141.07041666666666</v>
          </cell>
          <cell r="AI1315">
            <v>100.76458333333333</v>
          </cell>
          <cell r="AJ1315">
            <v>80.611666666666665</v>
          </cell>
        </row>
        <row r="1316">
          <cell r="Q1316">
            <v>0</v>
          </cell>
          <cell r="R1316">
            <v>0</v>
          </cell>
          <cell r="S1316">
            <v>0</v>
          </cell>
          <cell r="T1316">
            <v>0</v>
          </cell>
          <cell r="AG1316">
            <v>-1533333.3333333333</v>
          </cell>
          <cell r="AH1316">
            <v>-1200000</v>
          </cell>
          <cell r="AI1316">
            <v>-866666.66666666663</v>
          </cell>
          <cell r="AJ1316">
            <v>-616666.66666666663</v>
          </cell>
        </row>
        <row r="1317">
          <cell r="Q1317">
            <v>0</v>
          </cell>
          <cell r="R1317">
            <v>0</v>
          </cell>
          <cell r="S1317">
            <v>0</v>
          </cell>
          <cell r="T1317">
            <v>0</v>
          </cell>
          <cell r="AG1317">
            <v>0</v>
          </cell>
          <cell r="AH1317">
            <v>0</v>
          </cell>
          <cell r="AI1317">
            <v>0</v>
          </cell>
          <cell r="AJ1317">
            <v>0</v>
          </cell>
        </row>
        <row r="1318">
          <cell r="R1318">
            <v>0</v>
          </cell>
          <cell r="S1318">
            <v>0</v>
          </cell>
          <cell r="T1318">
            <v>-385313</v>
          </cell>
          <cell r="AG1318">
            <v>0</v>
          </cell>
          <cell r="AH1318">
            <v>0</v>
          </cell>
          <cell r="AI1318">
            <v>0</v>
          </cell>
          <cell r="AJ1318">
            <v>-16054.708333333334</v>
          </cell>
        </row>
        <row r="1319">
          <cell r="Q1319">
            <v>0</v>
          </cell>
          <cell r="R1319">
            <v>0</v>
          </cell>
          <cell r="S1319">
            <v>0</v>
          </cell>
          <cell r="T1319">
            <v>0</v>
          </cell>
          <cell r="AG1319">
            <v>-1122855</v>
          </cell>
          <cell r="AH1319">
            <v>-1122855</v>
          </cell>
          <cell r="AI1319">
            <v>-1122855</v>
          </cell>
          <cell r="AJ1319">
            <v>-1022437.0833333334</v>
          </cell>
        </row>
        <row r="1320">
          <cell r="T1320">
            <v>-3250409</v>
          </cell>
          <cell r="AG1320">
            <v>0</v>
          </cell>
          <cell r="AH1320">
            <v>0</v>
          </cell>
          <cell r="AI1320">
            <v>0</v>
          </cell>
          <cell r="AJ1320">
            <v>-135433.70833333334</v>
          </cell>
        </row>
        <row r="1321">
          <cell r="AG1321">
            <v>0</v>
          </cell>
          <cell r="AH1321">
            <v>0</v>
          </cell>
          <cell r="AI1321">
            <v>0</v>
          </cell>
          <cell r="AJ1321">
            <v>0</v>
          </cell>
        </row>
        <row r="1322">
          <cell r="AG1322">
            <v>0</v>
          </cell>
          <cell r="AH1322">
            <v>0</v>
          </cell>
          <cell r="AI1322">
            <v>0</v>
          </cell>
          <cell r="AJ1322">
            <v>0</v>
          </cell>
        </row>
        <row r="1323">
          <cell r="Q1323">
            <v>-633689.44999999995</v>
          </cell>
          <cell r="R1323">
            <v>-633689.44999999995</v>
          </cell>
          <cell r="S1323">
            <v>-633689.44999999995</v>
          </cell>
          <cell r="T1323">
            <v>-633689.44999999995</v>
          </cell>
          <cell r="AG1323">
            <v>-695651.30708333349</v>
          </cell>
          <cell r="AH1323">
            <v>-676484.6987500001</v>
          </cell>
          <cell r="AI1323">
            <v>-657896.68000000005</v>
          </cell>
          <cell r="AJ1323">
            <v>-646790.05166666675</v>
          </cell>
        </row>
        <row r="1324">
          <cell r="Q1324">
            <v>-3306489.7</v>
          </cell>
          <cell r="R1324">
            <v>-3254591.93</v>
          </cell>
          <cell r="S1324">
            <v>-3252247.21</v>
          </cell>
          <cell r="T1324">
            <v>-1571118.16</v>
          </cell>
          <cell r="AG1324">
            <v>-4731023.9604166672</v>
          </cell>
          <cell r="AH1324">
            <v>-4571534.2208333341</v>
          </cell>
          <cell r="AI1324">
            <v>-4413978.149583335</v>
          </cell>
          <cell r="AJ1324">
            <v>-4195858.4437500006</v>
          </cell>
        </row>
        <row r="1325">
          <cell r="Q1325">
            <v>-337286.52</v>
          </cell>
          <cell r="R1325">
            <v>-337286.52</v>
          </cell>
          <cell r="S1325">
            <v>-332898</v>
          </cell>
          <cell r="T1325">
            <v>-332898</v>
          </cell>
          <cell r="AG1325">
            <v>-344081.60499999998</v>
          </cell>
          <cell r="AH1325">
            <v>-343470.315</v>
          </cell>
          <cell r="AI1325">
            <v>-342676.17</v>
          </cell>
          <cell r="AJ1325">
            <v>-341699.17</v>
          </cell>
        </row>
        <row r="1326">
          <cell r="Q1326">
            <v>0</v>
          </cell>
          <cell r="R1326">
            <v>0</v>
          </cell>
          <cell r="S1326">
            <v>0</v>
          </cell>
          <cell r="T1326">
            <v>0</v>
          </cell>
          <cell r="AG1326">
            <v>0</v>
          </cell>
          <cell r="AH1326">
            <v>0</v>
          </cell>
          <cell r="AI1326">
            <v>0</v>
          </cell>
          <cell r="AJ1326">
            <v>0</v>
          </cell>
        </row>
        <row r="1327">
          <cell r="Q1327">
            <v>0</v>
          </cell>
          <cell r="R1327">
            <v>0</v>
          </cell>
          <cell r="S1327">
            <v>0</v>
          </cell>
          <cell r="T1327">
            <v>0</v>
          </cell>
          <cell r="AG1327">
            <v>0</v>
          </cell>
          <cell r="AH1327">
            <v>0</v>
          </cell>
          <cell r="AI1327">
            <v>0</v>
          </cell>
          <cell r="AJ1327">
            <v>0</v>
          </cell>
        </row>
        <row r="1328">
          <cell r="Q1328">
            <v>0</v>
          </cell>
          <cell r="R1328">
            <v>0</v>
          </cell>
          <cell r="S1328">
            <v>0</v>
          </cell>
          <cell r="T1328">
            <v>0</v>
          </cell>
          <cell r="AG1328">
            <v>0</v>
          </cell>
          <cell r="AH1328">
            <v>0</v>
          </cell>
          <cell r="AI1328">
            <v>0</v>
          </cell>
          <cell r="AJ1328">
            <v>0</v>
          </cell>
        </row>
        <row r="1329">
          <cell r="Q1329">
            <v>0</v>
          </cell>
          <cell r="R1329">
            <v>0</v>
          </cell>
          <cell r="S1329">
            <v>0</v>
          </cell>
          <cell r="T1329">
            <v>0</v>
          </cell>
          <cell r="AG1329">
            <v>0</v>
          </cell>
          <cell r="AH1329">
            <v>0</v>
          </cell>
          <cell r="AI1329">
            <v>0</v>
          </cell>
          <cell r="AJ1329">
            <v>0</v>
          </cell>
        </row>
        <row r="1330">
          <cell r="Q1330">
            <v>0</v>
          </cell>
          <cell r="R1330">
            <v>0</v>
          </cell>
          <cell r="S1330">
            <v>0</v>
          </cell>
          <cell r="T1330">
            <v>0</v>
          </cell>
          <cell r="AG1330">
            <v>0</v>
          </cell>
          <cell r="AH1330">
            <v>0</v>
          </cell>
          <cell r="AI1330">
            <v>0</v>
          </cell>
          <cell r="AJ1330">
            <v>0</v>
          </cell>
        </row>
        <row r="1331">
          <cell r="Q1331">
            <v>0</v>
          </cell>
          <cell r="R1331">
            <v>0</v>
          </cell>
          <cell r="S1331">
            <v>0</v>
          </cell>
          <cell r="T1331">
            <v>0</v>
          </cell>
          <cell r="AG1331">
            <v>0</v>
          </cell>
          <cell r="AH1331">
            <v>0</v>
          </cell>
          <cell r="AI1331">
            <v>0</v>
          </cell>
          <cell r="AJ1331">
            <v>0</v>
          </cell>
        </row>
        <row r="1332">
          <cell r="Q1332">
            <v>-3304.85</v>
          </cell>
          <cell r="R1332">
            <v>-3304.85</v>
          </cell>
          <cell r="S1332">
            <v>-3304.85</v>
          </cell>
          <cell r="T1332">
            <v>0</v>
          </cell>
          <cell r="AG1332">
            <v>-432482.37041666667</v>
          </cell>
          <cell r="AH1332">
            <v>-258107.38125000001</v>
          </cell>
          <cell r="AI1332">
            <v>-86010.751666666678</v>
          </cell>
          <cell r="AJ1332">
            <v>-1101.6166666666666</v>
          </cell>
        </row>
        <row r="1333">
          <cell r="Q1333">
            <v>-2555632.5299999998</v>
          </cell>
          <cell r="R1333">
            <v>-2524598.0499999998</v>
          </cell>
          <cell r="S1333">
            <v>-2524598.0499999998</v>
          </cell>
          <cell r="T1333">
            <v>0</v>
          </cell>
          <cell r="AG1333">
            <v>-2635200.0229166667</v>
          </cell>
          <cell r="AH1333">
            <v>-2620647.1283333334</v>
          </cell>
          <cell r="AI1333">
            <v>-2606838.2420833339</v>
          </cell>
          <cell r="AJ1333">
            <v>-2488315.0716666668</v>
          </cell>
        </row>
        <row r="1334">
          <cell r="Q1334">
            <v>-18889759.530000001</v>
          </cell>
          <cell r="R1334">
            <v>-18504846.399999999</v>
          </cell>
          <cell r="S1334">
            <v>-18318794.23</v>
          </cell>
          <cell r="T1334">
            <v>-18237691.739999998</v>
          </cell>
          <cell r="AG1334">
            <v>-18517789.530000005</v>
          </cell>
          <cell r="AH1334">
            <v>-18623120.981666666</v>
          </cell>
          <cell r="AI1334">
            <v>-18680650.69875</v>
          </cell>
          <cell r="AJ1334">
            <v>-18697028.14875</v>
          </cell>
        </row>
        <row r="1335">
          <cell r="Q1335">
            <v>-12354716.17</v>
          </cell>
          <cell r="R1335">
            <v>-12395293.32</v>
          </cell>
          <cell r="S1335">
            <v>-12740467.49</v>
          </cell>
          <cell r="T1335">
            <v>-12572166.720000001</v>
          </cell>
          <cell r="AG1335">
            <v>-10878068.713750001</v>
          </cell>
          <cell r="AH1335">
            <v>-11112311.605416667</v>
          </cell>
          <cell r="AI1335">
            <v>-11336841.451666668</v>
          </cell>
          <cell r="AJ1335">
            <v>-11543551.073749999</v>
          </cell>
        </row>
        <row r="1336">
          <cell r="Q1336">
            <v>-464683.58</v>
          </cell>
          <cell r="R1336">
            <v>-448447.58</v>
          </cell>
          <cell r="S1336">
            <v>-459289.58</v>
          </cell>
          <cell r="T1336">
            <v>-448783.58</v>
          </cell>
          <cell r="AG1336">
            <v>-446087.59291666659</v>
          </cell>
          <cell r="AH1336">
            <v>-448650.88708333328</v>
          </cell>
          <cell r="AI1336">
            <v>-450603.84791666665</v>
          </cell>
          <cell r="AJ1336">
            <v>-452589.68375000003</v>
          </cell>
        </row>
        <row r="1337">
          <cell r="Q1337">
            <v>-10000</v>
          </cell>
          <cell r="R1337">
            <v>-10000</v>
          </cell>
          <cell r="S1337">
            <v>-10000</v>
          </cell>
          <cell r="T1337">
            <v>-10000</v>
          </cell>
          <cell r="AG1337">
            <v>-10000</v>
          </cell>
          <cell r="AH1337">
            <v>-10000</v>
          </cell>
          <cell r="AI1337">
            <v>-10000</v>
          </cell>
          <cell r="AJ1337">
            <v>-10000</v>
          </cell>
        </row>
        <row r="1338">
          <cell r="Q1338">
            <v>-25524.85</v>
          </cell>
          <cell r="R1338">
            <v>-24066.26</v>
          </cell>
          <cell r="S1338">
            <v>-32580.98</v>
          </cell>
          <cell r="T1338">
            <v>-24591.59</v>
          </cell>
          <cell r="AG1338">
            <v>-21496.120416666665</v>
          </cell>
          <cell r="AH1338">
            <v>-21272.57</v>
          </cell>
          <cell r="AI1338">
            <v>-21500.908333333333</v>
          </cell>
          <cell r="AJ1338">
            <v>-21935.035833333339</v>
          </cell>
        </row>
        <row r="1339">
          <cell r="Q1339">
            <v>-42021.78</v>
          </cell>
          <cell r="R1339">
            <v>-41714.14</v>
          </cell>
          <cell r="S1339">
            <v>-64228.41</v>
          </cell>
          <cell r="T1339">
            <v>-64228.41</v>
          </cell>
          <cell r="AG1339">
            <v>-58110.346250000002</v>
          </cell>
          <cell r="AH1339">
            <v>-53942.474166666674</v>
          </cell>
          <cell r="AI1339">
            <v>-51847.07666666666</v>
          </cell>
          <cell r="AJ1339">
            <v>-51593.698333333341</v>
          </cell>
        </row>
        <row r="1340">
          <cell r="Q1340">
            <v>-652279.19999999995</v>
          </cell>
          <cell r="R1340">
            <v>-798080.24</v>
          </cell>
          <cell r="S1340">
            <v>-888659.9</v>
          </cell>
          <cell r="T1340">
            <v>-1021394.54</v>
          </cell>
          <cell r="AG1340">
            <v>-279358.72916666663</v>
          </cell>
          <cell r="AH1340">
            <v>-335600.39416666667</v>
          </cell>
          <cell r="AI1340">
            <v>-399029.6166666667</v>
          </cell>
          <cell r="AJ1340">
            <v>-468978.63125000009</v>
          </cell>
        </row>
        <row r="1341">
          <cell r="Q1341">
            <v>-2851582.64</v>
          </cell>
          <cell r="R1341">
            <v>-3642130.7</v>
          </cell>
          <cell r="S1341">
            <v>-4557336.57</v>
          </cell>
          <cell r="T1341">
            <v>-5010649.67</v>
          </cell>
          <cell r="AG1341">
            <v>-742245.76208333333</v>
          </cell>
          <cell r="AH1341">
            <v>-1010451.57625</v>
          </cell>
          <cell r="AI1341">
            <v>-1346807.3187500003</v>
          </cell>
          <cell r="AJ1341">
            <v>-1737149.3583333334</v>
          </cell>
        </row>
        <row r="1342">
          <cell r="Q1342">
            <v>-1589346.19</v>
          </cell>
          <cell r="R1342">
            <v>-1904263.28</v>
          </cell>
          <cell r="S1342">
            <v>-2008591.19</v>
          </cell>
          <cell r="T1342">
            <v>-1856903.08</v>
          </cell>
          <cell r="AG1342">
            <v>-678524.13458333339</v>
          </cell>
          <cell r="AH1342">
            <v>-819880.6366666666</v>
          </cell>
          <cell r="AI1342">
            <v>-965124.53874999995</v>
          </cell>
          <cell r="AJ1342">
            <v>-1103202.5545833332</v>
          </cell>
        </row>
        <row r="1343">
          <cell r="Q1343">
            <v>-1016768.79</v>
          </cell>
          <cell r="R1343">
            <v>-1016768.79</v>
          </cell>
          <cell r="S1343">
            <v>-1016768.79</v>
          </cell>
          <cell r="T1343">
            <v>-1659473.13</v>
          </cell>
          <cell r="AG1343">
            <v>-369260.24958333327</v>
          </cell>
          <cell r="AH1343">
            <v>-453990.98208333337</v>
          </cell>
          <cell r="AI1343">
            <v>-538721.71458333323</v>
          </cell>
          <cell r="AJ1343">
            <v>-637717.37958333327</v>
          </cell>
        </row>
        <row r="1344">
          <cell r="R1344">
            <v>0</v>
          </cell>
          <cell r="S1344">
            <v>0</v>
          </cell>
          <cell r="T1344">
            <v>-256699</v>
          </cell>
          <cell r="AG1344">
            <v>0</v>
          </cell>
          <cell r="AH1344">
            <v>0</v>
          </cell>
          <cell r="AI1344">
            <v>0</v>
          </cell>
          <cell r="AJ1344">
            <v>-10695.791666666666</v>
          </cell>
        </row>
        <row r="1345">
          <cell r="Q1345">
            <v>0</v>
          </cell>
          <cell r="R1345">
            <v>0</v>
          </cell>
          <cell r="S1345">
            <v>0</v>
          </cell>
          <cell r="T1345">
            <v>0</v>
          </cell>
          <cell r="AG1345">
            <v>0</v>
          </cell>
          <cell r="AH1345">
            <v>0</v>
          </cell>
          <cell r="AI1345">
            <v>0</v>
          </cell>
          <cell r="AJ1345">
            <v>0</v>
          </cell>
        </row>
        <row r="1346">
          <cell r="R1346">
            <v>0</v>
          </cell>
          <cell r="S1346">
            <v>0</v>
          </cell>
          <cell r="T1346">
            <v>-15482</v>
          </cell>
          <cell r="AG1346">
            <v>0</v>
          </cell>
          <cell r="AH1346">
            <v>0</v>
          </cell>
          <cell r="AI1346">
            <v>0</v>
          </cell>
          <cell r="AJ1346">
            <v>-645.08333333333337</v>
          </cell>
        </row>
        <row r="1347">
          <cell r="Q1347">
            <v>0</v>
          </cell>
          <cell r="R1347">
            <v>0</v>
          </cell>
          <cell r="S1347">
            <v>0</v>
          </cell>
          <cell r="T1347">
            <v>0</v>
          </cell>
          <cell r="AG1347">
            <v>0</v>
          </cell>
          <cell r="AH1347">
            <v>0</v>
          </cell>
          <cell r="AI1347">
            <v>0</v>
          </cell>
          <cell r="AJ1347">
            <v>0</v>
          </cell>
        </row>
        <row r="1348">
          <cell r="R1348">
            <v>0</v>
          </cell>
          <cell r="S1348">
            <v>0</v>
          </cell>
          <cell r="T1348">
            <v>-5353</v>
          </cell>
          <cell r="AG1348">
            <v>0</v>
          </cell>
          <cell r="AH1348">
            <v>0</v>
          </cell>
          <cell r="AI1348">
            <v>0</v>
          </cell>
          <cell r="AJ1348">
            <v>-223.04166666666666</v>
          </cell>
        </row>
        <row r="1349">
          <cell r="AG1349">
            <v>0</v>
          </cell>
          <cell r="AH1349">
            <v>0</v>
          </cell>
          <cell r="AI1349">
            <v>0</v>
          </cell>
          <cell r="AJ1349">
            <v>0</v>
          </cell>
        </row>
        <row r="1350">
          <cell r="Q1350">
            <v>-3089713.86</v>
          </cell>
          <cell r="R1350">
            <v>-3178321.44</v>
          </cell>
          <cell r="S1350">
            <v>-450988.29</v>
          </cell>
          <cell r="T1350">
            <v>-521234.38</v>
          </cell>
          <cell r="AG1350">
            <v>-2470607.5100000002</v>
          </cell>
          <cell r="AH1350">
            <v>-2605610.4145833333</v>
          </cell>
          <cell r="AI1350">
            <v>-2626031.3375000004</v>
          </cell>
          <cell r="AJ1350">
            <v>-2500111.6</v>
          </cell>
        </row>
        <row r="1351">
          <cell r="Q1351">
            <v>0</v>
          </cell>
          <cell r="R1351">
            <v>0</v>
          </cell>
          <cell r="S1351">
            <v>0</v>
          </cell>
          <cell r="T1351">
            <v>0</v>
          </cell>
          <cell r="AG1351">
            <v>0</v>
          </cell>
          <cell r="AH1351">
            <v>0</v>
          </cell>
          <cell r="AI1351">
            <v>0</v>
          </cell>
          <cell r="AJ1351">
            <v>0</v>
          </cell>
        </row>
        <row r="1352">
          <cell r="Q1352">
            <v>-5000</v>
          </cell>
          <cell r="R1352">
            <v>-5000</v>
          </cell>
          <cell r="S1352">
            <v>-5000</v>
          </cell>
          <cell r="T1352">
            <v>-5000</v>
          </cell>
          <cell r="AG1352">
            <v>-5000</v>
          </cell>
          <cell r="AH1352">
            <v>-5000</v>
          </cell>
          <cell r="AI1352">
            <v>-5000</v>
          </cell>
          <cell r="AJ1352">
            <v>-5000</v>
          </cell>
        </row>
        <row r="1353">
          <cell r="Q1353">
            <v>0</v>
          </cell>
          <cell r="R1353">
            <v>0</v>
          </cell>
          <cell r="S1353">
            <v>0</v>
          </cell>
          <cell r="T1353">
            <v>0</v>
          </cell>
          <cell r="AG1353">
            <v>0</v>
          </cell>
          <cell r="AH1353">
            <v>0</v>
          </cell>
          <cell r="AI1353">
            <v>0</v>
          </cell>
          <cell r="AJ1353">
            <v>0</v>
          </cell>
        </row>
        <row r="1354">
          <cell r="Q1354">
            <v>-26668727.57</v>
          </cell>
          <cell r="R1354">
            <v>-26609467.66</v>
          </cell>
          <cell r="S1354">
            <v>-26557967.809999999</v>
          </cell>
          <cell r="T1354">
            <v>-27795522.609999999</v>
          </cell>
          <cell r="AG1354">
            <v>-24835876.166250002</v>
          </cell>
          <cell r="AH1354">
            <v>-25149565.306666661</v>
          </cell>
          <cell r="AI1354">
            <v>-25466550.409166664</v>
          </cell>
          <cell r="AJ1354">
            <v>-25793579.436249997</v>
          </cell>
        </row>
        <row r="1355">
          <cell r="Q1355">
            <v>0</v>
          </cell>
          <cell r="R1355">
            <v>0</v>
          </cell>
          <cell r="S1355">
            <v>0</v>
          </cell>
          <cell r="T1355">
            <v>0</v>
          </cell>
          <cell r="AG1355">
            <v>0</v>
          </cell>
          <cell r="AH1355">
            <v>0</v>
          </cell>
          <cell r="AI1355">
            <v>0</v>
          </cell>
          <cell r="AJ1355">
            <v>0</v>
          </cell>
        </row>
        <row r="1356">
          <cell r="Q1356">
            <v>0</v>
          </cell>
          <cell r="R1356">
            <v>0</v>
          </cell>
          <cell r="S1356">
            <v>0</v>
          </cell>
          <cell r="T1356">
            <v>0</v>
          </cell>
          <cell r="AG1356">
            <v>-808150</v>
          </cell>
          <cell r="AH1356">
            <v>-808150</v>
          </cell>
          <cell r="AI1356">
            <v>-808150</v>
          </cell>
          <cell r="AJ1356">
            <v>-808150</v>
          </cell>
        </row>
        <row r="1357">
          <cell r="Q1357">
            <v>-2410058.23</v>
          </cell>
          <cell r="R1357">
            <v>-2193006.52</v>
          </cell>
          <cell r="S1357">
            <v>-1584592.72</v>
          </cell>
          <cell r="T1357">
            <v>-1337770.54</v>
          </cell>
          <cell r="AG1357">
            <v>-1377995.5216666667</v>
          </cell>
          <cell r="AH1357">
            <v>-1408391.5850000002</v>
          </cell>
          <cell r="AI1357">
            <v>-1432233.2879166668</v>
          </cell>
          <cell r="AJ1357">
            <v>-1441272.7150000001</v>
          </cell>
        </row>
        <row r="1358">
          <cell r="Q1358">
            <v>-9934029.5600000005</v>
          </cell>
          <cell r="R1358">
            <v>-10055279.560000001</v>
          </cell>
          <cell r="S1358">
            <v>-10176529.560000001</v>
          </cell>
          <cell r="T1358">
            <v>-10190533.560000001</v>
          </cell>
          <cell r="AG1358">
            <v>-10149244.116249999</v>
          </cell>
          <cell r="AH1358">
            <v>-10139004.51375</v>
          </cell>
          <cell r="AI1358">
            <v>-10135732.717916667</v>
          </cell>
          <cell r="AJ1358">
            <v>-10134938.937083334</v>
          </cell>
        </row>
        <row r="1359">
          <cell r="Q1359">
            <v>-2992.04</v>
          </cell>
          <cell r="R1359">
            <v>121480.78</v>
          </cell>
          <cell r="S1359">
            <v>-53288.59</v>
          </cell>
          <cell r="T1359">
            <v>-76485.03</v>
          </cell>
          <cell r="AG1359">
            <v>-186.04916666666668</v>
          </cell>
          <cell r="AH1359">
            <v>4750.9816666666666</v>
          </cell>
          <cell r="AI1359">
            <v>7592.322916666667</v>
          </cell>
          <cell r="AJ1359">
            <v>2185.0887500000003</v>
          </cell>
        </row>
        <row r="1360">
          <cell r="Q1360">
            <v>0</v>
          </cell>
          <cell r="R1360">
            <v>0</v>
          </cell>
          <cell r="S1360">
            <v>0</v>
          </cell>
          <cell r="T1360">
            <v>0</v>
          </cell>
          <cell r="AG1360">
            <v>0</v>
          </cell>
          <cell r="AH1360">
            <v>0</v>
          </cell>
          <cell r="AI1360">
            <v>0</v>
          </cell>
          <cell r="AJ1360">
            <v>0</v>
          </cell>
        </row>
        <row r="1361">
          <cell r="Q1361">
            <v>-28224</v>
          </cell>
          <cell r="R1361">
            <v>-28224</v>
          </cell>
          <cell r="S1361">
            <v>-25849.83</v>
          </cell>
          <cell r="T1361">
            <v>-7248</v>
          </cell>
          <cell r="AG1361">
            <v>-13128</v>
          </cell>
          <cell r="AH1361">
            <v>-15480</v>
          </cell>
          <cell r="AI1361">
            <v>-17733.076250000002</v>
          </cell>
          <cell r="AJ1361">
            <v>-18592.1525</v>
          </cell>
        </row>
        <row r="1362">
          <cell r="Q1362">
            <v>0</v>
          </cell>
          <cell r="R1362">
            <v>0</v>
          </cell>
          <cell r="S1362">
            <v>0</v>
          </cell>
          <cell r="T1362">
            <v>0</v>
          </cell>
          <cell r="AG1362">
            <v>0</v>
          </cell>
          <cell r="AH1362">
            <v>0</v>
          </cell>
          <cell r="AI1362">
            <v>0</v>
          </cell>
          <cell r="AJ1362">
            <v>0</v>
          </cell>
        </row>
        <row r="1363">
          <cell r="Q1363">
            <v>0</v>
          </cell>
          <cell r="R1363">
            <v>0</v>
          </cell>
          <cell r="S1363">
            <v>0</v>
          </cell>
          <cell r="T1363">
            <v>0</v>
          </cell>
          <cell r="AG1363">
            <v>0</v>
          </cell>
          <cell r="AH1363">
            <v>0</v>
          </cell>
          <cell r="AI1363">
            <v>0</v>
          </cell>
          <cell r="AJ1363">
            <v>0</v>
          </cell>
        </row>
        <row r="1364">
          <cell r="Q1364">
            <v>-2106234.98</v>
          </cell>
          <cell r="R1364">
            <v>-2118100.98</v>
          </cell>
          <cell r="S1364">
            <v>-2117341.98</v>
          </cell>
          <cell r="T1364">
            <v>-2163988</v>
          </cell>
          <cell r="AG1364">
            <v>-1795089.3741666665</v>
          </cell>
          <cell r="AH1364">
            <v>-1839328.2891666666</v>
          </cell>
          <cell r="AI1364">
            <v>-1881791.8291666666</v>
          </cell>
          <cell r="AJ1364">
            <v>-1919680.62</v>
          </cell>
        </row>
        <row r="1365">
          <cell r="Q1365">
            <v>-17801000</v>
          </cell>
          <cell r="R1365">
            <v>-17801000</v>
          </cell>
          <cell r="S1365">
            <v>-17801000</v>
          </cell>
          <cell r="T1365">
            <v>-17411000</v>
          </cell>
          <cell r="AG1365">
            <v>-17229846.041666668</v>
          </cell>
          <cell r="AH1365">
            <v>-17458307.625</v>
          </cell>
          <cell r="AI1365">
            <v>-17686769.208333332</v>
          </cell>
          <cell r="AJ1365">
            <v>-17784750</v>
          </cell>
        </row>
        <row r="1366">
          <cell r="Q1366">
            <v>-58986.21</v>
          </cell>
          <cell r="R1366">
            <v>-58986.21</v>
          </cell>
          <cell r="S1366">
            <v>-58986.21</v>
          </cell>
          <cell r="T1366">
            <v>-40198.51</v>
          </cell>
          <cell r="AG1366">
            <v>-55135.612083333333</v>
          </cell>
          <cell r="AH1366">
            <v>-56969.80124999999</v>
          </cell>
          <cell r="AI1366">
            <v>-58803.990416666646</v>
          </cell>
          <cell r="AJ1366">
            <v>-59173.164999999986</v>
          </cell>
        </row>
        <row r="1367">
          <cell r="Q1367">
            <v>-8277452.4500000002</v>
          </cell>
          <cell r="R1367">
            <v>-8273285.7800000003</v>
          </cell>
          <cell r="S1367">
            <v>-8250942.4000000004</v>
          </cell>
          <cell r="T1367">
            <v>-8631142</v>
          </cell>
          <cell r="AG1367">
            <v>-6191500.3154166667</v>
          </cell>
          <cell r="AH1367">
            <v>-6446678.7495833337</v>
          </cell>
          <cell r="AI1367">
            <v>-6701387.0174999991</v>
          </cell>
          <cell r="AJ1367">
            <v>-6913644.0783333331</v>
          </cell>
        </row>
        <row r="1368">
          <cell r="Q1368">
            <v>-39032.26</v>
          </cell>
          <cell r="R1368">
            <v>24177.73</v>
          </cell>
          <cell r="S1368">
            <v>24162.73</v>
          </cell>
          <cell r="T1368">
            <v>-66899.399999999994</v>
          </cell>
          <cell r="AG1368">
            <v>-18947.524999999998</v>
          </cell>
          <cell r="AH1368">
            <v>-19559.830833333333</v>
          </cell>
          <cell r="AI1368">
            <v>-17539.012083333331</v>
          </cell>
          <cell r="AJ1368">
            <v>-17882.338333333333</v>
          </cell>
        </row>
        <row r="1369">
          <cell r="Q1369">
            <v>0</v>
          </cell>
          <cell r="R1369">
            <v>0</v>
          </cell>
          <cell r="S1369">
            <v>0</v>
          </cell>
          <cell r="T1369">
            <v>0</v>
          </cell>
          <cell r="AG1369">
            <v>0</v>
          </cell>
          <cell r="AH1369">
            <v>0</v>
          </cell>
          <cell r="AI1369">
            <v>0</v>
          </cell>
          <cell r="AJ1369">
            <v>0</v>
          </cell>
        </row>
        <row r="1370">
          <cell r="Q1370">
            <v>0</v>
          </cell>
          <cell r="R1370">
            <v>0</v>
          </cell>
          <cell r="S1370">
            <v>0</v>
          </cell>
          <cell r="T1370">
            <v>0</v>
          </cell>
          <cell r="AG1370">
            <v>0</v>
          </cell>
          <cell r="AH1370">
            <v>0</v>
          </cell>
          <cell r="AI1370">
            <v>0</v>
          </cell>
          <cell r="AJ1370">
            <v>0</v>
          </cell>
        </row>
        <row r="1371">
          <cell r="Q1371">
            <v>-222809.33</v>
          </cell>
          <cell r="R1371">
            <v>-221663.5</v>
          </cell>
          <cell r="S1371">
            <v>-220517.67</v>
          </cell>
          <cell r="T1371">
            <v>-219371.84</v>
          </cell>
          <cell r="AG1371">
            <v>-229684.31000000003</v>
          </cell>
          <cell r="AH1371">
            <v>-228538.48</v>
          </cell>
          <cell r="AI1371">
            <v>-227392.65</v>
          </cell>
          <cell r="AJ1371">
            <v>-226246.81999999995</v>
          </cell>
        </row>
        <row r="1372">
          <cell r="Q1372">
            <v>0</v>
          </cell>
          <cell r="R1372">
            <v>0</v>
          </cell>
          <cell r="S1372">
            <v>0</v>
          </cell>
          <cell r="T1372">
            <v>-67293.86</v>
          </cell>
          <cell r="AG1372">
            <v>-2127799.8633333333</v>
          </cell>
          <cell r="AH1372">
            <v>-2127799.8633333333</v>
          </cell>
          <cell r="AI1372">
            <v>-2127799.8633333333</v>
          </cell>
          <cell r="AJ1372">
            <v>-2129442.0083333333</v>
          </cell>
        </row>
        <row r="1373">
          <cell r="R1373">
            <v>0</v>
          </cell>
          <cell r="S1373">
            <v>0</v>
          </cell>
          <cell r="T1373">
            <v>-967879</v>
          </cell>
          <cell r="AG1373">
            <v>0</v>
          </cell>
          <cell r="AH1373">
            <v>0</v>
          </cell>
          <cell r="AI1373">
            <v>0</v>
          </cell>
          <cell r="AJ1373">
            <v>-40328.291666666664</v>
          </cell>
        </row>
        <row r="1374">
          <cell r="Q1374">
            <v>0</v>
          </cell>
          <cell r="R1374">
            <v>0</v>
          </cell>
          <cell r="S1374">
            <v>0</v>
          </cell>
          <cell r="T1374">
            <v>0</v>
          </cell>
          <cell r="AG1374">
            <v>-75158.125</v>
          </cell>
          <cell r="AH1374">
            <v>-68000.208333333328</v>
          </cell>
          <cell r="AI1374">
            <v>-60842.291666666664</v>
          </cell>
          <cell r="AJ1374">
            <v>-53684.375</v>
          </cell>
        </row>
        <row r="1375">
          <cell r="Q1375">
            <v>-250015</v>
          </cell>
          <cell r="R1375">
            <v>-250015</v>
          </cell>
          <cell r="S1375">
            <v>-250015</v>
          </cell>
          <cell r="T1375">
            <v>0</v>
          </cell>
          <cell r="AG1375">
            <v>-102091.45833333333</v>
          </cell>
          <cell r="AH1375">
            <v>-122926.04166666667</v>
          </cell>
          <cell r="AI1375">
            <v>-143760.625</v>
          </cell>
          <cell r="AJ1375">
            <v>-154177.91666666666</v>
          </cell>
        </row>
        <row r="1376">
          <cell r="Q1376">
            <v>0</v>
          </cell>
          <cell r="R1376">
            <v>0</v>
          </cell>
          <cell r="S1376">
            <v>0</v>
          </cell>
          <cell r="T1376">
            <v>0</v>
          </cell>
          <cell r="AG1376">
            <v>0</v>
          </cell>
          <cell r="AH1376">
            <v>0</v>
          </cell>
          <cell r="AI1376">
            <v>0</v>
          </cell>
          <cell r="AJ1376">
            <v>0</v>
          </cell>
        </row>
        <row r="1377">
          <cell r="Q1377">
            <v>-13807132</v>
          </cell>
          <cell r="R1377">
            <v>-13661299</v>
          </cell>
          <cell r="S1377">
            <v>-13515466</v>
          </cell>
          <cell r="T1377">
            <v>-13369633</v>
          </cell>
          <cell r="AG1377">
            <v>-14682130</v>
          </cell>
          <cell r="AH1377">
            <v>-14536297</v>
          </cell>
          <cell r="AI1377">
            <v>-14390464</v>
          </cell>
          <cell r="AJ1377">
            <v>-14244631</v>
          </cell>
        </row>
        <row r="1378">
          <cell r="Q1378">
            <v>-8447.35</v>
          </cell>
          <cell r="R1378">
            <v>-37711.35</v>
          </cell>
          <cell r="S1378">
            <v>-10623.83</v>
          </cell>
          <cell r="T1378">
            <v>-3939.83</v>
          </cell>
          <cell r="AG1378">
            <v>-662.66375000000005</v>
          </cell>
          <cell r="AH1378">
            <v>-2585.9429166666664</v>
          </cell>
          <cell r="AI1378">
            <v>-4599.9087499999996</v>
          </cell>
          <cell r="AJ1378">
            <v>-5206.7279166666667</v>
          </cell>
        </row>
        <row r="1379">
          <cell r="Q1379">
            <v>0</v>
          </cell>
          <cell r="R1379">
            <v>0</v>
          </cell>
          <cell r="S1379">
            <v>0</v>
          </cell>
          <cell r="T1379">
            <v>0</v>
          </cell>
          <cell r="AG1379">
            <v>0</v>
          </cell>
          <cell r="AH1379">
            <v>0</v>
          </cell>
          <cell r="AI1379">
            <v>0</v>
          </cell>
          <cell r="AJ1379">
            <v>0</v>
          </cell>
        </row>
        <row r="1380">
          <cell r="Q1380">
            <v>0</v>
          </cell>
          <cell r="R1380">
            <v>0</v>
          </cell>
          <cell r="S1380">
            <v>0</v>
          </cell>
          <cell r="T1380">
            <v>0</v>
          </cell>
          <cell r="AG1380">
            <v>0</v>
          </cell>
          <cell r="AH1380">
            <v>0</v>
          </cell>
          <cell r="AI1380">
            <v>0</v>
          </cell>
          <cell r="AJ1380">
            <v>0</v>
          </cell>
        </row>
        <row r="1381">
          <cell r="Q1381">
            <v>0</v>
          </cell>
          <cell r="R1381">
            <v>0</v>
          </cell>
          <cell r="S1381">
            <v>0</v>
          </cell>
          <cell r="T1381">
            <v>0</v>
          </cell>
          <cell r="AG1381">
            <v>0</v>
          </cell>
          <cell r="AH1381">
            <v>0</v>
          </cell>
          <cell r="AI1381">
            <v>0</v>
          </cell>
          <cell r="AJ1381">
            <v>0</v>
          </cell>
        </row>
        <row r="1382">
          <cell r="Q1382">
            <v>-2140.5700000000002</v>
          </cell>
          <cell r="R1382">
            <v>27518.13</v>
          </cell>
          <cell r="S1382">
            <v>27518.13</v>
          </cell>
          <cell r="T1382">
            <v>0</v>
          </cell>
          <cell r="AG1382">
            <v>12539.422083333329</v>
          </cell>
          <cell r="AH1382">
            <v>7203.7949999999992</v>
          </cell>
          <cell r="AI1382">
            <v>3103.947083333333</v>
          </cell>
          <cell r="AJ1382">
            <v>4250.5358333333334</v>
          </cell>
        </row>
        <row r="1383">
          <cell r="Q1383">
            <v>0</v>
          </cell>
          <cell r="R1383">
            <v>0</v>
          </cell>
          <cell r="S1383">
            <v>0</v>
          </cell>
          <cell r="T1383">
            <v>0</v>
          </cell>
          <cell r="AG1383">
            <v>32.228333333333332</v>
          </cell>
          <cell r="AH1383">
            <v>24.171250000000001</v>
          </cell>
          <cell r="AI1383">
            <v>8.0570833333333329</v>
          </cell>
          <cell r="AJ1383">
            <v>0</v>
          </cell>
        </row>
        <row r="1384">
          <cell r="AG1384">
            <v>0</v>
          </cell>
          <cell r="AH1384">
            <v>0</v>
          </cell>
          <cell r="AI1384">
            <v>0</v>
          </cell>
          <cell r="AJ1384">
            <v>0</v>
          </cell>
        </row>
        <row r="1385">
          <cell r="Q1385">
            <v>-27312000</v>
          </cell>
          <cell r="R1385">
            <v>-25354000</v>
          </cell>
          <cell r="S1385">
            <v>-25354000</v>
          </cell>
          <cell r="T1385">
            <v>0</v>
          </cell>
          <cell r="AG1385">
            <v>-26056250</v>
          </cell>
          <cell r="AH1385">
            <v>-27017333.333333332</v>
          </cell>
          <cell r="AI1385">
            <v>-27587041.666666668</v>
          </cell>
          <cell r="AJ1385">
            <v>-26858041.666666668</v>
          </cell>
        </row>
        <row r="1386">
          <cell r="Q1386">
            <v>-8686177.8599999994</v>
          </cell>
          <cell r="R1386">
            <v>-10611582.27</v>
          </cell>
          <cell r="S1386">
            <v>-7180375.75</v>
          </cell>
          <cell r="T1386">
            <v>-1284031.29</v>
          </cell>
          <cell r="AG1386">
            <v>-17205758.129999999</v>
          </cell>
          <cell r="AH1386">
            <v>-15196029.645833334</v>
          </cell>
          <cell r="AI1386">
            <v>-13169429.251666667</v>
          </cell>
          <cell r="AJ1386">
            <v>-11047494.6175</v>
          </cell>
        </row>
        <row r="1387">
          <cell r="AG1387">
            <v>0</v>
          </cell>
          <cell r="AH1387">
            <v>0</v>
          </cell>
          <cell r="AI1387">
            <v>0</v>
          </cell>
          <cell r="AJ1387">
            <v>0</v>
          </cell>
        </row>
        <row r="1388">
          <cell r="AG1388">
            <v>0</v>
          </cell>
          <cell r="AH1388">
            <v>0</v>
          </cell>
          <cell r="AI1388">
            <v>0</v>
          </cell>
          <cell r="AJ1388">
            <v>0</v>
          </cell>
        </row>
        <row r="1389">
          <cell r="Q1389">
            <v>-19900488.379999999</v>
          </cell>
          <cell r="R1389">
            <v>-20301164.41</v>
          </cell>
          <cell r="S1389">
            <v>-20701840.440000001</v>
          </cell>
          <cell r="T1389">
            <v>-21102516.469999999</v>
          </cell>
          <cell r="AG1389">
            <v>-17458741.549166668</v>
          </cell>
          <cell r="AH1389">
            <v>-17816988.059583332</v>
          </cell>
          <cell r="AI1389">
            <v>-18175343.062083334</v>
          </cell>
          <cell r="AJ1389">
            <v>-18548340.589583334</v>
          </cell>
        </row>
        <row r="1390">
          <cell r="Q1390">
            <v>0</v>
          </cell>
          <cell r="R1390">
            <v>0</v>
          </cell>
          <cell r="S1390">
            <v>0</v>
          </cell>
          <cell r="T1390">
            <v>0</v>
          </cell>
          <cell r="AG1390">
            <v>0</v>
          </cell>
          <cell r="AH1390">
            <v>0</v>
          </cell>
          <cell r="AI1390">
            <v>0</v>
          </cell>
          <cell r="AJ1390">
            <v>0</v>
          </cell>
        </row>
        <row r="1391">
          <cell r="Q1391">
            <v>0</v>
          </cell>
          <cell r="R1391">
            <v>0</v>
          </cell>
          <cell r="S1391">
            <v>0</v>
          </cell>
          <cell r="T1391">
            <v>0</v>
          </cell>
          <cell r="AG1391">
            <v>0</v>
          </cell>
          <cell r="AH1391">
            <v>0</v>
          </cell>
          <cell r="AI1391">
            <v>0</v>
          </cell>
          <cell r="AJ1391">
            <v>0</v>
          </cell>
        </row>
        <row r="1392">
          <cell r="Q1392">
            <v>0</v>
          </cell>
          <cell r="R1392">
            <v>0</v>
          </cell>
          <cell r="S1392">
            <v>0</v>
          </cell>
          <cell r="T1392">
            <v>0</v>
          </cell>
          <cell r="AG1392">
            <v>0</v>
          </cell>
          <cell r="AH1392">
            <v>0</v>
          </cell>
          <cell r="AI1392">
            <v>0</v>
          </cell>
          <cell r="AJ1392">
            <v>0</v>
          </cell>
        </row>
        <row r="1393">
          <cell r="Q1393">
            <v>0</v>
          </cell>
          <cell r="R1393">
            <v>0</v>
          </cell>
          <cell r="S1393">
            <v>0</v>
          </cell>
          <cell r="T1393">
            <v>0</v>
          </cell>
          <cell r="AG1393">
            <v>0</v>
          </cell>
          <cell r="AH1393">
            <v>0</v>
          </cell>
          <cell r="AI1393">
            <v>0</v>
          </cell>
          <cell r="AJ1393">
            <v>0</v>
          </cell>
        </row>
        <row r="1394">
          <cell r="Q1394">
            <v>0</v>
          </cell>
          <cell r="R1394">
            <v>0</v>
          </cell>
          <cell r="S1394">
            <v>0</v>
          </cell>
          <cell r="T1394">
            <v>0</v>
          </cell>
          <cell r="AG1394">
            <v>-64610.625</v>
          </cell>
          <cell r="AH1394">
            <v>-38766.375</v>
          </cell>
          <cell r="AI1394">
            <v>-12922.125</v>
          </cell>
          <cell r="AJ1394">
            <v>0</v>
          </cell>
        </row>
        <row r="1395">
          <cell r="Q1395">
            <v>0</v>
          </cell>
          <cell r="R1395">
            <v>0</v>
          </cell>
          <cell r="S1395">
            <v>0</v>
          </cell>
          <cell r="T1395">
            <v>0</v>
          </cell>
          <cell r="AG1395">
            <v>0</v>
          </cell>
          <cell r="AH1395">
            <v>0</v>
          </cell>
          <cell r="AI1395">
            <v>0</v>
          </cell>
          <cell r="AJ1395">
            <v>0</v>
          </cell>
        </row>
        <row r="1396">
          <cell r="Q1396">
            <v>0</v>
          </cell>
          <cell r="R1396">
            <v>0</v>
          </cell>
          <cell r="S1396">
            <v>0</v>
          </cell>
          <cell r="T1396">
            <v>0</v>
          </cell>
          <cell r="AG1396">
            <v>0</v>
          </cell>
          <cell r="AH1396">
            <v>0</v>
          </cell>
          <cell r="AI1396">
            <v>0</v>
          </cell>
          <cell r="AJ1396">
            <v>0</v>
          </cell>
        </row>
        <row r="1397">
          <cell r="Q1397">
            <v>0</v>
          </cell>
          <cell r="R1397">
            <v>0</v>
          </cell>
          <cell r="S1397">
            <v>0</v>
          </cell>
          <cell r="T1397">
            <v>0</v>
          </cell>
          <cell r="AG1397">
            <v>-291666.66666666669</v>
          </cell>
          <cell r="AH1397">
            <v>-291666.66666666669</v>
          </cell>
          <cell r="AI1397">
            <v>-291666.66666666669</v>
          </cell>
          <cell r="AJ1397">
            <v>-291666.66666666669</v>
          </cell>
        </row>
        <row r="1398">
          <cell r="Q1398">
            <v>0</v>
          </cell>
          <cell r="R1398">
            <v>0</v>
          </cell>
          <cell r="S1398">
            <v>0</v>
          </cell>
          <cell r="T1398">
            <v>0</v>
          </cell>
          <cell r="AG1398">
            <v>-337500</v>
          </cell>
          <cell r="AH1398">
            <v>-337500</v>
          </cell>
          <cell r="AI1398">
            <v>-337500</v>
          </cell>
          <cell r="AJ1398">
            <v>-337500</v>
          </cell>
        </row>
        <row r="1399">
          <cell r="Q1399">
            <v>-513276.41</v>
          </cell>
          <cell r="R1399">
            <v>-511029.97</v>
          </cell>
          <cell r="S1399">
            <v>-508783.53</v>
          </cell>
          <cell r="T1399">
            <v>-506537.09</v>
          </cell>
          <cell r="AG1399">
            <v>-414767.9745833333</v>
          </cell>
          <cell r="AH1399">
            <v>-457447.4070833333</v>
          </cell>
          <cell r="AI1399">
            <v>-499939.63624999992</v>
          </cell>
          <cell r="AJ1399">
            <v>-520015.73</v>
          </cell>
        </row>
        <row r="1400">
          <cell r="R1400">
            <v>0</v>
          </cell>
          <cell r="S1400">
            <v>0</v>
          </cell>
          <cell r="T1400">
            <v>-97579</v>
          </cell>
          <cell r="AG1400">
            <v>0</v>
          </cell>
          <cell r="AH1400">
            <v>0</v>
          </cell>
          <cell r="AI1400">
            <v>0</v>
          </cell>
          <cell r="AJ1400">
            <v>-4065.7916666666665</v>
          </cell>
        </row>
        <row r="1401">
          <cell r="Q1401">
            <v>-225000</v>
          </cell>
          <cell r="R1401">
            <v>-225000</v>
          </cell>
          <cell r="S1401">
            <v>-225000</v>
          </cell>
          <cell r="T1401">
            <v>-225000</v>
          </cell>
          <cell r="AG1401">
            <v>-187500</v>
          </cell>
          <cell r="AH1401">
            <v>-195833.33333333334</v>
          </cell>
          <cell r="AI1401">
            <v>-204166.66666666666</v>
          </cell>
          <cell r="AJ1401">
            <v>-212500</v>
          </cell>
        </row>
        <row r="1402">
          <cell r="Q1402">
            <v>-1982106.78</v>
          </cell>
          <cell r="R1402">
            <v>-1982106.78</v>
          </cell>
          <cell r="S1402">
            <v>-1982106.78</v>
          </cell>
          <cell r="T1402">
            <v>0</v>
          </cell>
          <cell r="AG1402">
            <v>-851180.21</v>
          </cell>
          <cell r="AH1402">
            <v>-985105.77499999991</v>
          </cell>
          <cell r="AI1402">
            <v>-1119031.3400000001</v>
          </cell>
          <cell r="AJ1402">
            <v>-1170369.1224999998</v>
          </cell>
        </row>
        <row r="1403">
          <cell r="Q1403">
            <v>0</v>
          </cell>
          <cell r="R1403">
            <v>0</v>
          </cell>
          <cell r="S1403">
            <v>0</v>
          </cell>
          <cell r="T1403">
            <v>0</v>
          </cell>
          <cell r="AG1403">
            <v>-35003.527916666666</v>
          </cell>
          <cell r="AH1403">
            <v>0</v>
          </cell>
          <cell r="AI1403">
            <v>0</v>
          </cell>
          <cell r="AJ1403">
            <v>0</v>
          </cell>
        </row>
        <row r="1404">
          <cell r="Q1404">
            <v>0</v>
          </cell>
          <cell r="R1404">
            <v>0</v>
          </cell>
          <cell r="S1404">
            <v>0</v>
          </cell>
          <cell r="T1404">
            <v>0</v>
          </cell>
          <cell r="AG1404">
            <v>0</v>
          </cell>
          <cell r="AH1404">
            <v>0</v>
          </cell>
          <cell r="AI1404">
            <v>0</v>
          </cell>
          <cell r="AJ1404">
            <v>0</v>
          </cell>
        </row>
        <row r="1405">
          <cell r="Q1405">
            <v>0</v>
          </cell>
          <cell r="R1405">
            <v>0</v>
          </cell>
          <cell r="S1405">
            <v>0</v>
          </cell>
          <cell r="T1405">
            <v>0</v>
          </cell>
          <cell r="AG1405">
            <v>0</v>
          </cell>
          <cell r="AH1405">
            <v>0</v>
          </cell>
          <cell r="AI1405">
            <v>0</v>
          </cell>
          <cell r="AJ1405">
            <v>0</v>
          </cell>
        </row>
        <row r="1406">
          <cell r="Q1406">
            <v>0</v>
          </cell>
          <cell r="R1406">
            <v>0</v>
          </cell>
          <cell r="S1406">
            <v>0</v>
          </cell>
          <cell r="T1406">
            <v>0</v>
          </cell>
          <cell r="AG1406">
            <v>0</v>
          </cell>
          <cell r="AH1406">
            <v>0</v>
          </cell>
          <cell r="AI1406">
            <v>0</v>
          </cell>
          <cell r="AJ1406">
            <v>0</v>
          </cell>
        </row>
        <row r="1407">
          <cell r="Q1407">
            <v>0</v>
          </cell>
          <cell r="R1407">
            <v>0</v>
          </cell>
          <cell r="S1407">
            <v>0</v>
          </cell>
          <cell r="T1407">
            <v>0</v>
          </cell>
          <cell r="AG1407">
            <v>0</v>
          </cell>
          <cell r="AH1407">
            <v>0</v>
          </cell>
          <cell r="AI1407">
            <v>0</v>
          </cell>
          <cell r="AJ1407">
            <v>0</v>
          </cell>
        </row>
        <row r="1408">
          <cell r="Q1408">
            <v>0</v>
          </cell>
          <cell r="R1408">
            <v>0</v>
          </cell>
          <cell r="S1408">
            <v>0</v>
          </cell>
          <cell r="T1408">
            <v>0</v>
          </cell>
          <cell r="AG1408">
            <v>-95.734166666666667</v>
          </cell>
          <cell r="AH1408">
            <v>0</v>
          </cell>
          <cell r="AI1408">
            <v>0</v>
          </cell>
          <cell r="AJ1408">
            <v>0</v>
          </cell>
        </row>
        <row r="1409">
          <cell r="Q1409">
            <v>-7416.29</v>
          </cell>
          <cell r="R1409">
            <v>-7416.29</v>
          </cell>
          <cell r="S1409">
            <v>-7416.29</v>
          </cell>
          <cell r="T1409">
            <v>-7416.29</v>
          </cell>
          <cell r="AG1409">
            <v>-7416.2899999999981</v>
          </cell>
          <cell r="AH1409">
            <v>-7416.2899999999981</v>
          </cell>
          <cell r="AI1409">
            <v>-7416.2899999999981</v>
          </cell>
          <cell r="AJ1409">
            <v>-7416.2899999999981</v>
          </cell>
        </row>
        <row r="1410">
          <cell r="Q1410">
            <v>-5140.3599999999997</v>
          </cell>
          <cell r="R1410">
            <v>-5140.3599999999997</v>
          </cell>
          <cell r="S1410">
            <v>-5140.3599999999997</v>
          </cell>
          <cell r="T1410">
            <v>-5140.3599999999997</v>
          </cell>
          <cell r="AG1410">
            <v>-5140.3599999999997</v>
          </cell>
          <cell r="AH1410">
            <v>-5140.3599999999997</v>
          </cell>
          <cell r="AI1410">
            <v>-5140.3599999999997</v>
          </cell>
          <cell r="AJ1410">
            <v>-5140.3599999999997</v>
          </cell>
        </row>
        <row r="1411">
          <cell r="Q1411">
            <v>-11459.63</v>
          </cell>
          <cell r="R1411">
            <v>-11459.63</v>
          </cell>
          <cell r="S1411">
            <v>-11459.63</v>
          </cell>
          <cell r="T1411">
            <v>-11459.63</v>
          </cell>
          <cell r="AG1411">
            <v>-11459.630000000003</v>
          </cell>
          <cell r="AH1411">
            <v>-11459.630000000003</v>
          </cell>
          <cell r="AI1411">
            <v>-11459.630000000003</v>
          </cell>
          <cell r="AJ1411">
            <v>-11459.630000000003</v>
          </cell>
        </row>
        <row r="1412">
          <cell r="Q1412">
            <v>-1479.6</v>
          </cell>
          <cell r="R1412">
            <v>-1479.6</v>
          </cell>
          <cell r="S1412">
            <v>-1479.6</v>
          </cell>
          <cell r="T1412">
            <v>-1479.6</v>
          </cell>
          <cell r="AG1412">
            <v>-1479.6000000000001</v>
          </cell>
          <cell r="AH1412">
            <v>-1479.6000000000001</v>
          </cell>
          <cell r="AI1412">
            <v>-1479.6000000000001</v>
          </cell>
          <cell r="AJ1412">
            <v>-1479.6000000000001</v>
          </cell>
        </row>
        <row r="1413">
          <cell r="Q1413">
            <v>-959.98</v>
          </cell>
          <cell r="R1413">
            <v>-959.98</v>
          </cell>
          <cell r="S1413">
            <v>-959.98</v>
          </cell>
          <cell r="T1413">
            <v>-959.98</v>
          </cell>
          <cell r="AG1413">
            <v>-959.97999999999968</v>
          </cell>
          <cell r="AH1413">
            <v>-959.97999999999968</v>
          </cell>
          <cell r="AI1413">
            <v>-959.97999999999968</v>
          </cell>
          <cell r="AJ1413">
            <v>-959.97999999999968</v>
          </cell>
        </row>
        <row r="1414">
          <cell r="Q1414">
            <v>-876.25</v>
          </cell>
          <cell r="R1414">
            <v>-876.25</v>
          </cell>
          <cell r="S1414">
            <v>-876.25</v>
          </cell>
          <cell r="T1414">
            <v>-876.25</v>
          </cell>
          <cell r="AG1414">
            <v>-865.16583333333347</v>
          </cell>
          <cell r="AH1414">
            <v>-871.18791666666664</v>
          </cell>
          <cell r="AI1414">
            <v>-874.77333333333343</v>
          </cell>
          <cell r="AJ1414">
            <v>-876.25</v>
          </cell>
        </row>
        <row r="1415">
          <cell r="Q1415">
            <v>-912.01</v>
          </cell>
          <cell r="R1415">
            <v>-963.45</v>
          </cell>
          <cell r="S1415">
            <v>-999.59</v>
          </cell>
          <cell r="T1415">
            <v>-982.54</v>
          </cell>
          <cell r="AG1415">
            <v>-359.47541666666666</v>
          </cell>
          <cell r="AH1415">
            <v>-437.61958333333337</v>
          </cell>
          <cell r="AI1415">
            <v>-519.41291666666666</v>
          </cell>
          <cell r="AJ1415">
            <v>-602.00166666666667</v>
          </cell>
        </row>
        <row r="1416">
          <cell r="AG1416">
            <v>0</v>
          </cell>
          <cell r="AH1416">
            <v>0</v>
          </cell>
          <cell r="AI1416">
            <v>0</v>
          </cell>
          <cell r="AJ1416">
            <v>0</v>
          </cell>
        </row>
        <row r="1417">
          <cell r="Q1417">
            <v>-12.55</v>
          </cell>
          <cell r="R1417">
            <v>-12.55</v>
          </cell>
          <cell r="S1417">
            <v>-12.55</v>
          </cell>
          <cell r="T1417">
            <v>-12.55</v>
          </cell>
          <cell r="AG1417">
            <v>-12.549999999999999</v>
          </cell>
          <cell r="AH1417">
            <v>-12.549999999999999</v>
          </cell>
          <cell r="AI1417">
            <v>-12.549999999999999</v>
          </cell>
          <cell r="AJ1417">
            <v>-12.549999999999999</v>
          </cell>
        </row>
        <row r="1418">
          <cell r="Q1418">
            <v>-598.99</v>
          </cell>
          <cell r="R1418">
            <v>-598.99</v>
          </cell>
          <cell r="S1418">
            <v>-598.99</v>
          </cell>
          <cell r="T1418">
            <v>-598.99</v>
          </cell>
          <cell r="AG1418">
            <v>-598.9899999999999</v>
          </cell>
          <cell r="AH1418">
            <v>-598.9899999999999</v>
          </cell>
          <cell r="AI1418">
            <v>-598.9899999999999</v>
          </cell>
          <cell r="AJ1418">
            <v>-598.9899999999999</v>
          </cell>
        </row>
        <row r="1419">
          <cell r="Q1419">
            <v>-168.86</v>
          </cell>
          <cell r="R1419">
            <v>-168.86</v>
          </cell>
          <cell r="S1419">
            <v>-168.86</v>
          </cell>
          <cell r="T1419">
            <v>-168.86</v>
          </cell>
          <cell r="AG1419">
            <v>-168.86000000000004</v>
          </cell>
          <cell r="AH1419">
            <v>-168.86000000000004</v>
          </cell>
          <cell r="AI1419">
            <v>-168.86000000000004</v>
          </cell>
          <cell r="AJ1419">
            <v>-168.86000000000004</v>
          </cell>
        </row>
        <row r="1420">
          <cell r="Q1420">
            <v>0</v>
          </cell>
          <cell r="R1420">
            <v>0</v>
          </cell>
          <cell r="S1420">
            <v>0</v>
          </cell>
          <cell r="T1420">
            <v>0</v>
          </cell>
          <cell r="AG1420">
            <v>14.956250000000002</v>
          </cell>
          <cell r="AH1420">
            <v>8.9737500000000008</v>
          </cell>
          <cell r="AI1420">
            <v>2.9912500000000004</v>
          </cell>
          <cell r="AJ1420">
            <v>0</v>
          </cell>
        </row>
        <row r="1421">
          <cell r="Q1421">
            <v>-123.17</v>
          </cell>
          <cell r="R1421">
            <v>-123.17</v>
          </cell>
          <cell r="S1421">
            <v>-123.17</v>
          </cell>
          <cell r="T1421">
            <v>-123.17</v>
          </cell>
          <cell r="AG1421">
            <v>-198.50750000000002</v>
          </cell>
          <cell r="AH1421">
            <v>-208.72083333333333</v>
          </cell>
          <cell r="AI1421">
            <v>-218.93416666666667</v>
          </cell>
          <cell r="AJ1421">
            <v>-224.04083333333335</v>
          </cell>
        </row>
        <row r="1422">
          <cell r="Q1422">
            <v>-574.46</v>
          </cell>
          <cell r="R1422">
            <v>-574.46</v>
          </cell>
          <cell r="S1422">
            <v>-574.46</v>
          </cell>
          <cell r="T1422">
            <v>-574.46</v>
          </cell>
          <cell r="AG1422">
            <v>-23.935833333333335</v>
          </cell>
          <cell r="AH1422">
            <v>-71.807500000000005</v>
          </cell>
          <cell r="AI1422">
            <v>-119.67916666666667</v>
          </cell>
          <cell r="AJ1422">
            <v>-167.55083333333334</v>
          </cell>
        </row>
        <row r="1423">
          <cell r="Q1423">
            <v>0</v>
          </cell>
          <cell r="R1423">
            <v>0</v>
          </cell>
          <cell r="S1423">
            <v>0</v>
          </cell>
          <cell r="T1423">
            <v>0</v>
          </cell>
          <cell r="AG1423">
            <v>0</v>
          </cell>
          <cell r="AH1423">
            <v>0</v>
          </cell>
          <cell r="AI1423">
            <v>0</v>
          </cell>
          <cell r="AJ1423">
            <v>0</v>
          </cell>
        </row>
        <row r="1424">
          <cell r="Q1424">
            <v>-5718285</v>
          </cell>
          <cell r="R1424">
            <v>-5910020</v>
          </cell>
          <cell r="S1424">
            <v>-3742205.18</v>
          </cell>
          <cell r="T1424">
            <v>-3095341.7</v>
          </cell>
          <cell r="AG1424">
            <v>-4486820.625</v>
          </cell>
          <cell r="AH1424">
            <v>-4705187.5</v>
          </cell>
          <cell r="AI1424">
            <v>-4819926.0491666673</v>
          </cell>
          <cell r="AJ1424">
            <v>-4796094.6691666665</v>
          </cell>
        </row>
        <row r="1425">
          <cell r="Q1425">
            <v>0</v>
          </cell>
          <cell r="R1425">
            <v>0</v>
          </cell>
          <cell r="S1425">
            <v>0</v>
          </cell>
          <cell r="T1425">
            <v>0</v>
          </cell>
          <cell r="AG1425">
            <v>-294955.23749999999</v>
          </cell>
          <cell r="AH1425">
            <v>-241327.01249999998</v>
          </cell>
          <cell r="AI1425">
            <v>-187698.78749999998</v>
          </cell>
          <cell r="AJ1425">
            <v>-134070.5625</v>
          </cell>
        </row>
        <row r="1426">
          <cell r="Q1426">
            <v>-7074602.9100000001</v>
          </cell>
          <cell r="R1426">
            <v>-7546837.8099999996</v>
          </cell>
          <cell r="S1426">
            <v>-8112863.3700000001</v>
          </cell>
          <cell r="T1426">
            <v>-7579467.5599999996</v>
          </cell>
          <cell r="AG1426">
            <v>-4269235.635416667</v>
          </cell>
          <cell r="AH1426">
            <v>-4757318.1654166663</v>
          </cell>
          <cell r="AI1426">
            <v>-5248666.3395833336</v>
          </cell>
          <cell r="AJ1426">
            <v>-5696779.8783333329</v>
          </cell>
        </row>
        <row r="1427">
          <cell r="Q1427">
            <v>-2870186.23</v>
          </cell>
          <cell r="R1427">
            <v>-3051412.23</v>
          </cell>
          <cell r="S1427">
            <v>-3440051.23</v>
          </cell>
          <cell r="T1427">
            <v>-3236838.23</v>
          </cell>
          <cell r="AG1427">
            <v>-1787976.9612499999</v>
          </cell>
          <cell r="AH1427">
            <v>-2015901.1054166667</v>
          </cell>
          <cell r="AI1427">
            <v>-2245755.7912500002</v>
          </cell>
          <cell r="AJ1427">
            <v>-2455378.9770833333</v>
          </cell>
        </row>
        <row r="1428">
          <cell r="Q1428">
            <v>5104426.16</v>
          </cell>
          <cell r="R1428">
            <v>5574310.5999999996</v>
          </cell>
          <cell r="S1428">
            <v>5952871.3300000001</v>
          </cell>
          <cell r="T1428">
            <v>6399631.3099999996</v>
          </cell>
          <cell r="AG1428">
            <v>1790443.5249999997</v>
          </cell>
          <cell r="AH1428">
            <v>2235390.89</v>
          </cell>
          <cell r="AI1428">
            <v>2715690.137083333</v>
          </cell>
          <cell r="AJ1428">
            <v>3219850.4250000003</v>
          </cell>
        </row>
        <row r="1429">
          <cell r="Q1429">
            <v>1100761.99</v>
          </cell>
          <cell r="R1429">
            <v>1183385.24</v>
          </cell>
          <cell r="S1429">
            <v>1221429.51</v>
          </cell>
          <cell r="T1429">
            <v>1374229.18</v>
          </cell>
          <cell r="AG1429">
            <v>387028.17458333331</v>
          </cell>
          <cell r="AH1429">
            <v>482200.97583333333</v>
          </cell>
          <cell r="AI1429">
            <v>582401.5904166667</v>
          </cell>
          <cell r="AJ1429">
            <v>685980.5083333333</v>
          </cell>
        </row>
        <row r="1430">
          <cell r="Q1430">
            <v>-27589.17</v>
          </cell>
          <cell r="R1430">
            <v>-30654.63</v>
          </cell>
          <cell r="S1430">
            <v>-33720.089999999997</v>
          </cell>
          <cell r="T1430">
            <v>-45158.6</v>
          </cell>
          <cell r="AG1430">
            <v>-6514.111249999999</v>
          </cell>
          <cell r="AH1430">
            <v>-8940.9362500000007</v>
          </cell>
          <cell r="AI1430">
            <v>-11623.216249999999</v>
          </cell>
          <cell r="AJ1430">
            <v>-14909.828333333333</v>
          </cell>
        </row>
        <row r="1431">
          <cell r="Q1431">
            <v>0</v>
          </cell>
          <cell r="R1431">
            <v>0</v>
          </cell>
          <cell r="S1431">
            <v>0</v>
          </cell>
          <cell r="T1431">
            <v>0</v>
          </cell>
          <cell r="AG1431">
            <v>0</v>
          </cell>
          <cell r="AH1431">
            <v>0</v>
          </cell>
          <cell r="AI1431">
            <v>0</v>
          </cell>
          <cell r="AJ1431">
            <v>0</v>
          </cell>
        </row>
        <row r="1432">
          <cell r="Q1432">
            <v>0</v>
          </cell>
          <cell r="R1432">
            <v>0</v>
          </cell>
          <cell r="S1432">
            <v>0</v>
          </cell>
          <cell r="T1432">
            <v>0</v>
          </cell>
          <cell r="AG1432">
            <v>0</v>
          </cell>
          <cell r="AH1432">
            <v>0</v>
          </cell>
          <cell r="AI1432">
            <v>0</v>
          </cell>
          <cell r="AJ1432">
            <v>0</v>
          </cell>
        </row>
        <row r="1433">
          <cell r="AG1433">
            <v>0</v>
          </cell>
          <cell r="AH1433">
            <v>0</v>
          </cell>
          <cell r="AI1433">
            <v>0</v>
          </cell>
          <cell r="AJ1433">
            <v>0</v>
          </cell>
        </row>
        <row r="1434">
          <cell r="Q1434">
            <v>-1552657.3</v>
          </cell>
          <cell r="R1434">
            <v>-1535084.96</v>
          </cell>
          <cell r="S1434">
            <v>-1517512.62</v>
          </cell>
          <cell r="T1434">
            <v>-1499940.28</v>
          </cell>
          <cell r="AG1434">
            <v>-1667975.9050000003</v>
          </cell>
          <cell r="AH1434">
            <v>-1648329.0266666666</v>
          </cell>
          <cell r="AI1434">
            <v>-1628926.2116666669</v>
          </cell>
          <cell r="AJ1434">
            <v>-1609767.4600000002</v>
          </cell>
        </row>
        <row r="1435">
          <cell r="Q1435">
            <v>-45410</v>
          </cell>
          <cell r="R1435">
            <v>-40869</v>
          </cell>
          <cell r="S1435">
            <v>-36328</v>
          </cell>
          <cell r="T1435">
            <v>-31787</v>
          </cell>
          <cell r="AG1435">
            <v>-72656</v>
          </cell>
          <cell r="AH1435">
            <v>-68115</v>
          </cell>
          <cell r="AI1435">
            <v>-63574</v>
          </cell>
          <cell r="AJ1435">
            <v>-59033</v>
          </cell>
        </row>
        <row r="1436">
          <cell r="Q1436">
            <v>-30265.78</v>
          </cell>
          <cell r="R1436">
            <v>-29909.71</v>
          </cell>
          <cell r="S1436">
            <v>-29553.64</v>
          </cell>
          <cell r="T1436">
            <v>-29197.57</v>
          </cell>
          <cell r="AG1436">
            <v>-32179.628750000003</v>
          </cell>
          <cell r="AH1436">
            <v>-31912.581250000007</v>
          </cell>
          <cell r="AI1436">
            <v>-31645.533750000002</v>
          </cell>
          <cell r="AJ1436">
            <v>-31333.975833333334</v>
          </cell>
        </row>
        <row r="1437">
          <cell r="Q1437">
            <v>0</v>
          </cell>
          <cell r="R1437">
            <v>0</v>
          </cell>
          <cell r="S1437">
            <v>0</v>
          </cell>
          <cell r="T1437">
            <v>0</v>
          </cell>
          <cell r="AG1437">
            <v>0</v>
          </cell>
          <cell r="AH1437">
            <v>0</v>
          </cell>
          <cell r="AI1437">
            <v>0</v>
          </cell>
          <cell r="AJ1437">
            <v>0</v>
          </cell>
        </row>
        <row r="1438">
          <cell r="Q1438">
            <v>0</v>
          </cell>
          <cell r="R1438">
            <v>0</v>
          </cell>
          <cell r="S1438">
            <v>0</v>
          </cell>
          <cell r="T1438">
            <v>0</v>
          </cell>
          <cell r="AG1438">
            <v>0</v>
          </cell>
          <cell r="AH1438">
            <v>0</v>
          </cell>
          <cell r="AI1438">
            <v>0</v>
          </cell>
          <cell r="AJ1438">
            <v>0</v>
          </cell>
        </row>
        <row r="1439">
          <cell r="Q1439">
            <v>-2702244.02</v>
          </cell>
          <cell r="R1439">
            <v>-2671954.54</v>
          </cell>
          <cell r="S1439">
            <v>-2641665.06</v>
          </cell>
          <cell r="T1439">
            <v>-2611375.58</v>
          </cell>
          <cell r="AG1439">
            <v>-2850418.2045833333</v>
          </cell>
          <cell r="AH1439">
            <v>-2827086.4520833329</v>
          </cell>
          <cell r="AI1439">
            <v>-2803735.6162499995</v>
          </cell>
          <cell r="AJ1439">
            <v>-2778103.3970833332</v>
          </cell>
        </row>
        <row r="1440">
          <cell r="Q1440">
            <v>-33762.980000000003</v>
          </cell>
          <cell r="R1440">
            <v>-33392.92</v>
          </cell>
          <cell r="S1440">
            <v>-33022.86</v>
          </cell>
          <cell r="T1440">
            <v>-32652.799999999999</v>
          </cell>
          <cell r="AG1440">
            <v>-30999.499166666661</v>
          </cell>
          <cell r="AH1440">
            <v>-31174.413749999996</v>
          </cell>
          <cell r="AI1440">
            <v>-31345.054166666669</v>
          </cell>
          <cell r="AJ1440">
            <v>-31511.419583333332</v>
          </cell>
        </row>
        <row r="1441">
          <cell r="Q1441">
            <v>0</v>
          </cell>
          <cell r="R1441">
            <v>0</v>
          </cell>
          <cell r="S1441">
            <v>0</v>
          </cell>
          <cell r="T1441">
            <v>0</v>
          </cell>
          <cell r="AG1441">
            <v>0</v>
          </cell>
          <cell r="AH1441">
            <v>0</v>
          </cell>
          <cell r="AI1441">
            <v>0</v>
          </cell>
          <cell r="AJ1441">
            <v>0</v>
          </cell>
        </row>
        <row r="1442">
          <cell r="Q1442">
            <v>-92276.94</v>
          </cell>
          <cell r="R1442">
            <v>-91240.12</v>
          </cell>
          <cell r="S1442">
            <v>-90203.3</v>
          </cell>
          <cell r="T1442">
            <v>-89166.48</v>
          </cell>
          <cell r="AG1442">
            <v>-98497.855833333335</v>
          </cell>
          <cell r="AH1442">
            <v>-97461.037499999991</v>
          </cell>
          <cell r="AI1442">
            <v>-96424.219166666662</v>
          </cell>
          <cell r="AJ1442">
            <v>-95387.39999999998</v>
          </cell>
        </row>
        <row r="1443">
          <cell r="Q1443">
            <v>-8165809</v>
          </cell>
          <cell r="R1443">
            <v>-8165809</v>
          </cell>
          <cell r="S1443">
            <v>-8165809</v>
          </cell>
          <cell r="T1443">
            <v>-8165809</v>
          </cell>
          <cell r="AG1443">
            <v>-8165809</v>
          </cell>
          <cell r="AH1443">
            <v>-8165809</v>
          </cell>
          <cell r="AI1443">
            <v>-8165809</v>
          </cell>
          <cell r="AJ1443">
            <v>-8165809</v>
          </cell>
        </row>
        <row r="1444">
          <cell r="Q1444">
            <v>4614264</v>
          </cell>
          <cell r="R1444">
            <v>4667264</v>
          </cell>
          <cell r="S1444">
            <v>4719264</v>
          </cell>
          <cell r="T1444">
            <v>4778763</v>
          </cell>
          <cell r="AG1444">
            <v>4300195.875</v>
          </cell>
          <cell r="AH1444">
            <v>4352798.125</v>
          </cell>
          <cell r="AI1444">
            <v>4405150.375</v>
          </cell>
          <cell r="AJ1444">
            <v>4457743.125</v>
          </cell>
        </row>
        <row r="1445">
          <cell r="Q1445">
            <v>-10135707.039999999</v>
          </cell>
          <cell r="R1445">
            <v>-9661376.1099999994</v>
          </cell>
          <cell r="S1445">
            <v>-9241170.2300000004</v>
          </cell>
          <cell r="T1445">
            <v>-10126911.07</v>
          </cell>
          <cell r="AG1445">
            <v>-12923100.119583333</v>
          </cell>
          <cell r="AH1445">
            <v>-12476150.602916665</v>
          </cell>
          <cell r="AI1445">
            <v>-12026705.808333332</v>
          </cell>
          <cell r="AJ1445">
            <v>-11622112.477499999</v>
          </cell>
        </row>
        <row r="1446">
          <cell r="AG1446">
            <v>0</v>
          </cell>
          <cell r="AH1446">
            <v>0</v>
          </cell>
          <cell r="AI1446">
            <v>0</v>
          </cell>
          <cell r="AJ1446">
            <v>0</v>
          </cell>
        </row>
        <row r="1447">
          <cell r="Q1447">
            <v>-887313.59</v>
          </cell>
          <cell r="R1447">
            <v>-877230.48</v>
          </cell>
          <cell r="S1447">
            <v>-867147.37</v>
          </cell>
          <cell r="T1447">
            <v>-857064.26</v>
          </cell>
          <cell r="AG1447">
            <v>-947812.25</v>
          </cell>
          <cell r="AH1447">
            <v>-937729.14</v>
          </cell>
          <cell r="AI1447">
            <v>-927646.02999999991</v>
          </cell>
          <cell r="AJ1447">
            <v>-917562.91999999993</v>
          </cell>
        </row>
        <row r="1448">
          <cell r="Q1448">
            <v>0</v>
          </cell>
          <cell r="R1448">
            <v>0</v>
          </cell>
          <cell r="S1448">
            <v>0</v>
          </cell>
          <cell r="T1448">
            <v>0</v>
          </cell>
          <cell r="AG1448">
            <v>-19380.39875</v>
          </cell>
          <cell r="AH1448">
            <v>-15818.82625</v>
          </cell>
          <cell r="AI1448">
            <v>-12274.253750000002</v>
          </cell>
          <cell r="AJ1448">
            <v>-8746.6812499999996</v>
          </cell>
        </row>
        <row r="1449">
          <cell r="Q1449">
            <v>-192765.41</v>
          </cell>
          <cell r="R1449">
            <v>-192089.04</v>
          </cell>
          <cell r="S1449">
            <v>-191412.67</v>
          </cell>
          <cell r="T1449">
            <v>-190736.3</v>
          </cell>
          <cell r="AG1449">
            <v>-122056.57791666668</v>
          </cell>
          <cell r="AH1449">
            <v>-138092.18</v>
          </cell>
          <cell r="AI1449">
            <v>-154071.41791666666</v>
          </cell>
          <cell r="AJ1449">
            <v>-169994.29166666666</v>
          </cell>
        </row>
        <row r="1450">
          <cell r="R1450">
            <v>0</v>
          </cell>
          <cell r="S1450">
            <v>0</v>
          </cell>
          <cell r="T1450">
            <v>-13468.61</v>
          </cell>
          <cell r="AG1450">
            <v>0</v>
          </cell>
          <cell r="AH1450">
            <v>0</v>
          </cell>
          <cell r="AI1450">
            <v>0</v>
          </cell>
          <cell r="AJ1450">
            <v>-561.19208333333336</v>
          </cell>
        </row>
        <row r="1451">
          <cell r="Q1451">
            <v>-71851894.799999997</v>
          </cell>
          <cell r="R1451">
            <v>-71851894.799999997</v>
          </cell>
          <cell r="S1451">
            <v>-71851894.799999997</v>
          </cell>
          <cell r="T1451">
            <v>-71851894.799999997</v>
          </cell>
          <cell r="AG1451">
            <v>-71851894.799999982</v>
          </cell>
          <cell r="AH1451">
            <v>-71851894.799999982</v>
          </cell>
          <cell r="AI1451">
            <v>-71851894.799999982</v>
          </cell>
          <cell r="AJ1451">
            <v>-71851894.799999982</v>
          </cell>
        </row>
        <row r="1452">
          <cell r="Q1452">
            <v>-3497000</v>
          </cell>
          <cell r="R1452">
            <v>-3475000</v>
          </cell>
          <cell r="S1452">
            <v>-3453000</v>
          </cell>
          <cell r="T1452">
            <v>-3436000</v>
          </cell>
          <cell r="AG1452">
            <v>-3623291.6666666665</v>
          </cell>
          <cell r="AH1452">
            <v>-3602333.3333333335</v>
          </cell>
          <cell r="AI1452">
            <v>-3581291.6666666665</v>
          </cell>
          <cell r="AJ1452">
            <v>-3560291.6666666665</v>
          </cell>
        </row>
        <row r="1453">
          <cell r="Q1453">
            <v>-647743</v>
          </cell>
          <cell r="R1453">
            <v>-647743</v>
          </cell>
          <cell r="S1453">
            <v>-449743</v>
          </cell>
          <cell r="T1453">
            <v>-351092</v>
          </cell>
          <cell r="AG1453">
            <v>-1288879.25</v>
          </cell>
          <cell r="AH1453">
            <v>-1170766.4166666667</v>
          </cell>
          <cell r="AI1453">
            <v>-1061486.9166666667</v>
          </cell>
          <cell r="AJ1453">
            <v>-956924.20833333337</v>
          </cell>
        </row>
        <row r="1454">
          <cell r="Q1454">
            <v>-337279618</v>
          </cell>
          <cell r="R1454">
            <v>-338717618</v>
          </cell>
          <cell r="S1454">
            <v>-340780618</v>
          </cell>
          <cell r="T1454">
            <v>-342703778</v>
          </cell>
          <cell r="AG1454">
            <v>-328736616.95833331</v>
          </cell>
          <cell r="AH1454">
            <v>-329851809.04166669</v>
          </cell>
          <cell r="AI1454">
            <v>-330967626.125</v>
          </cell>
          <cell r="AJ1454">
            <v>-332370749.66666669</v>
          </cell>
        </row>
        <row r="1455">
          <cell r="Q1455">
            <v>-939000</v>
          </cell>
          <cell r="R1455">
            <v>-938000</v>
          </cell>
          <cell r="S1455">
            <v>-937000</v>
          </cell>
          <cell r="T1455">
            <v>-939000</v>
          </cell>
          <cell r="AG1455">
            <v>-942583.33333333337</v>
          </cell>
          <cell r="AH1455">
            <v>-942041.66666666663</v>
          </cell>
          <cell r="AI1455">
            <v>-941416.66666666663</v>
          </cell>
          <cell r="AJ1455">
            <v>-940875</v>
          </cell>
        </row>
        <row r="1456">
          <cell r="Q1456">
            <v>-32874</v>
          </cell>
          <cell r="R1456">
            <v>-32874</v>
          </cell>
          <cell r="S1456">
            <v>-32874</v>
          </cell>
          <cell r="T1456">
            <v>-32874</v>
          </cell>
          <cell r="AG1456">
            <v>-32874</v>
          </cell>
          <cell r="AH1456">
            <v>-32874</v>
          </cell>
          <cell r="AI1456">
            <v>-32874</v>
          </cell>
          <cell r="AJ1456">
            <v>-32874</v>
          </cell>
        </row>
        <row r="1457">
          <cell r="Q1457">
            <v>-55683000</v>
          </cell>
          <cell r="R1457">
            <v>-57597000</v>
          </cell>
          <cell r="S1457">
            <v>-58932000</v>
          </cell>
          <cell r="T1457">
            <v>-63753000</v>
          </cell>
          <cell r="AG1457">
            <v>-45478416.666666664</v>
          </cell>
          <cell r="AH1457">
            <v>-46975375</v>
          </cell>
          <cell r="AI1457">
            <v>-48516291.666666664</v>
          </cell>
          <cell r="AJ1457">
            <v>-50230458.333333336</v>
          </cell>
        </row>
        <row r="1458">
          <cell r="AG1458">
            <v>0</v>
          </cell>
          <cell r="AH1458">
            <v>0</v>
          </cell>
          <cell r="AI1458">
            <v>0</v>
          </cell>
          <cell r="AJ1458">
            <v>0</v>
          </cell>
        </row>
        <row r="1459">
          <cell r="AG1459">
            <v>0</v>
          </cell>
          <cell r="AH1459">
            <v>0</v>
          </cell>
          <cell r="AI1459">
            <v>0</v>
          </cell>
          <cell r="AJ1459">
            <v>0</v>
          </cell>
        </row>
        <row r="1460">
          <cell r="AG1460">
            <v>0</v>
          </cell>
          <cell r="AH1460">
            <v>0</v>
          </cell>
          <cell r="AI1460">
            <v>0</v>
          </cell>
          <cell r="AJ1460">
            <v>0</v>
          </cell>
        </row>
        <row r="1461">
          <cell r="AG1461">
            <v>0</v>
          </cell>
          <cell r="AH1461">
            <v>0</v>
          </cell>
          <cell r="AI1461">
            <v>0</v>
          </cell>
          <cell r="AJ1461">
            <v>0</v>
          </cell>
        </row>
        <row r="1462">
          <cell r="Q1462">
            <v>141000</v>
          </cell>
          <cell r="R1462">
            <v>141000</v>
          </cell>
          <cell r="S1462">
            <v>141000</v>
          </cell>
          <cell r="T1462">
            <v>141000</v>
          </cell>
          <cell r="AG1462">
            <v>-6125</v>
          </cell>
          <cell r="AH1462">
            <v>5625</v>
          </cell>
          <cell r="AI1462">
            <v>17375</v>
          </cell>
          <cell r="AJ1462">
            <v>29125</v>
          </cell>
        </row>
        <row r="1463">
          <cell r="Q1463">
            <v>904152.97</v>
          </cell>
          <cell r="R1463">
            <v>904152.97</v>
          </cell>
          <cell r="S1463">
            <v>904152.97</v>
          </cell>
          <cell r="T1463">
            <v>904152.97</v>
          </cell>
          <cell r="AG1463">
            <v>904152.97000000009</v>
          </cell>
          <cell r="AH1463">
            <v>904152.97000000009</v>
          </cell>
          <cell r="AI1463">
            <v>904152.97000000009</v>
          </cell>
          <cell r="AJ1463">
            <v>904152.97000000009</v>
          </cell>
        </row>
        <row r="1464">
          <cell r="Q1464">
            <v>-796000</v>
          </cell>
          <cell r="R1464">
            <v>-881000</v>
          </cell>
          <cell r="S1464">
            <v>-966000</v>
          </cell>
          <cell r="T1464">
            <v>-1047000</v>
          </cell>
          <cell r="AG1464">
            <v>-266416.66666666669</v>
          </cell>
          <cell r="AH1464">
            <v>-336291.66666666669</v>
          </cell>
          <cell r="AI1464">
            <v>-413250</v>
          </cell>
          <cell r="AJ1464">
            <v>-497125</v>
          </cell>
        </row>
        <row r="1465">
          <cell r="Q1465">
            <v>-27673328.77</v>
          </cell>
          <cell r="R1465">
            <v>-27673328.77</v>
          </cell>
          <cell r="S1465">
            <v>-27673328.77</v>
          </cell>
          <cell r="T1465">
            <v>-27673328.77</v>
          </cell>
          <cell r="AG1465">
            <v>-27673328.77</v>
          </cell>
          <cell r="AH1465">
            <v>-27673328.77</v>
          </cell>
          <cell r="AI1465">
            <v>-27673328.77</v>
          </cell>
          <cell r="AJ1465">
            <v>-27673328.77</v>
          </cell>
        </row>
        <row r="1466">
          <cell r="AG1466">
            <v>0</v>
          </cell>
          <cell r="AH1466">
            <v>0</v>
          </cell>
          <cell r="AI1466">
            <v>0</v>
          </cell>
          <cell r="AJ1466">
            <v>0</v>
          </cell>
        </row>
        <row r="1467">
          <cell r="Q1467">
            <v>-4489581</v>
          </cell>
          <cell r="R1467">
            <v>-4489581</v>
          </cell>
          <cell r="S1467">
            <v>-4489581</v>
          </cell>
          <cell r="T1467">
            <v>-4489581</v>
          </cell>
          <cell r="AG1467">
            <v>-4489581</v>
          </cell>
          <cell r="AH1467">
            <v>-4489581</v>
          </cell>
          <cell r="AI1467">
            <v>-4489581</v>
          </cell>
          <cell r="AJ1467">
            <v>-4489581</v>
          </cell>
        </row>
        <row r="1468">
          <cell r="AG1468">
            <v>0</v>
          </cell>
          <cell r="AH1468">
            <v>0</v>
          </cell>
          <cell r="AI1468">
            <v>0</v>
          </cell>
          <cell r="AJ1468">
            <v>0</v>
          </cell>
        </row>
        <row r="1469">
          <cell r="Q1469">
            <v>-269554.90999999997</v>
          </cell>
          <cell r="R1469">
            <v>-269554.90999999997</v>
          </cell>
          <cell r="S1469">
            <v>-269554.90999999997</v>
          </cell>
          <cell r="T1469">
            <v>-269554.90999999997</v>
          </cell>
          <cell r="AG1469">
            <v>-269554.91000000003</v>
          </cell>
          <cell r="AH1469">
            <v>-269554.91000000003</v>
          </cell>
          <cell r="AI1469">
            <v>-269554.91000000003</v>
          </cell>
          <cell r="AJ1469">
            <v>-269554.91000000003</v>
          </cell>
        </row>
        <row r="1470">
          <cell r="Q1470">
            <v>-443787.06</v>
          </cell>
          <cell r="R1470">
            <v>-443787.06</v>
          </cell>
          <cell r="S1470">
            <v>-443787.06</v>
          </cell>
          <cell r="T1470">
            <v>-443787.06</v>
          </cell>
          <cell r="AG1470">
            <v>-443787.05999999988</v>
          </cell>
          <cell r="AH1470">
            <v>-443787.05999999988</v>
          </cell>
          <cell r="AI1470">
            <v>-443787.05999999988</v>
          </cell>
          <cell r="AJ1470">
            <v>-443787.05999999988</v>
          </cell>
        </row>
        <row r="1471">
          <cell r="Q1471">
            <v>-1614.97</v>
          </cell>
          <cell r="R1471">
            <v>-1614.97</v>
          </cell>
          <cell r="S1471">
            <v>-1614.97</v>
          </cell>
          <cell r="T1471">
            <v>-1614.97</v>
          </cell>
          <cell r="AG1471">
            <v>-1614.97</v>
          </cell>
          <cell r="AH1471">
            <v>-1614.97</v>
          </cell>
          <cell r="AI1471">
            <v>-1614.97</v>
          </cell>
          <cell r="AJ1471">
            <v>-1614.97</v>
          </cell>
        </row>
        <row r="1472">
          <cell r="Q1472">
            <v>-48687.62</v>
          </cell>
          <cell r="R1472">
            <v>-48687.62</v>
          </cell>
          <cell r="S1472">
            <v>-48687.62</v>
          </cell>
          <cell r="T1472">
            <v>-48687.62</v>
          </cell>
          <cell r="AG1472">
            <v>-48687.62</v>
          </cell>
          <cell r="AH1472">
            <v>-48687.62</v>
          </cell>
          <cell r="AI1472">
            <v>-48687.62</v>
          </cell>
          <cell r="AJ1472">
            <v>-48687.62</v>
          </cell>
        </row>
        <row r="1473">
          <cell r="Q1473">
            <v>-76732.02</v>
          </cell>
          <cell r="R1473">
            <v>-76732.02</v>
          </cell>
          <cell r="S1473">
            <v>-76732.02</v>
          </cell>
          <cell r="T1473">
            <v>-76732.02</v>
          </cell>
          <cell r="AG1473">
            <v>-76732.02</v>
          </cell>
          <cell r="AH1473">
            <v>-76732.02</v>
          </cell>
          <cell r="AI1473">
            <v>-76732.02</v>
          </cell>
          <cell r="AJ1473">
            <v>-76732.02</v>
          </cell>
        </row>
        <row r="1474">
          <cell r="Q1474">
            <v>-2475</v>
          </cell>
          <cell r="R1474">
            <v>-2475</v>
          </cell>
          <cell r="S1474">
            <v>-2475</v>
          </cell>
          <cell r="T1474">
            <v>-2475</v>
          </cell>
          <cell r="AG1474">
            <v>-2475</v>
          </cell>
          <cell r="AH1474">
            <v>-2475</v>
          </cell>
          <cell r="AI1474">
            <v>-2475</v>
          </cell>
          <cell r="AJ1474">
            <v>-2475</v>
          </cell>
        </row>
        <row r="1475">
          <cell r="Q1475">
            <v>97405</v>
          </cell>
          <cell r="R1475">
            <v>97405</v>
          </cell>
          <cell r="S1475">
            <v>97405</v>
          </cell>
          <cell r="T1475">
            <v>97405</v>
          </cell>
          <cell r="AG1475">
            <v>97405</v>
          </cell>
          <cell r="AH1475">
            <v>97405</v>
          </cell>
          <cell r="AI1475">
            <v>97405</v>
          </cell>
          <cell r="AJ1475">
            <v>97405</v>
          </cell>
        </row>
        <row r="1476">
          <cell r="Q1476">
            <v>-4106</v>
          </cell>
          <cell r="R1476">
            <v>-4106</v>
          </cell>
          <cell r="S1476">
            <v>-4106</v>
          </cell>
          <cell r="T1476">
            <v>-4106</v>
          </cell>
          <cell r="AG1476">
            <v>-4106</v>
          </cell>
          <cell r="AH1476">
            <v>-4106</v>
          </cell>
          <cell r="AI1476">
            <v>-4106</v>
          </cell>
          <cell r="AJ1476">
            <v>-4106</v>
          </cell>
        </row>
        <row r="1477">
          <cell r="Q1477">
            <v>-171529</v>
          </cell>
          <cell r="R1477">
            <v>-171529</v>
          </cell>
          <cell r="S1477">
            <v>-171529</v>
          </cell>
          <cell r="T1477">
            <v>-171529</v>
          </cell>
          <cell r="AG1477">
            <v>-171529</v>
          </cell>
          <cell r="AH1477">
            <v>-171529</v>
          </cell>
          <cell r="AI1477">
            <v>-171529</v>
          </cell>
          <cell r="AJ1477">
            <v>-171529</v>
          </cell>
        </row>
        <row r="1478">
          <cell r="R1478">
            <v>0</v>
          </cell>
          <cell r="S1478">
            <v>0</v>
          </cell>
          <cell r="T1478">
            <v>8644960</v>
          </cell>
          <cell r="AG1478">
            <v>0</v>
          </cell>
          <cell r="AH1478">
            <v>0</v>
          </cell>
          <cell r="AI1478">
            <v>0</v>
          </cell>
          <cell r="AJ1478">
            <v>360206.66666666669</v>
          </cell>
        </row>
        <row r="1479">
          <cell r="Q1479">
            <v>-152467</v>
          </cell>
          <cell r="R1479">
            <v>-152467</v>
          </cell>
          <cell r="S1479">
            <v>-152467</v>
          </cell>
          <cell r="T1479">
            <v>-152467</v>
          </cell>
          <cell r="AG1479">
            <v>-152467</v>
          </cell>
          <cell r="AH1479">
            <v>-152467</v>
          </cell>
          <cell r="AI1479">
            <v>-152467</v>
          </cell>
          <cell r="AJ1479">
            <v>-152467</v>
          </cell>
        </row>
        <row r="1480">
          <cell r="Q1480">
            <v>1365117.79</v>
          </cell>
          <cell r="R1480">
            <v>1365117.79</v>
          </cell>
          <cell r="S1480">
            <v>1365117.79</v>
          </cell>
          <cell r="T1480">
            <v>1365117.79</v>
          </cell>
          <cell r="AG1480">
            <v>1365117.7899999998</v>
          </cell>
          <cell r="AH1480">
            <v>1365117.7899999998</v>
          </cell>
          <cell r="AI1480">
            <v>1365117.7899999998</v>
          </cell>
          <cell r="AJ1480">
            <v>1365117.7899999998</v>
          </cell>
        </row>
        <row r="1481">
          <cell r="Q1481">
            <v>0</v>
          </cell>
          <cell r="R1481">
            <v>0</v>
          </cell>
          <cell r="S1481">
            <v>0</v>
          </cell>
          <cell r="T1481">
            <v>0</v>
          </cell>
          <cell r="AG1481">
            <v>0</v>
          </cell>
          <cell r="AH1481">
            <v>0</v>
          </cell>
          <cell r="AI1481">
            <v>0</v>
          </cell>
          <cell r="AJ1481">
            <v>0</v>
          </cell>
        </row>
        <row r="1482">
          <cell r="Q1482">
            <v>0</v>
          </cell>
          <cell r="R1482">
            <v>0</v>
          </cell>
          <cell r="S1482">
            <v>0</v>
          </cell>
          <cell r="T1482">
            <v>0</v>
          </cell>
          <cell r="AG1482">
            <v>0</v>
          </cell>
          <cell r="AH1482">
            <v>0</v>
          </cell>
          <cell r="AI1482">
            <v>0</v>
          </cell>
          <cell r="AJ1482">
            <v>0</v>
          </cell>
        </row>
        <row r="1483">
          <cell r="Q1483">
            <v>-477999.57</v>
          </cell>
          <cell r="R1483">
            <v>-477999.57</v>
          </cell>
          <cell r="S1483">
            <v>-477999.57</v>
          </cell>
          <cell r="T1483">
            <v>-477999.57</v>
          </cell>
          <cell r="AG1483">
            <v>-477999.57000000007</v>
          </cell>
          <cell r="AH1483">
            <v>-477999.57000000007</v>
          </cell>
          <cell r="AI1483">
            <v>-477999.57000000007</v>
          </cell>
          <cell r="AJ1483">
            <v>-477999.57000000007</v>
          </cell>
        </row>
        <row r="1484">
          <cell r="Q1484">
            <v>-3665</v>
          </cell>
          <cell r="R1484">
            <v>-3665</v>
          </cell>
          <cell r="S1484">
            <v>-3665</v>
          </cell>
          <cell r="T1484">
            <v>-3665</v>
          </cell>
          <cell r="AG1484">
            <v>-3665</v>
          </cell>
          <cell r="AH1484">
            <v>-3665</v>
          </cell>
          <cell r="AI1484">
            <v>-3665</v>
          </cell>
          <cell r="AJ1484">
            <v>-3665</v>
          </cell>
        </row>
        <row r="1485">
          <cell r="Q1485">
            <v>-7054000</v>
          </cell>
          <cell r="R1485">
            <v>-6931000</v>
          </cell>
          <cell r="S1485">
            <v>-6808000</v>
          </cell>
          <cell r="T1485">
            <v>-6685000</v>
          </cell>
          <cell r="AG1485">
            <v>-6017416.666666667</v>
          </cell>
          <cell r="AH1485">
            <v>-6600125</v>
          </cell>
          <cell r="AI1485">
            <v>-7172583.333333333</v>
          </cell>
          <cell r="AJ1485">
            <v>-7397458.333333333</v>
          </cell>
        </row>
        <row r="1486">
          <cell r="Q1486">
            <v>-947000</v>
          </cell>
          <cell r="R1486">
            <v>-947000</v>
          </cell>
          <cell r="S1486">
            <v>-947000</v>
          </cell>
          <cell r="T1486">
            <v>-947000</v>
          </cell>
          <cell r="AG1486">
            <v>-947000</v>
          </cell>
          <cell r="AH1486">
            <v>-947000</v>
          </cell>
          <cell r="AI1486">
            <v>-947000</v>
          </cell>
          <cell r="AJ1486">
            <v>-947000</v>
          </cell>
        </row>
        <row r="1487">
          <cell r="Q1487">
            <v>-4409226</v>
          </cell>
          <cell r="R1487">
            <v>-4374226</v>
          </cell>
          <cell r="S1487">
            <v>-4339226</v>
          </cell>
          <cell r="T1487">
            <v>-4292226</v>
          </cell>
          <cell r="AG1487">
            <v>-3336176.0833333335</v>
          </cell>
          <cell r="AH1487">
            <v>-3504361.5833333335</v>
          </cell>
          <cell r="AI1487">
            <v>-3671880.4166666665</v>
          </cell>
          <cell r="AJ1487">
            <v>-3838274.25</v>
          </cell>
        </row>
        <row r="1488">
          <cell r="Q1488">
            <v>0</v>
          </cell>
          <cell r="R1488">
            <v>0</v>
          </cell>
          <cell r="S1488">
            <v>0</v>
          </cell>
          <cell r="T1488">
            <v>0</v>
          </cell>
          <cell r="AG1488">
            <v>0</v>
          </cell>
          <cell r="AH1488">
            <v>0</v>
          </cell>
          <cell r="AI1488">
            <v>0</v>
          </cell>
          <cell r="AJ1488">
            <v>0</v>
          </cell>
        </row>
        <row r="1489">
          <cell r="R1489">
            <v>0</v>
          </cell>
          <cell r="S1489">
            <v>0</v>
          </cell>
          <cell r="T1489">
            <v>-3551000</v>
          </cell>
          <cell r="AG1489">
            <v>0</v>
          </cell>
          <cell r="AH1489">
            <v>0</v>
          </cell>
          <cell r="AI1489">
            <v>0</v>
          </cell>
          <cell r="AJ1489">
            <v>-147958.33333333334</v>
          </cell>
        </row>
        <row r="1490">
          <cell r="Q1490">
            <v>-68738.990000000005</v>
          </cell>
          <cell r="R1490">
            <v>-63587.75</v>
          </cell>
          <cell r="S1490">
            <v>-58436.51</v>
          </cell>
          <cell r="T1490">
            <v>-53285.27</v>
          </cell>
          <cell r="AG1490">
            <v>-137833.11666666667</v>
          </cell>
          <cell r="AH1490">
            <v>-126583.81791666668</v>
          </cell>
          <cell r="AI1490">
            <v>-115868.40833333333</v>
          </cell>
          <cell r="AJ1490">
            <v>-105680.22125</v>
          </cell>
        </row>
        <row r="1491">
          <cell r="Q1491">
            <v>16256</v>
          </cell>
          <cell r="R1491">
            <v>16256</v>
          </cell>
          <cell r="S1491">
            <v>16256</v>
          </cell>
          <cell r="T1491">
            <v>-53286</v>
          </cell>
          <cell r="AG1491">
            <v>15991.625</v>
          </cell>
          <cell r="AH1491">
            <v>16097.375</v>
          </cell>
          <cell r="AI1491">
            <v>16203.125</v>
          </cell>
          <cell r="AJ1491">
            <v>13358.416666666666</v>
          </cell>
        </row>
        <row r="1492">
          <cell r="Q1492">
            <v>-148493689</v>
          </cell>
          <cell r="R1492">
            <v>-148493689</v>
          </cell>
          <cell r="S1492">
            <v>-148493689</v>
          </cell>
          <cell r="T1492">
            <v>-132630689</v>
          </cell>
          <cell r="AG1492">
            <v>-160943064</v>
          </cell>
          <cell r="AH1492">
            <v>-159102314</v>
          </cell>
          <cell r="AI1492">
            <v>-157261564</v>
          </cell>
          <cell r="AJ1492">
            <v>-155009272.33333334</v>
          </cell>
        </row>
        <row r="1493">
          <cell r="AG1493">
            <v>0</v>
          </cell>
          <cell r="AH1493">
            <v>0</v>
          </cell>
          <cell r="AI1493">
            <v>0</v>
          </cell>
          <cell r="AJ1493">
            <v>0</v>
          </cell>
        </row>
        <row r="1494">
          <cell r="Q1494">
            <v>353000</v>
          </cell>
          <cell r="R1494">
            <v>353000</v>
          </cell>
          <cell r="S1494">
            <v>353000</v>
          </cell>
          <cell r="T1494">
            <v>546000</v>
          </cell>
          <cell r="AG1494">
            <v>23833.333333333332</v>
          </cell>
          <cell r="AH1494">
            <v>64000</v>
          </cell>
          <cell r="AI1494">
            <v>104166.66666666667</v>
          </cell>
          <cell r="AJ1494">
            <v>150208.33333333334</v>
          </cell>
        </row>
        <row r="1495">
          <cell r="Q1495">
            <v>0</v>
          </cell>
          <cell r="R1495">
            <v>0</v>
          </cell>
          <cell r="S1495">
            <v>0</v>
          </cell>
          <cell r="T1495">
            <v>0</v>
          </cell>
          <cell r="AG1495">
            <v>0</v>
          </cell>
          <cell r="AH1495">
            <v>0</v>
          </cell>
          <cell r="AI1495">
            <v>0</v>
          </cell>
          <cell r="AJ1495">
            <v>0</v>
          </cell>
        </row>
        <row r="1496">
          <cell r="Q1496">
            <v>-3454000</v>
          </cell>
          <cell r="R1496">
            <v>-3279000</v>
          </cell>
          <cell r="S1496">
            <v>-3104000</v>
          </cell>
          <cell r="T1496">
            <v>-2929000</v>
          </cell>
          <cell r="AG1496">
            <v>-4504000</v>
          </cell>
          <cell r="AH1496">
            <v>-4329000</v>
          </cell>
          <cell r="AI1496">
            <v>-4154000</v>
          </cell>
          <cell r="AJ1496">
            <v>-3979000</v>
          </cell>
        </row>
        <row r="1497">
          <cell r="Q1497">
            <v>-1673000</v>
          </cell>
          <cell r="R1497">
            <v>-1673000</v>
          </cell>
          <cell r="S1497">
            <v>-1673000</v>
          </cell>
          <cell r="T1497">
            <v>-1673000</v>
          </cell>
          <cell r="AG1497">
            <v>-1673000</v>
          </cell>
          <cell r="AH1497">
            <v>-1673000</v>
          </cell>
          <cell r="AI1497">
            <v>-1673000</v>
          </cell>
          <cell r="AJ1497">
            <v>-1673000</v>
          </cell>
        </row>
        <row r="1498">
          <cell r="Q1498">
            <v>0</v>
          </cell>
          <cell r="R1498">
            <v>0</v>
          </cell>
          <cell r="S1498">
            <v>0</v>
          </cell>
          <cell r="T1498">
            <v>0</v>
          </cell>
          <cell r="AG1498">
            <v>0</v>
          </cell>
          <cell r="AH1498">
            <v>0</v>
          </cell>
          <cell r="AI1498">
            <v>0</v>
          </cell>
          <cell r="AJ1498">
            <v>0</v>
          </cell>
        </row>
        <row r="1499">
          <cell r="Q1499">
            <v>-15485174</v>
          </cell>
          <cell r="R1499">
            <v>-15391174</v>
          </cell>
          <cell r="S1499">
            <v>-15297174</v>
          </cell>
          <cell r="T1499">
            <v>-15203956</v>
          </cell>
          <cell r="AG1499">
            <v>-16048552.75</v>
          </cell>
          <cell r="AH1499">
            <v>-15954701.25</v>
          </cell>
          <cell r="AI1499">
            <v>-15860849.75</v>
          </cell>
          <cell r="AJ1499">
            <v>-15766998.25</v>
          </cell>
        </row>
        <row r="1500">
          <cell r="Q1500">
            <v>-41303000</v>
          </cell>
          <cell r="R1500">
            <v>-41617000</v>
          </cell>
          <cell r="S1500">
            <v>-41940000</v>
          </cell>
          <cell r="T1500">
            <v>-43839000</v>
          </cell>
          <cell r="AG1500">
            <v>-36741625</v>
          </cell>
          <cell r="AH1500">
            <v>-37439791.666666664</v>
          </cell>
          <cell r="AI1500">
            <v>-38133625</v>
          </cell>
          <cell r="AJ1500">
            <v>-38845666.666666664</v>
          </cell>
        </row>
        <row r="1501">
          <cell r="Q1501">
            <v>-13198000</v>
          </cell>
          <cell r="R1501">
            <v>-13139000</v>
          </cell>
          <cell r="S1501">
            <v>-13080000</v>
          </cell>
          <cell r="T1501">
            <v>-12256000</v>
          </cell>
          <cell r="AG1501">
            <v>-13451541.666666666</v>
          </cell>
          <cell r="AH1501">
            <v>-13448333.333333334</v>
          </cell>
          <cell r="AI1501">
            <v>-13422833.333333334</v>
          </cell>
          <cell r="AJ1501">
            <v>-13343125</v>
          </cell>
        </row>
        <row r="1502">
          <cell r="Q1502">
            <v>1332692</v>
          </cell>
          <cell r="R1502">
            <v>1332692</v>
          </cell>
          <cell r="S1502">
            <v>1332692</v>
          </cell>
          <cell r="T1502">
            <v>1332692</v>
          </cell>
          <cell r="AG1502">
            <v>1332692</v>
          </cell>
          <cell r="AH1502">
            <v>1332692</v>
          </cell>
          <cell r="AI1502">
            <v>1332692</v>
          </cell>
          <cell r="AJ1502">
            <v>1332692</v>
          </cell>
        </row>
        <row r="1503">
          <cell r="Q1503">
            <v>-3727000</v>
          </cell>
          <cell r="R1503">
            <v>-3679000</v>
          </cell>
          <cell r="S1503">
            <v>-3631000</v>
          </cell>
          <cell r="T1503">
            <v>-3503000</v>
          </cell>
          <cell r="AG1503">
            <v>-4005291.6666666665</v>
          </cell>
          <cell r="AH1503">
            <v>-3962000</v>
          </cell>
          <cell r="AI1503">
            <v>-3916958.3333333335</v>
          </cell>
          <cell r="AJ1503">
            <v>-3866750</v>
          </cell>
        </row>
        <row r="1504">
          <cell r="Q1504">
            <v>5635154.54</v>
          </cell>
          <cell r="R1504">
            <v>5635154.54</v>
          </cell>
          <cell r="S1504">
            <v>5635154.54</v>
          </cell>
          <cell r="T1504">
            <v>5635154.54</v>
          </cell>
          <cell r="AG1504">
            <v>5635154.54</v>
          </cell>
          <cell r="AH1504">
            <v>5635154.54</v>
          </cell>
          <cell r="AI1504">
            <v>5635154.54</v>
          </cell>
          <cell r="AJ1504">
            <v>5635154.54</v>
          </cell>
        </row>
        <row r="1505">
          <cell r="Q1505">
            <v>-10664000</v>
          </cell>
          <cell r="R1505">
            <v>-10845000</v>
          </cell>
          <cell r="S1505">
            <v>-10898000</v>
          </cell>
          <cell r="T1505">
            <v>-10961000</v>
          </cell>
          <cell r="AG1505">
            <v>-10297666.666666666</v>
          </cell>
          <cell r="AH1505">
            <v>-10360791.666666666</v>
          </cell>
          <cell r="AI1505">
            <v>-10433166.666666666</v>
          </cell>
          <cell r="AJ1505">
            <v>-10509458.333333334</v>
          </cell>
        </row>
        <row r="1506">
          <cell r="Q1506">
            <v>98028</v>
          </cell>
          <cell r="R1506">
            <v>69764</v>
          </cell>
          <cell r="S1506">
            <v>101684</v>
          </cell>
          <cell r="T1506">
            <v>879</v>
          </cell>
          <cell r="AG1506">
            <v>-117826.75</v>
          </cell>
          <cell r="AH1506">
            <v>-96466.916666666672</v>
          </cell>
          <cell r="AI1506">
            <v>-78842.75</v>
          </cell>
          <cell r="AJ1506">
            <v>-68560.666666666672</v>
          </cell>
        </row>
        <row r="1507">
          <cell r="Q1507">
            <v>0</v>
          </cell>
          <cell r="R1507">
            <v>0</v>
          </cell>
          <cell r="S1507">
            <v>0</v>
          </cell>
          <cell r="T1507">
            <v>0</v>
          </cell>
          <cell r="AG1507">
            <v>-364583.33333333331</v>
          </cell>
          <cell r="AH1507">
            <v>-218750</v>
          </cell>
          <cell r="AI1507">
            <v>-72916.666666666672</v>
          </cell>
          <cell r="AJ1507">
            <v>0</v>
          </cell>
        </row>
        <row r="1508">
          <cell r="Q1508">
            <v>-33312000</v>
          </cell>
          <cell r="R1508">
            <v>-33312000</v>
          </cell>
          <cell r="S1508">
            <v>-33312000</v>
          </cell>
          <cell r="T1508">
            <v>-33312000</v>
          </cell>
          <cell r="AG1508">
            <v>-28985750</v>
          </cell>
          <cell r="AH1508">
            <v>-30724750</v>
          </cell>
          <cell r="AI1508">
            <v>-32463750</v>
          </cell>
          <cell r="AJ1508">
            <v>-33333250</v>
          </cell>
        </row>
        <row r="1509">
          <cell r="Q1509">
            <v>-1430000</v>
          </cell>
          <cell r="R1509">
            <v>-1430000</v>
          </cell>
          <cell r="S1509">
            <v>-1430000</v>
          </cell>
          <cell r="T1509">
            <v>-1243000</v>
          </cell>
          <cell r="AG1509">
            <v>-59583.333333333336</v>
          </cell>
          <cell r="AH1509">
            <v>-178750</v>
          </cell>
          <cell r="AI1509">
            <v>-297916.66666666669</v>
          </cell>
          <cell r="AJ1509">
            <v>-409291.66666666669</v>
          </cell>
        </row>
        <row r="1510">
          <cell r="Q1510">
            <v>-72564653</v>
          </cell>
          <cell r="R1510">
            <v>-72912653</v>
          </cell>
          <cell r="S1510">
            <v>-73260653</v>
          </cell>
          <cell r="T1510">
            <v>-70833653</v>
          </cell>
          <cell r="AG1510">
            <v>-72387225.291666672</v>
          </cell>
          <cell r="AH1510">
            <v>-73010696.375</v>
          </cell>
          <cell r="AI1510">
            <v>-73663167.458333328</v>
          </cell>
          <cell r="AJ1510">
            <v>-73938903</v>
          </cell>
        </row>
        <row r="1511">
          <cell r="Q1511">
            <v>12663.58</v>
          </cell>
          <cell r="R1511">
            <v>12663.58</v>
          </cell>
          <cell r="S1511">
            <v>12663.58</v>
          </cell>
          <cell r="T1511">
            <v>12663.58</v>
          </cell>
          <cell r="AG1511">
            <v>12135.92708333333</v>
          </cell>
          <cell r="AH1511">
            <v>11713.808333333334</v>
          </cell>
          <cell r="AI1511">
            <v>11080.63</v>
          </cell>
          <cell r="AJ1511">
            <v>10447.451666666668</v>
          </cell>
        </row>
        <row r="1512">
          <cell r="Q1512">
            <v>44658.07</v>
          </cell>
          <cell r="R1512">
            <v>44658.07</v>
          </cell>
          <cell r="S1512">
            <v>44658.07</v>
          </cell>
          <cell r="T1512">
            <v>44658.07</v>
          </cell>
          <cell r="AG1512">
            <v>42899.414583333331</v>
          </cell>
          <cell r="AH1512">
            <v>41394.930416666662</v>
          </cell>
          <cell r="AI1512">
            <v>39143.876250000001</v>
          </cell>
          <cell r="AJ1512">
            <v>36892.82208333334</v>
          </cell>
        </row>
        <row r="1513">
          <cell r="Q1513">
            <v>1780078.13</v>
          </cell>
          <cell r="R1513">
            <v>1780078.13</v>
          </cell>
          <cell r="S1513">
            <v>1780078.13</v>
          </cell>
          <cell r="T1513">
            <v>1780078.13</v>
          </cell>
          <cell r="AG1513">
            <v>1875439.4541666666</v>
          </cell>
          <cell r="AH1513">
            <v>1778564.4545833331</v>
          </cell>
          <cell r="AI1513">
            <v>1648388.6737499998</v>
          </cell>
          <cell r="AJ1513">
            <v>1518212.8929166663</v>
          </cell>
        </row>
        <row r="1514">
          <cell r="Q1514">
            <v>0</v>
          </cell>
          <cell r="R1514">
            <v>0</v>
          </cell>
          <cell r="S1514">
            <v>0</v>
          </cell>
          <cell r="T1514">
            <v>0</v>
          </cell>
          <cell r="AG1514">
            <v>0</v>
          </cell>
          <cell r="AH1514">
            <v>0</v>
          </cell>
          <cell r="AI1514">
            <v>0</v>
          </cell>
          <cell r="AJ1514">
            <v>0</v>
          </cell>
        </row>
        <row r="1515">
          <cell r="Q1515">
            <v>3724980.33</v>
          </cell>
          <cell r="R1515">
            <v>3724980.44</v>
          </cell>
          <cell r="S1515">
            <v>3724980.44</v>
          </cell>
          <cell r="T1515">
            <v>3724980.44</v>
          </cell>
          <cell r="AG1515">
            <v>2809270.254999999</v>
          </cell>
          <cell r="AH1515">
            <v>2793747.7604166665</v>
          </cell>
          <cell r="AI1515">
            <v>2731662.7662500003</v>
          </cell>
          <cell r="AJ1515">
            <v>2669577.7720833342</v>
          </cell>
        </row>
        <row r="1516">
          <cell r="Q1516">
            <v>0</v>
          </cell>
          <cell r="R1516">
            <v>0</v>
          </cell>
          <cell r="S1516">
            <v>0</v>
          </cell>
          <cell r="T1516">
            <v>0</v>
          </cell>
          <cell r="AG1516">
            <v>0</v>
          </cell>
          <cell r="AH1516">
            <v>0</v>
          </cell>
          <cell r="AI1516">
            <v>0</v>
          </cell>
          <cell r="AJ1516">
            <v>0</v>
          </cell>
        </row>
        <row r="1517">
          <cell r="Q1517">
            <v>0</v>
          </cell>
          <cell r="R1517">
            <v>0</v>
          </cell>
          <cell r="S1517">
            <v>0</v>
          </cell>
          <cell r="T1517">
            <v>0</v>
          </cell>
          <cell r="AG1517">
            <v>0</v>
          </cell>
          <cell r="AH1517">
            <v>0</v>
          </cell>
          <cell r="AI1517">
            <v>0</v>
          </cell>
          <cell r="AJ1517">
            <v>0</v>
          </cell>
        </row>
        <row r="1518">
          <cell r="Q1518">
            <v>60710442.049999997</v>
          </cell>
          <cell r="R1518">
            <v>60710442.049999997</v>
          </cell>
          <cell r="S1518">
            <v>81108562.739999995</v>
          </cell>
          <cell r="T1518">
            <v>81108562.739999995</v>
          </cell>
          <cell r="AG1518">
            <v>46484716.798333339</v>
          </cell>
          <cell r="AH1518">
            <v>45646765.828333341</v>
          </cell>
          <cell r="AI1518">
            <v>44881609.965000004</v>
          </cell>
          <cell r="AJ1518">
            <v>44189249.208333336</v>
          </cell>
        </row>
        <row r="1519">
          <cell r="Q1519">
            <v>0</v>
          </cell>
          <cell r="R1519">
            <v>0</v>
          </cell>
          <cell r="S1519">
            <v>0</v>
          </cell>
          <cell r="T1519">
            <v>0</v>
          </cell>
          <cell r="AG1519">
            <v>0</v>
          </cell>
          <cell r="AH1519">
            <v>0</v>
          </cell>
          <cell r="AI1519">
            <v>0</v>
          </cell>
          <cell r="AJ1519">
            <v>0</v>
          </cell>
        </row>
        <row r="1520">
          <cell r="Q1520">
            <v>-5176339752.4699955</v>
          </cell>
          <cell r="R1520">
            <v>-5103066150.0200014</v>
          </cell>
          <cell r="S1520">
            <v>-5248037725.6400032</v>
          </cell>
          <cell r="T1520">
            <v>-5202564468.2200012</v>
          </cell>
          <cell r="AG1520">
            <v>-5231517078.7645864</v>
          </cell>
          <cell r="AH1520">
            <v>-5236581341.7175074</v>
          </cell>
          <cell r="AI1520">
            <v>-5237726315.5391712</v>
          </cell>
          <cell r="AJ1520">
            <v>-5235690841.9208345</v>
          </cell>
        </row>
        <row r="1521">
          <cell r="Q1521">
            <v>9.5367431640625E-6</v>
          </cell>
          <cell r="R1521">
            <v>0</v>
          </cell>
          <cell r="S1521">
            <v>0</v>
          </cell>
          <cell r="T1521">
            <v>0</v>
          </cell>
          <cell r="AG1521">
            <v>0</v>
          </cell>
          <cell r="AH1521">
            <v>-1.049041748046875E-5</v>
          </cell>
          <cell r="AI1521">
            <v>0</v>
          </cell>
          <cell r="AJ1521">
            <v>0</v>
          </cell>
        </row>
        <row r="1536">
          <cell r="Q1536">
            <v>2.574920654296875E-5</v>
          </cell>
          <cell r="R1536">
            <v>1.1444091796875E-5</v>
          </cell>
          <cell r="S1536">
            <v>2.86102294921875E-6</v>
          </cell>
          <cell r="T1536">
            <v>1.049041748046875E-5</v>
          </cell>
        </row>
        <row r="1542">
          <cell r="S1542">
            <v>18230001</v>
          </cell>
          <cell r="T1542" t="str">
            <v>Tenaska</v>
          </cell>
        </row>
        <row r="1543">
          <cell r="S1543">
            <v>18230171</v>
          </cell>
          <cell r="T1543" t="str">
            <v>Cabot</v>
          </cell>
        </row>
        <row r="1544">
          <cell r="S1544">
            <v>18230041</v>
          </cell>
          <cell r="T1544" t="str">
            <v>Colstrip Common FERC Adj - Reg Asset</v>
          </cell>
        </row>
        <row r="1545">
          <cell r="S1545">
            <v>18230051</v>
          </cell>
          <cell r="T1545" t="str">
            <v>Accum Amortization Colstrip-Common FERC</v>
          </cell>
        </row>
        <row r="1546">
          <cell r="S1546">
            <v>18230061</v>
          </cell>
          <cell r="T1546" t="str">
            <v>Colstrip Def Depr FERC Adj - Reg</v>
          </cell>
        </row>
        <row r="1547">
          <cell r="S1547">
            <v>18230071</v>
          </cell>
          <cell r="T1547" t="str">
            <v>BPA Power Exch Invstmt - Reg Asset</v>
          </cell>
        </row>
        <row r="1548">
          <cell r="S1548">
            <v>18230081</v>
          </cell>
          <cell r="T1548" t="str">
            <v>BPA Power Exch Inv Amortization - Reg Asset</v>
          </cell>
        </row>
        <row r="1549">
          <cell r="S1549">
            <v>18230031</v>
          </cell>
          <cell r="T1549" t="str">
            <v>Electric - Def AFUDC - Regulatory Asset</v>
          </cell>
        </row>
      </sheetData>
      <sheetData sheetId="18"/>
      <sheetData sheetId="19"/>
      <sheetData sheetId="20"/>
      <sheetData sheetId="21"/>
      <sheetData sheetId="22"/>
      <sheetData sheetId="23"/>
      <sheetData sheetId="24"/>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QA"/>
      <sheetName val="Summary"/>
      <sheetName val="Unbilled-R&amp;C"/>
      <sheetName val="Transp Unbilled"/>
      <sheetName val="Rate Check"/>
      <sheetName val="Reasonable Test"/>
      <sheetName val="Send Out Chg"/>
      <sheetName val="Rate Incr_Decr"/>
      <sheetName val="Mix Variance"/>
      <sheetName val="Unbilled Days"/>
      <sheetName val="Historical"/>
      <sheetName val="Degree Days"/>
      <sheetName val="Read Schedules"/>
      <sheetName val="Net of cust chrg"/>
      <sheetName val="Revenue Data"/>
      <sheetName val="Customer Charges"/>
      <sheetName val="Sendout Calc"/>
      <sheetName val="Therm Billing Loss %"/>
      <sheetName val="LowInc BILLED"/>
      <sheetName val="LowInc UNBILLED"/>
      <sheetName val="JE"/>
      <sheetName val="data"/>
      <sheetName val="therms"/>
      <sheetName val="BExRepositorySheet"/>
      <sheetName val="SCH 120"/>
      <sheetName val="SCH 132"/>
      <sheetName val="Pended"/>
      <sheetName val="Billed Strength"/>
      <sheetName val="Heat Degree Days"/>
      <sheetName val="Billed Therms Trueup"/>
      <sheetName val="Degree Days Trueup"/>
      <sheetName val="Prior Month Summary"/>
    </sheetNames>
    <sheetDataSet>
      <sheetData sheetId="0"/>
      <sheetData sheetId="1"/>
      <sheetData sheetId="2"/>
      <sheetData sheetId="3"/>
      <sheetData sheetId="4"/>
      <sheetData sheetId="5"/>
      <sheetData sheetId="6"/>
      <sheetData sheetId="7"/>
      <sheetData sheetId="8"/>
      <sheetData sheetId="9">
        <row r="2">
          <cell r="B2" t="str">
            <v>Unbilled</v>
          </cell>
        </row>
        <row r="3">
          <cell r="C3" t="str">
            <v>$'s</v>
          </cell>
          <cell r="E3" t="str">
            <v>$ Mix</v>
          </cell>
          <cell r="G3" t="str">
            <v>Therms</v>
          </cell>
          <cell r="I3" t="str">
            <v>Therms Mix</v>
          </cell>
          <cell r="K3" t="str">
            <v>$/Therm</v>
          </cell>
          <cell r="N3" t="str">
            <v>Dollars attributable to Mix Variance</v>
          </cell>
        </row>
        <row r="4">
          <cell r="B4">
            <v>36121393</v>
          </cell>
          <cell r="C4">
            <v>40663</v>
          </cell>
          <cell r="D4">
            <v>41029</v>
          </cell>
          <cell r="E4">
            <v>40663</v>
          </cell>
          <cell r="F4">
            <v>41029</v>
          </cell>
          <cell r="G4">
            <v>40663</v>
          </cell>
          <cell r="H4">
            <v>41029</v>
          </cell>
          <cell r="I4">
            <v>40663</v>
          </cell>
          <cell r="J4">
            <v>41029</v>
          </cell>
          <cell r="K4">
            <v>40663</v>
          </cell>
          <cell r="L4">
            <v>41029</v>
          </cell>
          <cell r="M4" t="str">
            <v xml:space="preserve"> $ % increase</v>
          </cell>
        </row>
        <row r="5">
          <cell r="B5" t="str">
            <v>Firm w/o cust chg</v>
          </cell>
          <cell r="C5">
            <v>27167771</v>
          </cell>
          <cell r="D5">
            <v>20189111</v>
          </cell>
          <cell r="G5" t="str">
            <v>*Prior*</v>
          </cell>
          <cell r="K5">
            <v>1.1080000000000001</v>
          </cell>
          <cell r="L5">
            <v>1.0629999999999999</v>
          </cell>
          <cell r="M5">
            <v>-4.1000000000000002E-2</v>
          </cell>
        </row>
        <row r="6">
          <cell r="B6" t="str">
            <v>Firm</v>
          </cell>
          <cell r="C6">
            <v>31710847</v>
          </cell>
          <cell r="D6">
            <v>25174490</v>
          </cell>
          <cell r="E6">
            <v>0.84</v>
          </cell>
          <cell r="F6">
            <v>0.91</v>
          </cell>
          <cell r="G6">
            <v>24512169</v>
          </cell>
          <cell r="H6">
            <v>18986747</v>
          </cell>
          <cell r="I6">
            <v>0.49</v>
          </cell>
          <cell r="J6">
            <v>0.48</v>
          </cell>
          <cell r="K6">
            <v>1.294</v>
          </cell>
          <cell r="L6">
            <v>1.3260000000000001</v>
          </cell>
          <cell r="M6">
            <v>2.5000000000000001E-2</v>
          </cell>
        </row>
        <row r="7">
          <cell r="B7" t="str">
            <v>Interruptible</v>
          </cell>
          <cell r="C7">
            <v>4410546</v>
          </cell>
          <cell r="D7">
            <v>1255448</v>
          </cell>
          <cell r="E7">
            <v>0.12</v>
          </cell>
          <cell r="F7">
            <v>0.05</v>
          </cell>
          <cell r="G7">
            <v>5519133</v>
          </cell>
          <cell r="H7">
            <v>1704659</v>
          </cell>
          <cell r="I7">
            <v>0.11</v>
          </cell>
          <cell r="J7">
            <v>0.04</v>
          </cell>
          <cell r="K7">
            <v>0.79900000000000004</v>
          </cell>
          <cell r="L7">
            <v>0.73599999999999999</v>
          </cell>
          <cell r="M7">
            <v>-7.9000000000000001E-2</v>
          </cell>
        </row>
        <row r="8">
          <cell r="B8" t="str">
            <v>Transportation</v>
          </cell>
          <cell r="C8">
            <v>1272163</v>
          </cell>
          <cell r="D8">
            <v>1283681</v>
          </cell>
          <cell r="E8">
            <v>0.03</v>
          </cell>
          <cell r="F8">
            <v>0.05</v>
          </cell>
          <cell r="G8">
            <v>19626786</v>
          </cell>
          <cell r="H8">
            <v>19026867</v>
          </cell>
          <cell r="I8">
            <v>0.4</v>
          </cell>
          <cell r="J8">
            <v>0.48</v>
          </cell>
          <cell r="K8">
            <v>6.5000000000000002E-2</v>
          </cell>
          <cell r="L8">
            <v>6.7000000000000004E-2</v>
          </cell>
          <cell r="M8">
            <v>3.1E-2</v>
          </cell>
        </row>
        <row r="9">
          <cell r="C9">
            <v>37393556</v>
          </cell>
          <cell r="D9">
            <v>27713619</v>
          </cell>
          <cell r="E9">
            <v>1</v>
          </cell>
          <cell r="F9">
            <v>1</v>
          </cell>
          <cell r="G9">
            <v>49658088</v>
          </cell>
          <cell r="H9">
            <v>39718273</v>
          </cell>
          <cell r="I9">
            <v>1</v>
          </cell>
          <cell r="J9">
            <v>1</v>
          </cell>
        </row>
        <row r="10">
          <cell r="B10" t="str">
            <v>Overall</v>
          </cell>
          <cell r="K10">
            <v>0.753</v>
          </cell>
          <cell r="L10">
            <v>0.69799999999999995</v>
          </cell>
          <cell r="M10">
            <v>-7.2999999999999995E-2</v>
          </cell>
        </row>
        <row r="12">
          <cell r="B12" t="str">
            <v>Billed</v>
          </cell>
        </row>
        <row r="13">
          <cell r="C13" t="str">
            <v>$'s</v>
          </cell>
          <cell r="E13" t="str">
            <v>$ Mix</v>
          </cell>
          <cell r="G13" t="str">
            <v>Therms</v>
          </cell>
          <cell r="I13" t="str">
            <v>Therms Mix</v>
          </cell>
          <cell r="K13" t="str">
            <v>$/Therm</v>
          </cell>
        </row>
        <row r="14">
          <cell r="C14">
            <v>40663</v>
          </cell>
          <cell r="D14">
            <v>41029</v>
          </cell>
          <cell r="E14">
            <v>40663</v>
          </cell>
          <cell r="F14">
            <v>41029</v>
          </cell>
          <cell r="G14">
            <v>40663</v>
          </cell>
          <cell r="H14">
            <v>41029</v>
          </cell>
          <cell r="I14">
            <v>40663</v>
          </cell>
          <cell r="J14">
            <v>41029</v>
          </cell>
          <cell r="K14">
            <v>40663</v>
          </cell>
          <cell r="L14">
            <v>41029</v>
          </cell>
          <cell r="M14" t="str">
            <v xml:space="preserve"> $ % increase</v>
          </cell>
        </row>
        <row r="16">
          <cell r="B16" t="str">
            <v>Firm</v>
          </cell>
          <cell r="C16">
            <v>108082379</v>
          </cell>
          <cell r="D16">
            <v>98579996</v>
          </cell>
          <cell r="E16">
            <v>0.95</v>
          </cell>
          <cell r="F16">
            <v>0.95</v>
          </cell>
          <cell r="G16">
            <v>79428477</v>
          </cell>
          <cell r="H16">
            <v>83919067</v>
          </cell>
          <cell r="I16">
            <v>0.77</v>
          </cell>
          <cell r="J16">
            <v>0.75</v>
          </cell>
          <cell r="K16">
            <v>1.361</v>
          </cell>
          <cell r="L16">
            <v>1.175</v>
          </cell>
          <cell r="M16">
            <v>-0.13700000000000001</v>
          </cell>
        </row>
        <row r="17">
          <cell r="B17" t="str">
            <v>Interruptible</v>
          </cell>
          <cell r="C17">
            <v>4341568</v>
          </cell>
          <cell r="D17">
            <v>3861105</v>
          </cell>
          <cell r="E17">
            <v>0.04</v>
          </cell>
          <cell r="F17">
            <v>0.04</v>
          </cell>
          <cell r="G17">
            <v>5343387</v>
          </cell>
          <cell r="H17">
            <v>5233698</v>
          </cell>
          <cell r="I17">
            <v>0.05</v>
          </cell>
          <cell r="J17">
            <v>0.05</v>
          </cell>
          <cell r="K17">
            <v>0.81299999999999994</v>
          </cell>
          <cell r="L17">
            <v>0.73799999999999999</v>
          </cell>
          <cell r="M17">
            <v>-9.1999999999999998E-2</v>
          </cell>
        </row>
        <row r="18">
          <cell r="B18" t="str">
            <v>Transportation</v>
          </cell>
          <cell r="C18">
            <v>1303909</v>
          </cell>
          <cell r="D18">
            <v>1460246</v>
          </cell>
          <cell r="E18">
            <v>0.01</v>
          </cell>
          <cell r="F18">
            <v>0.01</v>
          </cell>
          <cell r="G18">
            <v>18622088</v>
          </cell>
          <cell r="H18">
            <v>22705842</v>
          </cell>
          <cell r="I18">
            <v>0.18</v>
          </cell>
          <cell r="J18">
            <v>0.2</v>
          </cell>
          <cell r="K18">
            <v>7.0000000000000007E-2</v>
          </cell>
          <cell r="L18">
            <v>6.4000000000000001E-2</v>
          </cell>
          <cell r="M18">
            <v>-8.5999999999999993E-2</v>
          </cell>
        </row>
        <row r="19">
          <cell r="C19">
            <v>113727856</v>
          </cell>
          <cell r="D19">
            <v>103901347</v>
          </cell>
          <cell r="E19">
            <v>1</v>
          </cell>
          <cell r="F19">
            <v>1</v>
          </cell>
          <cell r="G19">
            <v>103393952</v>
          </cell>
          <cell r="H19">
            <v>111858607</v>
          </cell>
          <cell r="I19">
            <v>1</v>
          </cell>
          <cell r="J19">
            <v>1</v>
          </cell>
        </row>
        <row r="20">
          <cell r="B20" t="str">
            <v>Overall</v>
          </cell>
          <cell r="K20">
            <v>1.1000000000000001</v>
          </cell>
          <cell r="L20">
            <v>0.92900000000000005</v>
          </cell>
          <cell r="M20">
            <v>-0.155</v>
          </cell>
        </row>
        <row r="23">
          <cell r="C23">
            <v>40663</v>
          </cell>
          <cell r="G23">
            <v>40663</v>
          </cell>
          <cell r="H23">
            <v>41029</v>
          </cell>
          <cell r="I23" t="str">
            <v>*Current*</v>
          </cell>
          <cell r="K23" t="str">
            <v>*Rate*</v>
          </cell>
        </row>
        <row r="24">
          <cell r="B24" t="str">
            <v>Unbilled Mix Variance</v>
          </cell>
          <cell r="H24">
            <v>0.48</v>
          </cell>
          <cell r="I24">
            <v>23835882</v>
          </cell>
          <cell r="K24">
            <v>1.294</v>
          </cell>
          <cell r="L24">
            <v>30843631</v>
          </cell>
        </row>
        <row r="25">
          <cell r="H25">
            <v>0.04</v>
          </cell>
          <cell r="I25">
            <v>1986324</v>
          </cell>
          <cell r="K25">
            <v>0.79900000000000004</v>
          </cell>
          <cell r="L25">
            <v>1587073</v>
          </cell>
        </row>
        <row r="26">
          <cell r="H26">
            <v>0.48</v>
          </cell>
          <cell r="I26">
            <v>23835883</v>
          </cell>
          <cell r="K26">
            <v>6.7000000000000004E-2</v>
          </cell>
          <cell r="L26">
            <v>1597004</v>
          </cell>
        </row>
        <row r="27">
          <cell r="C27">
            <v>37393556</v>
          </cell>
          <cell r="G27">
            <v>49658088</v>
          </cell>
          <cell r="H27">
            <v>1</v>
          </cell>
          <cell r="I27">
            <v>49658089</v>
          </cell>
          <cell r="L27">
            <v>34027708</v>
          </cell>
          <cell r="N27">
            <v>-3365848</v>
          </cell>
        </row>
        <row r="30">
          <cell r="B30" t="str">
            <v>NOTE</v>
          </cell>
        </row>
        <row r="31">
          <cell r="B31" t="str">
            <v>Dollars attributable to mix change.  This test compares base period unbilled revenue dollars to a recalculated unbilled base revenue using current period mix percentages priced at base period rates.</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 Reasonableness"/>
      <sheetName val="Rate Change"/>
      <sheetName val="Unbilled Days"/>
      <sheetName val="Mix Variance"/>
      <sheetName val="Send Out Chg"/>
    </sheetNames>
    <sheetDataSet>
      <sheetData sheetId="0" refreshError="1"/>
      <sheetData sheetId="1"/>
      <sheetData sheetId="2"/>
      <sheetData sheetId="3">
        <row r="5">
          <cell r="O5" t="str">
            <v>a</v>
          </cell>
          <cell r="P5">
            <v>44.27363905</v>
          </cell>
          <cell r="Q5" t="str">
            <v>Current unbilled</v>
          </cell>
        </row>
        <row r="6">
          <cell r="O6" t="str">
            <v>b</v>
          </cell>
          <cell r="P6">
            <v>43.087575119999997</v>
          </cell>
          <cell r="Q6" t="str">
            <v>Last year unbilled</v>
          </cell>
        </row>
        <row r="7">
          <cell r="O7" t="str">
            <v>c</v>
          </cell>
          <cell r="P7">
            <v>1.1860639300000031</v>
          </cell>
          <cell r="Q7" t="str">
            <v>Difference of unbilled</v>
          </cell>
        </row>
        <row r="8">
          <cell r="O8" t="str">
            <v>d</v>
          </cell>
          <cell r="P8">
            <v>2.752682012614506E-2</v>
          </cell>
          <cell r="Q8" t="str">
            <v>Percent Increase (Decrease)</v>
          </cell>
        </row>
        <row r="9">
          <cell r="O9" t="str">
            <v>e</v>
          </cell>
          <cell r="P9">
            <v>33856199.878826872</v>
          </cell>
          <cell r="Q9" t="str">
            <v>Current month Firm &amp; Int</v>
          </cell>
        </row>
        <row r="10">
          <cell r="P10">
            <v>0</v>
          </cell>
        </row>
        <row r="11">
          <cell r="P11">
            <v>0</v>
          </cell>
        </row>
        <row r="12">
          <cell r="O12" t="str">
            <v>f</v>
          </cell>
          <cell r="P12">
            <v>35052259.916658685</v>
          </cell>
          <cell r="Q12" t="str">
            <v>Last Year Firm * Int</v>
          </cell>
        </row>
        <row r="13">
          <cell r="O13" t="str">
            <v>g</v>
          </cell>
          <cell r="P13">
            <v>-1196060.0378318131</v>
          </cell>
          <cell r="Q13" t="str">
            <v>Firm &amp; Int Increase (Decrease)</v>
          </cell>
        </row>
        <row r="14">
          <cell r="O14" t="str">
            <v>h</v>
          </cell>
          <cell r="P14">
            <v>-3.4122194708004608E-2</v>
          </cell>
          <cell r="Q14" t="str">
            <v>Percent Increase (Decrease)</v>
          </cell>
        </row>
        <row r="15">
          <cell r="O15" t="str">
            <v>I</v>
          </cell>
          <cell r="P15">
            <v>0.59072392471296309</v>
          </cell>
          <cell r="Q15" t="str">
            <v>Firm percent of total sales</v>
          </cell>
        </row>
        <row r="16">
          <cell r="O16" t="str">
            <v>j</v>
          </cell>
          <cell r="P16">
            <v>52.883165615826876</v>
          </cell>
          <cell r="Q16" t="str">
            <v>volume of firm total sales</v>
          </cell>
        </row>
        <row r="17">
          <cell r="O17" t="str">
            <v>k</v>
          </cell>
          <cell r="P17">
            <v>0.61477972425334715</v>
          </cell>
          <cell r="Q17" t="str">
            <v>Last year firm percent of total sales</v>
          </cell>
        </row>
        <row r="18">
          <cell r="O18" t="str">
            <v>l</v>
          </cell>
          <cell r="P18">
            <v>54.314980686658679</v>
          </cell>
          <cell r="Q18" t="str">
            <v>Last year volume of firm total sales</v>
          </cell>
        </row>
        <row r="19">
          <cell r="O19" t="str">
            <v>m</v>
          </cell>
          <cell r="P19">
            <v>1.3158280404336364</v>
          </cell>
          <cell r="Q19" t="str">
            <v>Current monthFirm Sales price per therm</v>
          </cell>
        </row>
        <row r="20">
          <cell r="O20" t="str">
            <v>n</v>
          </cell>
          <cell r="P20">
            <v>1.2211627834751595</v>
          </cell>
          <cell r="Q20" t="str">
            <v>Last year Firm Sales price per therm</v>
          </cell>
        </row>
        <row r="21">
          <cell r="O21" t="str">
            <v>o</v>
          </cell>
          <cell r="P21">
            <v>7.7520587950674791E-2</v>
          </cell>
        </row>
        <row r="22">
          <cell r="O22" t="str">
            <v>p</v>
          </cell>
          <cell r="P22">
            <v>0.71121273656652528</v>
          </cell>
          <cell r="Q22" t="str">
            <v>Current month Int Sales price per therm</v>
          </cell>
        </row>
        <row r="23">
          <cell r="O23" t="str">
            <v>q</v>
          </cell>
          <cell r="P23">
            <v>0.62494071279774621</v>
          </cell>
          <cell r="Q23" t="str">
            <v>Last year Int Sales price per therm</v>
          </cell>
        </row>
        <row r="24">
          <cell r="P24">
            <v>0.13804833322917123</v>
          </cell>
          <cell r="Q24" t="str">
            <v>Total increase in Sales price per therm</v>
          </cell>
        </row>
      </sheetData>
      <sheetData sheetId="4"/>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 Reasonableness"/>
      <sheetName val="Rate Change"/>
      <sheetName val="Unbilled Days"/>
      <sheetName val="Mix Variance"/>
      <sheetName val="Send Out Chg"/>
    </sheetNames>
    <sheetDataSet>
      <sheetData sheetId="0" refreshError="1"/>
      <sheetData sheetId="1"/>
      <sheetData sheetId="2"/>
      <sheetData sheetId="3">
        <row r="5">
          <cell r="O5" t="str">
            <v>a</v>
          </cell>
          <cell r="P5">
            <v>44.27363905</v>
          </cell>
          <cell r="Q5" t="str">
            <v>Current unbilled</v>
          </cell>
        </row>
        <row r="6">
          <cell r="O6" t="str">
            <v>b</v>
          </cell>
          <cell r="P6">
            <v>43.087575119999997</v>
          </cell>
          <cell r="Q6" t="str">
            <v>Last year unbilled</v>
          </cell>
        </row>
        <row r="7">
          <cell r="O7" t="str">
            <v>c</v>
          </cell>
          <cell r="P7">
            <v>1.1860639300000031</v>
          </cell>
          <cell r="Q7" t="str">
            <v>Difference of unbilled</v>
          </cell>
        </row>
        <row r="8">
          <cell r="O8" t="str">
            <v>d</v>
          </cell>
          <cell r="P8">
            <v>2.752682012614506E-2</v>
          </cell>
          <cell r="Q8" t="str">
            <v>Percent Increase (Decrease)</v>
          </cell>
        </row>
        <row r="9">
          <cell r="O9" t="str">
            <v>e</v>
          </cell>
          <cell r="P9">
            <v>33856199.878826872</v>
          </cell>
          <cell r="Q9" t="str">
            <v>Current month Firm &amp; Int</v>
          </cell>
        </row>
        <row r="10">
          <cell r="P10">
            <v>0</v>
          </cell>
        </row>
        <row r="11">
          <cell r="P11">
            <v>0</v>
          </cell>
        </row>
        <row r="12">
          <cell r="O12" t="str">
            <v>f</v>
          </cell>
          <cell r="P12">
            <v>35052259.916658685</v>
          </cell>
          <cell r="Q12" t="str">
            <v>Last Year Firm * Int</v>
          </cell>
        </row>
        <row r="13">
          <cell r="O13" t="str">
            <v>g</v>
          </cell>
          <cell r="P13">
            <v>-1196060.0378318131</v>
          </cell>
          <cell r="Q13" t="str">
            <v>Firm &amp; Int Increase (Decrease)</v>
          </cell>
        </row>
        <row r="14">
          <cell r="O14" t="str">
            <v>h</v>
          </cell>
          <cell r="P14">
            <v>-3.4122194708004608E-2</v>
          </cell>
          <cell r="Q14" t="str">
            <v>Percent Increase (Decrease)</v>
          </cell>
        </row>
        <row r="15">
          <cell r="O15" t="str">
            <v>I</v>
          </cell>
          <cell r="P15">
            <v>0.59072392471296309</v>
          </cell>
          <cell r="Q15" t="str">
            <v>Firm percent of total sales</v>
          </cell>
        </row>
        <row r="16">
          <cell r="O16" t="str">
            <v>j</v>
          </cell>
          <cell r="P16">
            <v>52.883165615826876</v>
          </cell>
          <cell r="Q16" t="str">
            <v>volume of firm total sales</v>
          </cell>
        </row>
        <row r="17">
          <cell r="O17" t="str">
            <v>k</v>
          </cell>
          <cell r="P17">
            <v>0.61477972425334715</v>
          </cell>
          <cell r="Q17" t="str">
            <v>Last year firm percent of total sales</v>
          </cell>
        </row>
        <row r="18">
          <cell r="O18" t="str">
            <v>l</v>
          </cell>
          <cell r="P18">
            <v>54.314980686658679</v>
          </cell>
          <cell r="Q18" t="str">
            <v>Last year volume of firm total sales</v>
          </cell>
        </row>
        <row r="19">
          <cell r="O19" t="str">
            <v>m</v>
          </cell>
          <cell r="P19">
            <v>1.3158280404336364</v>
          </cell>
          <cell r="Q19" t="str">
            <v>Current monthFirm Sales price per therm</v>
          </cell>
        </row>
        <row r="20">
          <cell r="O20" t="str">
            <v>n</v>
          </cell>
          <cell r="P20">
            <v>1.2211627834751595</v>
          </cell>
          <cell r="Q20" t="str">
            <v>Last year Firm Sales price per therm</v>
          </cell>
        </row>
        <row r="21">
          <cell r="O21" t="str">
            <v>o</v>
          </cell>
          <cell r="P21">
            <v>7.7520587950674791E-2</v>
          </cell>
        </row>
        <row r="22">
          <cell r="O22" t="str">
            <v>p</v>
          </cell>
          <cell r="P22">
            <v>0.71121273656652528</v>
          </cell>
          <cell r="Q22" t="str">
            <v>Current month Int Sales price per therm</v>
          </cell>
        </row>
        <row r="23">
          <cell r="O23" t="str">
            <v>q</v>
          </cell>
          <cell r="P23">
            <v>0.62494071279774621</v>
          </cell>
          <cell r="Q23" t="str">
            <v>Last year Int Sales price per therm</v>
          </cell>
        </row>
        <row r="24">
          <cell r="P24">
            <v>0.13804833322917123</v>
          </cell>
          <cell r="Q24" t="str">
            <v>Total increase in Sales price per therm</v>
          </cell>
        </row>
      </sheetData>
      <sheetData sheetId="4"/>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DistInvest"/>
      <sheetName val="200 Top Hrs"/>
      <sheetName val="100 S_100W Hrs"/>
      <sheetName val="ErrorCheck"/>
      <sheetName val="Message"/>
      <sheetName val="Dialog"/>
      <sheetName val="Print Module"/>
      <sheetName val="Menu_Options"/>
      <sheetName val="Menu_Unbundle"/>
    </sheetNames>
    <sheetDataSet>
      <sheetData sheetId="0" refreshError="1">
        <row r="5">
          <cell r="T5">
            <v>3</v>
          </cell>
        </row>
        <row r="11">
          <cell r="D11">
            <v>0.5</v>
          </cell>
        </row>
        <row r="12">
          <cell r="D12">
            <v>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ard"/>
      <sheetName val="Exhibit C"/>
      <sheetName val="Drivers of Value"/>
      <sheetName val="Graph"/>
      <sheetName val="Compare Contract w Owning"/>
      <sheetName val="Case I Summary"/>
      <sheetName val="Assumptions of Purchase"/>
      <sheetName val="Plant Financials"/>
      <sheetName val="Existing Debt"/>
      <sheetName val="Gas Sales and Transmission"/>
      <sheetName val="Displacement"/>
      <sheetName val="Boiler Margin"/>
      <sheetName val="Post 2008"/>
      <sheetName val="Book and Tax Depreciation"/>
      <sheetName val="Overhaul Costs"/>
      <sheetName val="Income"/>
      <sheetName val="Cash Flow"/>
      <sheetName val="Income $1"/>
      <sheetName val="Cash Flow $1"/>
      <sheetName val="Plant Financials (2)"/>
    </sheetNames>
    <sheetDataSet>
      <sheetData sheetId="0"/>
      <sheetData sheetId="1"/>
      <sheetData sheetId="2"/>
      <sheetData sheetId="3"/>
      <sheetData sheetId="4"/>
      <sheetData sheetId="5"/>
      <sheetData sheetId="6" refreshError="1">
        <row r="42">
          <cell r="B42">
            <v>0.16153846153846152</v>
          </cell>
        </row>
        <row r="45">
          <cell r="B45">
            <v>7.3168750000000005E-2</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x"/>
      <sheetName val="Table"/>
      <sheetName val="Rlfwd"/>
      <sheetName val="Verify"/>
      <sheetName val="JHS-19"/>
      <sheetName val="JHS-20"/>
      <sheetName val="JHS-20.01(A)"/>
      <sheetName val="JHS-21"/>
      <sheetName val="JHS-22"/>
      <sheetName val="JHS-23"/>
      <sheetName val="JHS-24 Unit Cost"/>
      <sheetName val="JHS-25 Ex A-1"/>
      <sheetName val="JHS-25 Ex A-2"/>
      <sheetName val="JHS-25 Ex A-3"/>
      <sheetName val="JHS-25 Ex A-4"/>
      <sheetName val="JHS-25 Ex A-5"/>
      <sheetName val="Diffs Categorized"/>
      <sheetName val="PSE Proposal Categorized"/>
      <sheetName val="DEM RY PC"/>
      <sheetName val="LSR Power Costs"/>
      <sheetName val="Tenaska.Backup"/>
      <sheetName val="Restated TY"/>
      <sheetName val="09-10"/>
      <sheetName val="557"/>
      <sheetName val="Production Adjustment"/>
      <sheetName val="Production Factor"/>
      <sheetName val="Production Plant Premiums"/>
      <sheetName val="Prod Plant"/>
      <sheetName val="ProdO&amp;M"/>
      <sheetName val="EB&amp;Taxes"/>
      <sheetName val="TransmRev"/>
      <sheetName val="Restating Print Macros"/>
      <sheetName val="Module13"/>
      <sheetName val="Module14"/>
      <sheetName val="Module15"/>
      <sheetName val="Module1"/>
    </sheetNames>
    <sheetDataSet>
      <sheetData sheetId="0"/>
      <sheetData sheetId="1"/>
      <sheetData sheetId="2"/>
      <sheetData sheetId="3"/>
      <sheetData sheetId="4">
        <row r="2">
          <cell r="AR2" t="str">
            <v>Docket Number UE-111048</v>
          </cell>
        </row>
      </sheetData>
      <sheetData sheetId="5"/>
      <sheetData sheetId="6"/>
      <sheetData sheetId="7">
        <row r="7">
          <cell r="A7" t="str">
            <v>FOR THE TWELVE MONTHS ENDED DECEMBER 31, 2010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
      <sheetName val="Verify"/>
      <sheetName val="JHS-4"/>
      <sheetName val="JHS-5"/>
      <sheetName val="JHS-5.01(A)"/>
      <sheetName val="JHS-6"/>
      <sheetName val="JHS-7"/>
      <sheetName val="JHS-8 Unit Cost"/>
      <sheetName val="JHS-9 Ex A-1"/>
      <sheetName val="JHS-9 Ex A-2"/>
      <sheetName val="JHS-9 Ex A-3"/>
      <sheetName val="JHS-9 Ex A-4"/>
      <sheetName val="JHS-9 Ex A-5"/>
      <sheetName val="Comparison (For Later)"/>
      <sheetName val="DEM RY PC"/>
      <sheetName val="Tenaska.Backup"/>
      <sheetName val="Restated TY"/>
      <sheetName val="09-10"/>
      <sheetName val="557"/>
      <sheetName val="Production Adjustment"/>
      <sheetName val="Production Factor"/>
      <sheetName val="Production Plant Premiums"/>
      <sheetName val="Prod Plant"/>
      <sheetName val="Prodn OM11GRC"/>
      <sheetName val="EB&amp;Taxes"/>
      <sheetName val="TransmRev"/>
      <sheetName val="Restating Print Macros"/>
      <sheetName val="Module13"/>
      <sheetName val="Module14"/>
      <sheetName val="Module15"/>
      <sheetName val="Module1"/>
    </sheetNames>
    <sheetDataSet>
      <sheetData sheetId="0"/>
      <sheetData sheetId="1"/>
      <sheetData sheetId="2">
        <row r="2">
          <cell r="AP2" t="str">
            <v>Docket Number UE-11_____</v>
          </cell>
        </row>
      </sheetData>
      <sheetData sheetId="3"/>
      <sheetData sheetId="4"/>
      <sheetData sheetId="5">
        <row r="7">
          <cell r="A7" t="str">
            <v>FOR THE TWELVE MONTHS ENDED DECEMBER 31, 2010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s Transposed"/>
      <sheetName val="Monthly Price Summary"/>
      <sheetName val="Area Price - 071703a"/>
      <sheetName val="Area Price Cond - 071703a"/>
      <sheetName val="Forward Prices"/>
      <sheetName val="Sumas Chart"/>
      <sheetName val="Hydro"/>
      <sheetName val="Sumas Prices"/>
      <sheetName val="TY v PCORC Prices"/>
      <sheetName val="HR Compare"/>
      <sheetName val="WAG-8 page 1 Precip"/>
      <sheetName val="WAG-8 Page 2 Hydro"/>
      <sheetName val="WAG-9 page 1 Gas Prices"/>
      <sheetName val="GRC v TY Heat Rate"/>
      <sheetName val="GRC v TY Prices "/>
      <sheetName val="WAG-9 page 2 Heat Rate"/>
      <sheetName val="Electric Prices"/>
      <sheetName val="Data"/>
    </sheetNames>
    <sheetDataSet>
      <sheetData sheetId="0" refreshError="1"/>
      <sheetData sheetId="1" refreshError="1">
        <row r="4">
          <cell r="B4">
            <v>37987</v>
          </cell>
          <cell r="C4">
            <v>39.176639999999999</v>
          </cell>
          <cell r="D4">
            <v>42.19</v>
          </cell>
          <cell r="E4">
            <v>35.004370000000002</v>
          </cell>
          <cell r="F4">
            <v>5.2663000000000002</v>
          </cell>
          <cell r="G4">
            <v>4.9910999999999994</v>
          </cell>
          <cell r="H4">
            <v>7.4391204450942778</v>
          </cell>
        </row>
        <row r="5">
          <cell r="B5">
            <v>38018</v>
          </cell>
          <cell r="C5">
            <v>39.40437</v>
          </cell>
          <cell r="D5">
            <v>41.477469999999997</v>
          </cell>
          <cell r="E5">
            <v>36.852910000000001</v>
          </cell>
          <cell r="F5">
            <v>5.0219000000000005</v>
          </cell>
          <cell r="G5">
            <v>4.8822000000000001</v>
          </cell>
          <cell r="H5">
            <v>7.8465063023955066</v>
          </cell>
        </row>
        <row r="6">
          <cell r="B6">
            <v>38047</v>
          </cell>
          <cell r="C6">
            <v>36.953740000000003</v>
          </cell>
          <cell r="D6">
            <v>40.102240000000002</v>
          </cell>
          <cell r="E6">
            <v>32.594290000000001</v>
          </cell>
          <cell r="F6">
            <v>4.7445000000000004</v>
          </cell>
          <cell r="G6">
            <v>4.6962999999999999</v>
          </cell>
          <cell r="H6">
            <v>7.7887532932869643</v>
          </cell>
        </row>
        <row r="7">
          <cell r="B7">
            <v>38078</v>
          </cell>
          <cell r="C7">
            <v>33.328470000000003</v>
          </cell>
          <cell r="D7">
            <v>36.76641</v>
          </cell>
          <cell r="E7">
            <v>28.62387</v>
          </cell>
          <cell r="F7">
            <v>4.0925000000000002</v>
          </cell>
          <cell r="G7">
            <v>4.0850999999999997</v>
          </cell>
          <cell r="H7">
            <v>8.1437923029932815</v>
          </cell>
        </row>
        <row r="8">
          <cell r="B8">
            <v>38108</v>
          </cell>
          <cell r="C8">
            <v>25.42792</v>
          </cell>
          <cell r="D8">
            <v>27.768339999999998</v>
          </cell>
          <cell r="E8">
            <v>22.45955</v>
          </cell>
          <cell r="F8">
            <v>3.9844999999999997</v>
          </cell>
          <cell r="G8">
            <v>4.0101000000000004</v>
          </cell>
          <cell r="H8">
            <v>6.3817091228510483</v>
          </cell>
        </row>
        <row r="9">
          <cell r="B9">
            <v>38139</v>
          </cell>
          <cell r="C9">
            <v>24.466270000000002</v>
          </cell>
          <cell r="D9">
            <v>24.763500000000001</v>
          </cell>
          <cell r="E9">
            <v>24.059550000000002</v>
          </cell>
          <cell r="F9">
            <v>3.9931000000000005</v>
          </cell>
          <cell r="G9">
            <v>4.0471999999999992</v>
          </cell>
          <cell r="H9">
            <v>6.127136810998973</v>
          </cell>
        </row>
        <row r="10">
          <cell r="B10">
            <v>38169</v>
          </cell>
          <cell r="C10">
            <v>38.752319999999997</v>
          </cell>
          <cell r="D10">
            <v>40.772190000000002</v>
          </cell>
          <cell r="E10">
            <v>35.9557</v>
          </cell>
          <cell r="F10">
            <v>4.1988000000000003</v>
          </cell>
          <cell r="G10">
            <v>4.0464000000000002</v>
          </cell>
          <cell r="H10">
            <v>9.2293798228065143</v>
          </cell>
        </row>
        <row r="11">
          <cell r="B11">
            <v>38200</v>
          </cell>
          <cell r="C11">
            <v>45.317819999999998</v>
          </cell>
          <cell r="D11">
            <v>49.285260000000001</v>
          </cell>
          <cell r="E11">
            <v>40.285969999999999</v>
          </cell>
          <cell r="F11">
            <v>4.1932999999999989</v>
          </cell>
          <cell r="G11">
            <v>4.0923999999999996</v>
          </cell>
          <cell r="H11">
            <v>10.807197195526198</v>
          </cell>
        </row>
        <row r="12">
          <cell r="B12">
            <v>38231</v>
          </cell>
          <cell r="C12">
            <v>47.744050000000001</v>
          </cell>
          <cell r="D12">
            <v>50.820099999999996</v>
          </cell>
          <cell r="E12">
            <v>43.534820000000003</v>
          </cell>
          <cell r="F12">
            <v>4.1754999999999995</v>
          </cell>
          <cell r="G12">
            <v>4.0815999999999999</v>
          </cell>
          <cell r="H12">
            <v>11.434331217818228</v>
          </cell>
        </row>
        <row r="13">
          <cell r="B13">
            <v>38261</v>
          </cell>
          <cell r="C13">
            <v>42.095359999999999</v>
          </cell>
          <cell r="D13">
            <v>44.057079999999999</v>
          </cell>
          <cell r="E13">
            <v>39.607430000000001</v>
          </cell>
          <cell r="F13">
            <v>4.1970000000000001</v>
          </cell>
          <cell r="G13">
            <v>4.1196000000000002</v>
          </cell>
          <cell r="H13">
            <v>10.029868954014772</v>
          </cell>
        </row>
        <row r="14">
          <cell r="B14">
            <v>38292</v>
          </cell>
          <cell r="C14">
            <v>41.224559999999997</v>
          </cell>
          <cell r="D14">
            <v>43.192079999999997</v>
          </cell>
          <cell r="E14">
            <v>38.53219</v>
          </cell>
          <cell r="F14">
            <v>4.4514000000000014</v>
          </cell>
          <cell r="G14">
            <v>4.2835000000000001</v>
          </cell>
          <cell r="H14">
            <v>9.261032484162282</v>
          </cell>
        </row>
        <row r="15">
          <cell r="B15">
            <v>38322</v>
          </cell>
          <cell r="C15">
            <v>41.988250000000001</v>
          </cell>
          <cell r="D15">
            <v>44.759990000000002</v>
          </cell>
          <cell r="E15">
            <v>38.150460000000002</v>
          </cell>
          <cell r="F15">
            <v>4.773200000000001</v>
          </cell>
          <cell r="G15">
            <v>4.4853000000000005</v>
          </cell>
          <cell r="H15">
            <v>8.7966668063353701</v>
          </cell>
        </row>
        <row r="16">
          <cell r="B16">
            <v>38353</v>
          </cell>
          <cell r="C16">
            <v>41.499609999999997</v>
          </cell>
          <cell r="D16">
            <v>44.226190000000003</v>
          </cell>
          <cell r="E16">
            <v>38.041519999999998</v>
          </cell>
          <cell r="F16">
            <v>4.9470000000000001</v>
          </cell>
          <cell r="G16">
            <v>4.6510999999999996</v>
          </cell>
          <cell r="H16">
            <v>8.3888437436830401</v>
          </cell>
        </row>
        <row r="17">
          <cell r="B17">
            <v>38384</v>
          </cell>
          <cell r="C17">
            <v>39.479950000000002</v>
          </cell>
          <cell r="D17">
            <v>41.223350000000003</v>
          </cell>
          <cell r="E17">
            <v>37.155380000000001</v>
          </cell>
          <cell r="F17">
            <v>4.7565</v>
          </cell>
          <cell r="G17">
            <v>4.5221</v>
          </cell>
          <cell r="H17">
            <v>8.300210238620835</v>
          </cell>
        </row>
        <row r="18">
          <cell r="B18">
            <v>38412</v>
          </cell>
          <cell r="C18">
            <v>37.596719999999998</v>
          </cell>
          <cell r="D18">
            <v>39.527149999999999</v>
          </cell>
          <cell r="E18">
            <v>34.923839999999998</v>
          </cell>
          <cell r="F18">
            <v>4.4582000000000006</v>
          </cell>
          <cell r="G18">
            <v>4.2993000000000006</v>
          </cell>
          <cell r="H18">
            <v>8.4331613655735485</v>
          </cell>
        </row>
        <row r="19">
          <cell r="B19">
            <v>38443</v>
          </cell>
          <cell r="C19">
            <v>34.900579999999998</v>
          </cell>
          <cell r="D19">
            <v>37.944290000000002</v>
          </cell>
          <cell r="E19">
            <v>30.735510000000001</v>
          </cell>
          <cell r="F19">
            <v>3.9565999999999995</v>
          </cell>
          <cell r="G19">
            <v>3.8695999999999997</v>
          </cell>
          <cell r="H19">
            <v>8.8208512359096201</v>
          </cell>
        </row>
        <row r="20">
          <cell r="B20">
            <v>38473</v>
          </cell>
          <cell r="C20">
            <v>27.753</v>
          </cell>
          <cell r="D20">
            <v>30.350709999999999</v>
          </cell>
          <cell r="E20">
            <v>24.45834</v>
          </cell>
          <cell r="F20">
            <v>3.8623000000000003</v>
          </cell>
          <cell r="G20">
            <v>3.7753000000000001</v>
          </cell>
          <cell r="H20">
            <v>7.1856147891152933</v>
          </cell>
        </row>
        <row r="21">
          <cell r="B21">
            <v>38504</v>
          </cell>
          <cell r="C21">
            <v>27.043050000000001</v>
          </cell>
          <cell r="D21">
            <v>27.647480000000002</v>
          </cell>
          <cell r="E21">
            <v>26.21593</v>
          </cell>
          <cell r="F21">
            <v>3.8573999999999997</v>
          </cell>
          <cell r="G21">
            <v>3.7704</v>
          </cell>
          <cell r="H21">
            <v>7.0106937315290097</v>
          </cell>
        </row>
        <row r="22">
          <cell r="B22">
            <v>38534</v>
          </cell>
          <cell r="C22">
            <v>37.02167</v>
          </cell>
          <cell r="D22">
            <v>39.613419999999998</v>
          </cell>
          <cell r="E22">
            <v>33.73462</v>
          </cell>
          <cell r="F22">
            <v>3.8649</v>
          </cell>
          <cell r="G22">
            <v>3.7778999999999998</v>
          </cell>
          <cell r="H22">
            <v>9.5789464151724495</v>
          </cell>
        </row>
        <row r="23">
          <cell r="B23">
            <v>38565</v>
          </cell>
          <cell r="C23">
            <v>42.328409999999998</v>
          </cell>
          <cell r="D23">
            <v>46.319319999999998</v>
          </cell>
          <cell r="E23">
            <v>36.80256</v>
          </cell>
          <cell r="F23">
            <v>3.8588999999999998</v>
          </cell>
          <cell r="G23">
            <v>3.7719</v>
          </cell>
          <cell r="H23">
            <v>10.969035217289901</v>
          </cell>
        </row>
        <row r="24">
          <cell r="B24">
            <v>38596</v>
          </cell>
          <cell r="C24">
            <v>46.030810000000002</v>
          </cell>
          <cell r="D24">
            <v>48.709330000000001</v>
          </cell>
          <cell r="E24">
            <v>42.365450000000003</v>
          </cell>
          <cell r="F24">
            <v>3.8584000000000005</v>
          </cell>
          <cell r="G24">
            <v>3.7714000000000008</v>
          </cell>
          <cell r="H24">
            <v>11.930025399129171</v>
          </cell>
        </row>
        <row r="25">
          <cell r="B25">
            <v>38626</v>
          </cell>
          <cell r="C25">
            <v>42.187869999999997</v>
          </cell>
          <cell r="D25">
            <v>43.814660000000003</v>
          </cell>
          <cell r="E25">
            <v>40.124690000000001</v>
          </cell>
          <cell r="F25">
            <v>3.8989000000000003</v>
          </cell>
          <cell r="G25">
            <v>3.8119000000000001</v>
          </cell>
          <cell r="H25">
            <v>10.820454487163044</v>
          </cell>
        </row>
        <row r="26">
          <cell r="B26">
            <v>38657</v>
          </cell>
          <cell r="C26">
            <v>44.069229999999997</v>
          </cell>
          <cell r="D26">
            <v>45.901589999999999</v>
          </cell>
          <cell r="E26">
            <v>41.56183</v>
          </cell>
          <cell r="F26">
            <v>4.8037000000000001</v>
          </cell>
          <cell r="G26">
            <v>4.1947000000000001</v>
          </cell>
          <cell r="H26">
            <v>9.174017944501113</v>
          </cell>
        </row>
        <row r="27">
          <cell r="B27">
            <v>38687</v>
          </cell>
          <cell r="C27">
            <v>45.403100000000002</v>
          </cell>
          <cell r="D27">
            <v>47.666449999999998</v>
          </cell>
          <cell r="E27">
            <v>42.269260000000003</v>
          </cell>
          <cell r="F27">
            <v>4.9888999999999992</v>
          </cell>
          <cell r="G27">
            <v>4.379900000000001</v>
          </cell>
          <cell r="H27">
            <v>9.1008238289001593</v>
          </cell>
        </row>
        <row r="28">
          <cell r="C28">
            <v>37.302597142857138</v>
          </cell>
          <cell r="D28">
            <v>39.116349999999997</v>
          </cell>
          <cell r="E28">
            <v>34.884259999999998</v>
          </cell>
          <cell r="F28">
            <v>4.15445441688321</v>
          </cell>
          <cell r="G28">
            <v>3.886646968071966</v>
          </cell>
          <cell r="H28">
            <v>8.9789400483644268</v>
          </cell>
        </row>
        <row r="29">
          <cell r="C29">
            <v>35.586639999999996</v>
          </cell>
          <cell r="D29">
            <v>37.143099999999997</v>
          </cell>
          <cell r="E29">
            <v>33.511360000000003</v>
          </cell>
          <cell r="F29">
            <v>3.8224354832672676</v>
          </cell>
          <cell r="G29">
            <v>3.5760308793656628</v>
          </cell>
          <cell r="H29">
            <v>9.3099386911252555</v>
          </cell>
        </row>
        <row r="30">
          <cell r="C30">
            <v>32.027979999999999</v>
          </cell>
          <cell r="D30">
            <v>33.297730000000001</v>
          </cell>
          <cell r="E30">
            <v>30.334980000000002</v>
          </cell>
          <cell r="F30">
            <v>3.5304364312226899</v>
          </cell>
          <cell r="G30">
            <v>3.302854881646959</v>
          </cell>
          <cell r="H30">
            <v>9.0719605419740716</v>
          </cell>
        </row>
        <row r="31">
          <cell r="C31">
            <v>32.430720000000001</v>
          </cell>
          <cell r="D31">
            <v>34.375770000000003</v>
          </cell>
          <cell r="E31">
            <v>29.837319999999998</v>
          </cell>
          <cell r="F31">
            <v>3.6726274304484199</v>
          </cell>
          <cell r="G31">
            <v>3.4358798617218191</v>
          </cell>
          <cell r="H31">
            <v>8.8303865867603886</v>
          </cell>
        </row>
        <row r="32">
          <cell r="C32">
            <v>27.722384285714284</v>
          </cell>
          <cell r="D32">
            <v>30.26698</v>
          </cell>
          <cell r="E32">
            <v>24.32959</v>
          </cell>
          <cell r="F32">
            <v>3.5984112479055161</v>
          </cell>
          <cell r="G32">
            <v>3.3664478564770355</v>
          </cell>
          <cell r="H32">
            <v>7.7040622585454397</v>
          </cell>
        </row>
        <row r="33">
          <cell r="C33">
            <v>26.474161428571428</v>
          </cell>
          <cell r="D33">
            <v>27.192609999999998</v>
          </cell>
          <cell r="E33">
            <v>25.51623</v>
          </cell>
          <cell r="F33">
            <v>3.4157113219827635</v>
          </cell>
          <cell r="G33">
            <v>3.195525265469918</v>
          </cell>
          <cell r="H33">
            <v>7.7507022499792573</v>
          </cell>
        </row>
        <row r="34">
          <cell r="C34">
            <v>36.278964285714281</v>
          </cell>
          <cell r="D34">
            <v>38.517499999999998</v>
          </cell>
          <cell r="E34">
            <v>33.294249999999998</v>
          </cell>
          <cell r="F34">
            <v>3.3325989552633013</v>
          </cell>
          <cell r="G34">
            <v>3.1177705483145837</v>
          </cell>
          <cell r="H34">
            <v>10.886087636922985</v>
          </cell>
        </row>
        <row r="35">
          <cell r="C35">
            <v>43.954628571428572</v>
          </cell>
          <cell r="D35">
            <v>48.212519999999998</v>
          </cell>
          <cell r="E35">
            <v>38.277439999999999</v>
          </cell>
          <cell r="F35">
            <v>3.5203659374755376</v>
          </cell>
          <cell r="G35">
            <v>3.2934335593596575</v>
          </cell>
          <cell r="H35">
            <v>12.485812370673186</v>
          </cell>
        </row>
        <row r="36">
          <cell r="C36">
            <v>48.290775714285715</v>
          </cell>
          <cell r="D36">
            <v>51.765799999999999</v>
          </cell>
          <cell r="E36">
            <v>43.657409999999999</v>
          </cell>
          <cell r="F36">
            <v>3.6195493935446179</v>
          </cell>
          <cell r="G36">
            <v>3.3862233796660739</v>
          </cell>
          <cell r="H36">
            <v>13.341654019257533</v>
          </cell>
        </row>
        <row r="37">
          <cell r="C37">
            <v>44.458577142857138</v>
          </cell>
          <cell r="D37">
            <v>46.344180000000001</v>
          </cell>
          <cell r="E37">
            <v>41.94444</v>
          </cell>
          <cell r="F37">
            <v>4.0265457442764596</v>
          </cell>
          <cell r="G37">
            <v>3.7669836369359126</v>
          </cell>
          <cell r="H37">
            <v>11.041368946584765</v>
          </cell>
        </row>
        <row r="38">
          <cell r="C38">
            <v>45.105658571428563</v>
          </cell>
          <cell r="D38">
            <v>47.483809999999998</v>
          </cell>
          <cell r="E38">
            <v>41.93479</v>
          </cell>
          <cell r="F38">
            <v>4.5277793787690204</v>
          </cell>
          <cell r="G38">
            <v>4.2359063859446104</v>
          </cell>
          <cell r="H38">
            <v>9.96198241966718</v>
          </cell>
        </row>
        <row r="39">
          <cell r="C39">
            <v>47.311529999999998</v>
          </cell>
          <cell r="D39">
            <v>50.055390000000003</v>
          </cell>
          <cell r="E39">
            <v>43.65305</v>
          </cell>
          <cell r="F39">
            <v>4.8875276023090315</v>
          </cell>
          <cell r="G39">
            <v>4.572464259009454</v>
          </cell>
          <cell r="H39">
            <v>9.6800537714914281</v>
          </cell>
        </row>
        <row r="40">
          <cell r="C40">
            <v>37.089982857142857</v>
          </cell>
          <cell r="D40">
            <v>39.255789999999998</v>
          </cell>
          <cell r="E40">
            <v>34.202240000000003</v>
          </cell>
          <cell r="F40">
            <v>4.0641254858339098</v>
          </cell>
          <cell r="G40">
            <v>3.7301653122988565</v>
          </cell>
          <cell r="H40">
            <v>9.1261903665192659</v>
          </cell>
        </row>
        <row r="41">
          <cell r="C41">
            <v>35.252087142857143</v>
          </cell>
          <cell r="D41">
            <v>36.961620000000003</v>
          </cell>
          <cell r="E41">
            <v>32.972709999999999</v>
          </cell>
          <cell r="F41">
            <v>3.7393255302959973</v>
          </cell>
          <cell r="G41">
            <v>3.4320550468046473</v>
          </cell>
          <cell r="H41">
            <v>9.4273918804995454</v>
          </cell>
        </row>
        <row r="42">
          <cell r="C42">
            <v>31.166675714285713</v>
          </cell>
          <cell r="D42">
            <v>32.723019999999998</v>
          </cell>
          <cell r="E42">
            <v>29.091550000000002</v>
          </cell>
          <cell r="F42">
            <v>3.4536753172545405</v>
          </cell>
          <cell r="G42">
            <v>3.1698774836727872</v>
          </cell>
          <cell r="H42">
            <v>9.0242054771556539</v>
          </cell>
        </row>
        <row r="43">
          <cell r="C43">
            <v>31.833902857142853</v>
          </cell>
          <cell r="D43">
            <v>33.701419999999999</v>
          </cell>
          <cell r="E43">
            <v>29.343879999999999</v>
          </cell>
          <cell r="F43">
            <v>3.5927747045196976</v>
          </cell>
          <cell r="G43">
            <v>3.2975466984022743</v>
          </cell>
          <cell r="H43">
            <v>8.8605341206327015</v>
          </cell>
        </row>
        <row r="44">
          <cell r="C44">
            <v>26.86353857142857</v>
          </cell>
          <cell r="D44">
            <v>28.585380000000001</v>
          </cell>
          <cell r="E44">
            <v>24.56775</v>
          </cell>
          <cell r="F44">
            <v>3.5201721799359271</v>
          </cell>
          <cell r="G44">
            <v>3.2309101194551717</v>
          </cell>
          <cell r="H44">
            <v>7.6313138103141114</v>
          </cell>
        </row>
        <row r="45">
          <cell r="C45">
            <v>25.917077142857142</v>
          </cell>
          <cell r="D45">
            <v>26.29317</v>
          </cell>
          <cell r="E45">
            <v>25.415620000000001</v>
          </cell>
          <cell r="F45">
            <v>3.3414446381953962</v>
          </cell>
          <cell r="G45">
            <v>3.066869102789521</v>
          </cell>
          <cell r="H45">
            <v>7.7562491524187269</v>
          </cell>
        </row>
        <row r="46">
          <cell r="C46">
            <v>36.544448571428575</v>
          </cell>
          <cell r="D46">
            <v>38.978160000000003</v>
          </cell>
          <cell r="E46">
            <v>33.299500000000002</v>
          </cell>
          <cell r="F46">
            <v>3.2601393562310919</v>
          </cell>
          <cell r="G46">
            <v>2.9922448955530414</v>
          </cell>
          <cell r="H46">
            <v>11.209474374640246</v>
          </cell>
        </row>
        <row r="47">
          <cell r="C47">
            <v>46.865112857142861</v>
          </cell>
          <cell r="D47">
            <v>53.366100000000003</v>
          </cell>
          <cell r="E47">
            <v>38.197130000000001</v>
          </cell>
          <cell r="F47">
            <v>3.4438237829287801</v>
          </cell>
          <cell r="G47">
            <v>3.1608354765440789</v>
          </cell>
          <cell r="H47">
            <v>13.60845264193126</v>
          </cell>
        </row>
        <row r="48">
          <cell r="C48">
            <v>52.34204142857142</v>
          </cell>
          <cell r="D48">
            <v>58.316040000000001</v>
          </cell>
          <cell r="E48">
            <v>44.376710000000003</v>
          </cell>
          <cell r="F48">
            <v>3.5408507258518531</v>
          </cell>
          <cell r="G48">
            <v>3.2498894533741733</v>
          </cell>
          <cell r="H48">
            <v>14.782334947480464</v>
          </cell>
        </row>
        <row r="49">
          <cell r="C49">
            <v>44.499747142857146</v>
          </cell>
          <cell r="D49">
            <v>46.454320000000003</v>
          </cell>
          <cell r="E49">
            <v>41.893650000000001</v>
          </cell>
          <cell r="F49">
            <v>3.9389978892744848</v>
          </cell>
          <cell r="G49">
            <v>3.6153197884772617</v>
          </cell>
          <cell r="H49">
            <v>11.297225434932502</v>
          </cell>
        </row>
        <row r="50">
          <cell r="C50">
            <v>44.95249571428571</v>
          </cell>
          <cell r="D50">
            <v>47.217199999999998</v>
          </cell>
          <cell r="E50">
            <v>41.93289</v>
          </cell>
          <cell r="F50">
            <v>4.4293333663036565</v>
          </cell>
          <cell r="G50">
            <v>4.0653630743401319</v>
          </cell>
          <cell r="H50">
            <v>10.148817439722137</v>
          </cell>
        </row>
        <row r="51">
          <cell r="C51">
            <v>47.25863714285714</v>
          </cell>
          <cell r="D51">
            <v>49.581400000000002</v>
          </cell>
          <cell r="E51">
            <v>44.161619999999999</v>
          </cell>
          <cell r="F51">
            <v>4.7812597029679331</v>
          </cell>
          <cell r="G51">
            <v>4.3883706729207486</v>
          </cell>
          <cell r="H51">
            <v>9.8841393437636693</v>
          </cell>
        </row>
        <row r="52">
          <cell r="C52">
            <v>35.584068571428567</v>
          </cell>
          <cell r="D52">
            <v>37.156959999999998</v>
          </cell>
          <cell r="E52">
            <v>33.486879999999999</v>
          </cell>
          <cell r="F52">
            <v>3.9814788280768263</v>
          </cell>
          <cell r="G52">
            <v>3.6948663045336172</v>
          </cell>
          <cell r="H52">
            <v>8.9373999229870922</v>
          </cell>
        </row>
        <row r="53">
          <cell r="C53">
            <v>33.651092857142856</v>
          </cell>
          <cell r="D53">
            <v>34.795430000000003</v>
          </cell>
          <cell r="E53">
            <v>32.125309999999999</v>
          </cell>
          <cell r="F53">
            <v>3.6632838926984599</v>
          </cell>
          <cell r="G53">
            <v>3.3995770927181499</v>
          </cell>
          <cell r="H53">
            <v>9.1860455926484796</v>
          </cell>
        </row>
        <row r="54">
          <cell r="C54">
            <v>30.224060000000001</v>
          </cell>
          <cell r="D54">
            <v>31.461860000000001</v>
          </cell>
          <cell r="E54">
            <v>28.57366</v>
          </cell>
          <cell r="F54">
            <v>3.3834425641212658</v>
          </cell>
          <cell r="G54">
            <v>3.1398805477348288</v>
          </cell>
          <cell r="H54">
            <v>8.9329313050862069</v>
          </cell>
        </row>
        <row r="55">
          <cell r="C55">
            <v>30.63569857142857</v>
          </cell>
          <cell r="D55">
            <v>32.252839999999999</v>
          </cell>
          <cell r="E55">
            <v>28.479510000000001</v>
          </cell>
          <cell r="F55">
            <v>3.5197132740993671</v>
          </cell>
          <cell r="G55">
            <v>3.2663416131666803</v>
          </cell>
          <cell r="H55">
            <v>8.7040324553901929</v>
          </cell>
        </row>
        <row r="56">
          <cell r="C56">
            <v>26.300637142857141</v>
          </cell>
          <cell r="D56">
            <v>27.994630000000001</v>
          </cell>
          <cell r="E56">
            <v>24.041979999999999</v>
          </cell>
          <cell r="F56">
            <v>3.4485871694791261</v>
          </cell>
          <cell r="G56">
            <v>3.200335624266069</v>
          </cell>
          <cell r="H56">
            <v>7.6264962578369691</v>
          </cell>
        </row>
        <row r="57">
          <cell r="C57">
            <v>26.425657142857141</v>
          </cell>
          <cell r="D57">
            <v>27.250430000000001</v>
          </cell>
          <cell r="E57">
            <v>25.325959999999998</v>
          </cell>
          <cell r="F57">
            <v>3.2734941695423565</v>
          </cell>
          <cell r="G57">
            <v>3.0378469476808982</v>
          </cell>
          <cell r="H57">
            <v>8.072614696775684</v>
          </cell>
        </row>
        <row r="58">
          <cell r="C58">
            <v>35.695105714285717</v>
          </cell>
          <cell r="D58">
            <v>38.190840000000001</v>
          </cell>
          <cell r="E58">
            <v>32.367460000000001</v>
          </cell>
          <cell r="F58">
            <v>3.1938422838217875</v>
          </cell>
          <cell r="G58">
            <v>2.9639289183883375</v>
          </cell>
          <cell r="H58">
            <v>11.176226795886913</v>
          </cell>
        </row>
        <row r="59">
          <cell r="C59">
            <v>52.872565714285713</v>
          </cell>
          <cell r="D59">
            <v>64.188209999999998</v>
          </cell>
          <cell r="E59">
            <v>37.785040000000002</v>
          </cell>
          <cell r="F59">
            <v>3.3737913672084723</v>
          </cell>
          <cell r="G59">
            <v>3.1309241062186679</v>
          </cell>
          <cell r="H59">
            <v>15.671557591906847</v>
          </cell>
        </row>
        <row r="60">
          <cell r="C60">
            <v>54.699252857142852</v>
          </cell>
          <cell r="D60">
            <v>63.0075</v>
          </cell>
          <cell r="E60">
            <v>43.621589999999998</v>
          </cell>
          <cell r="F60">
            <v>3.46884520359905</v>
          </cell>
          <cell r="G60">
            <v>3.2191353544411889</v>
          </cell>
          <cell r="H60">
            <v>15.768721187209632</v>
          </cell>
        </row>
        <row r="61">
          <cell r="C61">
            <v>43.879859999999994</v>
          </cell>
          <cell r="D61">
            <v>45.862200000000001</v>
          </cell>
          <cell r="E61">
            <v>41.236739999999998</v>
          </cell>
          <cell r="F61">
            <v>3.8588957832751802</v>
          </cell>
          <cell r="G61">
            <v>3.5811075778638304</v>
          </cell>
          <cell r="H61">
            <v>11.371092266906887</v>
          </cell>
        </row>
        <row r="62">
          <cell r="C62">
            <v>44.269641428571425</v>
          </cell>
          <cell r="D62">
            <v>46.174529999999997</v>
          </cell>
          <cell r="E62">
            <v>41.729790000000001</v>
          </cell>
          <cell r="F62">
            <v>4.3392599667265719</v>
          </cell>
          <cell r="G62">
            <v>4.0268920494082066</v>
          </cell>
          <cell r="H62">
            <v>10.202117819174434</v>
          </cell>
        </row>
        <row r="63">
          <cell r="C63">
            <v>46.514707142857141</v>
          </cell>
          <cell r="D63">
            <v>48.526910000000001</v>
          </cell>
          <cell r="E63">
            <v>43.831769999999999</v>
          </cell>
          <cell r="F63">
            <v>4.6840296504766172</v>
          </cell>
          <cell r="G63">
            <v>4.3468429878207244</v>
          </cell>
          <cell r="H63">
            <v>9.9304894746180992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of service"/>
      <sheetName val="Inputs"/>
      <sheetName val="Expense"/>
      <sheetName val="Revenue"/>
      <sheetName val="Debt Service"/>
      <sheetName val="not used"/>
      <sheetName val="Depreciation tables"/>
      <sheetName val="Modified Financial Statements"/>
      <sheetName val="Module2"/>
    </sheetNames>
    <sheetDataSet>
      <sheetData sheetId="0" refreshError="1"/>
      <sheetData sheetId="1" refreshError="1">
        <row r="111">
          <cell r="E111">
            <v>3.0000000000000001E-3</v>
          </cell>
        </row>
        <row r="112">
          <cell r="E112">
            <v>2.2499999999999998E-3</v>
          </cell>
        </row>
        <row r="129">
          <cell r="E129">
            <v>0.55000000000000004</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sheetName val="GRC"/>
      <sheetName val="Aurora &amp; Non Aurora"/>
      <sheetName val="New Resources"/>
      <sheetName val="Non AURORA FERC Summary"/>
      <sheetName val="AURORA FERC Summary"/>
      <sheetName val="Summary by Contract Update"/>
      <sheetName val="Summary by Contract"/>
      <sheetName val="Summary by TY"/>
      <sheetName val="TY actual"/>
      <sheetName val="TY SAP"/>
      <sheetName val="RPC Disallowance"/>
      <sheetName val="AURORA Input=&gt;&gt;&gt;"/>
      <sheetName val="Summary"/>
      <sheetName val="Summary wo WH"/>
      <sheetName val="Energy Pivot"/>
      <sheetName val="Cost Pivot"/>
      <sheetName val="Portfolio Average"/>
      <sheetName val="Map Tab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E2" t="str">
            <v>APS Contract</v>
          </cell>
          <cell r="F2">
            <v>555</v>
          </cell>
        </row>
        <row r="3">
          <cell r="E3" t="str">
            <v>Baker Replacement</v>
          </cell>
          <cell r="F3">
            <v>555</v>
          </cell>
        </row>
        <row r="4">
          <cell r="E4" t="str">
            <v>BC Hydro Point Roberts</v>
          </cell>
          <cell r="F4">
            <v>555</v>
          </cell>
        </row>
        <row r="5">
          <cell r="E5" t="str">
            <v>BPA Firm - WNP #3 Exchange</v>
          </cell>
          <cell r="F5">
            <v>555</v>
          </cell>
        </row>
        <row r="6">
          <cell r="E6" t="str">
            <v>BPA Snohomish Conservation</v>
          </cell>
          <cell r="F6">
            <v>555</v>
          </cell>
        </row>
        <row r="7">
          <cell r="E7" t="str">
            <v>BPA SP Contract</v>
          </cell>
          <cell r="F7">
            <v>555</v>
          </cell>
        </row>
        <row r="8">
          <cell r="E8" t="str">
            <v>Canadian EA</v>
          </cell>
          <cell r="F8">
            <v>555</v>
          </cell>
        </row>
        <row r="9">
          <cell r="E9" t="str">
            <v>Colstrip 1&amp;2</v>
          </cell>
          <cell r="F9">
            <v>501</v>
          </cell>
        </row>
        <row r="10">
          <cell r="E10" t="str">
            <v>Colstrip 3&amp;4</v>
          </cell>
          <cell r="F10">
            <v>501</v>
          </cell>
        </row>
        <row r="11">
          <cell r="E11" t="str">
            <v>Columbia Storage Power Exchange (CSPE)</v>
          </cell>
          <cell r="F11">
            <v>555</v>
          </cell>
        </row>
        <row r="12">
          <cell r="E12" t="str">
            <v>Encogen</v>
          </cell>
          <cell r="F12">
            <v>547</v>
          </cell>
        </row>
        <row r="13">
          <cell r="E13" t="str">
            <v>Fred 1</v>
          </cell>
          <cell r="F13">
            <v>547</v>
          </cell>
        </row>
        <row r="14">
          <cell r="E14" t="str">
            <v>Fred 1</v>
          </cell>
          <cell r="F14">
            <v>547</v>
          </cell>
        </row>
        <row r="15">
          <cell r="E15" t="str">
            <v>Frederickson 1&amp;2</v>
          </cell>
          <cell r="F15">
            <v>547</v>
          </cell>
        </row>
        <row r="16">
          <cell r="E16" t="str">
            <v>Fredonia 1&amp;2</v>
          </cell>
          <cell r="F16">
            <v>547</v>
          </cell>
        </row>
        <row r="17">
          <cell r="E17" t="str">
            <v>Fredonia 3&amp;4</v>
          </cell>
          <cell r="F17">
            <v>547</v>
          </cell>
        </row>
        <row r="18">
          <cell r="E18" t="str">
            <v>Hopkins Ridge Wind</v>
          </cell>
          <cell r="F18">
            <v>555</v>
          </cell>
        </row>
        <row r="19">
          <cell r="E19" t="str">
            <v>Market Purchase</v>
          </cell>
          <cell r="F19" t="str">
            <v>555MP</v>
          </cell>
        </row>
        <row r="20">
          <cell r="E20" t="str">
            <v>Market Sale</v>
          </cell>
          <cell r="F20">
            <v>447</v>
          </cell>
        </row>
        <row r="21">
          <cell r="E21" t="str">
            <v>Mid Columbia</v>
          </cell>
          <cell r="F21">
            <v>555</v>
          </cell>
        </row>
        <row r="22">
          <cell r="E22" t="str">
            <v>MPC Firm Contract</v>
          </cell>
          <cell r="F22">
            <v>555</v>
          </cell>
        </row>
        <row r="23">
          <cell r="E23" t="str">
            <v>New PSE Resource</v>
          </cell>
          <cell r="F23">
            <v>547</v>
          </cell>
        </row>
        <row r="24">
          <cell r="E24" t="str">
            <v>Nooksack Hydro</v>
          </cell>
          <cell r="F24">
            <v>555</v>
          </cell>
        </row>
        <row r="25">
          <cell r="E25" t="str">
            <v>PG&amp;E Exchange</v>
          </cell>
          <cell r="F25">
            <v>555</v>
          </cell>
        </row>
        <row r="26">
          <cell r="E26" t="str">
            <v>PPL 15 year contract</v>
          </cell>
          <cell r="F26">
            <v>555</v>
          </cell>
        </row>
        <row r="27">
          <cell r="E27" t="str">
            <v>Puget's Hydro</v>
          </cell>
          <cell r="F27">
            <v>555</v>
          </cell>
        </row>
        <row r="28">
          <cell r="E28" t="str">
            <v>QF Koma Kulshan Hydro</v>
          </cell>
          <cell r="F28">
            <v>555</v>
          </cell>
        </row>
        <row r="29">
          <cell r="E29" t="str">
            <v>QF March Point Cogen Phase1</v>
          </cell>
          <cell r="F29">
            <v>555</v>
          </cell>
        </row>
        <row r="30">
          <cell r="E30" t="str">
            <v>QF March Point Cogen Phase2</v>
          </cell>
          <cell r="F30">
            <v>555</v>
          </cell>
        </row>
        <row r="31">
          <cell r="E31" t="str">
            <v>QF Port Townsend Hydro</v>
          </cell>
          <cell r="F31">
            <v>555</v>
          </cell>
        </row>
        <row r="32">
          <cell r="E32" t="str">
            <v>QF Puyallup Energy Recovery Co. (PERC)</v>
          </cell>
          <cell r="F32">
            <v>555</v>
          </cell>
        </row>
        <row r="33">
          <cell r="E33" t="str">
            <v>QF Spokane MSW</v>
          </cell>
          <cell r="F33">
            <v>555</v>
          </cell>
        </row>
        <row r="34">
          <cell r="E34" t="str">
            <v>QF Sumas</v>
          </cell>
          <cell r="F34">
            <v>555</v>
          </cell>
        </row>
        <row r="35">
          <cell r="E35" t="str">
            <v>QF Sygitowicz</v>
          </cell>
          <cell r="F35">
            <v>555</v>
          </cell>
        </row>
        <row r="36">
          <cell r="E36" t="str">
            <v>QF Tenaska</v>
          </cell>
          <cell r="F36">
            <v>555</v>
          </cell>
        </row>
        <row r="37">
          <cell r="E37" t="str">
            <v>QF Twin Falls</v>
          </cell>
          <cell r="F37">
            <v>555</v>
          </cell>
        </row>
        <row r="38">
          <cell r="E38" t="str">
            <v>QF Weeks Falls</v>
          </cell>
          <cell r="F38">
            <v>555</v>
          </cell>
        </row>
        <row r="39">
          <cell r="E39" t="str">
            <v>Skookumchuck Hydro</v>
          </cell>
          <cell r="F39">
            <v>555</v>
          </cell>
        </row>
        <row r="40">
          <cell r="E40" t="str">
            <v>Supplemental Capacity</v>
          </cell>
          <cell r="F40">
            <v>555</v>
          </cell>
        </row>
        <row r="41">
          <cell r="E41" t="str">
            <v>Tenaska Excess Energy</v>
          </cell>
          <cell r="F41">
            <v>555</v>
          </cell>
        </row>
        <row r="42">
          <cell r="E42" t="str">
            <v>Undistributed Oil/Gas Expenses</v>
          </cell>
          <cell r="F42">
            <v>555</v>
          </cell>
        </row>
        <row r="43">
          <cell r="E43" t="str">
            <v>Wasco Hydro</v>
          </cell>
          <cell r="F43">
            <v>555</v>
          </cell>
        </row>
        <row r="44">
          <cell r="E44" t="str">
            <v>Whitehorn 2&amp;3</v>
          </cell>
          <cell r="F44">
            <v>547</v>
          </cell>
        </row>
        <row r="45">
          <cell r="E45" t="str">
            <v>Wild Horse Wind</v>
          </cell>
          <cell r="F45">
            <v>555</v>
          </cell>
        </row>
        <row r="46">
          <cell r="E46" t="str">
            <v>WNP-3 Return</v>
          </cell>
          <cell r="F46">
            <v>555</v>
          </cell>
        </row>
        <row r="47">
          <cell r="E47" t="str">
            <v>WWP 15 year contract</v>
          </cell>
          <cell r="F47">
            <v>555</v>
          </cell>
        </row>
        <row r="48">
          <cell r="E48" t="str">
            <v>PR Displacement Product</v>
          </cell>
          <cell r="F48">
            <v>555</v>
          </cell>
        </row>
        <row r="49">
          <cell r="E49" t="str">
            <v>Fixed OnPeak Contract</v>
          </cell>
          <cell r="F49">
            <v>555</v>
          </cell>
        </row>
        <row r="50">
          <cell r="E50" t="str">
            <v>Fixed OffPeak Contract</v>
          </cell>
          <cell r="F50">
            <v>555</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Class Summary"/>
      <sheetName val="Energy Summary"/>
      <sheetName val="Demand Summary"/>
      <sheetName val="Customer Summary"/>
      <sheetName val="Revenue Summary"/>
      <sheetName val="Expense Summary"/>
      <sheetName val="Ratebase Summary"/>
      <sheetName val="Basic Charge"/>
      <sheetName val="Salary &amp; Wage Summary"/>
      <sheetName val="Sch 40 Feeder OH"/>
      <sheetName val="Sch 40 Substation O&amp;M"/>
      <sheetName val="Sch 40 Substation A&amp;G"/>
      <sheetName val="Account Summary"/>
      <sheetName val="BC detail"/>
    </sheetNames>
    <sheetDataSet>
      <sheetData sheetId="0" refreshError="1"/>
      <sheetData sheetId="1" refreshError="1">
        <row r="25">
          <cell r="F25">
            <v>3.408125E-2</v>
          </cell>
        </row>
        <row r="29">
          <cell r="F29">
            <v>0</v>
          </cell>
        </row>
        <row r="30">
          <cell r="F30">
            <v>0</v>
          </cell>
        </row>
        <row r="31">
          <cell r="F31">
            <v>0</v>
          </cell>
        </row>
        <row r="34">
          <cell r="F34">
            <v>0</v>
          </cell>
        </row>
        <row r="35">
          <cell r="F35">
            <v>0</v>
          </cell>
        </row>
        <row r="36">
          <cell r="F36">
            <v>0</v>
          </cell>
        </row>
      </sheetData>
      <sheetData sheetId="2" refreshError="1">
        <row r="4">
          <cell r="A4" t="str">
            <v>DEM</v>
          </cell>
          <cell r="B4" t="str">
            <v>Demand</v>
          </cell>
          <cell r="C4">
            <v>1</v>
          </cell>
          <cell r="D4">
            <v>1</v>
          </cell>
        </row>
        <row r="5">
          <cell r="A5" t="str">
            <v>NRG</v>
          </cell>
          <cell r="B5" t="str">
            <v>Energy</v>
          </cell>
          <cell r="C5">
            <v>1</v>
          </cell>
          <cell r="E5">
            <v>1</v>
          </cell>
        </row>
        <row r="6">
          <cell r="A6" t="str">
            <v>CUS</v>
          </cell>
          <cell r="B6" t="str">
            <v>Customer</v>
          </cell>
          <cell r="C6">
            <v>1</v>
          </cell>
          <cell r="F6">
            <v>1</v>
          </cell>
        </row>
        <row r="7">
          <cell r="A7" t="str">
            <v>PC1</v>
          </cell>
          <cell r="B7" t="str">
            <v>Peak Credit - No Transportation Top 200</v>
          </cell>
          <cell r="C7">
            <v>1</v>
          </cell>
          <cell r="D7">
            <v>0.13</v>
          </cell>
          <cell r="E7">
            <v>0.87</v>
          </cell>
        </row>
        <row r="8">
          <cell r="A8" t="str">
            <v>OH</v>
          </cell>
          <cell r="B8" t="str">
            <v>Pri / Sec Voltage</v>
          </cell>
          <cell r="C8">
            <v>1</v>
          </cell>
          <cell r="G8">
            <v>0.92</v>
          </cell>
          <cell r="H8">
            <v>0.08</v>
          </cell>
        </row>
        <row r="9">
          <cell r="A9" t="str">
            <v>UG</v>
          </cell>
          <cell r="B9" t="str">
            <v>Pri / Sec Voltage</v>
          </cell>
          <cell r="C9">
            <v>1</v>
          </cell>
          <cell r="G9">
            <v>0.8</v>
          </cell>
          <cell r="H9">
            <v>0.2</v>
          </cell>
        </row>
        <row r="10">
          <cell r="A10" t="str">
            <v>PC2</v>
          </cell>
          <cell r="B10" t="str">
            <v>Peak Credit - All Customers Top 200</v>
          </cell>
          <cell r="C10">
            <v>1</v>
          </cell>
          <cell r="D10">
            <v>0.13</v>
          </cell>
          <cell r="E10">
            <v>0.87</v>
          </cell>
        </row>
        <row r="11">
          <cell r="A11" t="str">
            <v>TFR</v>
          </cell>
          <cell r="B11" t="str">
            <v>Transformers</v>
          </cell>
          <cell r="C11">
            <v>1</v>
          </cell>
          <cell r="D11">
            <v>0</v>
          </cell>
          <cell r="F11">
            <v>1</v>
          </cell>
        </row>
        <row r="12">
          <cell r="A12" t="str">
            <v>PC3</v>
          </cell>
          <cell r="B12" t="str">
            <v>Peak Credit - No Transportation Top 75</v>
          </cell>
          <cell r="C12">
            <v>1</v>
          </cell>
          <cell r="D12">
            <v>0.2</v>
          </cell>
          <cell r="E12">
            <v>0.8</v>
          </cell>
        </row>
        <row r="13">
          <cell r="A13" t="str">
            <v>PC4</v>
          </cell>
          <cell r="B13" t="str">
            <v>Peak Credit - All Customers Top 75</v>
          </cell>
          <cell r="C13">
            <v>1</v>
          </cell>
          <cell r="D13">
            <v>0.2</v>
          </cell>
          <cell r="E13">
            <v>0.8</v>
          </cell>
        </row>
      </sheetData>
      <sheetData sheetId="3" refreshError="1">
        <row r="4">
          <cell r="A4" t="str">
            <v>ENERGY_1</v>
          </cell>
          <cell r="B4" t="str">
            <v>Annual kWhs</v>
          </cell>
          <cell r="C4" t="str">
            <v>NRG</v>
          </cell>
          <cell r="E4">
            <v>0.46156404591758265</v>
          </cell>
          <cell r="F4">
            <v>0.11184030612701876</v>
          </cell>
          <cell r="G4">
            <v>0.1330117764232478</v>
          </cell>
          <cell r="H4">
            <v>8.5947576971571321E-2</v>
          </cell>
          <cell r="I4">
            <v>6.0326706292810998E-2</v>
          </cell>
          <cell r="J4">
            <v>2.4623579678621587E-4</v>
          </cell>
          <cell r="K4">
            <v>7.45924169993033E-3</v>
          </cell>
          <cell r="L4">
            <v>2.2066893850063527E-2</v>
          </cell>
          <cell r="M4">
            <v>2.0268871035032752E-2</v>
          </cell>
          <cell r="N4">
            <v>5.0185465531079488E-3</v>
          </cell>
          <cell r="O4">
            <v>8.1937900590374924E-2</v>
          </cell>
          <cell r="P4">
            <v>3.7871758568948769E-3</v>
          </cell>
          <cell r="Q4">
            <v>6.20252109705236E-3</v>
          </cell>
          <cell r="R4">
            <v>3.2220178852558027E-4</v>
          </cell>
          <cell r="S4">
            <v>0</v>
          </cell>
          <cell r="T4">
            <v>0</v>
          </cell>
          <cell r="U4">
            <v>0</v>
          </cell>
          <cell r="V4">
            <v>0</v>
          </cell>
          <cell r="W4">
            <v>0</v>
          </cell>
          <cell r="X4">
            <v>0</v>
          </cell>
        </row>
        <row r="5">
          <cell r="A5" t="str">
            <v/>
          </cell>
          <cell r="B5" t="str">
            <v>Historical Test Year Twelve Months ended September 2005</v>
          </cell>
          <cell r="D5">
            <v>23994289527</v>
          </cell>
          <cell r="E5">
            <v>11074901353</v>
          </cell>
          <cell r="F5">
            <v>2683528686</v>
          </cell>
          <cell r="G5">
            <v>3191523074</v>
          </cell>
          <cell r="H5">
            <v>2062251046</v>
          </cell>
          <cell r="I5">
            <v>1447496457</v>
          </cell>
          <cell r="J5">
            <v>5908253</v>
          </cell>
          <cell r="K5">
            <v>178979205</v>
          </cell>
          <cell r="L5">
            <v>529479440</v>
          </cell>
          <cell r="M5">
            <v>486337160</v>
          </cell>
          <cell r="N5">
            <v>120416459</v>
          </cell>
          <cell r="O5">
            <v>1966041710</v>
          </cell>
          <cell r="P5">
            <v>90870594</v>
          </cell>
          <cell r="Q5">
            <v>148825087</v>
          </cell>
          <cell r="R5">
            <v>7731003</v>
          </cell>
        </row>
        <row r="6">
          <cell r="A6" t="str">
            <v/>
          </cell>
        </row>
        <row r="7">
          <cell r="A7" t="str">
            <v>DEM_1</v>
          </cell>
          <cell r="B7" t="str">
            <v>Annual Kw</v>
          </cell>
          <cell r="C7" t="str">
            <v>DEM</v>
          </cell>
          <cell r="E7">
            <v>0.5484110078399288</v>
          </cell>
          <cell r="F7">
            <v>0.11094322378070802</v>
          </cell>
          <cell r="G7">
            <v>0.11823231839299886</v>
          </cell>
          <cell r="H7">
            <v>6.5240934698380174E-2</v>
          </cell>
          <cell r="I7">
            <v>4.642068306393559E-2</v>
          </cell>
          <cell r="J7">
            <v>7.3706632859891057E-7</v>
          </cell>
          <cell r="K7">
            <v>1.0441772988484567E-2</v>
          </cell>
          <cell r="L7">
            <v>1.5727521319643556E-2</v>
          </cell>
          <cell r="M7">
            <v>1.5063915935128335E-2</v>
          </cell>
          <cell r="N7">
            <v>3.4251472289991377E-3</v>
          </cell>
          <cell r="O7">
            <v>5.8168046209145029E-2</v>
          </cell>
          <cell r="P7">
            <v>3.4020524840363718E-3</v>
          </cell>
          <cell r="Q7">
            <v>4.1494377412356672E-3</v>
          </cell>
          <cell r="R7">
            <v>3.732012510472484E-4</v>
          </cell>
          <cell r="S7">
            <v>0</v>
          </cell>
          <cell r="T7">
            <v>0</v>
          </cell>
          <cell r="U7">
            <v>0</v>
          </cell>
          <cell r="V7">
            <v>0</v>
          </cell>
          <cell r="W7">
            <v>0</v>
          </cell>
          <cell r="X7">
            <v>0</v>
          </cell>
        </row>
        <row r="8">
          <cell r="A8" t="str">
            <v/>
          </cell>
          <cell r="B8" t="str">
            <v>Historical Test Year Twelve Months ended September 2005</v>
          </cell>
          <cell r="D8">
            <v>4070190</v>
          </cell>
          <cell r="E8">
            <v>2232137</v>
          </cell>
          <cell r="F8">
            <v>451560</v>
          </cell>
          <cell r="G8">
            <v>481228</v>
          </cell>
          <cell r="H8">
            <v>265543</v>
          </cell>
          <cell r="I8">
            <v>188941</v>
          </cell>
          <cell r="J8">
            <v>3</v>
          </cell>
          <cell r="K8">
            <v>42500</v>
          </cell>
          <cell r="L8">
            <v>64014</v>
          </cell>
          <cell r="M8">
            <v>61313</v>
          </cell>
          <cell r="N8">
            <v>13941</v>
          </cell>
          <cell r="O8">
            <v>236755</v>
          </cell>
          <cell r="P8">
            <v>13847</v>
          </cell>
          <cell r="Q8">
            <v>16889</v>
          </cell>
          <cell r="R8">
            <v>1519</v>
          </cell>
        </row>
        <row r="9">
          <cell r="A9" t="str">
            <v/>
          </cell>
        </row>
        <row r="10">
          <cell r="A10" t="str">
            <v>DIR450.01</v>
          </cell>
          <cell r="B10" t="str">
            <v>Late Payment Interest Rev</v>
          </cell>
          <cell r="C10" t="str">
            <v>CUS</v>
          </cell>
          <cell r="E10">
            <v>0.77637157085197672</v>
          </cell>
          <cell r="F10">
            <v>0.12330309745460201</v>
          </cell>
          <cell r="G10">
            <v>6.2249506966091987E-2</v>
          </cell>
          <cell r="H10">
            <v>1.4418149302683942E-2</v>
          </cell>
          <cell r="I10">
            <v>1.377004827844576E-2</v>
          </cell>
          <cell r="J10">
            <v>0</v>
          </cell>
          <cell r="K10">
            <v>7.2938976892790745E-4</v>
          </cell>
          <cell r="L10">
            <v>1.0611715475256412E-3</v>
          </cell>
          <cell r="M10">
            <v>2.4616352467996976E-3</v>
          </cell>
          <cell r="N10">
            <v>0</v>
          </cell>
          <cell r="O10">
            <v>4.0304196619801941E-3</v>
          </cell>
          <cell r="P10">
            <v>1.6050109209661343E-3</v>
          </cell>
          <cell r="Q10">
            <v>0</v>
          </cell>
          <cell r="R10">
            <v>0</v>
          </cell>
          <cell r="S10">
            <v>0</v>
          </cell>
          <cell r="T10">
            <v>0</v>
          </cell>
          <cell r="U10">
            <v>0</v>
          </cell>
          <cell r="V10">
            <v>0</v>
          </cell>
          <cell r="W10">
            <v>0</v>
          </cell>
          <cell r="X10">
            <v>0</v>
          </cell>
        </row>
        <row r="11">
          <cell r="A11" t="str">
            <v/>
          </cell>
          <cell r="B11" t="str">
            <v>Historical Test Year Twelve Months ended September 2005</v>
          </cell>
          <cell r="D11">
            <v>2263536</v>
          </cell>
          <cell r="E11">
            <v>1757345</v>
          </cell>
          <cell r="F11">
            <v>279101</v>
          </cell>
          <cell r="G11">
            <v>140904</v>
          </cell>
          <cell r="H11">
            <v>32636</v>
          </cell>
          <cell r="I11">
            <v>31169</v>
          </cell>
          <cell r="J11">
            <v>0</v>
          </cell>
          <cell r="K11">
            <v>1651</v>
          </cell>
          <cell r="L11">
            <v>2402</v>
          </cell>
          <cell r="M11">
            <v>5572</v>
          </cell>
          <cell r="N11">
            <v>0</v>
          </cell>
          <cell r="O11">
            <v>9123</v>
          </cell>
          <cell r="P11">
            <v>3633</v>
          </cell>
          <cell r="Q11">
            <v>0</v>
          </cell>
          <cell r="R11">
            <v>0</v>
          </cell>
        </row>
        <row r="12">
          <cell r="A12" t="str">
            <v/>
          </cell>
        </row>
        <row r="13">
          <cell r="A13" t="str">
            <v>NCP_360</v>
          </cell>
          <cell r="B13" t="str">
            <v>Allocate Substation Land - 12 NCP</v>
          </cell>
          <cell r="C13" t="str">
            <v>DEM</v>
          </cell>
          <cell r="E13">
            <v>0.38233768229206183</v>
          </cell>
          <cell r="F13">
            <v>0.12994735154862891</v>
          </cell>
          <cell r="G13">
            <v>0.19344954689388996</v>
          </cell>
          <cell r="H13">
            <v>0.14995490120946325</v>
          </cell>
          <cell r="I13">
            <v>8.557293958753813E-2</v>
          </cell>
          <cell r="J13">
            <v>6.8288389456272672E-5</v>
          </cell>
          <cell r="K13">
            <v>7.5340904492364347E-3</v>
          </cell>
          <cell r="L13">
            <v>2.9520501692034538E-2</v>
          </cell>
          <cell r="M13">
            <v>0</v>
          </cell>
          <cell r="N13">
            <v>9.0693936496856198E-3</v>
          </cell>
          <cell r="O13">
            <v>0</v>
          </cell>
          <cell r="P13">
            <v>1.2513136030471796E-2</v>
          </cell>
          <cell r="Q13">
            <v>0</v>
          </cell>
          <cell r="R13">
            <v>3.2168257533221034E-5</v>
          </cell>
          <cell r="S13">
            <v>0</v>
          </cell>
          <cell r="T13">
            <v>0</v>
          </cell>
          <cell r="U13">
            <v>0</v>
          </cell>
          <cell r="V13">
            <v>0</v>
          </cell>
          <cell r="W13">
            <v>0</v>
          </cell>
          <cell r="X13">
            <v>0</v>
          </cell>
        </row>
        <row r="14">
          <cell r="A14" t="str">
            <v/>
          </cell>
          <cell r="B14" t="str">
            <v>Historical Test Year Twelve Months ended September 2005</v>
          </cell>
          <cell r="D14">
            <v>12652224</v>
          </cell>
          <cell r="E14">
            <v>4837422</v>
          </cell>
          <cell r="F14">
            <v>1644123</v>
          </cell>
          <cell r="G14">
            <v>2447567</v>
          </cell>
          <cell r="H14">
            <v>1897263</v>
          </cell>
          <cell r="I14">
            <v>1082688</v>
          </cell>
          <cell r="J14">
            <v>864</v>
          </cell>
          <cell r="K14">
            <v>95323</v>
          </cell>
          <cell r="L14">
            <v>373500</v>
          </cell>
          <cell r="M14">
            <v>0</v>
          </cell>
          <cell r="N14">
            <v>114748</v>
          </cell>
          <cell r="O14">
            <v>0</v>
          </cell>
          <cell r="P14">
            <v>158319</v>
          </cell>
          <cell r="Q14">
            <v>0</v>
          </cell>
          <cell r="R14">
            <v>407</v>
          </cell>
        </row>
        <row r="15">
          <cell r="A15" t="str">
            <v/>
          </cell>
        </row>
        <row r="16">
          <cell r="A16" t="str">
            <v>NCP_361</v>
          </cell>
          <cell r="B16" t="str">
            <v>Allocate Substation Structures - 12 NCP</v>
          </cell>
          <cell r="C16" t="str">
            <v>DEM</v>
          </cell>
          <cell r="E16">
            <v>0.47217309764801435</v>
          </cell>
          <cell r="F16">
            <v>0.12725414213287409</v>
          </cell>
          <cell r="G16">
            <v>0.1534577411331384</v>
          </cell>
          <cell r="H16">
            <v>0.11657275539180251</v>
          </cell>
          <cell r="I16">
            <v>7.9647702985328597E-2</v>
          </cell>
          <cell r="J16">
            <v>0</v>
          </cell>
          <cell r="K16">
            <v>1.2815540073302687E-2</v>
          </cell>
          <cell r="L16">
            <v>1.5693581730566158E-2</v>
          </cell>
          <cell r="M16">
            <v>0</v>
          </cell>
          <cell r="N16">
            <v>6.2513652233414877E-3</v>
          </cell>
          <cell r="O16">
            <v>0</v>
          </cell>
          <cell r="P16">
            <v>1.6118384927210214E-2</v>
          </cell>
          <cell r="Q16">
            <v>0</v>
          </cell>
          <cell r="R16">
            <v>1.5688754421513385E-5</v>
          </cell>
          <cell r="S16">
            <v>0</v>
          </cell>
          <cell r="T16">
            <v>0</v>
          </cell>
          <cell r="U16">
            <v>0</v>
          </cell>
          <cell r="V16">
            <v>0</v>
          </cell>
          <cell r="W16">
            <v>0</v>
          </cell>
          <cell r="X16">
            <v>0</v>
          </cell>
        </row>
        <row r="17">
          <cell r="A17" t="str">
            <v/>
          </cell>
          <cell r="B17" t="str">
            <v>Historical Test Year Twelve Months ended September 2005</v>
          </cell>
          <cell r="D17">
            <v>4143095</v>
          </cell>
          <cell r="E17">
            <v>1956258</v>
          </cell>
          <cell r="F17">
            <v>527226</v>
          </cell>
          <cell r="G17">
            <v>635790</v>
          </cell>
          <cell r="H17">
            <v>482972</v>
          </cell>
          <cell r="I17">
            <v>329988</v>
          </cell>
          <cell r="J17">
            <v>0</v>
          </cell>
          <cell r="K17">
            <v>53096</v>
          </cell>
          <cell r="L17">
            <v>65020</v>
          </cell>
          <cell r="M17">
            <v>0</v>
          </cell>
          <cell r="N17">
            <v>25900</v>
          </cell>
          <cell r="O17">
            <v>0</v>
          </cell>
          <cell r="P17">
            <v>66780</v>
          </cell>
          <cell r="Q17">
            <v>0</v>
          </cell>
          <cell r="R17">
            <v>65</v>
          </cell>
        </row>
        <row r="18">
          <cell r="A18" t="str">
            <v/>
          </cell>
        </row>
        <row r="19">
          <cell r="A19" t="str">
            <v>NCP_362</v>
          </cell>
          <cell r="B19" t="str">
            <v>Allocate Substation Equipment - 12 NCP</v>
          </cell>
          <cell r="C19" t="str">
            <v>DEM</v>
          </cell>
          <cell r="E19">
            <v>0.4976067940089749</v>
          </cell>
          <cell r="F19">
            <v>0.14212694401001752</v>
          </cell>
          <cell r="G19">
            <v>0.14548995691824093</v>
          </cell>
          <cell r="H19">
            <v>9.5623684213414453E-2</v>
          </cell>
          <cell r="I19">
            <v>7.4571975032741988E-2</v>
          </cell>
          <cell r="J19">
            <v>2.7105373593005176E-4</v>
          </cell>
          <cell r="K19">
            <v>1.1564620667195418E-2</v>
          </cell>
          <cell r="L19">
            <v>1.6406467349817228E-2</v>
          </cell>
          <cell r="M19">
            <v>0</v>
          </cell>
          <cell r="N19">
            <v>5.8784719701644788E-3</v>
          </cell>
          <cell r="O19">
            <v>0</v>
          </cell>
          <cell r="P19">
            <v>1.0289717399144581E-2</v>
          </cell>
          <cell r="Q19">
            <v>0</v>
          </cell>
          <cell r="R19">
            <v>1.7031469435844793E-4</v>
          </cell>
          <cell r="S19">
            <v>0</v>
          </cell>
          <cell r="T19">
            <v>0</v>
          </cell>
          <cell r="U19">
            <v>0</v>
          </cell>
          <cell r="V19">
            <v>0</v>
          </cell>
          <cell r="W19">
            <v>0</v>
          </cell>
          <cell r="X19">
            <v>0</v>
          </cell>
        </row>
        <row r="20">
          <cell r="A20" t="str">
            <v/>
          </cell>
          <cell r="B20" t="str">
            <v>Historical Test Year Twelve Months ended September 2005</v>
          </cell>
          <cell r="D20">
            <v>221413661</v>
          </cell>
          <cell r="E20">
            <v>110176942</v>
          </cell>
          <cell r="F20">
            <v>31468847</v>
          </cell>
          <cell r="G20">
            <v>32213464</v>
          </cell>
          <cell r="H20">
            <v>21172390</v>
          </cell>
          <cell r="I20">
            <v>16511254</v>
          </cell>
          <cell r="J20">
            <v>60015</v>
          </cell>
          <cell r="K20">
            <v>2560565</v>
          </cell>
          <cell r="L20">
            <v>3632616</v>
          </cell>
          <cell r="M20">
            <v>0</v>
          </cell>
          <cell r="N20">
            <v>1301574</v>
          </cell>
          <cell r="O20">
            <v>0</v>
          </cell>
          <cell r="P20">
            <v>2278284</v>
          </cell>
          <cell r="Q20">
            <v>0</v>
          </cell>
          <cell r="R20">
            <v>37710</v>
          </cell>
        </row>
        <row r="21">
          <cell r="A21" t="str">
            <v/>
          </cell>
        </row>
        <row r="22">
          <cell r="A22" t="str">
            <v>CUST_1</v>
          </cell>
          <cell r="B22" t="str">
            <v>Ave. No. Cust.</v>
          </cell>
          <cell r="C22" t="str">
            <v>CUS</v>
          </cell>
          <cell r="E22">
            <v>0.88327632852639681</v>
          </cell>
          <cell r="F22">
            <v>0.10452480826031919</v>
          </cell>
          <cell r="G22">
            <v>7.9019087095733333E-3</v>
          </cell>
          <cell r="H22">
            <v>7.0292139293603713E-4</v>
          </cell>
          <cell r="I22">
            <v>4.854923180024324E-4</v>
          </cell>
          <cell r="J22">
            <v>9.9282682618084339E-7</v>
          </cell>
          <cell r="K22">
            <v>1.8962992380054108E-4</v>
          </cell>
          <cell r="L22">
            <v>6.1555263223212286E-5</v>
          </cell>
          <cell r="M22">
            <v>1.7870882871255182E-5</v>
          </cell>
          <cell r="N22">
            <v>1.9856536523616868E-6</v>
          </cell>
          <cell r="O22">
            <v>1.489240239271265E-5</v>
          </cell>
          <cell r="P22">
            <v>2.8126783985703294E-3</v>
          </cell>
          <cell r="Q22">
            <v>9.9282682618084339E-7</v>
          </cell>
          <cell r="R22">
            <v>7.9426146094467471E-6</v>
          </cell>
          <cell r="S22">
            <v>0</v>
          </cell>
          <cell r="T22">
            <v>0</v>
          </cell>
          <cell r="U22">
            <v>0</v>
          </cell>
          <cell r="V22">
            <v>0</v>
          </cell>
          <cell r="W22">
            <v>0</v>
          </cell>
          <cell r="X22">
            <v>0</v>
          </cell>
        </row>
        <row r="23">
          <cell r="A23" t="str">
            <v/>
          </cell>
          <cell r="B23" t="str">
            <v>Historical Test Year Twelve Months ended September 2005</v>
          </cell>
          <cell r="D23">
            <v>1007225</v>
          </cell>
          <cell r="E23">
            <v>889658</v>
          </cell>
          <cell r="F23">
            <v>105280</v>
          </cell>
          <cell r="G23">
            <v>7959</v>
          </cell>
          <cell r="H23">
            <v>708</v>
          </cell>
          <cell r="I23">
            <v>489</v>
          </cell>
          <cell r="J23">
            <v>1</v>
          </cell>
          <cell r="K23">
            <v>191</v>
          </cell>
          <cell r="L23">
            <v>62</v>
          </cell>
          <cell r="M23">
            <v>18</v>
          </cell>
          <cell r="N23">
            <v>2</v>
          </cell>
          <cell r="O23">
            <v>15</v>
          </cell>
          <cell r="P23">
            <v>2833</v>
          </cell>
          <cell r="Q23">
            <v>1</v>
          </cell>
          <cell r="R23">
            <v>8</v>
          </cell>
        </row>
        <row r="24">
          <cell r="A24" t="str">
            <v/>
          </cell>
        </row>
        <row r="25">
          <cell r="A25" t="str">
            <v>CUST_4</v>
          </cell>
          <cell r="B25" t="str">
            <v>Ave. No. Cust Incl. RES &amp; SEC Only</v>
          </cell>
          <cell r="C25" t="str">
            <v>CUS</v>
          </cell>
          <cell r="E25">
            <v>0.88642167446652276</v>
          </cell>
          <cell r="F25">
            <v>0.10489702097641511</v>
          </cell>
          <cell r="G25">
            <v>7.9300473969537225E-3</v>
          </cell>
          <cell r="H25">
            <v>7.0542449516814115E-4</v>
          </cell>
          <cell r="I25">
            <v>0</v>
          </cell>
          <cell r="J25">
            <v>0</v>
          </cell>
          <cell r="K25">
            <v>0</v>
          </cell>
          <cell r="L25">
            <v>4.5832664940302951E-5</v>
          </cell>
          <cell r="M25">
            <v>0</v>
          </cell>
          <cell r="N25">
            <v>0</v>
          </cell>
          <cell r="O25">
            <v>0</v>
          </cell>
          <cell r="P25">
            <v>0</v>
          </cell>
          <cell r="Q25">
            <v>0</v>
          </cell>
          <cell r="R25">
            <v>0</v>
          </cell>
          <cell r="S25">
            <v>0</v>
          </cell>
          <cell r="T25">
            <v>0</v>
          </cell>
          <cell r="U25">
            <v>0</v>
          </cell>
          <cell r="V25">
            <v>0</v>
          </cell>
          <cell r="W25">
            <v>0</v>
          </cell>
          <cell r="X25">
            <v>0</v>
          </cell>
        </row>
        <row r="26">
          <cell r="A26" t="str">
            <v/>
          </cell>
          <cell r="B26" t="str">
            <v>Historical Test Year Twelve Months ended September 2005</v>
          </cell>
          <cell r="D26">
            <v>1003651</v>
          </cell>
          <cell r="E26">
            <v>889658</v>
          </cell>
          <cell r="F26">
            <v>105280</v>
          </cell>
          <cell r="G26">
            <v>7959</v>
          </cell>
          <cell r="H26">
            <v>708</v>
          </cell>
          <cell r="I26">
            <v>0</v>
          </cell>
          <cell r="J26">
            <v>0</v>
          </cell>
          <cell r="K26">
            <v>0</v>
          </cell>
          <cell r="L26">
            <v>46</v>
          </cell>
          <cell r="M26">
            <v>0</v>
          </cell>
          <cell r="N26">
            <v>0</v>
          </cell>
          <cell r="O26">
            <v>0</v>
          </cell>
          <cell r="P26">
            <v>0</v>
          </cell>
          <cell r="Q26">
            <v>0</v>
          </cell>
          <cell r="R26">
            <v>0</v>
          </cell>
        </row>
        <row r="27">
          <cell r="A27" t="str">
            <v/>
          </cell>
        </row>
        <row r="28">
          <cell r="A28" t="str">
            <v>CUST_5</v>
          </cell>
          <cell r="B28" t="str">
            <v>Wtd. Ave. No. Cust. CAE - NO HV</v>
          </cell>
          <cell r="C28" t="str">
            <v>CUS</v>
          </cell>
          <cell r="E28">
            <v>0.81358028834032914</v>
          </cell>
          <cell r="F28">
            <v>0.12243587680922405</v>
          </cell>
          <cell r="G28">
            <v>1.3615952432809945E-2</v>
          </cell>
          <cell r="H28">
            <v>1.6734148926663091E-2</v>
          </cell>
          <cell r="I28">
            <v>1.5026255069782351E-2</v>
          </cell>
          <cell r="J28">
            <v>1.260921353165674E-5</v>
          </cell>
          <cell r="K28">
            <v>1.0531793925211653E-2</v>
          </cell>
          <cell r="L28">
            <v>1.6041951335739465E-3</v>
          </cell>
          <cell r="M28">
            <v>1.5368770919322601E-3</v>
          </cell>
          <cell r="N28">
            <v>1.6192159453220402E-4</v>
          </cell>
          <cell r="O28">
            <v>1.2145497646038981E-3</v>
          </cell>
          <cell r="P28">
            <v>3.2866638549728221E-3</v>
          </cell>
          <cell r="Q28">
            <v>8.0960797266102012E-5</v>
          </cell>
          <cell r="R28">
            <v>1.7790704556687269E-4</v>
          </cell>
          <cell r="S28">
            <v>0</v>
          </cell>
          <cell r="T28">
            <v>0</v>
          </cell>
          <cell r="U28">
            <v>0</v>
          </cell>
          <cell r="V28">
            <v>0</v>
          </cell>
          <cell r="W28">
            <v>0</v>
          </cell>
          <cell r="X28">
            <v>0</v>
          </cell>
        </row>
        <row r="29">
          <cell r="A29" t="str">
            <v/>
          </cell>
          <cell r="B29" t="str">
            <v>Historical Test Year Twelve Months ended September 2005</v>
          </cell>
          <cell r="D29">
            <v>14513197</v>
          </cell>
          <cell r="E29">
            <v>11807651</v>
          </cell>
          <cell r="F29">
            <v>1776936</v>
          </cell>
          <cell r="G29">
            <v>197611</v>
          </cell>
          <cell r="H29">
            <v>242866</v>
          </cell>
          <cell r="I29">
            <v>218079</v>
          </cell>
          <cell r="J29">
            <v>183</v>
          </cell>
          <cell r="K29">
            <v>152850</v>
          </cell>
          <cell r="L29">
            <v>23282</v>
          </cell>
          <cell r="M29">
            <v>22305</v>
          </cell>
          <cell r="N29">
            <v>2350</v>
          </cell>
          <cell r="O29">
            <v>17627</v>
          </cell>
          <cell r="P29">
            <v>47700</v>
          </cell>
          <cell r="Q29">
            <v>1175</v>
          </cell>
          <cell r="R29">
            <v>2582</v>
          </cell>
        </row>
        <row r="30">
          <cell r="A30" t="str">
            <v/>
          </cell>
        </row>
        <row r="31">
          <cell r="A31" t="str">
            <v>CUST_6</v>
          </cell>
          <cell r="B31" t="str">
            <v>Wtd. Ave. No. Sch. Mtr Reading</v>
          </cell>
          <cell r="C31" t="str">
            <v>CUS</v>
          </cell>
          <cell r="E31">
            <v>0.82591092762824314</v>
          </cell>
          <cell r="F31">
            <v>0.12188538482962462</v>
          </cell>
          <cell r="G31">
            <v>2.9585399772528314E-2</v>
          </cell>
          <cell r="H31">
            <v>3.1372013221438069E-3</v>
          </cell>
          <cell r="I31">
            <v>2.0891769316599977E-3</v>
          </cell>
          <cell r="J31">
            <v>2.492729650803609E-6</v>
          </cell>
          <cell r="K31">
            <v>7.9006055716145736E-4</v>
          </cell>
          <cell r="L31">
            <v>3.0674048919213055E-4</v>
          </cell>
          <cell r="M31">
            <v>9.8620469514387969E-3</v>
          </cell>
          <cell r="N31">
            <v>7.113711454820353E-4</v>
          </cell>
          <cell r="O31">
            <v>5.3352499055794433E-3</v>
          </cell>
          <cell r="P31">
            <v>0</v>
          </cell>
          <cell r="Q31">
            <v>3.5565188720519599E-4</v>
          </cell>
          <cell r="R31">
            <v>2.8295850090203128E-5</v>
          </cell>
          <cell r="S31">
            <v>0</v>
          </cell>
          <cell r="T31">
            <v>0</v>
          </cell>
          <cell r="U31">
            <v>0</v>
          </cell>
          <cell r="V31">
            <v>0</v>
          </cell>
          <cell r="W31">
            <v>0</v>
          </cell>
          <cell r="X31">
            <v>0</v>
          </cell>
        </row>
        <row r="32">
          <cell r="A32" t="str">
            <v/>
          </cell>
          <cell r="B32" t="str">
            <v>Historical Test Year Twelve Months ended September 2005</v>
          </cell>
          <cell r="D32">
            <v>14843166</v>
          </cell>
          <cell r="E32">
            <v>12259133</v>
          </cell>
          <cell r="F32">
            <v>1809165</v>
          </cell>
          <cell r="G32">
            <v>439141</v>
          </cell>
          <cell r="H32">
            <v>46566</v>
          </cell>
          <cell r="I32">
            <v>31010</v>
          </cell>
          <cell r="J32">
            <v>37</v>
          </cell>
          <cell r="K32">
            <v>11727</v>
          </cell>
          <cell r="L32">
            <v>4553</v>
          </cell>
          <cell r="M32">
            <v>146384</v>
          </cell>
          <cell r="N32">
            <v>10559</v>
          </cell>
          <cell r="O32">
            <v>79192</v>
          </cell>
          <cell r="P32">
            <v>0</v>
          </cell>
          <cell r="Q32">
            <v>5279</v>
          </cell>
          <cell r="R32">
            <v>420</v>
          </cell>
        </row>
        <row r="33">
          <cell r="A33" t="str">
            <v/>
          </cell>
        </row>
        <row r="34">
          <cell r="A34" t="str">
            <v>METER</v>
          </cell>
          <cell r="B34" t="str">
            <v>Meter Investment</v>
          </cell>
          <cell r="C34" t="str">
            <v>CUS</v>
          </cell>
          <cell r="E34">
            <v>0.58793856270037692</v>
          </cell>
          <cell r="F34">
            <v>0.20679636312257557</v>
          </cell>
          <cell r="G34">
            <v>6.8655640765648882E-2</v>
          </cell>
          <cell r="H34">
            <v>6.4579689133961197E-3</v>
          </cell>
          <cell r="I34">
            <v>8.6486655212588887E-2</v>
          </cell>
          <cell r="J34">
            <v>1.7150233241627915E-4</v>
          </cell>
          <cell r="K34">
            <v>3.0604370072230838E-2</v>
          </cell>
          <cell r="L34">
            <v>4.4364385266880855E-3</v>
          </cell>
          <cell r="M34">
            <v>4.2896980912603298E-3</v>
          </cell>
          <cell r="N34">
            <v>3.4300466483255831E-4</v>
          </cell>
          <cell r="O34">
            <v>2.2188093575484466E-3</v>
          </cell>
          <cell r="P34">
            <v>0</v>
          </cell>
          <cell r="Q34">
            <v>1.6009752106388138E-4</v>
          </cell>
          <cell r="R34">
            <v>1.4408887193731457E-3</v>
          </cell>
          <cell r="S34">
            <v>0</v>
          </cell>
          <cell r="T34">
            <v>0</v>
          </cell>
          <cell r="U34">
            <v>0</v>
          </cell>
          <cell r="V34">
            <v>0</v>
          </cell>
          <cell r="W34">
            <v>0</v>
          </cell>
          <cell r="X34">
            <v>0</v>
          </cell>
        </row>
        <row r="35">
          <cell r="A35" t="str">
            <v/>
          </cell>
          <cell r="B35" t="str">
            <v>Historical Test Year Twelve Months ended September 2005</v>
          </cell>
          <cell r="D35">
            <v>90663490</v>
          </cell>
          <cell r="E35">
            <v>53304562</v>
          </cell>
          <cell r="F35">
            <v>18748880</v>
          </cell>
          <cell r="G35">
            <v>6224560</v>
          </cell>
          <cell r="H35">
            <v>585502</v>
          </cell>
          <cell r="I35">
            <v>7841182</v>
          </cell>
          <cell r="J35">
            <v>15549</v>
          </cell>
          <cell r="K35">
            <v>2774699</v>
          </cell>
          <cell r="L35">
            <v>402223</v>
          </cell>
          <cell r="M35">
            <v>388919</v>
          </cell>
          <cell r="N35">
            <v>31098</v>
          </cell>
          <cell r="O35">
            <v>201165</v>
          </cell>
          <cell r="P35">
            <v>0</v>
          </cell>
          <cell r="Q35">
            <v>14515</v>
          </cell>
          <cell r="R35">
            <v>130636</v>
          </cell>
        </row>
        <row r="36">
          <cell r="A36" t="str">
            <v/>
          </cell>
        </row>
        <row r="37">
          <cell r="A37" t="str">
            <v>DIR360.01</v>
          </cell>
          <cell r="B37" t="str">
            <v>Direct Assign Substation Land</v>
          </cell>
          <cell r="C37" t="str">
            <v>DEM</v>
          </cell>
          <cell r="E37">
            <v>0</v>
          </cell>
          <cell r="F37">
            <v>0</v>
          </cell>
          <cell r="G37">
            <v>0</v>
          </cell>
          <cell r="H37">
            <v>0</v>
          </cell>
          <cell r="I37">
            <v>0</v>
          </cell>
          <cell r="J37">
            <v>0</v>
          </cell>
          <cell r="K37">
            <v>0</v>
          </cell>
          <cell r="L37">
            <v>0.6133514300746491</v>
          </cell>
          <cell r="M37">
            <v>0.38579609140887705</v>
          </cell>
          <cell r="N37">
            <v>0</v>
          </cell>
          <cell r="O37">
            <v>0</v>
          </cell>
          <cell r="P37">
            <v>0</v>
          </cell>
          <cell r="Q37">
            <v>0</v>
          </cell>
          <cell r="R37">
            <v>8.5247851647388042E-4</v>
          </cell>
          <cell r="S37">
            <v>0</v>
          </cell>
          <cell r="T37">
            <v>0</v>
          </cell>
          <cell r="U37">
            <v>0</v>
          </cell>
          <cell r="V37">
            <v>0</v>
          </cell>
          <cell r="W37">
            <v>0</v>
          </cell>
          <cell r="X37">
            <v>0</v>
          </cell>
        </row>
        <row r="38">
          <cell r="A38" t="str">
            <v/>
          </cell>
          <cell r="B38" t="str">
            <v>Historical Test Year Twelve Months ended September 2005</v>
          </cell>
          <cell r="D38">
            <v>655735</v>
          </cell>
          <cell r="E38">
            <v>0</v>
          </cell>
          <cell r="F38">
            <v>0</v>
          </cell>
          <cell r="G38">
            <v>0</v>
          </cell>
          <cell r="H38">
            <v>0</v>
          </cell>
          <cell r="I38">
            <v>0</v>
          </cell>
          <cell r="J38">
            <v>0</v>
          </cell>
          <cell r="K38">
            <v>0</v>
          </cell>
          <cell r="L38">
            <v>402196</v>
          </cell>
          <cell r="M38">
            <v>252980</v>
          </cell>
          <cell r="N38">
            <v>0</v>
          </cell>
          <cell r="O38">
            <v>0</v>
          </cell>
          <cell r="P38">
            <v>0</v>
          </cell>
          <cell r="Q38">
            <v>0</v>
          </cell>
          <cell r="R38">
            <v>559</v>
          </cell>
        </row>
        <row r="39">
          <cell r="A39" t="str">
            <v/>
          </cell>
        </row>
        <row r="40">
          <cell r="A40" t="str">
            <v>DIR361.01</v>
          </cell>
          <cell r="B40" t="str">
            <v>Direct Assign Substation Structures</v>
          </cell>
          <cell r="C40" t="str">
            <v>DEM</v>
          </cell>
          <cell r="E40">
            <v>3.2338492433164661E-8</v>
          </cell>
          <cell r="F40">
            <v>0</v>
          </cell>
          <cell r="G40">
            <v>0</v>
          </cell>
          <cell r="H40">
            <v>0</v>
          </cell>
          <cell r="I40">
            <v>0</v>
          </cell>
          <cell r="J40">
            <v>0</v>
          </cell>
          <cell r="K40">
            <v>0</v>
          </cell>
          <cell r="L40">
            <v>0.23189286153973715</v>
          </cell>
          <cell r="M40">
            <v>0.46422552657656535</v>
          </cell>
          <cell r="N40">
            <v>0</v>
          </cell>
          <cell r="O40">
            <v>0.30359376696254986</v>
          </cell>
          <cell r="P40">
            <v>0</v>
          </cell>
          <cell r="Q40">
            <v>0</v>
          </cell>
          <cell r="R40">
            <v>2.8781258265516552E-4</v>
          </cell>
          <cell r="S40">
            <v>0</v>
          </cell>
          <cell r="T40">
            <v>0</v>
          </cell>
          <cell r="U40">
            <v>0</v>
          </cell>
          <cell r="V40">
            <v>0</v>
          </cell>
          <cell r="W40">
            <v>0</v>
          </cell>
          <cell r="X40">
            <v>0</v>
          </cell>
        </row>
        <row r="41">
          <cell r="A41" t="str">
            <v/>
          </cell>
          <cell r="B41" t="str">
            <v>Historical Test Year Twelve Months ended September 2005</v>
          </cell>
          <cell r="D41">
            <v>309229.01</v>
          </cell>
          <cell r="E41">
            <v>0.01</v>
          </cell>
          <cell r="F41">
            <v>0</v>
          </cell>
          <cell r="G41">
            <v>0</v>
          </cell>
          <cell r="H41">
            <v>0</v>
          </cell>
          <cell r="I41">
            <v>0</v>
          </cell>
          <cell r="J41">
            <v>0</v>
          </cell>
          <cell r="K41">
            <v>0</v>
          </cell>
          <cell r="L41">
            <v>71708</v>
          </cell>
          <cell r="M41">
            <v>143552</v>
          </cell>
          <cell r="N41">
            <v>0</v>
          </cell>
          <cell r="O41">
            <v>93880</v>
          </cell>
          <cell r="P41">
            <v>0</v>
          </cell>
          <cell r="Q41">
            <v>0</v>
          </cell>
          <cell r="R41">
            <v>89</v>
          </cell>
        </row>
        <row r="42">
          <cell r="A42" t="str">
            <v/>
          </cell>
        </row>
        <row r="43">
          <cell r="A43" t="str">
            <v>DIR362.01</v>
          </cell>
          <cell r="B43" t="str">
            <v>Direct Assign Substation Equipment</v>
          </cell>
          <cell r="C43" t="str">
            <v>DEM</v>
          </cell>
          <cell r="E43">
            <v>4.4294995080024233E-10</v>
          </cell>
          <cell r="F43">
            <v>0</v>
          </cell>
          <cell r="G43">
            <v>0</v>
          </cell>
          <cell r="H43">
            <v>0</v>
          </cell>
          <cell r="I43">
            <v>2.0814705433049266E-2</v>
          </cell>
          <cell r="J43">
            <v>0</v>
          </cell>
          <cell r="K43">
            <v>0</v>
          </cell>
          <cell r="L43">
            <v>0.17673490420953283</v>
          </cell>
          <cell r="M43">
            <v>0.36022856024335115</v>
          </cell>
          <cell r="N43">
            <v>0</v>
          </cell>
          <cell r="O43">
            <v>0.43640288475744426</v>
          </cell>
          <cell r="P43">
            <v>0</v>
          </cell>
          <cell r="Q43">
            <v>3.9307821583964304E-3</v>
          </cell>
          <cell r="R43">
            <v>1.8881627552761928E-3</v>
          </cell>
          <cell r="S43">
            <v>0</v>
          </cell>
          <cell r="T43">
            <v>0</v>
          </cell>
          <cell r="U43">
            <v>0</v>
          </cell>
          <cell r="V43">
            <v>0</v>
          </cell>
          <cell r="W43">
            <v>0</v>
          </cell>
          <cell r="X43">
            <v>0</v>
          </cell>
        </row>
        <row r="44">
          <cell r="A44" t="str">
            <v/>
          </cell>
          <cell r="B44" t="str">
            <v>Historical Test Year Twelve Months ended September 2005</v>
          </cell>
          <cell r="D44">
            <v>22575914.009999998</v>
          </cell>
          <cell r="E44">
            <v>0.01</v>
          </cell>
          <cell r="F44">
            <v>0</v>
          </cell>
          <cell r="G44">
            <v>0</v>
          </cell>
          <cell r="H44">
            <v>0</v>
          </cell>
          <cell r="I44">
            <v>469911</v>
          </cell>
          <cell r="J44">
            <v>0</v>
          </cell>
          <cell r="K44">
            <v>0</v>
          </cell>
          <cell r="L44">
            <v>3989952</v>
          </cell>
          <cell r="M44">
            <v>8132489</v>
          </cell>
          <cell r="N44">
            <v>0</v>
          </cell>
          <cell r="O44">
            <v>9852194</v>
          </cell>
          <cell r="P44">
            <v>0</v>
          </cell>
          <cell r="Q44">
            <v>88741</v>
          </cell>
          <cell r="R44">
            <v>42627</v>
          </cell>
        </row>
        <row r="45">
          <cell r="A45" t="str">
            <v/>
          </cell>
        </row>
        <row r="46">
          <cell r="A46" t="str">
            <v>DIR364.01</v>
          </cell>
          <cell r="B46" t="str">
            <v>Direct Assign OH Dist Lines</v>
          </cell>
          <cell r="C46" t="str">
            <v>DEM</v>
          </cell>
          <cell r="E46">
            <v>0</v>
          </cell>
          <cell r="F46">
            <v>0</v>
          </cell>
          <cell r="G46">
            <v>0</v>
          </cell>
          <cell r="H46">
            <v>0</v>
          </cell>
          <cell r="I46">
            <v>0</v>
          </cell>
          <cell r="J46">
            <v>0</v>
          </cell>
          <cell r="K46">
            <v>0</v>
          </cell>
          <cell r="L46">
            <v>0.85581237225384643</v>
          </cell>
          <cell r="M46">
            <v>0</v>
          </cell>
          <cell r="N46">
            <v>0</v>
          </cell>
          <cell r="O46">
            <v>0</v>
          </cell>
          <cell r="P46">
            <v>0</v>
          </cell>
          <cell r="Q46">
            <v>0.14418762774615362</v>
          </cell>
          <cell r="R46">
            <v>0</v>
          </cell>
          <cell r="S46">
            <v>0</v>
          </cell>
          <cell r="T46">
            <v>0</v>
          </cell>
          <cell r="U46">
            <v>0</v>
          </cell>
          <cell r="V46">
            <v>0</v>
          </cell>
          <cell r="W46">
            <v>0</v>
          </cell>
          <cell r="X46">
            <v>0</v>
          </cell>
        </row>
        <row r="47">
          <cell r="A47" t="str">
            <v/>
          </cell>
          <cell r="B47" t="str">
            <v>Historical Test Year Twelve Months ended September 2005</v>
          </cell>
          <cell r="D47">
            <v>1206005</v>
          </cell>
          <cell r="E47">
            <v>0</v>
          </cell>
          <cell r="F47">
            <v>0</v>
          </cell>
          <cell r="G47">
            <v>0</v>
          </cell>
          <cell r="H47">
            <v>0</v>
          </cell>
          <cell r="I47">
            <v>0</v>
          </cell>
          <cell r="J47">
            <v>0</v>
          </cell>
          <cell r="K47">
            <v>0</v>
          </cell>
          <cell r="L47">
            <v>1032114</v>
          </cell>
          <cell r="M47">
            <v>0</v>
          </cell>
          <cell r="N47">
            <v>0</v>
          </cell>
          <cell r="O47">
            <v>0</v>
          </cell>
          <cell r="P47">
            <v>0</v>
          </cell>
          <cell r="Q47">
            <v>173891</v>
          </cell>
          <cell r="R47">
            <v>0</v>
          </cell>
        </row>
        <row r="48">
          <cell r="A48" t="str">
            <v/>
          </cell>
        </row>
        <row r="49">
          <cell r="A49" t="str">
            <v>DIR366.01</v>
          </cell>
          <cell r="B49" t="str">
            <v>Direct Assign OH Dist Lines</v>
          </cell>
          <cell r="C49" t="str">
            <v>DEM</v>
          </cell>
          <cell r="E49">
            <v>0</v>
          </cell>
          <cell r="F49">
            <v>0</v>
          </cell>
          <cell r="G49">
            <v>0</v>
          </cell>
          <cell r="H49">
            <v>0</v>
          </cell>
          <cell r="I49">
            <v>0</v>
          </cell>
          <cell r="J49">
            <v>0</v>
          </cell>
          <cell r="K49">
            <v>0</v>
          </cell>
          <cell r="L49">
            <v>0.83937789880606462</v>
          </cell>
          <cell r="M49">
            <v>0.11810879638070632</v>
          </cell>
          <cell r="N49">
            <v>0</v>
          </cell>
          <cell r="O49">
            <v>0</v>
          </cell>
          <cell r="P49">
            <v>0</v>
          </cell>
          <cell r="Q49">
            <v>4.2513304813229125E-2</v>
          </cell>
          <cell r="R49">
            <v>0</v>
          </cell>
          <cell r="S49">
            <v>0</v>
          </cell>
          <cell r="T49">
            <v>0</v>
          </cell>
          <cell r="U49">
            <v>0</v>
          </cell>
          <cell r="V49">
            <v>0</v>
          </cell>
          <cell r="W49">
            <v>0</v>
          </cell>
          <cell r="X49">
            <v>0</v>
          </cell>
        </row>
        <row r="50">
          <cell r="A50" t="str">
            <v/>
          </cell>
          <cell r="B50" t="str">
            <v>Historical Test Year Twelve Months ended September 2005</v>
          </cell>
          <cell r="D50">
            <v>13108414</v>
          </cell>
          <cell r="E50">
            <v>0</v>
          </cell>
          <cell r="F50">
            <v>0</v>
          </cell>
          <cell r="G50">
            <v>0</v>
          </cell>
          <cell r="H50">
            <v>0</v>
          </cell>
          <cell r="I50">
            <v>0</v>
          </cell>
          <cell r="J50">
            <v>0</v>
          </cell>
          <cell r="K50">
            <v>0</v>
          </cell>
          <cell r="L50">
            <v>11002913</v>
          </cell>
          <cell r="M50">
            <v>1548219</v>
          </cell>
          <cell r="N50">
            <v>0</v>
          </cell>
          <cell r="O50">
            <v>0</v>
          </cell>
          <cell r="P50">
            <v>0</v>
          </cell>
          <cell r="Q50">
            <v>557282</v>
          </cell>
          <cell r="R50">
            <v>0</v>
          </cell>
        </row>
        <row r="51">
          <cell r="A51" t="str">
            <v/>
          </cell>
        </row>
        <row r="52">
          <cell r="A52" t="str">
            <v>DIR368.03C</v>
          </cell>
          <cell r="B52" t="str">
            <v>Line Transformers - Customer Related</v>
          </cell>
          <cell r="C52" t="str">
            <v>CUS</v>
          </cell>
          <cell r="E52">
            <v>0</v>
          </cell>
          <cell r="F52">
            <v>0</v>
          </cell>
          <cell r="G52">
            <v>0</v>
          </cell>
          <cell r="H52">
            <v>0</v>
          </cell>
          <cell r="I52">
            <v>0.59684801613529559</v>
          </cell>
          <cell r="J52">
            <v>0</v>
          </cell>
          <cell r="K52">
            <v>4.557735497771543E-2</v>
          </cell>
          <cell r="L52">
            <v>0.34598822362781961</v>
          </cell>
          <cell r="M52">
            <v>0</v>
          </cell>
          <cell r="N52">
            <v>0</v>
          </cell>
          <cell r="O52">
            <v>0</v>
          </cell>
          <cell r="P52">
            <v>0</v>
          </cell>
          <cell r="Q52">
            <v>0</v>
          </cell>
          <cell r="R52">
            <v>1.1586405259169373E-2</v>
          </cell>
          <cell r="S52">
            <v>0</v>
          </cell>
          <cell r="T52">
            <v>0</v>
          </cell>
          <cell r="U52">
            <v>0</v>
          </cell>
          <cell r="V52">
            <v>0</v>
          </cell>
          <cell r="W52">
            <v>0</v>
          </cell>
          <cell r="X52">
            <v>0</v>
          </cell>
        </row>
        <row r="53">
          <cell r="A53" t="str">
            <v/>
          </cell>
          <cell r="B53" t="str">
            <v>Historical Test Year Twelve Months ended September 2005</v>
          </cell>
          <cell r="D53">
            <v>1674133.57</v>
          </cell>
          <cell r="E53">
            <v>0</v>
          </cell>
          <cell r="F53">
            <v>0</v>
          </cell>
          <cell r="G53">
            <v>0</v>
          </cell>
          <cell r="H53">
            <v>0</v>
          </cell>
          <cell r="I53">
            <v>999203.3</v>
          </cell>
          <cell r="J53">
            <v>0</v>
          </cell>
          <cell r="K53">
            <v>76302.58</v>
          </cell>
          <cell r="L53">
            <v>579230.5</v>
          </cell>
          <cell r="M53">
            <v>0</v>
          </cell>
          <cell r="N53">
            <v>0</v>
          </cell>
          <cell r="O53">
            <v>0</v>
          </cell>
          <cell r="P53">
            <v>0</v>
          </cell>
          <cell r="Q53">
            <v>0</v>
          </cell>
          <cell r="R53">
            <v>19397.189999999999</v>
          </cell>
        </row>
        <row r="54">
          <cell r="A54" t="str">
            <v/>
          </cell>
        </row>
        <row r="55">
          <cell r="A55" t="str">
            <v>DIR368.03</v>
          </cell>
          <cell r="B55" t="str">
            <v>Line Transformers</v>
          </cell>
          <cell r="C55" t="str">
            <v>DEM</v>
          </cell>
          <cell r="E55">
            <v>0</v>
          </cell>
          <cell r="F55">
            <v>0</v>
          </cell>
          <cell r="G55">
            <v>0</v>
          </cell>
          <cell r="H55">
            <v>0</v>
          </cell>
          <cell r="I55">
            <v>0.59684801613529559</v>
          </cell>
          <cell r="J55">
            <v>0</v>
          </cell>
          <cell r="K55">
            <v>4.557735497771543E-2</v>
          </cell>
          <cell r="L55">
            <v>0.34598822362781961</v>
          </cell>
          <cell r="M55">
            <v>0</v>
          </cell>
          <cell r="N55">
            <v>0</v>
          </cell>
          <cell r="O55">
            <v>0</v>
          </cell>
          <cell r="P55">
            <v>0</v>
          </cell>
          <cell r="Q55">
            <v>0</v>
          </cell>
          <cell r="R55">
            <v>1.1586405259169373E-2</v>
          </cell>
          <cell r="S55">
            <v>0</v>
          </cell>
          <cell r="T55">
            <v>0</v>
          </cell>
          <cell r="U55">
            <v>0</v>
          </cell>
          <cell r="V55">
            <v>0</v>
          </cell>
          <cell r="W55">
            <v>0</v>
          </cell>
          <cell r="X55">
            <v>0</v>
          </cell>
        </row>
        <row r="56">
          <cell r="A56" t="str">
            <v/>
          </cell>
          <cell r="B56" t="str">
            <v>Historical Test Year Twelve Months ended September 2005</v>
          </cell>
          <cell r="D56">
            <v>1674133.57</v>
          </cell>
          <cell r="E56">
            <v>0</v>
          </cell>
          <cell r="F56">
            <v>0</v>
          </cell>
          <cell r="G56">
            <v>0</v>
          </cell>
          <cell r="H56">
            <v>0</v>
          </cell>
          <cell r="I56">
            <v>999203.3</v>
          </cell>
          <cell r="J56">
            <v>0</v>
          </cell>
          <cell r="K56">
            <v>76302.58</v>
          </cell>
          <cell r="L56">
            <v>579230.5</v>
          </cell>
          <cell r="M56">
            <v>0</v>
          </cell>
          <cell r="N56">
            <v>0</v>
          </cell>
          <cell r="O56">
            <v>0</v>
          </cell>
          <cell r="P56">
            <v>0</v>
          </cell>
          <cell r="Q56">
            <v>0</v>
          </cell>
          <cell r="R56">
            <v>19397.189999999999</v>
          </cell>
        </row>
        <row r="57">
          <cell r="A57" t="str">
            <v/>
          </cell>
        </row>
        <row r="58">
          <cell r="A58" t="str">
            <v>DIR372.00</v>
          </cell>
          <cell r="B58" t="str">
            <v>Leased Wtr. Htrs.</v>
          </cell>
          <cell r="C58" t="str">
            <v>CUS</v>
          </cell>
          <cell r="E58">
            <v>0.97930401824490343</v>
          </cell>
          <cell r="F58">
            <v>1.8958814267068601E-2</v>
          </cell>
          <cell r="G58">
            <v>1.4320019694091309E-3</v>
          </cell>
          <cell r="H58">
            <v>0</v>
          </cell>
          <cell r="I58">
            <v>2.6661340591658807E-4</v>
          </cell>
          <cell r="J58">
            <v>0</v>
          </cell>
          <cell r="K58">
            <v>3.8552112702224411E-5</v>
          </cell>
          <cell r="L58">
            <v>0</v>
          </cell>
          <cell r="M58">
            <v>0</v>
          </cell>
          <cell r="N58">
            <v>0</v>
          </cell>
          <cell r="O58">
            <v>0</v>
          </cell>
          <cell r="P58">
            <v>0</v>
          </cell>
          <cell r="Q58">
            <v>0</v>
          </cell>
          <cell r="R58">
            <v>0</v>
          </cell>
          <cell r="S58">
            <v>0</v>
          </cell>
          <cell r="T58">
            <v>0</v>
          </cell>
          <cell r="U58">
            <v>0</v>
          </cell>
          <cell r="V58">
            <v>0</v>
          </cell>
          <cell r="W58">
            <v>0</v>
          </cell>
          <cell r="X58">
            <v>0</v>
          </cell>
        </row>
        <row r="59">
          <cell r="A59" t="str">
            <v/>
          </cell>
          <cell r="B59" t="str">
            <v>Historical Test Year Twelve Months ended September 2005</v>
          </cell>
          <cell r="D59">
            <v>2152930</v>
          </cell>
          <cell r="E59">
            <v>2108373</v>
          </cell>
          <cell r="F59">
            <v>40817</v>
          </cell>
          <cell r="G59">
            <v>3083</v>
          </cell>
          <cell r="H59">
            <v>0</v>
          </cell>
          <cell r="I59">
            <v>574</v>
          </cell>
          <cell r="J59">
            <v>0</v>
          </cell>
          <cell r="K59">
            <v>83</v>
          </cell>
          <cell r="L59">
            <v>0</v>
          </cell>
          <cell r="M59">
            <v>0</v>
          </cell>
          <cell r="N59">
            <v>0</v>
          </cell>
          <cell r="O59">
            <v>0</v>
          </cell>
          <cell r="P59">
            <v>0</v>
          </cell>
          <cell r="Q59">
            <v>0</v>
          </cell>
          <cell r="R59">
            <v>0</v>
          </cell>
        </row>
        <row r="60">
          <cell r="A60" t="str">
            <v/>
          </cell>
        </row>
        <row r="61">
          <cell r="A61" t="str">
            <v>DIR373.00</v>
          </cell>
          <cell r="B61" t="str">
            <v>Str. &amp; Signal Systems</v>
          </cell>
          <cell r="C61" t="str">
            <v>CUS</v>
          </cell>
          <cell r="E61">
            <v>0</v>
          </cell>
          <cell r="F61">
            <v>0</v>
          </cell>
          <cell r="G61">
            <v>0</v>
          </cell>
          <cell r="H61">
            <v>0</v>
          </cell>
          <cell r="I61">
            <v>0</v>
          </cell>
          <cell r="J61">
            <v>0</v>
          </cell>
          <cell r="K61">
            <v>0</v>
          </cell>
          <cell r="L61">
            <v>0</v>
          </cell>
          <cell r="M61">
            <v>0</v>
          </cell>
          <cell r="N61">
            <v>0</v>
          </cell>
          <cell r="O61">
            <v>0</v>
          </cell>
          <cell r="P61">
            <v>1</v>
          </cell>
          <cell r="Q61">
            <v>0</v>
          </cell>
          <cell r="R61">
            <v>0</v>
          </cell>
          <cell r="S61">
            <v>0</v>
          </cell>
          <cell r="T61">
            <v>0</v>
          </cell>
          <cell r="U61">
            <v>0</v>
          </cell>
          <cell r="V61">
            <v>0</v>
          </cell>
          <cell r="W61">
            <v>0</v>
          </cell>
          <cell r="X61">
            <v>0</v>
          </cell>
        </row>
        <row r="62">
          <cell r="A62" t="str">
            <v/>
          </cell>
          <cell r="B62" t="str">
            <v>Historical Test Year Twelve Months ended September 2005</v>
          </cell>
          <cell r="D62">
            <v>1</v>
          </cell>
          <cell r="E62">
            <v>0</v>
          </cell>
          <cell r="F62">
            <v>0</v>
          </cell>
          <cell r="G62">
            <v>0</v>
          </cell>
          <cell r="H62">
            <v>0</v>
          </cell>
          <cell r="I62">
            <v>0</v>
          </cell>
          <cell r="J62">
            <v>0</v>
          </cell>
          <cell r="K62">
            <v>0</v>
          </cell>
          <cell r="L62">
            <v>0</v>
          </cell>
          <cell r="M62">
            <v>0</v>
          </cell>
          <cell r="N62">
            <v>0</v>
          </cell>
          <cell r="O62">
            <v>0</v>
          </cell>
          <cell r="P62">
            <v>1</v>
          </cell>
          <cell r="Q62">
            <v>0</v>
          </cell>
          <cell r="R62">
            <v>0</v>
          </cell>
        </row>
        <row r="63">
          <cell r="A63" t="str">
            <v/>
          </cell>
        </row>
        <row r="64">
          <cell r="A64" t="str">
            <v>UNBILLED</v>
          </cell>
          <cell r="B64" t="str">
            <v>Direct Assignment of Unbilled Revenue</v>
          </cell>
          <cell r="C64" t="str">
            <v>CUS</v>
          </cell>
          <cell r="E64">
            <v>0.1537510342389749</v>
          </cell>
          <cell r="F64">
            <v>4.3938485602228128E-2</v>
          </cell>
          <cell r="G64">
            <v>5.1366878715329523E-2</v>
          </cell>
          <cell r="H64">
            <v>3.093847394883123E-2</v>
          </cell>
          <cell r="I64">
            <v>1.9633384133511674E-2</v>
          </cell>
          <cell r="J64">
            <v>1.385459409276363E-4</v>
          </cell>
          <cell r="K64">
            <v>1.7247027412673976E-3</v>
          </cell>
          <cell r="L64">
            <v>7.9735131236671423E-3</v>
          </cell>
          <cell r="M64">
            <v>6.8198268305220593E-3</v>
          </cell>
          <cell r="N64">
            <v>3.9226628788810669E-2</v>
          </cell>
          <cell r="O64">
            <v>0.6402440998204082</v>
          </cell>
          <cell r="P64">
            <v>4.2444261155214179E-3</v>
          </cell>
          <cell r="Q64">
            <v>0</v>
          </cell>
          <cell r="R64">
            <v>0</v>
          </cell>
          <cell r="S64">
            <v>0</v>
          </cell>
          <cell r="T64">
            <v>0</v>
          </cell>
          <cell r="U64">
            <v>0</v>
          </cell>
          <cell r="V64">
            <v>0</v>
          </cell>
          <cell r="W64">
            <v>0</v>
          </cell>
          <cell r="X64">
            <v>0</v>
          </cell>
        </row>
        <row r="65">
          <cell r="A65" t="str">
            <v/>
          </cell>
          <cell r="B65" t="str">
            <v>Historical Test Year Twelve Months ended September 2005</v>
          </cell>
          <cell r="D65">
            <v>-772307</v>
          </cell>
          <cell r="E65">
            <v>-118743</v>
          </cell>
          <cell r="F65">
            <v>-33934</v>
          </cell>
          <cell r="G65">
            <v>-39671</v>
          </cell>
          <cell r="H65">
            <v>-23894</v>
          </cell>
          <cell r="I65">
            <v>-15163</v>
          </cell>
          <cell r="J65">
            <v>-107</v>
          </cell>
          <cell r="K65">
            <v>-1332</v>
          </cell>
          <cell r="L65">
            <v>-6158</v>
          </cell>
          <cell r="M65">
            <v>-5267</v>
          </cell>
          <cell r="N65">
            <v>-30295</v>
          </cell>
          <cell r="O65">
            <v>-494465</v>
          </cell>
          <cell r="P65">
            <v>-3278</v>
          </cell>
          <cell r="Q65">
            <v>0</v>
          </cell>
          <cell r="R65">
            <v>0</v>
          </cell>
        </row>
        <row r="66">
          <cell r="A66" t="str">
            <v/>
          </cell>
        </row>
        <row r="67">
          <cell r="A67" t="str">
            <v>PROFORMA</v>
          </cell>
          <cell r="B67" t="str">
            <v>Proforma Revenue</v>
          </cell>
          <cell r="C67" t="str">
            <v>CUS</v>
          </cell>
          <cell r="E67">
            <v>0.54023264276228622</v>
          </cell>
          <cell r="F67">
            <v>0.1223348905308808</v>
          </cell>
          <cell r="G67">
            <v>0.14147065370057785</v>
          </cell>
          <cell r="H67">
            <v>8.3041137924974806E-2</v>
          </cell>
          <cell r="I67">
            <v>5.4191536612645766E-2</v>
          </cell>
          <cell r="J67">
            <v>1.6303854456289625E-4</v>
          </cell>
          <cell r="K67">
            <v>7.5165275419861559E-3</v>
          </cell>
          <cell r="L67">
            <v>1.9828441954852585E-2</v>
          </cell>
          <cell r="M67">
            <v>1.7563570344598475E-2</v>
          </cell>
          <cell r="N67">
            <v>5.4913096780014417E-4</v>
          </cell>
          <cell r="O67">
            <v>3.3542976835472037E-3</v>
          </cell>
          <cell r="P67">
            <v>8.48064221120454E-3</v>
          </cell>
          <cell r="Q67">
            <v>9.8670778235148446E-4</v>
          </cell>
          <cell r="R67">
            <v>2.8678143773105247E-4</v>
          </cell>
          <cell r="S67">
            <v>0</v>
          </cell>
          <cell r="T67">
            <v>0</v>
          </cell>
          <cell r="U67">
            <v>0</v>
          </cell>
          <cell r="V67">
            <v>0</v>
          </cell>
          <cell r="W67">
            <v>0</v>
          </cell>
          <cell r="X67">
            <v>0</v>
          </cell>
        </row>
        <row r="68">
          <cell r="A68" t="str">
            <v/>
          </cell>
          <cell r="B68" t="str">
            <v>Historical Test Year Twelve Months ended September 2005</v>
          </cell>
          <cell r="D68">
            <v>1616820125</v>
          </cell>
          <cell r="E68">
            <v>873459009</v>
          </cell>
          <cell r="F68">
            <v>197793513</v>
          </cell>
          <cell r="G68">
            <v>228732600</v>
          </cell>
          <cell r="H68">
            <v>134262583</v>
          </cell>
          <cell r="I68">
            <v>87617967</v>
          </cell>
          <cell r="J68">
            <v>263604</v>
          </cell>
          <cell r="K68">
            <v>12152873</v>
          </cell>
          <cell r="L68">
            <v>32059024</v>
          </cell>
          <cell r="M68">
            <v>28397134</v>
          </cell>
          <cell r="N68">
            <v>887846</v>
          </cell>
          <cell r="O68">
            <v>5423296</v>
          </cell>
          <cell r="P68">
            <v>13711673</v>
          </cell>
          <cell r="Q68">
            <v>1595329</v>
          </cell>
          <cell r="R68">
            <v>463674</v>
          </cell>
        </row>
        <row r="69">
          <cell r="A69" t="str">
            <v/>
          </cell>
        </row>
        <row r="70">
          <cell r="A70" t="str">
            <v>DIR451.02</v>
          </cell>
          <cell r="B70" t="str">
            <v>Seasonal Svc. Chgs.</v>
          </cell>
          <cell r="C70" t="str">
            <v>CUS</v>
          </cell>
          <cell r="E70">
            <v>0.66666666666666663</v>
          </cell>
          <cell r="F70">
            <v>0</v>
          </cell>
          <cell r="G70">
            <v>0.33333333333333331</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row>
        <row r="71">
          <cell r="A71" t="str">
            <v/>
          </cell>
          <cell r="B71" t="str">
            <v>Historical Test Year Twelve Months ended September 2005</v>
          </cell>
          <cell r="D71">
            <v>15</v>
          </cell>
          <cell r="E71">
            <v>10</v>
          </cell>
          <cell r="F71">
            <v>0</v>
          </cell>
          <cell r="G71">
            <v>5</v>
          </cell>
          <cell r="H71">
            <v>0</v>
          </cell>
          <cell r="I71">
            <v>0</v>
          </cell>
          <cell r="J71">
            <v>0</v>
          </cell>
          <cell r="K71">
            <v>0</v>
          </cell>
          <cell r="L71">
            <v>0</v>
          </cell>
          <cell r="M71">
            <v>0</v>
          </cell>
          <cell r="N71">
            <v>0</v>
          </cell>
          <cell r="O71">
            <v>0</v>
          </cell>
          <cell r="P71">
            <v>0</v>
          </cell>
          <cell r="Q71">
            <v>0</v>
          </cell>
          <cell r="R71">
            <v>0</v>
          </cell>
        </row>
        <row r="72">
          <cell r="A72" t="str">
            <v/>
          </cell>
        </row>
        <row r="73">
          <cell r="A73" t="str">
            <v>DIR454.04</v>
          </cell>
          <cell r="B73" t="str">
            <v>Equip. (Transf.) Rentals</v>
          </cell>
          <cell r="C73" t="str">
            <v>CUS</v>
          </cell>
          <cell r="E73">
            <v>0</v>
          </cell>
          <cell r="F73">
            <v>0</v>
          </cell>
          <cell r="G73">
            <v>0</v>
          </cell>
          <cell r="H73">
            <v>0</v>
          </cell>
          <cell r="I73">
            <v>0.18608247472875239</v>
          </cell>
          <cell r="J73">
            <v>0</v>
          </cell>
          <cell r="K73">
            <v>7.379199687406481E-3</v>
          </cell>
          <cell r="L73">
            <v>2.9581580722156012E-2</v>
          </cell>
          <cell r="M73">
            <v>0.37268792038131571</v>
          </cell>
          <cell r="N73">
            <v>0</v>
          </cell>
          <cell r="O73">
            <v>0.40280687371579604</v>
          </cell>
          <cell r="P73">
            <v>0</v>
          </cell>
          <cell r="Q73">
            <v>0</v>
          </cell>
          <cell r="R73">
            <v>1.4619507645733426E-3</v>
          </cell>
          <cell r="S73">
            <v>0</v>
          </cell>
          <cell r="T73">
            <v>0</v>
          </cell>
          <cell r="U73">
            <v>0</v>
          </cell>
          <cell r="V73">
            <v>0</v>
          </cell>
          <cell r="W73">
            <v>0</v>
          </cell>
          <cell r="X73">
            <v>0</v>
          </cell>
        </row>
        <row r="74">
          <cell r="A74" t="str">
            <v/>
          </cell>
          <cell r="B74" t="str">
            <v>Historical Test Year Twelve Months ended September 2005</v>
          </cell>
          <cell r="D74">
            <v>2341392.12</v>
          </cell>
          <cell r="E74">
            <v>0</v>
          </cell>
          <cell r="F74">
            <v>0</v>
          </cell>
          <cell r="G74">
            <v>0</v>
          </cell>
          <cell r="H74">
            <v>0</v>
          </cell>
          <cell r="I74">
            <v>435692.04</v>
          </cell>
          <cell r="J74">
            <v>0</v>
          </cell>
          <cell r="K74">
            <v>17277.599999999999</v>
          </cell>
          <cell r="L74">
            <v>69262.080000000002</v>
          </cell>
          <cell r="M74">
            <v>872608.56</v>
          </cell>
          <cell r="N74">
            <v>0</v>
          </cell>
          <cell r="O74">
            <v>943128.84</v>
          </cell>
          <cell r="P74">
            <v>0</v>
          </cell>
          <cell r="Q74">
            <v>0</v>
          </cell>
          <cell r="R74">
            <v>3423</v>
          </cell>
        </row>
        <row r="75">
          <cell r="A75" t="str">
            <v/>
          </cell>
        </row>
        <row r="76">
          <cell r="A76" t="str">
            <v>DIR451.05</v>
          </cell>
          <cell r="B76" t="str">
            <v>Water Htr. Rentals</v>
          </cell>
          <cell r="C76" t="str">
            <v>CUS</v>
          </cell>
          <cell r="E76">
            <v>0.88884733624138956</v>
          </cell>
          <cell r="F76">
            <v>0.10182153912342941</v>
          </cell>
          <cell r="G76">
            <v>7.6917606525047219E-3</v>
          </cell>
          <cell r="H76">
            <v>0</v>
          </cell>
          <cell r="I76">
            <v>1.4329176928539154E-3</v>
          </cell>
          <cell r="J76">
            <v>0</v>
          </cell>
          <cell r="K76">
            <v>2.0644628982228634E-4</v>
          </cell>
          <cell r="L76">
            <v>0</v>
          </cell>
          <cell r="M76">
            <v>0</v>
          </cell>
          <cell r="N76">
            <v>0</v>
          </cell>
          <cell r="O76">
            <v>0</v>
          </cell>
          <cell r="P76">
            <v>0</v>
          </cell>
          <cell r="Q76">
            <v>0</v>
          </cell>
          <cell r="R76">
            <v>0</v>
          </cell>
          <cell r="S76">
            <v>0</v>
          </cell>
          <cell r="T76">
            <v>0</v>
          </cell>
          <cell r="U76">
            <v>0</v>
          </cell>
          <cell r="V76">
            <v>0</v>
          </cell>
          <cell r="W76">
            <v>0</v>
          </cell>
          <cell r="X76">
            <v>0</v>
          </cell>
        </row>
        <row r="77">
          <cell r="A77" t="str">
            <v/>
          </cell>
          <cell r="B77" t="str">
            <v>Historical Test Year Twelve Months ended September 2005</v>
          </cell>
          <cell r="D77">
            <v>56528.020000000004</v>
          </cell>
          <cell r="E77">
            <v>50244.78</v>
          </cell>
          <cell r="F77">
            <v>5755.77</v>
          </cell>
          <cell r="G77">
            <v>434.8</v>
          </cell>
          <cell r="H77">
            <v>0</v>
          </cell>
          <cell r="I77">
            <v>81</v>
          </cell>
          <cell r="J77">
            <v>0</v>
          </cell>
          <cell r="K77">
            <v>11.67</v>
          </cell>
          <cell r="L77">
            <v>0</v>
          </cell>
          <cell r="M77">
            <v>0</v>
          </cell>
          <cell r="N77">
            <v>0</v>
          </cell>
          <cell r="O77">
            <v>0</v>
          </cell>
          <cell r="P77">
            <v>0</v>
          </cell>
          <cell r="Q77">
            <v>0</v>
          </cell>
          <cell r="R77">
            <v>0</v>
          </cell>
        </row>
        <row r="78">
          <cell r="A78" t="str">
            <v/>
          </cell>
        </row>
        <row r="79">
          <cell r="A79" t="str">
            <v>OH_NCP</v>
          </cell>
          <cell r="B79" t="str">
            <v>Allocate Overhead Lines - 12 NCP</v>
          </cell>
          <cell r="C79" t="str">
            <v>DEM</v>
          </cell>
          <cell r="E79">
            <v>0.67850441517067683</v>
          </cell>
          <cell r="F79">
            <v>0.1193320644177162</v>
          </cell>
          <cell r="G79">
            <v>9.9606983278469105E-2</v>
          </cell>
          <cell r="H79">
            <v>3.8059754740595461E-2</v>
          </cell>
          <cell r="I79">
            <v>4.1890607131768585E-2</v>
          </cell>
          <cell r="J79">
            <v>1.4926150268150023E-3</v>
          </cell>
          <cell r="K79">
            <v>1.5026429313879196E-2</v>
          </cell>
          <cell r="L79">
            <v>1.0895704007112099E-3</v>
          </cell>
          <cell r="M79">
            <v>0</v>
          </cell>
          <cell r="N79">
            <v>8.6779943419476879E-6</v>
          </cell>
          <cell r="O79">
            <v>0</v>
          </cell>
          <cell r="P79">
            <v>4.398778909773928E-3</v>
          </cell>
          <cell r="Q79">
            <v>0</v>
          </cell>
          <cell r="R79">
            <v>5.9010361525244277E-4</v>
          </cell>
          <cell r="S79">
            <v>0</v>
          </cell>
          <cell r="T79">
            <v>0</v>
          </cell>
          <cell r="U79">
            <v>0</v>
          </cell>
          <cell r="V79">
            <v>0</v>
          </cell>
          <cell r="W79">
            <v>0</v>
          </cell>
          <cell r="X79">
            <v>0</v>
          </cell>
        </row>
        <row r="80">
          <cell r="A80" t="str">
            <v/>
          </cell>
          <cell r="B80" t="str">
            <v>Historical Test Year Twelve Months ended September 2005</v>
          </cell>
          <cell r="D80">
            <v>10371.060000000001</v>
          </cell>
          <cell r="E80">
            <v>7036.81</v>
          </cell>
          <cell r="F80">
            <v>1237.5999999999999</v>
          </cell>
          <cell r="G80">
            <v>1033.03</v>
          </cell>
          <cell r="H80">
            <v>394.72</v>
          </cell>
          <cell r="I80">
            <v>434.45</v>
          </cell>
          <cell r="J80">
            <v>15.48</v>
          </cell>
          <cell r="K80">
            <v>155.84</v>
          </cell>
          <cell r="L80">
            <v>11.3</v>
          </cell>
          <cell r="M80">
            <v>0</v>
          </cell>
          <cell r="N80">
            <v>0.09</v>
          </cell>
          <cell r="O80">
            <v>0</v>
          </cell>
          <cell r="P80">
            <v>45.62</v>
          </cell>
          <cell r="Q80">
            <v>0</v>
          </cell>
          <cell r="R80">
            <v>6.12</v>
          </cell>
        </row>
        <row r="81">
          <cell r="A81" t="str">
            <v/>
          </cell>
        </row>
        <row r="82">
          <cell r="A82" t="str">
            <v>UG_NCP</v>
          </cell>
          <cell r="B82" t="str">
            <v>Allocate Underground Lines - 12 NCP</v>
          </cell>
          <cell r="C82" t="str">
            <v>DEM</v>
          </cell>
          <cell r="E82">
            <v>0.66860465116279089</v>
          </cell>
          <cell r="F82">
            <v>0.11270310970228871</v>
          </cell>
          <cell r="G82">
            <v>0.10752795570990165</v>
          </cell>
          <cell r="H82">
            <v>5.0724192280843489E-2</v>
          </cell>
          <cell r="I82">
            <v>3.3557827818291183E-2</v>
          </cell>
          <cell r="J82">
            <v>4.2586633065666839E-4</v>
          </cell>
          <cell r="K82">
            <v>1.5545218662604108E-2</v>
          </cell>
          <cell r="L82">
            <v>5.3211339459369282E-3</v>
          </cell>
          <cell r="M82">
            <v>0</v>
          </cell>
          <cell r="N82">
            <v>1.1085695720701935E-4</v>
          </cell>
          <cell r="O82">
            <v>0</v>
          </cell>
          <cell r="P82">
            <v>5.2179601441799004E-3</v>
          </cell>
          <cell r="Q82">
            <v>0</v>
          </cell>
          <cell r="R82">
            <v>2.6122728529970893E-4</v>
          </cell>
          <cell r="S82">
            <v>0</v>
          </cell>
          <cell r="T82">
            <v>0</v>
          </cell>
          <cell r="U82">
            <v>0</v>
          </cell>
          <cell r="V82">
            <v>0</v>
          </cell>
          <cell r="W82">
            <v>0</v>
          </cell>
          <cell r="X82">
            <v>0</v>
          </cell>
        </row>
        <row r="83">
          <cell r="A83" t="str">
            <v/>
          </cell>
          <cell r="B83" t="str">
            <v>Historical Test Year Twelve Months ended September 2005</v>
          </cell>
          <cell r="D83">
            <v>9110.8399999999983</v>
          </cell>
          <cell r="E83">
            <v>6091.55</v>
          </cell>
          <cell r="F83">
            <v>1026.82</v>
          </cell>
          <cell r="G83">
            <v>979.67000000000007</v>
          </cell>
          <cell r="H83">
            <v>462.14</v>
          </cell>
          <cell r="I83">
            <v>305.74</v>
          </cell>
          <cell r="J83">
            <v>3.88</v>
          </cell>
          <cell r="K83">
            <v>141.63</v>
          </cell>
          <cell r="L83">
            <v>48.48</v>
          </cell>
          <cell r="M83">
            <v>0</v>
          </cell>
          <cell r="N83">
            <v>1.01</v>
          </cell>
          <cell r="O83">
            <v>0</v>
          </cell>
          <cell r="P83">
            <v>47.54</v>
          </cell>
          <cell r="Q83">
            <v>0</v>
          </cell>
          <cell r="R83">
            <v>2.38</v>
          </cell>
        </row>
        <row r="84">
          <cell r="A84" t="str">
            <v/>
          </cell>
        </row>
        <row r="85">
          <cell r="A85" t="str">
            <v>DIR235.00</v>
          </cell>
          <cell r="B85" t="str">
            <v>Customer Deposits</v>
          </cell>
          <cell r="C85" t="str">
            <v>CUS</v>
          </cell>
          <cell r="E85">
            <v>0.80262092099597404</v>
          </cell>
          <cell r="F85">
            <v>0.12226930454285714</v>
          </cell>
          <cell r="G85">
            <v>5.1959679991550198E-2</v>
          </cell>
          <cell r="H85">
            <v>1.2335830518469927E-2</v>
          </cell>
          <cell r="I85">
            <v>1.0814263951148656E-2</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row>
        <row r="86">
          <cell r="A86" t="str">
            <v/>
          </cell>
          <cell r="B86" t="str">
            <v>Historical Test Year Twelve Months ended September 2005</v>
          </cell>
          <cell r="D86">
            <v>8634522</v>
          </cell>
          <cell r="E86">
            <v>6930248</v>
          </cell>
          <cell r="F86">
            <v>1055737</v>
          </cell>
          <cell r="G86">
            <v>448647</v>
          </cell>
          <cell r="H86">
            <v>106514</v>
          </cell>
          <cell r="I86">
            <v>93376</v>
          </cell>
          <cell r="J86">
            <v>0</v>
          </cell>
          <cell r="K86">
            <v>0</v>
          </cell>
          <cell r="L86">
            <v>0</v>
          </cell>
          <cell r="M86">
            <v>0</v>
          </cell>
          <cell r="N86">
            <v>0</v>
          </cell>
          <cell r="O86">
            <v>0</v>
          </cell>
          <cell r="P86">
            <v>0</v>
          </cell>
          <cell r="Q86">
            <v>0</v>
          </cell>
          <cell r="R86">
            <v>0</v>
          </cell>
        </row>
        <row r="87">
          <cell r="A87" t="str">
            <v/>
          </cell>
        </row>
        <row r="88">
          <cell r="A88" t="str">
            <v>RESID</v>
          </cell>
          <cell r="B88" t="str">
            <v>Residential Allocation Only</v>
          </cell>
          <cell r="C88" t="str">
            <v>CUS</v>
          </cell>
          <cell r="E88">
            <v>1</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row>
        <row r="89">
          <cell r="A89" t="str">
            <v/>
          </cell>
          <cell r="B89" t="str">
            <v>Historical Test Year Twelve Months ended September 2005</v>
          </cell>
          <cell r="D89">
            <v>1</v>
          </cell>
          <cell r="E89">
            <v>1</v>
          </cell>
          <cell r="F89">
            <v>0</v>
          </cell>
          <cell r="G89">
            <v>0</v>
          </cell>
          <cell r="H89">
            <v>0</v>
          </cell>
          <cell r="I89">
            <v>0</v>
          </cell>
          <cell r="J89">
            <v>0</v>
          </cell>
          <cell r="K89">
            <v>0</v>
          </cell>
          <cell r="L89">
            <v>0</v>
          </cell>
          <cell r="M89">
            <v>0</v>
          </cell>
          <cell r="N89">
            <v>0</v>
          </cell>
          <cell r="O89">
            <v>0</v>
          </cell>
          <cell r="P89">
            <v>0</v>
          </cell>
          <cell r="Q89">
            <v>0</v>
          </cell>
          <cell r="R89">
            <v>0</v>
          </cell>
        </row>
        <row r="90">
          <cell r="A90" t="str">
            <v/>
          </cell>
        </row>
        <row r="91">
          <cell r="A91" t="str">
            <v>PROFORMA_RETAIL</v>
          </cell>
          <cell r="B91" t="str">
            <v>Proforma Retail Revenue - No Transportation</v>
          </cell>
          <cell r="C91" t="str">
            <v>CUS</v>
          </cell>
          <cell r="E91">
            <v>0.54304393662276029</v>
          </cell>
          <cell r="F91">
            <v>0.12297150390713425</v>
          </cell>
          <cell r="G91">
            <v>0.14220684686756624</v>
          </cell>
          <cell r="H91">
            <v>8.3473272199611703E-2</v>
          </cell>
          <cell r="I91">
            <v>5.4473541664006239E-2</v>
          </cell>
          <cell r="J91">
            <v>1.6388697396732226E-4</v>
          </cell>
          <cell r="K91">
            <v>7.5556424825843826E-3</v>
          </cell>
          <cell r="L91">
            <v>1.9931626347497608E-2</v>
          </cell>
          <cell r="M91">
            <v>1.7654968667412337E-2</v>
          </cell>
          <cell r="N91">
            <v>0</v>
          </cell>
          <cell r="O91">
            <v>0</v>
          </cell>
          <cell r="P91">
            <v>8.5247742674596574E-3</v>
          </cell>
          <cell r="Q91">
            <v>0</v>
          </cell>
          <cell r="R91">
            <v>0</v>
          </cell>
          <cell r="S91">
            <v>0</v>
          </cell>
          <cell r="T91">
            <v>0</v>
          </cell>
          <cell r="U91">
            <v>0</v>
          </cell>
          <cell r="V91">
            <v>0</v>
          </cell>
          <cell r="W91">
            <v>0</v>
          </cell>
          <cell r="X91">
            <v>0</v>
          </cell>
        </row>
        <row r="92">
          <cell r="A92" t="str">
            <v/>
          </cell>
          <cell r="B92" t="str">
            <v>Historical Test Year Twelve Months ended September 2005</v>
          </cell>
          <cell r="D92">
            <v>1608449980</v>
          </cell>
          <cell r="E92">
            <v>873459009</v>
          </cell>
          <cell r="F92">
            <v>197793513</v>
          </cell>
          <cell r="G92">
            <v>228732600</v>
          </cell>
          <cell r="H92">
            <v>134262583</v>
          </cell>
          <cell r="I92">
            <v>87617967</v>
          </cell>
          <cell r="J92">
            <v>263604</v>
          </cell>
          <cell r="K92">
            <v>12152873</v>
          </cell>
          <cell r="L92">
            <v>32059024</v>
          </cell>
          <cell r="M92">
            <v>28397134</v>
          </cell>
          <cell r="N92">
            <v>0</v>
          </cell>
          <cell r="O92">
            <v>0</v>
          </cell>
          <cell r="P92">
            <v>13711673</v>
          </cell>
          <cell r="Q92">
            <v>0</v>
          </cell>
          <cell r="R92">
            <v>0</v>
          </cell>
        </row>
        <row r="93">
          <cell r="A93" t="str">
            <v/>
          </cell>
        </row>
        <row r="94">
          <cell r="A94" t="str">
            <v>OH_TFMRC</v>
          </cell>
          <cell r="B94" t="str">
            <v>Allocate Overhead Transformers</v>
          </cell>
          <cell r="C94" t="str">
            <v>CUS</v>
          </cell>
          <cell r="E94">
            <v>0.83789404821706592</v>
          </cell>
          <cell r="F94">
            <v>0.13766780913971724</v>
          </cell>
          <cell r="G94">
            <v>2.3098181861595655E-2</v>
          </cell>
          <cell r="H94">
            <v>2.7852109380830493E-4</v>
          </cell>
          <cell r="I94">
            <v>0</v>
          </cell>
          <cell r="J94">
            <v>0</v>
          </cell>
          <cell r="K94">
            <v>0</v>
          </cell>
          <cell r="L94">
            <v>0</v>
          </cell>
          <cell r="M94">
            <v>0</v>
          </cell>
          <cell r="N94">
            <v>0</v>
          </cell>
          <cell r="O94">
            <v>0</v>
          </cell>
          <cell r="P94">
            <v>1.061439687812837E-3</v>
          </cell>
          <cell r="Q94">
            <v>0</v>
          </cell>
          <cell r="R94">
            <v>0</v>
          </cell>
          <cell r="S94">
            <v>0</v>
          </cell>
          <cell r="T94">
            <v>0</v>
          </cell>
          <cell r="U94">
            <v>0</v>
          </cell>
          <cell r="V94">
            <v>0</v>
          </cell>
          <cell r="W94">
            <v>0</v>
          </cell>
          <cell r="X94">
            <v>0</v>
          </cell>
        </row>
        <row r="95">
          <cell r="A95" t="str">
            <v/>
          </cell>
          <cell r="B95" t="str">
            <v>Historical Test Year Twelve Months ended September 2005</v>
          </cell>
          <cell r="D95">
            <v>235199421</v>
          </cell>
          <cell r="E95">
            <v>197072195</v>
          </cell>
          <cell r="F95">
            <v>32379389</v>
          </cell>
          <cell r="G95">
            <v>5432679</v>
          </cell>
          <cell r="H95">
            <v>65508</v>
          </cell>
          <cell r="I95">
            <v>0</v>
          </cell>
          <cell r="J95">
            <v>0</v>
          </cell>
          <cell r="K95">
            <v>0</v>
          </cell>
          <cell r="L95">
            <v>0</v>
          </cell>
          <cell r="M95">
            <v>0</v>
          </cell>
          <cell r="N95">
            <v>0</v>
          </cell>
          <cell r="O95">
            <v>0</v>
          </cell>
          <cell r="P95">
            <v>249650</v>
          </cell>
          <cell r="Q95">
            <v>0</v>
          </cell>
          <cell r="R95">
            <v>0</v>
          </cell>
        </row>
        <row r="96">
          <cell r="A96" t="str">
            <v/>
          </cell>
        </row>
        <row r="97">
          <cell r="A97" t="str">
            <v>OH_TFMR</v>
          </cell>
          <cell r="B97" t="str">
            <v>Allocate Overhead Transformers</v>
          </cell>
          <cell r="C97" t="str">
            <v>DEM</v>
          </cell>
          <cell r="E97">
            <v>0.83789404821706592</v>
          </cell>
          <cell r="F97">
            <v>0.13766780913971724</v>
          </cell>
          <cell r="G97">
            <v>2.3098181861595655E-2</v>
          </cell>
          <cell r="H97">
            <v>2.7852109380830493E-4</v>
          </cell>
          <cell r="I97">
            <v>0</v>
          </cell>
          <cell r="J97">
            <v>0</v>
          </cell>
          <cell r="K97">
            <v>0</v>
          </cell>
          <cell r="L97">
            <v>0</v>
          </cell>
          <cell r="M97">
            <v>0</v>
          </cell>
          <cell r="N97">
            <v>0</v>
          </cell>
          <cell r="O97">
            <v>0</v>
          </cell>
          <cell r="P97">
            <v>1.061439687812837E-3</v>
          </cell>
          <cell r="Q97">
            <v>0</v>
          </cell>
          <cell r="R97">
            <v>0</v>
          </cell>
          <cell r="S97">
            <v>0</v>
          </cell>
          <cell r="T97">
            <v>0</v>
          </cell>
          <cell r="U97">
            <v>0</v>
          </cell>
          <cell r="V97">
            <v>0</v>
          </cell>
          <cell r="W97">
            <v>0</v>
          </cell>
          <cell r="X97">
            <v>0</v>
          </cell>
        </row>
        <row r="98">
          <cell r="A98" t="str">
            <v/>
          </cell>
          <cell r="B98" t="str">
            <v>Historical Test Year Twelve Months ended September 2005</v>
          </cell>
          <cell r="D98">
            <v>235199421</v>
          </cell>
          <cell r="E98">
            <v>197072195</v>
          </cell>
          <cell r="F98">
            <v>32379389</v>
          </cell>
          <cell r="G98">
            <v>5432679</v>
          </cell>
          <cell r="H98">
            <v>65508</v>
          </cell>
          <cell r="I98">
            <v>0</v>
          </cell>
          <cell r="J98">
            <v>0</v>
          </cell>
          <cell r="K98">
            <v>0</v>
          </cell>
          <cell r="L98">
            <v>0</v>
          </cell>
          <cell r="M98">
            <v>0</v>
          </cell>
          <cell r="N98">
            <v>0</v>
          </cell>
          <cell r="O98">
            <v>0</v>
          </cell>
          <cell r="P98">
            <v>249650</v>
          </cell>
          <cell r="Q98">
            <v>0</v>
          </cell>
          <cell r="R98">
            <v>0</v>
          </cell>
        </row>
        <row r="99">
          <cell r="A99" t="str">
            <v/>
          </cell>
        </row>
        <row r="100">
          <cell r="A100" t="str">
            <v>UG_TFMRC</v>
          </cell>
          <cell r="B100" t="str">
            <v>Allocate Underground Transformers</v>
          </cell>
          <cell r="C100" t="str">
            <v>CUS</v>
          </cell>
          <cell r="E100">
            <v>0.63241112403193611</v>
          </cell>
          <cell r="F100">
            <v>0.17588735914830722</v>
          </cell>
          <cell r="G100">
            <v>0.149112597009986</v>
          </cell>
          <cell r="H100">
            <v>3.9865203927957484E-2</v>
          </cell>
          <cell r="I100">
            <v>0</v>
          </cell>
          <cell r="J100">
            <v>0</v>
          </cell>
          <cell r="K100">
            <v>0</v>
          </cell>
          <cell r="L100">
            <v>2.3679182100649074E-3</v>
          </cell>
          <cell r="M100">
            <v>0</v>
          </cell>
          <cell r="N100">
            <v>0</v>
          </cell>
          <cell r="O100">
            <v>0</v>
          </cell>
          <cell r="P100">
            <v>2.3956549961804866E-4</v>
          </cell>
          <cell r="Q100">
            <v>0</v>
          </cell>
          <cell r="R100">
            <v>1.1623217213027623E-4</v>
          </cell>
          <cell r="S100">
            <v>0</v>
          </cell>
          <cell r="T100">
            <v>0</v>
          </cell>
          <cell r="U100">
            <v>0</v>
          </cell>
          <cell r="V100">
            <v>0</v>
          </cell>
          <cell r="W100">
            <v>0</v>
          </cell>
          <cell r="X100">
            <v>0</v>
          </cell>
        </row>
        <row r="101">
          <cell r="A101" t="str">
            <v/>
          </cell>
          <cell r="B101" t="str">
            <v>Historical Test Year Twelve Months ended September 2005</v>
          </cell>
          <cell r="D101">
            <v>208135145</v>
          </cell>
          <cell r="E101">
            <v>131626981</v>
          </cell>
          <cell r="F101">
            <v>36608341</v>
          </cell>
          <cell r="G101">
            <v>31035572</v>
          </cell>
          <cell r="H101">
            <v>8297350</v>
          </cell>
          <cell r="I101">
            <v>0</v>
          </cell>
          <cell r="J101">
            <v>0</v>
          </cell>
          <cell r="K101">
            <v>0</v>
          </cell>
          <cell r="L101">
            <v>492847</v>
          </cell>
          <cell r="M101">
            <v>0</v>
          </cell>
          <cell r="N101">
            <v>0</v>
          </cell>
          <cell r="O101">
            <v>0</v>
          </cell>
          <cell r="P101">
            <v>49862</v>
          </cell>
          <cell r="Q101">
            <v>0</v>
          </cell>
          <cell r="R101">
            <v>24192</v>
          </cell>
        </row>
        <row r="102">
          <cell r="A102" t="str">
            <v/>
          </cell>
        </row>
        <row r="103">
          <cell r="A103" t="str">
            <v>UG_TFMR</v>
          </cell>
          <cell r="B103" t="str">
            <v>Allocate Underground Transformers</v>
          </cell>
          <cell r="C103" t="str">
            <v>DEM</v>
          </cell>
          <cell r="E103">
            <v>0.63241112403193611</v>
          </cell>
          <cell r="F103">
            <v>0.17588735914830722</v>
          </cell>
          <cell r="G103">
            <v>0.149112597009986</v>
          </cell>
          <cell r="H103">
            <v>3.9865203927957484E-2</v>
          </cell>
          <cell r="I103">
            <v>0</v>
          </cell>
          <cell r="J103">
            <v>0</v>
          </cell>
          <cell r="K103">
            <v>0</v>
          </cell>
          <cell r="L103">
            <v>2.3679182100649074E-3</v>
          </cell>
          <cell r="M103">
            <v>0</v>
          </cell>
          <cell r="N103">
            <v>0</v>
          </cell>
          <cell r="O103">
            <v>0</v>
          </cell>
          <cell r="P103">
            <v>2.3956549961804866E-4</v>
          </cell>
          <cell r="Q103">
            <v>0</v>
          </cell>
          <cell r="R103">
            <v>1.1623217213027623E-4</v>
          </cell>
          <cell r="S103">
            <v>0</v>
          </cell>
          <cell r="T103">
            <v>0</v>
          </cell>
          <cell r="U103">
            <v>0</v>
          </cell>
          <cell r="V103">
            <v>0</v>
          </cell>
          <cell r="W103">
            <v>0</v>
          </cell>
          <cell r="X103">
            <v>0</v>
          </cell>
        </row>
        <row r="104">
          <cell r="A104" t="str">
            <v/>
          </cell>
          <cell r="B104" t="str">
            <v>Historical Test Year Twelve Months ended September 2005</v>
          </cell>
          <cell r="D104">
            <v>208135145</v>
          </cell>
          <cell r="E104">
            <v>131626981</v>
          </cell>
          <cell r="F104">
            <v>36608341</v>
          </cell>
          <cell r="G104">
            <v>31035572</v>
          </cell>
          <cell r="H104">
            <v>8297350</v>
          </cell>
          <cell r="I104">
            <v>0</v>
          </cell>
          <cell r="J104">
            <v>0</v>
          </cell>
          <cell r="K104">
            <v>0</v>
          </cell>
          <cell r="L104">
            <v>492847</v>
          </cell>
          <cell r="M104">
            <v>0</v>
          </cell>
          <cell r="N104">
            <v>0</v>
          </cell>
          <cell r="O104">
            <v>0</v>
          </cell>
          <cell r="P104">
            <v>49862</v>
          </cell>
          <cell r="Q104">
            <v>0</v>
          </cell>
          <cell r="R104">
            <v>24192</v>
          </cell>
        </row>
        <row r="105">
          <cell r="A105" t="str">
            <v/>
          </cell>
        </row>
        <row r="106">
          <cell r="A106" t="str">
            <v>DIR108.09</v>
          </cell>
          <cell r="B106" t="str">
            <v>Dist Accum Depr - Subs &amp; Lines</v>
          </cell>
          <cell r="C106" t="str">
            <v>DEM</v>
          </cell>
          <cell r="E106">
            <v>0</v>
          </cell>
          <cell r="F106">
            <v>0</v>
          </cell>
          <cell r="G106">
            <v>0</v>
          </cell>
          <cell r="H106">
            <v>0</v>
          </cell>
          <cell r="I106">
            <v>5.2637416600764637E-3</v>
          </cell>
          <cell r="J106">
            <v>0</v>
          </cell>
          <cell r="K106">
            <v>0</v>
          </cell>
          <cell r="L106">
            <v>0.44453099339040236</v>
          </cell>
          <cell r="M106">
            <v>0.23934085332917032</v>
          </cell>
          <cell r="N106">
            <v>0</v>
          </cell>
          <cell r="O106">
            <v>0.28983347232394158</v>
          </cell>
          <cell r="P106">
            <v>0</v>
          </cell>
          <cell r="Q106">
            <v>1.9024591142274214E-2</v>
          </cell>
          <cell r="R106">
            <v>2.0063481541350214E-3</v>
          </cell>
          <cell r="S106">
            <v>0</v>
          </cell>
          <cell r="T106">
            <v>0</v>
          </cell>
          <cell r="U106">
            <v>0</v>
          </cell>
          <cell r="V106">
            <v>0</v>
          </cell>
          <cell r="W106">
            <v>0</v>
          </cell>
          <cell r="X106">
            <v>0</v>
          </cell>
        </row>
        <row r="107">
          <cell r="A107" t="str">
            <v/>
          </cell>
          <cell r="B107" t="str">
            <v>Historical Test Year Twelve Months ended September 2005</v>
          </cell>
          <cell r="D107">
            <v>-15399122</v>
          </cell>
          <cell r="E107">
            <v>0</v>
          </cell>
          <cell r="F107">
            <v>0</v>
          </cell>
          <cell r="G107">
            <v>0</v>
          </cell>
          <cell r="H107">
            <v>0</v>
          </cell>
          <cell r="I107">
            <v>-81057</v>
          </cell>
          <cell r="J107">
            <v>0</v>
          </cell>
          <cell r="K107">
            <v>0</v>
          </cell>
          <cell r="L107">
            <v>-6845387</v>
          </cell>
          <cell r="M107">
            <v>-3685639</v>
          </cell>
          <cell r="N107">
            <v>0</v>
          </cell>
          <cell r="O107">
            <v>-4463181</v>
          </cell>
          <cell r="P107">
            <v>0</v>
          </cell>
          <cell r="Q107">
            <v>-292962</v>
          </cell>
          <cell r="R107">
            <v>-30896</v>
          </cell>
        </row>
        <row r="108">
          <cell r="A108" t="str">
            <v/>
          </cell>
        </row>
        <row r="109">
          <cell r="A109" t="str">
            <v>DIR451.06</v>
          </cell>
          <cell r="B109" t="str">
            <v>Acct. Svc. Chgs. Rev.</v>
          </cell>
          <cell r="C109" t="str">
            <v>CUS</v>
          </cell>
          <cell r="E109">
            <v>0.91815628370642788</v>
          </cell>
          <cell r="F109">
            <v>7.8816257864066236E-2</v>
          </cell>
          <cell r="G109">
            <v>2.8095285425570687E-3</v>
          </cell>
          <cell r="H109">
            <v>1.7817240757306358E-4</v>
          </cell>
          <cell r="I109">
            <v>3.9021229757737065E-5</v>
          </cell>
          <cell r="J109">
            <v>0</v>
          </cell>
          <cell r="K109">
            <v>0</v>
          </cell>
          <cell r="L109">
            <v>0</v>
          </cell>
          <cell r="M109">
            <v>4.4174977084230635E-6</v>
          </cell>
          <cell r="N109">
            <v>0</v>
          </cell>
          <cell r="O109">
            <v>0</v>
          </cell>
          <cell r="P109">
            <v>-3.6812480903525531E-6</v>
          </cell>
          <cell r="Q109">
            <v>0</v>
          </cell>
          <cell r="R109">
            <v>0</v>
          </cell>
          <cell r="S109">
            <v>0</v>
          </cell>
          <cell r="T109">
            <v>0</v>
          </cell>
          <cell r="U109">
            <v>0</v>
          </cell>
          <cell r="V109">
            <v>0</v>
          </cell>
          <cell r="W109">
            <v>0</v>
          </cell>
          <cell r="X109">
            <v>0</v>
          </cell>
        </row>
        <row r="110">
          <cell r="A110" t="str">
            <v/>
          </cell>
          <cell r="B110" t="str">
            <v>Historical Test Year Twelve Months ended September 2005</v>
          </cell>
          <cell r="D110">
            <v>1358235</v>
          </cell>
          <cell r="E110">
            <v>1247072</v>
          </cell>
          <cell r="F110">
            <v>107051</v>
          </cell>
          <cell r="G110">
            <v>3816</v>
          </cell>
          <cell r="H110">
            <v>242</v>
          </cell>
          <cell r="I110">
            <v>53</v>
          </cell>
          <cell r="J110">
            <v>0</v>
          </cell>
          <cell r="K110">
            <v>0</v>
          </cell>
          <cell r="L110">
            <v>0</v>
          </cell>
          <cell r="M110">
            <v>6</v>
          </cell>
          <cell r="N110">
            <v>0</v>
          </cell>
          <cell r="O110">
            <v>0</v>
          </cell>
          <cell r="P110">
            <v>-5</v>
          </cell>
          <cell r="Q110">
            <v>0</v>
          </cell>
          <cell r="R110">
            <v>0</v>
          </cell>
        </row>
        <row r="111">
          <cell r="A111" t="str">
            <v/>
          </cell>
        </row>
        <row r="112">
          <cell r="A112" t="str">
            <v>SEC24</v>
          </cell>
          <cell r="B112" t="str">
            <v>Secondary Schedule 24 Only</v>
          </cell>
          <cell r="C112" t="str">
            <v>CUS</v>
          </cell>
          <cell r="E112">
            <v>0</v>
          </cell>
          <cell r="F112">
            <v>1</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row>
        <row r="113">
          <cell r="A113" t="str">
            <v/>
          </cell>
          <cell r="B113" t="str">
            <v>Historical Test Year Twelve Months ended September 2005</v>
          </cell>
          <cell r="D113">
            <v>1</v>
          </cell>
          <cell r="E113">
            <v>0</v>
          </cell>
          <cell r="F113">
            <v>1</v>
          </cell>
          <cell r="G113">
            <v>0</v>
          </cell>
          <cell r="H113">
            <v>0</v>
          </cell>
          <cell r="I113">
            <v>0</v>
          </cell>
          <cell r="J113">
            <v>0</v>
          </cell>
          <cell r="K113">
            <v>0</v>
          </cell>
          <cell r="L113">
            <v>0</v>
          </cell>
          <cell r="M113">
            <v>0</v>
          </cell>
          <cell r="N113">
            <v>0</v>
          </cell>
          <cell r="O113">
            <v>0</v>
          </cell>
          <cell r="P113">
            <v>0</v>
          </cell>
          <cell r="Q113">
            <v>0</v>
          </cell>
          <cell r="R113">
            <v>0</v>
          </cell>
        </row>
        <row r="114">
          <cell r="A114" t="str">
            <v/>
          </cell>
        </row>
        <row r="115">
          <cell r="A115" t="str">
            <v>DEM_1A</v>
          </cell>
          <cell r="B115" t="str">
            <v>200 CP Demand Excl. Interruptible</v>
          </cell>
          <cell r="C115" t="str">
            <v>DEM</v>
          </cell>
          <cell r="E115">
            <v>0.55501262252979222</v>
          </cell>
          <cell r="F115">
            <v>0.11227872654301817</v>
          </cell>
          <cell r="G115">
            <v>0.11965556518921859</v>
          </cell>
          <cell r="H115">
            <v>6.6026286390319502E-2</v>
          </cell>
          <cell r="I115">
            <v>4.6979481955364506E-2</v>
          </cell>
          <cell r="J115">
            <v>7.4593892202377206E-7</v>
          </cell>
          <cell r="K115">
            <v>0</v>
          </cell>
          <cell r="L115">
            <v>1.5916844718143249E-2</v>
          </cell>
          <cell r="M115">
            <v>1.3775005426705659E-2</v>
          </cell>
          <cell r="N115">
            <v>3.466378170644469E-3</v>
          </cell>
          <cell r="O115">
            <v>5.8868256494579385E-2</v>
          </cell>
          <cell r="P115">
            <v>3.4430054177543908E-3</v>
          </cell>
          <cell r="Q115">
            <v>4.1993874846864955E-3</v>
          </cell>
          <cell r="R115">
            <v>3.7769374085136991E-4</v>
          </cell>
          <cell r="S115">
            <v>0</v>
          </cell>
          <cell r="T115">
            <v>0</v>
          </cell>
          <cell r="U115">
            <v>0</v>
          </cell>
          <cell r="V115">
            <v>0</v>
          </cell>
          <cell r="W115">
            <v>0</v>
          </cell>
          <cell r="X115">
            <v>0</v>
          </cell>
        </row>
        <row r="116">
          <cell r="A116" t="str">
            <v/>
          </cell>
          <cell r="B116" t="str">
            <v>Historical Test Year Twelve Months ended September 2005</v>
          </cell>
          <cell r="D116">
            <v>4021777</v>
          </cell>
          <cell r="E116">
            <v>2232137</v>
          </cell>
          <cell r="F116">
            <v>451560</v>
          </cell>
          <cell r="G116">
            <v>481228</v>
          </cell>
          <cell r="H116">
            <v>265543</v>
          </cell>
          <cell r="I116">
            <v>188941</v>
          </cell>
          <cell r="J116">
            <v>3</v>
          </cell>
          <cell r="K116">
            <v>0</v>
          </cell>
          <cell r="L116">
            <v>64014</v>
          </cell>
          <cell r="M116">
            <v>55400</v>
          </cell>
          <cell r="N116">
            <v>13941</v>
          </cell>
          <cell r="O116">
            <v>236755</v>
          </cell>
          <cell r="P116">
            <v>13847</v>
          </cell>
          <cell r="Q116">
            <v>16889</v>
          </cell>
          <cell r="R116">
            <v>1519</v>
          </cell>
        </row>
        <row r="117">
          <cell r="A117" t="str">
            <v/>
          </cell>
        </row>
        <row r="118">
          <cell r="A118" t="str">
            <v>DEM_12CP</v>
          </cell>
          <cell r="B118" t="str">
            <v>12 Monthly CP Demand</v>
          </cell>
          <cell r="C118" t="str">
            <v>DEM</v>
          </cell>
          <cell r="E118">
            <v>0.52186887011442418</v>
          </cell>
          <cell r="F118">
            <v>0.11015252524075382</v>
          </cell>
          <cell r="G118">
            <v>0.13078093354233808</v>
          </cell>
          <cell r="H118">
            <v>6.9672550184117818E-2</v>
          </cell>
          <cell r="I118">
            <v>5.2520689205552536E-2</v>
          </cell>
          <cell r="J118">
            <v>8.7952623439857886E-7</v>
          </cell>
          <cell r="K118">
            <v>1.7700025704154201E-2</v>
          </cell>
          <cell r="L118">
            <v>1.6314991766535038E-2</v>
          </cell>
          <cell r="M118">
            <v>1.4606512056215798E-2</v>
          </cell>
          <cell r="N118">
            <v>3.3690252408637563E-3</v>
          </cell>
          <cell r="O118">
            <v>5.4951919598988812E-2</v>
          </cell>
          <cell r="P118">
            <v>3.8584815903065653E-3</v>
          </cell>
          <cell r="Q118">
            <v>3.8844276142213237E-3</v>
          </cell>
          <cell r="R118">
            <v>3.1816861529368592E-4</v>
          </cell>
          <cell r="S118">
            <v>0</v>
          </cell>
          <cell r="T118">
            <v>0</v>
          </cell>
          <cell r="U118">
            <v>0</v>
          </cell>
          <cell r="V118">
            <v>0</v>
          </cell>
          <cell r="W118">
            <v>0</v>
          </cell>
          <cell r="X118">
            <v>0</v>
          </cell>
        </row>
        <row r="119">
          <cell r="A119" t="str">
            <v/>
          </cell>
          <cell r="B119" t="str">
            <v>Historical Test Year Twelve Months ended September 2005</v>
          </cell>
          <cell r="D119">
            <v>4547903</v>
          </cell>
          <cell r="E119">
            <v>2373409</v>
          </cell>
          <cell r="F119">
            <v>500963</v>
          </cell>
          <cell r="G119">
            <v>594779</v>
          </cell>
          <cell r="H119">
            <v>316864</v>
          </cell>
          <cell r="I119">
            <v>238859</v>
          </cell>
          <cell r="J119">
            <v>4</v>
          </cell>
          <cell r="K119">
            <v>80498</v>
          </cell>
          <cell r="L119">
            <v>74199</v>
          </cell>
          <cell r="M119">
            <v>66429</v>
          </cell>
          <cell r="N119">
            <v>15322</v>
          </cell>
          <cell r="O119">
            <v>249916</v>
          </cell>
          <cell r="P119">
            <v>17548</v>
          </cell>
          <cell r="Q119">
            <v>17666</v>
          </cell>
          <cell r="R119">
            <v>1447</v>
          </cell>
        </row>
        <row r="120">
          <cell r="A120" t="str">
            <v/>
          </cell>
        </row>
        <row r="121">
          <cell r="A121" t="str">
            <v>BPAX</v>
          </cell>
          <cell r="B121" t="str">
            <v>BPA Residential Exchange kWh</v>
          </cell>
          <cell r="C121" t="str">
            <v>NRG</v>
          </cell>
          <cell r="E121">
            <v>0.95103584675056285</v>
          </cell>
          <cell r="F121">
            <v>2.5916994088286835E-2</v>
          </cell>
          <cell r="G121">
            <v>1.7676337029349256E-2</v>
          </cell>
          <cell r="H121">
            <v>1.9693832800008583E-3</v>
          </cell>
          <cell r="I121">
            <v>2.6419381960398379E-3</v>
          </cell>
          <cell r="J121">
            <v>5.5009468573624372E-4</v>
          </cell>
          <cell r="K121">
            <v>0</v>
          </cell>
          <cell r="L121">
            <v>0</v>
          </cell>
          <cell r="M121">
            <v>0</v>
          </cell>
          <cell r="N121">
            <v>0</v>
          </cell>
          <cell r="O121">
            <v>0</v>
          </cell>
          <cell r="P121">
            <v>2.094059700241021E-4</v>
          </cell>
          <cell r="Q121">
            <v>0</v>
          </cell>
          <cell r="R121">
            <v>0</v>
          </cell>
          <cell r="S121">
            <v>0</v>
          </cell>
          <cell r="T121">
            <v>0</v>
          </cell>
          <cell r="U121">
            <v>0</v>
          </cell>
          <cell r="V121">
            <v>0</v>
          </cell>
          <cell r="W121">
            <v>0</v>
          </cell>
          <cell r="X121">
            <v>0</v>
          </cell>
        </row>
        <row r="122">
          <cell r="A122" t="str">
            <v/>
          </cell>
          <cell r="B122" t="str">
            <v>Historical Test Year Twelve Months ended September 2005</v>
          </cell>
          <cell r="D122">
            <v>10675980249</v>
          </cell>
          <cell r="E122">
            <v>10153239916</v>
          </cell>
          <cell r="F122">
            <v>276689317</v>
          </cell>
          <cell r="G122">
            <v>188712225</v>
          </cell>
          <cell r="H122">
            <v>21025097</v>
          </cell>
          <cell r="I122">
            <v>28205280</v>
          </cell>
          <cell r="J122">
            <v>5872800</v>
          </cell>
          <cell r="K122">
            <v>0</v>
          </cell>
          <cell r="L122">
            <v>0</v>
          </cell>
          <cell r="M122">
            <v>0</v>
          </cell>
          <cell r="N122">
            <v>0</v>
          </cell>
          <cell r="O122">
            <v>0</v>
          </cell>
          <cell r="P122">
            <v>2235614</v>
          </cell>
          <cell r="Q122">
            <v>0</v>
          </cell>
          <cell r="R122">
            <v>0</v>
          </cell>
        </row>
        <row r="123">
          <cell r="A123" t="str">
            <v/>
          </cell>
        </row>
        <row r="124">
          <cell r="A124" t="str">
            <v>DIR_RESALE</v>
          </cell>
          <cell r="B124" t="str">
            <v>Firm Resale Allocation Only Excise Tax</v>
          </cell>
          <cell r="C124" t="str">
            <v>CUS</v>
          </cell>
          <cell r="E124">
            <v>0</v>
          </cell>
          <cell r="F124">
            <v>0</v>
          </cell>
          <cell r="G124">
            <v>0</v>
          </cell>
          <cell r="H124">
            <v>0</v>
          </cell>
          <cell r="I124">
            <v>0</v>
          </cell>
          <cell r="J124">
            <v>0</v>
          </cell>
          <cell r="K124">
            <v>0</v>
          </cell>
          <cell r="L124">
            <v>0</v>
          </cell>
          <cell r="M124">
            <v>0</v>
          </cell>
          <cell r="N124">
            <v>0</v>
          </cell>
          <cell r="O124">
            <v>0</v>
          </cell>
          <cell r="P124">
            <v>0</v>
          </cell>
          <cell r="Q124">
            <v>0.69679229155294187</v>
          </cell>
          <cell r="R124">
            <v>0.30320770844705813</v>
          </cell>
          <cell r="S124">
            <v>0</v>
          </cell>
          <cell r="T124">
            <v>0</v>
          </cell>
          <cell r="U124">
            <v>0</v>
          </cell>
          <cell r="V124">
            <v>0</v>
          </cell>
          <cell r="W124">
            <v>0</v>
          </cell>
          <cell r="X124">
            <v>0</v>
          </cell>
        </row>
        <row r="125">
          <cell r="A125" t="str">
            <v/>
          </cell>
          <cell r="B125" t="str">
            <v>Historical Test Year Twelve Months ended September 2005</v>
          </cell>
          <cell r="D125">
            <v>38525.01</v>
          </cell>
          <cell r="E125">
            <v>0</v>
          </cell>
          <cell r="F125">
            <v>0</v>
          </cell>
          <cell r="G125">
            <v>0</v>
          </cell>
          <cell r="H125">
            <v>0</v>
          </cell>
          <cell r="I125">
            <v>0</v>
          </cell>
          <cell r="J125">
            <v>0</v>
          </cell>
          <cell r="K125">
            <v>0</v>
          </cell>
          <cell r="L125">
            <v>0</v>
          </cell>
          <cell r="M125">
            <v>0</v>
          </cell>
          <cell r="N125">
            <v>0</v>
          </cell>
          <cell r="O125">
            <v>0</v>
          </cell>
          <cell r="P125">
            <v>0</v>
          </cell>
          <cell r="Q125">
            <v>26843.93</v>
          </cell>
          <cell r="R125">
            <v>11681.08</v>
          </cell>
        </row>
        <row r="126">
          <cell r="A126" t="str">
            <v/>
          </cell>
        </row>
        <row r="127">
          <cell r="A127" t="str">
            <v>DIR_449</v>
          </cell>
          <cell r="B127" t="str">
            <v>Schedule 449 / 459 Allocation Only</v>
          </cell>
          <cell r="C127" t="str">
            <v>CUS</v>
          </cell>
          <cell r="E127">
            <v>0</v>
          </cell>
          <cell r="F127">
            <v>0</v>
          </cell>
          <cell r="G127">
            <v>0</v>
          </cell>
          <cell r="H127">
            <v>0</v>
          </cell>
          <cell r="I127">
            <v>0</v>
          </cell>
          <cell r="J127">
            <v>0</v>
          </cell>
          <cell r="K127">
            <v>0</v>
          </cell>
          <cell r="L127">
            <v>0</v>
          </cell>
          <cell r="M127">
            <v>0</v>
          </cell>
          <cell r="N127">
            <v>0.14067913540845697</v>
          </cell>
          <cell r="O127">
            <v>0.859320864591543</v>
          </cell>
          <cell r="P127">
            <v>0</v>
          </cell>
          <cell r="Q127">
            <v>0</v>
          </cell>
          <cell r="R127">
            <v>0</v>
          </cell>
          <cell r="S127">
            <v>0</v>
          </cell>
          <cell r="T127">
            <v>0</v>
          </cell>
          <cell r="U127">
            <v>0</v>
          </cell>
          <cell r="V127">
            <v>0</v>
          </cell>
          <cell r="W127">
            <v>0</v>
          </cell>
          <cell r="X127">
            <v>0</v>
          </cell>
        </row>
        <row r="128">
          <cell r="A128" t="str">
            <v/>
          </cell>
          <cell r="B128" t="str">
            <v>Historical Test Year Twelve Months ended September 2005</v>
          </cell>
          <cell r="D128">
            <v>6311142</v>
          </cell>
          <cell r="E128">
            <v>0</v>
          </cell>
          <cell r="F128">
            <v>0</v>
          </cell>
          <cell r="G128">
            <v>0</v>
          </cell>
          <cell r="H128">
            <v>0</v>
          </cell>
          <cell r="I128">
            <v>0</v>
          </cell>
          <cell r="J128">
            <v>0</v>
          </cell>
          <cell r="K128">
            <v>0</v>
          </cell>
          <cell r="L128">
            <v>0</v>
          </cell>
          <cell r="M128">
            <v>0</v>
          </cell>
          <cell r="N128">
            <v>887846</v>
          </cell>
          <cell r="O128">
            <v>5423296</v>
          </cell>
          <cell r="P128">
            <v>0</v>
          </cell>
          <cell r="Q128">
            <v>0</v>
          </cell>
          <cell r="R128">
            <v>0</v>
          </cell>
        </row>
        <row r="129">
          <cell r="A129" t="str">
            <v/>
          </cell>
        </row>
        <row r="130">
          <cell r="A130" t="str">
            <v>DEM_12NCP2</v>
          </cell>
          <cell r="B130" t="str">
            <v>Dist 12 NCP Dem, Excl Dir Assn Transf (No HV, PRI &amp; FR)</v>
          </cell>
          <cell r="C130" t="str">
            <v>DEM</v>
          </cell>
          <cell r="E130">
            <v>0.61690246298523865</v>
          </cell>
          <cell r="F130">
            <v>0.13414853646184971</v>
          </cell>
          <cell r="G130">
            <v>0.15568045398670377</v>
          </cell>
          <cell r="H130">
            <v>8.7402937885279586E-2</v>
          </cell>
          <cell r="I130">
            <v>0</v>
          </cell>
          <cell r="J130">
            <v>0</v>
          </cell>
          <cell r="K130">
            <v>0</v>
          </cell>
          <cell r="L130">
            <v>0</v>
          </cell>
          <cell r="M130">
            <v>0</v>
          </cell>
          <cell r="N130">
            <v>0</v>
          </cell>
          <cell r="O130">
            <v>0</v>
          </cell>
          <cell r="P130">
            <v>5.8656086809282873E-3</v>
          </cell>
          <cell r="Q130">
            <v>0</v>
          </cell>
          <cell r="R130">
            <v>0</v>
          </cell>
          <cell r="S130">
            <v>0</v>
          </cell>
          <cell r="T130">
            <v>0</v>
          </cell>
          <cell r="U130">
            <v>0</v>
          </cell>
          <cell r="V130">
            <v>0</v>
          </cell>
          <cell r="W130">
            <v>0</v>
          </cell>
          <cell r="X130">
            <v>0</v>
          </cell>
        </row>
        <row r="131">
          <cell r="A131" t="str">
            <v/>
          </cell>
          <cell r="B131" t="str">
            <v>Historical Test Year Twelve Months ended September 2005</v>
          </cell>
          <cell r="D131">
            <v>4172457</v>
          </cell>
          <cell r="E131">
            <v>2573999</v>
          </cell>
          <cell r="F131">
            <v>559729</v>
          </cell>
          <cell r="G131">
            <v>649570</v>
          </cell>
          <cell r="H131">
            <v>364685</v>
          </cell>
          <cell r="I131">
            <v>0</v>
          </cell>
          <cell r="J131">
            <v>0</v>
          </cell>
          <cell r="K131">
            <v>0</v>
          </cell>
          <cell r="L131">
            <v>0</v>
          </cell>
          <cell r="M131">
            <v>0</v>
          </cell>
          <cell r="N131">
            <v>0</v>
          </cell>
          <cell r="O131">
            <v>0</v>
          </cell>
          <cell r="P131">
            <v>24474</v>
          </cell>
          <cell r="Q131">
            <v>0</v>
          </cell>
          <cell r="R131">
            <v>0</v>
          </cell>
        </row>
        <row r="132">
          <cell r="A132" t="str">
            <v/>
          </cell>
        </row>
        <row r="133">
          <cell r="A133" t="str">
            <v>DIR451.07</v>
          </cell>
          <cell r="B133" t="str">
            <v>NSF Check Charge Revenue</v>
          </cell>
          <cell r="C133" t="str">
            <v>CUS</v>
          </cell>
          <cell r="E133">
            <v>0.94412098369570308</v>
          </cell>
          <cell r="F133">
            <v>5.2278757535697877E-2</v>
          </cell>
          <cell r="G133">
            <v>3.3752425955615559E-3</v>
          </cell>
          <cell r="H133">
            <v>7.5005391012479019E-5</v>
          </cell>
          <cell r="I133">
            <v>7.5005391012479019E-5</v>
          </cell>
          <cell r="J133">
            <v>0</v>
          </cell>
          <cell r="K133">
            <v>0</v>
          </cell>
          <cell r="L133">
            <v>0</v>
          </cell>
          <cell r="M133">
            <v>0</v>
          </cell>
          <cell r="N133">
            <v>0</v>
          </cell>
          <cell r="O133">
            <v>0</v>
          </cell>
          <cell r="P133">
            <v>7.5005391012479019E-5</v>
          </cell>
          <cell r="Q133">
            <v>0</v>
          </cell>
          <cell r="R133">
            <v>0</v>
          </cell>
          <cell r="S133">
            <v>0</v>
          </cell>
          <cell r="T133">
            <v>0</v>
          </cell>
          <cell r="U133">
            <v>0</v>
          </cell>
          <cell r="V133">
            <v>0</v>
          </cell>
          <cell r="W133">
            <v>0</v>
          </cell>
          <cell r="X133">
            <v>0</v>
          </cell>
        </row>
        <row r="134">
          <cell r="A134" t="str">
            <v/>
          </cell>
          <cell r="B134" t="str">
            <v>Historical Test Year Twelve Months ended September 2005</v>
          </cell>
          <cell r="D134">
            <v>213318</v>
          </cell>
          <cell r="E134">
            <v>201398</v>
          </cell>
          <cell r="F134">
            <v>11152</v>
          </cell>
          <cell r="G134">
            <v>720</v>
          </cell>
          <cell r="H134">
            <v>16</v>
          </cell>
          <cell r="I134">
            <v>16</v>
          </cell>
          <cell r="J134">
            <v>0</v>
          </cell>
          <cell r="K134">
            <v>0</v>
          </cell>
          <cell r="L134">
            <v>0</v>
          </cell>
          <cell r="M134">
            <v>0</v>
          </cell>
          <cell r="N134">
            <v>0</v>
          </cell>
          <cell r="O134">
            <v>0</v>
          </cell>
          <cell r="P134">
            <v>16</v>
          </cell>
          <cell r="Q134">
            <v>0</v>
          </cell>
          <cell r="R134">
            <v>0</v>
          </cell>
        </row>
        <row r="135">
          <cell r="A135" t="str">
            <v/>
          </cell>
        </row>
        <row r="136">
          <cell r="A136" t="str">
            <v>DIR451.03</v>
          </cell>
          <cell r="B136" t="str">
            <v>Connect/Reconnect Revenue</v>
          </cell>
          <cell r="C136" t="str">
            <v>CUS</v>
          </cell>
          <cell r="E136">
            <v>0.97374060348969105</v>
          </cell>
          <cell r="F136">
            <v>2.5135104425604356E-2</v>
          </cell>
          <cell r="G136">
            <v>1.0505353344669281E-3</v>
          </cell>
          <cell r="H136">
            <v>0</v>
          </cell>
          <cell r="I136">
            <v>7.3756750237716017E-5</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row>
        <row r="137">
          <cell r="A137" t="str">
            <v/>
          </cell>
          <cell r="B137" t="str">
            <v>Historical Test Year Twelve Months ended September 2005</v>
          </cell>
          <cell r="D137">
            <v>1003298</v>
          </cell>
          <cell r="E137">
            <v>976952</v>
          </cell>
          <cell r="F137">
            <v>25218</v>
          </cell>
          <cell r="G137">
            <v>1054</v>
          </cell>
          <cell r="H137">
            <v>0</v>
          </cell>
          <cell r="I137">
            <v>74</v>
          </cell>
          <cell r="J137">
            <v>0</v>
          </cell>
          <cell r="K137">
            <v>0</v>
          </cell>
          <cell r="L137">
            <v>0</v>
          </cell>
          <cell r="M137">
            <v>0</v>
          </cell>
          <cell r="N137">
            <v>0</v>
          </cell>
          <cell r="O137">
            <v>0</v>
          </cell>
          <cell r="P137">
            <v>0</v>
          </cell>
          <cell r="Q137">
            <v>0</v>
          </cell>
          <cell r="R137">
            <v>0</v>
          </cell>
        </row>
        <row r="138">
          <cell r="A138" t="str">
            <v/>
          </cell>
        </row>
        <row r="139">
          <cell r="A139" t="str">
            <v>DEM_12NCP1</v>
          </cell>
          <cell r="B139" t="str">
            <v>12 NCP Distribution Demand (No HV, LFR, Trans)</v>
          </cell>
          <cell r="C139" t="str">
            <v>DEM</v>
          </cell>
          <cell r="E139">
            <v>0.5716406604117813</v>
          </cell>
          <cell r="F139">
            <v>0.12430613034877867</v>
          </cell>
          <cell r="G139">
            <v>0.14425826264255767</v>
          </cell>
          <cell r="H139">
            <v>8.0990231248058167E-2</v>
          </cell>
          <cell r="I139">
            <v>5.4799573690039613E-2</v>
          </cell>
          <cell r="J139">
            <v>4.5771245486446628E-4</v>
          </cell>
          <cell r="K139">
            <v>1.7697770756016164E-2</v>
          </cell>
          <cell r="L139">
            <v>0</v>
          </cell>
          <cell r="M139">
            <v>0</v>
          </cell>
          <cell r="N139">
            <v>0</v>
          </cell>
          <cell r="O139">
            <v>0</v>
          </cell>
          <cell r="P139">
            <v>5.4352521205011869E-3</v>
          </cell>
          <cell r="Q139">
            <v>0</v>
          </cell>
          <cell r="R139">
            <v>4.1440632740276275E-4</v>
          </cell>
          <cell r="S139">
            <v>0</v>
          </cell>
          <cell r="T139">
            <v>0</v>
          </cell>
          <cell r="U139">
            <v>0</v>
          </cell>
          <cell r="V139">
            <v>0</v>
          </cell>
          <cell r="W139">
            <v>0</v>
          </cell>
          <cell r="X139">
            <v>0</v>
          </cell>
        </row>
        <row r="140">
          <cell r="A140" t="str">
            <v/>
          </cell>
          <cell r="B140" t="str">
            <v>Historical Test Year Twelve Months ended September 2005</v>
          </cell>
          <cell r="D140">
            <v>4502827</v>
          </cell>
          <cell r="E140">
            <v>2573999</v>
          </cell>
          <cell r="F140">
            <v>559729</v>
          </cell>
          <cell r="G140">
            <v>649570</v>
          </cell>
          <cell r="H140">
            <v>364685</v>
          </cell>
          <cell r="I140">
            <v>246753</v>
          </cell>
          <cell r="J140">
            <v>2061</v>
          </cell>
          <cell r="K140">
            <v>79690</v>
          </cell>
          <cell r="L140">
            <v>0</v>
          </cell>
          <cell r="M140">
            <v>0</v>
          </cell>
          <cell r="N140">
            <v>0</v>
          </cell>
          <cell r="O140">
            <v>0</v>
          </cell>
          <cell r="P140">
            <v>24474</v>
          </cell>
          <cell r="Q140">
            <v>0</v>
          </cell>
          <cell r="R140">
            <v>1866</v>
          </cell>
        </row>
        <row r="141">
          <cell r="A141" t="str">
            <v/>
          </cell>
        </row>
        <row r="142">
          <cell r="A142" t="str">
            <v>OH_SVC</v>
          </cell>
          <cell r="B142" t="str">
            <v>Dist OH Services</v>
          </cell>
          <cell r="C142" t="str">
            <v>CUS</v>
          </cell>
          <cell r="E142">
            <v>0.86817585956139687</v>
          </cell>
          <cell r="F142">
            <v>0.12612575364387879</v>
          </cell>
          <cell r="G142">
            <v>5.6351524555596361E-3</v>
          </cell>
          <cell r="H142">
            <v>6.3234339164674384E-5</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row>
        <row r="143">
          <cell r="A143" t="str">
            <v/>
          </cell>
          <cell r="B143" t="str">
            <v>Historical Test Year Twelve Months ended September 2005</v>
          </cell>
          <cell r="D143">
            <v>411169</v>
          </cell>
          <cell r="E143">
            <v>356967</v>
          </cell>
          <cell r="F143">
            <v>51859</v>
          </cell>
          <cell r="G143">
            <v>2317</v>
          </cell>
          <cell r="H143">
            <v>26</v>
          </cell>
          <cell r="I143">
            <v>0</v>
          </cell>
          <cell r="J143">
            <v>0</v>
          </cell>
          <cell r="K143">
            <v>0</v>
          </cell>
          <cell r="L143">
            <v>0</v>
          </cell>
          <cell r="M143">
            <v>0</v>
          </cell>
          <cell r="N143">
            <v>0</v>
          </cell>
          <cell r="O143">
            <v>0</v>
          </cell>
          <cell r="P143">
            <v>0</v>
          </cell>
          <cell r="Q143">
            <v>0</v>
          </cell>
          <cell r="R143">
            <v>0</v>
          </cell>
        </row>
        <row r="144">
          <cell r="A144" t="str">
            <v/>
          </cell>
        </row>
        <row r="145">
          <cell r="A145" t="str">
            <v>ENERGY_2</v>
          </cell>
          <cell r="B145" t="str">
            <v>Energy - NO RETAIL WHEELING</v>
          </cell>
          <cell r="C145" t="str">
            <v>NRG</v>
          </cell>
          <cell r="E145">
            <v>0.50898010759620138</v>
          </cell>
          <cell r="F145">
            <v>0.1233295607610793</v>
          </cell>
          <cell r="G145">
            <v>0.14667595726803034</v>
          </cell>
          <cell r="H145">
            <v>9.4776894694337671E-2</v>
          </cell>
          <cell r="I145">
            <v>6.6524014882480942E-2</v>
          </cell>
          <cell r="J145">
            <v>2.7153137999111706E-4</v>
          </cell>
          <cell r="K145">
            <v>8.2255229292589604E-3</v>
          </cell>
          <cell r="L145">
            <v>2.4333806121729022E-2</v>
          </cell>
          <cell r="M145">
            <v>2.2351074030810918E-2</v>
          </cell>
          <cell r="N145">
            <v>0</v>
          </cell>
          <cell r="O145">
            <v>0</v>
          </cell>
          <cell r="P145">
            <v>4.1762290459519116E-3</v>
          </cell>
          <cell r="Q145">
            <v>0</v>
          </cell>
          <cell r="R145">
            <v>3.5530129012848063E-4</v>
          </cell>
          <cell r="S145">
            <v>0</v>
          </cell>
          <cell r="T145">
            <v>0</v>
          </cell>
          <cell r="U145">
            <v>0</v>
          </cell>
          <cell r="V145">
            <v>0</v>
          </cell>
          <cell r="W145">
            <v>0</v>
          </cell>
          <cell r="X145">
            <v>0</v>
          </cell>
        </row>
        <row r="146">
          <cell r="A146" t="str">
            <v/>
          </cell>
          <cell r="B146" t="str">
            <v>Historical Test Year Twelve Months ended September 2005</v>
          </cell>
          <cell r="D146">
            <v>21759006271</v>
          </cell>
          <cell r="E146">
            <v>11074901353</v>
          </cell>
          <cell r="F146">
            <v>2683528686</v>
          </cell>
          <cell r="G146">
            <v>3191523074</v>
          </cell>
          <cell r="H146">
            <v>2062251046</v>
          </cell>
          <cell r="I146">
            <v>1447496457</v>
          </cell>
          <cell r="J146">
            <v>5908253</v>
          </cell>
          <cell r="K146">
            <v>178979205</v>
          </cell>
          <cell r="L146">
            <v>529479440</v>
          </cell>
          <cell r="M146">
            <v>486337160</v>
          </cell>
          <cell r="N146">
            <v>0</v>
          </cell>
          <cell r="O146">
            <v>0</v>
          </cell>
          <cell r="P146">
            <v>90870594</v>
          </cell>
          <cell r="Q146">
            <v>0</v>
          </cell>
          <cell r="R146">
            <v>7731003</v>
          </cell>
        </row>
        <row r="147">
          <cell r="A147" t="str">
            <v/>
          </cell>
        </row>
        <row r="148">
          <cell r="A148" t="str">
            <v>DEM_2A</v>
          </cell>
          <cell r="B148" t="str">
            <v>200 CP Demand - NO RETAIL WHEELING &amp; INTERRUPT</v>
          </cell>
          <cell r="C148" t="str">
            <v>DEM</v>
          </cell>
          <cell r="E148">
            <v>0.59457188124635074</v>
          </cell>
          <cell r="F148">
            <v>0.12028154127439407</v>
          </cell>
          <cell r="G148">
            <v>0.12818417385152384</v>
          </cell>
          <cell r="H148">
            <v>7.0732397277496722E-2</v>
          </cell>
          <cell r="I148">
            <v>5.0328006665615398E-2</v>
          </cell>
          <cell r="J148">
            <v>7.9910670525108997E-7</v>
          </cell>
          <cell r="K148">
            <v>0</v>
          </cell>
          <cell r="L148">
            <v>1.7051338876647757E-2</v>
          </cell>
          <cell r="M148">
            <v>1.4756837156970128E-2</v>
          </cell>
          <cell r="N148">
            <v>0</v>
          </cell>
          <cell r="O148">
            <v>0</v>
          </cell>
          <cell r="P148">
            <v>3.6884101825372809E-3</v>
          </cell>
          <cell r="Q148">
            <v>0</v>
          </cell>
          <cell r="R148">
            <v>4.0461436175880187E-4</v>
          </cell>
          <cell r="S148">
            <v>0</v>
          </cell>
          <cell r="T148">
            <v>0</v>
          </cell>
          <cell r="U148">
            <v>0</v>
          </cell>
          <cell r="V148">
            <v>0</v>
          </cell>
          <cell r="W148">
            <v>0</v>
          </cell>
          <cell r="X148">
            <v>0</v>
          </cell>
        </row>
        <row r="149">
          <cell r="A149" t="str">
            <v/>
          </cell>
          <cell r="B149" t="str">
            <v>Historical Test Year Twelve Months ended September 2005</v>
          </cell>
          <cell r="D149">
            <v>3754192</v>
          </cell>
          <cell r="E149">
            <v>2232137</v>
          </cell>
          <cell r="F149">
            <v>451560</v>
          </cell>
          <cell r="G149">
            <v>481228</v>
          </cell>
          <cell r="H149">
            <v>265543</v>
          </cell>
          <cell r="I149">
            <v>188941</v>
          </cell>
          <cell r="J149">
            <v>3</v>
          </cell>
          <cell r="K149">
            <v>0</v>
          </cell>
          <cell r="L149">
            <v>64014</v>
          </cell>
          <cell r="M149">
            <v>55400</v>
          </cell>
          <cell r="N149">
            <v>0</v>
          </cell>
          <cell r="O149">
            <v>0</v>
          </cell>
          <cell r="P149">
            <v>13847</v>
          </cell>
          <cell r="Q149">
            <v>0</v>
          </cell>
          <cell r="R149">
            <v>1519</v>
          </cell>
        </row>
        <row r="150">
          <cell r="A150" t="str">
            <v/>
          </cell>
        </row>
        <row r="151">
          <cell r="A151" t="str">
            <v>DIR_RESALE_SMALL</v>
          </cell>
          <cell r="B151" t="str">
            <v>Small Firm Resale Allocation Only</v>
          </cell>
          <cell r="C151" t="str">
            <v>CUS</v>
          </cell>
          <cell r="E151">
            <v>0</v>
          </cell>
          <cell r="F151">
            <v>0</v>
          </cell>
          <cell r="G151">
            <v>0</v>
          </cell>
          <cell r="H151">
            <v>0</v>
          </cell>
          <cell r="I151">
            <v>0</v>
          </cell>
          <cell r="J151">
            <v>0</v>
          </cell>
          <cell r="K151">
            <v>0</v>
          </cell>
          <cell r="L151">
            <v>0</v>
          </cell>
          <cell r="M151">
            <v>0</v>
          </cell>
          <cell r="N151">
            <v>0</v>
          </cell>
          <cell r="O151">
            <v>0</v>
          </cell>
          <cell r="P151">
            <v>0</v>
          </cell>
          <cell r="Q151">
            <v>0</v>
          </cell>
          <cell r="R151">
            <v>1</v>
          </cell>
          <cell r="S151">
            <v>0</v>
          </cell>
          <cell r="T151">
            <v>0</v>
          </cell>
          <cell r="U151">
            <v>0</v>
          </cell>
          <cell r="V151">
            <v>0</v>
          </cell>
          <cell r="W151">
            <v>0</v>
          </cell>
          <cell r="X151">
            <v>0</v>
          </cell>
        </row>
        <row r="152">
          <cell r="A152" t="str">
            <v/>
          </cell>
          <cell r="B152" t="str">
            <v>Historical Test Year Twelve Months ended September 2005</v>
          </cell>
          <cell r="D152">
            <v>1</v>
          </cell>
          <cell r="E152">
            <v>0</v>
          </cell>
          <cell r="F152">
            <v>0</v>
          </cell>
          <cell r="G152">
            <v>0</v>
          </cell>
          <cell r="H152">
            <v>0</v>
          </cell>
          <cell r="I152">
            <v>0</v>
          </cell>
          <cell r="J152">
            <v>0</v>
          </cell>
          <cell r="K152">
            <v>0</v>
          </cell>
          <cell r="L152">
            <v>0</v>
          </cell>
          <cell r="M152">
            <v>0</v>
          </cell>
          <cell r="N152">
            <v>0</v>
          </cell>
          <cell r="O152">
            <v>0</v>
          </cell>
          <cell r="P152">
            <v>0</v>
          </cell>
          <cell r="Q152">
            <v>0</v>
          </cell>
          <cell r="R152">
            <v>1</v>
          </cell>
        </row>
        <row r="153">
          <cell r="A153" t="str">
            <v/>
          </cell>
        </row>
        <row r="154">
          <cell r="A154" t="str">
            <v>DIR_RESALE_LARGE</v>
          </cell>
          <cell r="B154" t="str">
            <v>Large Firm Resale Allocation Only</v>
          </cell>
          <cell r="C154" t="str">
            <v>CUS</v>
          </cell>
          <cell r="E154">
            <v>0</v>
          </cell>
          <cell r="F154">
            <v>0</v>
          </cell>
          <cell r="G154">
            <v>0</v>
          </cell>
          <cell r="H154">
            <v>0</v>
          </cell>
          <cell r="I154">
            <v>0</v>
          </cell>
          <cell r="J154">
            <v>0</v>
          </cell>
          <cell r="K154">
            <v>0</v>
          </cell>
          <cell r="L154">
            <v>0</v>
          </cell>
          <cell r="M154">
            <v>0</v>
          </cell>
          <cell r="N154">
            <v>0</v>
          </cell>
          <cell r="O154">
            <v>0</v>
          </cell>
          <cell r="P154">
            <v>0</v>
          </cell>
          <cell r="Q154">
            <v>1</v>
          </cell>
          <cell r="R154">
            <v>0</v>
          </cell>
          <cell r="S154">
            <v>0</v>
          </cell>
          <cell r="T154">
            <v>0</v>
          </cell>
          <cell r="U154">
            <v>0</v>
          </cell>
          <cell r="V154">
            <v>0</v>
          </cell>
          <cell r="W154">
            <v>0</v>
          </cell>
          <cell r="X154">
            <v>0</v>
          </cell>
        </row>
        <row r="155">
          <cell r="A155" t="str">
            <v/>
          </cell>
          <cell r="B155" t="str">
            <v>Historical Test Year Twelve Months ended September 2005</v>
          </cell>
          <cell r="D155">
            <v>1</v>
          </cell>
          <cell r="E155">
            <v>0</v>
          </cell>
          <cell r="F155">
            <v>0</v>
          </cell>
          <cell r="G155">
            <v>0</v>
          </cell>
          <cell r="H155">
            <v>0</v>
          </cell>
          <cell r="I155">
            <v>0</v>
          </cell>
          <cell r="J155">
            <v>0</v>
          </cell>
          <cell r="K155">
            <v>0</v>
          </cell>
          <cell r="L155">
            <v>0</v>
          </cell>
          <cell r="M155">
            <v>0</v>
          </cell>
          <cell r="N155">
            <v>0</v>
          </cell>
          <cell r="O155">
            <v>0</v>
          </cell>
          <cell r="P155">
            <v>0</v>
          </cell>
          <cell r="Q155">
            <v>1</v>
          </cell>
          <cell r="R155">
            <v>0</v>
          </cell>
        </row>
        <row r="156">
          <cell r="A156" t="str">
            <v/>
          </cell>
        </row>
        <row r="157">
          <cell r="A157" t="str">
            <v>DIR_449_HV</v>
          </cell>
          <cell r="B157" t="str">
            <v>Schedule 449 / 459 HV Allocation Only</v>
          </cell>
          <cell r="C157" t="str">
            <v>DEM</v>
          </cell>
          <cell r="E157">
            <v>0</v>
          </cell>
          <cell r="F157">
            <v>0</v>
          </cell>
          <cell r="G157">
            <v>0</v>
          </cell>
          <cell r="H157">
            <v>0</v>
          </cell>
          <cell r="I157">
            <v>0</v>
          </cell>
          <cell r="J157">
            <v>0</v>
          </cell>
          <cell r="K157">
            <v>0</v>
          </cell>
          <cell r="L157">
            <v>0</v>
          </cell>
          <cell r="M157">
            <v>0</v>
          </cell>
          <cell r="N157">
            <v>0</v>
          </cell>
          <cell r="O157">
            <v>1</v>
          </cell>
          <cell r="P157">
            <v>0</v>
          </cell>
          <cell r="Q157">
            <v>0</v>
          </cell>
          <cell r="R157">
            <v>0</v>
          </cell>
          <cell r="S157">
            <v>0</v>
          </cell>
          <cell r="T157">
            <v>0</v>
          </cell>
          <cell r="U157">
            <v>0</v>
          </cell>
          <cell r="V157">
            <v>0</v>
          </cell>
          <cell r="W157">
            <v>0</v>
          </cell>
          <cell r="X157">
            <v>0</v>
          </cell>
        </row>
        <row r="158">
          <cell r="A158" t="str">
            <v/>
          </cell>
          <cell r="B158" t="str">
            <v>Historical Test Year Twelve Months ended September 2005</v>
          </cell>
          <cell r="D158">
            <v>1</v>
          </cell>
          <cell r="E158">
            <v>0</v>
          </cell>
          <cell r="F158">
            <v>0</v>
          </cell>
          <cell r="G158">
            <v>0</v>
          </cell>
          <cell r="H158">
            <v>0</v>
          </cell>
          <cell r="I158">
            <v>0</v>
          </cell>
          <cell r="J158">
            <v>0</v>
          </cell>
          <cell r="K158">
            <v>0</v>
          </cell>
          <cell r="L158">
            <v>0</v>
          </cell>
          <cell r="M158">
            <v>0</v>
          </cell>
          <cell r="N158">
            <v>0</v>
          </cell>
          <cell r="O158">
            <v>1</v>
          </cell>
          <cell r="P158">
            <v>0</v>
          </cell>
          <cell r="Q158">
            <v>0</v>
          </cell>
          <cell r="R158">
            <v>0</v>
          </cell>
        </row>
        <row r="159">
          <cell r="A159" t="str">
            <v/>
          </cell>
        </row>
        <row r="160">
          <cell r="A160" t="str">
            <v>DIR_449_ENERGY</v>
          </cell>
          <cell r="B160" t="str">
            <v>Schedule 449 / 459 Energy Allocation</v>
          </cell>
          <cell r="C160" t="str">
            <v>NRG</v>
          </cell>
          <cell r="E160">
            <v>0</v>
          </cell>
          <cell r="F160">
            <v>0</v>
          </cell>
          <cell r="G160">
            <v>0</v>
          </cell>
          <cell r="H160">
            <v>0</v>
          </cell>
          <cell r="I160">
            <v>0</v>
          </cell>
          <cell r="J160">
            <v>0</v>
          </cell>
          <cell r="K160">
            <v>0</v>
          </cell>
          <cell r="L160">
            <v>0</v>
          </cell>
          <cell r="M160">
            <v>0</v>
          </cell>
          <cell r="N160">
            <v>5.7713334870122673E-2</v>
          </cell>
          <cell r="O160">
            <v>0.94228666512987735</v>
          </cell>
          <cell r="P160">
            <v>0</v>
          </cell>
          <cell r="Q160">
            <v>0</v>
          </cell>
          <cell r="R160">
            <v>0</v>
          </cell>
          <cell r="S160">
            <v>0</v>
          </cell>
          <cell r="T160">
            <v>0</v>
          </cell>
          <cell r="U160">
            <v>0</v>
          </cell>
          <cell r="V160">
            <v>0</v>
          </cell>
          <cell r="W160">
            <v>0</v>
          </cell>
          <cell r="X160">
            <v>0</v>
          </cell>
        </row>
        <row r="161">
          <cell r="A161" t="str">
            <v/>
          </cell>
          <cell r="B161" t="str">
            <v>Historical Test Year Twelve Months ended September 2005</v>
          </cell>
          <cell r="D161">
            <v>2086458169</v>
          </cell>
          <cell r="E161">
            <v>0</v>
          </cell>
          <cell r="F161">
            <v>0</v>
          </cell>
          <cell r="G161">
            <v>0</v>
          </cell>
          <cell r="H161">
            <v>0</v>
          </cell>
          <cell r="I161">
            <v>0</v>
          </cell>
          <cell r="J161">
            <v>0</v>
          </cell>
          <cell r="K161">
            <v>0</v>
          </cell>
          <cell r="L161">
            <v>0</v>
          </cell>
          <cell r="M161">
            <v>0</v>
          </cell>
          <cell r="N161">
            <v>120416459</v>
          </cell>
          <cell r="O161">
            <v>1966041710</v>
          </cell>
          <cell r="P161">
            <v>0</v>
          </cell>
          <cell r="Q161">
            <v>0</v>
          </cell>
          <cell r="R161">
            <v>0</v>
          </cell>
        </row>
        <row r="162">
          <cell r="A162" t="str">
            <v/>
          </cell>
        </row>
        <row r="163">
          <cell r="A163" t="str">
            <v>ANCIL</v>
          </cell>
          <cell r="B163" t="str">
            <v>Transportation Ancillary Exp</v>
          </cell>
          <cell r="C163" t="str">
            <v>DEM</v>
          </cell>
          <cell r="E163">
            <v>0</v>
          </cell>
          <cell r="F163">
            <v>0</v>
          </cell>
          <cell r="G163">
            <v>0</v>
          </cell>
          <cell r="H163">
            <v>0</v>
          </cell>
          <cell r="I163">
            <v>0</v>
          </cell>
          <cell r="J163">
            <v>0</v>
          </cell>
          <cell r="K163">
            <v>0</v>
          </cell>
          <cell r="L163">
            <v>0</v>
          </cell>
          <cell r="M163">
            <v>0</v>
          </cell>
          <cell r="N163">
            <v>4.3665730453056086E-2</v>
          </cell>
          <cell r="O163">
            <v>0.83479950857140728</v>
          </cell>
          <cell r="P163">
            <v>0</v>
          </cell>
          <cell r="Q163">
            <v>0.1215347609755366</v>
          </cell>
          <cell r="R163">
            <v>0</v>
          </cell>
          <cell r="S163">
            <v>0</v>
          </cell>
          <cell r="T163">
            <v>0</v>
          </cell>
          <cell r="U163">
            <v>0</v>
          </cell>
          <cell r="V163">
            <v>0</v>
          </cell>
          <cell r="W163">
            <v>0</v>
          </cell>
          <cell r="X163">
            <v>0</v>
          </cell>
        </row>
        <row r="164">
          <cell r="A164" t="str">
            <v/>
          </cell>
          <cell r="B164" t="str">
            <v>Historical Test Year Twelve Months ended September 2005</v>
          </cell>
          <cell r="D164">
            <v>972438.33000000007</v>
          </cell>
          <cell r="E164">
            <v>0</v>
          </cell>
          <cell r="F164">
            <v>0</v>
          </cell>
          <cell r="G164">
            <v>0</v>
          </cell>
          <cell r="H164">
            <v>0</v>
          </cell>
          <cell r="I164">
            <v>0</v>
          </cell>
          <cell r="J164">
            <v>0</v>
          </cell>
          <cell r="K164">
            <v>0</v>
          </cell>
          <cell r="L164">
            <v>0</v>
          </cell>
          <cell r="M164">
            <v>0</v>
          </cell>
          <cell r="N164">
            <v>42462.23</v>
          </cell>
          <cell r="O164">
            <v>811791.04</v>
          </cell>
          <cell r="P164">
            <v>0</v>
          </cell>
          <cell r="Q164">
            <v>118185.06</v>
          </cell>
          <cell r="R164">
            <v>0</v>
          </cell>
        </row>
        <row r="165">
          <cell r="A165" t="str">
            <v/>
          </cell>
        </row>
        <row r="166">
          <cell r="A166" t="str">
            <v>DIR_449_OATT</v>
          </cell>
          <cell r="B166" t="str">
            <v>Transportation OATT Revenue</v>
          </cell>
          <cell r="C166" t="str">
            <v>CUS</v>
          </cell>
          <cell r="E166">
            <v>0</v>
          </cell>
          <cell r="F166">
            <v>0</v>
          </cell>
          <cell r="G166">
            <v>0</v>
          </cell>
          <cell r="H166">
            <v>0</v>
          </cell>
          <cell r="I166">
            <v>0</v>
          </cell>
          <cell r="J166">
            <v>0</v>
          </cell>
          <cell r="K166">
            <v>0</v>
          </cell>
          <cell r="L166">
            <v>0</v>
          </cell>
          <cell r="M166">
            <v>0</v>
          </cell>
          <cell r="N166">
            <v>5.221404014033313E-2</v>
          </cell>
          <cell r="O166">
            <v>0.94778595985966685</v>
          </cell>
          <cell r="P166">
            <v>0</v>
          </cell>
          <cell r="Q166">
            <v>0</v>
          </cell>
          <cell r="R166">
            <v>0</v>
          </cell>
          <cell r="S166">
            <v>0</v>
          </cell>
          <cell r="T166">
            <v>0</v>
          </cell>
          <cell r="U166">
            <v>0</v>
          </cell>
          <cell r="V166">
            <v>0</v>
          </cell>
          <cell r="W166">
            <v>0</v>
          </cell>
          <cell r="X166">
            <v>0</v>
          </cell>
        </row>
        <row r="167">
          <cell r="A167" t="str">
            <v/>
          </cell>
          <cell r="B167" t="str">
            <v>Historical Test Year Twelve Months ended September 2005</v>
          </cell>
          <cell r="D167">
            <v>1980000.01</v>
          </cell>
          <cell r="E167">
            <v>0</v>
          </cell>
          <cell r="F167">
            <v>0</v>
          </cell>
          <cell r="G167">
            <v>0</v>
          </cell>
          <cell r="H167">
            <v>0</v>
          </cell>
          <cell r="I167">
            <v>0</v>
          </cell>
          <cell r="J167">
            <v>0</v>
          </cell>
          <cell r="K167">
            <v>0</v>
          </cell>
          <cell r="L167">
            <v>0</v>
          </cell>
          <cell r="M167">
            <v>0</v>
          </cell>
          <cell r="N167">
            <v>103383.8</v>
          </cell>
          <cell r="O167">
            <v>1876616.21</v>
          </cell>
          <cell r="P167">
            <v>0</v>
          </cell>
          <cell r="Q167">
            <v>0</v>
          </cell>
          <cell r="R167">
            <v>0</v>
          </cell>
        </row>
        <row r="168">
          <cell r="A168" t="str">
            <v/>
          </cell>
        </row>
        <row r="169">
          <cell r="A169" t="str">
            <v>PROFORMA_RETAIL_TAX</v>
          </cell>
          <cell r="B169" t="str">
            <v>Proforma State Revenue</v>
          </cell>
          <cell r="C169" t="str">
            <v>CUS</v>
          </cell>
          <cell r="E169">
            <v>0.54092150046203558</v>
          </cell>
          <cell r="F169">
            <v>0.12249088134783567</v>
          </cell>
          <cell r="G169">
            <v>0.1416510447791175</v>
          </cell>
          <cell r="H169">
            <v>8.3147024764694571E-2</v>
          </cell>
          <cell r="I169">
            <v>5.4260636948874966E-2</v>
          </cell>
          <cell r="J169">
            <v>1.6324643714081197E-4</v>
          </cell>
          <cell r="K169">
            <v>7.5261119644420074E-3</v>
          </cell>
          <cell r="L169">
            <v>1.9853725460204634E-2</v>
          </cell>
          <cell r="M169">
            <v>1.7585965882574675E-2</v>
          </cell>
          <cell r="N169">
            <v>5.4983117187038639E-4</v>
          </cell>
          <cell r="O169">
            <v>3.3585747923400894E-3</v>
          </cell>
          <cell r="P169">
            <v>8.491455988869169E-3</v>
          </cell>
          <cell r="Q169">
            <v>0</v>
          </cell>
          <cell r="R169">
            <v>0</v>
          </cell>
          <cell r="S169">
            <v>0</v>
          </cell>
          <cell r="T169">
            <v>0</v>
          </cell>
          <cell r="U169">
            <v>0</v>
          </cell>
          <cell r="V169">
            <v>0</v>
          </cell>
          <cell r="W169">
            <v>0</v>
          </cell>
          <cell r="X169">
            <v>0</v>
          </cell>
        </row>
        <row r="170">
          <cell r="A170" t="str">
            <v/>
          </cell>
          <cell r="B170" t="str">
            <v>Historical Test Year Twelve Months ended September 2005</v>
          </cell>
          <cell r="D170">
            <v>1614761122</v>
          </cell>
          <cell r="E170">
            <v>873459009</v>
          </cell>
          <cell r="F170">
            <v>197793513</v>
          </cell>
          <cell r="G170">
            <v>228732600</v>
          </cell>
          <cell r="H170">
            <v>134262583</v>
          </cell>
          <cell r="I170">
            <v>87617967</v>
          </cell>
          <cell r="J170">
            <v>263604</v>
          </cell>
          <cell r="K170">
            <v>12152873</v>
          </cell>
          <cell r="L170">
            <v>32059024</v>
          </cell>
          <cell r="M170">
            <v>28397134</v>
          </cell>
          <cell r="N170">
            <v>887846</v>
          </cell>
          <cell r="O170">
            <v>5423296</v>
          </cell>
          <cell r="P170">
            <v>13711673</v>
          </cell>
          <cell r="Q170">
            <v>0</v>
          </cell>
          <cell r="R170">
            <v>0</v>
          </cell>
        </row>
        <row r="171">
          <cell r="A171" t="str">
            <v/>
          </cell>
        </row>
        <row r="172">
          <cell r="A172" t="str">
            <v>DIR908.01</v>
          </cell>
          <cell r="B172" t="str">
            <v>Direct Assign A/C 908</v>
          </cell>
          <cell r="C172" t="str">
            <v>CUS</v>
          </cell>
          <cell r="E172">
            <v>0.88217227295718714</v>
          </cell>
          <cell r="F172">
            <v>0.10607200646231199</v>
          </cell>
          <cell r="G172">
            <v>7.9520661531376682E-3</v>
          </cell>
          <cell r="H172">
            <v>7.0587169492250512E-4</v>
          </cell>
          <cell r="I172">
            <v>4.8064703647129583E-4</v>
          </cell>
          <cell r="J172">
            <v>2.5164766307397686E-5</v>
          </cell>
          <cell r="K172">
            <v>1.9502693888233207E-4</v>
          </cell>
          <cell r="L172">
            <v>6.291191576849422E-5</v>
          </cell>
          <cell r="M172">
            <v>1.6357098099808495E-5</v>
          </cell>
          <cell r="N172">
            <v>1.2582383153698843E-6</v>
          </cell>
          <cell r="O172">
            <v>1.2582383153698843E-5</v>
          </cell>
          <cell r="P172">
            <v>2.2950266872346688E-3</v>
          </cell>
          <cell r="Q172">
            <v>1.2582383153698843E-6</v>
          </cell>
          <cell r="R172">
            <v>7.5494298922193058E-6</v>
          </cell>
          <cell r="S172">
            <v>0</v>
          </cell>
          <cell r="T172">
            <v>0</v>
          </cell>
          <cell r="U172">
            <v>0</v>
          </cell>
          <cell r="V172">
            <v>0</v>
          </cell>
          <cell r="W172">
            <v>0</v>
          </cell>
          <cell r="X172">
            <v>0</v>
          </cell>
        </row>
        <row r="173">
          <cell r="A173" t="str">
            <v/>
          </cell>
          <cell r="B173" t="str">
            <v>Historical Test Year Twelve Months ended September 2005</v>
          </cell>
          <cell r="D173">
            <v>794762</v>
          </cell>
          <cell r="E173">
            <v>701117</v>
          </cell>
          <cell r="F173">
            <v>84302</v>
          </cell>
          <cell r="G173">
            <v>6320</v>
          </cell>
          <cell r="H173">
            <v>561</v>
          </cell>
          <cell r="I173">
            <v>382</v>
          </cell>
          <cell r="J173">
            <v>20</v>
          </cell>
          <cell r="K173">
            <v>155</v>
          </cell>
          <cell r="L173">
            <v>50</v>
          </cell>
          <cell r="M173">
            <v>13</v>
          </cell>
          <cell r="N173">
            <v>1</v>
          </cell>
          <cell r="O173">
            <v>10</v>
          </cell>
          <cell r="P173">
            <v>1824</v>
          </cell>
          <cell r="Q173">
            <v>1</v>
          </cell>
          <cell r="R173">
            <v>6</v>
          </cell>
        </row>
        <row r="174">
          <cell r="A174" t="str">
            <v/>
          </cell>
        </row>
        <row r="175">
          <cell r="A175" t="str">
            <v>DIR556.01</v>
          </cell>
          <cell r="B175" t="str">
            <v>Direct Assign A/C 556</v>
          </cell>
          <cell r="C175" t="str">
            <v>DEM</v>
          </cell>
          <cell r="E175">
            <v>0</v>
          </cell>
          <cell r="F175">
            <v>0</v>
          </cell>
          <cell r="G175">
            <v>0</v>
          </cell>
          <cell r="H175">
            <v>0</v>
          </cell>
          <cell r="I175">
            <v>0</v>
          </cell>
          <cell r="J175">
            <v>0</v>
          </cell>
          <cell r="K175">
            <v>0</v>
          </cell>
          <cell r="L175">
            <v>0</v>
          </cell>
          <cell r="M175">
            <v>0</v>
          </cell>
          <cell r="N175">
            <v>0.11109005936592144</v>
          </cell>
          <cell r="O175">
            <v>0.83333333333333337</v>
          </cell>
          <cell r="P175">
            <v>0</v>
          </cell>
          <cell r="Q175">
            <v>5.5576607300745234E-2</v>
          </cell>
          <cell r="R175">
            <v>0</v>
          </cell>
          <cell r="S175">
            <v>0</v>
          </cell>
          <cell r="T175">
            <v>0</v>
          </cell>
          <cell r="U175">
            <v>0</v>
          </cell>
          <cell r="V175">
            <v>0</v>
          </cell>
          <cell r="W175">
            <v>0</v>
          </cell>
          <cell r="X175">
            <v>0</v>
          </cell>
        </row>
        <row r="176">
          <cell r="A176" t="str">
            <v/>
          </cell>
          <cell r="B176" t="str">
            <v>Historical Test Year Twelve Months ended September 2005</v>
          </cell>
          <cell r="D176">
            <v>15834</v>
          </cell>
          <cell r="E176">
            <v>0</v>
          </cell>
          <cell r="F176">
            <v>0</v>
          </cell>
          <cell r="G176">
            <v>0</v>
          </cell>
          <cell r="H176">
            <v>0</v>
          </cell>
          <cell r="I176">
            <v>0</v>
          </cell>
          <cell r="J176">
            <v>0</v>
          </cell>
          <cell r="K176">
            <v>0</v>
          </cell>
          <cell r="L176">
            <v>0</v>
          </cell>
          <cell r="M176">
            <v>0</v>
          </cell>
          <cell r="N176">
            <v>1759</v>
          </cell>
          <cell r="O176">
            <v>13195</v>
          </cell>
          <cell r="P176">
            <v>0</v>
          </cell>
          <cell r="Q176">
            <v>880</v>
          </cell>
          <cell r="R176">
            <v>0</v>
          </cell>
        </row>
        <row r="177">
          <cell r="A177" t="str">
            <v/>
          </cell>
        </row>
        <row r="178">
          <cell r="A178" t="str">
            <v>DIR565.02</v>
          </cell>
          <cell r="B178" t="str">
            <v>Direct Assign A/C 565.02</v>
          </cell>
          <cell r="C178" t="str">
            <v>DEM</v>
          </cell>
          <cell r="E178">
            <v>1.5088871187966442E-7</v>
          </cell>
          <cell r="F178">
            <v>0</v>
          </cell>
          <cell r="G178">
            <v>0</v>
          </cell>
          <cell r="H178">
            <v>0</v>
          </cell>
          <cell r="I178">
            <v>0</v>
          </cell>
          <cell r="J178">
            <v>0</v>
          </cell>
          <cell r="K178">
            <v>0</v>
          </cell>
          <cell r="L178">
            <v>0</v>
          </cell>
          <cell r="M178">
            <v>0</v>
          </cell>
          <cell r="N178">
            <v>0.11111444742818488</v>
          </cell>
          <cell r="O178">
            <v>0.83332817796901071</v>
          </cell>
          <cell r="P178">
            <v>0</v>
          </cell>
          <cell r="Q178">
            <v>5.5557223714092441E-2</v>
          </cell>
          <cell r="R178">
            <v>0</v>
          </cell>
          <cell r="S178">
            <v>0</v>
          </cell>
          <cell r="T178">
            <v>0</v>
          </cell>
          <cell r="U178">
            <v>0</v>
          </cell>
          <cell r="V178">
            <v>0</v>
          </cell>
          <cell r="W178">
            <v>0</v>
          </cell>
          <cell r="X178">
            <v>0</v>
          </cell>
        </row>
        <row r="179">
          <cell r="A179" t="str">
            <v/>
          </cell>
          <cell r="B179" t="str">
            <v>Historical Test Year Twelve Months ended September 2005</v>
          </cell>
          <cell r="D179">
            <v>66274.010000000009</v>
          </cell>
          <cell r="E179">
            <v>0.01</v>
          </cell>
          <cell r="F179">
            <v>0</v>
          </cell>
          <cell r="G179">
            <v>0</v>
          </cell>
          <cell r="H179">
            <v>0</v>
          </cell>
          <cell r="I179">
            <v>0</v>
          </cell>
          <cell r="J179">
            <v>0</v>
          </cell>
          <cell r="K179">
            <v>0</v>
          </cell>
          <cell r="L179">
            <v>0</v>
          </cell>
          <cell r="M179">
            <v>0</v>
          </cell>
          <cell r="N179">
            <v>7364</v>
          </cell>
          <cell r="O179">
            <v>55228</v>
          </cell>
          <cell r="P179">
            <v>0</v>
          </cell>
          <cell r="Q179">
            <v>3682</v>
          </cell>
          <cell r="R179">
            <v>0</v>
          </cell>
        </row>
        <row r="180">
          <cell r="A180" t="str">
            <v/>
          </cell>
        </row>
        <row r="181">
          <cell r="A181" t="str">
            <v>DIR920.01</v>
          </cell>
          <cell r="B181" t="str">
            <v>Direct Assign A/C 920.01</v>
          </cell>
          <cell r="C181" t="str">
            <v>CUS</v>
          </cell>
          <cell r="E181">
            <v>0</v>
          </cell>
          <cell r="F181">
            <v>0</v>
          </cell>
          <cell r="G181">
            <v>0</v>
          </cell>
          <cell r="H181">
            <v>0</v>
          </cell>
          <cell r="I181">
            <v>0</v>
          </cell>
          <cell r="J181">
            <v>0</v>
          </cell>
          <cell r="K181">
            <v>0</v>
          </cell>
          <cell r="L181">
            <v>0.10921295592292486</v>
          </cell>
          <cell r="M181">
            <v>0.45245801924706192</v>
          </cell>
          <cell r="N181">
            <v>4.8704190472052655E-2</v>
          </cell>
          <cell r="O181">
            <v>0.36527273912193425</v>
          </cell>
          <cell r="P181">
            <v>0</v>
          </cell>
          <cell r="Q181">
            <v>2.4352095236026328E-2</v>
          </cell>
          <cell r="R181">
            <v>0</v>
          </cell>
          <cell r="S181">
            <v>0</v>
          </cell>
          <cell r="T181">
            <v>0</v>
          </cell>
          <cell r="U181">
            <v>0</v>
          </cell>
          <cell r="V181">
            <v>0</v>
          </cell>
          <cell r="W181">
            <v>0</v>
          </cell>
          <cell r="X181">
            <v>0</v>
          </cell>
        </row>
        <row r="182">
          <cell r="A182" t="str">
            <v/>
          </cell>
          <cell r="B182" t="str">
            <v>Historical Test Year Twelve Months ended September 2005</v>
          </cell>
          <cell r="D182">
            <v>230165</v>
          </cell>
          <cell r="E182">
            <v>0</v>
          </cell>
          <cell r="F182">
            <v>0</v>
          </cell>
          <cell r="G182">
            <v>0</v>
          </cell>
          <cell r="H182">
            <v>0</v>
          </cell>
          <cell r="I182">
            <v>0</v>
          </cell>
          <cell r="J182">
            <v>0</v>
          </cell>
          <cell r="K182">
            <v>0</v>
          </cell>
          <cell r="L182">
            <v>25137</v>
          </cell>
          <cell r="M182">
            <v>104140</v>
          </cell>
          <cell r="N182">
            <v>11210</v>
          </cell>
          <cell r="O182">
            <v>84073</v>
          </cell>
          <cell r="P182">
            <v>0</v>
          </cell>
          <cell r="Q182">
            <v>5605</v>
          </cell>
          <cell r="R182">
            <v>0</v>
          </cell>
        </row>
        <row r="183">
          <cell r="A183" t="str">
            <v/>
          </cell>
        </row>
        <row r="184">
          <cell r="A184" t="str">
            <v>DIR450.02</v>
          </cell>
          <cell r="B184" t="str">
            <v>Direct Assign  Disconnect Call - A/C 450.02</v>
          </cell>
          <cell r="C184" t="str">
            <v>CUS</v>
          </cell>
          <cell r="E184">
            <v>0.89279790505829737</v>
          </cell>
          <cell r="F184">
            <v>0.10206489531398476</v>
          </cell>
          <cell r="G184">
            <v>4.1527529087591331E-3</v>
          </cell>
          <cell r="H184">
            <v>3.175634577286396E-5</v>
          </cell>
          <cell r="I184">
            <v>2.222944204100477E-4</v>
          </cell>
          <cell r="J184">
            <v>0</v>
          </cell>
          <cell r="K184">
            <v>0</v>
          </cell>
          <cell r="L184">
            <v>0</v>
          </cell>
          <cell r="M184">
            <v>0</v>
          </cell>
          <cell r="N184">
            <v>0</v>
          </cell>
          <cell r="O184">
            <v>0</v>
          </cell>
          <cell r="P184">
            <v>7.3039595277587101E-4</v>
          </cell>
          <cell r="Q184">
            <v>0</v>
          </cell>
          <cell r="R184">
            <v>0</v>
          </cell>
          <cell r="S184">
            <v>0</v>
          </cell>
          <cell r="T184">
            <v>0</v>
          </cell>
          <cell r="U184">
            <v>0</v>
          </cell>
          <cell r="V184">
            <v>0</v>
          </cell>
          <cell r="W184">
            <v>0</v>
          </cell>
          <cell r="X184">
            <v>0</v>
          </cell>
        </row>
        <row r="185">
          <cell r="A185" t="str">
            <v/>
          </cell>
          <cell r="B185" t="str">
            <v>Historical Test Year Twelve Months ended September 2005</v>
          </cell>
          <cell r="D185">
            <v>409367</v>
          </cell>
          <cell r="E185">
            <v>365482</v>
          </cell>
          <cell r="F185">
            <v>41782</v>
          </cell>
          <cell r="G185">
            <v>1700</v>
          </cell>
          <cell r="H185">
            <v>13</v>
          </cell>
          <cell r="I185">
            <v>91</v>
          </cell>
          <cell r="J185">
            <v>0</v>
          </cell>
          <cell r="K185">
            <v>0</v>
          </cell>
          <cell r="L185">
            <v>0</v>
          </cell>
          <cell r="M185">
            <v>0</v>
          </cell>
          <cell r="N185">
            <v>0</v>
          </cell>
          <cell r="O185">
            <v>0</v>
          </cell>
          <cell r="P185">
            <v>299</v>
          </cell>
          <cell r="Q185">
            <v>0</v>
          </cell>
          <cell r="R185">
            <v>0</v>
          </cell>
        </row>
        <row r="186">
          <cell r="A186" t="str">
            <v/>
          </cell>
        </row>
        <row r="187">
          <cell r="A187" t="str">
            <v>DEM_12NCP_P</v>
          </cell>
          <cell r="B187" t="str">
            <v>12 NCP Distribution Demand (No HV)</v>
          </cell>
          <cell r="C187" t="str">
            <v>DMP</v>
          </cell>
          <cell r="E187">
            <v>0.5716406604117813</v>
          </cell>
          <cell r="F187">
            <v>0.12430613034877867</v>
          </cell>
          <cell r="G187">
            <v>0.14425826264255767</v>
          </cell>
          <cell r="H187">
            <v>8.0990231248058167E-2</v>
          </cell>
          <cell r="I187">
            <v>5.4799573690039613E-2</v>
          </cell>
          <cell r="J187">
            <v>4.5771245486446628E-4</v>
          </cell>
          <cell r="K187">
            <v>1.7697770756016164E-2</v>
          </cell>
          <cell r="L187">
            <v>0</v>
          </cell>
          <cell r="M187">
            <v>0</v>
          </cell>
          <cell r="N187">
            <v>0</v>
          </cell>
          <cell r="O187">
            <v>0</v>
          </cell>
          <cell r="P187">
            <v>5.4352521205011869E-3</v>
          </cell>
          <cell r="Q187">
            <v>0</v>
          </cell>
          <cell r="R187">
            <v>4.1440632740276275E-4</v>
          </cell>
          <cell r="S187">
            <v>0</v>
          </cell>
          <cell r="T187">
            <v>0</v>
          </cell>
          <cell r="U187">
            <v>0</v>
          </cell>
          <cell r="V187">
            <v>0</v>
          </cell>
          <cell r="W187">
            <v>0</v>
          </cell>
          <cell r="X187">
            <v>0</v>
          </cell>
        </row>
        <row r="188">
          <cell r="A188" t="str">
            <v/>
          </cell>
          <cell r="B188" t="str">
            <v>Historical Test Year Twelve Months ended September 2005</v>
          </cell>
          <cell r="D188">
            <v>4502827</v>
          </cell>
          <cell r="E188">
            <v>2573999</v>
          </cell>
          <cell r="F188">
            <v>559729</v>
          </cell>
          <cell r="G188">
            <v>649570</v>
          </cell>
          <cell r="H188">
            <v>364685</v>
          </cell>
          <cell r="I188">
            <v>246753</v>
          </cell>
          <cell r="J188">
            <v>2061</v>
          </cell>
          <cell r="K188">
            <v>79690</v>
          </cell>
          <cell r="L188">
            <v>0</v>
          </cell>
          <cell r="M188">
            <v>0</v>
          </cell>
          <cell r="N188">
            <v>0</v>
          </cell>
          <cell r="O188">
            <v>0</v>
          </cell>
          <cell r="P188">
            <v>24474</v>
          </cell>
          <cell r="Q188">
            <v>0</v>
          </cell>
          <cell r="R188">
            <v>1866</v>
          </cell>
        </row>
        <row r="189">
          <cell r="A189" t="str">
            <v/>
          </cell>
        </row>
        <row r="190">
          <cell r="A190" t="str">
            <v>DEM_12NCP_S</v>
          </cell>
          <cell r="B190" t="str">
            <v>Dist 12 NCP Dem, Excl Dir Assn Transf (No HV, PRI &amp; FR)</v>
          </cell>
          <cell r="C190" t="str">
            <v>DMS</v>
          </cell>
          <cell r="E190">
            <v>0.61690246298523865</v>
          </cell>
          <cell r="F190">
            <v>0.13414853646184971</v>
          </cell>
          <cell r="G190">
            <v>0.15568045398670377</v>
          </cell>
          <cell r="H190">
            <v>8.7402937885279586E-2</v>
          </cell>
          <cell r="I190">
            <v>0</v>
          </cell>
          <cell r="J190">
            <v>0</v>
          </cell>
          <cell r="K190">
            <v>0</v>
          </cell>
          <cell r="L190">
            <v>0</v>
          </cell>
          <cell r="M190">
            <v>0</v>
          </cell>
          <cell r="N190">
            <v>0</v>
          </cell>
          <cell r="O190">
            <v>0</v>
          </cell>
          <cell r="P190">
            <v>5.8656086809282873E-3</v>
          </cell>
          <cell r="Q190">
            <v>0</v>
          </cell>
          <cell r="R190">
            <v>0</v>
          </cell>
          <cell r="S190">
            <v>0</v>
          </cell>
          <cell r="T190">
            <v>0</v>
          </cell>
          <cell r="U190">
            <v>0</v>
          </cell>
          <cell r="V190">
            <v>0</v>
          </cell>
          <cell r="W190">
            <v>0</v>
          </cell>
          <cell r="X190">
            <v>0</v>
          </cell>
        </row>
        <row r="191">
          <cell r="A191" t="str">
            <v/>
          </cell>
          <cell r="B191" t="str">
            <v>Historical Test Year Twelve Months ended September 2005</v>
          </cell>
          <cell r="D191">
            <v>4172457</v>
          </cell>
          <cell r="E191">
            <v>2573999</v>
          </cell>
          <cell r="F191">
            <v>559729</v>
          </cell>
          <cell r="G191">
            <v>649570</v>
          </cell>
          <cell r="H191">
            <v>364685</v>
          </cell>
          <cell r="I191">
            <v>0</v>
          </cell>
          <cell r="J191">
            <v>0</v>
          </cell>
          <cell r="K191">
            <v>0</v>
          </cell>
          <cell r="L191">
            <v>0</v>
          </cell>
          <cell r="M191">
            <v>0</v>
          </cell>
          <cell r="N191">
            <v>0</v>
          </cell>
          <cell r="O191">
            <v>0</v>
          </cell>
          <cell r="P191">
            <v>24474</v>
          </cell>
          <cell r="Q191">
            <v>0</v>
          </cell>
          <cell r="R191">
            <v>0</v>
          </cell>
        </row>
        <row r="192">
          <cell r="A192" t="str">
            <v/>
          </cell>
        </row>
        <row r="193">
          <cell r="A193" t="str">
            <v>DIR_40</v>
          </cell>
          <cell r="B193" t="str">
            <v>Direct Assignment Schedule 40</v>
          </cell>
          <cell r="C193" t="str">
            <v>CUS</v>
          </cell>
          <cell r="E193">
            <v>0</v>
          </cell>
          <cell r="F193">
            <v>0</v>
          </cell>
          <cell r="G193">
            <v>0</v>
          </cell>
          <cell r="H193">
            <v>0</v>
          </cell>
          <cell r="I193">
            <v>0</v>
          </cell>
          <cell r="J193">
            <v>0</v>
          </cell>
          <cell r="K193">
            <v>0</v>
          </cell>
          <cell r="L193">
            <v>1</v>
          </cell>
          <cell r="M193">
            <v>0</v>
          </cell>
          <cell r="N193">
            <v>0</v>
          </cell>
          <cell r="O193">
            <v>0</v>
          </cell>
          <cell r="P193">
            <v>0</v>
          </cell>
          <cell r="Q193">
            <v>0</v>
          </cell>
          <cell r="R193">
            <v>0</v>
          </cell>
          <cell r="S193">
            <v>0</v>
          </cell>
          <cell r="T193">
            <v>0</v>
          </cell>
          <cell r="U193">
            <v>0</v>
          </cell>
          <cell r="V193">
            <v>0</v>
          </cell>
          <cell r="W193">
            <v>0</v>
          </cell>
          <cell r="X193">
            <v>0</v>
          </cell>
        </row>
        <row r="194">
          <cell r="A194" t="str">
            <v/>
          </cell>
          <cell r="B194" t="str">
            <v>Historical Test Year Twelve Months ended September 2005</v>
          </cell>
          <cell r="D194">
            <v>1</v>
          </cell>
          <cell r="E194">
            <v>0</v>
          </cell>
          <cell r="F194">
            <v>0</v>
          </cell>
          <cell r="G194">
            <v>0</v>
          </cell>
          <cell r="H194">
            <v>0</v>
          </cell>
          <cell r="I194">
            <v>0</v>
          </cell>
          <cell r="J194">
            <v>0</v>
          </cell>
          <cell r="K194">
            <v>0</v>
          </cell>
          <cell r="L194">
            <v>1</v>
          </cell>
          <cell r="M194">
            <v>0</v>
          </cell>
          <cell r="N194">
            <v>0</v>
          </cell>
          <cell r="O194">
            <v>0</v>
          </cell>
          <cell r="P194">
            <v>0</v>
          </cell>
          <cell r="Q194">
            <v>0</v>
          </cell>
          <cell r="R194">
            <v>0</v>
          </cell>
        </row>
        <row r="195">
          <cell r="A195" t="str">
            <v/>
          </cell>
        </row>
        <row r="196">
          <cell r="A196" t="str">
            <v>DEM_3B</v>
          </cell>
          <cell r="B196" t="str">
            <v>Top 75 CP - No Interruptibles</v>
          </cell>
          <cell r="C196" t="str">
            <v>DEM</v>
          </cell>
          <cell r="E196">
            <v>0.5550344459005877</v>
          </cell>
          <cell r="F196">
            <v>0.11431287341887425</v>
          </cell>
          <cell r="G196">
            <v>0.12019985625531962</v>
          </cell>
          <cell r="H196">
            <v>6.5487724457653038E-2</v>
          </cell>
          <cell r="I196">
            <v>4.7267476726340386E-2</v>
          </cell>
          <cell r="J196">
            <v>9.5606704611374291E-7</v>
          </cell>
          <cell r="K196">
            <v>0</v>
          </cell>
          <cell r="L196">
            <v>1.5715591087256175E-2</v>
          </cell>
          <cell r="M196">
            <v>1.3644510848612281E-2</v>
          </cell>
          <cell r="N196">
            <v>3.368224203458716E-3</v>
          </cell>
          <cell r="O196">
            <v>5.7168029022371253E-2</v>
          </cell>
          <cell r="P196">
            <v>3.386389477334877E-3</v>
          </cell>
          <cell r="Q196">
            <v>4.0362760519306934E-3</v>
          </cell>
          <cell r="R196">
            <v>3.7764648321492839E-4</v>
          </cell>
          <cell r="S196">
            <v>0</v>
          </cell>
          <cell r="T196">
            <v>0</v>
          </cell>
          <cell r="U196">
            <v>0</v>
          </cell>
          <cell r="V196">
            <v>0</v>
          </cell>
          <cell r="W196">
            <v>0</v>
          </cell>
          <cell r="X196">
            <v>0</v>
          </cell>
        </row>
        <row r="197">
          <cell r="A197" t="str">
            <v/>
          </cell>
          <cell r="B197" t="str">
            <v>Historical Test Year Twelve Months ended September 2005</v>
          </cell>
          <cell r="D197">
            <v>4183807</v>
          </cell>
          <cell r="E197">
            <v>2322157</v>
          </cell>
          <cell r="F197">
            <v>478263</v>
          </cell>
          <cell r="G197">
            <v>502893</v>
          </cell>
          <cell r="H197">
            <v>273988</v>
          </cell>
          <cell r="I197">
            <v>197758</v>
          </cell>
          <cell r="J197">
            <v>4</v>
          </cell>
          <cell r="K197">
            <v>0</v>
          </cell>
          <cell r="L197">
            <v>65751</v>
          </cell>
          <cell r="M197">
            <v>57086</v>
          </cell>
          <cell r="N197">
            <v>14092</v>
          </cell>
          <cell r="O197">
            <v>239180</v>
          </cell>
          <cell r="P197">
            <v>14168</v>
          </cell>
          <cell r="Q197">
            <v>16887</v>
          </cell>
          <cell r="R197">
            <v>1580</v>
          </cell>
        </row>
        <row r="198">
          <cell r="A198" t="str">
            <v/>
          </cell>
        </row>
        <row r="199">
          <cell r="A199" t="str">
            <v>DEM_3A</v>
          </cell>
          <cell r="B199" t="str">
            <v>Top 75 CP - No Interruptibles or Transportation</v>
          </cell>
          <cell r="C199" t="str">
            <v>DEM</v>
          </cell>
          <cell r="E199">
            <v>0.59334845647845691</v>
          </cell>
          <cell r="F199">
            <v>0.1222038875238652</v>
          </cell>
          <cell r="G199">
            <v>0.12849724860283807</v>
          </cell>
          <cell r="H199">
            <v>7.0008340044889067E-2</v>
          </cell>
          <cell r="I199">
            <v>5.0530349178055871E-2</v>
          </cell>
          <cell r="J199">
            <v>1.0220643246403356E-6</v>
          </cell>
          <cell r="K199">
            <v>0</v>
          </cell>
          <cell r="L199">
            <v>1.6800437852356676E-2</v>
          </cell>
          <cell r="M199">
            <v>1.4586391009104549E-2</v>
          </cell>
          <cell r="N199">
            <v>0</v>
          </cell>
          <cell r="O199">
            <v>0</v>
          </cell>
          <cell r="P199">
            <v>3.6201518378760687E-3</v>
          </cell>
          <cell r="Q199">
            <v>0</v>
          </cell>
          <cell r="R199">
            <v>4.0371540823293256E-4</v>
          </cell>
          <cell r="S199">
            <v>0</v>
          </cell>
          <cell r="T199">
            <v>0</v>
          </cell>
          <cell r="U199">
            <v>0</v>
          </cell>
          <cell r="V199">
            <v>0</v>
          </cell>
          <cell r="W199">
            <v>0</v>
          </cell>
          <cell r="X199">
            <v>0</v>
          </cell>
        </row>
        <row r="200">
          <cell r="A200" t="str">
            <v/>
          </cell>
          <cell r="B200" t="str">
            <v>Historical Test Year Twelve Months ended September 2005</v>
          </cell>
          <cell r="D200">
            <v>3913648</v>
          </cell>
          <cell r="E200">
            <v>2322157</v>
          </cell>
          <cell r="F200">
            <v>478263</v>
          </cell>
          <cell r="G200">
            <v>502893</v>
          </cell>
          <cell r="H200">
            <v>273988</v>
          </cell>
          <cell r="I200">
            <v>197758</v>
          </cell>
          <cell r="J200">
            <v>4</v>
          </cell>
          <cell r="K200">
            <v>0</v>
          </cell>
          <cell r="L200">
            <v>65751</v>
          </cell>
          <cell r="M200">
            <v>57086</v>
          </cell>
          <cell r="N200">
            <v>0</v>
          </cell>
          <cell r="O200">
            <v>0</v>
          </cell>
          <cell r="P200">
            <v>14168</v>
          </cell>
          <cell r="Q200">
            <v>0</v>
          </cell>
          <cell r="R200">
            <v>1580</v>
          </cell>
        </row>
        <row r="201">
          <cell r="A201" t="str">
            <v/>
          </cell>
        </row>
      </sheetData>
      <sheetData sheetId="4" refreshError="1">
        <row r="4">
          <cell r="A4" t="str">
            <v>D361.T</v>
          </cell>
          <cell r="B4" t="str">
            <v>Total Struct and Improvements</v>
          </cell>
          <cell r="C4">
            <v>5822059</v>
          </cell>
          <cell r="D4">
            <v>0</v>
          </cell>
          <cell r="E4">
            <v>0</v>
          </cell>
          <cell r="F4">
            <v>0</v>
          </cell>
          <cell r="G4">
            <v>0</v>
          </cell>
          <cell r="H4">
            <v>0</v>
          </cell>
          <cell r="I4">
            <v>0</v>
          </cell>
          <cell r="J4">
            <v>273947.40000000002</v>
          </cell>
          <cell r="K4">
            <v>309229</v>
          </cell>
          <cell r="L4">
            <v>4143093</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1095789.6000000001</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row>
        <row r="5">
          <cell r="A5" t="str">
            <v/>
          </cell>
          <cell r="D5">
            <v>0</v>
          </cell>
          <cell r="E5">
            <v>0</v>
          </cell>
          <cell r="F5">
            <v>0</v>
          </cell>
          <cell r="G5">
            <v>0</v>
          </cell>
          <cell r="H5">
            <v>0</v>
          </cell>
          <cell r="I5">
            <v>0</v>
          </cell>
          <cell r="J5">
            <v>4.7053353461378532E-2</v>
          </cell>
          <cell r="K5">
            <v>5.3113340143066227E-2</v>
          </cell>
          <cell r="L5">
            <v>0.7116198925500411</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0.18821341384551413</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row>
        <row r="6">
          <cell r="A6" t="str">
            <v/>
          </cell>
        </row>
        <row r="7">
          <cell r="A7" t="str">
            <v>D362.T</v>
          </cell>
          <cell r="B7" t="str">
            <v>Total Station Equip</v>
          </cell>
          <cell r="C7">
            <v>339335987</v>
          </cell>
          <cell r="D7">
            <v>0</v>
          </cell>
          <cell r="E7">
            <v>0</v>
          </cell>
          <cell r="F7">
            <v>0</v>
          </cell>
          <cell r="G7">
            <v>0</v>
          </cell>
          <cell r="H7">
            <v>0</v>
          </cell>
          <cell r="I7">
            <v>0</v>
          </cell>
          <cell r="J7">
            <v>19069282.600000001</v>
          </cell>
          <cell r="K7">
            <v>0</v>
          </cell>
          <cell r="L7">
            <v>0</v>
          </cell>
          <cell r="M7">
            <v>22575914</v>
          </cell>
          <cell r="N7">
            <v>221413660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76277130.400000006</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row>
        <row r="8">
          <cell r="A8" t="str">
            <v/>
          </cell>
          <cell r="D8">
            <v>0</v>
          </cell>
          <cell r="E8">
            <v>0</v>
          </cell>
          <cell r="F8">
            <v>0</v>
          </cell>
          <cell r="G8">
            <v>0</v>
          </cell>
          <cell r="H8">
            <v>0</v>
          </cell>
          <cell r="I8">
            <v>0</v>
          </cell>
          <cell r="J8">
            <v>5.6195874680394574E-2</v>
          </cell>
          <cell r="K8">
            <v>0</v>
          </cell>
          <cell r="L8">
            <v>0</v>
          </cell>
          <cell r="M8">
            <v>6.6529678150522839E-2</v>
          </cell>
          <cell r="N8">
            <v>0.65249094844750433</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0.2247834987215783</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row>
        <row r="9">
          <cell r="A9" t="str">
            <v/>
          </cell>
        </row>
        <row r="10">
          <cell r="A10" t="str">
            <v>D364.T</v>
          </cell>
          <cell r="B10" t="str">
            <v>Total OVHD Lines</v>
          </cell>
          <cell r="C10">
            <v>451209396</v>
          </cell>
          <cell r="D10">
            <v>0</v>
          </cell>
          <cell r="E10">
            <v>0</v>
          </cell>
          <cell r="F10">
            <v>0</v>
          </cell>
          <cell r="G10">
            <v>0</v>
          </cell>
          <cell r="H10">
            <v>0</v>
          </cell>
          <cell r="I10">
            <v>0</v>
          </cell>
          <cell r="J10">
            <v>0</v>
          </cell>
          <cell r="K10">
            <v>0</v>
          </cell>
          <cell r="L10">
            <v>0</v>
          </cell>
          <cell r="M10">
            <v>0</v>
          </cell>
          <cell r="N10">
            <v>0</v>
          </cell>
          <cell r="O10">
            <v>450003391</v>
          </cell>
          <cell r="P10">
            <v>1206005</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row>
        <row r="11">
          <cell r="A11" t="str">
            <v/>
          </cell>
          <cell r="D11">
            <v>0</v>
          </cell>
          <cell r="E11">
            <v>0</v>
          </cell>
          <cell r="F11">
            <v>0</v>
          </cell>
          <cell r="G11">
            <v>0</v>
          </cell>
          <cell r="H11">
            <v>0</v>
          </cell>
          <cell r="I11">
            <v>0</v>
          </cell>
          <cell r="J11">
            <v>0</v>
          </cell>
          <cell r="K11">
            <v>0</v>
          </cell>
          <cell r="L11">
            <v>0</v>
          </cell>
          <cell r="M11">
            <v>0</v>
          </cell>
          <cell r="N11">
            <v>0</v>
          </cell>
          <cell r="O11">
            <v>0.99732717223823064</v>
          </cell>
          <cell r="P11">
            <v>2.6728277617693937E-3</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row>
        <row r="12">
          <cell r="A12" t="str">
            <v/>
          </cell>
        </row>
        <row r="13">
          <cell r="A13" t="str">
            <v>D366.T</v>
          </cell>
          <cell r="B13" t="str">
            <v>Total UNGD Lines</v>
          </cell>
          <cell r="C13">
            <v>940340482</v>
          </cell>
          <cell r="D13">
            <v>0</v>
          </cell>
          <cell r="E13">
            <v>0</v>
          </cell>
          <cell r="F13">
            <v>0</v>
          </cell>
          <cell r="G13">
            <v>0</v>
          </cell>
          <cell r="H13">
            <v>0</v>
          </cell>
          <cell r="I13">
            <v>0</v>
          </cell>
          <cell r="J13">
            <v>0</v>
          </cell>
          <cell r="K13">
            <v>0</v>
          </cell>
          <cell r="L13">
            <v>0</v>
          </cell>
          <cell r="M13">
            <v>0</v>
          </cell>
          <cell r="N13">
            <v>0</v>
          </cell>
          <cell r="O13">
            <v>0</v>
          </cell>
          <cell r="P13">
            <v>0</v>
          </cell>
          <cell r="Q13">
            <v>927232068</v>
          </cell>
          <cell r="R13">
            <v>13108414</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row>
        <row r="14">
          <cell r="A14" t="str">
            <v/>
          </cell>
          <cell r="D14">
            <v>0</v>
          </cell>
          <cell r="E14">
            <v>0</v>
          </cell>
          <cell r="F14">
            <v>0</v>
          </cell>
          <cell r="G14">
            <v>0</v>
          </cell>
          <cell r="H14">
            <v>0</v>
          </cell>
          <cell r="I14">
            <v>0</v>
          </cell>
          <cell r="J14">
            <v>0</v>
          </cell>
          <cell r="K14">
            <v>0</v>
          </cell>
          <cell r="L14">
            <v>0</v>
          </cell>
          <cell r="M14">
            <v>0</v>
          </cell>
          <cell r="N14">
            <v>0</v>
          </cell>
          <cell r="O14">
            <v>0</v>
          </cell>
          <cell r="P14">
            <v>0</v>
          </cell>
          <cell r="Q14">
            <v>0.98605992802509168</v>
          </cell>
          <cell r="R14">
            <v>1.394007197490834E-2</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t="str">
            <v/>
          </cell>
        </row>
        <row r="16">
          <cell r="A16" t="str">
            <v>D368.T</v>
          </cell>
          <cell r="B16" t="str">
            <v>Total Transformers</v>
          </cell>
          <cell r="C16">
            <v>326103464</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115456007</v>
          </cell>
          <cell r="AJ16">
            <v>208973323</v>
          </cell>
          <cell r="AK16">
            <v>1674134</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row>
        <row r="17">
          <cell r="A17" t="str">
            <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0.35404716522729118</v>
          </cell>
          <cell r="AJ17">
            <v>0.64081908372491259</v>
          </cell>
          <cell r="AK17">
            <v>5.133751047796291E-3</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t="str">
            <v/>
          </cell>
        </row>
        <row r="19">
          <cell r="A19" t="str">
            <v>D370.T</v>
          </cell>
          <cell r="B19" t="str">
            <v>Total Meters</v>
          </cell>
          <cell r="C19">
            <v>121949908</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121949908</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t="str">
            <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1</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row>
        <row r="21">
          <cell r="A21" t="str">
            <v/>
          </cell>
        </row>
        <row r="22">
          <cell r="A22" t="str">
            <v>D108.05.T</v>
          </cell>
          <cell r="B22" t="str">
            <v>Total Dist Acc Depr - Subs &amp; Lines</v>
          </cell>
          <cell r="C22">
            <v>1720363718</v>
          </cell>
          <cell r="D22">
            <v>0</v>
          </cell>
          <cell r="E22">
            <v>0</v>
          </cell>
          <cell r="F22">
            <v>0</v>
          </cell>
          <cell r="G22">
            <v>0</v>
          </cell>
          <cell r="H22">
            <v>0</v>
          </cell>
          <cell r="I22">
            <v>12652224</v>
          </cell>
          <cell r="J22">
            <v>20983856.400000002</v>
          </cell>
          <cell r="K22">
            <v>0</v>
          </cell>
          <cell r="L22">
            <v>4143093</v>
          </cell>
          <cell r="M22">
            <v>0</v>
          </cell>
          <cell r="N22">
            <v>221413660</v>
          </cell>
          <cell r="O22">
            <v>450003391</v>
          </cell>
          <cell r="P22">
            <v>0</v>
          </cell>
          <cell r="Q22">
            <v>927232068</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83935425.600000009</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row>
        <row r="23">
          <cell r="D23">
            <v>0</v>
          </cell>
          <cell r="E23">
            <v>0</v>
          </cell>
          <cell r="F23">
            <v>0</v>
          </cell>
          <cell r="G23">
            <v>0</v>
          </cell>
          <cell r="H23">
            <v>0</v>
          </cell>
          <cell r="I23">
            <v>7.3543889978735302E-3</v>
          </cell>
          <cell r="J23">
            <v>1.2197337214478503E-2</v>
          </cell>
          <cell r="K23">
            <v>0</v>
          </cell>
          <cell r="L23">
            <v>2.4082657386058637E-3</v>
          </cell>
          <cell r="M23">
            <v>0</v>
          </cell>
          <cell r="N23">
            <v>0.12870165633195479</v>
          </cell>
          <cell r="O23">
            <v>0.26157456489674702</v>
          </cell>
          <cell r="P23">
            <v>0</v>
          </cell>
          <cell r="Q23">
            <v>0.53897443796242628</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4.8789348857914014E-2</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5">
          <cell r="A25" t="str">
            <v>D108.10.T</v>
          </cell>
          <cell r="B25" t="str">
            <v>Total Dist Acc Depr - Other</v>
          </cell>
          <cell r="C25">
            <v>705188683</v>
          </cell>
          <cell r="D25">
            <v>0</v>
          </cell>
          <cell r="E25">
            <v>0</v>
          </cell>
          <cell r="F25">
            <v>0</v>
          </cell>
          <cell r="G25">
            <v>0</v>
          </cell>
          <cell r="H25">
            <v>0</v>
          </cell>
          <cell r="I25">
            <v>0</v>
          </cell>
          <cell r="J25">
            <v>0</v>
          </cell>
          <cell r="K25">
            <v>0</v>
          </cell>
          <cell r="L25">
            <v>0</v>
          </cell>
          <cell r="M25">
            <v>0</v>
          </cell>
          <cell r="N25">
            <v>0</v>
          </cell>
          <cell r="O25">
            <v>1922251.4758986074</v>
          </cell>
          <cell r="P25">
            <v>5151.6164934657127</v>
          </cell>
          <cell r="Q25">
            <v>3960799.5114274989</v>
          </cell>
          <cell r="R25">
            <v>55994.396180427822</v>
          </cell>
          <cell r="S25">
            <v>0</v>
          </cell>
          <cell r="T25">
            <v>0</v>
          </cell>
          <cell r="U25">
            <v>0</v>
          </cell>
          <cell r="V25">
            <v>1255565</v>
          </cell>
          <cell r="W25">
            <v>0</v>
          </cell>
          <cell r="X25">
            <v>0</v>
          </cell>
          <cell r="Y25">
            <v>0</v>
          </cell>
          <cell r="Z25">
            <v>0</v>
          </cell>
          <cell r="AA25">
            <v>0</v>
          </cell>
          <cell r="AB25">
            <v>0</v>
          </cell>
          <cell r="AC25">
            <v>0</v>
          </cell>
          <cell r="AD25">
            <v>0</v>
          </cell>
          <cell r="AE25">
            <v>0</v>
          </cell>
          <cell r="AF25">
            <v>0</v>
          </cell>
          <cell r="AG25">
            <v>0</v>
          </cell>
          <cell r="AH25">
            <v>0</v>
          </cell>
          <cell r="AI25">
            <v>115456007</v>
          </cell>
          <cell r="AJ25">
            <v>208973323</v>
          </cell>
          <cell r="AK25">
            <v>1674134</v>
          </cell>
          <cell r="AL25">
            <v>43231546</v>
          </cell>
          <cell r="AM25">
            <v>125725426</v>
          </cell>
          <cell r="AN25">
            <v>121949908</v>
          </cell>
          <cell r="AO25">
            <v>2152931</v>
          </cell>
          <cell r="AP25">
            <v>29334640</v>
          </cell>
          <cell r="AQ25">
            <v>0</v>
          </cell>
          <cell r="AR25">
            <v>0</v>
          </cell>
          <cell r="AS25">
            <v>14843197.701933347</v>
          </cell>
          <cell r="AT25">
            <v>26084483.951444812</v>
          </cell>
          <cell r="AU25">
            <v>7814967.0161784003</v>
          </cell>
          <cell r="AV25">
            <v>371888.33044344105</v>
          </cell>
          <cell r="AW25">
            <v>376469</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row>
        <row r="26">
          <cell r="A26" t="str">
            <v/>
          </cell>
          <cell r="D26">
            <v>0</v>
          </cell>
          <cell r="E26">
            <v>0</v>
          </cell>
          <cell r="F26">
            <v>0</v>
          </cell>
          <cell r="G26">
            <v>0</v>
          </cell>
          <cell r="H26">
            <v>0</v>
          </cell>
          <cell r="I26">
            <v>0</v>
          </cell>
          <cell r="J26">
            <v>0</v>
          </cell>
          <cell r="K26">
            <v>0</v>
          </cell>
          <cell r="L26">
            <v>0</v>
          </cell>
          <cell r="M26">
            <v>0</v>
          </cell>
          <cell r="N26">
            <v>0</v>
          </cell>
          <cell r="O26">
            <v>2.7258682991352081E-3</v>
          </cell>
          <cell r="P26">
            <v>7.3053022795967259E-6</v>
          </cell>
          <cell r="Q26">
            <v>5.6166521200787601E-3</v>
          </cell>
          <cell r="R26">
            <v>7.9403424261174395E-5</v>
          </cell>
          <cell r="S26">
            <v>0</v>
          </cell>
          <cell r="T26">
            <v>0</v>
          </cell>
          <cell r="U26">
            <v>0</v>
          </cell>
          <cell r="V26">
            <v>1.7804667463728995E-3</v>
          </cell>
          <cell r="W26">
            <v>0</v>
          </cell>
          <cell r="X26">
            <v>0</v>
          </cell>
          <cell r="Y26">
            <v>0</v>
          </cell>
          <cell r="Z26">
            <v>0</v>
          </cell>
          <cell r="AA26">
            <v>0</v>
          </cell>
          <cell r="AB26">
            <v>0</v>
          </cell>
          <cell r="AC26">
            <v>0</v>
          </cell>
          <cell r="AD26">
            <v>0</v>
          </cell>
          <cell r="AE26">
            <v>0</v>
          </cell>
          <cell r="AF26">
            <v>0</v>
          </cell>
          <cell r="AG26">
            <v>0</v>
          </cell>
          <cell r="AH26">
            <v>0</v>
          </cell>
          <cell r="AI26">
            <v>0.16372356758311732</v>
          </cell>
          <cell r="AJ26">
            <v>0.29633675077000632</v>
          </cell>
          <cell r="AK26">
            <v>2.3740227833463404E-3</v>
          </cell>
          <cell r="AL26">
            <v>6.1304934469573726E-2</v>
          </cell>
          <cell r="AM26">
            <v>0.17828622187347268</v>
          </cell>
          <cell r="AN26">
            <v>0.1729323100892701</v>
          </cell>
          <cell r="AO26">
            <v>3.0529857496309253E-3</v>
          </cell>
          <cell r="AP26">
            <v>4.1598285263463312E-2</v>
          </cell>
          <cell r="AQ26">
            <v>0</v>
          </cell>
          <cell r="AR26">
            <v>0</v>
          </cell>
          <cell r="AS26">
            <v>2.1048547799700505E-2</v>
          </cell>
          <cell r="AT26">
            <v>3.6989368349583697E-2</v>
          </cell>
          <cell r="AU26">
            <v>1.1082093636177086E-2</v>
          </cell>
          <cell r="AV26">
            <v>5.2736003768716333E-4</v>
          </cell>
          <cell r="AW26">
            <v>5.3385570284314953E-4</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t="str">
            <v/>
          </cell>
        </row>
        <row r="28">
          <cell r="A28" t="str">
            <v>D372.T</v>
          </cell>
          <cell r="B28" t="str">
            <v>Leased Property Assignment Factor</v>
          </cell>
          <cell r="C28">
            <v>2152931</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2152931</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t="str">
            <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1</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t="str">
            <v/>
          </cell>
        </row>
        <row r="31">
          <cell r="A31" t="str">
            <v>ADJPTDCE.T</v>
          </cell>
          <cell r="B31" t="str">
            <v>Adj Total Prod Trans Dist &amp; Cust Exp</v>
          </cell>
          <cell r="C31">
            <v>186758210</v>
          </cell>
          <cell r="D31">
            <v>0</v>
          </cell>
          <cell r="E31">
            <v>14590907.200000001</v>
          </cell>
          <cell r="F31">
            <v>278602.99666853523</v>
          </cell>
          <cell r="G31">
            <v>535312.60333146469</v>
          </cell>
          <cell r="H31">
            <v>0</v>
          </cell>
          <cell r="I31">
            <v>0</v>
          </cell>
          <cell r="J31">
            <v>276225.11296018958</v>
          </cell>
          <cell r="K31">
            <v>43.517236190581819</v>
          </cell>
          <cell r="L31">
            <v>583.04996181000536</v>
          </cell>
          <cell r="M31">
            <v>326974.23265779892</v>
          </cell>
          <cell r="N31">
            <v>3206805.3403487797</v>
          </cell>
          <cell r="O31">
            <v>28192488.090587143</v>
          </cell>
          <cell r="P31">
            <v>75555.611979129608</v>
          </cell>
          <cell r="Q31">
            <v>13426019.134766128</v>
          </cell>
          <cell r="R31">
            <v>189805.57647240069</v>
          </cell>
          <cell r="S31">
            <v>0</v>
          </cell>
          <cell r="T31">
            <v>0</v>
          </cell>
          <cell r="U31">
            <v>0</v>
          </cell>
          <cell r="V31">
            <v>0</v>
          </cell>
          <cell r="W31">
            <v>0</v>
          </cell>
          <cell r="X31">
            <v>0</v>
          </cell>
          <cell r="Y31">
            <v>0</v>
          </cell>
          <cell r="Z31">
            <v>31669</v>
          </cell>
          <cell r="AA31">
            <v>82108</v>
          </cell>
          <cell r="AB31">
            <v>5707562.4261067724</v>
          </cell>
          <cell r="AC31">
            <v>58363628.800000004</v>
          </cell>
          <cell r="AD31">
            <v>1114411.9866741409</v>
          </cell>
          <cell r="AE31">
            <v>2141250.4133258588</v>
          </cell>
          <cell r="AF31">
            <v>1104900.4518407583</v>
          </cell>
          <cell r="AG31">
            <v>7939405</v>
          </cell>
          <cell r="AH31">
            <v>0</v>
          </cell>
          <cell r="AI31">
            <v>134565.9152092454</v>
          </cell>
          <cell r="AJ31">
            <v>243561.91760392554</v>
          </cell>
          <cell r="AK31">
            <v>1951.2312936035873</v>
          </cell>
          <cell r="AL31">
            <v>0</v>
          </cell>
          <cell r="AM31">
            <v>2222</v>
          </cell>
          <cell r="AN31">
            <v>5670551.7877452234</v>
          </cell>
          <cell r="AO31">
            <v>31261.988619043648</v>
          </cell>
          <cell r="AP31">
            <v>2973381.6146118571</v>
          </cell>
          <cell r="AQ31">
            <v>0</v>
          </cell>
          <cell r="AR31">
            <v>0</v>
          </cell>
          <cell r="AS31">
            <v>14843197.701933347</v>
          </cell>
          <cell r="AT31">
            <v>13183812.951444812</v>
          </cell>
          <cell r="AU31">
            <v>7814967.0161784003</v>
          </cell>
          <cell r="AV31">
            <v>3898008.3304434409</v>
          </cell>
          <cell r="AW31">
            <v>376469</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row>
        <row r="32">
          <cell r="A32" t="str">
            <v/>
          </cell>
          <cell r="D32">
            <v>0</v>
          </cell>
          <cell r="E32">
            <v>7.8127259840410773E-2</v>
          </cell>
          <cell r="F32">
            <v>1.4917844664956643E-3</v>
          </cell>
          <cell r="G32">
            <v>2.8663404052301886E-3</v>
          </cell>
          <cell r="H32">
            <v>0</v>
          </cell>
          <cell r="I32">
            <v>0</v>
          </cell>
          <cell r="J32">
            <v>1.4790520478868885E-3</v>
          </cell>
          <cell r="K32">
            <v>2.3301377856738839E-7</v>
          </cell>
          <cell r="L32">
            <v>3.1219509000970044E-6</v>
          </cell>
          <cell r="M32">
            <v>1.7507890692344873E-3</v>
          </cell>
          <cell r="N32">
            <v>1.7170893533134526E-2</v>
          </cell>
          <cell r="O32">
            <v>0.1509571551932691</v>
          </cell>
          <cell r="P32">
            <v>4.045638046066602E-4</v>
          </cell>
          <cell r="Q32">
            <v>7.1889846956479861E-2</v>
          </cell>
          <cell r="R32">
            <v>1.0163171754130685E-3</v>
          </cell>
          <cell r="S32">
            <v>0</v>
          </cell>
          <cell r="T32">
            <v>0</v>
          </cell>
          <cell r="U32">
            <v>0</v>
          </cell>
          <cell r="V32">
            <v>0</v>
          </cell>
          <cell r="W32">
            <v>0</v>
          </cell>
          <cell r="X32">
            <v>0</v>
          </cell>
          <cell r="Y32">
            <v>0</v>
          </cell>
          <cell r="Z32">
            <v>1.6957219712054425E-4</v>
          </cell>
          <cell r="AA32">
            <v>4.3964867729241996E-4</v>
          </cell>
          <cell r="AB32">
            <v>3.0561239723312685E-2</v>
          </cell>
          <cell r="AC32">
            <v>0.31250903936164309</v>
          </cell>
          <cell r="AD32">
            <v>5.9671378659826571E-3</v>
          </cell>
          <cell r="AE32">
            <v>1.1465361620920754E-2</v>
          </cell>
          <cell r="AF32">
            <v>5.9162081915475539E-3</v>
          </cell>
          <cell r="AG32">
            <v>4.2511678603045083E-2</v>
          </cell>
          <cell r="AH32">
            <v>0</v>
          </cell>
          <cell r="AI32">
            <v>7.2053547316203875E-4</v>
          </cell>
          <cell r="AJ32">
            <v>1.3041564148849227E-3</v>
          </cell>
          <cell r="AK32">
            <v>1.0447901024557835E-5</v>
          </cell>
          <cell r="AL32">
            <v>0</v>
          </cell>
          <cell r="AM32">
            <v>1.1897736651042008E-5</v>
          </cell>
          <cell r="AN32">
            <v>3.0363065633072964E-2</v>
          </cell>
          <cell r="AO32">
            <v>1.6739284778454264E-4</v>
          </cell>
          <cell r="AP32">
            <v>1.5921022238389718E-2</v>
          </cell>
          <cell r="AQ32">
            <v>0</v>
          </cell>
          <cell r="AR32">
            <v>0</v>
          </cell>
          <cell r="AS32">
            <v>7.9478153607990501E-2</v>
          </cell>
          <cell r="AT32">
            <v>7.0592949843783642E-2</v>
          </cell>
          <cell r="AU32">
            <v>4.184537331011258E-2</v>
          </cell>
          <cell r="AV32">
            <v>2.0871951655798377E-2</v>
          </cell>
          <cell r="AW32">
            <v>2.0158096396404742E-3</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row>
        <row r="33">
          <cell r="A33" t="str">
            <v/>
          </cell>
        </row>
        <row r="34">
          <cell r="A34" t="str">
            <v>CAE.T</v>
          </cell>
          <cell r="B34" t="str">
            <v>Cust Accts Exp - Total</v>
          </cell>
          <cell r="C34">
            <v>35587389</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14843197.701933347</v>
          </cell>
          <cell r="AT34">
            <v>13183812.951444812</v>
          </cell>
          <cell r="AU34">
            <v>7814967.0161784003</v>
          </cell>
          <cell r="AV34">
            <v>-254588.66955655898</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t="str">
            <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0.41709150682376128</v>
          </cell>
          <cell r="AT35">
            <v>0.37046305789516654</v>
          </cell>
          <cell r="AU35">
            <v>0.2195993366127085</v>
          </cell>
          <cell r="AV35">
            <v>-7.153901331636299E-3</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t="str">
            <v/>
          </cell>
        </row>
        <row r="37">
          <cell r="A37" t="str">
            <v>CAES1.T</v>
          </cell>
          <cell r="B37" t="str">
            <v>Cust Accts Exp - Subtotal ID902.00 to ID905.00</v>
          </cell>
          <cell r="C37">
            <v>34823097</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14524418</v>
          </cell>
          <cell r="AT37">
            <v>12900671</v>
          </cell>
          <cell r="AU37">
            <v>7647129</v>
          </cell>
          <cell r="AV37">
            <v>-249121</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t="str">
            <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0.41709150682376123</v>
          </cell>
          <cell r="AT38">
            <v>0.37046305789516654</v>
          </cell>
          <cell r="AU38">
            <v>0.2195993366127085</v>
          </cell>
          <cell r="AV38">
            <v>-7.153901331636299E-3</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t="str">
            <v/>
          </cell>
        </row>
        <row r="40">
          <cell r="A40" t="str">
            <v>DES1.T</v>
          </cell>
          <cell r="B40" t="str">
            <v>Dist O&amp;M - ID581.00 to ID587.01 Subtotal</v>
          </cell>
          <cell r="C40">
            <v>17586747</v>
          </cell>
          <cell r="D40">
            <v>0</v>
          </cell>
          <cell r="E40">
            <v>0</v>
          </cell>
          <cell r="F40">
            <v>0</v>
          </cell>
          <cell r="G40">
            <v>0</v>
          </cell>
          <cell r="H40">
            <v>0</v>
          </cell>
          <cell r="I40">
            <v>0</v>
          </cell>
          <cell r="J40">
            <v>78382.343179462434</v>
          </cell>
          <cell r="K40">
            <v>0</v>
          </cell>
          <cell r="L40">
            <v>0</v>
          </cell>
          <cell r="M40">
            <v>92795.994262418157</v>
          </cell>
          <cell r="N40">
            <v>910098.28984026972</v>
          </cell>
          <cell r="O40">
            <v>3606667.1647617975</v>
          </cell>
          <cell r="P40">
            <v>9665.835238202797</v>
          </cell>
          <cell r="Q40">
            <v>2606314.1593588013</v>
          </cell>
          <cell r="R40">
            <v>36845.840641198731</v>
          </cell>
          <cell r="S40">
            <v>0</v>
          </cell>
          <cell r="T40">
            <v>0</v>
          </cell>
          <cell r="U40">
            <v>0</v>
          </cell>
          <cell r="V40">
            <v>0</v>
          </cell>
          <cell r="W40">
            <v>0</v>
          </cell>
          <cell r="X40">
            <v>0</v>
          </cell>
          <cell r="Y40">
            <v>0</v>
          </cell>
          <cell r="Z40">
            <v>0</v>
          </cell>
          <cell r="AA40">
            <v>0</v>
          </cell>
          <cell r="AB40">
            <v>4469064</v>
          </cell>
          <cell r="AC40">
            <v>0</v>
          </cell>
          <cell r="AD40">
            <v>0</v>
          </cell>
          <cell r="AE40">
            <v>0</v>
          </cell>
          <cell r="AF40">
            <v>313529.37271784974</v>
          </cell>
          <cell r="AG40">
            <v>0</v>
          </cell>
          <cell r="AH40">
            <v>0</v>
          </cell>
          <cell r="AI40">
            <v>0</v>
          </cell>
          <cell r="AJ40">
            <v>0</v>
          </cell>
          <cell r="AK40">
            <v>0</v>
          </cell>
          <cell r="AL40">
            <v>0</v>
          </cell>
          <cell r="AM40">
            <v>0</v>
          </cell>
          <cell r="AN40">
            <v>4217179</v>
          </cell>
          <cell r="AO40">
            <v>5017</v>
          </cell>
          <cell r="AP40">
            <v>1241188</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t="str">
            <v/>
          </cell>
          <cell r="D41">
            <v>0</v>
          </cell>
          <cell r="E41">
            <v>0</v>
          </cell>
          <cell r="F41">
            <v>0</v>
          </cell>
          <cell r="G41">
            <v>0</v>
          </cell>
          <cell r="H41">
            <v>0</v>
          </cell>
          <cell r="I41">
            <v>0</v>
          </cell>
          <cell r="J41">
            <v>4.4568983211882469E-3</v>
          </cell>
          <cell r="K41">
            <v>0</v>
          </cell>
          <cell r="L41">
            <v>0</v>
          </cell>
          <cell r="M41">
            <v>5.2764729180682568E-3</v>
          </cell>
          <cell r="N41">
            <v>5.1749097763234421E-2</v>
          </cell>
          <cell r="O41">
            <v>0.20507869731461978</v>
          </cell>
          <cell r="P41">
            <v>5.4960904584587457E-4</v>
          </cell>
          <cell r="Q41">
            <v>0.14819762627840163</v>
          </cell>
          <cell r="R41">
            <v>2.0950913003524034E-3</v>
          </cell>
          <cell r="S41">
            <v>0</v>
          </cell>
          <cell r="T41">
            <v>0</v>
          </cell>
          <cell r="U41">
            <v>0</v>
          </cell>
          <cell r="V41">
            <v>0</v>
          </cell>
          <cell r="W41">
            <v>0</v>
          </cell>
          <cell r="X41">
            <v>0</v>
          </cell>
          <cell r="Y41">
            <v>0</v>
          </cell>
          <cell r="Z41">
            <v>0</v>
          </cell>
          <cell r="AA41">
            <v>0</v>
          </cell>
          <cell r="AB41">
            <v>0.25411544272513842</v>
          </cell>
          <cell r="AC41">
            <v>0</v>
          </cell>
          <cell r="AD41">
            <v>0</v>
          </cell>
          <cell r="AE41">
            <v>0</v>
          </cell>
          <cell r="AF41">
            <v>1.7827593284752988E-2</v>
          </cell>
          <cell r="AG41">
            <v>0</v>
          </cell>
          <cell r="AH41">
            <v>0</v>
          </cell>
          <cell r="AI41">
            <v>0</v>
          </cell>
          <cell r="AJ41">
            <v>0</v>
          </cell>
          <cell r="AK41">
            <v>0</v>
          </cell>
          <cell r="AL41">
            <v>0</v>
          </cell>
          <cell r="AM41">
            <v>0</v>
          </cell>
          <cell r="AN41">
            <v>0.23979301004330136</v>
          </cell>
          <cell r="AO41">
            <v>2.852716309616554E-4</v>
          </cell>
          <cell r="AP41">
            <v>7.057518937413497E-2</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t="str">
            <v/>
          </cell>
        </row>
        <row r="43">
          <cell r="A43" t="str">
            <v>DES2.T</v>
          </cell>
          <cell r="B43" t="str">
            <v>Dist O&amp;M - ID591.00 to ID597.00 Subtotal</v>
          </cell>
          <cell r="C43">
            <v>39493252</v>
          </cell>
          <cell r="D43">
            <v>0</v>
          </cell>
          <cell r="E43">
            <v>0</v>
          </cell>
          <cell r="F43">
            <v>0</v>
          </cell>
          <cell r="G43">
            <v>0</v>
          </cell>
          <cell r="H43">
            <v>0</v>
          </cell>
          <cell r="I43">
            <v>0</v>
          </cell>
          <cell r="J43">
            <v>178632.84775025709</v>
          </cell>
          <cell r="K43">
            <v>43.499825577171244</v>
          </cell>
          <cell r="L43">
            <v>582.81669199848363</v>
          </cell>
          <cell r="M43">
            <v>211435.84118047581</v>
          </cell>
          <cell r="N43">
            <v>2073660.6035506632</v>
          </cell>
          <cell r="O43">
            <v>23695705.723914292</v>
          </cell>
          <cell r="P43">
            <v>63504.276085708996</v>
          </cell>
          <cell r="Q43">
            <v>10179253.420531576</v>
          </cell>
          <cell r="R43">
            <v>143905.5794684228</v>
          </cell>
          <cell r="S43">
            <v>0</v>
          </cell>
          <cell r="T43">
            <v>0</v>
          </cell>
          <cell r="U43">
            <v>0</v>
          </cell>
          <cell r="V43">
            <v>0</v>
          </cell>
          <cell r="W43">
            <v>0</v>
          </cell>
          <cell r="X43">
            <v>0</v>
          </cell>
          <cell r="Y43">
            <v>0</v>
          </cell>
          <cell r="Z43">
            <v>0</v>
          </cell>
          <cell r="AA43">
            <v>0</v>
          </cell>
          <cell r="AB43">
            <v>0</v>
          </cell>
          <cell r="AC43">
            <v>0</v>
          </cell>
          <cell r="AD43">
            <v>0</v>
          </cell>
          <cell r="AE43">
            <v>0</v>
          </cell>
          <cell r="AF43">
            <v>714531.39100102836</v>
          </cell>
          <cell r="AG43">
            <v>0</v>
          </cell>
          <cell r="AH43">
            <v>0</v>
          </cell>
          <cell r="AI43">
            <v>134512.07734330907</v>
          </cell>
          <cell r="AJ43">
            <v>243464.47202235486</v>
          </cell>
          <cell r="AK43">
            <v>1950.4506343361015</v>
          </cell>
          <cell r="AL43">
            <v>0</v>
          </cell>
          <cell r="AM43">
            <v>0</v>
          </cell>
          <cell r="AN43">
            <v>423505</v>
          </cell>
          <cell r="AO43">
            <v>0</v>
          </cell>
          <cell r="AP43">
            <v>1428564</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t="str">
            <v/>
          </cell>
          <cell r="D44">
            <v>0</v>
          </cell>
          <cell r="E44">
            <v>0</v>
          </cell>
          <cell r="F44">
            <v>0</v>
          </cell>
          <cell r="G44">
            <v>0</v>
          </cell>
          <cell r="H44">
            <v>0</v>
          </cell>
          <cell r="I44">
            <v>0</v>
          </cell>
          <cell r="J44">
            <v>4.5231232857263085E-3</v>
          </cell>
          <cell r="K44">
            <v>1.1014495736428907E-6</v>
          </cell>
          <cell r="L44">
            <v>1.47573740445199E-5</v>
          </cell>
          <cell r="M44">
            <v>5.3537207110844103E-3</v>
          </cell>
          <cell r="N44">
            <v>5.250670680527051E-2</v>
          </cell>
          <cell r="O44">
            <v>0.59999378435369899</v>
          </cell>
          <cell r="P44">
            <v>1.6079778916587824E-3</v>
          </cell>
          <cell r="Q44">
            <v>0.25774665050453621</v>
          </cell>
          <cell r="R44">
            <v>3.6438017175294351E-3</v>
          </cell>
          <cell r="S44">
            <v>0</v>
          </cell>
          <cell r="T44">
            <v>0</v>
          </cell>
          <cell r="U44">
            <v>0</v>
          </cell>
          <cell r="V44">
            <v>0</v>
          </cell>
          <cell r="W44">
            <v>0</v>
          </cell>
          <cell r="X44">
            <v>0</v>
          </cell>
          <cell r="Y44">
            <v>0</v>
          </cell>
          <cell r="Z44">
            <v>0</v>
          </cell>
          <cell r="AA44">
            <v>0</v>
          </cell>
          <cell r="AB44">
            <v>0</v>
          </cell>
          <cell r="AC44">
            <v>0</v>
          </cell>
          <cell r="AD44">
            <v>0</v>
          </cell>
          <cell r="AE44">
            <v>0</v>
          </cell>
          <cell r="AF44">
            <v>1.8092493142905234E-2</v>
          </cell>
          <cell r="AG44">
            <v>0</v>
          </cell>
          <cell r="AH44">
            <v>0</v>
          </cell>
          <cell r="AI44">
            <v>3.4059509037976683E-3</v>
          </cell>
          <cell r="AJ44">
            <v>6.1647106706319062E-3</v>
          </cell>
          <cell r="AK44">
            <v>4.9386934110569105E-5</v>
          </cell>
          <cell r="AL44">
            <v>0</v>
          </cell>
          <cell r="AM44">
            <v>0</v>
          </cell>
          <cell r="AN44">
            <v>1.0723477519653231E-2</v>
          </cell>
          <cell r="AO44">
            <v>0</v>
          </cell>
          <cell r="AP44">
            <v>3.6172356735778559E-2</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t="str">
            <v/>
          </cell>
        </row>
        <row r="46">
          <cell r="A46" t="str">
            <v>DP.T</v>
          </cell>
          <cell r="B46" t="str">
            <v>Total Distribution Plant</v>
          </cell>
          <cell r="C46">
            <v>2413916693</v>
          </cell>
          <cell r="D46">
            <v>0</v>
          </cell>
          <cell r="E46">
            <v>0</v>
          </cell>
          <cell r="F46">
            <v>0</v>
          </cell>
          <cell r="G46">
            <v>0</v>
          </cell>
          <cell r="H46">
            <v>655736</v>
          </cell>
          <cell r="I46">
            <v>12652224</v>
          </cell>
          <cell r="J46">
            <v>20983856.400000002</v>
          </cell>
          <cell r="K46">
            <v>309229</v>
          </cell>
          <cell r="L46">
            <v>4143093</v>
          </cell>
          <cell r="M46">
            <v>22575914</v>
          </cell>
          <cell r="N46">
            <v>221413660</v>
          </cell>
          <cell r="O46">
            <v>451925642.47589862</v>
          </cell>
          <cell r="P46">
            <v>1211156.6164934656</v>
          </cell>
          <cell r="Q46">
            <v>931192867.51142752</v>
          </cell>
          <cell r="R46">
            <v>13164408.396180429</v>
          </cell>
          <cell r="S46">
            <v>0</v>
          </cell>
          <cell r="T46">
            <v>0</v>
          </cell>
          <cell r="U46">
            <v>0</v>
          </cell>
          <cell r="V46">
            <v>1255565</v>
          </cell>
          <cell r="W46">
            <v>0</v>
          </cell>
          <cell r="X46">
            <v>0</v>
          </cell>
          <cell r="Y46">
            <v>0</v>
          </cell>
          <cell r="Z46">
            <v>0</v>
          </cell>
          <cell r="AA46">
            <v>0</v>
          </cell>
          <cell r="AB46">
            <v>0</v>
          </cell>
          <cell r="AC46">
            <v>0</v>
          </cell>
          <cell r="AD46">
            <v>0</v>
          </cell>
          <cell r="AE46">
            <v>0</v>
          </cell>
          <cell r="AF46">
            <v>83935425.600000009</v>
          </cell>
          <cell r="AG46">
            <v>0</v>
          </cell>
          <cell r="AH46">
            <v>0</v>
          </cell>
          <cell r="AI46">
            <v>115456007</v>
          </cell>
          <cell r="AJ46">
            <v>208973323</v>
          </cell>
          <cell r="AK46">
            <v>1674134</v>
          </cell>
          <cell r="AL46">
            <v>43231546</v>
          </cell>
          <cell r="AM46">
            <v>125725426</v>
          </cell>
          <cell r="AN46">
            <v>121949908</v>
          </cell>
          <cell r="AO46">
            <v>2152931</v>
          </cell>
          <cell r="AP46">
            <v>29334640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t="str">
            <v/>
          </cell>
          <cell r="D47">
            <v>0</v>
          </cell>
          <cell r="E47">
            <v>0</v>
          </cell>
          <cell r="F47">
            <v>0</v>
          </cell>
          <cell r="G47">
            <v>0</v>
          </cell>
          <cell r="H47">
            <v>2.7164814838123328E-4</v>
          </cell>
          <cell r="I47">
            <v>5.2413672918744754E-3</v>
          </cell>
          <cell r="J47">
            <v>8.6928668503142917E-3</v>
          </cell>
          <cell r="K47">
            <v>1.281025981123202E-4</v>
          </cell>
          <cell r="L47">
            <v>1.7163363640569514E-3</v>
          </cell>
          <cell r="M47">
            <v>9.3523998013132752E-3</v>
          </cell>
          <cell r="N47">
            <v>9.1723819899032444E-2</v>
          </cell>
          <cell r="O47">
            <v>0.18721675184003486</v>
          </cell>
          <cell r="P47">
            <v>5.0173919423385238E-4</v>
          </cell>
          <cell r="Q47">
            <v>0.38576015080045994</v>
          </cell>
          <cell r="R47">
            <v>5.4535471063915575E-3</v>
          </cell>
          <cell r="S47">
            <v>0</v>
          </cell>
          <cell r="T47">
            <v>0</v>
          </cell>
          <cell r="U47">
            <v>0</v>
          </cell>
          <cell r="V47">
            <v>5.2013601117261094E-4</v>
          </cell>
          <cell r="W47">
            <v>0</v>
          </cell>
          <cell r="X47">
            <v>0</v>
          </cell>
          <cell r="Y47">
            <v>0</v>
          </cell>
          <cell r="Z47">
            <v>0</v>
          </cell>
          <cell r="AA47">
            <v>0</v>
          </cell>
          <cell r="AB47">
            <v>0</v>
          </cell>
          <cell r="AC47">
            <v>0</v>
          </cell>
          <cell r="AD47">
            <v>0</v>
          </cell>
          <cell r="AE47">
            <v>0</v>
          </cell>
          <cell r="AF47">
            <v>3.4771467401257167E-2</v>
          </cell>
          <cell r="AG47">
            <v>0</v>
          </cell>
          <cell r="AH47">
            <v>0</v>
          </cell>
          <cell r="AI47">
            <v>4.782932540083313E-2</v>
          </cell>
          <cell r="AJ47">
            <v>8.6570229869983334E-2</v>
          </cell>
          <cell r="AK47">
            <v>6.9353429008330741E-4</v>
          </cell>
          <cell r="AL47">
            <v>1.7909294933567951E-2</v>
          </cell>
          <cell r="AM47">
            <v>5.2083581162757221E-2</v>
          </cell>
          <cell r="AN47">
            <v>5.0519518073526164E-2</v>
          </cell>
          <cell r="AO47">
            <v>8.9188289150291737E-4</v>
          </cell>
          <cell r="AP47">
            <v>1.215230007111103E-2</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t="str">
            <v/>
          </cell>
        </row>
        <row r="49">
          <cell r="A49" t="str">
            <v>EPIS.T</v>
          </cell>
          <cell r="B49" t="str">
            <v>Total Elec Plant In Service</v>
          </cell>
          <cell r="C49">
            <v>5051680542</v>
          </cell>
          <cell r="D49">
            <v>0</v>
          </cell>
          <cell r="E49">
            <v>365118611.05329591</v>
          </cell>
          <cell r="F49">
            <v>36376444.498803161</v>
          </cell>
          <cell r="G49">
            <v>69894327.905468881</v>
          </cell>
          <cell r="H49">
            <v>712182.87643389963</v>
          </cell>
          <cell r="I49">
            <v>13741349.081956793</v>
          </cell>
          <cell r="J49">
            <v>22790182.649157427</v>
          </cell>
          <cell r="K49">
            <v>335847.96121728612</v>
          </cell>
          <cell r="L49">
            <v>4499737.5316791432</v>
          </cell>
          <cell r="M49">
            <v>24519287.29037958</v>
          </cell>
          <cell r="N49">
            <v>240473326.55299917</v>
          </cell>
          <cell r="O49">
            <v>490828174.74215776</v>
          </cell>
          <cell r="P49">
            <v>1315415.0495721842</v>
          </cell>
          <cell r="Q49">
            <v>1011351542.2350147</v>
          </cell>
          <cell r="R49">
            <v>14297623.18698738</v>
          </cell>
          <cell r="S49">
            <v>0</v>
          </cell>
          <cell r="T49">
            <v>0</v>
          </cell>
          <cell r="U49">
            <v>0</v>
          </cell>
          <cell r="V49">
            <v>1363646.1826859119</v>
          </cell>
          <cell r="W49">
            <v>0</v>
          </cell>
          <cell r="X49">
            <v>0</v>
          </cell>
          <cell r="Y49">
            <v>0</v>
          </cell>
          <cell r="Z49">
            <v>0</v>
          </cell>
          <cell r="AA49">
            <v>0</v>
          </cell>
          <cell r="AB49">
            <v>0</v>
          </cell>
          <cell r="AC49">
            <v>1460474444.2131836</v>
          </cell>
          <cell r="AD49">
            <v>145505777.99521264</v>
          </cell>
          <cell r="AE49">
            <v>279577311.62187552</v>
          </cell>
          <cell r="AF49">
            <v>91160730.596629709</v>
          </cell>
          <cell r="AG49">
            <v>0</v>
          </cell>
          <cell r="AH49">
            <v>0</v>
          </cell>
          <cell r="AI49">
            <v>125394657.55552912</v>
          </cell>
          <cell r="AJ49">
            <v>226962104.06640843</v>
          </cell>
          <cell r="AK49">
            <v>1818246.318115507</v>
          </cell>
          <cell r="AL49">
            <v>46952991.421798475</v>
          </cell>
          <cell r="AM49">
            <v>136548085.70759785</v>
          </cell>
          <cell r="AN49">
            <v>132447564.66060948</v>
          </cell>
          <cell r="AO49">
            <v>2338258.9827975156</v>
          </cell>
          <cell r="AP49">
            <v>34683691.763724253</v>
          </cell>
          <cell r="AQ49">
            <v>0</v>
          </cell>
          <cell r="AR49">
            <v>0</v>
          </cell>
          <cell r="AS49">
            <v>25986855.673212785</v>
          </cell>
          <cell r="AT49">
            <v>23081673.590267211</v>
          </cell>
          <cell r="AU49">
            <v>13682120.525410384</v>
          </cell>
          <cell r="AV49">
            <v>7448328.5098183705</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D50">
            <v>0</v>
          </cell>
          <cell r="E50">
            <v>7.2276662789278953E-2</v>
          </cell>
          <cell r="F50">
            <v>7.2008600299181711E-3</v>
          </cell>
          <cell r="G50">
            <v>1.3835856666779086E-2</v>
          </cell>
          <cell r="H50">
            <v>1.4097939695765894E-4</v>
          </cell>
          <cell r="I50">
            <v>2.7201540096825848E-3</v>
          </cell>
          <cell r="J50">
            <v>4.5114061468611031E-3</v>
          </cell>
          <cell r="K50">
            <v>6.6482422715574422E-5</v>
          </cell>
          <cell r="L50">
            <v>8.9074071376209034E-4</v>
          </cell>
          <cell r="M50">
            <v>4.8536892003610745E-3</v>
          </cell>
          <cell r="N50">
            <v>4.7602639270968999E-2</v>
          </cell>
          <cell r="O50">
            <v>9.7161364552128829E-2</v>
          </cell>
          <cell r="P50">
            <v>2.6039157437524762E-4</v>
          </cell>
          <cell r="Q50">
            <v>0.20020100911500091</v>
          </cell>
          <cell r="R50">
            <v>2.8302706531254328E-3</v>
          </cell>
          <cell r="S50">
            <v>0</v>
          </cell>
          <cell r="T50">
            <v>0</v>
          </cell>
          <cell r="U50">
            <v>0</v>
          </cell>
          <cell r="V50">
            <v>2.6993911656694616E-4</v>
          </cell>
          <cell r="W50">
            <v>0</v>
          </cell>
          <cell r="X50">
            <v>0</v>
          </cell>
          <cell r="Y50">
            <v>0</v>
          </cell>
          <cell r="Z50">
            <v>0</v>
          </cell>
          <cell r="AA50">
            <v>0</v>
          </cell>
          <cell r="AB50">
            <v>0</v>
          </cell>
          <cell r="AC50">
            <v>0.28910665115711581</v>
          </cell>
          <cell r="AD50">
            <v>2.8803440119672685E-2</v>
          </cell>
          <cell r="AE50">
            <v>5.5343426667116342E-2</v>
          </cell>
          <cell r="AF50">
            <v>1.8045624587444412E-2</v>
          </cell>
          <cell r="AG50">
            <v>0</v>
          </cell>
          <cell r="AH50">
            <v>0</v>
          </cell>
          <cell r="AI50">
            <v>2.4822364857197479E-2</v>
          </cell>
          <cell r="AJ50">
            <v>4.4928039724489853E-2</v>
          </cell>
          <cell r="AK50">
            <v>3.5992899847852396E-4</v>
          </cell>
          <cell r="AL50">
            <v>9.2945290248320836E-3</v>
          </cell>
          <cell r="AM50">
            <v>2.7030229756677644E-2</v>
          </cell>
          <cell r="AN50">
            <v>2.6218515513685363E-2</v>
          </cell>
          <cell r="AO50">
            <v>4.6286754741458382E-4</v>
          </cell>
          <cell r="AP50">
            <v>6.8657729789842782E-3</v>
          </cell>
          <cell r="AQ50">
            <v>0</v>
          </cell>
          <cell r="AR50">
            <v>0</v>
          </cell>
          <cell r="AS50">
            <v>5.1442001245241816E-3</v>
          </cell>
          <cell r="AT50">
            <v>4.5691079232672528E-3</v>
          </cell>
          <cell r="AU50">
            <v>2.7084294843382011E-3</v>
          </cell>
          <cell r="AV50">
            <v>1.4744258762786925E-3</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2">
          <cell r="A52" t="str">
            <v>GP.T</v>
          </cell>
          <cell r="B52" t="str">
            <v>Total General Plant</v>
          </cell>
          <cell r="C52">
            <v>228124597</v>
          </cell>
          <cell r="D52">
            <v>0</v>
          </cell>
          <cell r="E52">
            <v>12473829.62728172</v>
          </cell>
          <cell r="F52">
            <v>804955.83202498453</v>
          </cell>
          <cell r="G52">
            <v>1546656.020074334</v>
          </cell>
          <cell r="H52">
            <v>30275.404930507848</v>
          </cell>
          <cell r="I52">
            <v>584154.60623099783</v>
          </cell>
          <cell r="J52">
            <v>968827.01195851481</v>
          </cell>
          <cell r="K52">
            <v>14277.137737223531</v>
          </cell>
          <cell r="L52">
            <v>191287.07016200505</v>
          </cell>
          <cell r="M52">
            <v>1042332.4905546152</v>
          </cell>
          <cell r="N52">
            <v>10222693.604813198</v>
          </cell>
          <cell r="O52">
            <v>20865457.782457795</v>
          </cell>
          <cell r="P52">
            <v>55919.237312887293</v>
          </cell>
          <cell r="Q52">
            <v>42993279.509298265</v>
          </cell>
          <cell r="R52">
            <v>607802.21745479864</v>
          </cell>
          <cell r="S52">
            <v>0</v>
          </cell>
          <cell r="T52">
            <v>0</v>
          </cell>
          <cell r="U52">
            <v>0</v>
          </cell>
          <cell r="V52">
            <v>57969.577378050133</v>
          </cell>
          <cell r="W52">
            <v>0</v>
          </cell>
          <cell r="X52">
            <v>0</v>
          </cell>
          <cell r="Y52">
            <v>0</v>
          </cell>
          <cell r="Z52">
            <v>0</v>
          </cell>
          <cell r="AA52">
            <v>0</v>
          </cell>
          <cell r="AB52">
            <v>0</v>
          </cell>
          <cell r="AC52">
            <v>49895318.509126879</v>
          </cell>
          <cell r="AD52">
            <v>3219823.3280999381</v>
          </cell>
          <cell r="AE52">
            <v>6186624.080297336</v>
          </cell>
          <cell r="AF52">
            <v>3875308.0478340592</v>
          </cell>
          <cell r="AG52">
            <v>0</v>
          </cell>
          <cell r="AH52">
            <v>0</v>
          </cell>
          <cell r="AI52">
            <v>5330616.8390702168</v>
          </cell>
          <cell r="AJ52">
            <v>9648321.8452224806</v>
          </cell>
          <cell r="AK52">
            <v>77294.95522272808</v>
          </cell>
          <cell r="AL52">
            <v>1996005.3450197591</v>
          </cell>
          <cell r="AM52">
            <v>5804757.0702395476</v>
          </cell>
          <cell r="AN52">
            <v>5630440.9792022686</v>
          </cell>
          <cell r="AO52">
            <v>99401.066606749038</v>
          </cell>
          <cell r="AP52">
            <v>2999707.824896493</v>
          </cell>
          <cell r="AQ52">
            <v>0</v>
          </cell>
          <cell r="AR52">
            <v>0</v>
          </cell>
          <cell r="AS52">
            <v>15141176.77634568</v>
          </cell>
          <cell r="AT52">
            <v>13448479.666756785</v>
          </cell>
          <cell r="AU52">
            <v>7971853.4691386316</v>
          </cell>
          <cell r="AV52">
            <v>4339750.0672505433</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t="str">
            <v/>
          </cell>
          <cell r="D53">
            <v>0</v>
          </cell>
          <cell r="E53">
            <v>5.4679897702051478E-2</v>
          </cell>
          <cell r="F53">
            <v>3.5285797437484769E-3</v>
          </cell>
          <cell r="G53">
            <v>6.7798739829635028E-3</v>
          </cell>
          <cell r="H53">
            <v>1.3271433825484346E-4</v>
          </cell>
          <cell r="I53">
            <v>2.560682249582222E-3</v>
          </cell>
          <cell r="J53">
            <v>4.2469204316381319E-3</v>
          </cell>
          <cell r="K53">
            <v>6.2584823929457859E-5</v>
          </cell>
          <cell r="L53">
            <v>8.385201450328702E-4</v>
          </cell>
          <cell r="M53">
            <v>4.5691367974432639E-3</v>
          </cell>
          <cell r="N53">
            <v>4.4811886746316962E-2</v>
          </cell>
          <cell r="O53">
            <v>9.1465181996388562E-2</v>
          </cell>
          <cell r="P53">
            <v>2.4512585687060871E-4</v>
          </cell>
          <cell r="Q53">
            <v>0.18846402393556125</v>
          </cell>
          <cell r="R53">
            <v>2.6643431942360808E-3</v>
          </cell>
          <cell r="S53">
            <v>0</v>
          </cell>
          <cell r="T53">
            <v>0</v>
          </cell>
          <cell r="U53">
            <v>0</v>
          </cell>
          <cell r="V53">
            <v>2.5411366481471585E-4</v>
          </cell>
          <cell r="W53">
            <v>0</v>
          </cell>
          <cell r="X53">
            <v>0</v>
          </cell>
          <cell r="Y53">
            <v>0</v>
          </cell>
          <cell r="Z53">
            <v>0</v>
          </cell>
          <cell r="AA53">
            <v>0</v>
          </cell>
          <cell r="AB53">
            <v>0</v>
          </cell>
          <cell r="AC53">
            <v>0.21871959080820591</v>
          </cell>
          <cell r="AD53">
            <v>1.4114318974993907E-2</v>
          </cell>
          <cell r="AE53">
            <v>2.7119495931854011E-2</v>
          </cell>
          <cell r="AF53">
            <v>1.6987681726552527E-2</v>
          </cell>
          <cell r="AG53">
            <v>0</v>
          </cell>
          <cell r="AH53">
            <v>0</v>
          </cell>
          <cell r="AI53">
            <v>2.3367128793526006E-2</v>
          </cell>
          <cell r="AJ53">
            <v>4.2294088283792039E-2</v>
          </cell>
          <cell r="AK53">
            <v>3.3882779954117826E-4</v>
          </cell>
          <cell r="AL53">
            <v>8.7496279281964462E-3</v>
          </cell>
          <cell r="AM53">
            <v>2.5445555396376426E-2</v>
          </cell>
          <cell r="AN53">
            <v>2.4681428715914701E-2</v>
          </cell>
          <cell r="AO53">
            <v>4.3573147268617001E-4</v>
          </cell>
          <cell r="AP53">
            <v>1.3149427393384034E-2</v>
          </cell>
          <cell r="AQ53">
            <v>0</v>
          </cell>
          <cell r="AR53">
            <v>0</v>
          </cell>
          <cell r="AS53">
            <v>6.6372399011167038E-2</v>
          </cell>
          <cell r="AT53">
            <v>5.895234377885513E-2</v>
          </cell>
          <cell r="AU53">
            <v>3.4945172830874664E-2</v>
          </cell>
          <cell r="AV53">
            <v>1.9023595545247334E-2</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t="str">
            <v/>
          </cell>
        </row>
        <row r="55">
          <cell r="A55" t="str">
            <v>LINE.T</v>
          </cell>
          <cell r="B55" t="str">
            <v>Total Distribution OH &amp; UG Lines</v>
          </cell>
          <cell r="C55">
            <v>1391549878</v>
          </cell>
          <cell r="D55">
            <v>0</v>
          </cell>
          <cell r="E55">
            <v>0</v>
          </cell>
          <cell r="F55">
            <v>0</v>
          </cell>
          <cell r="G55">
            <v>0</v>
          </cell>
          <cell r="H55">
            <v>0</v>
          </cell>
          <cell r="I55">
            <v>0</v>
          </cell>
          <cell r="J55">
            <v>0</v>
          </cell>
          <cell r="K55">
            <v>0</v>
          </cell>
          <cell r="L55">
            <v>0</v>
          </cell>
          <cell r="M55">
            <v>0</v>
          </cell>
          <cell r="N55">
            <v>0</v>
          </cell>
          <cell r="O55">
            <v>450003391</v>
          </cell>
          <cell r="P55">
            <v>1206005</v>
          </cell>
          <cell r="Q55">
            <v>927232068</v>
          </cell>
          <cell r="R55">
            <v>13108414</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t="str">
            <v/>
          </cell>
          <cell r="D56">
            <v>0</v>
          </cell>
          <cell r="E56">
            <v>0</v>
          </cell>
          <cell r="F56">
            <v>0</v>
          </cell>
          <cell r="G56">
            <v>0</v>
          </cell>
          <cell r="H56">
            <v>0</v>
          </cell>
          <cell r="I56">
            <v>0</v>
          </cell>
          <cell r="J56">
            <v>0</v>
          </cell>
          <cell r="K56">
            <v>0</v>
          </cell>
          <cell r="L56">
            <v>0</v>
          </cell>
          <cell r="M56">
            <v>0</v>
          </cell>
          <cell r="N56">
            <v>0</v>
          </cell>
          <cell r="O56">
            <v>0.3233828683501922</v>
          </cell>
          <cell r="P56">
            <v>8.6666314953318547E-4</v>
          </cell>
          <cell r="Q56">
            <v>0.66633045833230276</v>
          </cell>
          <cell r="R56">
            <v>9.4200101679718599E-3</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t="str">
            <v/>
          </cell>
        </row>
        <row r="58">
          <cell r="A58" t="str">
            <v>POWER.T</v>
          </cell>
          <cell r="B58" t="str">
            <v>Sales of Electricity - Non Firm</v>
          </cell>
          <cell r="C58">
            <v>968420020.98000026</v>
          </cell>
          <cell r="D58">
            <v>0</v>
          </cell>
          <cell r="E58">
            <v>190797182.13400003</v>
          </cell>
          <cell r="F58">
            <v>278602.99666853523</v>
          </cell>
          <cell r="G58">
            <v>535312.60333146469</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2342772.31</v>
          </cell>
          <cell r="Z58">
            <v>31669</v>
          </cell>
          <cell r="AA58">
            <v>82108</v>
          </cell>
          <cell r="AB58">
            <v>0</v>
          </cell>
          <cell r="AC58">
            <v>763188728.53600013</v>
          </cell>
          <cell r="AD58">
            <v>1114411.9866741409</v>
          </cell>
          <cell r="AE58">
            <v>2141250.4133258588</v>
          </cell>
          <cell r="AF58">
            <v>0</v>
          </cell>
          <cell r="AG58">
            <v>7939405</v>
          </cell>
          <cell r="AH58">
            <v>-31422</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D59">
            <v>0</v>
          </cell>
          <cell r="E59">
            <v>0.19701903926038344</v>
          </cell>
          <cell r="F59">
            <v>2.8768818346671597E-4</v>
          </cell>
          <cell r="G59">
            <v>5.527690379529234E-4</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2.4191696363621367E-3</v>
          </cell>
          <cell r="Z59">
            <v>3.2701719619501782E-5</v>
          </cell>
          <cell r="AA59">
            <v>8.4785525103983457E-5</v>
          </cell>
          <cell r="AB59">
            <v>0</v>
          </cell>
          <cell r="AC59">
            <v>0.78807615704153378</v>
          </cell>
          <cell r="AD59">
            <v>1.1507527338668639E-3</v>
          </cell>
          <cell r="AE59">
            <v>2.2110761518116936E-3</v>
          </cell>
          <cell r="AF59">
            <v>0</v>
          </cell>
          <cell r="AG59">
            <v>8.1983073748988135E-3</v>
          </cell>
          <cell r="AH59">
            <v>-3.2446664999967948E-5</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1">
          <cell r="A61" t="str">
            <v>PP.T</v>
          </cell>
          <cell r="B61" t="str">
            <v>Total Production Plant</v>
          </cell>
          <cell r="C61">
            <v>1718411998</v>
          </cell>
          <cell r="D61">
            <v>0</v>
          </cell>
          <cell r="E61">
            <v>343682399.60000002</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1374729598.4000001</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D62">
            <v>0</v>
          </cell>
          <cell r="E62">
            <v>0.2</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0.8</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4">
          <cell r="A64" t="str">
            <v>PTDGP.T</v>
          </cell>
          <cell r="B64" t="str">
            <v>Total Prod, Trans, Dist &amp; Gen Plant</v>
          </cell>
          <cell r="C64">
            <v>4870994604</v>
          </cell>
          <cell r="D64">
            <v>0</v>
          </cell>
          <cell r="E64">
            <v>356156229.22728175</v>
          </cell>
          <cell r="F64">
            <v>35756575.032024987</v>
          </cell>
          <cell r="G64">
            <v>68703300.020074338</v>
          </cell>
          <cell r="H64">
            <v>686011.40493050788</v>
          </cell>
          <cell r="I64">
            <v>13236378.606230998</v>
          </cell>
          <cell r="J64">
            <v>21952683.411958516</v>
          </cell>
          <cell r="K64">
            <v>323506.13773722353</v>
          </cell>
          <cell r="L64">
            <v>4334380.0701620048</v>
          </cell>
          <cell r="M64">
            <v>23618246.490554616</v>
          </cell>
          <cell r="N64">
            <v>231636353.60481319</v>
          </cell>
          <cell r="O64">
            <v>472791100.25835639</v>
          </cell>
          <cell r="P64">
            <v>1267075.8538063529</v>
          </cell>
          <cell r="Q64">
            <v>974186147.02072573</v>
          </cell>
          <cell r="R64">
            <v>13772210.613635227</v>
          </cell>
          <cell r="S64">
            <v>0</v>
          </cell>
          <cell r="T64">
            <v>0</v>
          </cell>
          <cell r="U64">
            <v>0</v>
          </cell>
          <cell r="V64">
            <v>1313534.5773780502</v>
          </cell>
          <cell r="W64">
            <v>0</v>
          </cell>
          <cell r="X64">
            <v>0</v>
          </cell>
          <cell r="Y64">
            <v>0</v>
          </cell>
          <cell r="Z64">
            <v>0</v>
          </cell>
          <cell r="AA64">
            <v>0</v>
          </cell>
          <cell r="AB64">
            <v>0</v>
          </cell>
          <cell r="AC64">
            <v>1424624916.909127</v>
          </cell>
          <cell r="AD64">
            <v>143026300.12809995</v>
          </cell>
          <cell r="AE64">
            <v>274813200.08029735</v>
          </cell>
          <cell r="AF64">
            <v>87810733.647834063</v>
          </cell>
          <cell r="AG64">
            <v>0</v>
          </cell>
          <cell r="AH64">
            <v>0</v>
          </cell>
          <cell r="AI64">
            <v>120786623.83907022</v>
          </cell>
          <cell r="AJ64">
            <v>218621644.84522247</v>
          </cell>
          <cell r="AK64">
            <v>1751428.9552227282</v>
          </cell>
          <cell r="AL64">
            <v>45227551.345019758</v>
          </cell>
          <cell r="AM64">
            <v>131530183.07023954</v>
          </cell>
          <cell r="AN64">
            <v>127580348.97920227</v>
          </cell>
          <cell r="AO64">
            <v>2252332.0666067488</v>
          </cell>
          <cell r="AP64">
            <v>32334347.824896492</v>
          </cell>
          <cell r="AQ64">
            <v>0</v>
          </cell>
          <cell r="AR64">
            <v>0</v>
          </cell>
          <cell r="AS64">
            <v>15141176.77634568</v>
          </cell>
          <cell r="AT64">
            <v>13448479.666756785</v>
          </cell>
          <cell r="AU64">
            <v>7971853.4691386316</v>
          </cell>
          <cell r="AV64">
            <v>4339750.0672505433</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D65">
            <v>0</v>
          </cell>
          <cell r="E65">
            <v>7.3117763040593531E-2</v>
          </cell>
          <cell r="F65">
            <v>7.3407133324808315E-3</v>
          </cell>
          <cell r="G65">
            <v>1.4104573214607145E-2</v>
          </cell>
          <cell r="H65">
            <v>1.4083600182335736E-4</v>
          </cell>
          <cell r="I65">
            <v>2.717387244765463E-3</v>
          </cell>
          <cell r="J65">
            <v>4.5068174359978235E-3</v>
          </cell>
          <cell r="K65">
            <v>6.6414801090431164E-5</v>
          </cell>
          <cell r="L65">
            <v>8.8983470985631267E-4</v>
          </cell>
          <cell r="M65">
            <v>4.8487523412897252E-3</v>
          </cell>
          <cell r="N65">
            <v>4.7554220941775693E-2</v>
          </cell>
          <cell r="O65">
            <v>9.7062538289429887E-2</v>
          </cell>
          <cell r="P65">
            <v>2.6012672088896301E-4</v>
          </cell>
          <cell r="Q65">
            <v>0.19999737758295527</v>
          </cell>
          <cell r="R65">
            <v>2.8273918846729289E-3</v>
          </cell>
          <cell r="S65">
            <v>0</v>
          </cell>
          <cell r="T65">
            <v>0</v>
          </cell>
          <cell r="U65">
            <v>0</v>
          </cell>
          <cell r="V65">
            <v>2.6966455193758415E-4</v>
          </cell>
          <cell r="W65">
            <v>0</v>
          </cell>
          <cell r="X65">
            <v>0</v>
          </cell>
          <cell r="Y65">
            <v>0</v>
          </cell>
          <cell r="Z65">
            <v>0</v>
          </cell>
          <cell r="AA65">
            <v>0</v>
          </cell>
          <cell r="AB65">
            <v>0</v>
          </cell>
          <cell r="AC65">
            <v>0.29247105216237412</v>
          </cell>
          <cell r="AD65">
            <v>2.9362853329923326E-2</v>
          </cell>
          <cell r="AE65">
            <v>5.641829285842858E-2</v>
          </cell>
          <cell r="AF65">
            <v>1.8027269743991294E-2</v>
          </cell>
          <cell r="AG65">
            <v>0</v>
          </cell>
          <cell r="AH65">
            <v>0</v>
          </cell>
          <cell r="AI65">
            <v>2.4797117151368172E-2</v>
          </cell>
          <cell r="AJ65">
            <v>4.4882341825156838E-2</v>
          </cell>
          <cell r="AK65">
            <v>3.5956290195527556E-4</v>
          </cell>
          <cell r="AL65">
            <v>9.2850752304014985E-3</v>
          </cell>
          <cell r="AM65">
            <v>2.7002736353316549E-2</v>
          </cell>
          <cell r="AN65">
            <v>2.6191847733609656E-2</v>
          </cell>
          <cell r="AO65">
            <v>4.6239674844992889E-4</v>
          </cell>
          <cell r="AP65">
            <v>6.638140760481223E-3</v>
          </cell>
          <cell r="AQ65">
            <v>0</v>
          </cell>
          <cell r="AR65">
            <v>0</v>
          </cell>
          <cell r="AS65">
            <v>3.1084363681930451E-3</v>
          </cell>
          <cell r="AT65">
            <v>2.7609309309669654E-3</v>
          </cell>
          <cell r="AU65">
            <v>1.6365966537085148E-3</v>
          </cell>
          <cell r="AV65">
            <v>8.9093715351004383E-4</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7">
          <cell r="A67" t="str">
            <v>PTDP.T</v>
          </cell>
          <cell r="B67" t="str">
            <v>Prod Trans Dist Allocation Factor</v>
          </cell>
          <cell r="C67">
            <v>4642870007</v>
          </cell>
          <cell r="D67">
            <v>0</v>
          </cell>
          <cell r="E67">
            <v>343682399.60000002</v>
          </cell>
          <cell r="F67">
            <v>34951619.200000003</v>
          </cell>
          <cell r="G67">
            <v>67156644</v>
          </cell>
          <cell r="H67">
            <v>655736</v>
          </cell>
          <cell r="I67">
            <v>12652224</v>
          </cell>
          <cell r="J67">
            <v>20983856.400000002</v>
          </cell>
          <cell r="K67">
            <v>309229</v>
          </cell>
          <cell r="L67">
            <v>4143093</v>
          </cell>
          <cell r="M67">
            <v>22575914</v>
          </cell>
          <cell r="N67">
            <v>221413660</v>
          </cell>
          <cell r="O67">
            <v>451925642.47589862</v>
          </cell>
          <cell r="P67">
            <v>1211156.6164934656</v>
          </cell>
          <cell r="Q67">
            <v>931192867.51142752</v>
          </cell>
          <cell r="R67">
            <v>13164408.396180429</v>
          </cell>
          <cell r="S67">
            <v>0</v>
          </cell>
          <cell r="T67">
            <v>0</v>
          </cell>
          <cell r="U67">
            <v>0</v>
          </cell>
          <cell r="V67">
            <v>1255565</v>
          </cell>
          <cell r="W67">
            <v>0</v>
          </cell>
          <cell r="X67">
            <v>0</v>
          </cell>
          <cell r="Y67">
            <v>0</v>
          </cell>
          <cell r="Z67">
            <v>0</v>
          </cell>
          <cell r="AA67">
            <v>0</v>
          </cell>
          <cell r="AB67">
            <v>0</v>
          </cell>
          <cell r="AC67">
            <v>1374729598.4000001</v>
          </cell>
          <cell r="AD67">
            <v>139806476.80000001</v>
          </cell>
          <cell r="AE67">
            <v>268626576</v>
          </cell>
          <cell r="AF67">
            <v>83935425.600000009</v>
          </cell>
          <cell r="AG67">
            <v>0</v>
          </cell>
          <cell r="AH67">
            <v>0</v>
          </cell>
          <cell r="AI67">
            <v>115456007</v>
          </cell>
          <cell r="AJ67">
            <v>208973323</v>
          </cell>
          <cell r="AK67">
            <v>1674134</v>
          </cell>
          <cell r="AL67">
            <v>43231546</v>
          </cell>
          <cell r="AM67">
            <v>125725426</v>
          </cell>
          <cell r="AN67">
            <v>121949908</v>
          </cell>
          <cell r="AO67">
            <v>2152931</v>
          </cell>
          <cell r="AP67">
            <v>29334640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D68">
            <v>0</v>
          </cell>
          <cell r="E68">
            <v>7.4023696352005147E-2</v>
          </cell>
          <cell r="F68">
            <v>7.5280202002864305E-3</v>
          </cell>
          <cell r="G68">
            <v>1.446446786120411E-2</v>
          </cell>
          <cell r="H68">
            <v>1.4123505482844763E-4</v>
          </cell>
          <cell r="I68">
            <v>2.725086849497055E-3</v>
          </cell>
          <cell r="J68">
            <v>4.5195873174055899E-3</v>
          </cell>
          <cell r="K68">
            <v>6.6602984691317889E-5</v>
          </cell>
          <cell r="L68">
            <v>8.9235601982254678E-4</v>
          </cell>
          <cell r="M68">
            <v>4.8624910811550966E-3</v>
          </cell>
          <cell r="N68">
            <v>4.7688963866353622E-2</v>
          </cell>
          <cell r="O68">
            <v>9.733756099019264E-2</v>
          </cell>
          <cell r="P68">
            <v>2.6086377922867086E-4</v>
          </cell>
          <cell r="Q68">
            <v>0.2005640619072856</v>
          </cell>
          <cell r="R68">
            <v>2.8354031830166698E-3</v>
          </cell>
          <cell r="S68">
            <v>0</v>
          </cell>
          <cell r="T68">
            <v>0</v>
          </cell>
          <cell r="U68">
            <v>0</v>
          </cell>
          <cell r="V68">
            <v>2.7042863532836362E-4</v>
          </cell>
          <cell r="W68">
            <v>0</v>
          </cell>
          <cell r="X68">
            <v>0</v>
          </cell>
          <cell r="Y68">
            <v>0</v>
          </cell>
          <cell r="Z68">
            <v>0</v>
          </cell>
          <cell r="AA68">
            <v>0</v>
          </cell>
          <cell r="AB68">
            <v>0</v>
          </cell>
          <cell r="AC68">
            <v>0.29609478540802059</v>
          </cell>
          <cell r="AD68">
            <v>3.0112080801145722E-2</v>
          </cell>
          <cell r="AE68">
            <v>5.7857871444816439E-2</v>
          </cell>
          <cell r="AF68">
            <v>1.807834926962236E-2</v>
          </cell>
          <cell r="AG68">
            <v>0</v>
          </cell>
          <cell r="AH68">
            <v>0</v>
          </cell>
          <cell r="AI68">
            <v>2.4867378760535692E-2</v>
          </cell>
          <cell r="AJ68">
            <v>4.5009514090408174E-2</v>
          </cell>
          <cell r="AK68">
            <v>3.605817086146991E-4</v>
          </cell>
          <cell r="AL68">
            <v>9.3113841082822293E-3</v>
          </cell>
          <cell r="AM68">
            <v>2.7079247493564385E-2</v>
          </cell>
          <cell r="AN68">
            <v>2.6266061254383081E-2</v>
          </cell>
          <cell r="AO68">
            <v>4.6370693057398797E-4</v>
          </cell>
          <cell r="AP68">
            <v>6.3182126477313626E-3</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70">
          <cell r="A70" t="str">
            <v>RB.T</v>
          </cell>
          <cell r="B70" t="str">
            <v>Total Ratebase</v>
          </cell>
          <cell r="C70">
            <v>2973018832</v>
          </cell>
          <cell r="D70">
            <v>0</v>
          </cell>
          <cell r="E70">
            <v>251959233.5977357</v>
          </cell>
          <cell r="F70">
            <v>20196163.925389327</v>
          </cell>
          <cell r="G70">
            <v>36970828.203112632</v>
          </cell>
          <cell r="H70">
            <v>644804.85132929159</v>
          </cell>
          <cell r="I70">
            <v>7705208.9858028647</v>
          </cell>
          <cell r="J70">
            <v>12779176.126669664</v>
          </cell>
          <cell r="K70">
            <v>304074.13863461127</v>
          </cell>
          <cell r="L70">
            <v>2523145.1334261033</v>
          </cell>
          <cell r="M70">
            <v>22199572.496237621</v>
          </cell>
          <cell r="N70">
            <v>134840998.9114562</v>
          </cell>
          <cell r="O70">
            <v>275198976.94900107</v>
          </cell>
          <cell r="P70">
            <v>1188974.1199953721</v>
          </cell>
          <cell r="Q70">
            <v>567047541.44376349</v>
          </cell>
          <cell r="R70">
            <v>12923300.483982256</v>
          </cell>
          <cell r="S70">
            <v>0</v>
          </cell>
          <cell r="T70">
            <v>0</v>
          </cell>
          <cell r="U70">
            <v>0</v>
          </cell>
          <cell r="V70">
            <v>749027.01174798422</v>
          </cell>
          <cell r="W70">
            <v>-15399122</v>
          </cell>
          <cell r="X70">
            <v>0</v>
          </cell>
          <cell r="Y70">
            <v>0</v>
          </cell>
          <cell r="Z70">
            <v>0</v>
          </cell>
          <cell r="AA70">
            <v>0</v>
          </cell>
          <cell r="AB70">
            <v>0</v>
          </cell>
          <cell r="AC70">
            <v>1007836934.3909428</v>
          </cell>
          <cell r="AD70">
            <v>80784655.701557308</v>
          </cell>
          <cell r="AE70">
            <v>147883312.81245053</v>
          </cell>
          <cell r="AF70">
            <v>51116704.506678656</v>
          </cell>
          <cell r="AG70">
            <v>0</v>
          </cell>
          <cell r="AH70">
            <v>0</v>
          </cell>
          <cell r="AI70">
            <v>68877093.508949637</v>
          </cell>
          <cell r="AJ70">
            <v>124666316.48838276</v>
          </cell>
          <cell r="AK70">
            <v>998730.91977372731</v>
          </cell>
          <cell r="AL70">
            <v>25790457.454313807</v>
          </cell>
          <cell r="AM70">
            <v>75003476.632051945</v>
          </cell>
          <cell r="AN70">
            <v>72751132.097646549</v>
          </cell>
          <cell r="AO70">
            <v>1284364.7867132318</v>
          </cell>
          <cell r="AP70">
            <v>18970403.101879254</v>
          </cell>
          <cell r="AQ70">
            <v>-10291319</v>
          </cell>
          <cell r="AR70">
            <v>-41895870</v>
          </cell>
          <cell r="AS70">
            <v>7790270.2810167633</v>
          </cell>
          <cell r="AT70">
            <v>1929844.1233757623</v>
          </cell>
          <cell r="AU70">
            <v>4101589.5978621263</v>
          </cell>
          <cell r="AV70">
            <v>3734434.9708235646</v>
          </cell>
          <cell r="AW70">
            <v>-145604.75270267981</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D71">
            <v>0</v>
          </cell>
          <cell r="E71">
            <v>8.4748616754720812E-2</v>
          </cell>
          <cell r="F71">
            <v>6.7931503520961643E-3</v>
          </cell>
          <cell r="G71">
            <v>1.243545039310825E-2</v>
          </cell>
          <cell r="H71">
            <v>2.1688555901124934E-4</v>
          </cell>
          <cell r="I71">
            <v>2.5917121354456542E-3</v>
          </cell>
          <cell r="J71">
            <v>4.2983838477985339E-3</v>
          </cell>
          <cell r="K71">
            <v>1.0227790532697549E-4</v>
          </cell>
          <cell r="L71">
            <v>8.4868118098288027E-4</v>
          </cell>
          <cell r="M71">
            <v>7.4670137495575816E-3</v>
          </cell>
          <cell r="N71">
            <v>4.5354909111270707E-2</v>
          </cell>
          <cell r="O71">
            <v>9.2565500758658187E-2</v>
          </cell>
          <cell r="P71">
            <v>3.9992148963130823E-4</v>
          </cell>
          <cell r="Q71">
            <v>0.19073123094289349</v>
          </cell>
          <cell r="R71">
            <v>4.3468612929331947E-3</v>
          </cell>
          <cell r="S71">
            <v>0</v>
          </cell>
          <cell r="T71">
            <v>0</v>
          </cell>
          <cell r="U71">
            <v>0</v>
          </cell>
          <cell r="V71">
            <v>2.5194156312965602E-4</v>
          </cell>
          <cell r="W71">
            <v>-5.1796247754141373E-3</v>
          </cell>
          <cell r="X71">
            <v>0</v>
          </cell>
          <cell r="Y71">
            <v>0</v>
          </cell>
          <cell r="Z71">
            <v>0</v>
          </cell>
          <cell r="AA71">
            <v>0</v>
          </cell>
          <cell r="AB71">
            <v>0</v>
          </cell>
          <cell r="AC71">
            <v>0.33899446701888325</v>
          </cell>
          <cell r="AD71">
            <v>2.7172601408384657E-2</v>
          </cell>
          <cell r="AE71">
            <v>4.9741801572432999E-2</v>
          </cell>
          <cell r="AF71">
            <v>1.7193535391194135E-2</v>
          </cell>
          <cell r="AG71">
            <v>0</v>
          </cell>
          <cell r="AH71">
            <v>0</v>
          </cell>
          <cell r="AI71">
            <v>2.316739227064191E-2</v>
          </cell>
          <cell r="AJ71">
            <v>4.1932568723258852E-2</v>
          </cell>
          <cell r="AK71">
            <v>3.3593158207540316E-4</v>
          </cell>
          <cell r="AL71">
            <v>8.6748382407534665E-3</v>
          </cell>
          <cell r="AM71">
            <v>2.5228052989356896E-2</v>
          </cell>
          <cell r="AN71">
            <v>2.4470457877559301E-2</v>
          </cell>
          <cell r="AO71">
            <v>4.3200694623559376E-4</v>
          </cell>
          <cell r="AP71">
            <v>6.3808553439661676E-3</v>
          </cell>
          <cell r="AQ71">
            <v>-3.4615720859988148E-3</v>
          </cell>
          <cell r="AR71">
            <v>-1.4092029807902676E-2</v>
          </cell>
          <cell r="AS71">
            <v>2.6203232206827689E-3</v>
          </cell>
          <cell r="AT71">
            <v>6.4911937408668326E-4</v>
          </cell>
          <cell r="AU71">
            <v>1.3796043111852466E-3</v>
          </cell>
          <cell r="AV71">
            <v>1.2561087506840134E-3</v>
          </cell>
          <cell r="AW71">
            <v>-4.8975388630393916E-5</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3">
          <cell r="A73" t="str">
            <v>REVFAC1.T</v>
          </cell>
          <cell r="B73" t="str">
            <v>REVFAC1 = (OME.T+DAE.T+RRB.T)</v>
          </cell>
          <cell r="C73">
            <v>1592039735.6632004</v>
          </cell>
          <cell r="D73">
            <v>0</v>
          </cell>
          <cell r="E73">
            <v>234242090.75526002</v>
          </cell>
          <cell r="F73">
            <v>2821553.4865771062</v>
          </cell>
          <cell r="G73">
            <v>5260567.1551483767</v>
          </cell>
          <cell r="H73">
            <v>84552.045161032322</v>
          </cell>
          <cell r="I73">
            <v>1216217.5559488628</v>
          </cell>
          <cell r="J73">
            <v>2351056.5207784288</v>
          </cell>
          <cell r="K73">
            <v>39925.279570566876</v>
          </cell>
          <cell r="L73">
            <v>398967.07619737729</v>
          </cell>
          <cell r="M73">
            <v>3306287.892228052</v>
          </cell>
          <cell r="N73">
            <v>25160691.552714482</v>
          </cell>
          <cell r="O73">
            <v>77523739.233483508</v>
          </cell>
          <cell r="P73">
            <v>247338.48219280259</v>
          </cell>
          <cell r="Q73">
            <v>105739816.2267805</v>
          </cell>
          <cell r="R73">
            <v>1925017.2540084319</v>
          </cell>
          <cell r="S73">
            <v>0</v>
          </cell>
          <cell r="T73">
            <v>0</v>
          </cell>
          <cell r="U73">
            <v>0</v>
          </cell>
          <cell r="V73">
            <v>119324.75617583763</v>
          </cell>
          <cell r="W73">
            <v>-1349956.6272855455</v>
          </cell>
          <cell r="X73">
            <v>5160</v>
          </cell>
          <cell r="Y73">
            <v>2343138.3835877138</v>
          </cell>
          <cell r="Z73">
            <v>38291.600816686652</v>
          </cell>
          <cell r="AA73">
            <v>99278.371904907239</v>
          </cell>
          <cell r="AB73">
            <v>6900232.348460651</v>
          </cell>
          <cell r="AC73">
            <v>936968363.02104008</v>
          </cell>
          <cell r="AD73">
            <v>11286213.946308425</v>
          </cell>
          <cell r="AE73">
            <v>21042268.620593507</v>
          </cell>
          <cell r="AF73">
            <v>9404226.0831137151</v>
          </cell>
          <cell r="AG73">
            <v>9620328.2434559371</v>
          </cell>
          <cell r="AH73">
            <v>-31426.909894241126</v>
          </cell>
          <cell r="AI73">
            <v>11135243.304518219</v>
          </cell>
          <cell r="AJ73">
            <v>20154592.699179981</v>
          </cell>
          <cell r="AK73">
            <v>161463.13993317215</v>
          </cell>
          <cell r="AL73">
            <v>4108583.5345478002</v>
          </cell>
          <cell r="AM73">
            <v>11951216.103431126</v>
          </cell>
          <cell r="AN73">
            <v>18445204.862559341</v>
          </cell>
          <cell r="AO73">
            <v>242402.05148214812</v>
          </cell>
          <cell r="AP73">
            <v>6928934.9687620653</v>
          </cell>
          <cell r="AQ73">
            <v>-902183.53277282009</v>
          </cell>
          <cell r="AR73">
            <v>-3672781.3028816623</v>
          </cell>
          <cell r="AS73">
            <v>22469506.787084579</v>
          </cell>
          <cell r="AT73">
            <v>19520140.492228191</v>
          </cell>
          <cell r="AU73">
            <v>11830230.785647405</v>
          </cell>
          <cell r="AV73">
            <v>6141029.6575404666</v>
          </cell>
          <cell r="AW73">
            <v>442372.757612827</v>
          </cell>
          <cell r="AX73">
            <v>230164</v>
          </cell>
          <cell r="AY73">
            <v>6090353</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D74">
            <v>0</v>
          </cell>
          <cell r="E74">
            <v>0.14713331929349185</v>
          </cell>
          <cell r="F74">
            <v>1.7722883564848485E-3</v>
          </cell>
          <cell r="G74">
            <v>3.3042938799244027E-3</v>
          </cell>
          <cell r="H74">
            <v>5.3109255546194166E-5</v>
          </cell>
          <cell r="I74">
            <v>7.6393668367970714E-4</v>
          </cell>
          <cell r="J74">
            <v>1.4767574377149842E-3</v>
          </cell>
          <cell r="K74">
            <v>2.5078067259379736E-5</v>
          </cell>
          <cell r="L74">
            <v>2.5060120502028708E-4</v>
          </cell>
          <cell r="M74">
            <v>2.0767621675289046E-3</v>
          </cell>
          <cell r="N74">
            <v>1.5804060030092919E-2</v>
          </cell>
          <cell r="O74">
            <v>4.8694600704290353E-2</v>
          </cell>
          <cell r="P74">
            <v>1.5535949050277199E-4</v>
          </cell>
          <cell r="Q74">
            <v>6.6417824793005037E-2</v>
          </cell>
          <cell r="R74">
            <v>1.2091515122934556E-3</v>
          </cell>
          <cell r="S74">
            <v>0</v>
          </cell>
          <cell r="T74">
            <v>0</v>
          </cell>
          <cell r="U74">
            <v>0</v>
          </cell>
          <cell r="V74">
            <v>7.4950865548673119E-5</v>
          </cell>
          <cell r="W74">
            <v>-8.479415413103306E-4</v>
          </cell>
          <cell r="X74">
            <v>3.2411251330046009E-6</v>
          </cell>
          <cell r="Y74">
            <v>1.471783857587968E-3</v>
          </cell>
          <cell r="Z74">
            <v>2.4051912749988879E-5</v>
          </cell>
          <cell r="AA74">
            <v>6.2359229911777662E-5</v>
          </cell>
          <cell r="AB74">
            <v>4.3342086217378253E-3</v>
          </cell>
          <cell r="AC74">
            <v>0.58853327717396742</v>
          </cell>
          <cell r="AD74">
            <v>7.0891534259393939E-3</v>
          </cell>
          <cell r="AE74">
            <v>1.3217175519697611E-2</v>
          </cell>
          <cell r="AF74">
            <v>5.907029750859937E-3</v>
          </cell>
          <cell r="AG74">
            <v>6.0427689258951631E-3</v>
          </cell>
          <cell r="AH74">
            <v>-1.9740028587382923E-5</v>
          </cell>
          <cell r="AI74">
            <v>6.9943249876734895E-3</v>
          </cell>
          <cell r="AJ74">
            <v>1.2659604058678929E-2</v>
          </cell>
          <cell r="AK74">
            <v>1.0141903893241145E-4</v>
          </cell>
          <cell r="AL74">
            <v>2.5807041385410372E-3</v>
          </cell>
          <cell r="AM74">
            <v>7.5068579230232434E-3</v>
          </cell>
          <cell r="AN74">
            <v>1.1585894779740263E-2</v>
          </cell>
          <cell r="AO74">
            <v>1.5225879483540027E-4</v>
          </cell>
          <cell r="AP74">
            <v>4.3522374558544923E-3</v>
          </cell>
          <cell r="AQ74">
            <v>-5.666840547776874E-4</v>
          </cell>
          <cell r="AR74">
            <v>-2.3069658505424687E-3</v>
          </cell>
          <cell r="AS74">
            <v>1.4113659529813428E-2</v>
          </cell>
          <cell r="AT74">
            <v>1.2261088749833641E-2</v>
          </cell>
          <cell r="AU74">
            <v>7.4308640171718158E-3</v>
          </cell>
          <cell r="AV74">
            <v>3.8573344119343109E-3</v>
          </cell>
          <cell r="AW74">
            <v>2.7786539977819495E-4</v>
          </cell>
          <cell r="AX74">
            <v>1.4457176843272692E-4</v>
          </cell>
          <cell r="AY74">
            <v>3.8255031351104593E-3</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6">
          <cell r="A76" t="str">
            <v>SW.T</v>
          </cell>
          <cell r="B76" t="str">
            <v>Salary &amp; Wages - Total</v>
          </cell>
          <cell r="C76">
            <v>57795545</v>
          </cell>
          <cell r="D76">
            <v>0</v>
          </cell>
          <cell r="E76">
            <v>3102669.6763198031</v>
          </cell>
          <cell r="F76">
            <v>207396.12854266498</v>
          </cell>
          <cell r="G76">
            <v>398494.49869029212</v>
          </cell>
          <cell r="H76">
            <v>7430.296585170363</v>
          </cell>
          <cell r="I76">
            <v>143365.28234230011</v>
          </cell>
          <cell r="J76">
            <v>237772.93995239743</v>
          </cell>
          <cell r="K76">
            <v>3503.945463930067</v>
          </cell>
          <cell r="L76">
            <v>46946.346959665534</v>
          </cell>
          <cell r="M76">
            <v>255812.91358305753</v>
          </cell>
          <cell r="N76">
            <v>2508889.4948699959</v>
          </cell>
          <cell r="O76">
            <v>5120874.1902832724</v>
          </cell>
          <cell r="P76">
            <v>13723.89631137819</v>
          </cell>
          <cell r="Q76">
            <v>10551562.189059559</v>
          </cell>
          <cell r="R76">
            <v>149168.96243599177</v>
          </cell>
          <cell r="S76">
            <v>0</v>
          </cell>
          <cell r="T76">
            <v>0</v>
          </cell>
          <cell r="U76">
            <v>0</v>
          </cell>
          <cell r="V76">
            <v>14227.097996692919</v>
          </cell>
          <cell r="W76">
            <v>0</v>
          </cell>
          <cell r="X76">
            <v>0</v>
          </cell>
          <cell r="Y76">
            <v>0</v>
          </cell>
          <cell r="Z76">
            <v>0</v>
          </cell>
          <cell r="AA76">
            <v>0</v>
          </cell>
          <cell r="AB76">
            <v>0</v>
          </cell>
          <cell r="AC76">
            <v>12410678.705279212</v>
          </cell>
          <cell r="AD76">
            <v>829584.51417065994</v>
          </cell>
          <cell r="AE76">
            <v>1593977.9947611685</v>
          </cell>
          <cell r="AF76">
            <v>951091.75980958971</v>
          </cell>
          <cell r="AG76">
            <v>0</v>
          </cell>
          <cell r="AH76">
            <v>0</v>
          </cell>
          <cell r="AI76">
            <v>1308258.7726608049</v>
          </cell>
          <cell r="AJ76">
            <v>2367925.1532302685</v>
          </cell>
          <cell r="AK76">
            <v>18970.000340560229</v>
          </cell>
          <cell r="AL76">
            <v>489866.66679187282</v>
          </cell>
          <cell r="AM76">
            <v>1424623.9393244984</v>
          </cell>
          <cell r="AN76">
            <v>1381842.6698766577</v>
          </cell>
          <cell r="AO76">
            <v>24395.360110482598</v>
          </cell>
          <cell r="AP76">
            <v>792587.60424805409</v>
          </cell>
          <cell r="AQ76">
            <v>0</v>
          </cell>
          <cell r="AR76">
            <v>0</v>
          </cell>
          <cell r="AS76">
            <v>4234921.0966917733</v>
          </cell>
          <cell r="AT76">
            <v>3761481.098890142</v>
          </cell>
          <cell r="AU76">
            <v>2229692.6411249982</v>
          </cell>
          <cell r="AV76">
            <v>1213809.1632930867</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t="str">
            <v/>
          </cell>
          <cell r="D77">
            <v>0</v>
          </cell>
          <cell r="E77">
            <v>5.3683543884218123E-2</v>
          </cell>
          <cell r="F77">
            <v>3.5884448973128461E-3</v>
          </cell>
          <cell r="G77">
            <v>6.8948999216166592E-3</v>
          </cell>
          <cell r="H77">
            <v>1.2856175307578402E-4</v>
          </cell>
          <cell r="I77">
            <v>2.4805593985193861E-3</v>
          </cell>
          <cell r="J77">
            <v>4.1140357782316513E-3</v>
          </cell>
          <cell r="K77">
            <v>6.0626566700427638E-5</v>
          </cell>
          <cell r="L77">
            <v>8.1228314327108663E-4</v>
          </cell>
          <cell r="M77">
            <v>4.4261701067626847E-3</v>
          </cell>
          <cell r="N77">
            <v>4.3409738499221626E-2</v>
          </cell>
          <cell r="O77">
            <v>8.8603268474815353E-2</v>
          </cell>
          <cell r="P77">
            <v>2.3745595463072784E-4</v>
          </cell>
          <cell r="Q77">
            <v>0.18256705061020809</v>
          </cell>
          <cell r="R77">
            <v>2.5809768285080066E-3</v>
          </cell>
          <cell r="S77">
            <v>0</v>
          </cell>
          <cell r="T77">
            <v>0</v>
          </cell>
          <cell r="U77">
            <v>0</v>
          </cell>
          <cell r="V77">
            <v>2.4616253721100682E-4</v>
          </cell>
          <cell r="W77">
            <v>0</v>
          </cell>
          <cell r="X77">
            <v>0</v>
          </cell>
          <cell r="Y77">
            <v>0</v>
          </cell>
          <cell r="Z77">
            <v>0</v>
          </cell>
          <cell r="AA77">
            <v>0</v>
          </cell>
          <cell r="AB77">
            <v>0</v>
          </cell>
          <cell r="AC77">
            <v>0.21473417553687249</v>
          </cell>
          <cell r="AD77">
            <v>1.4353779589251384E-2</v>
          </cell>
          <cell r="AE77">
            <v>2.7579599686466637E-2</v>
          </cell>
          <cell r="AF77">
            <v>1.6456143112926605E-2</v>
          </cell>
          <cell r="AG77">
            <v>0</v>
          </cell>
          <cell r="AH77">
            <v>0</v>
          </cell>
          <cell r="AI77">
            <v>2.2635979514697972E-2</v>
          </cell>
          <cell r="AJ77">
            <v>4.0970721069076663E-2</v>
          </cell>
          <cell r="AK77">
            <v>3.2822599632134674E-4</v>
          </cell>
          <cell r="AL77">
            <v>8.4758551336763556E-3</v>
          </cell>
          <cell r="AM77">
            <v>2.4649372876828109E-2</v>
          </cell>
          <cell r="AN77">
            <v>2.3909155452667807E-2</v>
          </cell>
          <cell r="AO77">
            <v>4.2209758746080859E-4</v>
          </cell>
          <cell r="AP77">
            <v>1.3713645303423543E-2</v>
          </cell>
          <cell r="AQ77">
            <v>0</v>
          </cell>
          <cell r="AR77">
            <v>0</v>
          </cell>
          <cell r="AS77">
            <v>7.3274178774363541E-2</v>
          </cell>
          <cell r="AT77">
            <v>6.5082543972725615E-2</v>
          </cell>
          <cell r="AU77">
            <v>3.8578970768854214E-2</v>
          </cell>
          <cell r="AV77">
            <v>2.1001777270083476E-2</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t="str">
            <v/>
          </cell>
        </row>
        <row r="79">
          <cell r="A79" t="str">
            <v>SWPTD.T</v>
          </cell>
          <cell r="B79" t="str">
            <v>Salary &amp; Wages - PTD Subtotal</v>
          </cell>
          <cell r="C79">
            <v>28577582.000000007</v>
          </cell>
          <cell r="D79">
            <v>0</v>
          </cell>
          <cell r="E79">
            <v>1820737</v>
          </cell>
          <cell r="F79">
            <v>77026.8608847508</v>
          </cell>
          <cell r="G79">
            <v>148000.73911524919</v>
          </cell>
          <cell r="H79">
            <v>4984.40640744349</v>
          </cell>
          <cell r="I79">
            <v>96172.585269087402</v>
          </cell>
          <cell r="J79">
            <v>159503.31885550602</v>
          </cell>
          <cell r="K79">
            <v>2350.5237000368184</v>
          </cell>
          <cell r="L79">
            <v>31492.642307017264</v>
          </cell>
          <cell r="M79">
            <v>171604.93002594518</v>
          </cell>
          <cell r="N79">
            <v>1683018.2658867505</v>
          </cell>
          <cell r="O79">
            <v>3435195.0602756063</v>
          </cell>
          <cell r="P79">
            <v>9206.2915558511468</v>
          </cell>
          <cell r="Q79">
            <v>7078220.0388412969</v>
          </cell>
          <cell r="R79">
            <v>100065.82155032604</v>
          </cell>
          <cell r="S79">
            <v>0</v>
          </cell>
          <cell r="T79">
            <v>0</v>
          </cell>
          <cell r="U79">
            <v>0</v>
          </cell>
          <cell r="V79">
            <v>9543.8503162275447</v>
          </cell>
          <cell r="W79">
            <v>0</v>
          </cell>
          <cell r="X79">
            <v>0</v>
          </cell>
          <cell r="Y79">
            <v>0</v>
          </cell>
          <cell r="Z79">
            <v>0</v>
          </cell>
          <cell r="AA79">
            <v>0</v>
          </cell>
          <cell r="AB79">
            <v>0</v>
          </cell>
          <cell r="AC79">
            <v>7282948</v>
          </cell>
          <cell r="AD79">
            <v>308107.4435390032</v>
          </cell>
          <cell r="AE79">
            <v>592002.95646099676</v>
          </cell>
          <cell r="AF79">
            <v>638013.27542202407</v>
          </cell>
          <cell r="AG79">
            <v>0</v>
          </cell>
          <cell r="AH79">
            <v>0</v>
          </cell>
          <cell r="AI79">
            <v>877608.76491246547</v>
          </cell>
          <cell r="AJ79">
            <v>1588456.2844589255</v>
          </cell>
          <cell r="AK79">
            <v>12725.493546974698</v>
          </cell>
          <cell r="AL79">
            <v>328613.33659595932</v>
          </cell>
          <cell r="AM79">
            <v>955669.07861237205</v>
          </cell>
          <cell r="AN79">
            <v>926970.46192727587</v>
          </cell>
          <cell r="AO79">
            <v>16364.944232410178</v>
          </cell>
          <cell r="AP79">
            <v>222979.62530049914</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t="str">
            <v/>
          </cell>
          <cell r="D80">
            <v>0</v>
          </cell>
          <cell r="E80">
            <v>6.3712073330766741E-2</v>
          </cell>
          <cell r="F80">
            <v>2.6953596313624706E-3</v>
          </cell>
          <cell r="G80">
            <v>5.1789104870821178E-3</v>
          </cell>
          <cell r="H80">
            <v>1.744166601444268E-4</v>
          </cell>
          <cell r="I80">
            <v>3.3653156963765296E-3</v>
          </cell>
          <cell r="J80">
            <v>5.5814140907899761E-3</v>
          </cell>
          <cell r="K80">
            <v>8.2250615186295955E-5</v>
          </cell>
          <cell r="L80">
            <v>1.1020051418981934E-3</v>
          </cell>
          <cell r="M80">
            <v>6.0048792800575339E-3</v>
          </cell>
          <cell r="N80">
            <v>5.8892955530203711E-2</v>
          </cell>
          <cell r="O80">
            <v>0.1202059383567023</v>
          </cell>
          <cell r="P80">
            <v>3.2215082283207672E-4</v>
          </cell>
          <cell r="Q80">
            <v>0.24768435757935348</v>
          </cell>
          <cell r="R80">
            <v>3.5015496255185628E-3</v>
          </cell>
          <cell r="S80">
            <v>0</v>
          </cell>
          <cell r="T80">
            <v>0</v>
          </cell>
          <cell r="U80">
            <v>0</v>
          </cell>
          <cell r="V80">
            <v>3.3396283549208403E-4</v>
          </cell>
          <cell r="W80">
            <v>0</v>
          </cell>
          <cell r="X80">
            <v>0</v>
          </cell>
          <cell r="Y80">
            <v>0</v>
          </cell>
          <cell r="Z80">
            <v>0</v>
          </cell>
          <cell r="AA80">
            <v>0</v>
          </cell>
          <cell r="AB80">
            <v>0</v>
          </cell>
          <cell r="AC80">
            <v>0.25484829332306697</v>
          </cell>
          <cell r="AD80">
            <v>1.0781438525449882E-2</v>
          </cell>
          <cell r="AE80">
            <v>2.0715641948328471E-2</v>
          </cell>
          <cell r="AF80">
            <v>2.2325656363159904E-2</v>
          </cell>
          <cell r="AG80">
            <v>0</v>
          </cell>
          <cell r="AH80">
            <v>0</v>
          </cell>
          <cell r="AI80">
            <v>3.070969282539248E-2</v>
          </cell>
          <cell r="AJ80">
            <v>5.5583998830234307E-2</v>
          </cell>
          <cell r="AK80">
            <v>4.4529637066476426E-4</v>
          </cell>
          <cell r="AL80">
            <v>1.1498990243329867E-2</v>
          </cell>
          <cell r="AM80">
            <v>3.3441215516847152E-2</v>
          </cell>
          <cell r="AN80">
            <v>3.2436980215025737E-2</v>
          </cell>
          <cell r="AO80">
            <v>5.7264971656489948E-4</v>
          </cell>
          <cell r="AP80">
            <v>7.8026064381688798E-3</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t="str">
            <v/>
          </cell>
        </row>
        <row r="82">
          <cell r="A82" t="str">
            <v>TDP.T</v>
          </cell>
          <cell r="B82" t="str">
            <v>Total Transmission &amp; Distribution Plant</v>
          </cell>
          <cell r="C82">
            <v>2924458009</v>
          </cell>
          <cell r="D82">
            <v>0</v>
          </cell>
          <cell r="E82">
            <v>0</v>
          </cell>
          <cell r="F82">
            <v>34951619.200000003</v>
          </cell>
          <cell r="G82">
            <v>67156644</v>
          </cell>
          <cell r="H82">
            <v>655736</v>
          </cell>
          <cell r="I82">
            <v>12652224</v>
          </cell>
          <cell r="J82">
            <v>20983856.400000002</v>
          </cell>
          <cell r="K82">
            <v>309229</v>
          </cell>
          <cell r="L82">
            <v>4143093</v>
          </cell>
          <cell r="M82">
            <v>22575914</v>
          </cell>
          <cell r="N82">
            <v>221413660</v>
          </cell>
          <cell r="O82">
            <v>451925642.47589862</v>
          </cell>
          <cell r="P82">
            <v>1211156.6164934656</v>
          </cell>
          <cell r="Q82">
            <v>931192867.51142752</v>
          </cell>
          <cell r="R82">
            <v>13164408.396180429</v>
          </cell>
          <cell r="S82">
            <v>0</v>
          </cell>
          <cell r="T82">
            <v>0</v>
          </cell>
          <cell r="U82">
            <v>0</v>
          </cell>
          <cell r="V82">
            <v>1255565</v>
          </cell>
          <cell r="W82">
            <v>0</v>
          </cell>
          <cell r="X82">
            <v>0</v>
          </cell>
          <cell r="Y82">
            <v>0</v>
          </cell>
          <cell r="Z82">
            <v>0</v>
          </cell>
          <cell r="AA82">
            <v>0</v>
          </cell>
          <cell r="AB82">
            <v>0</v>
          </cell>
          <cell r="AC82">
            <v>0</v>
          </cell>
          <cell r="AD82">
            <v>139806476.80000001</v>
          </cell>
          <cell r="AE82">
            <v>268626576</v>
          </cell>
          <cell r="AF82">
            <v>83935425.600000009</v>
          </cell>
          <cell r="AG82">
            <v>0</v>
          </cell>
          <cell r="AH82">
            <v>0</v>
          </cell>
          <cell r="AI82">
            <v>115456007</v>
          </cell>
          <cell r="AJ82">
            <v>208973323</v>
          </cell>
          <cell r="AK82">
            <v>1674134</v>
          </cell>
          <cell r="AL82">
            <v>43231546</v>
          </cell>
          <cell r="AM82">
            <v>125725426</v>
          </cell>
          <cell r="AN82">
            <v>121949908</v>
          </cell>
          <cell r="AO82">
            <v>2152931</v>
          </cell>
          <cell r="AP82">
            <v>29334640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D83">
            <v>0</v>
          </cell>
          <cell r="E83">
            <v>0</v>
          </cell>
          <cell r="F83">
            <v>1.1951486084750279E-2</v>
          </cell>
          <cell r="G83">
            <v>2.2963791510538321E-2</v>
          </cell>
          <cell r="H83">
            <v>2.2422479583634875E-4</v>
          </cell>
          <cell r="I83">
            <v>4.3263483220011591E-3</v>
          </cell>
          <cell r="J83">
            <v>7.1752975544262642E-3</v>
          </cell>
          <cell r="K83">
            <v>1.0573890924347342E-4</v>
          </cell>
          <cell r="L83">
            <v>1.4167045610672675E-3</v>
          </cell>
          <cell r="M83">
            <v>7.7196916250884011E-3</v>
          </cell>
          <cell r="N83">
            <v>7.5711006729657582E-2</v>
          </cell>
          <cell r="O83">
            <v>0.1545331275351195</v>
          </cell>
          <cell r="P83">
            <v>4.141473779982955E-4</v>
          </cell>
          <cell r="Q83">
            <v>0.3184155370484677</v>
          </cell>
          <cell r="R83">
            <v>4.5014865508983372E-3</v>
          </cell>
          <cell r="S83">
            <v>0</v>
          </cell>
          <cell r="T83">
            <v>0</v>
          </cell>
          <cell r="U83">
            <v>0</v>
          </cell>
          <cell r="V83">
            <v>4.293325450856217E-4</v>
          </cell>
          <cell r="W83">
            <v>0</v>
          </cell>
          <cell r="X83">
            <v>0</v>
          </cell>
          <cell r="Y83">
            <v>0</v>
          </cell>
          <cell r="Z83">
            <v>0</v>
          </cell>
          <cell r="AA83">
            <v>0</v>
          </cell>
          <cell r="AB83">
            <v>0</v>
          </cell>
          <cell r="AC83">
            <v>0</v>
          </cell>
          <cell r="AD83">
            <v>4.7805944339001115E-2</v>
          </cell>
          <cell r="AE83">
            <v>9.1855166042153283E-2</v>
          </cell>
          <cell r="AF83">
            <v>2.8701190217705057E-2</v>
          </cell>
          <cell r="AG83">
            <v>0</v>
          </cell>
          <cell r="AH83">
            <v>0</v>
          </cell>
          <cell r="AI83">
            <v>3.9479454533005741E-2</v>
          </cell>
          <cell r="AJ83">
            <v>7.1457111832991277E-2</v>
          </cell>
          <cell r="AK83">
            <v>5.7245957878275695E-4</v>
          </cell>
          <cell r="AL83">
            <v>1.4782754912860846E-2</v>
          </cell>
          <cell r="AM83">
            <v>4.2991017690485155E-2</v>
          </cell>
          <cell r="AN83">
            <v>4.1700003085939331E-2</v>
          </cell>
          <cell r="AO83">
            <v>7.3618119780635228E-4</v>
          </cell>
          <cell r="AP83">
            <v>1.0030795419090594E-2</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5">
          <cell r="A85" t="str">
            <v>IBFIT.T</v>
          </cell>
          <cell r="B85" t="str">
            <v>Total Income Before FIT</v>
          </cell>
          <cell r="C85">
            <v>11</v>
          </cell>
          <cell r="D85">
            <v>9.9999999999999998E-17</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1</v>
          </cell>
          <cell r="AR85">
            <v>1</v>
          </cell>
          <cell r="AS85">
            <v>1</v>
          </cell>
          <cell r="AT85">
            <v>1</v>
          </cell>
          <cell r="AU85">
            <v>1</v>
          </cell>
          <cell r="AV85">
            <v>1</v>
          </cell>
          <cell r="AW85">
            <v>1</v>
          </cell>
          <cell r="AX85">
            <v>1</v>
          </cell>
          <cell r="AY85">
            <v>1</v>
          </cell>
          <cell r="AZ85">
            <v>1</v>
          </cell>
          <cell r="BA85">
            <v>1</v>
          </cell>
          <cell r="BB85">
            <v>1</v>
          </cell>
          <cell r="BC85">
            <v>1</v>
          </cell>
          <cell r="BD85">
            <v>1</v>
          </cell>
          <cell r="BE85">
            <v>1</v>
          </cell>
          <cell r="BF85">
            <v>1</v>
          </cell>
          <cell r="BG85">
            <v>1</v>
          </cell>
          <cell r="BH85">
            <v>1</v>
          </cell>
          <cell r="BI85">
            <v>1</v>
          </cell>
          <cell r="BJ85">
            <v>1</v>
          </cell>
          <cell r="BK85">
            <v>1</v>
          </cell>
          <cell r="BL85">
            <v>1</v>
          </cell>
          <cell r="BM85">
            <v>1</v>
          </cell>
          <cell r="BN85">
            <v>1</v>
          </cell>
          <cell r="BO85">
            <v>1</v>
          </cell>
          <cell r="BP85">
            <v>1</v>
          </cell>
          <cell r="BQ85">
            <v>1</v>
          </cell>
          <cell r="BR85">
            <v>1</v>
          </cell>
          <cell r="BS85">
            <v>1</v>
          </cell>
          <cell r="BT85">
            <v>1</v>
          </cell>
          <cell r="BU85">
            <v>1</v>
          </cell>
          <cell r="BV85">
            <v>1</v>
          </cell>
          <cell r="BW85">
            <v>1</v>
          </cell>
          <cell r="BX85">
            <v>1</v>
          </cell>
          <cell r="BY85">
            <v>1</v>
          </cell>
        </row>
        <row r="86">
          <cell r="A86" t="str">
            <v/>
          </cell>
          <cell r="D86">
            <v>9.0909090909090904E-18</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9.0909090909090912E-2</v>
          </cell>
          <cell r="AR86">
            <v>9.0909090909090912E-2</v>
          </cell>
          <cell r="AS86">
            <v>9.0909090909090912E-2</v>
          </cell>
          <cell r="AT86">
            <v>9.0909090909090912E-2</v>
          </cell>
          <cell r="AU86">
            <v>9.0909090909090912E-2</v>
          </cell>
          <cell r="AV86">
            <v>9.0909090909090912E-2</v>
          </cell>
          <cell r="AW86">
            <v>9.0909090909090912E-2</v>
          </cell>
          <cell r="AX86">
            <v>9.0909090909090912E-2</v>
          </cell>
          <cell r="AY86">
            <v>9.0909090909090912E-2</v>
          </cell>
          <cell r="AZ86">
            <v>9.0909090909090912E-2</v>
          </cell>
          <cell r="BA86">
            <v>9.0909090909090912E-2</v>
          </cell>
          <cell r="BB86">
            <v>9.0909090909090912E-2</v>
          </cell>
          <cell r="BC86">
            <v>9.0909090909090912E-2</v>
          </cell>
          <cell r="BD86">
            <v>9.0909090909090912E-2</v>
          </cell>
          <cell r="BE86">
            <v>9.0909090909090912E-2</v>
          </cell>
          <cell r="BF86">
            <v>9.0909090909090912E-2</v>
          </cell>
          <cell r="BG86">
            <v>9.0909090909090912E-2</v>
          </cell>
          <cell r="BH86">
            <v>9.0909090909090912E-2</v>
          </cell>
          <cell r="BI86">
            <v>9.0909090909090912E-2</v>
          </cell>
          <cell r="BJ86">
            <v>9.0909090909090912E-2</v>
          </cell>
          <cell r="BK86">
            <v>9.0909090909090912E-2</v>
          </cell>
          <cell r="BL86">
            <v>9.0909090909090912E-2</v>
          </cell>
          <cell r="BM86">
            <v>9.0909090909090912E-2</v>
          </cell>
          <cell r="BN86">
            <v>9.0909090909090912E-2</v>
          </cell>
          <cell r="BO86">
            <v>9.0909090909090912E-2</v>
          </cell>
          <cell r="BP86">
            <v>9.0909090909090912E-2</v>
          </cell>
          <cell r="BQ86">
            <v>9.0909090909090912E-2</v>
          </cell>
          <cell r="BR86">
            <v>9.0909090909090912E-2</v>
          </cell>
          <cell r="BS86">
            <v>9.0909090909090912E-2</v>
          </cell>
          <cell r="BT86">
            <v>9.0909090909090912E-2</v>
          </cell>
          <cell r="BU86">
            <v>9.0909090909090912E-2</v>
          </cell>
          <cell r="BV86">
            <v>9.0909090909090912E-2</v>
          </cell>
          <cell r="BW86">
            <v>9.0909090909090912E-2</v>
          </cell>
          <cell r="BX86">
            <v>9.0909090909090912E-2</v>
          </cell>
          <cell r="BY86">
            <v>9.0909090909090912E-2</v>
          </cell>
        </row>
        <row r="87">
          <cell r="A87" t="str">
            <v/>
          </cell>
        </row>
        <row r="88">
          <cell r="A88" t="str">
            <v>EBFIT.T</v>
          </cell>
          <cell r="B88" t="str">
            <v>Total Expenses Before FIT</v>
          </cell>
          <cell r="C88">
            <v>1440764037.9799998</v>
          </cell>
          <cell r="D88">
            <v>0</v>
          </cell>
          <cell r="E88">
            <v>215376495.03318271</v>
          </cell>
          <cell r="F88">
            <v>1353598.5359734497</v>
          </cell>
          <cell r="G88">
            <v>2600597.5602930393</v>
          </cell>
          <cell r="H88">
            <v>34075.517751004729</v>
          </cell>
          <cell r="I88">
            <v>656882.76386775542</v>
          </cell>
          <cell r="J88">
            <v>1423625.3200400972</v>
          </cell>
          <cell r="K88">
            <v>16121.824916692543</v>
          </cell>
          <cell r="L88">
            <v>215807.98342274057</v>
          </cell>
          <cell r="M88">
            <v>1568738.3866049557</v>
          </cell>
          <cell r="N88">
            <v>15375036.044922194</v>
          </cell>
          <cell r="O88">
            <v>57570579.838935532</v>
          </cell>
          <cell r="P88">
            <v>154345.23633954048</v>
          </cell>
          <cell r="Q88">
            <v>64588835.304331452</v>
          </cell>
          <cell r="R88">
            <v>913716.9763252961</v>
          </cell>
          <cell r="S88">
            <v>0</v>
          </cell>
          <cell r="T88">
            <v>0</v>
          </cell>
          <cell r="U88">
            <v>0</v>
          </cell>
          <cell r="V88">
            <v>65184.922368263957</v>
          </cell>
          <cell r="W88">
            <v>-1930.8572091346769</v>
          </cell>
          <cell r="X88">
            <v>5163.5827494453988</v>
          </cell>
          <cell r="Y88">
            <v>2344765.2978792433</v>
          </cell>
          <cell r="Z88">
            <v>38318.187873196228</v>
          </cell>
          <cell r="AA88">
            <v>99347.303984729413</v>
          </cell>
          <cell r="AB88">
            <v>6905023.3956737462</v>
          </cell>
          <cell r="AC88">
            <v>861505980.13273084</v>
          </cell>
          <cell r="AD88">
            <v>5414394.1438937988</v>
          </cell>
          <cell r="AE88">
            <v>10402390.241172157</v>
          </cell>
          <cell r="AF88">
            <v>7399012.2801603889</v>
          </cell>
          <cell r="AG88">
            <v>9627007.938354928</v>
          </cell>
          <cell r="AH88">
            <v>-31448.730581061704</v>
          </cell>
          <cell r="AI88">
            <v>6156905.1016732007</v>
          </cell>
          <cell r="AJ88">
            <v>11143888.93158501</v>
          </cell>
          <cell r="AK88">
            <v>89276.29175227377</v>
          </cell>
          <cell r="AL88">
            <v>2244443.7124880296</v>
          </cell>
          <cell r="AM88">
            <v>6529950.5161018856</v>
          </cell>
          <cell r="AN88">
            <v>13191497.3380227</v>
          </cell>
          <cell r="AO88">
            <v>149594.12991362545</v>
          </cell>
          <cell r="AP88">
            <v>5579029.5414827019</v>
          </cell>
          <cell r="AQ88">
            <v>-1290.4026270234547</v>
          </cell>
          <cell r="AR88">
            <v>-5253.2178537496638</v>
          </cell>
          <cell r="AS88">
            <v>22179338.608226512</v>
          </cell>
          <cell r="AT88">
            <v>19699189.569579199</v>
          </cell>
          <cell r="AU88">
            <v>11677456.781523954</v>
          </cell>
          <cell r="AV88">
            <v>5926114.4922700524</v>
          </cell>
          <cell r="AW88">
            <v>455434.88719609275</v>
          </cell>
          <cell r="AX88">
            <v>230323.81006654084</v>
          </cell>
          <cell r="AY88">
            <v>69857948.712642074</v>
          </cell>
          <cell r="AZ88">
            <v>38525.01</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t="str">
            <v/>
          </cell>
          <cell r="D89">
            <v>0</v>
          </cell>
          <cell r="E89">
            <v>0.14948769496991879</v>
          </cell>
          <cell r="F89">
            <v>9.3950050132514471E-4</v>
          </cell>
          <cell r="G89">
            <v>1.8050128207941431E-3</v>
          </cell>
          <cell r="H89">
            <v>2.3651005197755882E-5</v>
          </cell>
          <cell r="I89">
            <v>4.5592667956144119E-4</v>
          </cell>
          <cell r="J89">
            <v>9.8810442411935017E-4</v>
          </cell>
          <cell r="K89">
            <v>1.1189774655463979E-5</v>
          </cell>
          <cell r="L89">
            <v>1.4978718078312859E-4</v>
          </cell>
          <cell r="M89">
            <v>1.0888239470526904E-3</v>
          </cell>
          <cell r="N89">
            <v>1.067144628795602E-2</v>
          </cell>
          <cell r="O89">
            <v>3.9958368144482177E-2</v>
          </cell>
          <cell r="P89">
            <v>1.0712735206518463E-4</v>
          </cell>
          <cell r="Q89">
            <v>4.4829572089325045E-2</v>
          </cell>
          <cell r="R89">
            <v>6.3418918867961084E-4</v>
          </cell>
          <cell r="S89">
            <v>0</v>
          </cell>
          <cell r="T89">
            <v>0</v>
          </cell>
          <cell r="U89">
            <v>0</v>
          </cell>
          <cell r="V89">
            <v>4.5243301921704984E-5</v>
          </cell>
          <cell r="W89">
            <v>-1.3401619961599017E-6</v>
          </cell>
          <cell r="X89">
            <v>3.5839197907000216E-6</v>
          </cell>
          <cell r="Y89">
            <v>1.6274457413350517E-3</v>
          </cell>
          <cell r="Z89">
            <v>2.659574146986597E-5</v>
          </cell>
          <cell r="AA89">
            <v>6.8954597259394195E-5</v>
          </cell>
          <cell r="AB89">
            <v>4.7926122624179484E-3</v>
          </cell>
          <cell r="AC89">
            <v>0.59795077987967515</v>
          </cell>
          <cell r="AD89">
            <v>3.7580020053005789E-3</v>
          </cell>
          <cell r="AE89">
            <v>7.2200512831765724E-3</v>
          </cell>
          <cell r="AF89">
            <v>5.1354781804063181E-3</v>
          </cell>
          <cell r="AG89">
            <v>6.6818768962697882E-3</v>
          </cell>
          <cell r="AH89">
            <v>-2.1827814792735868E-5</v>
          </cell>
          <cell r="AI89">
            <v>4.2733611746066285E-3</v>
          </cell>
          <cell r="AJ89">
            <v>7.7347078618155421E-3</v>
          </cell>
          <cell r="AK89">
            <v>6.1964547558698204E-5</v>
          </cell>
          <cell r="AL89">
            <v>1.5578149185586393E-3</v>
          </cell>
          <cell r="AM89">
            <v>4.5322831108812918E-3</v>
          </cell>
          <cell r="AN89">
            <v>9.1559040830291871E-3</v>
          </cell>
          <cell r="AO89">
            <v>1.03829722265529E-4</v>
          </cell>
          <cell r="AP89">
            <v>3.8722715131790015E-3</v>
          </cell>
          <cell r="AQ89">
            <v>-8.956377262390885E-7</v>
          </cell>
          <cell r="AR89">
            <v>-3.646133381504201E-6</v>
          </cell>
          <cell r="AS89">
            <v>1.5394150619779974E-2</v>
          </cell>
          <cell r="AT89">
            <v>1.3672738248796196E-2</v>
          </cell>
          <cell r="AU89">
            <v>8.1050445969599195E-3</v>
          </cell>
          <cell r="AV89">
            <v>4.1131749100141802E-3</v>
          </cell>
          <cell r="AW89">
            <v>3.161065068188598E-4</v>
          </cell>
          <cell r="AX89">
            <v>1.5986227029199219E-4</v>
          </cell>
          <cell r="AY89">
            <v>4.848673819662052E-2</v>
          </cell>
          <cell r="AZ89">
            <v>2.6739291781611496E-5</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t="str">
            <v/>
          </cell>
        </row>
        <row r="91">
          <cell r="A91" t="str">
            <v>TP.T</v>
          </cell>
          <cell r="B91" t="str">
            <v>Total Transmission Plant</v>
          </cell>
          <cell r="C91">
            <v>510541316</v>
          </cell>
          <cell r="D91">
            <v>0</v>
          </cell>
          <cell r="E91">
            <v>0</v>
          </cell>
          <cell r="F91">
            <v>34951619.200000003</v>
          </cell>
          <cell r="G91">
            <v>67156644</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139806476.80000001</v>
          </cell>
          <cell r="AE91">
            <v>268626576</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D92">
            <v>0</v>
          </cell>
          <cell r="E92">
            <v>0</v>
          </cell>
          <cell r="F92">
            <v>6.8459923035886092E-2</v>
          </cell>
          <cell r="G92">
            <v>0.13154007696411391</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0.27383969214354437</v>
          </cell>
          <cell r="AE92">
            <v>0.52616030785645562</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INPUTS"/>
      <sheetName val="CLASSIFIERS"/>
      <sheetName val="INTERNAL"/>
      <sheetName val="EXTERNAL"/>
      <sheetName val="ACCOUNTS"/>
      <sheetName val="ROR &amp; CONV FACTOR"/>
      <sheetName val="BOOKED SALES"/>
      <sheetName val="PROFORMA + UNBILLED"/>
      <sheetName val="RATE SPREAD"/>
      <sheetName val="SCH 35 INCREASE"/>
      <sheetName val="SCH 449-459 INCREASE"/>
      <sheetName val="SPEC CONT + FIRM RESALE INC"/>
      <sheetName val="JAP-3"/>
      <sheetName val="CUST_1 &amp; CUST_2"/>
      <sheetName val="CUST_3"/>
      <sheetName val="CUST_4"/>
      <sheetName val="DIR_449"/>
      <sheetName val="DIR235.00"/>
      <sheetName val="DIR252.00"/>
      <sheetName val="DIR368.03"/>
      <sheetName val="DIR_372"/>
      <sheetName val="DIR450-451"/>
      <sheetName val="DIR_454.05"/>
      <sheetName val="DIR_904.00"/>
      <sheetName val="DIR_908.00"/>
      <sheetName val="METER"/>
      <sheetName val="OH SVC"/>
      <sheetName val="ANCIL + IMBAL"/>
      <sheetName val="LOAD RESEARCH ALLOC"/>
      <sheetName val="LR - CP DEM"/>
      <sheetName val="DIR_108.360-366"/>
      <sheetName val="DIR_360-366"/>
      <sheetName val="NCP 360-362"/>
      <sheetName val="OH + UG NCP"/>
      <sheetName val="OH + UG TFMR"/>
      <sheetName val="LR - ENERGY"/>
      <sheetName val="BPAX"/>
      <sheetName val="INPUTS - RATEBASE"/>
      <sheetName val="INPUTS - EXPENSE"/>
      <sheetName val="INPUTS - REVENUE"/>
      <sheetName val="INPUTS - WAGE + SALARY"/>
    </sheetNames>
    <sheetDataSet>
      <sheetData sheetId="0" refreshError="1"/>
      <sheetData sheetId="1" refreshError="1"/>
      <sheetData sheetId="2" refreshError="1"/>
      <sheetData sheetId="3" refreshError="1"/>
      <sheetData sheetId="4" refreshError="1"/>
      <sheetData sheetId="5" refreshError="1"/>
      <sheetData sheetId="6" refreshError="1">
        <row r="20">
          <cell r="J20">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Load Source Data"/>
    </sheetNames>
    <sheetDataSet>
      <sheetData sheetId="0" refreshError="1">
        <row r="3">
          <cell r="E3" t="str">
            <v>PAGE 3.02</v>
          </cell>
          <cell r="AJ3" t="str">
            <v>PAGE 2.16</v>
          </cell>
        </row>
        <row r="4">
          <cell r="A4" t="str">
            <v>PUGET SOUND ENERGY-ELECTRIC ONLY</v>
          </cell>
          <cell r="AF4" t="str">
            <v>PUGET SOUND ENERGY-ELECTRIC ONLY</v>
          </cell>
        </row>
        <row r="5">
          <cell r="A5" t="str">
            <v>PROFORMA SALES FOR RESALE - SECONDARY</v>
          </cell>
          <cell r="AF5" t="str">
            <v>MERGER COST RESTATEMENT</v>
          </cell>
        </row>
        <row r="6">
          <cell r="A6" t="str">
            <v>FOR THE TWELVE MONTHS ENDED JUNE 30, 2001</v>
          </cell>
          <cell r="AF6" t="str">
            <v>FOR THE TWELVE MONTHS ENDED JUNE 30, 2001</v>
          </cell>
        </row>
        <row r="7">
          <cell r="A7" t="str">
            <v>GENERAL RATE INCREASE</v>
          </cell>
          <cell r="AF7" t="str">
            <v>GENERAL RATE INCREASE</v>
          </cell>
        </row>
        <row r="9">
          <cell r="AF9" t="str">
            <v>LINE</v>
          </cell>
        </row>
        <row r="10">
          <cell r="A10" t="str">
            <v>NO.</v>
          </cell>
          <cell r="AF10" t="str">
            <v>NO.</v>
          </cell>
          <cell r="AG10" t="str">
            <v>DESCRIPTION</v>
          </cell>
          <cell r="AH10" t="str">
            <v>ACTUAL</v>
          </cell>
          <cell r="AI10" t="str">
            <v>RESTATED</v>
          </cell>
          <cell r="AJ10" t="str">
            <v>ADJUSTMENT</v>
          </cell>
        </row>
        <row r="12">
          <cell r="A12">
            <v>1</v>
          </cell>
          <cell r="B12" t="str">
            <v>PROFORMA SALES FOR RESALE - OTHER UTILITIES</v>
          </cell>
          <cell r="AF12">
            <v>1</v>
          </cell>
          <cell r="AG12" t="str">
            <v>OPERATING EXPENSES</v>
          </cell>
        </row>
        <row r="13">
          <cell r="A13">
            <v>2</v>
          </cell>
          <cell r="B13" t="str">
            <v>RESTATED SALES FOR RESALE - OTHER UTIL. - in revenue adj.</v>
          </cell>
          <cell r="AF13">
            <v>2</v>
          </cell>
          <cell r="AG13" t="str">
            <v>MERGER COSTS AMORTIZED</v>
          </cell>
          <cell r="AH13">
            <v>0</v>
          </cell>
          <cell r="AI13">
            <v>8524719.8499999996</v>
          </cell>
          <cell r="AJ13">
            <v>8524719.8499999996</v>
          </cell>
        </row>
        <row r="14">
          <cell r="A14">
            <v>3</v>
          </cell>
          <cell r="B14" t="str">
            <v>INCREASE (DECREASE) REVENUES - OTHER UTILITIES</v>
          </cell>
          <cell r="E14">
            <v>0</v>
          </cell>
          <cell r="AF14">
            <v>3</v>
          </cell>
        </row>
        <row r="15">
          <cell r="A15">
            <v>4</v>
          </cell>
          <cell r="AF15">
            <v>4</v>
          </cell>
        </row>
        <row r="16">
          <cell r="A16">
            <v>5</v>
          </cell>
          <cell r="B16" t="str">
            <v>PROFORMA REV. - WHEELING FOR OTHERS</v>
          </cell>
          <cell r="AF16">
            <v>5</v>
          </cell>
        </row>
        <row r="17">
          <cell r="A17">
            <v>6</v>
          </cell>
          <cell r="B17" t="str">
            <v>RESTATED REV. - WHEELING FOR OTHERS - in revenue adj.</v>
          </cell>
          <cell r="AF17">
            <v>6</v>
          </cell>
        </row>
        <row r="18">
          <cell r="A18">
            <v>7</v>
          </cell>
          <cell r="B18" t="str">
            <v>INCREASE (DECREASE) OTHER OPERATING REVENUES</v>
          </cell>
          <cell r="E18">
            <v>0</v>
          </cell>
          <cell r="AF18">
            <v>7</v>
          </cell>
          <cell r="AG18" t="str">
            <v>SUBTOTAL MERGER COSTS EXPENSED</v>
          </cell>
          <cell r="AH18">
            <v>0</v>
          </cell>
          <cell r="AI18">
            <v>8524719.8499999996</v>
          </cell>
          <cell r="AJ18">
            <v>8524719.8499999996</v>
          </cell>
        </row>
        <row r="19">
          <cell r="A19">
            <v>8</v>
          </cell>
          <cell r="B19" t="str">
            <v>INCREASE (DECREASE) REVENUE</v>
          </cell>
          <cell r="E19">
            <v>0</v>
          </cell>
          <cell r="AF19">
            <v>8</v>
          </cell>
        </row>
        <row r="20">
          <cell r="A20">
            <v>9</v>
          </cell>
          <cell r="AF20">
            <v>9</v>
          </cell>
        </row>
        <row r="21">
          <cell r="A21">
            <v>10</v>
          </cell>
          <cell r="B21" t="str">
            <v>STATE UTILITY TAX</v>
          </cell>
          <cell r="AF21">
            <v>10</v>
          </cell>
        </row>
        <row r="22">
          <cell r="A22">
            <v>11</v>
          </cell>
          <cell r="B22" t="str">
            <v>(APPLICABLE TO LINE 7)</v>
          </cell>
          <cell r="C22">
            <v>0</v>
          </cell>
          <cell r="D22">
            <v>0</v>
          </cell>
          <cell r="AF22">
            <v>11</v>
          </cell>
        </row>
        <row r="23">
          <cell r="A23">
            <v>12</v>
          </cell>
          <cell r="B23" t="str">
            <v>INCREASE (DECREASE) STATE UTILITY TAX</v>
          </cell>
          <cell r="E23">
            <v>0</v>
          </cell>
          <cell r="AF23">
            <v>12</v>
          </cell>
        </row>
        <row r="24">
          <cell r="A24">
            <v>13</v>
          </cell>
          <cell r="B24" t="str">
            <v>INCREASE (DECREASE) INCOME</v>
          </cell>
          <cell r="E24">
            <v>0</v>
          </cell>
          <cell r="AF24">
            <v>13</v>
          </cell>
          <cell r="AG24" t="str">
            <v>INCREASE(DECREASE) INCOME</v>
          </cell>
          <cell r="AJ24">
            <v>-8524719.8499999996</v>
          </cell>
        </row>
        <row r="25">
          <cell r="A25">
            <v>14</v>
          </cell>
          <cell r="AF25">
            <v>14</v>
          </cell>
          <cell r="AG25" t="str">
            <v>INCREASE(DECREASE) FIT@</v>
          </cell>
          <cell r="AH25">
            <v>0.35</v>
          </cell>
          <cell r="AJ25">
            <v>-2983651.9474999998</v>
          </cell>
        </row>
        <row r="26">
          <cell r="A26">
            <v>15</v>
          </cell>
          <cell r="B26" t="str">
            <v>INCREASE (DECREASE) FIT @</v>
          </cell>
          <cell r="D26">
            <v>0</v>
          </cell>
          <cell r="E26">
            <v>0</v>
          </cell>
          <cell r="AF26">
            <v>15</v>
          </cell>
        </row>
        <row r="27">
          <cell r="A27">
            <v>16</v>
          </cell>
          <cell r="B27" t="str">
            <v>INCREASE (DECREASE) NOI</v>
          </cell>
          <cell r="E27">
            <v>0</v>
          </cell>
          <cell r="AF27">
            <v>16</v>
          </cell>
          <cell r="AG27" t="str">
            <v>INCREASE (DECREASE) NOI</v>
          </cell>
          <cell r="AJ27">
            <v>-5541067.9024999999</v>
          </cell>
        </row>
      </sheetData>
      <sheetData sheetId="1" refreshError="1"/>
      <sheetData sheetId="2" refreshError="1"/>
      <sheetData sheetId="3"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Procurement Chrg"/>
      <sheetName val="Gas Cost Allocation"/>
      <sheetName val="BalChSup"/>
      <sheetName val="CCost BrkOut"/>
      <sheetName val="SUMMARY (Sum Sales and Trans)"/>
      <sheetName val="SUMMARY (Compliance Filing)"/>
      <sheetName val="SUMMARY (check)"/>
    </sheetNames>
    <sheetDataSet>
      <sheetData sheetId="0" refreshError="1"/>
      <sheetData sheetId="1">
        <row r="11">
          <cell r="C11">
            <v>4</v>
          </cell>
        </row>
        <row r="31">
          <cell r="F31">
            <v>4.7E-2</v>
          </cell>
        </row>
        <row r="48">
          <cell r="F48">
            <v>0.62148999999999999</v>
          </cell>
        </row>
      </sheetData>
      <sheetData sheetId="2" refreshError="1"/>
      <sheetData sheetId="3" refreshError="1"/>
      <sheetData sheetId="4" refreshError="1"/>
      <sheetData sheetId="5">
        <row r="31">
          <cell r="AG31">
            <v>0.2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
      <sheetName val="MatrixElectric"/>
      <sheetName val="KJB-7 Def"/>
      <sheetName val="KJB-3 Sum"/>
      <sheetName val="KJB-5 Cmn Adj"/>
      <sheetName val="KJB-5 El Adj"/>
      <sheetName val="JAP Exh p 18"/>
      <sheetName val="For Prod Adj Expense"/>
      <sheetName val="For Prod Adj Ratebase"/>
      <sheetName val="Verify Pwr Costs"/>
      <sheetName val="Power Cost Bridge to A-1"/>
      <sheetName val="RJR Prod O&amp;M"/>
      <sheetName val="TAD RY PC1"/>
      <sheetName val="Centralia Equity Kicker"/>
      <sheetName val="Exh.A-1"/>
      <sheetName val="Trans Ratebase"/>
      <sheetName val="Trans OATT Revenue"/>
      <sheetName val="ETR"/>
      <sheetName val="Placeholder ETR Only"/>
      <sheetName val="Interest"/>
      <sheetName val="EB&amp;Taxes"/>
      <sheetName val="Restating Print Macros"/>
      <sheetName val="Module13"/>
      <sheetName val="Module14"/>
      <sheetName val="Module15"/>
      <sheetName val="Module1"/>
    </sheetNames>
    <sheetDataSet>
      <sheetData sheetId="0" refreshError="1"/>
      <sheetData sheetId="1" refreshError="1"/>
      <sheetData sheetId="2">
        <row r="3">
          <cell r="C3" t="str">
            <v>Exhibit No. ___   (KJB-3)</v>
          </cell>
        </row>
        <row r="20">
          <cell r="L20">
            <v>0.35</v>
          </cell>
        </row>
      </sheetData>
      <sheetData sheetId="3">
        <row r="2">
          <cell r="AQ2" t="str">
            <v>Docket Number UE</v>
          </cell>
        </row>
        <row r="3">
          <cell r="AQ3" t="str">
            <v xml:space="preserve">Exhibit No. ___ </v>
          </cell>
        </row>
      </sheetData>
      <sheetData sheetId="4">
        <row r="3">
          <cell r="L3" t="str">
            <v xml:space="preserve">Exhibit No.     </v>
          </cell>
        </row>
        <row r="7">
          <cell r="B7" t="str">
            <v>FOR THE TWELVE MONTHS ENDED SEPTEMBER 30, 2015</v>
          </cell>
        </row>
      </sheetData>
      <sheetData sheetId="5">
        <row r="3">
          <cell r="E3" t="str">
            <v>Exhibit No.    (KJB-9)</v>
          </cell>
        </row>
      </sheetData>
      <sheetData sheetId="6" refreshError="1"/>
      <sheetData sheetId="7" refreshError="1"/>
      <sheetData sheetId="8" refreshError="1"/>
      <sheetData sheetId="9" refreshError="1"/>
      <sheetData sheetId="10">
        <row r="6">
          <cell r="M6">
            <v>0.97131999999999996</v>
          </cell>
        </row>
      </sheetData>
      <sheetData sheetId="11" refreshError="1"/>
      <sheetData sheetId="12">
        <row r="23">
          <cell r="O23">
            <v>1175.491</v>
          </cell>
        </row>
      </sheetData>
      <sheetData sheetId="13" refreshError="1"/>
      <sheetData sheetId="14" refreshError="1"/>
      <sheetData sheetId="15">
        <row r="62">
          <cell r="C62">
            <v>87915805.687329754</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s Def Calc"/>
      <sheetName val="Gas Summary"/>
      <sheetName val="Gas Detail Pages"/>
      <sheetName val="Gas CRM"/>
    </sheetNames>
    <sheetDataSet>
      <sheetData sheetId="0"/>
      <sheetData sheetId="1">
        <row r="5">
          <cell r="I5" t="str">
            <v>PUGET SOUND ENERGY-GAS (PER SETTLEMENT)</v>
          </cell>
        </row>
      </sheetData>
      <sheetData sheetId="2">
        <row r="8">
          <cell r="A8" t="str">
            <v>FOR THE TWELVE MONTHS ENDED SEPTEMBER 30, 2016</v>
          </cell>
        </row>
        <row r="9">
          <cell r="A9" t="str">
            <v>GENERAL RATE CASE</v>
          </cell>
        </row>
      </sheetData>
      <sheetData sheetId="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hitehorn Emission Calcs"/>
      <sheetName val="Fredonia Emission Calcs"/>
      <sheetName val="Load Shape"/>
      <sheetName val="Load Source Data"/>
      <sheetName val="Reduced Load Points"/>
      <sheetName val="Plant Summary"/>
      <sheetName val="Emissions"/>
      <sheetName val="Data for Port. Screening Model"/>
      <sheetName val="Load &amp; Price Develop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9100F4"/>
    </sheetNames>
    <sheetDataSet>
      <sheetData sheetId="0">
        <row r="1">
          <cell r="A1" t="str">
            <v>Classcd</v>
          </cell>
          <cell r="B1" t="str">
            <v>Class</v>
          </cell>
          <cell r="C1" t="str">
            <v>Analysis</v>
          </cell>
          <cell r="D1" t="str">
            <v>statistic</v>
          </cell>
          <cell r="E1" t="str">
            <v>Alias</v>
          </cell>
          <cell r="F1" t="str">
            <v>Annual</v>
          </cell>
          <cell r="G1" t="str">
            <v>Month1</v>
          </cell>
          <cell r="H1" t="str">
            <v>Month2</v>
          </cell>
          <cell r="I1" t="str">
            <v>Month3</v>
          </cell>
          <cell r="J1" t="str">
            <v>Month4</v>
          </cell>
          <cell r="K1" t="str">
            <v>Month5</v>
          </cell>
          <cell r="L1" t="str">
            <v>Month6</v>
          </cell>
          <cell r="M1" t="str">
            <v>Month7</v>
          </cell>
          <cell r="N1" t="str">
            <v>Month8</v>
          </cell>
          <cell r="O1" t="str">
            <v>Month9</v>
          </cell>
          <cell r="P1" t="str">
            <v>Month10</v>
          </cell>
          <cell r="Q1" t="str">
            <v>Month11</v>
          </cell>
          <cell r="R1" t="str">
            <v>Month12</v>
          </cell>
          <cell r="S1" t="str">
            <v>Uom</v>
          </cell>
          <cell r="T1" t="str">
            <v>Module</v>
          </cell>
          <cell r="U1" t="str">
            <v>Last_Change</v>
          </cell>
          <cell r="V1" t="str">
            <v>_LABEL_</v>
          </cell>
        </row>
        <row r="2">
          <cell r="D2" t="str">
            <v>Year</v>
          </cell>
          <cell r="G2">
            <v>2005</v>
          </cell>
          <cell r="H2">
            <v>2005</v>
          </cell>
          <cell r="I2">
            <v>2005</v>
          </cell>
          <cell r="J2">
            <v>2006</v>
          </cell>
          <cell r="K2">
            <v>2006</v>
          </cell>
          <cell r="L2">
            <v>2006</v>
          </cell>
          <cell r="M2">
            <v>2006</v>
          </cell>
          <cell r="N2">
            <v>2006</v>
          </cell>
          <cell r="O2">
            <v>2006</v>
          </cell>
          <cell r="P2">
            <v>2006</v>
          </cell>
          <cell r="Q2">
            <v>2006</v>
          </cell>
          <cell r="R2">
            <v>2006</v>
          </cell>
        </row>
        <row r="3">
          <cell r="D3" t="str">
            <v>Month</v>
          </cell>
          <cell r="G3">
            <v>10</v>
          </cell>
          <cell r="H3">
            <v>11</v>
          </cell>
          <cell r="I3">
            <v>12</v>
          </cell>
          <cell r="J3">
            <v>1</v>
          </cell>
          <cell r="K3">
            <v>2</v>
          </cell>
          <cell r="L3">
            <v>3</v>
          </cell>
          <cell r="M3">
            <v>4</v>
          </cell>
          <cell r="N3">
            <v>5</v>
          </cell>
          <cell r="O3">
            <v>6</v>
          </cell>
          <cell r="P3">
            <v>7</v>
          </cell>
          <cell r="Q3">
            <v>8</v>
          </cell>
          <cell r="R3">
            <v>9</v>
          </cell>
        </row>
        <row r="4">
          <cell r="A4">
            <v>991</v>
          </cell>
          <cell r="B4" t="str">
            <v>R991</v>
          </cell>
          <cell r="C4" t="str">
            <v>HourlyLoad</v>
          </cell>
          <cell r="D4" t="str">
            <v>PopN</v>
          </cell>
          <cell r="E4" t="str">
            <v>Accounts in Population</v>
          </cell>
          <cell r="F4">
            <v>1</v>
          </cell>
          <cell r="G4">
            <v>1</v>
          </cell>
          <cell r="H4">
            <v>1</v>
          </cell>
          <cell r="I4">
            <v>1</v>
          </cell>
          <cell r="J4">
            <v>1</v>
          </cell>
          <cell r="K4">
            <v>1</v>
          </cell>
          <cell r="L4">
            <v>1</v>
          </cell>
          <cell r="M4">
            <v>1</v>
          </cell>
          <cell r="N4">
            <v>1</v>
          </cell>
          <cell r="O4">
            <v>1</v>
          </cell>
          <cell r="P4">
            <v>1</v>
          </cell>
          <cell r="Q4">
            <v>1</v>
          </cell>
          <cell r="R4">
            <v>1</v>
          </cell>
          <cell r="S4" t="str">
            <v>Accounts</v>
          </cell>
          <cell r="T4" t="str">
            <v>M7100</v>
          </cell>
          <cell r="U4">
            <v>39072.409803240742</v>
          </cell>
        </row>
        <row r="5">
          <cell r="A5">
            <v>991</v>
          </cell>
          <cell r="B5" t="str">
            <v>R991</v>
          </cell>
          <cell r="C5" t="str">
            <v>HourlyLoadGen_ADJ</v>
          </cell>
          <cell r="D5" t="str">
            <v>Totalx</v>
          </cell>
          <cell r="E5" t="str">
            <v>Total Energy Use</v>
          </cell>
          <cell r="F5">
            <v>153115281.74003071</v>
          </cell>
          <cell r="G5">
            <v>12545745.004299102</v>
          </cell>
          <cell r="H5">
            <v>11892086.008524956</v>
          </cell>
          <cell r="I5">
            <v>12551910.269065348</v>
          </cell>
          <cell r="J5">
            <v>12547210.15061702</v>
          </cell>
          <cell r="K5">
            <v>11234263.085919837</v>
          </cell>
          <cell r="L5">
            <v>12346924.553129328</v>
          </cell>
          <cell r="M5">
            <v>12065748.577041971</v>
          </cell>
          <cell r="N5">
            <v>12835801.86012632</v>
          </cell>
          <cell r="O5">
            <v>13021893.507662972</v>
          </cell>
          <cell r="P5">
            <v>14508360.795146713</v>
          </cell>
          <cell r="Q5">
            <v>14336712.161630616</v>
          </cell>
          <cell r="R5">
            <v>13228625.766866531</v>
          </cell>
          <cell r="S5" t="str">
            <v>kWh</v>
          </cell>
          <cell r="T5" t="str">
            <v>M7400</v>
          </cell>
          <cell r="U5">
            <v>39079.352719907409</v>
          </cell>
        </row>
        <row r="6">
          <cell r="A6">
            <v>991</v>
          </cell>
          <cell r="B6" t="str">
            <v>R991</v>
          </cell>
          <cell r="C6" t="str">
            <v>HourlyLoadGen_ADJ</v>
          </cell>
          <cell r="D6" t="str">
            <v>TotalxperSite</v>
          </cell>
          <cell r="E6" t="str">
            <v>Energy Use per Account</v>
          </cell>
          <cell r="F6">
            <v>153115281.74003071</v>
          </cell>
          <cell r="G6">
            <v>12545745.004299102</v>
          </cell>
          <cell r="H6">
            <v>11892086.008524956</v>
          </cell>
          <cell r="I6">
            <v>12551910.269065348</v>
          </cell>
          <cell r="J6">
            <v>12547210.15061702</v>
          </cell>
          <cell r="K6">
            <v>11234263.085919837</v>
          </cell>
          <cell r="L6">
            <v>12346924.553129328</v>
          </cell>
          <cell r="M6">
            <v>12065748.577041971</v>
          </cell>
          <cell r="N6">
            <v>12835801.86012632</v>
          </cell>
          <cell r="O6">
            <v>13021893.507662972</v>
          </cell>
          <cell r="P6">
            <v>14508360.795146713</v>
          </cell>
          <cell r="Q6">
            <v>14336712.161630616</v>
          </cell>
          <cell r="R6">
            <v>13228625.766866531</v>
          </cell>
          <cell r="S6" t="str">
            <v>kWh</v>
          </cell>
          <cell r="T6" t="str">
            <v>M7400</v>
          </cell>
          <cell r="U6">
            <v>39079.352719907409</v>
          </cell>
        </row>
        <row r="7">
          <cell r="A7">
            <v>991</v>
          </cell>
          <cell r="B7" t="str">
            <v>R991</v>
          </cell>
          <cell r="C7" t="str">
            <v>HourlyLoad</v>
          </cell>
          <cell r="D7" t="str">
            <v>Days</v>
          </cell>
          <cell r="E7" t="str">
            <v>Number of Days</v>
          </cell>
          <cell r="F7">
            <v>365</v>
          </cell>
          <cell r="G7">
            <v>31</v>
          </cell>
          <cell r="H7">
            <v>30</v>
          </cell>
          <cell r="I7">
            <v>31</v>
          </cell>
          <cell r="J7">
            <v>31</v>
          </cell>
          <cell r="K7">
            <v>28</v>
          </cell>
          <cell r="L7">
            <v>31</v>
          </cell>
          <cell r="M7">
            <v>30</v>
          </cell>
          <cell r="N7">
            <v>31</v>
          </cell>
          <cell r="O7">
            <v>30</v>
          </cell>
          <cell r="P7">
            <v>31</v>
          </cell>
          <cell r="Q7">
            <v>31</v>
          </cell>
          <cell r="R7">
            <v>30</v>
          </cell>
          <cell r="S7" t="str">
            <v>Days</v>
          </cell>
          <cell r="T7" t="str">
            <v>M7100</v>
          </cell>
          <cell r="U7">
            <v>39072.409803240742</v>
          </cell>
        </row>
        <row r="8">
          <cell r="A8">
            <v>991</v>
          </cell>
          <cell r="B8" t="str">
            <v>R991</v>
          </cell>
          <cell r="C8" t="str">
            <v>HourlyLoad</v>
          </cell>
          <cell r="D8" t="str">
            <v>Samn_min</v>
          </cell>
          <cell r="E8" t="str">
            <v>Minimum Number of Accounts in Sample with Valid Data</v>
          </cell>
          <cell r="F8">
            <v>1</v>
          </cell>
          <cell r="G8">
            <v>1</v>
          </cell>
          <cell r="H8">
            <v>1</v>
          </cell>
          <cell r="I8">
            <v>1</v>
          </cell>
          <cell r="J8">
            <v>1</v>
          </cell>
          <cell r="K8">
            <v>1</v>
          </cell>
          <cell r="L8">
            <v>1</v>
          </cell>
          <cell r="M8">
            <v>1</v>
          </cell>
          <cell r="N8">
            <v>1</v>
          </cell>
          <cell r="O8">
            <v>1</v>
          </cell>
          <cell r="P8">
            <v>1</v>
          </cell>
          <cell r="Q8">
            <v>1</v>
          </cell>
          <cell r="R8">
            <v>1</v>
          </cell>
          <cell r="S8" t="str">
            <v>Accounts</v>
          </cell>
          <cell r="T8" t="str">
            <v>M7100</v>
          </cell>
          <cell r="U8">
            <v>39072.409768518519</v>
          </cell>
        </row>
        <row r="9">
          <cell r="A9">
            <v>991</v>
          </cell>
          <cell r="B9" t="str">
            <v>R991</v>
          </cell>
          <cell r="C9" t="str">
            <v>HourlyLoad</v>
          </cell>
          <cell r="D9" t="str">
            <v>Samn_max</v>
          </cell>
          <cell r="E9" t="str">
            <v>Maximum Number of Accounts in Sample with Valid Data</v>
          </cell>
          <cell r="F9">
            <v>1</v>
          </cell>
          <cell r="G9">
            <v>1</v>
          </cell>
          <cell r="H9">
            <v>1</v>
          </cell>
          <cell r="I9">
            <v>1</v>
          </cell>
          <cell r="J9">
            <v>1</v>
          </cell>
          <cell r="K9">
            <v>1</v>
          </cell>
          <cell r="L9">
            <v>1</v>
          </cell>
          <cell r="M9">
            <v>1</v>
          </cell>
          <cell r="N9">
            <v>1</v>
          </cell>
          <cell r="O9">
            <v>1</v>
          </cell>
          <cell r="P9">
            <v>1</v>
          </cell>
          <cell r="Q9">
            <v>1</v>
          </cell>
          <cell r="R9">
            <v>1</v>
          </cell>
          <cell r="S9" t="str">
            <v>Accounts</v>
          </cell>
          <cell r="T9" t="str">
            <v>M7100</v>
          </cell>
          <cell r="U9">
            <v>39072.409768518519</v>
          </cell>
        </row>
        <row r="10">
          <cell r="A10">
            <v>991</v>
          </cell>
          <cell r="B10" t="str">
            <v>R991</v>
          </cell>
          <cell r="C10" t="str">
            <v>SysPk_MonthlyPeaks_ADJ</v>
          </cell>
          <cell r="D10" t="str">
            <v>Date</v>
          </cell>
          <cell r="E10" t="str">
            <v>Day of System Peak Demand</v>
          </cell>
          <cell r="F10">
            <v>38701</v>
          </cell>
          <cell r="G10">
            <v>38652</v>
          </cell>
          <cell r="H10">
            <v>38685</v>
          </cell>
          <cell r="I10">
            <v>38701</v>
          </cell>
          <cell r="J10">
            <v>38720</v>
          </cell>
          <cell r="K10">
            <v>38765</v>
          </cell>
          <cell r="L10">
            <v>38785</v>
          </cell>
          <cell r="M10">
            <v>38824</v>
          </cell>
          <cell r="N10">
            <v>38839</v>
          </cell>
          <cell r="O10">
            <v>38894</v>
          </cell>
          <cell r="P10">
            <v>38922</v>
          </cell>
          <cell r="Q10">
            <v>38957</v>
          </cell>
          <cell r="R10">
            <v>38980</v>
          </cell>
          <cell r="S10" t="str">
            <v>Date</v>
          </cell>
          <cell r="T10" t="str">
            <v>M8100</v>
          </cell>
          <cell r="U10">
            <v>39079.35297453704</v>
          </cell>
        </row>
        <row r="11">
          <cell r="A11">
            <v>991</v>
          </cell>
          <cell r="B11" t="str">
            <v>R991</v>
          </cell>
          <cell r="C11" t="str">
            <v>SysPk_MonthlyPeaks_ADJ</v>
          </cell>
          <cell r="D11" t="str">
            <v>Interval</v>
          </cell>
          <cell r="E11" t="str">
            <v>Hour of System Peak Demand</v>
          </cell>
          <cell r="F11">
            <v>19</v>
          </cell>
          <cell r="G11">
            <v>8</v>
          </cell>
          <cell r="H11">
            <v>18</v>
          </cell>
          <cell r="I11">
            <v>19</v>
          </cell>
          <cell r="J11">
            <v>18</v>
          </cell>
          <cell r="K11">
            <v>8</v>
          </cell>
          <cell r="L11">
            <v>19</v>
          </cell>
          <cell r="M11">
            <v>8</v>
          </cell>
          <cell r="N11">
            <v>8</v>
          </cell>
          <cell r="O11">
            <v>17</v>
          </cell>
          <cell r="P11">
            <v>15</v>
          </cell>
          <cell r="Q11">
            <v>17</v>
          </cell>
          <cell r="R11">
            <v>20</v>
          </cell>
          <cell r="S11" t="str">
            <v>Hour</v>
          </cell>
          <cell r="T11" t="str">
            <v>M8100</v>
          </cell>
          <cell r="U11">
            <v>39079.35297453704</v>
          </cell>
        </row>
        <row r="12">
          <cell r="A12">
            <v>991</v>
          </cell>
          <cell r="B12" t="str">
            <v>R991</v>
          </cell>
          <cell r="C12" t="str">
            <v>SysPk_MonthlyPeaks_ADJ</v>
          </cell>
          <cell r="D12" t="str">
            <v>Totalx</v>
          </cell>
          <cell r="E12" t="str">
            <v>Total Energy Use</v>
          </cell>
          <cell r="F12">
            <v>153115281.74003074</v>
          </cell>
          <cell r="G12">
            <v>12545745.004299102</v>
          </cell>
          <cell r="H12">
            <v>11892086.008524956</v>
          </cell>
          <cell r="I12">
            <v>12551910.269065348</v>
          </cell>
          <cell r="J12">
            <v>12547210.15061702</v>
          </cell>
          <cell r="K12">
            <v>11234263.085919837</v>
          </cell>
          <cell r="L12">
            <v>12346924.553129328</v>
          </cell>
          <cell r="M12">
            <v>12065748.577041971</v>
          </cell>
          <cell r="N12">
            <v>12835801.86012632</v>
          </cell>
          <cell r="O12">
            <v>13021893.507662972</v>
          </cell>
          <cell r="P12">
            <v>14508360.795146713</v>
          </cell>
          <cell r="Q12">
            <v>14336712.161630616</v>
          </cell>
          <cell r="R12">
            <v>13228625.766866531</v>
          </cell>
          <cell r="S12" t="str">
            <v>kWh</v>
          </cell>
          <cell r="T12" t="str">
            <v>M8100</v>
          </cell>
          <cell r="U12">
            <v>39079.35297453704</v>
          </cell>
        </row>
        <row r="13">
          <cell r="A13">
            <v>991</v>
          </cell>
          <cell r="B13" t="str">
            <v>R991</v>
          </cell>
          <cell r="C13" t="str">
            <v>SysPk_MonthlyPeaks_ADJ</v>
          </cell>
          <cell r="D13" t="str">
            <v>Peaky</v>
          </cell>
          <cell r="E13" t="str">
            <v>Total Demand at System Peak Hour</v>
          </cell>
          <cell r="F13">
            <v>17331.294827407579</v>
          </cell>
          <cell r="G13">
            <v>17685.502987854223</v>
          </cell>
          <cell r="H13">
            <v>17273.049375596591</v>
          </cell>
          <cell r="I13">
            <v>17331.294827407579</v>
          </cell>
          <cell r="J13">
            <v>17722.567617858265</v>
          </cell>
          <cell r="K13">
            <v>17394.12120981569</v>
          </cell>
          <cell r="L13">
            <v>16728.319336669625</v>
          </cell>
          <cell r="M13">
            <v>17193.220956460773</v>
          </cell>
          <cell r="N13">
            <v>16895.019620371633</v>
          </cell>
          <cell r="O13">
            <v>21183.780955073926</v>
          </cell>
          <cell r="P13">
            <v>23054.5302227756</v>
          </cell>
          <cell r="Q13">
            <v>21427.99200081755</v>
          </cell>
          <cell r="R13">
            <v>17686.852500484631</v>
          </cell>
          <cell r="S13" t="str">
            <v>kW</v>
          </cell>
          <cell r="T13" t="str">
            <v>M8100</v>
          </cell>
          <cell r="U13">
            <v>39079.35297453704</v>
          </cell>
        </row>
        <row r="14">
          <cell r="A14">
            <v>991</v>
          </cell>
          <cell r="B14" t="str">
            <v>R991</v>
          </cell>
          <cell r="C14" t="str">
            <v>SysPk_MonthlyPeaks_ADJ</v>
          </cell>
          <cell r="D14" t="str">
            <v>ErrBndforPeaky</v>
          </cell>
          <cell r="E14" t="str">
            <v>Error Bound for Total Demand</v>
          </cell>
          <cell r="F14">
            <v>0</v>
          </cell>
          <cell r="G14">
            <v>0</v>
          </cell>
          <cell r="H14">
            <v>0</v>
          </cell>
          <cell r="I14">
            <v>0</v>
          </cell>
          <cell r="J14">
            <v>0</v>
          </cell>
          <cell r="K14">
            <v>0</v>
          </cell>
          <cell r="L14">
            <v>0</v>
          </cell>
          <cell r="M14">
            <v>0</v>
          </cell>
          <cell r="N14">
            <v>0</v>
          </cell>
          <cell r="O14">
            <v>0</v>
          </cell>
          <cell r="P14">
            <v>0</v>
          </cell>
          <cell r="Q14">
            <v>0</v>
          </cell>
          <cell r="R14">
            <v>0</v>
          </cell>
          <cell r="S14" t="str">
            <v>kW</v>
          </cell>
          <cell r="T14" t="str">
            <v>M8100</v>
          </cell>
          <cell r="U14">
            <v>39079.35297453704</v>
          </cell>
        </row>
        <row r="15">
          <cell r="A15">
            <v>991</v>
          </cell>
          <cell r="B15" t="str">
            <v>R991</v>
          </cell>
          <cell r="C15" t="str">
            <v>SysPk_MonthlyPeaks_ADJ</v>
          </cell>
          <cell r="D15" t="str">
            <v>TotalxperSite</v>
          </cell>
          <cell r="E15" t="str">
            <v>Energy Use per Account</v>
          </cell>
          <cell r="F15">
            <v>153115281.74003074</v>
          </cell>
          <cell r="G15">
            <v>12545745.004299102</v>
          </cell>
          <cell r="H15">
            <v>11892086.008524956</v>
          </cell>
          <cell r="I15">
            <v>12551910.269065348</v>
          </cell>
          <cell r="J15">
            <v>12547210.15061702</v>
          </cell>
          <cell r="K15">
            <v>11234263.085919837</v>
          </cell>
          <cell r="L15">
            <v>12346924.553129328</v>
          </cell>
          <cell r="M15">
            <v>12065748.577041971</v>
          </cell>
          <cell r="N15">
            <v>12835801.86012632</v>
          </cell>
          <cell r="O15">
            <v>13021893.507662972</v>
          </cell>
          <cell r="P15">
            <v>14508360.795146713</v>
          </cell>
          <cell r="Q15">
            <v>14336712.161630616</v>
          </cell>
          <cell r="R15">
            <v>13228625.766866531</v>
          </cell>
          <cell r="S15" t="str">
            <v>kWh</v>
          </cell>
          <cell r="T15" t="str">
            <v>M8100</v>
          </cell>
          <cell r="U15">
            <v>39079.35297453704</v>
          </cell>
        </row>
        <row r="16">
          <cell r="A16">
            <v>991</v>
          </cell>
          <cell r="B16" t="str">
            <v>R991</v>
          </cell>
          <cell r="C16" t="str">
            <v>SysPk_MonthlyPeaks_ADJ</v>
          </cell>
          <cell r="D16" t="str">
            <v>PeakyperSite</v>
          </cell>
          <cell r="E16" t="str">
            <v>Demand per Account at System Peak Hour</v>
          </cell>
          <cell r="F16">
            <v>17331.294827407579</v>
          </cell>
          <cell r="G16">
            <v>17685.502987854223</v>
          </cell>
          <cell r="H16">
            <v>17273.049375596591</v>
          </cell>
          <cell r="I16">
            <v>17331.294827407579</v>
          </cell>
          <cell r="J16">
            <v>17722.567617858265</v>
          </cell>
          <cell r="K16">
            <v>17394.12120981569</v>
          </cell>
          <cell r="L16">
            <v>16728.319336669625</v>
          </cell>
          <cell r="M16">
            <v>17193.220956460773</v>
          </cell>
          <cell r="N16">
            <v>16895.019620371633</v>
          </cell>
          <cell r="O16">
            <v>21183.780955073926</v>
          </cell>
          <cell r="P16">
            <v>23054.5302227756</v>
          </cell>
          <cell r="Q16">
            <v>21427.99200081755</v>
          </cell>
          <cell r="R16">
            <v>17686.852500484631</v>
          </cell>
          <cell r="S16" t="str">
            <v>kW</v>
          </cell>
          <cell r="T16" t="str">
            <v>M8100</v>
          </cell>
          <cell r="U16">
            <v>39079.35297453704</v>
          </cell>
        </row>
        <row r="17">
          <cell r="A17">
            <v>991</v>
          </cell>
          <cell r="B17" t="str">
            <v>R991</v>
          </cell>
          <cell r="C17" t="str">
            <v>SysPk_MonthlyPeaks_ADJ</v>
          </cell>
          <cell r="D17" t="str">
            <v>ErrBndperSite</v>
          </cell>
          <cell r="E17" t="str">
            <v>Error Bound for Demand per Account</v>
          </cell>
          <cell r="F17">
            <v>0</v>
          </cell>
          <cell r="G17">
            <v>0</v>
          </cell>
          <cell r="H17">
            <v>0</v>
          </cell>
          <cell r="I17">
            <v>0</v>
          </cell>
          <cell r="J17">
            <v>0</v>
          </cell>
          <cell r="K17">
            <v>0</v>
          </cell>
          <cell r="L17">
            <v>0</v>
          </cell>
          <cell r="M17">
            <v>0</v>
          </cell>
          <cell r="N17">
            <v>0</v>
          </cell>
          <cell r="O17">
            <v>0</v>
          </cell>
          <cell r="P17">
            <v>0</v>
          </cell>
          <cell r="Q17">
            <v>0</v>
          </cell>
          <cell r="R17">
            <v>0</v>
          </cell>
          <cell r="S17" t="str">
            <v>kW</v>
          </cell>
          <cell r="T17" t="str">
            <v>M8100</v>
          </cell>
          <cell r="U17">
            <v>39079.35297453704</v>
          </cell>
        </row>
        <row r="18">
          <cell r="A18">
            <v>991</v>
          </cell>
          <cell r="B18" t="str">
            <v>R991</v>
          </cell>
          <cell r="C18" t="str">
            <v>SysPk_MonthlyPeaks_ADJ</v>
          </cell>
          <cell r="D18" t="str">
            <v>RelPrec</v>
          </cell>
          <cell r="E18" t="str">
            <v>Relative Precision of Demand at System Peak</v>
          </cell>
          <cell r="F18">
            <v>0</v>
          </cell>
          <cell r="G18">
            <v>0</v>
          </cell>
          <cell r="H18">
            <v>0</v>
          </cell>
          <cell r="I18">
            <v>0</v>
          </cell>
          <cell r="J18">
            <v>0</v>
          </cell>
          <cell r="K18">
            <v>0</v>
          </cell>
          <cell r="L18">
            <v>0</v>
          </cell>
          <cell r="M18">
            <v>0</v>
          </cell>
          <cell r="N18">
            <v>0</v>
          </cell>
          <cell r="O18">
            <v>0</v>
          </cell>
          <cell r="P18">
            <v>0</v>
          </cell>
          <cell r="Q18">
            <v>0</v>
          </cell>
          <cell r="R18">
            <v>0</v>
          </cell>
          <cell r="S18" t="str">
            <v>None</v>
          </cell>
          <cell r="T18" t="str">
            <v>M8100</v>
          </cell>
          <cell r="U18">
            <v>39079.35297453704</v>
          </cell>
        </row>
        <row r="19">
          <cell r="A19">
            <v>991</v>
          </cell>
          <cell r="B19" t="str">
            <v>R991</v>
          </cell>
          <cell r="C19" t="str">
            <v>SysPk_MonthlyPeaks_ADJ</v>
          </cell>
          <cell r="D19" t="str">
            <v>Days</v>
          </cell>
          <cell r="E19" t="str">
            <v>Number of Days</v>
          </cell>
          <cell r="F19">
            <v>365</v>
          </cell>
          <cell r="G19">
            <v>31</v>
          </cell>
          <cell r="H19">
            <v>30</v>
          </cell>
          <cell r="I19">
            <v>31</v>
          </cell>
          <cell r="J19">
            <v>31</v>
          </cell>
          <cell r="K19">
            <v>28</v>
          </cell>
          <cell r="L19">
            <v>31</v>
          </cell>
          <cell r="M19">
            <v>30</v>
          </cell>
          <cell r="N19">
            <v>31</v>
          </cell>
          <cell r="O19">
            <v>30</v>
          </cell>
          <cell r="P19">
            <v>31</v>
          </cell>
          <cell r="Q19">
            <v>31</v>
          </cell>
          <cell r="R19">
            <v>30</v>
          </cell>
          <cell r="S19" t="str">
            <v>Days</v>
          </cell>
          <cell r="T19" t="str">
            <v>M8100</v>
          </cell>
          <cell r="U19">
            <v>39079.35297453704</v>
          </cell>
        </row>
        <row r="20">
          <cell r="A20">
            <v>991</v>
          </cell>
          <cell r="B20" t="str">
            <v>R991</v>
          </cell>
          <cell r="C20" t="str">
            <v>SysPk_MonthlyPeaks_ADJ</v>
          </cell>
          <cell r="D20" t="str">
            <v>Load_Factor</v>
          </cell>
          <cell r="E20" t="str">
            <v>Load Factor at System Peak</v>
          </cell>
          <cell r="F20">
            <v>1.008517460161243</v>
          </cell>
          <cell r="G20">
            <v>0.95346796193639172</v>
          </cell>
          <cell r="H20">
            <v>0.95621715446991584</v>
          </cell>
          <cell r="I20">
            <v>0.97343258561161239</v>
          </cell>
          <cell r="J20">
            <v>0.95158501499190484</v>
          </cell>
          <cell r="K20">
            <v>0.96110940012493828</v>
          </cell>
          <cell r="L20">
            <v>0.99204997025998576</v>
          </cell>
          <cell r="M20">
            <v>0.9746855564305007</v>
          </cell>
          <cell r="N20">
            <v>1.0211542953288977</v>
          </cell>
          <cell r="O20">
            <v>0.85376464397190266</v>
          </cell>
          <cell r="P20">
            <v>0.84584178255988796</v>
          </cell>
          <cell r="Q20">
            <v>0.89928045567959103</v>
          </cell>
          <cell r="R20">
            <v>1.03879937611097</v>
          </cell>
          <cell r="S20" t="str">
            <v>None</v>
          </cell>
          <cell r="T20" t="str">
            <v>M8100</v>
          </cell>
          <cell r="U20">
            <v>39079.35297453704</v>
          </cell>
        </row>
        <row r="21">
          <cell r="A21">
            <v>991</v>
          </cell>
          <cell r="B21" t="str">
            <v>R991</v>
          </cell>
          <cell r="C21" t="str">
            <v>SysPk_MonthlyPeaks_ADJ</v>
          </cell>
          <cell r="D21" t="str">
            <v>Error_Ratio</v>
          </cell>
          <cell r="E21" t="str">
            <v>Error Ratio</v>
          </cell>
          <cell r="F21">
            <v>1.9565117849395946E-16</v>
          </cell>
          <cell r="G21">
            <v>2.6202888769341823E-16</v>
          </cell>
          <cell r="H21">
            <v>2.9694259538944611E-16</v>
          </cell>
          <cell r="I21">
            <v>1.9565117849395946E-16</v>
          </cell>
          <cell r="J21">
            <v>2.5345523921829229E-16</v>
          </cell>
          <cell r="K21">
            <v>2.8412075779085842E-16</v>
          </cell>
          <cell r="L21">
            <v>2.0208988812169792E-16</v>
          </cell>
          <cell r="M21">
            <v>2.9893354420977753E-16</v>
          </cell>
          <cell r="N21">
            <v>3.0002272629321725E-16</v>
          </cell>
          <cell r="O21">
            <v>1.8029527835654372E-16</v>
          </cell>
          <cell r="P21">
            <v>2.5801788935394208E-16</v>
          </cell>
          <cell r="Q21">
            <v>1.3680898893573561E-16</v>
          </cell>
          <cell r="R21">
            <v>2.4719526814613612E-16</v>
          </cell>
          <cell r="S21" t="str">
            <v>None</v>
          </cell>
          <cell r="T21" t="str">
            <v>M8100</v>
          </cell>
          <cell r="U21">
            <v>39079.35297453704</v>
          </cell>
        </row>
        <row r="22">
          <cell r="A22">
            <v>991</v>
          </cell>
          <cell r="B22" t="str">
            <v>R991</v>
          </cell>
          <cell r="C22" t="str">
            <v>ClassPeak_ADJ</v>
          </cell>
          <cell r="D22" t="str">
            <v>Date</v>
          </cell>
          <cell r="E22" t="str">
            <v>Day of Class Peak Demand</v>
          </cell>
          <cell r="F22">
            <v>38920</v>
          </cell>
          <cell r="G22">
            <v>38639</v>
          </cell>
          <cell r="H22">
            <v>38685</v>
          </cell>
          <cell r="I22">
            <v>38706</v>
          </cell>
          <cell r="J22">
            <v>38722</v>
          </cell>
          <cell r="K22">
            <v>38771</v>
          </cell>
          <cell r="L22">
            <v>38803</v>
          </cell>
          <cell r="M22">
            <v>38831</v>
          </cell>
          <cell r="N22">
            <v>38855</v>
          </cell>
          <cell r="O22">
            <v>38894</v>
          </cell>
          <cell r="P22">
            <v>38920</v>
          </cell>
          <cell r="Q22">
            <v>38956</v>
          </cell>
          <cell r="R22">
            <v>38962</v>
          </cell>
          <cell r="S22" t="str">
            <v>Date</v>
          </cell>
          <cell r="T22" t="str">
            <v>M8200</v>
          </cell>
          <cell r="U22">
            <v>39079.353009259263</v>
          </cell>
        </row>
        <row r="23">
          <cell r="A23">
            <v>991</v>
          </cell>
          <cell r="B23" t="str">
            <v>R991</v>
          </cell>
          <cell r="C23" t="str">
            <v>ClassPeak_ADJ</v>
          </cell>
          <cell r="D23" t="str">
            <v>Interval</v>
          </cell>
          <cell r="E23" t="str">
            <v>Hour of Class Peak Demand</v>
          </cell>
          <cell r="F23">
            <v>22</v>
          </cell>
          <cell r="G23">
            <v>15</v>
          </cell>
          <cell r="H23">
            <v>8</v>
          </cell>
          <cell r="I23">
            <v>8</v>
          </cell>
          <cell r="J23">
            <v>8</v>
          </cell>
          <cell r="K23">
            <v>8</v>
          </cell>
          <cell r="L23">
            <v>15</v>
          </cell>
          <cell r="M23">
            <v>13</v>
          </cell>
          <cell r="N23">
            <v>15</v>
          </cell>
          <cell r="O23">
            <v>13</v>
          </cell>
          <cell r="P23">
            <v>22</v>
          </cell>
          <cell r="Q23">
            <v>22</v>
          </cell>
          <cell r="R23">
            <v>15</v>
          </cell>
          <cell r="S23" t="str">
            <v>Hour</v>
          </cell>
          <cell r="T23" t="str">
            <v>M8200</v>
          </cell>
          <cell r="U23">
            <v>39079.353009259263</v>
          </cell>
        </row>
        <row r="24">
          <cell r="A24">
            <v>991</v>
          </cell>
          <cell r="B24" t="str">
            <v>R991</v>
          </cell>
          <cell r="C24" t="str">
            <v>ClassPeak_ADJ</v>
          </cell>
          <cell r="D24" t="str">
            <v>Totalx</v>
          </cell>
          <cell r="E24" t="str">
            <v>Total Energy Use</v>
          </cell>
          <cell r="F24">
            <v>153115281.74003074</v>
          </cell>
          <cell r="G24">
            <v>12545745.004299102</v>
          </cell>
          <cell r="H24">
            <v>11892086.008524956</v>
          </cell>
          <cell r="I24">
            <v>12551910.269065348</v>
          </cell>
          <cell r="J24">
            <v>12547210.15061702</v>
          </cell>
          <cell r="K24">
            <v>11234263.085919837</v>
          </cell>
          <cell r="L24">
            <v>12346924.553129328</v>
          </cell>
          <cell r="M24">
            <v>12065748.577041971</v>
          </cell>
          <cell r="N24">
            <v>12835801.86012632</v>
          </cell>
          <cell r="O24">
            <v>13021893.507662972</v>
          </cell>
          <cell r="P24">
            <v>14508360.795146713</v>
          </cell>
          <cell r="Q24">
            <v>14336712.161630616</v>
          </cell>
          <cell r="R24">
            <v>13228625.766866531</v>
          </cell>
          <cell r="S24" t="str">
            <v>kWh</v>
          </cell>
          <cell r="T24" t="str">
            <v>M8200</v>
          </cell>
          <cell r="U24">
            <v>39079.353009259263</v>
          </cell>
        </row>
        <row r="25">
          <cell r="A25">
            <v>991</v>
          </cell>
          <cell r="B25" t="str">
            <v>R991</v>
          </cell>
          <cell r="C25" t="str">
            <v>ClassPeak_ADJ</v>
          </cell>
          <cell r="D25" t="str">
            <v>Peaky</v>
          </cell>
          <cell r="E25" t="str">
            <v>Total Demand at Class Peak Hour</v>
          </cell>
          <cell r="F25">
            <v>24484.155817025512</v>
          </cell>
          <cell r="G25">
            <v>18578.430319027029</v>
          </cell>
          <cell r="H25">
            <v>18090.655866902605</v>
          </cell>
          <cell r="I25">
            <v>18850.425054878178</v>
          </cell>
          <cell r="J25">
            <v>18494.560352613735</v>
          </cell>
          <cell r="K25">
            <v>18493.847134821845</v>
          </cell>
          <cell r="L25">
            <v>18256.964624630153</v>
          </cell>
          <cell r="M25">
            <v>18911.339312270986</v>
          </cell>
          <cell r="N25">
            <v>20079.933025764567</v>
          </cell>
          <cell r="O25">
            <v>22313.736658129827</v>
          </cell>
          <cell r="P25">
            <v>24484.155817025512</v>
          </cell>
          <cell r="Q25">
            <v>21672.440463183608</v>
          </cell>
          <cell r="R25">
            <v>21369.900480369884</v>
          </cell>
          <cell r="S25" t="str">
            <v>kW</v>
          </cell>
          <cell r="T25" t="str">
            <v>M8200</v>
          </cell>
          <cell r="U25">
            <v>39079.353009259263</v>
          </cell>
        </row>
        <row r="26">
          <cell r="A26">
            <v>991</v>
          </cell>
          <cell r="B26" t="str">
            <v>R991</v>
          </cell>
          <cell r="C26" t="str">
            <v>ClassPeak_ADJ</v>
          </cell>
          <cell r="D26" t="str">
            <v>ErrBndforPeaky</v>
          </cell>
          <cell r="E26" t="str">
            <v>Error Bound for Total Demand</v>
          </cell>
          <cell r="F26">
            <v>0</v>
          </cell>
          <cell r="G26">
            <v>0</v>
          </cell>
          <cell r="H26">
            <v>0</v>
          </cell>
          <cell r="I26">
            <v>0</v>
          </cell>
          <cell r="J26">
            <v>0</v>
          </cell>
          <cell r="K26">
            <v>0</v>
          </cell>
          <cell r="L26">
            <v>0</v>
          </cell>
          <cell r="M26">
            <v>0</v>
          </cell>
          <cell r="N26">
            <v>0</v>
          </cell>
          <cell r="O26">
            <v>0</v>
          </cell>
          <cell r="P26">
            <v>0</v>
          </cell>
          <cell r="Q26">
            <v>0</v>
          </cell>
          <cell r="R26">
            <v>0</v>
          </cell>
          <cell r="S26" t="str">
            <v>kW</v>
          </cell>
          <cell r="T26" t="str">
            <v>M8200</v>
          </cell>
          <cell r="U26">
            <v>39079.353009259263</v>
          </cell>
        </row>
        <row r="27">
          <cell r="A27">
            <v>991</v>
          </cell>
          <cell r="B27" t="str">
            <v>R991</v>
          </cell>
          <cell r="C27" t="str">
            <v>ClassPeak_ADJ</v>
          </cell>
          <cell r="D27" t="str">
            <v>TotalxperSite</v>
          </cell>
          <cell r="E27" t="str">
            <v>Energy Use per Account</v>
          </cell>
          <cell r="F27">
            <v>153115281.74003074</v>
          </cell>
          <cell r="G27">
            <v>12545745.004299102</v>
          </cell>
          <cell r="H27">
            <v>11892086.008524956</v>
          </cell>
          <cell r="I27">
            <v>12551910.269065348</v>
          </cell>
          <cell r="J27">
            <v>12547210.15061702</v>
          </cell>
          <cell r="K27">
            <v>11234263.085919837</v>
          </cell>
          <cell r="L27">
            <v>12346924.553129328</v>
          </cell>
          <cell r="M27">
            <v>12065748.577041971</v>
          </cell>
          <cell r="N27">
            <v>12835801.86012632</v>
          </cell>
          <cell r="O27">
            <v>13021893.507662972</v>
          </cell>
          <cell r="P27">
            <v>14508360.795146713</v>
          </cell>
          <cell r="Q27">
            <v>14336712.161630616</v>
          </cell>
          <cell r="R27">
            <v>13228625.766866531</v>
          </cell>
          <cell r="S27" t="str">
            <v>kWh</v>
          </cell>
          <cell r="T27" t="str">
            <v>M8200</v>
          </cell>
          <cell r="U27">
            <v>39079.353009259263</v>
          </cell>
        </row>
        <row r="28">
          <cell r="A28">
            <v>991</v>
          </cell>
          <cell r="B28" t="str">
            <v>R991</v>
          </cell>
          <cell r="C28" t="str">
            <v>ClassPeak_ADJ</v>
          </cell>
          <cell r="D28" t="str">
            <v>PeakyperSite</v>
          </cell>
          <cell r="E28" t="str">
            <v>Demand per Account at Class Peak Hour</v>
          </cell>
          <cell r="F28">
            <v>24484.155817025512</v>
          </cell>
          <cell r="G28">
            <v>18578.430319027029</v>
          </cell>
          <cell r="H28">
            <v>18090.655866902605</v>
          </cell>
          <cell r="I28">
            <v>18850.425054878178</v>
          </cell>
          <cell r="J28">
            <v>18494.560352613735</v>
          </cell>
          <cell r="K28">
            <v>18493.847134821845</v>
          </cell>
          <cell r="L28">
            <v>18256.964624630153</v>
          </cell>
          <cell r="M28">
            <v>18911.339312270986</v>
          </cell>
          <cell r="N28">
            <v>20079.933025764567</v>
          </cell>
          <cell r="O28">
            <v>22313.736658129827</v>
          </cell>
          <cell r="P28">
            <v>24484.155817025512</v>
          </cell>
          <cell r="Q28">
            <v>21672.440463183608</v>
          </cell>
          <cell r="R28">
            <v>21369.900480369884</v>
          </cell>
          <cell r="S28" t="str">
            <v>kW</v>
          </cell>
          <cell r="T28" t="str">
            <v>M8200</v>
          </cell>
          <cell r="U28">
            <v>39079.353009259263</v>
          </cell>
        </row>
        <row r="29">
          <cell r="A29">
            <v>991</v>
          </cell>
          <cell r="B29" t="str">
            <v>R991</v>
          </cell>
          <cell r="C29" t="str">
            <v>ClassPeak_ADJ</v>
          </cell>
          <cell r="D29" t="str">
            <v>ErrBndperSite</v>
          </cell>
          <cell r="E29" t="str">
            <v>Error Bound for Demand per Account</v>
          </cell>
          <cell r="F29">
            <v>0</v>
          </cell>
          <cell r="G29">
            <v>0</v>
          </cell>
          <cell r="H29">
            <v>0</v>
          </cell>
          <cell r="I29">
            <v>0</v>
          </cell>
          <cell r="J29">
            <v>0</v>
          </cell>
          <cell r="K29">
            <v>0</v>
          </cell>
          <cell r="L29">
            <v>0</v>
          </cell>
          <cell r="M29">
            <v>0</v>
          </cell>
          <cell r="N29">
            <v>0</v>
          </cell>
          <cell r="O29">
            <v>0</v>
          </cell>
          <cell r="P29">
            <v>0</v>
          </cell>
          <cell r="Q29">
            <v>0</v>
          </cell>
          <cell r="R29">
            <v>0</v>
          </cell>
          <cell r="S29" t="str">
            <v>kW</v>
          </cell>
          <cell r="T29" t="str">
            <v>M8200</v>
          </cell>
          <cell r="U29">
            <v>39079.353009259263</v>
          </cell>
        </row>
        <row r="30">
          <cell r="A30">
            <v>991</v>
          </cell>
          <cell r="B30" t="str">
            <v>R991</v>
          </cell>
          <cell r="C30" t="str">
            <v>ClassPeak_ADJ</v>
          </cell>
          <cell r="D30" t="str">
            <v>RelPrec</v>
          </cell>
          <cell r="E30" t="str">
            <v>Relative Precision of Demand at Class Peak</v>
          </cell>
          <cell r="F30">
            <v>0</v>
          </cell>
          <cell r="G30">
            <v>0</v>
          </cell>
          <cell r="H30">
            <v>0</v>
          </cell>
          <cell r="I30">
            <v>0</v>
          </cell>
          <cell r="J30">
            <v>0</v>
          </cell>
          <cell r="K30">
            <v>0</v>
          </cell>
          <cell r="L30">
            <v>0</v>
          </cell>
          <cell r="M30">
            <v>0</v>
          </cell>
          <cell r="N30">
            <v>0</v>
          </cell>
          <cell r="O30">
            <v>0</v>
          </cell>
          <cell r="P30">
            <v>0</v>
          </cell>
          <cell r="Q30">
            <v>0</v>
          </cell>
          <cell r="R30">
            <v>0</v>
          </cell>
          <cell r="S30" t="str">
            <v>None</v>
          </cell>
          <cell r="T30" t="str">
            <v>M8200</v>
          </cell>
          <cell r="U30">
            <v>39079.353009259263</v>
          </cell>
        </row>
        <row r="31">
          <cell r="A31">
            <v>991</v>
          </cell>
          <cell r="B31" t="str">
            <v>R991</v>
          </cell>
          <cell r="C31" t="str">
            <v>ClassPeak_ADJ</v>
          </cell>
          <cell r="D31" t="str">
            <v>Days</v>
          </cell>
          <cell r="E31" t="str">
            <v>Number of Days</v>
          </cell>
          <cell r="F31">
            <v>365</v>
          </cell>
          <cell r="G31">
            <v>31</v>
          </cell>
          <cell r="H31">
            <v>30</v>
          </cell>
          <cell r="I31">
            <v>31</v>
          </cell>
          <cell r="J31">
            <v>31</v>
          </cell>
          <cell r="K31">
            <v>28</v>
          </cell>
          <cell r="L31">
            <v>31</v>
          </cell>
          <cell r="M31">
            <v>30</v>
          </cell>
          <cell r="N31">
            <v>31</v>
          </cell>
          <cell r="O31">
            <v>30</v>
          </cell>
          <cell r="P31">
            <v>31</v>
          </cell>
          <cell r="Q31">
            <v>31</v>
          </cell>
          <cell r="R31">
            <v>30</v>
          </cell>
          <cell r="S31" t="str">
            <v>Days</v>
          </cell>
          <cell r="T31" t="str">
            <v>M8200</v>
          </cell>
          <cell r="U31">
            <v>39079.353009259263</v>
          </cell>
        </row>
        <row r="32">
          <cell r="A32">
            <v>991</v>
          </cell>
          <cell r="B32" t="str">
            <v>R991</v>
          </cell>
          <cell r="C32" t="str">
            <v>ClassPeak_ADJ</v>
          </cell>
          <cell r="D32" t="str">
            <v>Load_Factor</v>
          </cell>
          <cell r="E32" t="str">
            <v>Load Factor at Class Peak</v>
          </cell>
          <cell r="F32">
            <v>0.71388670988968672</v>
          </cell>
          <cell r="G32">
            <v>0.90764182980408215</v>
          </cell>
          <cell r="H32">
            <v>0.91300095720516583</v>
          </cell>
          <cell r="I32">
            <v>0.89498497178314962</v>
          </cell>
          <cell r="J32">
            <v>0.91186432393086503</v>
          </cell>
          <cell r="K32">
            <v>0.90395758544953864</v>
          </cell>
          <cell r="L32">
            <v>0.90898618919676155</v>
          </cell>
          <cell r="M32">
            <v>0.88613417897413405</v>
          </cell>
          <cell r="N32">
            <v>0.85918722103663936</v>
          </cell>
          <cell r="O32">
            <v>0.81053045853250172</v>
          </cell>
          <cell r="P32">
            <v>0.79645322817923336</v>
          </cell>
          <cell r="Q32">
            <v>0.88913726368420132</v>
          </cell>
          <cell r="R32">
            <v>0.85976494648383917</v>
          </cell>
          <cell r="S32" t="str">
            <v>None</v>
          </cell>
          <cell r="T32" t="str">
            <v>M8200</v>
          </cell>
          <cell r="U32">
            <v>39079.353009259263</v>
          </cell>
        </row>
        <row r="33">
          <cell r="A33">
            <v>991</v>
          </cell>
          <cell r="B33" t="str">
            <v>R991</v>
          </cell>
          <cell r="C33" t="str">
            <v>ClassPeak_ADJ</v>
          </cell>
          <cell r="D33" t="str">
            <v>Error_Ratio</v>
          </cell>
          <cell r="E33" t="str">
            <v>Error Ratio</v>
          </cell>
          <cell r="F33">
            <v>2.3777988262206278E-16</v>
          </cell>
          <cell r="G33">
            <v>1.6889866967753024E-16</v>
          </cell>
          <cell r="H33">
            <v>2.2714406826872931E-16</v>
          </cell>
          <cell r="I33">
            <v>1.1659686060349963E-16</v>
          </cell>
          <cell r="J33">
            <v>2.5836130224494336E-16</v>
          </cell>
          <cell r="K33">
            <v>2.1079478318564526E-16</v>
          </cell>
          <cell r="L33">
            <v>2.4138375483570123E-16</v>
          </cell>
          <cell r="M33">
            <v>1.4514257542538933E-16</v>
          </cell>
          <cell r="N33">
            <v>3.0634183112727132E-16</v>
          </cell>
          <cell r="O33">
            <v>1.9716186829516641E-16</v>
          </cell>
          <cell r="P33">
            <v>2.3777988262206278E-16</v>
          </cell>
          <cell r="Q33">
            <v>2.2726721383552293E-16</v>
          </cell>
          <cell r="R33">
            <v>1.9555809273867622E-16</v>
          </cell>
          <cell r="S33" t="str">
            <v>None</v>
          </cell>
          <cell r="T33" t="str">
            <v>M8200</v>
          </cell>
          <cell r="U33">
            <v>39079.353009259263</v>
          </cell>
        </row>
        <row r="34">
          <cell r="A34">
            <v>991</v>
          </cell>
          <cell r="B34" t="str">
            <v>R991</v>
          </cell>
          <cell r="C34" t="str">
            <v>Periods:OnPeak_ADJ</v>
          </cell>
          <cell r="D34" t="str">
            <v>Intervals</v>
          </cell>
          <cell r="E34" t="str">
            <v>Number of Hours in Period</v>
          </cell>
          <cell r="F34">
            <v>4864</v>
          </cell>
          <cell r="G34">
            <v>416</v>
          </cell>
          <cell r="H34">
            <v>368</v>
          </cell>
          <cell r="I34">
            <v>416</v>
          </cell>
          <cell r="J34">
            <v>400</v>
          </cell>
          <cell r="K34">
            <v>368</v>
          </cell>
          <cell r="L34">
            <v>432</v>
          </cell>
          <cell r="M34">
            <v>400</v>
          </cell>
          <cell r="N34">
            <v>416</v>
          </cell>
          <cell r="O34">
            <v>416</v>
          </cell>
          <cell r="P34">
            <v>400</v>
          </cell>
          <cell r="Q34">
            <v>432</v>
          </cell>
          <cell r="R34">
            <v>400</v>
          </cell>
          <cell r="S34" t="str">
            <v>Hours</v>
          </cell>
          <cell r="T34" t="str">
            <v>M8300</v>
          </cell>
          <cell r="U34">
            <v>39079.353055555555</v>
          </cell>
        </row>
        <row r="35">
          <cell r="A35">
            <v>991</v>
          </cell>
          <cell r="B35" t="str">
            <v>R991</v>
          </cell>
          <cell r="C35" t="str">
            <v>Periods:OnPeak_ADJ</v>
          </cell>
          <cell r="D35" t="str">
            <v>Totalx</v>
          </cell>
          <cell r="E35" t="str">
            <v>Total Energy Use in Period</v>
          </cell>
          <cell r="F35">
            <v>86825130.085919037</v>
          </cell>
          <cell r="G35">
            <v>7164096.6865193127</v>
          </cell>
          <cell r="H35">
            <v>6194084.635725623</v>
          </cell>
          <cell r="I35">
            <v>7155649.398380911</v>
          </cell>
          <cell r="J35">
            <v>6884413.8348092912</v>
          </cell>
          <cell r="K35">
            <v>6268916.265413072</v>
          </cell>
          <cell r="L35">
            <v>7301854.8307890221</v>
          </cell>
          <cell r="M35">
            <v>6851630.3499744767</v>
          </cell>
          <cell r="N35">
            <v>7344085.2580618896</v>
          </cell>
          <cell r="O35">
            <v>7698961.67066989</v>
          </cell>
          <cell r="P35">
            <v>7975083.2270771535</v>
          </cell>
          <cell r="Q35">
            <v>8476631.3107456248</v>
          </cell>
          <cell r="R35">
            <v>7509722.61775277</v>
          </cell>
          <cell r="S35" t="str">
            <v>kWh</v>
          </cell>
          <cell r="T35" t="str">
            <v>M8300</v>
          </cell>
          <cell r="U35">
            <v>39079.353055555555</v>
          </cell>
        </row>
        <row r="36">
          <cell r="A36">
            <v>991</v>
          </cell>
          <cell r="B36" t="str">
            <v>R991</v>
          </cell>
          <cell r="C36" t="str">
            <v>Periods:OnPeak_ADJ</v>
          </cell>
          <cell r="D36" t="str">
            <v>Peaky</v>
          </cell>
          <cell r="E36" t="str">
            <v>Total Demand at Class Peak Hour in Period</v>
          </cell>
          <cell r="F36">
            <v>24484.155817025512</v>
          </cell>
          <cell r="G36">
            <v>18578.430319027029</v>
          </cell>
          <cell r="H36">
            <v>18090.655866902605</v>
          </cell>
          <cell r="I36">
            <v>18850.425054878178</v>
          </cell>
          <cell r="J36">
            <v>18494.560352613735</v>
          </cell>
          <cell r="K36">
            <v>18493.847134821845</v>
          </cell>
          <cell r="L36">
            <v>18256.964624630153</v>
          </cell>
          <cell r="M36">
            <v>18911.339312270986</v>
          </cell>
          <cell r="N36">
            <v>20079.933025764567</v>
          </cell>
          <cell r="O36">
            <v>22313.736658129827</v>
          </cell>
          <cell r="P36">
            <v>24484.155817025512</v>
          </cell>
          <cell r="Q36">
            <v>21427.99200081755</v>
          </cell>
          <cell r="R36">
            <v>21369.900480369884</v>
          </cell>
          <cell r="S36" t="str">
            <v>kW</v>
          </cell>
          <cell r="T36" t="str">
            <v>M8300</v>
          </cell>
          <cell r="U36">
            <v>39079.353055555555</v>
          </cell>
        </row>
        <row r="37">
          <cell r="A37">
            <v>991</v>
          </cell>
          <cell r="B37" t="str">
            <v>R991</v>
          </cell>
          <cell r="C37" t="str">
            <v>Periods:OnPeak_ADJ</v>
          </cell>
          <cell r="D37" t="str">
            <v>TotalxperSite</v>
          </cell>
          <cell r="E37" t="str">
            <v>Energy Use per Account in Period</v>
          </cell>
          <cell r="F37">
            <v>86825130.085919037</v>
          </cell>
          <cell r="G37">
            <v>7164096.6865193127</v>
          </cell>
          <cell r="H37">
            <v>6194084.635725623</v>
          </cell>
          <cell r="I37">
            <v>7155649.398380911</v>
          </cell>
          <cell r="J37">
            <v>6884413.8348092912</v>
          </cell>
          <cell r="K37">
            <v>6268916.265413072</v>
          </cell>
          <cell r="L37">
            <v>7301854.8307890221</v>
          </cell>
          <cell r="M37">
            <v>6851630.3499744767</v>
          </cell>
          <cell r="N37">
            <v>7344085.2580618896</v>
          </cell>
          <cell r="O37">
            <v>7698961.67066989</v>
          </cell>
          <cell r="P37">
            <v>7975083.2270771535</v>
          </cell>
          <cell r="Q37">
            <v>8476631.3107456248</v>
          </cell>
          <cell r="R37">
            <v>7509722.61775277</v>
          </cell>
          <cell r="S37" t="str">
            <v>kWh</v>
          </cell>
          <cell r="T37" t="str">
            <v>M8300</v>
          </cell>
          <cell r="U37">
            <v>39079.353055555555</v>
          </cell>
        </row>
        <row r="38">
          <cell r="A38">
            <v>991</v>
          </cell>
          <cell r="B38" t="str">
            <v>R991</v>
          </cell>
          <cell r="C38" t="str">
            <v>Periods:OnPeak_ADJ</v>
          </cell>
          <cell r="D38" t="str">
            <v>PeakyperSite</v>
          </cell>
          <cell r="E38" t="str">
            <v>Demand per Account at Class Peak Hour in Period</v>
          </cell>
          <cell r="F38">
            <v>24484.155817025512</v>
          </cell>
          <cell r="G38">
            <v>18578.430319027029</v>
          </cell>
          <cell r="H38">
            <v>18090.655866902605</v>
          </cell>
          <cell r="I38">
            <v>18850.425054878178</v>
          </cell>
          <cell r="J38">
            <v>18494.560352613735</v>
          </cell>
          <cell r="K38">
            <v>18493.847134821845</v>
          </cell>
          <cell r="L38">
            <v>18256.964624630153</v>
          </cell>
          <cell r="M38">
            <v>18911.339312270986</v>
          </cell>
          <cell r="N38">
            <v>20079.933025764567</v>
          </cell>
          <cell r="O38">
            <v>22313.736658129827</v>
          </cell>
          <cell r="P38">
            <v>24484.155817025512</v>
          </cell>
          <cell r="Q38">
            <v>21427.99200081755</v>
          </cell>
          <cell r="R38">
            <v>21369.900480369884</v>
          </cell>
          <cell r="S38" t="str">
            <v>kW</v>
          </cell>
          <cell r="T38" t="str">
            <v>M8300</v>
          </cell>
          <cell r="U38">
            <v>39079.353055555555</v>
          </cell>
        </row>
        <row r="39">
          <cell r="A39">
            <v>991</v>
          </cell>
          <cell r="B39" t="str">
            <v>R991</v>
          </cell>
          <cell r="C39" t="str">
            <v>Periods:OnPeak_ADJ</v>
          </cell>
          <cell r="D39" t="str">
            <v>Load_Factor</v>
          </cell>
          <cell r="E39" t="str">
            <v>Load Factor in Period</v>
          </cell>
          <cell r="F39">
            <v>0.7290658259779137</v>
          </cell>
          <cell r="G39">
            <v>0.92695593599391479</v>
          </cell>
          <cell r="H39">
            <v>0.93041135995016477</v>
          </cell>
          <cell r="I39">
            <v>0.91250357668291104</v>
          </cell>
          <cell r="J39">
            <v>0.93059982280632514</v>
          </cell>
          <cell r="K39">
            <v>0.92112249134161739</v>
          </cell>
          <cell r="L39">
            <v>0.9258078812912176</v>
          </cell>
          <cell r="M39">
            <v>0.90575688966786516</v>
          </cell>
          <cell r="N39">
            <v>0.87918874422829962</v>
          </cell>
          <cell r="O39">
            <v>0.82940476013486775</v>
          </cell>
          <cell r="P39">
            <v>0.81431061853596065</v>
          </cell>
          <cell r="Q39">
            <v>0.91571024186906802</v>
          </cell>
          <cell r="R39">
            <v>0.87853972748388609</v>
          </cell>
          <cell r="S39" t="str">
            <v>None</v>
          </cell>
          <cell r="T39" t="str">
            <v>M8300</v>
          </cell>
          <cell r="U39">
            <v>39079.353055555555</v>
          </cell>
        </row>
        <row r="40">
          <cell r="A40">
            <v>991</v>
          </cell>
          <cell r="B40" t="str">
            <v>R991</v>
          </cell>
          <cell r="C40" t="str">
            <v>Periods:OffPeak_ADJ</v>
          </cell>
          <cell r="D40" t="str">
            <v>Intervals</v>
          </cell>
          <cell r="E40" t="str">
            <v>Number of Hours in Period</v>
          </cell>
          <cell r="F40">
            <v>3896</v>
          </cell>
          <cell r="G40">
            <v>328</v>
          </cell>
          <cell r="H40">
            <v>352</v>
          </cell>
          <cell r="I40">
            <v>328</v>
          </cell>
          <cell r="J40">
            <v>344</v>
          </cell>
          <cell r="K40">
            <v>304</v>
          </cell>
          <cell r="L40">
            <v>312</v>
          </cell>
          <cell r="M40">
            <v>320</v>
          </cell>
          <cell r="N40">
            <v>328</v>
          </cell>
          <cell r="O40">
            <v>304</v>
          </cell>
          <cell r="P40">
            <v>344</v>
          </cell>
          <cell r="Q40">
            <v>312</v>
          </cell>
          <cell r="R40">
            <v>320</v>
          </cell>
          <cell r="S40" t="str">
            <v>Hours</v>
          </cell>
          <cell r="T40" t="str">
            <v>M8300</v>
          </cell>
          <cell r="U40">
            <v>39079.353055555555</v>
          </cell>
        </row>
        <row r="41">
          <cell r="A41">
            <v>991</v>
          </cell>
          <cell r="B41" t="str">
            <v>R991</v>
          </cell>
          <cell r="C41" t="str">
            <v>Periods:OffPeak_ADJ</v>
          </cell>
          <cell r="D41" t="str">
            <v>Totalx</v>
          </cell>
          <cell r="E41" t="str">
            <v>Total Energy Use in Period</v>
          </cell>
          <cell r="F41">
            <v>66290151.654111698</v>
          </cell>
          <cell r="G41">
            <v>5381648.3177797906</v>
          </cell>
          <cell r="H41">
            <v>5698001.372799336</v>
          </cell>
          <cell r="I41">
            <v>5396260.8706844347</v>
          </cell>
          <cell r="J41">
            <v>5662796.3158077355</v>
          </cell>
          <cell r="K41">
            <v>4965346.8205067711</v>
          </cell>
          <cell r="L41">
            <v>5045069.7223403007</v>
          </cell>
          <cell r="M41">
            <v>5214118.2270674957</v>
          </cell>
          <cell r="N41">
            <v>5491716.6020644307</v>
          </cell>
          <cell r="O41">
            <v>5322931.8369930834</v>
          </cell>
          <cell r="P41">
            <v>6533277.5680695651</v>
          </cell>
          <cell r="Q41">
            <v>5860080.8508849964</v>
          </cell>
          <cell r="R41">
            <v>5718903.1491137603</v>
          </cell>
          <cell r="S41" t="str">
            <v>kWh</v>
          </cell>
          <cell r="T41" t="str">
            <v>M8300</v>
          </cell>
          <cell r="U41">
            <v>39079.353055555555</v>
          </cell>
        </row>
        <row r="42">
          <cell r="A42">
            <v>991</v>
          </cell>
          <cell r="B42" t="str">
            <v>R991</v>
          </cell>
          <cell r="C42" t="str">
            <v>Periods:OffPeak_ADJ</v>
          </cell>
          <cell r="D42" t="str">
            <v>Peaky</v>
          </cell>
          <cell r="E42" t="str">
            <v>Total Demand at Class Peak Hour in Period</v>
          </cell>
          <cell r="F42">
            <v>24236.278862679465</v>
          </cell>
          <cell r="G42">
            <v>18176.178785607062</v>
          </cell>
          <cell r="H42">
            <v>17489.764880840063</v>
          </cell>
          <cell r="I42">
            <v>18222.680723358724</v>
          </cell>
          <cell r="J42">
            <v>17835.358038063172</v>
          </cell>
          <cell r="K42">
            <v>18078.239405404984</v>
          </cell>
          <cell r="L42">
            <v>17862.998005719164</v>
          </cell>
          <cell r="M42">
            <v>18107.82081551075</v>
          </cell>
          <cell r="N42">
            <v>18935.07891603035</v>
          </cell>
          <cell r="O42">
            <v>20740.005111072387</v>
          </cell>
          <cell r="P42">
            <v>24236.278862679465</v>
          </cell>
          <cell r="Q42">
            <v>21672.440463183608</v>
          </cell>
          <cell r="R42">
            <v>21208.049264180016</v>
          </cell>
          <cell r="S42" t="str">
            <v>kW</v>
          </cell>
          <cell r="T42" t="str">
            <v>M8300</v>
          </cell>
          <cell r="U42">
            <v>39079.353055555555</v>
          </cell>
        </row>
        <row r="43">
          <cell r="A43">
            <v>991</v>
          </cell>
          <cell r="B43" t="str">
            <v>R991</v>
          </cell>
          <cell r="C43" t="str">
            <v>Periods:OffPeak_ADJ</v>
          </cell>
          <cell r="D43" t="str">
            <v>TotalxperSite</v>
          </cell>
          <cell r="E43" t="str">
            <v>Energy Use per Account in Period</v>
          </cell>
          <cell r="F43">
            <v>66290151.654111698</v>
          </cell>
          <cell r="G43">
            <v>5381648.3177797906</v>
          </cell>
          <cell r="H43">
            <v>5698001.372799336</v>
          </cell>
          <cell r="I43">
            <v>5396260.8706844347</v>
          </cell>
          <cell r="J43">
            <v>5662796.3158077355</v>
          </cell>
          <cell r="K43">
            <v>4965346.8205067711</v>
          </cell>
          <cell r="L43">
            <v>5045069.7223403007</v>
          </cell>
          <cell r="M43">
            <v>5214118.2270674957</v>
          </cell>
          <cell r="N43">
            <v>5491716.6020644307</v>
          </cell>
          <cell r="O43">
            <v>5322931.8369930834</v>
          </cell>
          <cell r="P43">
            <v>6533277.5680695651</v>
          </cell>
          <cell r="Q43">
            <v>5860080.8508849964</v>
          </cell>
          <cell r="R43">
            <v>5718903.1491137603</v>
          </cell>
          <cell r="S43" t="str">
            <v>kWh</v>
          </cell>
          <cell r="T43" t="str">
            <v>M8300</v>
          </cell>
          <cell r="U43">
            <v>39079.353055555555</v>
          </cell>
        </row>
        <row r="44">
          <cell r="A44">
            <v>991</v>
          </cell>
          <cell r="B44" t="str">
            <v>R991</v>
          </cell>
          <cell r="C44" t="str">
            <v>Periods:OffPeak_ADJ</v>
          </cell>
          <cell r="D44" t="str">
            <v>PeakyperSite</v>
          </cell>
          <cell r="E44" t="str">
            <v>Demand per Account at Class Peak Hour in Period</v>
          </cell>
          <cell r="F44">
            <v>24236.278862679465</v>
          </cell>
          <cell r="G44">
            <v>18176.178785607062</v>
          </cell>
          <cell r="H44">
            <v>17489.764880840063</v>
          </cell>
          <cell r="I44">
            <v>18222.680723358724</v>
          </cell>
          <cell r="J44">
            <v>17835.358038063172</v>
          </cell>
          <cell r="K44">
            <v>18078.239405404984</v>
          </cell>
          <cell r="L44">
            <v>17862.998005719164</v>
          </cell>
          <cell r="M44">
            <v>18107.82081551075</v>
          </cell>
          <cell r="N44">
            <v>18935.07891603035</v>
          </cell>
          <cell r="O44">
            <v>20740.005111072387</v>
          </cell>
          <cell r="P44">
            <v>24236.278862679465</v>
          </cell>
          <cell r="Q44">
            <v>21672.440463183608</v>
          </cell>
          <cell r="R44">
            <v>21208.049264180016</v>
          </cell>
          <cell r="S44" t="str">
            <v>kW</v>
          </cell>
          <cell r="T44" t="str">
            <v>M8300</v>
          </cell>
          <cell r="U44">
            <v>39079.353055555555</v>
          </cell>
        </row>
        <row r="45">
          <cell r="A45">
            <v>991</v>
          </cell>
          <cell r="B45" t="str">
            <v>R991</v>
          </cell>
          <cell r="C45" t="str">
            <v>Periods:OffPeak_ADJ</v>
          </cell>
          <cell r="D45" t="str">
            <v>Load_Factor</v>
          </cell>
          <cell r="E45" t="str">
            <v>Load Factor in Period</v>
          </cell>
          <cell r="F45">
            <v>0.70204366295888054</v>
          </cell>
          <cell r="G45">
            <v>0.90269052571530273</v>
          </cell>
          <cell r="H45">
            <v>0.92554153873911882</v>
          </cell>
          <cell r="I45">
            <v>0.90283175672164795</v>
          </cell>
          <cell r="J45">
            <v>0.9229765481569866</v>
          </cell>
          <cell r="K45">
            <v>0.9034827636009799</v>
          </cell>
          <cell r="L45">
            <v>0.90522852091984052</v>
          </cell>
          <cell r="M45">
            <v>0.89983878378279236</v>
          </cell>
          <cell r="N45">
            <v>0.88423388649062162</v>
          </cell>
          <cell r="O45">
            <v>0.84424493180511972</v>
          </cell>
          <cell r="P45">
            <v>0.78362219139736822</v>
          </cell>
          <cell r="Q45">
            <v>0.86664491945011601</v>
          </cell>
          <cell r="R45">
            <v>0.84267874514820373</v>
          </cell>
          <cell r="S45" t="str">
            <v>None</v>
          </cell>
          <cell r="T45" t="str">
            <v>M8300</v>
          </cell>
          <cell r="U45">
            <v>39079.353055555555</v>
          </cell>
        </row>
        <row r="46">
          <cell r="A46">
            <v>991</v>
          </cell>
          <cell r="B46" t="str">
            <v>R991</v>
          </cell>
          <cell r="C46" t="str">
            <v>Weekday_ADJ</v>
          </cell>
          <cell r="D46" t="str">
            <v>Date</v>
          </cell>
          <cell r="E46" t="str">
            <v>Day of Peak Demand on Weekdays</v>
          </cell>
          <cell r="F46">
            <v>38919</v>
          </cell>
          <cell r="G46">
            <v>38639</v>
          </cell>
          <cell r="H46">
            <v>38685</v>
          </cell>
          <cell r="I46">
            <v>38706</v>
          </cell>
          <cell r="J46">
            <v>38722</v>
          </cell>
          <cell r="K46">
            <v>38771</v>
          </cell>
          <cell r="L46">
            <v>38803</v>
          </cell>
          <cell r="M46">
            <v>38831</v>
          </cell>
          <cell r="N46">
            <v>38855</v>
          </cell>
          <cell r="O46">
            <v>38894</v>
          </cell>
          <cell r="P46">
            <v>38919</v>
          </cell>
          <cell r="Q46">
            <v>38957</v>
          </cell>
          <cell r="R46">
            <v>38961</v>
          </cell>
          <cell r="S46" t="str">
            <v>Date</v>
          </cell>
          <cell r="T46" t="str">
            <v>M8500</v>
          </cell>
          <cell r="U46">
            <v>39079.353125000001</v>
          </cell>
        </row>
        <row r="47">
          <cell r="A47">
            <v>991</v>
          </cell>
          <cell r="B47" t="str">
            <v>R991</v>
          </cell>
          <cell r="C47" t="str">
            <v>Weekday_ADJ</v>
          </cell>
          <cell r="D47" t="str">
            <v>Interval</v>
          </cell>
          <cell r="E47" t="str">
            <v>Hour of Peak Demand on Weekday or Weekend</v>
          </cell>
          <cell r="F47">
            <v>18</v>
          </cell>
          <cell r="G47">
            <v>15</v>
          </cell>
          <cell r="H47">
            <v>8</v>
          </cell>
          <cell r="I47">
            <v>8</v>
          </cell>
          <cell r="J47">
            <v>8</v>
          </cell>
          <cell r="K47">
            <v>8</v>
          </cell>
          <cell r="L47">
            <v>15</v>
          </cell>
          <cell r="M47">
            <v>13</v>
          </cell>
          <cell r="N47">
            <v>15</v>
          </cell>
          <cell r="O47">
            <v>13</v>
          </cell>
          <cell r="P47">
            <v>18</v>
          </cell>
          <cell r="Q47">
            <v>17</v>
          </cell>
          <cell r="R47">
            <v>18</v>
          </cell>
          <cell r="S47" t="str">
            <v>Hour</v>
          </cell>
          <cell r="T47" t="str">
            <v>M8500</v>
          </cell>
          <cell r="U47">
            <v>39079.353125000001</v>
          </cell>
        </row>
        <row r="48">
          <cell r="A48">
            <v>991</v>
          </cell>
          <cell r="B48" t="str">
            <v>R991</v>
          </cell>
          <cell r="C48" t="str">
            <v>Weekday_ADJ</v>
          </cell>
          <cell r="D48" t="str">
            <v>Totalx</v>
          </cell>
          <cell r="E48" t="str">
            <v>Total Energy Use on Weekday or Weekend</v>
          </cell>
          <cell r="F48">
            <v>106478901.72826916</v>
          </cell>
          <cell r="G48">
            <v>8578174.3617786281</v>
          </cell>
          <cell r="H48">
            <v>8007422.1454710253</v>
          </cell>
          <cell r="I48">
            <v>8576441.6726468652</v>
          </cell>
          <cell r="J48">
            <v>8583146.9885001592</v>
          </cell>
          <cell r="K48">
            <v>7683477.6789534651</v>
          </cell>
          <cell r="L48">
            <v>9241679.058541717</v>
          </cell>
          <cell r="M48">
            <v>8155509.5712680127</v>
          </cell>
          <cell r="N48">
            <v>9219122.7111523282</v>
          </cell>
          <cell r="O48">
            <v>9647244.2027414627</v>
          </cell>
          <cell r="P48">
            <v>9333124.8592539541</v>
          </cell>
          <cell r="Q48">
            <v>10576323.495895073</v>
          </cell>
          <cell r="R48">
            <v>8877234.9820664227</v>
          </cell>
          <cell r="S48" t="str">
            <v>kWh</v>
          </cell>
          <cell r="T48" t="str">
            <v>M8500</v>
          </cell>
          <cell r="U48">
            <v>39079.353125000001</v>
          </cell>
        </row>
        <row r="49">
          <cell r="A49">
            <v>991</v>
          </cell>
          <cell r="B49" t="str">
            <v>R991</v>
          </cell>
          <cell r="C49" t="str">
            <v>Weekday_ADJ</v>
          </cell>
          <cell r="D49" t="str">
            <v>Peaky</v>
          </cell>
          <cell r="E49" t="str">
            <v>Peak Demand on Weekday or Weekend</v>
          </cell>
          <cell r="F49">
            <v>24462.824791317526</v>
          </cell>
          <cell r="G49">
            <v>18578.430319027029</v>
          </cell>
          <cell r="H49">
            <v>18090.655866902605</v>
          </cell>
          <cell r="I49">
            <v>18850.425054878178</v>
          </cell>
          <cell r="J49">
            <v>18494.560352613735</v>
          </cell>
          <cell r="K49">
            <v>18493.847134821845</v>
          </cell>
          <cell r="L49">
            <v>18256.964624630153</v>
          </cell>
          <cell r="M49">
            <v>18911.339312270986</v>
          </cell>
          <cell r="N49">
            <v>20079.933025764567</v>
          </cell>
          <cell r="O49">
            <v>22313.736658129827</v>
          </cell>
          <cell r="P49">
            <v>24462.824791317526</v>
          </cell>
          <cell r="Q49">
            <v>21427.99200081755</v>
          </cell>
          <cell r="R49">
            <v>21163.346760408695</v>
          </cell>
          <cell r="S49" t="str">
            <v>kW</v>
          </cell>
          <cell r="T49" t="str">
            <v>M8500</v>
          </cell>
          <cell r="U49">
            <v>39079.353125000001</v>
          </cell>
        </row>
        <row r="50">
          <cell r="A50">
            <v>991</v>
          </cell>
          <cell r="B50" t="str">
            <v>R991</v>
          </cell>
          <cell r="C50" t="str">
            <v>Weekday_ADJ</v>
          </cell>
          <cell r="D50" t="str">
            <v>ErrBndforPeaky</v>
          </cell>
          <cell r="E50" t="str">
            <v>Error Bound for Peak Demand</v>
          </cell>
          <cell r="F50">
            <v>0</v>
          </cell>
          <cell r="G50">
            <v>0</v>
          </cell>
          <cell r="H50">
            <v>0</v>
          </cell>
          <cell r="I50">
            <v>0</v>
          </cell>
          <cell r="J50">
            <v>0</v>
          </cell>
          <cell r="K50">
            <v>0</v>
          </cell>
          <cell r="L50">
            <v>0</v>
          </cell>
          <cell r="M50">
            <v>0</v>
          </cell>
          <cell r="N50">
            <v>0</v>
          </cell>
          <cell r="O50">
            <v>0</v>
          </cell>
          <cell r="P50">
            <v>0</v>
          </cell>
          <cell r="Q50">
            <v>0</v>
          </cell>
          <cell r="R50">
            <v>0</v>
          </cell>
          <cell r="S50" t="str">
            <v>kW</v>
          </cell>
          <cell r="T50" t="str">
            <v>M8500</v>
          </cell>
          <cell r="U50">
            <v>39079.353125000001</v>
          </cell>
        </row>
        <row r="51">
          <cell r="A51">
            <v>991</v>
          </cell>
          <cell r="B51" t="str">
            <v>R991</v>
          </cell>
          <cell r="C51" t="str">
            <v>Weekday_ADJ</v>
          </cell>
          <cell r="D51" t="str">
            <v>TotalxperSite</v>
          </cell>
          <cell r="E51" t="str">
            <v>Energy Use per Account on Weekday or Weekend</v>
          </cell>
          <cell r="F51">
            <v>106478901.72826916</v>
          </cell>
          <cell r="G51">
            <v>8578174.3617786281</v>
          </cell>
          <cell r="H51">
            <v>8007422.1454710253</v>
          </cell>
          <cell r="I51">
            <v>8576441.6726468652</v>
          </cell>
          <cell r="J51">
            <v>8583146.9885001592</v>
          </cell>
          <cell r="K51">
            <v>7683477.6789534651</v>
          </cell>
          <cell r="L51">
            <v>9241679.058541717</v>
          </cell>
          <cell r="M51">
            <v>8155509.5712680127</v>
          </cell>
          <cell r="N51">
            <v>9219122.7111523282</v>
          </cell>
          <cell r="O51">
            <v>9647244.2027414627</v>
          </cell>
          <cell r="P51">
            <v>9333124.8592539541</v>
          </cell>
          <cell r="Q51">
            <v>10576323.495895073</v>
          </cell>
          <cell r="R51">
            <v>8877234.9820664227</v>
          </cell>
          <cell r="S51" t="str">
            <v>kWh</v>
          </cell>
          <cell r="T51" t="str">
            <v>M8500</v>
          </cell>
          <cell r="U51">
            <v>39079.353125000001</v>
          </cell>
        </row>
        <row r="52">
          <cell r="A52">
            <v>991</v>
          </cell>
          <cell r="B52" t="str">
            <v>R991</v>
          </cell>
          <cell r="C52" t="str">
            <v>Weekday_ADJ</v>
          </cell>
          <cell r="D52" t="str">
            <v>PeakyperSite</v>
          </cell>
          <cell r="E52" t="str">
            <v>Peak Demand per Account on Weekday or Weekend</v>
          </cell>
          <cell r="F52">
            <v>24462.824791317526</v>
          </cell>
          <cell r="G52">
            <v>18578.430319027029</v>
          </cell>
          <cell r="H52">
            <v>18090.655866902605</v>
          </cell>
          <cell r="I52">
            <v>18850.425054878178</v>
          </cell>
          <cell r="J52">
            <v>18494.560352613735</v>
          </cell>
          <cell r="K52">
            <v>18493.847134821845</v>
          </cell>
          <cell r="L52">
            <v>18256.964624630153</v>
          </cell>
          <cell r="M52">
            <v>18911.339312270986</v>
          </cell>
          <cell r="N52">
            <v>20079.933025764567</v>
          </cell>
          <cell r="O52">
            <v>22313.736658129827</v>
          </cell>
          <cell r="P52">
            <v>24462.824791317526</v>
          </cell>
          <cell r="Q52">
            <v>21427.99200081755</v>
          </cell>
          <cell r="R52">
            <v>21163.346760408695</v>
          </cell>
          <cell r="S52" t="str">
            <v>kW</v>
          </cell>
          <cell r="T52" t="str">
            <v>M8500</v>
          </cell>
          <cell r="U52">
            <v>39079.353125000001</v>
          </cell>
        </row>
        <row r="53">
          <cell r="A53">
            <v>991</v>
          </cell>
          <cell r="B53" t="str">
            <v>R991</v>
          </cell>
          <cell r="C53" t="str">
            <v>Weekday_ADJ</v>
          </cell>
          <cell r="D53" t="str">
            <v>ErrBndperSite</v>
          </cell>
          <cell r="E53" t="str">
            <v>Error Bound for Demand per Account</v>
          </cell>
          <cell r="F53">
            <v>0</v>
          </cell>
          <cell r="G53">
            <v>0</v>
          </cell>
          <cell r="H53">
            <v>0</v>
          </cell>
          <cell r="I53">
            <v>0</v>
          </cell>
          <cell r="J53">
            <v>0</v>
          </cell>
          <cell r="K53">
            <v>0</v>
          </cell>
          <cell r="L53">
            <v>0</v>
          </cell>
          <cell r="M53">
            <v>0</v>
          </cell>
          <cell r="N53">
            <v>0</v>
          </cell>
          <cell r="O53">
            <v>0</v>
          </cell>
          <cell r="P53">
            <v>0</v>
          </cell>
          <cell r="Q53">
            <v>0</v>
          </cell>
          <cell r="R53">
            <v>0</v>
          </cell>
          <cell r="S53" t="str">
            <v>kW</v>
          </cell>
          <cell r="T53" t="str">
            <v>M8500</v>
          </cell>
          <cell r="U53">
            <v>39079.353125000001</v>
          </cell>
        </row>
        <row r="54">
          <cell r="A54">
            <v>991</v>
          </cell>
          <cell r="B54" t="str">
            <v>R991</v>
          </cell>
          <cell r="C54" t="str">
            <v>Weekday_ADJ</v>
          </cell>
          <cell r="D54" t="str">
            <v>RelPrec</v>
          </cell>
          <cell r="E54" t="str">
            <v>Relative Precision of Demand per Account</v>
          </cell>
          <cell r="F54">
            <v>0</v>
          </cell>
          <cell r="G54">
            <v>0</v>
          </cell>
          <cell r="H54">
            <v>0</v>
          </cell>
          <cell r="I54">
            <v>0</v>
          </cell>
          <cell r="J54">
            <v>0</v>
          </cell>
          <cell r="K54">
            <v>0</v>
          </cell>
          <cell r="L54">
            <v>0</v>
          </cell>
          <cell r="M54">
            <v>0</v>
          </cell>
          <cell r="N54">
            <v>0</v>
          </cell>
          <cell r="O54">
            <v>0</v>
          </cell>
          <cell r="P54">
            <v>0</v>
          </cell>
          <cell r="Q54">
            <v>0</v>
          </cell>
          <cell r="R54">
            <v>0</v>
          </cell>
          <cell r="S54" t="str">
            <v>None</v>
          </cell>
          <cell r="T54" t="str">
            <v>M8500</v>
          </cell>
          <cell r="U54">
            <v>39079.353125000001</v>
          </cell>
        </row>
        <row r="55">
          <cell r="A55">
            <v>991</v>
          </cell>
          <cell r="B55" t="str">
            <v>R991</v>
          </cell>
          <cell r="C55" t="str">
            <v>Weekday_ADJ</v>
          </cell>
          <cell r="D55" t="str">
            <v>Days</v>
          </cell>
          <cell r="E55" t="str">
            <v>Number of Days</v>
          </cell>
          <cell r="F55">
            <v>252</v>
          </cell>
          <cell r="G55">
            <v>21</v>
          </cell>
          <cell r="H55">
            <v>20</v>
          </cell>
          <cell r="I55">
            <v>21</v>
          </cell>
          <cell r="J55">
            <v>21</v>
          </cell>
          <cell r="K55">
            <v>19</v>
          </cell>
          <cell r="L55">
            <v>23</v>
          </cell>
          <cell r="M55">
            <v>20</v>
          </cell>
          <cell r="N55">
            <v>22</v>
          </cell>
          <cell r="O55">
            <v>22</v>
          </cell>
          <cell r="P55">
            <v>20</v>
          </cell>
          <cell r="Q55">
            <v>23</v>
          </cell>
          <cell r="R55">
            <v>20</v>
          </cell>
          <cell r="S55" t="str">
            <v>Days</v>
          </cell>
          <cell r="T55" t="str">
            <v>M8500</v>
          </cell>
          <cell r="U55">
            <v>39079.353125000001</v>
          </cell>
        </row>
        <row r="56">
          <cell r="A56">
            <v>991</v>
          </cell>
          <cell r="B56" t="str">
            <v>R991</v>
          </cell>
          <cell r="C56" t="str">
            <v>Weekday_ADJ</v>
          </cell>
          <cell r="D56" t="str">
            <v>Load_Factor</v>
          </cell>
          <cell r="E56" t="str">
            <v>Load Factor on Weekday or Weekend</v>
          </cell>
          <cell r="F56">
            <v>0.71968951515038049</v>
          </cell>
          <cell r="G56">
            <v>0.91612622452393544</v>
          </cell>
          <cell r="H56">
            <v>0.92214066711930309</v>
          </cell>
          <cell r="I56">
            <v>0.90272496778984612</v>
          </cell>
          <cell r="J56">
            <v>0.92081418665378889</v>
          </cell>
          <cell r="K56">
            <v>0.91109933099667362</v>
          </cell>
          <cell r="L56">
            <v>0.91702933930849262</v>
          </cell>
          <cell r="M56">
            <v>0.89843689331495347</v>
          </cell>
          <cell r="N56">
            <v>0.86954770505505286</v>
          </cell>
          <cell r="O56">
            <v>0.81883622265787126</v>
          </cell>
          <cell r="P56">
            <v>0.79483911973840848</v>
          </cell>
          <cell r="Q56">
            <v>0.89415780687300184</v>
          </cell>
          <cell r="R56">
            <v>0.87388066525327601</v>
          </cell>
          <cell r="S56" t="str">
            <v>None</v>
          </cell>
          <cell r="T56" t="str">
            <v>M8500</v>
          </cell>
          <cell r="U56">
            <v>39079.353125000001</v>
          </cell>
        </row>
        <row r="57">
          <cell r="A57">
            <v>991</v>
          </cell>
          <cell r="B57" t="str">
            <v>R991</v>
          </cell>
          <cell r="C57" t="str">
            <v>Weekday_ADJ</v>
          </cell>
          <cell r="D57" t="str">
            <v>Error_Ratio</v>
          </cell>
          <cell r="E57" t="str">
            <v>Error Ratio</v>
          </cell>
          <cell r="F57">
            <v>2.4564002597965902E-16</v>
          </cell>
          <cell r="G57">
            <v>1.6889866967753024E-16</v>
          </cell>
          <cell r="H57">
            <v>2.2714406826872931E-16</v>
          </cell>
          <cell r="I57">
            <v>1.1659686060349963E-16</v>
          </cell>
          <cell r="J57">
            <v>2.5836130224494336E-16</v>
          </cell>
          <cell r="K57">
            <v>2.1079478318564526E-16</v>
          </cell>
          <cell r="L57">
            <v>2.4138375483570123E-16</v>
          </cell>
          <cell r="M57">
            <v>1.4514257542538933E-16</v>
          </cell>
          <cell r="N57">
            <v>3.0634183112727132E-16</v>
          </cell>
          <cell r="O57">
            <v>1.9716186829516641E-16</v>
          </cell>
          <cell r="P57">
            <v>2.4564002597965902E-16</v>
          </cell>
          <cell r="Q57">
            <v>1.3680898893573561E-16</v>
          </cell>
          <cell r="R57">
            <v>1.2344928728506192E-16</v>
          </cell>
          <cell r="S57" t="str">
            <v>None</v>
          </cell>
          <cell r="T57" t="str">
            <v>M8500</v>
          </cell>
          <cell r="U57">
            <v>39079.353125000001</v>
          </cell>
        </row>
        <row r="58">
          <cell r="A58">
            <v>991</v>
          </cell>
          <cell r="B58" t="str">
            <v>R991</v>
          </cell>
          <cell r="C58" t="str">
            <v>Weekend_ADJ</v>
          </cell>
          <cell r="D58" t="str">
            <v>Date</v>
          </cell>
          <cell r="E58" t="str">
            <v>Day of Peak Demand on Weekdays</v>
          </cell>
          <cell r="F58">
            <v>38920</v>
          </cell>
          <cell r="G58">
            <v>38647</v>
          </cell>
          <cell r="H58">
            <v>38668</v>
          </cell>
          <cell r="I58">
            <v>38712</v>
          </cell>
          <cell r="J58">
            <v>38731</v>
          </cell>
          <cell r="K58">
            <v>38773</v>
          </cell>
          <cell r="L58">
            <v>38794</v>
          </cell>
          <cell r="M58">
            <v>38830</v>
          </cell>
          <cell r="N58">
            <v>38866</v>
          </cell>
          <cell r="O58">
            <v>38893</v>
          </cell>
          <cell r="P58">
            <v>38920</v>
          </cell>
          <cell r="Q58">
            <v>38956</v>
          </cell>
          <cell r="R58">
            <v>38962</v>
          </cell>
          <cell r="S58" t="str">
            <v>Date</v>
          </cell>
          <cell r="T58" t="str">
            <v>M8500</v>
          </cell>
          <cell r="U58">
            <v>39079.353125000001</v>
          </cell>
        </row>
        <row r="59">
          <cell r="A59">
            <v>991</v>
          </cell>
          <cell r="B59" t="str">
            <v>R991</v>
          </cell>
          <cell r="C59" t="str">
            <v>Weekend_ADJ</v>
          </cell>
          <cell r="D59" t="str">
            <v>Interval</v>
          </cell>
          <cell r="E59" t="str">
            <v>Hour of Peak Demand on Weekday or Weekend</v>
          </cell>
          <cell r="F59">
            <v>22</v>
          </cell>
          <cell r="G59">
            <v>7</v>
          </cell>
          <cell r="H59">
            <v>7</v>
          </cell>
          <cell r="I59">
            <v>8</v>
          </cell>
          <cell r="J59">
            <v>8</v>
          </cell>
          <cell r="K59">
            <v>7</v>
          </cell>
          <cell r="L59">
            <v>6</v>
          </cell>
          <cell r="M59">
            <v>22</v>
          </cell>
          <cell r="N59">
            <v>22</v>
          </cell>
          <cell r="O59">
            <v>18</v>
          </cell>
          <cell r="P59">
            <v>22</v>
          </cell>
          <cell r="Q59">
            <v>22</v>
          </cell>
          <cell r="R59">
            <v>15</v>
          </cell>
          <cell r="S59" t="str">
            <v>Hour</v>
          </cell>
          <cell r="T59" t="str">
            <v>M8500</v>
          </cell>
          <cell r="U59">
            <v>39079.353125000001</v>
          </cell>
        </row>
        <row r="60">
          <cell r="A60">
            <v>991</v>
          </cell>
          <cell r="B60" t="str">
            <v>R991</v>
          </cell>
          <cell r="C60" t="str">
            <v>Weekend_ADJ</v>
          </cell>
          <cell r="D60" t="str">
            <v>Totalx</v>
          </cell>
          <cell r="E60" t="str">
            <v>Total Energy Use on Weekday or Weekend</v>
          </cell>
          <cell r="F60">
            <v>46636380.011761598</v>
          </cell>
          <cell r="G60">
            <v>3967570.6425204752</v>
          </cell>
          <cell r="H60">
            <v>3884663.8630539314</v>
          </cell>
          <cell r="I60">
            <v>3975468.5964184846</v>
          </cell>
          <cell r="J60">
            <v>3964063.1621168596</v>
          </cell>
          <cell r="K60">
            <v>3550785.4069663752</v>
          </cell>
          <cell r="L60">
            <v>3105245.4945876095</v>
          </cell>
          <cell r="M60">
            <v>3910239.0057739578</v>
          </cell>
          <cell r="N60">
            <v>3616679.1489739954</v>
          </cell>
          <cell r="O60">
            <v>3374649.3049215125</v>
          </cell>
          <cell r="P60">
            <v>5175235.9358927617</v>
          </cell>
          <cell r="Q60">
            <v>3760388.6657355423</v>
          </cell>
          <cell r="R60">
            <v>4351390.7848001067</v>
          </cell>
          <cell r="S60" t="str">
            <v>kWh</v>
          </cell>
          <cell r="T60" t="str">
            <v>M8500</v>
          </cell>
          <cell r="U60">
            <v>39079.353125000001</v>
          </cell>
        </row>
        <row r="61">
          <cell r="A61">
            <v>991</v>
          </cell>
          <cell r="B61" t="str">
            <v>R991</v>
          </cell>
          <cell r="C61" t="str">
            <v>Weekend_ADJ</v>
          </cell>
          <cell r="D61" t="str">
            <v>Peaky</v>
          </cell>
          <cell r="E61" t="str">
            <v>Peak Demand on Weekday or Weekend</v>
          </cell>
          <cell r="F61">
            <v>24484.155817025512</v>
          </cell>
          <cell r="G61">
            <v>17931.189258491759</v>
          </cell>
          <cell r="H61">
            <v>17441.625491441861</v>
          </cell>
          <cell r="I61">
            <v>18222.680723358724</v>
          </cell>
          <cell r="J61">
            <v>18311.718325660859</v>
          </cell>
          <cell r="K61">
            <v>17759.422892702543</v>
          </cell>
          <cell r="L61">
            <v>17306.89350032495</v>
          </cell>
          <cell r="M61">
            <v>17943.53561218625</v>
          </cell>
          <cell r="N61">
            <v>18388.645593658253</v>
          </cell>
          <cell r="O61">
            <v>20569.106781631748</v>
          </cell>
          <cell r="P61">
            <v>24484.155817025512</v>
          </cell>
          <cell r="Q61">
            <v>21672.440463183608</v>
          </cell>
          <cell r="R61">
            <v>21369.900480369884</v>
          </cell>
          <cell r="S61" t="str">
            <v>kW</v>
          </cell>
          <cell r="T61" t="str">
            <v>M8500</v>
          </cell>
          <cell r="U61">
            <v>39079.353125000001</v>
          </cell>
        </row>
        <row r="62">
          <cell r="A62">
            <v>991</v>
          </cell>
          <cell r="B62" t="str">
            <v>R991</v>
          </cell>
          <cell r="C62" t="str">
            <v>Weekend_ADJ</v>
          </cell>
          <cell r="D62" t="str">
            <v>ErrBndforPeaky</v>
          </cell>
          <cell r="E62" t="str">
            <v>Error Bound for Peak Demand</v>
          </cell>
          <cell r="F62">
            <v>0</v>
          </cell>
          <cell r="G62">
            <v>0</v>
          </cell>
          <cell r="H62">
            <v>0</v>
          </cell>
          <cell r="I62">
            <v>0</v>
          </cell>
          <cell r="J62">
            <v>0</v>
          </cell>
          <cell r="K62">
            <v>0</v>
          </cell>
          <cell r="L62">
            <v>0</v>
          </cell>
          <cell r="M62">
            <v>0</v>
          </cell>
          <cell r="N62">
            <v>0</v>
          </cell>
          <cell r="O62">
            <v>0</v>
          </cell>
          <cell r="P62">
            <v>0</v>
          </cell>
          <cell r="Q62">
            <v>0</v>
          </cell>
          <cell r="R62">
            <v>0</v>
          </cell>
          <cell r="S62" t="str">
            <v>kW</v>
          </cell>
          <cell r="T62" t="str">
            <v>M8500</v>
          </cell>
          <cell r="U62">
            <v>39079.353125000001</v>
          </cell>
        </row>
        <row r="63">
          <cell r="A63">
            <v>991</v>
          </cell>
          <cell r="B63" t="str">
            <v>R991</v>
          </cell>
          <cell r="C63" t="str">
            <v>Weekend_ADJ</v>
          </cell>
          <cell r="D63" t="str">
            <v>TotalxperSite</v>
          </cell>
          <cell r="E63" t="str">
            <v>Energy Use per Account on Weekday or Weekend</v>
          </cell>
          <cell r="F63">
            <v>46636380.011761598</v>
          </cell>
          <cell r="G63">
            <v>3967570.6425204752</v>
          </cell>
          <cell r="H63">
            <v>3884663.8630539314</v>
          </cell>
          <cell r="I63">
            <v>3975468.5964184846</v>
          </cell>
          <cell r="J63">
            <v>3964063.1621168596</v>
          </cell>
          <cell r="K63">
            <v>3550785.4069663752</v>
          </cell>
          <cell r="L63">
            <v>3105245.4945876095</v>
          </cell>
          <cell r="M63">
            <v>3910239.0057739578</v>
          </cell>
          <cell r="N63">
            <v>3616679.1489739954</v>
          </cell>
          <cell r="O63">
            <v>3374649.3049215125</v>
          </cell>
          <cell r="P63">
            <v>5175235.9358927617</v>
          </cell>
          <cell r="Q63">
            <v>3760388.6657355423</v>
          </cell>
          <cell r="R63">
            <v>4351390.7848001067</v>
          </cell>
          <cell r="S63" t="str">
            <v>kWh</v>
          </cell>
          <cell r="T63" t="str">
            <v>M8500</v>
          </cell>
          <cell r="U63">
            <v>39079.353125000001</v>
          </cell>
        </row>
        <row r="64">
          <cell r="A64">
            <v>991</v>
          </cell>
          <cell r="B64" t="str">
            <v>R991</v>
          </cell>
          <cell r="C64" t="str">
            <v>Weekend_ADJ</v>
          </cell>
          <cell r="D64" t="str">
            <v>PeakyperSite</v>
          </cell>
          <cell r="E64" t="str">
            <v>Peak Demand per Account on Weekday or Weekend</v>
          </cell>
          <cell r="F64">
            <v>24484.155817025512</v>
          </cell>
          <cell r="G64">
            <v>17931.189258491759</v>
          </cell>
          <cell r="H64">
            <v>17441.625491441861</v>
          </cell>
          <cell r="I64">
            <v>18222.680723358724</v>
          </cell>
          <cell r="J64">
            <v>18311.718325660859</v>
          </cell>
          <cell r="K64">
            <v>17759.422892702543</v>
          </cell>
          <cell r="L64">
            <v>17306.89350032495</v>
          </cell>
          <cell r="M64">
            <v>17943.53561218625</v>
          </cell>
          <cell r="N64">
            <v>18388.645593658253</v>
          </cell>
          <cell r="O64">
            <v>20569.106781631748</v>
          </cell>
          <cell r="P64">
            <v>24484.155817025512</v>
          </cell>
          <cell r="Q64">
            <v>21672.440463183608</v>
          </cell>
          <cell r="R64">
            <v>21369.900480369884</v>
          </cell>
          <cell r="S64" t="str">
            <v>kW</v>
          </cell>
          <cell r="T64" t="str">
            <v>M8500</v>
          </cell>
          <cell r="U64">
            <v>39079.353125000001</v>
          </cell>
        </row>
        <row r="65">
          <cell r="A65">
            <v>991</v>
          </cell>
          <cell r="B65" t="str">
            <v>R991</v>
          </cell>
          <cell r="C65" t="str">
            <v>Weekend_ADJ</v>
          </cell>
          <cell r="D65" t="str">
            <v>ErrBndperSite</v>
          </cell>
          <cell r="E65" t="str">
            <v>Error Bound for Demand per Account</v>
          </cell>
          <cell r="F65">
            <v>0</v>
          </cell>
          <cell r="G65">
            <v>0</v>
          </cell>
          <cell r="H65">
            <v>0</v>
          </cell>
          <cell r="I65">
            <v>0</v>
          </cell>
          <cell r="J65">
            <v>0</v>
          </cell>
          <cell r="K65">
            <v>0</v>
          </cell>
          <cell r="L65">
            <v>0</v>
          </cell>
          <cell r="M65">
            <v>0</v>
          </cell>
          <cell r="N65">
            <v>0</v>
          </cell>
          <cell r="O65">
            <v>0</v>
          </cell>
          <cell r="P65">
            <v>0</v>
          </cell>
          <cell r="Q65">
            <v>0</v>
          </cell>
          <cell r="R65">
            <v>0</v>
          </cell>
          <cell r="S65" t="str">
            <v>kW</v>
          </cell>
          <cell r="T65" t="str">
            <v>M8500</v>
          </cell>
          <cell r="U65">
            <v>39079.353125000001</v>
          </cell>
        </row>
        <row r="66">
          <cell r="A66">
            <v>991</v>
          </cell>
          <cell r="B66" t="str">
            <v>R991</v>
          </cell>
          <cell r="C66" t="str">
            <v>Weekend_ADJ</v>
          </cell>
          <cell r="D66" t="str">
            <v>RelPrec</v>
          </cell>
          <cell r="E66" t="str">
            <v>Relative Precision of Demand per Account</v>
          </cell>
          <cell r="F66">
            <v>0</v>
          </cell>
          <cell r="G66">
            <v>0</v>
          </cell>
          <cell r="H66">
            <v>0</v>
          </cell>
          <cell r="I66">
            <v>0</v>
          </cell>
          <cell r="J66">
            <v>0</v>
          </cell>
          <cell r="K66">
            <v>0</v>
          </cell>
          <cell r="L66">
            <v>0</v>
          </cell>
          <cell r="M66">
            <v>0</v>
          </cell>
          <cell r="N66">
            <v>0</v>
          </cell>
          <cell r="O66">
            <v>0</v>
          </cell>
          <cell r="P66">
            <v>0</v>
          </cell>
          <cell r="Q66">
            <v>0</v>
          </cell>
          <cell r="R66">
            <v>0</v>
          </cell>
          <cell r="S66" t="str">
            <v>None</v>
          </cell>
          <cell r="T66" t="str">
            <v>M8500</v>
          </cell>
          <cell r="U66">
            <v>39079.353125000001</v>
          </cell>
        </row>
        <row r="67">
          <cell r="A67">
            <v>991</v>
          </cell>
          <cell r="B67" t="str">
            <v>R991</v>
          </cell>
          <cell r="C67" t="str">
            <v>Weekend_ADJ</v>
          </cell>
          <cell r="D67" t="str">
            <v>Days</v>
          </cell>
          <cell r="E67" t="str">
            <v>Number of Days</v>
          </cell>
          <cell r="F67">
            <v>113</v>
          </cell>
          <cell r="G67">
            <v>10</v>
          </cell>
          <cell r="H67">
            <v>10</v>
          </cell>
          <cell r="I67">
            <v>10</v>
          </cell>
          <cell r="J67">
            <v>10</v>
          </cell>
          <cell r="K67">
            <v>9</v>
          </cell>
          <cell r="L67">
            <v>8</v>
          </cell>
          <cell r="M67">
            <v>10</v>
          </cell>
          <cell r="N67">
            <v>9</v>
          </cell>
          <cell r="O67">
            <v>8</v>
          </cell>
          <cell r="P67">
            <v>11</v>
          </cell>
          <cell r="Q67">
            <v>8</v>
          </cell>
          <cell r="R67">
            <v>10</v>
          </cell>
          <cell r="S67" t="str">
            <v>Days</v>
          </cell>
          <cell r="T67" t="str">
            <v>M8500</v>
          </cell>
          <cell r="U67">
            <v>39079.353125000001</v>
          </cell>
        </row>
        <row r="68">
          <cell r="A68">
            <v>991</v>
          </cell>
          <cell r="B68" t="str">
            <v>R991</v>
          </cell>
          <cell r="C68" t="str">
            <v>Weekend_ADJ</v>
          </cell>
          <cell r="D68" t="str">
            <v>Load_Factor</v>
          </cell>
          <cell r="E68" t="str">
            <v>Load Factor on Weekday or Weekend</v>
          </cell>
          <cell r="F68">
            <v>0.70234421977144978</v>
          </cell>
          <cell r="G68">
            <v>0.92194355352121393</v>
          </cell>
          <cell r="H68">
            <v>0.92801553601374298</v>
          </cell>
          <cell r="I68">
            <v>0.90900195951103357</v>
          </cell>
          <cell r="J68">
            <v>0.90198688885509037</v>
          </cell>
          <cell r="K68">
            <v>0.92563938748836516</v>
          </cell>
          <cell r="L68">
            <v>0.93449200558957257</v>
          </cell>
          <cell r="M68">
            <v>0.9079962208224498</v>
          </cell>
          <cell r="N68">
            <v>0.91055563954792818</v>
          </cell>
          <cell r="O68">
            <v>0.8544998404514359</v>
          </cell>
          <cell r="P68">
            <v>0.80064702129549403</v>
          </cell>
          <cell r="Q68">
            <v>0.90369876282785089</v>
          </cell>
          <cell r="R68">
            <v>0.84842673709790206</v>
          </cell>
          <cell r="S68" t="str">
            <v>None</v>
          </cell>
          <cell r="T68" t="str">
            <v>M8500</v>
          </cell>
          <cell r="U68">
            <v>39079.353125000001</v>
          </cell>
        </row>
        <row r="69">
          <cell r="A69">
            <v>991</v>
          </cell>
          <cell r="B69" t="str">
            <v>R991</v>
          </cell>
          <cell r="C69" t="str">
            <v>Weekend_ADJ</v>
          </cell>
          <cell r="D69" t="str">
            <v>Error_Ratio</v>
          </cell>
          <cell r="E69" t="str">
            <v>Error Ratio</v>
          </cell>
          <cell r="F69">
            <v>2.3777988262206278E-16</v>
          </cell>
          <cell r="G69">
            <v>2.1245752333245714E-16</v>
          </cell>
          <cell r="H69">
            <v>2.9248644535228274E-16</v>
          </cell>
          <cell r="I69">
            <v>1.9731227068767947E-16</v>
          </cell>
          <cell r="J69">
            <v>2.5720753800867939E-16</v>
          </cell>
          <cell r="K69">
            <v>2.7050346018665975E-16</v>
          </cell>
          <cell r="L69">
            <v>2.1795271120952108E-16</v>
          </cell>
          <cell r="M69">
            <v>2.2243758013366944E-16</v>
          </cell>
          <cell r="N69">
            <v>2.6737311025729495E-16</v>
          </cell>
          <cell r="O69">
            <v>1.4145579134524904E-16</v>
          </cell>
          <cell r="P69">
            <v>2.3777988262206278E-16</v>
          </cell>
          <cell r="Q69">
            <v>2.2726721383552293E-16</v>
          </cell>
          <cell r="R69">
            <v>1.9555809273867622E-16</v>
          </cell>
          <cell r="S69" t="str">
            <v>None</v>
          </cell>
          <cell r="T69" t="str">
            <v>M8500</v>
          </cell>
          <cell r="U69">
            <v>39079.353125000001</v>
          </cell>
        </row>
        <row r="70">
          <cell r="A70">
            <v>991</v>
          </cell>
          <cell r="B70" t="str">
            <v>R991</v>
          </cell>
          <cell r="C70" t="str">
            <v>NonCoinPeak_ADJ</v>
          </cell>
          <cell r="D70" t="str">
            <v>Totalx</v>
          </cell>
          <cell r="E70" t="str">
            <v>Total Energy Use</v>
          </cell>
          <cell r="F70">
            <v>153115281.74003071</v>
          </cell>
          <cell r="G70">
            <v>12545745.004299102</v>
          </cell>
          <cell r="H70">
            <v>11892086.008524956</v>
          </cell>
          <cell r="I70">
            <v>12551910.269065348</v>
          </cell>
          <cell r="J70">
            <v>12547210.15061702</v>
          </cell>
          <cell r="K70">
            <v>11234263.085919837</v>
          </cell>
          <cell r="L70">
            <v>12346924.553129328</v>
          </cell>
          <cell r="M70">
            <v>12065748.577041971</v>
          </cell>
          <cell r="N70">
            <v>12835801.86012632</v>
          </cell>
          <cell r="O70">
            <v>13021893.507662972</v>
          </cell>
          <cell r="P70">
            <v>14508360.795146713</v>
          </cell>
          <cell r="Q70">
            <v>14336712.161630616</v>
          </cell>
          <cell r="R70">
            <v>13228625.766866531</v>
          </cell>
          <cell r="S70" t="str">
            <v>kWh</v>
          </cell>
          <cell r="T70" t="str">
            <v>M8600</v>
          </cell>
          <cell r="U70">
            <v>39079.353136574071</v>
          </cell>
        </row>
        <row r="71">
          <cell r="A71">
            <v>991</v>
          </cell>
          <cell r="B71" t="str">
            <v>R991</v>
          </cell>
          <cell r="C71" t="str">
            <v>NonCoinPeak_ADJ</v>
          </cell>
          <cell r="D71" t="str">
            <v>Peaky</v>
          </cell>
          <cell r="E71" t="str">
            <v>Sum of Each Customer's Individual Peak Demand</v>
          </cell>
          <cell r="F71">
            <v>24604.983539447923</v>
          </cell>
          <cell r="G71">
            <v>18619.292003551422</v>
          </cell>
          <cell r="H71">
            <v>18091.675733591092</v>
          </cell>
          <cell r="I71">
            <v>18856.210024879252</v>
          </cell>
          <cell r="J71">
            <v>18461.460872140156</v>
          </cell>
          <cell r="K71">
            <v>18532.376116359497</v>
          </cell>
          <cell r="L71">
            <v>18193.504614598314</v>
          </cell>
          <cell r="M71">
            <v>18832.951465334419</v>
          </cell>
          <cell r="N71">
            <v>20067.534495888071</v>
          </cell>
          <cell r="O71">
            <v>22349.007096454236</v>
          </cell>
          <cell r="P71">
            <v>24604.983539447923</v>
          </cell>
          <cell r="Q71">
            <v>21571.641660095749</v>
          </cell>
          <cell r="R71">
            <v>21438.216441278288</v>
          </cell>
          <cell r="S71" t="str">
            <v>kW</v>
          </cell>
          <cell r="T71" t="str">
            <v>M8600</v>
          </cell>
          <cell r="U71">
            <v>39079.353136574071</v>
          </cell>
        </row>
        <row r="72">
          <cell r="A72">
            <v>991</v>
          </cell>
          <cell r="B72" t="str">
            <v>R991</v>
          </cell>
          <cell r="C72" t="str">
            <v>NonCoinPeak_ADJ</v>
          </cell>
          <cell r="D72" t="str">
            <v>ErrBndforPeaky</v>
          </cell>
          <cell r="E72" t="str">
            <v>Error Bound for Total Demand</v>
          </cell>
          <cell r="F72">
            <v>3.5801219053250772E-12</v>
          </cell>
          <cell r="G72">
            <v>4.5048070058721414E-12</v>
          </cell>
          <cell r="H72">
            <v>3.0921685432288131E-12</v>
          </cell>
          <cell r="I72">
            <v>2.8522356745737438E-12</v>
          </cell>
          <cell r="J72">
            <v>2.127045318751119E-12</v>
          </cell>
          <cell r="K72">
            <v>3.3887147853867635E-12</v>
          </cell>
          <cell r="L72">
            <v>2.6796996791363912E-12</v>
          </cell>
          <cell r="M72">
            <v>2.0704319452482376E-12</v>
          </cell>
          <cell r="N72">
            <v>3.1460860418029856E-12</v>
          </cell>
          <cell r="O72">
            <v>5.6909919745039446E-12</v>
          </cell>
          <cell r="P72">
            <v>3.5801219053250772E-12</v>
          </cell>
          <cell r="Q72">
            <v>4.9684974936100284E-12</v>
          </cell>
          <cell r="R72">
            <v>6.2005123360298782E-14</v>
          </cell>
          <cell r="S72" t="str">
            <v>kW</v>
          </cell>
          <cell r="T72" t="str">
            <v>M8600</v>
          </cell>
          <cell r="U72">
            <v>39079.353136574071</v>
          </cell>
        </row>
        <row r="73">
          <cell r="A73">
            <v>991</v>
          </cell>
          <cell r="B73" t="str">
            <v>R991</v>
          </cell>
          <cell r="C73" t="str">
            <v>NonCoinPeak_ADJ</v>
          </cell>
          <cell r="D73" t="str">
            <v>TotalxperSite</v>
          </cell>
          <cell r="E73" t="str">
            <v>Energy Use per Account</v>
          </cell>
          <cell r="F73">
            <v>153115281.74003071</v>
          </cell>
          <cell r="G73">
            <v>12545745.004299102</v>
          </cell>
          <cell r="H73">
            <v>11892086.008524956</v>
          </cell>
          <cell r="I73">
            <v>12551910.269065348</v>
          </cell>
          <cell r="J73">
            <v>12547210.15061702</v>
          </cell>
          <cell r="K73">
            <v>11234263.085919837</v>
          </cell>
          <cell r="L73">
            <v>12346924.553129328</v>
          </cell>
          <cell r="M73">
            <v>12065748.577041971</v>
          </cell>
          <cell r="N73">
            <v>12835801.86012632</v>
          </cell>
          <cell r="O73">
            <v>13021893.507662972</v>
          </cell>
          <cell r="P73">
            <v>14508360.795146713</v>
          </cell>
          <cell r="Q73">
            <v>14336712.161630616</v>
          </cell>
          <cell r="R73">
            <v>13228625.766866531</v>
          </cell>
          <cell r="S73" t="str">
            <v>kWh</v>
          </cell>
          <cell r="T73" t="str">
            <v>M8600</v>
          </cell>
          <cell r="U73">
            <v>39079.353136574071</v>
          </cell>
        </row>
        <row r="74">
          <cell r="A74">
            <v>991</v>
          </cell>
          <cell r="B74" t="str">
            <v>R991</v>
          </cell>
          <cell r="C74" t="str">
            <v>NonCoinPeak_ADJ</v>
          </cell>
          <cell r="D74" t="str">
            <v>PeakyperSite</v>
          </cell>
          <cell r="E74" t="str">
            <v>Average Customer Peak Demand per Account</v>
          </cell>
          <cell r="F74">
            <v>24604.983539447923</v>
          </cell>
          <cell r="G74">
            <v>18619.292003551422</v>
          </cell>
          <cell r="H74">
            <v>18091.675733591092</v>
          </cell>
          <cell r="I74">
            <v>18856.210024879252</v>
          </cell>
          <cell r="J74">
            <v>18461.460872140156</v>
          </cell>
          <cell r="K74">
            <v>18532.376116359497</v>
          </cell>
          <cell r="L74">
            <v>18193.504614598314</v>
          </cell>
          <cell r="M74">
            <v>18832.951465334419</v>
          </cell>
          <cell r="N74">
            <v>20067.534495888071</v>
          </cell>
          <cell r="O74">
            <v>22349.007096454236</v>
          </cell>
          <cell r="P74">
            <v>24604.983539447923</v>
          </cell>
          <cell r="Q74">
            <v>21571.641660095749</v>
          </cell>
          <cell r="R74">
            <v>21438.216441278288</v>
          </cell>
          <cell r="S74" t="str">
            <v>kW</v>
          </cell>
          <cell r="T74" t="str">
            <v>M8600</v>
          </cell>
          <cell r="U74">
            <v>39079.353136574071</v>
          </cell>
        </row>
        <row r="75">
          <cell r="A75">
            <v>991</v>
          </cell>
          <cell r="B75" t="str">
            <v>R991</v>
          </cell>
          <cell r="C75" t="str">
            <v>NonCoinPeak_ADJ</v>
          </cell>
          <cell r="D75" t="str">
            <v>ErrBndperSite</v>
          </cell>
          <cell r="E75" t="str">
            <v>Error Bound for Demand per Account</v>
          </cell>
          <cell r="F75">
            <v>3.5801219053250772E-12</v>
          </cell>
          <cell r="G75">
            <v>4.5048070058721414E-12</v>
          </cell>
          <cell r="H75">
            <v>3.0921685432288131E-12</v>
          </cell>
          <cell r="I75">
            <v>2.8522356745737438E-12</v>
          </cell>
          <cell r="J75">
            <v>2.127045318751119E-12</v>
          </cell>
          <cell r="K75">
            <v>3.3887147853867635E-12</v>
          </cell>
          <cell r="L75">
            <v>2.6796996791363912E-12</v>
          </cell>
          <cell r="M75">
            <v>2.0704319452482376E-12</v>
          </cell>
          <cell r="N75">
            <v>3.1460860418029856E-12</v>
          </cell>
          <cell r="O75">
            <v>5.6909919745039446E-12</v>
          </cell>
          <cell r="P75">
            <v>3.5801219053250772E-12</v>
          </cell>
          <cell r="Q75">
            <v>4.9684974936100284E-12</v>
          </cell>
          <cell r="R75">
            <v>6.2005123360298782E-14</v>
          </cell>
          <cell r="S75" t="str">
            <v>kW</v>
          </cell>
          <cell r="T75" t="str">
            <v>M8600</v>
          </cell>
          <cell r="U75">
            <v>39079.353136574071</v>
          </cell>
        </row>
        <row r="76">
          <cell r="A76">
            <v>991</v>
          </cell>
          <cell r="B76" t="str">
            <v>R991</v>
          </cell>
          <cell r="C76" t="str">
            <v>NonCoinPeak_ADJ</v>
          </cell>
          <cell r="D76" t="str">
            <v>RelPrec</v>
          </cell>
          <cell r="E76" t="str">
            <v>Relative Precision of Demand per Account</v>
          </cell>
          <cell r="F76">
            <v>1.4550393417598711E-16</v>
          </cell>
          <cell r="G76">
            <v>2.4194298070049601E-16</v>
          </cell>
          <cell r="H76">
            <v>1.7091664634954385E-16</v>
          </cell>
          <cell r="I76">
            <v>1.5126240484224816E-16</v>
          </cell>
          <cell r="J76">
            <v>1.1521543898841739E-16</v>
          </cell>
          <cell r="K76">
            <v>1.8285376705663598E-16</v>
          </cell>
          <cell r="L76">
            <v>1.4728881190852162E-16</v>
          </cell>
          <cell r="M76">
            <v>1.0993666866604823E-16</v>
          </cell>
          <cell r="N76">
            <v>1.5677491634299335E-16</v>
          </cell>
          <cell r="O76">
            <v>2.5464182591838028E-16</v>
          </cell>
          <cell r="P76">
            <v>1.4550393417598711E-16</v>
          </cell>
          <cell r="Q76">
            <v>2.3032542315965651E-16</v>
          </cell>
          <cell r="R76">
            <v>2.8922706107636267E-18</v>
          </cell>
          <cell r="S76" t="str">
            <v>None</v>
          </cell>
          <cell r="T76" t="str">
            <v>M8600</v>
          </cell>
          <cell r="U76">
            <v>39079.353136574071</v>
          </cell>
        </row>
        <row r="77">
          <cell r="A77">
            <v>991</v>
          </cell>
          <cell r="B77" t="str">
            <v>R991</v>
          </cell>
          <cell r="C77" t="str">
            <v>NonCoinPeak_ADJ</v>
          </cell>
          <cell r="D77" t="str">
            <v>Days</v>
          </cell>
          <cell r="E77" t="str">
            <v>Number of Days</v>
          </cell>
          <cell r="F77">
            <v>365</v>
          </cell>
          <cell r="G77">
            <v>31</v>
          </cell>
          <cell r="H77">
            <v>30</v>
          </cell>
          <cell r="I77">
            <v>31</v>
          </cell>
          <cell r="J77">
            <v>31</v>
          </cell>
          <cell r="K77">
            <v>28</v>
          </cell>
          <cell r="L77">
            <v>31</v>
          </cell>
          <cell r="M77">
            <v>30</v>
          </cell>
          <cell r="N77">
            <v>31</v>
          </cell>
          <cell r="O77">
            <v>30</v>
          </cell>
          <cell r="P77">
            <v>31</v>
          </cell>
          <cell r="Q77">
            <v>31</v>
          </cell>
          <cell r="R77">
            <v>30</v>
          </cell>
          <cell r="S77" t="str">
            <v>Days</v>
          </cell>
          <cell r="T77" t="str">
            <v>M8600</v>
          </cell>
          <cell r="U77">
            <v>39079.353136574071</v>
          </cell>
        </row>
        <row r="78">
          <cell r="A78">
            <v>991</v>
          </cell>
          <cell r="B78" t="str">
            <v>R991</v>
          </cell>
          <cell r="C78" t="str">
            <v>NonCoinPeak_ADJ</v>
          </cell>
          <cell r="D78" t="str">
            <v>Load_Factor</v>
          </cell>
          <cell r="E78" t="str">
            <v>Load Factor based on Peak Customer Demand</v>
          </cell>
          <cell r="F78">
            <v>0.7103810255601154</v>
          </cell>
          <cell r="G78">
            <v>0.90564992946203249</v>
          </cell>
          <cell r="H78">
            <v>0.91294948937672804</v>
          </cell>
          <cell r="I78">
            <v>0.89471039586326184</v>
          </cell>
          <cell r="J78">
            <v>0.9134992018851904</v>
          </cell>
          <cell r="K78">
            <v>0.90207824925962288</v>
          </cell>
          <cell r="L78">
            <v>0.91215678628111563</v>
          </cell>
          <cell r="M78">
            <v>0.88982250953212128</v>
          </cell>
          <cell r="N78">
            <v>0.85971806145610941</v>
          </cell>
          <cell r="O78">
            <v>0.80925130709528814</v>
          </cell>
          <cell r="P78">
            <v>0.79254208434844853</v>
          </cell>
          <cell r="Q78">
            <v>0.89329197630980428</v>
          </cell>
          <cell r="R78">
            <v>0.85702518179141296</v>
          </cell>
          <cell r="S78" t="str">
            <v>None</v>
          </cell>
          <cell r="T78" t="str">
            <v>M8600</v>
          </cell>
          <cell r="U78">
            <v>39079.353136574071</v>
          </cell>
        </row>
        <row r="79">
          <cell r="A79">
            <v>991</v>
          </cell>
          <cell r="B79" t="str">
            <v>R991</v>
          </cell>
          <cell r="C79" t="str">
            <v>NonCoinPeak_ADJ</v>
          </cell>
          <cell r="D79" t="str">
            <v>Error_Ratio</v>
          </cell>
          <cell r="E79" t="str">
            <v>Error Ratio</v>
          </cell>
          <cell r="F79">
            <v>9.9549711261695899E-17</v>
          </cell>
          <cell r="G79">
            <v>1.6553060236431261E-16</v>
          </cell>
          <cell r="H79">
            <v>1.1693637625863218E-16</v>
          </cell>
          <cell r="I79">
            <v>1.0348949540142836E-16</v>
          </cell>
          <cell r="J79">
            <v>7.8827172262668344E-17</v>
          </cell>
          <cell r="K79">
            <v>1.2510341948269879E-16</v>
          </cell>
          <cell r="L79">
            <v>1.0077087455131754E-16</v>
          </cell>
          <cell r="M79">
            <v>7.5215585645545893E-17</v>
          </cell>
          <cell r="N79">
            <v>1.0726100117777547E-16</v>
          </cell>
          <cell r="O79">
            <v>1.7421879613691767E-16</v>
          </cell>
          <cell r="P79">
            <v>9.9549711261695899E-17</v>
          </cell>
          <cell r="Q79">
            <v>1.5758219529679034E-16</v>
          </cell>
          <cell r="R79">
            <v>1.9788104412624521E-18</v>
          </cell>
          <cell r="S79" t="str">
            <v>None</v>
          </cell>
          <cell r="T79" t="str">
            <v>M8600</v>
          </cell>
          <cell r="U79">
            <v>39079.353136574071</v>
          </cell>
        </row>
        <row r="80">
          <cell r="A80">
            <v>991</v>
          </cell>
          <cell r="B80" t="str">
            <v>R991</v>
          </cell>
          <cell r="C80" t="str">
            <v>CCSP_MonthlyPeaks_ADJ</v>
          </cell>
          <cell r="D80" t="str">
            <v>Totalx</v>
          </cell>
          <cell r="E80" t="str">
            <v>Total Energy Use</v>
          </cell>
          <cell r="F80">
            <v>153115281.74003071</v>
          </cell>
          <cell r="G80">
            <v>0</v>
          </cell>
          <cell r="H80">
            <v>0</v>
          </cell>
          <cell r="I80">
            <v>0</v>
          </cell>
          <cell r="J80">
            <v>0</v>
          </cell>
          <cell r="K80">
            <v>0</v>
          </cell>
          <cell r="L80">
            <v>0</v>
          </cell>
          <cell r="M80">
            <v>0</v>
          </cell>
          <cell r="N80">
            <v>0</v>
          </cell>
          <cell r="O80">
            <v>0</v>
          </cell>
          <cell r="P80">
            <v>0</v>
          </cell>
          <cell r="Q80">
            <v>0</v>
          </cell>
          <cell r="R80">
            <v>0</v>
          </cell>
          <cell r="S80" t="str">
            <v>kWh</v>
          </cell>
          <cell r="T80" t="str">
            <v>M8700</v>
          </cell>
          <cell r="U80">
            <v>39079.353159722225</v>
          </cell>
        </row>
        <row r="81">
          <cell r="A81">
            <v>991</v>
          </cell>
          <cell r="B81" t="str">
            <v>R991</v>
          </cell>
          <cell r="C81" t="str">
            <v>CCSP_MonthlyPeaks_ADJ</v>
          </cell>
          <cell r="D81" t="str">
            <v>Peaky</v>
          </cell>
          <cell r="E81" t="str">
            <v>Total of Average Demand per Hour during Monthly Peak Hours</v>
          </cell>
          <cell r="F81">
            <v>18464.687634265505</v>
          </cell>
          <cell r="G81">
            <v>0</v>
          </cell>
          <cell r="H81">
            <v>0</v>
          </cell>
          <cell r="I81">
            <v>0</v>
          </cell>
          <cell r="J81">
            <v>0</v>
          </cell>
          <cell r="K81">
            <v>0</v>
          </cell>
          <cell r="L81">
            <v>0</v>
          </cell>
          <cell r="M81">
            <v>0</v>
          </cell>
          <cell r="N81">
            <v>0</v>
          </cell>
          <cell r="O81">
            <v>0</v>
          </cell>
          <cell r="P81">
            <v>0</v>
          </cell>
          <cell r="Q81">
            <v>0</v>
          </cell>
          <cell r="R81">
            <v>0</v>
          </cell>
          <cell r="S81" t="str">
            <v>kW</v>
          </cell>
          <cell r="T81" t="str">
            <v>M8700</v>
          </cell>
          <cell r="U81">
            <v>39079.353159722225</v>
          </cell>
        </row>
        <row r="82">
          <cell r="A82">
            <v>991</v>
          </cell>
          <cell r="B82" t="str">
            <v>R991</v>
          </cell>
          <cell r="C82" t="str">
            <v>CCSP_MonthlyPeaks_ADJ</v>
          </cell>
          <cell r="D82" t="str">
            <v>ErrBndforPeaky</v>
          </cell>
          <cell r="E82" t="str">
            <v>Error Bound for Total of Average Demand per Hour</v>
          </cell>
          <cell r="F82">
            <v>2.563615048724222E-12</v>
          </cell>
          <cell r="G82">
            <v>0</v>
          </cell>
          <cell r="H82">
            <v>0</v>
          </cell>
          <cell r="I82">
            <v>0</v>
          </cell>
          <cell r="J82">
            <v>0</v>
          </cell>
          <cell r="K82">
            <v>0</v>
          </cell>
          <cell r="L82">
            <v>0</v>
          </cell>
          <cell r="M82">
            <v>0</v>
          </cell>
          <cell r="N82">
            <v>0</v>
          </cell>
          <cell r="O82">
            <v>0</v>
          </cell>
          <cell r="P82">
            <v>0</v>
          </cell>
          <cell r="Q82">
            <v>0</v>
          </cell>
          <cell r="R82">
            <v>0</v>
          </cell>
          <cell r="S82" t="str">
            <v>kW</v>
          </cell>
          <cell r="T82" t="str">
            <v>M8700</v>
          </cell>
          <cell r="U82">
            <v>39079.353159722225</v>
          </cell>
        </row>
        <row r="83">
          <cell r="A83">
            <v>991</v>
          </cell>
          <cell r="B83" t="str">
            <v>R991</v>
          </cell>
          <cell r="C83" t="str">
            <v>CCSP_MonthlyPeaks_ADJ</v>
          </cell>
          <cell r="D83" t="str">
            <v>TotalxperSite</v>
          </cell>
          <cell r="E83" t="str">
            <v>Energy Use per Account</v>
          </cell>
          <cell r="F83">
            <v>153115281.74003071</v>
          </cell>
          <cell r="G83">
            <v>0</v>
          </cell>
          <cell r="H83">
            <v>0</v>
          </cell>
          <cell r="I83">
            <v>0</v>
          </cell>
          <cell r="J83">
            <v>0</v>
          </cell>
          <cell r="K83">
            <v>0</v>
          </cell>
          <cell r="L83">
            <v>0</v>
          </cell>
          <cell r="M83">
            <v>0</v>
          </cell>
          <cell r="N83">
            <v>0</v>
          </cell>
          <cell r="O83">
            <v>0</v>
          </cell>
          <cell r="P83">
            <v>0</v>
          </cell>
          <cell r="Q83">
            <v>0</v>
          </cell>
          <cell r="R83">
            <v>0</v>
          </cell>
          <cell r="S83" t="str">
            <v>kWh</v>
          </cell>
          <cell r="T83" t="str">
            <v>M8700</v>
          </cell>
          <cell r="U83">
            <v>39079.353159722225</v>
          </cell>
        </row>
        <row r="84">
          <cell r="A84">
            <v>991</v>
          </cell>
          <cell r="B84" t="str">
            <v>R991</v>
          </cell>
          <cell r="C84" t="str">
            <v>CCSP_MonthlyPeaks_ADJ</v>
          </cell>
          <cell r="D84" t="str">
            <v>PeakyperSite</v>
          </cell>
          <cell r="E84" t="str">
            <v>Average Demand per Account per Hour during Monthly Peak Hour</v>
          </cell>
          <cell r="F84">
            <v>18464.687634265505</v>
          </cell>
          <cell r="G84">
            <v>0</v>
          </cell>
          <cell r="H84">
            <v>0</v>
          </cell>
          <cell r="I84">
            <v>0</v>
          </cell>
          <cell r="J84">
            <v>0</v>
          </cell>
          <cell r="K84">
            <v>0</v>
          </cell>
          <cell r="L84">
            <v>0</v>
          </cell>
          <cell r="M84">
            <v>0</v>
          </cell>
          <cell r="N84">
            <v>0</v>
          </cell>
          <cell r="O84">
            <v>0</v>
          </cell>
          <cell r="P84">
            <v>0</v>
          </cell>
          <cell r="Q84">
            <v>0</v>
          </cell>
          <cell r="R84">
            <v>0</v>
          </cell>
          <cell r="S84" t="str">
            <v>kW</v>
          </cell>
          <cell r="T84" t="str">
            <v>M8700</v>
          </cell>
          <cell r="U84">
            <v>39079.353159722225</v>
          </cell>
        </row>
        <row r="85">
          <cell r="A85">
            <v>991</v>
          </cell>
          <cell r="B85" t="str">
            <v>R991</v>
          </cell>
          <cell r="C85" t="str">
            <v>CCSP_MonthlyPeaks_ADJ</v>
          </cell>
          <cell r="D85" t="str">
            <v>ErrBndperSite</v>
          </cell>
          <cell r="E85" t="str">
            <v>Error Bound for Average Demand per Account</v>
          </cell>
          <cell r="F85">
            <v>2.563615048724222E-12</v>
          </cell>
          <cell r="G85">
            <v>0</v>
          </cell>
          <cell r="H85">
            <v>0</v>
          </cell>
          <cell r="I85">
            <v>0</v>
          </cell>
          <cell r="J85">
            <v>0</v>
          </cell>
          <cell r="K85">
            <v>0</v>
          </cell>
          <cell r="L85">
            <v>0</v>
          </cell>
          <cell r="M85">
            <v>0</v>
          </cell>
          <cell r="N85">
            <v>0</v>
          </cell>
          <cell r="O85">
            <v>0</v>
          </cell>
          <cell r="P85">
            <v>0</v>
          </cell>
          <cell r="Q85">
            <v>0</v>
          </cell>
          <cell r="R85">
            <v>0</v>
          </cell>
          <cell r="S85" t="str">
            <v>kW</v>
          </cell>
          <cell r="T85" t="str">
            <v>M8700</v>
          </cell>
          <cell r="U85">
            <v>39079.353159722225</v>
          </cell>
        </row>
        <row r="86">
          <cell r="A86">
            <v>991</v>
          </cell>
          <cell r="B86" t="str">
            <v>R991</v>
          </cell>
          <cell r="C86" t="str">
            <v>CCSP_MonthlyPeaks_ADJ</v>
          </cell>
          <cell r="D86" t="str">
            <v>RelPrec</v>
          </cell>
          <cell r="E86" t="str">
            <v>Relative Precision of Demand per Hour during Monthly Peak Ho</v>
          </cell>
          <cell r="F86">
            <v>1.3883879865732689E-16</v>
          </cell>
          <cell r="G86">
            <v>0</v>
          </cell>
          <cell r="H86">
            <v>0</v>
          </cell>
          <cell r="I86">
            <v>0</v>
          </cell>
          <cell r="J86">
            <v>0</v>
          </cell>
          <cell r="K86">
            <v>0</v>
          </cell>
          <cell r="L86">
            <v>0</v>
          </cell>
          <cell r="M86">
            <v>0</v>
          </cell>
          <cell r="N86">
            <v>0</v>
          </cell>
          <cell r="O86">
            <v>0</v>
          </cell>
          <cell r="P86">
            <v>0</v>
          </cell>
          <cell r="Q86">
            <v>0</v>
          </cell>
          <cell r="R86">
            <v>0</v>
          </cell>
          <cell r="S86" t="str">
            <v>None</v>
          </cell>
          <cell r="T86" t="str">
            <v>M8700</v>
          </cell>
          <cell r="U86">
            <v>39079.353159722225</v>
          </cell>
        </row>
        <row r="87">
          <cell r="A87">
            <v>991</v>
          </cell>
          <cell r="B87" t="str">
            <v>R991</v>
          </cell>
          <cell r="C87" t="str">
            <v>CCSP_MonthlyPeaks_ADJ</v>
          </cell>
          <cell r="D87" t="str">
            <v>Days</v>
          </cell>
          <cell r="E87" t="str">
            <v>Number of Days</v>
          </cell>
          <cell r="F87">
            <v>365</v>
          </cell>
          <cell r="G87">
            <v>0</v>
          </cell>
          <cell r="H87">
            <v>0</v>
          </cell>
          <cell r="I87">
            <v>0</v>
          </cell>
          <cell r="J87">
            <v>0</v>
          </cell>
          <cell r="K87">
            <v>0</v>
          </cell>
          <cell r="L87">
            <v>0</v>
          </cell>
          <cell r="M87">
            <v>0</v>
          </cell>
          <cell r="N87">
            <v>0</v>
          </cell>
          <cell r="O87">
            <v>0</v>
          </cell>
          <cell r="P87">
            <v>0</v>
          </cell>
          <cell r="Q87">
            <v>0</v>
          </cell>
          <cell r="R87">
            <v>0</v>
          </cell>
          <cell r="S87" t="str">
            <v>Days</v>
          </cell>
          <cell r="T87" t="str">
            <v>M8700</v>
          </cell>
          <cell r="U87">
            <v>39079.353159722225</v>
          </cell>
        </row>
        <row r="88">
          <cell r="A88">
            <v>991</v>
          </cell>
          <cell r="B88" t="str">
            <v>R991</v>
          </cell>
          <cell r="C88" t="str">
            <v>CCSP_MonthlyPeaks_ADJ</v>
          </cell>
          <cell r="D88" t="str">
            <v>Load_Factor</v>
          </cell>
          <cell r="E88" t="str">
            <v>Load Factor based on Demand during Monthly Peak Hours</v>
          </cell>
          <cell r="F88">
            <v>0.94661300460921971</v>
          </cell>
          <cell r="G88">
            <v>0</v>
          </cell>
          <cell r="H88">
            <v>0</v>
          </cell>
          <cell r="I88">
            <v>0</v>
          </cell>
          <cell r="J88">
            <v>0</v>
          </cell>
          <cell r="K88">
            <v>0</v>
          </cell>
          <cell r="L88">
            <v>0</v>
          </cell>
          <cell r="M88">
            <v>0</v>
          </cell>
          <cell r="N88">
            <v>0</v>
          </cell>
          <cell r="O88">
            <v>0</v>
          </cell>
          <cell r="P88">
            <v>0</v>
          </cell>
          <cell r="Q88">
            <v>0</v>
          </cell>
          <cell r="R88">
            <v>0</v>
          </cell>
          <cell r="S88" t="str">
            <v>None</v>
          </cell>
          <cell r="T88" t="str">
            <v>M8700</v>
          </cell>
          <cell r="U88">
            <v>39079.353159722225</v>
          </cell>
        </row>
        <row r="89">
          <cell r="A89">
            <v>991</v>
          </cell>
          <cell r="B89" t="str">
            <v>R991</v>
          </cell>
          <cell r="C89" t="str">
            <v>CCSP_MonthlyPeaks_ADJ</v>
          </cell>
          <cell r="D89" t="str">
            <v>Error_Ratio</v>
          </cell>
          <cell r="E89" t="str">
            <v>Error Ratio</v>
          </cell>
          <cell r="F89">
            <v>9.4989612456393605E-17</v>
          </cell>
          <cell r="G89">
            <v>0</v>
          </cell>
          <cell r="H89">
            <v>0</v>
          </cell>
          <cell r="I89">
            <v>0</v>
          </cell>
          <cell r="J89">
            <v>0</v>
          </cell>
          <cell r="K89">
            <v>0</v>
          </cell>
          <cell r="L89">
            <v>0</v>
          </cell>
          <cell r="M89">
            <v>0</v>
          </cell>
          <cell r="N89">
            <v>0</v>
          </cell>
          <cell r="O89">
            <v>0</v>
          </cell>
          <cell r="P89">
            <v>0</v>
          </cell>
          <cell r="Q89">
            <v>0</v>
          </cell>
          <cell r="R89">
            <v>0</v>
          </cell>
          <cell r="S89" t="str">
            <v>None</v>
          </cell>
          <cell r="T89" t="str">
            <v>M8700</v>
          </cell>
          <cell r="U89">
            <v>39079.353159722225</v>
          </cell>
        </row>
        <row r="90">
          <cell r="A90">
            <v>991</v>
          </cell>
          <cell r="B90" t="str">
            <v>R991</v>
          </cell>
          <cell r="C90" t="str">
            <v>PkHrs_Annualpeaks_ADJ</v>
          </cell>
          <cell r="D90" t="str">
            <v>Totalx</v>
          </cell>
          <cell r="E90" t="str">
            <v>Total Energy Use</v>
          </cell>
          <cell r="F90">
            <v>153115281.74003071</v>
          </cell>
          <cell r="G90">
            <v>0</v>
          </cell>
          <cell r="H90">
            <v>0</v>
          </cell>
          <cell r="I90">
            <v>0</v>
          </cell>
          <cell r="J90">
            <v>0</v>
          </cell>
          <cell r="K90">
            <v>0</v>
          </cell>
          <cell r="L90">
            <v>0</v>
          </cell>
          <cell r="M90">
            <v>0</v>
          </cell>
          <cell r="N90">
            <v>0</v>
          </cell>
          <cell r="O90">
            <v>0</v>
          </cell>
          <cell r="P90">
            <v>0</v>
          </cell>
          <cell r="Q90">
            <v>0</v>
          </cell>
          <cell r="R90">
            <v>0</v>
          </cell>
          <cell r="S90" t="str">
            <v>kWh</v>
          </cell>
          <cell r="T90" t="str">
            <v>M8800</v>
          </cell>
          <cell r="U90">
            <v>39079.353194444448</v>
          </cell>
        </row>
        <row r="91">
          <cell r="A91">
            <v>991</v>
          </cell>
          <cell r="B91" t="str">
            <v>R991</v>
          </cell>
          <cell r="C91" t="str">
            <v>PkHrs_Annualpeaks_ADJ</v>
          </cell>
          <cell r="D91" t="str">
            <v>Peaky</v>
          </cell>
          <cell r="E91" t="str">
            <v>Total of Average Demand per Hour during System Peak Hours</v>
          </cell>
          <cell r="F91">
            <v>17196.966929560305</v>
          </cell>
          <cell r="G91">
            <v>0</v>
          </cell>
          <cell r="H91">
            <v>0</v>
          </cell>
          <cell r="I91">
            <v>0</v>
          </cell>
          <cell r="J91">
            <v>0</v>
          </cell>
          <cell r="K91">
            <v>0</v>
          </cell>
          <cell r="L91">
            <v>0</v>
          </cell>
          <cell r="M91">
            <v>0</v>
          </cell>
          <cell r="N91">
            <v>0</v>
          </cell>
          <cell r="O91">
            <v>0</v>
          </cell>
          <cell r="P91">
            <v>0</v>
          </cell>
          <cell r="Q91">
            <v>0</v>
          </cell>
          <cell r="R91">
            <v>0</v>
          </cell>
          <cell r="S91" t="str">
            <v>kW</v>
          </cell>
          <cell r="T91" t="str">
            <v>M8800</v>
          </cell>
          <cell r="U91">
            <v>39079.353194444448</v>
          </cell>
        </row>
        <row r="92">
          <cell r="A92">
            <v>991</v>
          </cell>
          <cell r="B92" t="str">
            <v>R991</v>
          </cell>
          <cell r="C92" t="str">
            <v>PkHrs_Annualpeaks_ADJ</v>
          </cell>
          <cell r="D92" t="str">
            <v>ErrBndforPeaky</v>
          </cell>
          <cell r="E92" t="str">
            <v>Error Bound for Total of Average Demand per Hour</v>
          </cell>
          <cell r="F92">
            <v>1.8069260204562268E-11</v>
          </cell>
          <cell r="G92">
            <v>0</v>
          </cell>
          <cell r="H92">
            <v>0</v>
          </cell>
          <cell r="I92">
            <v>0</v>
          </cell>
          <cell r="J92">
            <v>0</v>
          </cell>
          <cell r="K92">
            <v>0</v>
          </cell>
          <cell r="L92">
            <v>0</v>
          </cell>
          <cell r="M92">
            <v>0</v>
          </cell>
          <cell r="N92">
            <v>0</v>
          </cell>
          <cell r="O92">
            <v>0</v>
          </cell>
          <cell r="P92">
            <v>0</v>
          </cell>
          <cell r="Q92">
            <v>0</v>
          </cell>
          <cell r="R92">
            <v>0</v>
          </cell>
          <cell r="S92" t="str">
            <v>kW</v>
          </cell>
          <cell r="T92" t="str">
            <v>M8800</v>
          </cell>
          <cell r="U92">
            <v>39079.353194444448</v>
          </cell>
        </row>
        <row r="93">
          <cell r="A93">
            <v>991</v>
          </cell>
          <cell r="B93" t="str">
            <v>R991</v>
          </cell>
          <cell r="C93" t="str">
            <v>PkHrs_Annualpeaks_ADJ</v>
          </cell>
          <cell r="D93" t="str">
            <v>TotalxperSite</v>
          </cell>
          <cell r="E93" t="str">
            <v>Energy Use per Account</v>
          </cell>
          <cell r="F93">
            <v>153115281.74003071</v>
          </cell>
          <cell r="G93">
            <v>0</v>
          </cell>
          <cell r="H93">
            <v>0</v>
          </cell>
          <cell r="I93">
            <v>0</v>
          </cell>
          <cell r="J93">
            <v>0</v>
          </cell>
          <cell r="K93">
            <v>0</v>
          </cell>
          <cell r="L93">
            <v>0</v>
          </cell>
          <cell r="M93">
            <v>0</v>
          </cell>
          <cell r="N93">
            <v>0</v>
          </cell>
          <cell r="O93">
            <v>0</v>
          </cell>
          <cell r="P93">
            <v>0</v>
          </cell>
          <cell r="Q93">
            <v>0</v>
          </cell>
          <cell r="R93">
            <v>0</v>
          </cell>
          <cell r="S93" t="str">
            <v>kWh</v>
          </cell>
          <cell r="T93" t="str">
            <v>M8800</v>
          </cell>
          <cell r="U93">
            <v>39079.353194444448</v>
          </cell>
        </row>
        <row r="94">
          <cell r="A94">
            <v>991</v>
          </cell>
          <cell r="B94" t="str">
            <v>R991</v>
          </cell>
          <cell r="C94" t="str">
            <v>PkHrs_Annualpeaks_ADJ</v>
          </cell>
          <cell r="D94" t="str">
            <v>PeakyperSite</v>
          </cell>
          <cell r="E94" t="str">
            <v>Average Demand per Account per Hour during System Peak Hours</v>
          </cell>
          <cell r="F94">
            <v>17196.966929560305</v>
          </cell>
          <cell r="G94">
            <v>0</v>
          </cell>
          <cell r="H94">
            <v>0</v>
          </cell>
          <cell r="I94">
            <v>0</v>
          </cell>
          <cell r="J94">
            <v>0</v>
          </cell>
          <cell r="K94">
            <v>0</v>
          </cell>
          <cell r="L94">
            <v>0</v>
          </cell>
          <cell r="M94">
            <v>0</v>
          </cell>
          <cell r="N94">
            <v>0</v>
          </cell>
          <cell r="O94">
            <v>0</v>
          </cell>
          <cell r="P94">
            <v>0</v>
          </cell>
          <cell r="Q94">
            <v>0</v>
          </cell>
          <cell r="R94">
            <v>0</v>
          </cell>
          <cell r="S94" t="str">
            <v>kW</v>
          </cell>
          <cell r="T94" t="str">
            <v>M8800</v>
          </cell>
          <cell r="U94">
            <v>39079.353194444448</v>
          </cell>
        </row>
        <row r="95">
          <cell r="A95">
            <v>991</v>
          </cell>
          <cell r="B95" t="str">
            <v>R991</v>
          </cell>
          <cell r="C95" t="str">
            <v>PkHrs_Annualpeaks_ADJ</v>
          </cell>
          <cell r="D95" t="str">
            <v>ErrBndperSite</v>
          </cell>
          <cell r="E95" t="str">
            <v>Error Bound for Average Demand per Account</v>
          </cell>
          <cell r="F95">
            <v>1.8069260204562268E-11</v>
          </cell>
          <cell r="G95">
            <v>0</v>
          </cell>
          <cell r="H95">
            <v>0</v>
          </cell>
          <cell r="I95">
            <v>0</v>
          </cell>
          <cell r="J95">
            <v>0</v>
          </cell>
          <cell r="K95">
            <v>0</v>
          </cell>
          <cell r="L95">
            <v>0</v>
          </cell>
          <cell r="M95">
            <v>0</v>
          </cell>
          <cell r="N95">
            <v>0</v>
          </cell>
          <cell r="O95">
            <v>0</v>
          </cell>
          <cell r="P95">
            <v>0</v>
          </cell>
          <cell r="Q95">
            <v>0</v>
          </cell>
          <cell r="R95">
            <v>0</v>
          </cell>
          <cell r="S95" t="str">
            <v>kW</v>
          </cell>
          <cell r="T95" t="str">
            <v>M8800</v>
          </cell>
          <cell r="U95">
            <v>39079.353194444448</v>
          </cell>
        </row>
        <row r="96">
          <cell r="A96">
            <v>991</v>
          </cell>
          <cell r="B96" t="str">
            <v>R991</v>
          </cell>
          <cell r="C96" t="str">
            <v>PkHrs_Annualpeaks_ADJ</v>
          </cell>
          <cell r="D96" t="str">
            <v>RelPrec</v>
          </cell>
          <cell r="E96" t="str">
            <v>Relative Precision of Demand per Hour during System Peak Hou</v>
          </cell>
          <cell r="F96">
            <v>1.0507236699689498E-15</v>
          </cell>
          <cell r="G96">
            <v>0</v>
          </cell>
          <cell r="H96">
            <v>0</v>
          </cell>
          <cell r="I96">
            <v>0</v>
          </cell>
          <cell r="J96">
            <v>0</v>
          </cell>
          <cell r="K96">
            <v>0</v>
          </cell>
          <cell r="L96">
            <v>0</v>
          </cell>
          <cell r="M96">
            <v>0</v>
          </cell>
          <cell r="N96">
            <v>0</v>
          </cell>
          <cell r="O96">
            <v>0</v>
          </cell>
          <cell r="P96">
            <v>0</v>
          </cell>
          <cell r="Q96">
            <v>0</v>
          </cell>
          <cell r="R96">
            <v>0</v>
          </cell>
          <cell r="S96" t="str">
            <v>None</v>
          </cell>
          <cell r="T96" t="str">
            <v>M8800</v>
          </cell>
          <cell r="U96">
            <v>39079.353194444448</v>
          </cell>
        </row>
        <row r="97">
          <cell r="A97">
            <v>991</v>
          </cell>
          <cell r="B97" t="str">
            <v>R991</v>
          </cell>
          <cell r="C97" t="str">
            <v>PkHrs_Annualpeaks_ADJ</v>
          </cell>
          <cell r="D97" t="str">
            <v>Days</v>
          </cell>
          <cell r="E97" t="str">
            <v>Number of Days</v>
          </cell>
          <cell r="F97">
            <v>365</v>
          </cell>
          <cell r="G97">
            <v>0</v>
          </cell>
          <cell r="H97">
            <v>0</v>
          </cell>
          <cell r="I97">
            <v>0</v>
          </cell>
          <cell r="J97">
            <v>0</v>
          </cell>
          <cell r="K97">
            <v>0</v>
          </cell>
          <cell r="L97">
            <v>0</v>
          </cell>
          <cell r="M97">
            <v>0</v>
          </cell>
          <cell r="N97">
            <v>0</v>
          </cell>
          <cell r="O97">
            <v>0</v>
          </cell>
          <cell r="P97">
            <v>0</v>
          </cell>
          <cell r="Q97">
            <v>0</v>
          </cell>
          <cell r="R97">
            <v>0</v>
          </cell>
          <cell r="S97" t="str">
            <v>Days</v>
          </cell>
          <cell r="T97" t="str">
            <v>M8800</v>
          </cell>
          <cell r="U97">
            <v>39079.353194444448</v>
          </cell>
        </row>
        <row r="98">
          <cell r="A98">
            <v>991</v>
          </cell>
          <cell r="B98" t="str">
            <v>R991</v>
          </cell>
          <cell r="C98" t="str">
            <v>PkHrs_Annualpeaks_ADJ</v>
          </cell>
          <cell r="D98" t="str">
            <v>Load_Factor</v>
          </cell>
          <cell r="E98" t="str">
            <v>Load Factor based on Demand during System Peak Hours</v>
          </cell>
          <cell r="F98">
            <v>1.0163951301550638</v>
          </cell>
          <cell r="G98">
            <v>0</v>
          </cell>
          <cell r="H98">
            <v>0</v>
          </cell>
          <cell r="I98">
            <v>0</v>
          </cell>
          <cell r="J98">
            <v>0</v>
          </cell>
          <cell r="K98">
            <v>0</v>
          </cell>
          <cell r="L98">
            <v>0</v>
          </cell>
          <cell r="M98">
            <v>0</v>
          </cell>
          <cell r="N98">
            <v>0</v>
          </cell>
          <cell r="O98">
            <v>0</v>
          </cell>
          <cell r="P98">
            <v>0</v>
          </cell>
          <cell r="Q98">
            <v>0</v>
          </cell>
          <cell r="R98">
            <v>0</v>
          </cell>
          <cell r="S98" t="str">
            <v>None</v>
          </cell>
          <cell r="T98" t="str">
            <v>M8800</v>
          </cell>
          <cell r="U98">
            <v>39079.353194444448</v>
          </cell>
        </row>
        <row r="99">
          <cell r="A99">
            <v>991</v>
          </cell>
          <cell r="B99" t="str">
            <v>R991</v>
          </cell>
          <cell r="C99" t="str">
            <v>PkHrs_Annualpeaks_ADJ</v>
          </cell>
          <cell r="D99" t="str">
            <v>Error_Ratio</v>
          </cell>
          <cell r="E99" t="str">
            <v>Error Ratio</v>
          </cell>
          <cell r="F99">
            <v>7.188756685762562E-16</v>
          </cell>
          <cell r="G99">
            <v>0</v>
          </cell>
          <cell r="H99">
            <v>0</v>
          </cell>
          <cell r="I99">
            <v>0</v>
          </cell>
          <cell r="J99">
            <v>0</v>
          </cell>
          <cell r="K99">
            <v>0</v>
          </cell>
          <cell r="L99">
            <v>0</v>
          </cell>
          <cell r="M99">
            <v>0</v>
          </cell>
          <cell r="N99">
            <v>0</v>
          </cell>
          <cell r="O99">
            <v>0</v>
          </cell>
          <cell r="P99">
            <v>0</v>
          </cell>
          <cell r="Q99">
            <v>0</v>
          </cell>
          <cell r="R99">
            <v>0</v>
          </cell>
          <cell r="S99" t="str">
            <v>None</v>
          </cell>
          <cell r="T99" t="str">
            <v>M8800</v>
          </cell>
          <cell r="U99">
            <v>39079.353194444448</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SE_VER1"/>
    </sheetNames>
    <definedNames>
      <definedName name="menu1_Button5_Click"/>
      <definedName name="menu1_Button6_Click"/>
    </definedNames>
    <sheetDataSet>
      <sheetData sheetId="0"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row r="3">
          <cell r="AJ3" t="str">
            <v>PAGE 2.16</v>
          </cell>
        </row>
        <row r="4">
          <cell r="AF4" t="str">
            <v>PUGET SOUND ENERGY-ELECTRIC ONLY</v>
          </cell>
        </row>
        <row r="5">
          <cell r="AF5" t="str">
            <v>MERGER COST RESTATEMENT</v>
          </cell>
        </row>
        <row r="6">
          <cell r="AF6" t="str">
            <v>FOR THE TWELVE MONTHS ENDED JUNE 30, 2001</v>
          </cell>
        </row>
        <row r="7">
          <cell r="AF7" t="str">
            <v>GENERAL RATE INCREASE</v>
          </cell>
        </row>
        <row r="9">
          <cell r="AF9" t="str">
            <v>LINE</v>
          </cell>
        </row>
        <row r="10">
          <cell r="AF10" t="str">
            <v>NO.</v>
          </cell>
          <cell r="AG10" t="str">
            <v>DESCRIPTION</v>
          </cell>
          <cell r="AH10" t="str">
            <v>ACTUAL</v>
          </cell>
          <cell r="AI10" t="str">
            <v>RESTATED</v>
          </cell>
          <cell r="AJ10" t="str">
            <v>ADJUSTMENT</v>
          </cell>
        </row>
        <row r="12">
          <cell r="AF12">
            <v>1</v>
          </cell>
          <cell r="AG12" t="str">
            <v>OPERATING EXPENSES</v>
          </cell>
        </row>
        <row r="13">
          <cell r="AF13">
            <v>2</v>
          </cell>
          <cell r="AG13" t="str">
            <v>MERGER COSTS AMORTIZED</v>
          </cell>
          <cell r="AH13">
            <v>0</v>
          </cell>
          <cell r="AI13">
            <v>8524719.8499999996</v>
          </cell>
          <cell r="AJ13">
            <v>8524719.8499999996</v>
          </cell>
        </row>
        <row r="14">
          <cell r="AF14">
            <v>3</v>
          </cell>
        </row>
        <row r="15">
          <cell r="AF15">
            <v>4</v>
          </cell>
        </row>
        <row r="16">
          <cell r="AF16">
            <v>5</v>
          </cell>
        </row>
        <row r="17">
          <cell r="AF17">
            <v>6</v>
          </cell>
        </row>
        <row r="18">
          <cell r="AF18">
            <v>7</v>
          </cell>
          <cell r="AG18" t="str">
            <v>SUBTOTAL MERGER COSTS EXPENSED</v>
          </cell>
          <cell r="AH18">
            <v>0</v>
          </cell>
          <cell r="AI18">
            <v>8524719.8499999996</v>
          </cell>
          <cell r="AJ18">
            <v>8524719.8499999996</v>
          </cell>
        </row>
        <row r="19">
          <cell r="AF19">
            <v>8</v>
          </cell>
        </row>
        <row r="20">
          <cell r="AF20">
            <v>9</v>
          </cell>
        </row>
        <row r="21">
          <cell r="AF21">
            <v>10</v>
          </cell>
        </row>
        <row r="22">
          <cell r="AF22">
            <v>11</v>
          </cell>
        </row>
        <row r="23">
          <cell r="AF23">
            <v>12</v>
          </cell>
        </row>
        <row r="24">
          <cell r="AF24">
            <v>13</v>
          </cell>
          <cell r="AG24" t="str">
            <v>INCREASE(DECREASE) INCOME</v>
          </cell>
          <cell r="AJ24">
            <v>-8524719.8499999996</v>
          </cell>
        </row>
        <row r="25">
          <cell r="AF25">
            <v>14</v>
          </cell>
          <cell r="AG25" t="str">
            <v>INCREASE(DECREASE) FIT@</v>
          </cell>
          <cell r="AH25">
            <v>0.35</v>
          </cell>
          <cell r="AJ25">
            <v>-2983651.9474999998</v>
          </cell>
        </row>
        <row r="26">
          <cell r="AF26">
            <v>15</v>
          </cell>
        </row>
        <row r="27">
          <cell r="AF27">
            <v>16</v>
          </cell>
          <cell r="AG27" t="str">
            <v>INCREASE (DECREASE) NOI</v>
          </cell>
          <cell r="AJ27">
            <v>-5541067.9024999999</v>
          </cell>
        </row>
      </sheetData>
      <sheetData sheetId="1" refreshError="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Summary"/>
      <sheetName val="Graphs"/>
      <sheetName val="Inputs"/>
      <sheetName val="Operating Data"/>
      <sheetName val="Option Comparison"/>
      <sheetName val="Option A Analysis"/>
      <sheetName val="Option A Depr"/>
      <sheetName val="Option B Analysis"/>
      <sheetName val="Option B Depr"/>
      <sheetName val="Quant"/>
      <sheetName val="Hauler Quant. &amp; Rates"/>
      <sheetName val="SUMMARY_PRES"/>
      <sheetName val="200_KRESS"/>
      <sheetName val="Exstg_Drt_145"/>
      <sheetName val="HAULER"/>
      <sheetName val="hd_junk.rsu_tabl"/>
      <sheetName val="Sheet1"/>
    </sheetNames>
    <sheetDataSet>
      <sheetData sheetId="0"/>
      <sheetData sheetId="1"/>
      <sheetData sheetId="2"/>
      <sheetData sheetId="3"/>
      <sheetData sheetId="4"/>
      <sheetData sheetId="5"/>
      <sheetData sheetId="6"/>
      <sheetData sheetId="7"/>
      <sheetData sheetId="8"/>
      <sheetData sheetId="9"/>
      <sheetData sheetId="10">
        <row r="5">
          <cell r="D5" t="str">
            <v>JAN</v>
          </cell>
          <cell r="E5" t="str">
            <v>FEB</v>
          </cell>
          <cell r="F5" t="str">
            <v>MAR</v>
          </cell>
          <cell r="G5" t="str">
            <v>APR</v>
          </cell>
          <cell r="H5" t="str">
            <v>MAY</v>
          </cell>
          <cell r="I5" t="str">
            <v>JUN</v>
          </cell>
          <cell r="J5" t="str">
            <v>JUL</v>
          </cell>
          <cell r="K5" t="str">
            <v>AUG</v>
          </cell>
          <cell r="L5" t="str">
            <v>SEP</v>
          </cell>
          <cell r="M5" t="str">
            <v>OCT</v>
          </cell>
          <cell r="N5" t="str">
            <v>NOV</v>
          </cell>
          <cell r="O5" t="str">
            <v>DEC</v>
          </cell>
        </row>
        <row r="9">
          <cell r="D9">
            <v>730168.91075395152</v>
          </cell>
          <cell r="E9">
            <v>679008.12546645221</v>
          </cell>
          <cell r="F9">
            <v>730210.35422799038</v>
          </cell>
          <cell r="G9">
            <v>711900</v>
          </cell>
          <cell r="H9">
            <v>439100</v>
          </cell>
          <cell r="I9">
            <v>565300</v>
          </cell>
          <cell r="J9">
            <v>742700</v>
          </cell>
          <cell r="K9">
            <v>743600</v>
          </cell>
          <cell r="L9">
            <v>727500</v>
          </cell>
          <cell r="M9">
            <v>733700</v>
          </cell>
          <cell r="N9">
            <v>670200</v>
          </cell>
          <cell r="O9">
            <v>659900</v>
          </cell>
        </row>
        <row r="71">
          <cell r="D71">
            <v>0</v>
          </cell>
          <cell r="E71">
            <v>0</v>
          </cell>
          <cell r="F71">
            <v>170000</v>
          </cell>
          <cell r="G71">
            <v>340000</v>
          </cell>
          <cell r="H71">
            <v>320000</v>
          </cell>
          <cell r="I71">
            <v>40000</v>
          </cell>
          <cell r="J71">
            <v>140000</v>
          </cell>
          <cell r="K71">
            <v>55000</v>
          </cell>
          <cell r="L71">
            <v>105000</v>
          </cell>
          <cell r="M71">
            <v>120000</v>
          </cell>
          <cell r="N71">
            <v>110000</v>
          </cell>
          <cell r="O71">
            <v>100000</v>
          </cell>
        </row>
        <row r="72">
          <cell r="D72">
            <v>57600</v>
          </cell>
          <cell r="E72">
            <v>43200</v>
          </cell>
          <cell r="F72">
            <v>4800</v>
          </cell>
          <cell r="G72">
            <v>0</v>
          </cell>
          <cell r="H72">
            <v>0</v>
          </cell>
          <cell r="I72">
            <v>0</v>
          </cell>
          <cell r="J72">
            <v>0</v>
          </cell>
          <cell r="K72">
            <v>0</v>
          </cell>
          <cell r="L72">
            <v>0</v>
          </cell>
          <cell r="M72">
            <v>2400</v>
          </cell>
          <cell r="N72">
            <v>0</v>
          </cell>
          <cell r="O72">
            <v>0</v>
          </cell>
        </row>
      </sheetData>
      <sheetData sheetId="11"/>
      <sheetData sheetId="12"/>
      <sheetData sheetId="13"/>
      <sheetData sheetId="14"/>
      <sheetData sheetId="15"/>
      <sheetData sheetId="16"/>
      <sheetData sheetId="17"/>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01"/>
      <sheetName val="JAN01WA"/>
      <sheetName val="Master"/>
      <sheetName val="Table"/>
      <sheetName val="Scheds"/>
      <sheetName val="WA SBC"/>
      <sheetName val="WA Centralia"/>
      <sheetName val="WA Deferred"/>
    </sheetNames>
    <sheetDataSet>
      <sheetData sheetId="0" refreshError="1"/>
      <sheetData sheetId="1" refreshError="1"/>
      <sheetData sheetId="2" refreshError="1"/>
      <sheetData sheetId="3" refreshError="1">
        <row r="2">
          <cell r="R2">
            <v>1</v>
          </cell>
          <cell r="S2" t="str">
            <v>January</v>
          </cell>
        </row>
        <row r="3">
          <cell r="R3">
            <v>2</v>
          </cell>
          <cell r="S3" t="str">
            <v>February</v>
          </cell>
        </row>
        <row r="4">
          <cell r="R4">
            <v>3</v>
          </cell>
          <cell r="S4" t="str">
            <v>March</v>
          </cell>
        </row>
        <row r="5">
          <cell r="R5">
            <v>4</v>
          </cell>
          <cell r="S5" t="str">
            <v>April</v>
          </cell>
        </row>
        <row r="6">
          <cell r="R6">
            <v>5</v>
          </cell>
          <cell r="S6" t="str">
            <v>May</v>
          </cell>
        </row>
        <row r="7">
          <cell r="R7">
            <v>6</v>
          </cell>
          <cell r="S7" t="str">
            <v>June</v>
          </cell>
        </row>
        <row r="8">
          <cell r="R8">
            <v>7</v>
          </cell>
          <cell r="S8" t="str">
            <v>July</v>
          </cell>
        </row>
        <row r="9">
          <cell r="R9">
            <v>8</v>
          </cell>
          <cell r="S9" t="str">
            <v>August</v>
          </cell>
        </row>
        <row r="10">
          <cell r="R10">
            <v>9</v>
          </cell>
          <cell r="S10" t="str">
            <v>September</v>
          </cell>
        </row>
        <row r="11">
          <cell r="R11">
            <v>10</v>
          </cell>
          <cell r="S11" t="str">
            <v>October</v>
          </cell>
        </row>
        <row r="12">
          <cell r="R12">
            <v>11</v>
          </cell>
          <cell r="S12" t="str">
            <v>November</v>
          </cell>
        </row>
        <row r="13">
          <cell r="R13">
            <v>12</v>
          </cell>
          <cell r="S13" t="str">
            <v>December</v>
          </cell>
        </row>
      </sheetData>
      <sheetData sheetId="4" refreshError="1"/>
      <sheetData sheetId="5" refreshError="1">
        <row r="40">
          <cell r="D40">
            <v>165489017.34000003</v>
          </cell>
          <cell r="E40">
            <v>372014853</v>
          </cell>
          <cell r="F40">
            <v>328275526</v>
          </cell>
          <cell r="G40">
            <v>307956109</v>
          </cell>
          <cell r="H40">
            <v>297004741</v>
          </cell>
          <cell r="I40">
            <v>299080847</v>
          </cell>
          <cell r="J40">
            <v>330097222</v>
          </cell>
          <cell r="K40">
            <v>329996296</v>
          </cell>
          <cell r="L40">
            <v>331533822</v>
          </cell>
          <cell r="M40">
            <v>321655581</v>
          </cell>
          <cell r="N40">
            <v>315539410</v>
          </cell>
          <cell r="O40">
            <v>375498985</v>
          </cell>
        </row>
      </sheetData>
      <sheetData sheetId="6" refreshError="1"/>
      <sheetData sheetId="7"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For Printing"/>
      <sheetName val="Input_Area"/>
      <sheetName val="Mthly"/>
      <sheetName val="QTD"/>
      <sheetName val="YTD"/>
      <sheetName val="12ME"/>
      <sheetName val="Budget"/>
      <sheetName val="OPSTATS-RELEASE "/>
      <sheetName val="Approval History"/>
    </sheetNames>
    <sheetDataSet>
      <sheetData sheetId="0" refreshError="1"/>
      <sheetData sheetId="1" refreshError="1"/>
      <sheetData sheetId="2" refreshError="1"/>
      <sheetData sheetId="3">
        <row r="11">
          <cell r="B11">
            <v>132465526</v>
          </cell>
          <cell r="D11">
            <v>123353000</v>
          </cell>
        </row>
        <row r="31">
          <cell r="B31">
            <v>7897841.8300000001</v>
          </cell>
          <cell r="D31">
            <v>7507369</v>
          </cell>
        </row>
      </sheetData>
      <sheetData sheetId="4" refreshError="1"/>
      <sheetData sheetId="5">
        <row r="13">
          <cell r="B13">
            <v>132465526</v>
          </cell>
          <cell r="D13">
            <v>235931000</v>
          </cell>
        </row>
        <row r="32">
          <cell r="B32">
            <v>71715878.549999997</v>
          </cell>
          <cell r="D32">
            <v>14665446</v>
          </cell>
        </row>
      </sheetData>
      <sheetData sheetId="6" refreshError="1"/>
      <sheetData sheetId="7" refreshError="1"/>
      <sheetData sheetId="8" refreshError="1"/>
      <sheetData sheetId="9"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sheetName val="Mthly Detail"/>
      <sheetName val="QTD"/>
      <sheetName val="QTD Detail"/>
      <sheetName val="YTD"/>
      <sheetName val="YTD Detail"/>
      <sheetName val="12ME"/>
      <sheetName val="12ME Detail"/>
      <sheetName val="MSC"/>
      <sheetName val="Warehouse"/>
    </sheetNames>
    <sheetDataSet>
      <sheetData sheetId="0" refreshError="1">
        <row r="11">
          <cell r="B11">
            <v>38315912.890000001</v>
          </cell>
          <cell r="D11">
            <v>38617570.920000002</v>
          </cell>
        </row>
        <row r="35">
          <cell r="B35">
            <v>3291140.23</v>
          </cell>
          <cell r="D35">
            <v>2850009.59</v>
          </cell>
        </row>
      </sheetData>
      <sheetData sheetId="1" refreshError="1"/>
      <sheetData sheetId="2" refreshError="1">
        <row r="11">
          <cell r="B11">
            <v>114544123.58</v>
          </cell>
          <cell r="D11">
            <v>115427962.81</v>
          </cell>
        </row>
        <row r="35">
          <cell r="B35">
            <v>9477596.2200000007</v>
          </cell>
          <cell r="D35">
            <v>8390085.5700000003</v>
          </cell>
        </row>
      </sheetData>
      <sheetData sheetId="3" refreshError="1"/>
      <sheetData sheetId="4" refreshError="1">
        <row r="13">
          <cell r="B13">
            <v>442274679.98000002</v>
          </cell>
          <cell r="D13">
            <v>456053669.91000003</v>
          </cell>
        </row>
        <row r="36">
          <cell r="B36">
            <v>30680704.5</v>
          </cell>
          <cell r="D36">
            <v>28211360.780000001</v>
          </cell>
        </row>
      </sheetData>
      <sheetData sheetId="5" refreshError="1"/>
      <sheetData sheetId="6" refreshError="1"/>
      <sheetData sheetId="7"/>
      <sheetData sheetId="8" refreshError="1"/>
      <sheetData sheetId="9"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sheetName val="QTD"/>
      <sheetName val="YTD"/>
      <sheetName val="YTD Detail"/>
      <sheetName val="12ME"/>
      <sheetName val="12ME Detail"/>
    </sheetNames>
    <sheetDataSet>
      <sheetData sheetId="0">
        <row r="11">
          <cell r="B11">
            <v>44233239.039999999</v>
          </cell>
          <cell r="D11">
            <v>42263600</v>
          </cell>
        </row>
        <row r="32">
          <cell r="B32">
            <v>3725069</v>
          </cell>
          <cell r="D32">
            <v>3467692</v>
          </cell>
        </row>
      </sheetData>
      <sheetData sheetId="1"/>
      <sheetData sheetId="2"/>
      <sheetData sheetId="3"/>
      <sheetData sheetId="4"/>
      <sheetData sheetId="5"/>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ess"/>
      <sheetName val="xxxxxxxxx FYI"/>
      <sheetName val="Introduction"/>
      <sheetName val="Variables"/>
      <sheetName val="Cover"/>
      <sheetName val="Table of Cnts"/>
      <sheetName val="Table 1"/>
      <sheetName val="Table 2"/>
      <sheetName val="Table 3"/>
      <sheetName val="Table 4"/>
      <sheetName val="Table 5"/>
      <sheetName val="Table 6"/>
      <sheetName val="Table 7"/>
      <sheetName val="Billing Costs"/>
      <sheetName val="Full MC %"/>
      <sheetName val="10 Yr UC"/>
      <sheetName val="10 Yr FC"/>
      <sheetName val="1 Year MC"/>
      <sheetName val="Capacity"/>
      <sheetName val="Energy"/>
      <sheetName val="Transm1"/>
      <sheetName val="Transm2"/>
      <sheetName val="Tran_OM"/>
      <sheetName val="TransLF"/>
      <sheetName val="Dist Sub 1"/>
      <sheetName val="Dist Sub 2"/>
      <sheetName val="PC 1"/>
      <sheetName val="PC 2"/>
      <sheetName val="PC 3"/>
      <sheetName val="XFMR 1"/>
      <sheetName val="XFMR 2"/>
      <sheetName val="XFMR 3"/>
      <sheetName val="XFMR 4"/>
      <sheetName val="XFMR 5"/>
      <sheetName val="Dist OM"/>
      <sheetName val="Meters 1"/>
      <sheetName val="Meters 2"/>
      <sheetName val="Meters 2a"/>
      <sheetName val="Meters 3"/>
      <sheetName val="Meters 4"/>
      <sheetName val="Meters 5"/>
      <sheetName val="Services 1"/>
      <sheetName val="Services 2"/>
      <sheetName val="Services 2a"/>
      <sheetName val="Services 3"/>
      <sheetName val="Cust Exp Sum"/>
      <sheetName val="Cust Exp Year"/>
      <sheetName val="Acct 902"/>
      <sheetName val="Acct 903"/>
      <sheetName val="AG Expenses"/>
      <sheetName val="Charge 1"/>
      <sheetName val="Charge 2"/>
      <sheetName val="Charge 3"/>
      <sheetName val="Charge 4"/>
      <sheetName val="Charge 5"/>
      <sheetName val="Charge 6"/>
      <sheetName val="Losses"/>
      <sheetName val="Cust Data 1"/>
      <sheetName val="Cust Data 2"/>
      <sheetName val="Cust Data 3"/>
      <sheetName val="Cust Data 4"/>
      <sheetName val="Cust Data 5"/>
      <sheetName val="Index"/>
      <sheetName val="SumTable"/>
      <sheetName val="ModData"/>
    </sheetNames>
    <sheetDataSet>
      <sheetData sheetId="0" refreshError="1"/>
      <sheetData sheetId="1" refreshError="1"/>
      <sheetData sheetId="2" refreshError="1"/>
      <sheetData sheetId="3" refreshError="1">
        <row r="14">
          <cell r="E14">
            <v>2002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4">
          <cell r="N14">
            <v>1</v>
          </cell>
        </row>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ummary"/>
      <sheetName val="Unit Costs"/>
      <sheetName val="Class Summary"/>
      <sheetName val="Function Summary"/>
      <sheetName val="Generation Summary"/>
      <sheetName val="Transmission Summary"/>
      <sheetName val="Distribution Summary"/>
      <sheetName val="Distribution Substations"/>
      <sheetName val="Distribution Poles &amp; Wires"/>
      <sheetName val="Distribution Transformers"/>
      <sheetName val="Distribution Meters"/>
      <sheetName val="Distribution Services"/>
      <sheetName val="Distribution Customer"/>
      <sheetName val="Distribution Misc"/>
      <sheetName val="G+T+D"/>
      <sheetName val="Generation"/>
      <sheetName val="Transmission"/>
      <sheetName val="Distribution"/>
      <sheetName val="Dist Misc"/>
      <sheetName val="Factor Summary"/>
      <sheetName val="FuncFac"/>
      <sheetName val="DisFac"/>
      <sheetName val="Variables"/>
      <sheetName val="IJA Factors"/>
      <sheetName val="IJA Link"/>
      <sheetName val="IJA Inputs"/>
      <sheetName val="Option Inputs"/>
      <sheetName val="Demand Factors"/>
      <sheetName val="Dist. Factors"/>
      <sheetName val="Energy Factor"/>
      <sheetName val="Cust Factors"/>
      <sheetName val="Cust Advances"/>
      <sheetName val="MetersServices"/>
      <sheetName val="Uncollectables"/>
      <sheetName val="CustSrvDSM"/>
      <sheetName val="SalesExp"/>
      <sheetName val="Revenues"/>
      <sheetName val="Rev_Recon"/>
      <sheetName val="TransInvest"/>
      <sheetName val="DistInvest"/>
      <sheetName val="WorkArea"/>
      <sheetName val="Diagram"/>
      <sheetName val="Message"/>
      <sheetName val="Progre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20">
          <cell r="F120" t="str">
            <v>BaseCase</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pivot"/>
      <sheetName val="pivoted data"/>
      <sheetName val="$Comp to Orig"/>
      <sheetName val="$Comp to Prior"/>
    </sheetNames>
    <sheetDataSet>
      <sheetData sheetId="0"/>
      <sheetData sheetId="1"/>
      <sheetData sheetId="2" refreshError="1">
        <row r="3">
          <cell r="D3" t="str">
            <v>New Turbines</v>
          </cell>
          <cell r="E3">
            <v>16785081.419999998</v>
          </cell>
          <cell r="F3">
            <v>5386267.870000001</v>
          </cell>
          <cell r="G3">
            <v>1868046.4403313401</v>
          </cell>
          <cell r="H3">
            <v>27569.465911695101</v>
          </cell>
          <cell r="I3">
            <v>53077.888157302499</v>
          </cell>
          <cell r="J3">
            <v>214677.05068385199</v>
          </cell>
          <cell r="K3">
            <v>809096.63523381995</v>
          </cell>
          <cell r="L3">
            <v>2029492.1961423201</v>
          </cell>
          <cell r="M3">
            <v>1312661.9755933499</v>
          </cell>
          <cell r="N3">
            <v>907588.10507479205</v>
          </cell>
          <cell r="O3">
            <v>764518.71465521003</v>
          </cell>
          <cell r="P3">
            <v>895841.757280436</v>
          </cell>
        </row>
        <row r="4">
          <cell r="D4" t="str">
            <v>Colstrip 1&amp;2</v>
          </cell>
          <cell r="E4">
            <v>1012817.55</v>
          </cell>
          <cell r="F4">
            <v>904007.35</v>
          </cell>
          <cell r="G4">
            <v>1125734.8999999999</v>
          </cell>
          <cell r="H4">
            <v>977142.6</v>
          </cell>
          <cell r="I4">
            <v>749818.1</v>
          </cell>
          <cell r="J4">
            <v>751284</v>
          </cell>
          <cell r="K4">
            <v>1011118.3</v>
          </cell>
          <cell r="L4">
            <v>1011118.3</v>
          </cell>
          <cell r="M4">
            <v>978501.6</v>
          </cell>
          <cell r="N4">
            <v>1012477.4</v>
          </cell>
          <cell r="O4">
            <v>978501.6</v>
          </cell>
          <cell r="P4">
            <v>1011118.3</v>
          </cell>
        </row>
        <row r="5">
          <cell r="D5" t="str">
            <v>Colstrip 3&amp;4</v>
          </cell>
          <cell r="E5">
            <v>442702.79</v>
          </cell>
          <cell r="F5">
            <v>972456.94</v>
          </cell>
          <cell r="G5">
            <v>1446157.5</v>
          </cell>
          <cell r="H5">
            <v>1451732.9</v>
          </cell>
          <cell r="I5">
            <v>1502210.4</v>
          </cell>
          <cell r="J5">
            <v>1453752</v>
          </cell>
          <cell r="K5">
            <v>1502210.4</v>
          </cell>
          <cell r="L5">
            <v>1502210.4</v>
          </cell>
          <cell r="M5">
            <v>1453752</v>
          </cell>
          <cell r="N5">
            <v>1504229.5</v>
          </cell>
          <cell r="O5">
            <v>1453752</v>
          </cell>
          <cell r="P5">
            <v>1502210.4</v>
          </cell>
        </row>
        <row r="6">
          <cell r="D6" t="str">
            <v>Encogen CCCT</v>
          </cell>
          <cell r="E6">
            <v>3329316.07</v>
          </cell>
          <cell r="F6">
            <v>2912815.44</v>
          </cell>
          <cell r="G6">
            <v>3853527.4094221601</v>
          </cell>
          <cell r="H6">
            <v>3442125.57782035</v>
          </cell>
          <cell r="I6">
            <v>2518481.3934901701</v>
          </cell>
          <cell r="J6">
            <v>2931341.0222960701</v>
          </cell>
          <cell r="K6">
            <v>3432449.7253082199</v>
          </cell>
          <cell r="L6">
            <v>3715174.1967090499</v>
          </cell>
          <cell r="M6">
            <v>3514962.9649730502</v>
          </cell>
          <cell r="N6">
            <v>3611747.64512834</v>
          </cell>
          <cell r="O6">
            <v>3025484.74993503</v>
          </cell>
          <cell r="P6">
            <v>3090343.6104933</v>
          </cell>
        </row>
        <row r="7">
          <cell r="D7" t="str">
            <v>CT Total Fuel for Load</v>
          </cell>
          <cell r="E7">
            <v>128149.4</v>
          </cell>
          <cell r="F7">
            <v>11502084.779999999</v>
          </cell>
          <cell r="G7">
            <v>14717714</v>
          </cell>
          <cell r="H7">
            <v>6646.4</v>
          </cell>
          <cell r="I7">
            <v>32802.9</v>
          </cell>
          <cell r="J7">
            <v>159899.9</v>
          </cell>
          <cell r="K7">
            <v>1205586.7</v>
          </cell>
          <cell r="L7">
            <v>4169854.8</v>
          </cell>
          <cell r="M7">
            <v>2591863</v>
          </cell>
          <cell r="N7">
            <v>3133184.3</v>
          </cell>
          <cell r="O7">
            <v>1880228</v>
          </cell>
          <cell r="P7">
            <v>2110753.9</v>
          </cell>
        </row>
        <row r="8">
          <cell r="D8" t="str">
            <v>Baker Replacement</v>
          </cell>
          <cell r="E8">
            <v>0</v>
          </cell>
          <cell r="F8">
            <v>0</v>
          </cell>
          <cell r="G8">
            <v>0</v>
          </cell>
          <cell r="H8">
            <v>0</v>
          </cell>
          <cell r="I8">
            <v>0</v>
          </cell>
          <cell r="J8">
            <v>0</v>
          </cell>
          <cell r="K8">
            <v>0</v>
          </cell>
          <cell r="L8">
            <v>0</v>
          </cell>
          <cell r="M8">
            <v>0</v>
          </cell>
          <cell r="N8">
            <v>0</v>
          </cell>
          <cell r="O8">
            <v>0</v>
          </cell>
          <cell r="P8">
            <v>0</v>
          </cell>
        </row>
        <row r="9">
          <cell r="D9" t="str">
            <v>BC Hydro Point Roberts</v>
          </cell>
          <cell r="E9">
            <v>149222.39999999999</v>
          </cell>
          <cell r="F9">
            <v>126319.5</v>
          </cell>
          <cell r="G9">
            <v>129600</v>
          </cell>
          <cell r="H9">
            <v>110800</v>
          </cell>
          <cell r="I9">
            <v>94700</v>
          </cell>
          <cell r="J9">
            <v>82000</v>
          </cell>
          <cell r="K9">
            <v>89700</v>
          </cell>
          <cell r="L9">
            <v>94700</v>
          </cell>
          <cell r="M9">
            <v>82000</v>
          </cell>
          <cell r="N9">
            <v>104800</v>
          </cell>
          <cell r="O9">
            <v>139900</v>
          </cell>
          <cell r="P9">
            <v>184400</v>
          </cell>
        </row>
        <row r="10">
          <cell r="D10" t="str">
            <v>BPA 20 Year SP Contracts</v>
          </cell>
          <cell r="G10">
            <v>0</v>
          </cell>
          <cell r="H10">
            <v>0</v>
          </cell>
          <cell r="I10">
            <v>0</v>
          </cell>
          <cell r="J10">
            <v>0</v>
          </cell>
          <cell r="K10">
            <v>0</v>
          </cell>
          <cell r="L10">
            <v>0</v>
          </cell>
          <cell r="M10">
            <v>0</v>
          </cell>
          <cell r="N10">
            <v>0</v>
          </cell>
          <cell r="O10">
            <v>0</v>
          </cell>
          <cell r="P10">
            <v>0</v>
          </cell>
        </row>
        <row r="11">
          <cell r="D11" t="str">
            <v>BPA Snohomish Conservation</v>
          </cell>
          <cell r="E11">
            <v>308448</v>
          </cell>
          <cell r="F11">
            <v>279936</v>
          </cell>
          <cell r="G11">
            <v>461700</v>
          </cell>
          <cell r="H11">
            <v>374300</v>
          </cell>
          <cell r="I11">
            <v>331600</v>
          </cell>
          <cell r="J11">
            <v>290200</v>
          </cell>
          <cell r="K11">
            <v>277700</v>
          </cell>
          <cell r="L11">
            <v>280800</v>
          </cell>
          <cell r="M11">
            <v>304000</v>
          </cell>
          <cell r="N11">
            <v>318700</v>
          </cell>
          <cell r="O11">
            <v>429800</v>
          </cell>
          <cell r="P11">
            <v>606500</v>
          </cell>
        </row>
        <row r="12">
          <cell r="D12" t="str">
            <v>CSPE</v>
          </cell>
          <cell r="G12">
            <v>0</v>
          </cell>
          <cell r="H12">
            <v>0</v>
          </cell>
          <cell r="I12">
            <v>0</v>
          </cell>
          <cell r="J12">
            <v>0</v>
          </cell>
          <cell r="K12">
            <v>0</v>
          </cell>
          <cell r="L12">
            <v>0</v>
          </cell>
          <cell r="M12">
            <v>0</v>
          </cell>
          <cell r="N12">
            <v>0</v>
          </cell>
          <cell r="O12">
            <v>0</v>
          </cell>
          <cell r="P12">
            <v>0</v>
          </cell>
        </row>
        <row r="13">
          <cell r="D13" t="str">
            <v>Mid-Columbia</v>
          </cell>
          <cell r="E13">
            <v>4640209.0199999996</v>
          </cell>
          <cell r="F13">
            <v>4732709.29</v>
          </cell>
          <cell r="G13">
            <v>4559964.9000000004</v>
          </cell>
          <cell r="H13">
            <v>5694487.2000000002</v>
          </cell>
          <cell r="I13">
            <v>6521798</v>
          </cell>
          <cell r="J13">
            <v>16596856.1</v>
          </cell>
          <cell r="K13">
            <v>5179529</v>
          </cell>
          <cell r="L13">
            <v>5489525.5999999996</v>
          </cell>
          <cell r="M13">
            <v>5676120.9000000004</v>
          </cell>
          <cell r="N13">
            <v>6158769.2000000002</v>
          </cell>
          <cell r="O13">
            <v>6158769.2000000002</v>
          </cell>
          <cell r="P13">
            <v>15140172</v>
          </cell>
        </row>
        <row r="14">
          <cell r="D14" t="str">
            <v>MPC Firm Contract</v>
          </cell>
          <cell r="E14">
            <v>2568482.2999999998</v>
          </cell>
          <cell r="F14">
            <v>2582370.9</v>
          </cell>
          <cell r="G14">
            <v>2598497.7999999998</v>
          </cell>
          <cell r="H14">
            <v>2696947.8</v>
          </cell>
          <cell r="I14">
            <v>2711542.8</v>
          </cell>
          <cell r="J14">
            <v>2702407.8</v>
          </cell>
          <cell r="K14">
            <v>2718155.8</v>
          </cell>
          <cell r="L14">
            <v>2722447.8</v>
          </cell>
          <cell r="M14">
            <v>2715399.8</v>
          </cell>
          <cell r="N14">
            <v>2724480.8</v>
          </cell>
          <cell r="O14">
            <v>2707366.8</v>
          </cell>
          <cell r="P14">
            <v>2714368.8</v>
          </cell>
        </row>
        <row r="15">
          <cell r="D15" t="str">
            <v>North Wasco</v>
          </cell>
          <cell r="E15">
            <v>114913.28</v>
          </cell>
          <cell r="G15">
            <v>264600</v>
          </cell>
          <cell r="H15">
            <v>141600</v>
          </cell>
          <cell r="I15">
            <v>150900</v>
          </cell>
          <cell r="J15">
            <v>145900</v>
          </cell>
          <cell r="K15">
            <v>155900</v>
          </cell>
          <cell r="L15">
            <v>154800</v>
          </cell>
          <cell r="M15">
            <v>277600</v>
          </cell>
          <cell r="N15">
            <v>289700</v>
          </cell>
          <cell r="O15">
            <v>270100</v>
          </cell>
          <cell r="P15">
            <v>152000</v>
          </cell>
        </row>
        <row r="16">
          <cell r="D16" t="str">
            <v>PG&amp;E Exchange Storage Acctg</v>
          </cell>
          <cell r="E16">
            <v>1658360.1</v>
          </cell>
          <cell r="F16">
            <v>1289581.44</v>
          </cell>
          <cell r="G16">
            <v>0</v>
          </cell>
          <cell r="H16">
            <v>0</v>
          </cell>
          <cell r="I16">
            <v>0</v>
          </cell>
          <cell r="J16">
            <v>-271500</v>
          </cell>
          <cell r="K16">
            <v>-1558700</v>
          </cell>
          <cell r="L16">
            <v>-5107300</v>
          </cell>
          <cell r="M16">
            <v>-3564300</v>
          </cell>
          <cell r="N16">
            <v>0</v>
          </cell>
          <cell r="O16">
            <v>4572400</v>
          </cell>
          <cell r="P16">
            <v>2981400</v>
          </cell>
        </row>
        <row r="17">
          <cell r="D17" t="str">
            <v>PPL Contract 15 yr</v>
          </cell>
          <cell r="E17">
            <v>4748714.76</v>
          </cell>
          <cell r="F17">
            <v>4622864</v>
          </cell>
          <cell r="G17">
            <v>4538107</v>
          </cell>
          <cell r="H17">
            <v>4121861</v>
          </cell>
          <cell r="I17">
            <v>4049757</v>
          </cell>
          <cell r="J17">
            <v>3999808</v>
          </cell>
          <cell r="K17">
            <v>4202882</v>
          </cell>
          <cell r="L17">
            <v>4950251</v>
          </cell>
          <cell r="M17">
            <v>4887856</v>
          </cell>
          <cell r="N17">
            <v>4952851</v>
          </cell>
          <cell r="O17">
            <v>4887856</v>
          </cell>
          <cell r="P17">
            <v>4950251</v>
          </cell>
        </row>
        <row r="18">
          <cell r="D18" t="str">
            <v>QF Koma Kulshan Hydro</v>
          </cell>
          <cell r="E18">
            <v>176862.71</v>
          </cell>
          <cell r="F18">
            <v>14543.59</v>
          </cell>
          <cell r="G18">
            <v>102574</v>
          </cell>
          <cell r="H18">
            <v>154977.60000000001</v>
          </cell>
          <cell r="I18">
            <v>419287.1</v>
          </cell>
          <cell r="J18">
            <v>583347.30000000005</v>
          </cell>
          <cell r="K18">
            <v>449545.4</v>
          </cell>
          <cell r="L18">
            <v>213681.2</v>
          </cell>
          <cell r="M18">
            <v>94560.2</v>
          </cell>
          <cell r="N18">
            <v>165748.5</v>
          </cell>
          <cell r="O18">
            <v>245359.3</v>
          </cell>
          <cell r="P18">
            <v>229503.6</v>
          </cell>
        </row>
        <row r="19">
          <cell r="D19" t="str">
            <v>QF Louis Kahn</v>
          </cell>
          <cell r="F19">
            <v>865.01</v>
          </cell>
        </row>
        <row r="20">
          <cell r="D20" t="str">
            <v>QF March Point Cogen Phase 1</v>
          </cell>
          <cell r="E20">
            <v>3829336.67</v>
          </cell>
          <cell r="F20">
            <v>3458781.94</v>
          </cell>
          <cell r="G20">
            <v>3851864.1</v>
          </cell>
          <cell r="H20">
            <v>1654635.6</v>
          </cell>
          <cell r="I20">
            <v>2745438.1</v>
          </cell>
          <cell r="J20">
            <v>2322795.6</v>
          </cell>
          <cell r="K20">
            <v>2745438.1</v>
          </cell>
          <cell r="L20">
            <v>2703678.1</v>
          </cell>
          <cell r="M20">
            <v>3719625.8</v>
          </cell>
          <cell r="N20">
            <v>3843613.4</v>
          </cell>
          <cell r="O20">
            <v>3719625.8</v>
          </cell>
          <cell r="P20">
            <v>3843613.4</v>
          </cell>
        </row>
        <row r="21">
          <cell r="D21" t="str">
            <v>QF March Point Cogen Phase 2</v>
          </cell>
          <cell r="E21">
            <v>2907563.06</v>
          </cell>
          <cell r="F21">
            <v>2634281.46</v>
          </cell>
          <cell r="G21">
            <v>2894801.7</v>
          </cell>
          <cell r="H21">
            <v>2167935.7999999998</v>
          </cell>
          <cell r="I21">
            <v>2260142.6</v>
          </cell>
          <cell r="J21">
            <v>1950091.8</v>
          </cell>
          <cell r="K21">
            <v>2262595.6</v>
          </cell>
          <cell r="L21">
            <v>2343396.1</v>
          </cell>
          <cell r="M21">
            <v>2740931.1</v>
          </cell>
          <cell r="N21">
            <v>2843045.5</v>
          </cell>
          <cell r="O21">
            <v>2686757.6</v>
          </cell>
          <cell r="P21">
            <v>2753737.1</v>
          </cell>
        </row>
        <row r="22">
          <cell r="D22" t="str">
            <v>QF Port Townsend Hydro</v>
          </cell>
          <cell r="F22">
            <v>7896.53</v>
          </cell>
          <cell r="G22">
            <v>6327.3</v>
          </cell>
          <cell r="H22">
            <v>5217.8999999999996</v>
          </cell>
          <cell r="I22">
            <v>4543.1000000000004</v>
          </cell>
          <cell r="J22">
            <v>5180.8999999999996</v>
          </cell>
          <cell r="K22">
            <v>6704.4</v>
          </cell>
          <cell r="L22">
            <v>7187.6</v>
          </cell>
          <cell r="M22">
            <v>5616</v>
          </cell>
          <cell r="N22">
            <v>5171.6000000000004</v>
          </cell>
          <cell r="O22">
            <v>3495</v>
          </cell>
          <cell r="P22">
            <v>4275.6000000000004</v>
          </cell>
        </row>
        <row r="23">
          <cell r="D23" t="str">
            <v>QF Shipp Hutch Creek</v>
          </cell>
          <cell r="F23">
            <v>-7.0000000000000007E-2</v>
          </cell>
          <cell r="G23">
            <v>3622.9</v>
          </cell>
          <cell r="H23">
            <v>2803.2</v>
          </cell>
          <cell r="I23">
            <v>4248.7</v>
          </cell>
          <cell r="J23">
            <v>8237.7000000000007</v>
          </cell>
          <cell r="K23">
            <v>10734.4</v>
          </cell>
          <cell r="L23">
            <v>9017</v>
          </cell>
          <cell r="M23">
            <v>3218.5</v>
          </cell>
          <cell r="N23">
            <v>1798.6</v>
          </cell>
          <cell r="O23">
            <v>13379.8</v>
          </cell>
          <cell r="P23">
            <v>2139.8000000000002</v>
          </cell>
        </row>
        <row r="24">
          <cell r="D24" t="str">
            <v>QF PERC Puyallup</v>
          </cell>
          <cell r="E24">
            <v>46311.78</v>
          </cell>
          <cell r="F24">
            <v>45374.36</v>
          </cell>
          <cell r="G24">
            <v>72015.600000000006</v>
          </cell>
          <cell r="H24">
            <v>62300</v>
          </cell>
          <cell r="I24">
            <v>56783</v>
          </cell>
          <cell r="J24">
            <v>57575</v>
          </cell>
          <cell r="K24">
            <v>63094</v>
          </cell>
          <cell r="L24">
            <v>75161.100000000006</v>
          </cell>
          <cell r="M24">
            <v>67936.3</v>
          </cell>
          <cell r="N24">
            <v>72340</v>
          </cell>
          <cell r="O24">
            <v>67997</v>
          </cell>
          <cell r="P24">
            <v>72771.600000000006</v>
          </cell>
        </row>
        <row r="25">
          <cell r="D25" t="str">
            <v>QF Spokane MSW</v>
          </cell>
          <cell r="E25">
            <v>1289937.6000000001</v>
          </cell>
          <cell r="F25">
            <v>827369.6</v>
          </cell>
          <cell r="G25">
            <v>1243152.3999999999</v>
          </cell>
          <cell r="H25">
            <v>853498.3</v>
          </cell>
          <cell r="I25">
            <v>863971.8</v>
          </cell>
          <cell r="J25">
            <v>694935.2</v>
          </cell>
          <cell r="K25">
            <v>824997.6</v>
          </cell>
          <cell r="L25">
            <v>815666.6</v>
          </cell>
          <cell r="M25">
            <v>1111341.8</v>
          </cell>
          <cell r="N25">
            <v>1061337.3</v>
          </cell>
          <cell r="O25">
            <v>1310610.2</v>
          </cell>
          <cell r="P25">
            <v>1349371.8</v>
          </cell>
        </row>
        <row r="26">
          <cell r="D26" t="str">
            <v>QF Sumas</v>
          </cell>
          <cell r="E26">
            <v>7988458.4400000004</v>
          </cell>
          <cell r="F26">
            <v>7210950.5700000003</v>
          </cell>
          <cell r="G26">
            <v>7946502.4000000004</v>
          </cell>
          <cell r="H26">
            <v>4971531.3</v>
          </cell>
          <cell r="I26">
            <v>4965193.0999999996</v>
          </cell>
          <cell r="J26">
            <v>4029615.3</v>
          </cell>
          <cell r="K26">
            <v>5396484.2000000002</v>
          </cell>
          <cell r="L26">
            <v>5536933.2000000002</v>
          </cell>
          <cell r="M26">
            <v>7506756.5999999996</v>
          </cell>
          <cell r="N26">
            <v>7584124.0999999996</v>
          </cell>
          <cell r="O26">
            <v>7171850.5</v>
          </cell>
          <cell r="P26">
            <v>7382332.7999999998</v>
          </cell>
        </row>
        <row r="27">
          <cell r="D27" t="str">
            <v>QF Sygitowicz</v>
          </cell>
          <cell r="E27">
            <v>6102.78</v>
          </cell>
          <cell r="F27">
            <v>6578.94</v>
          </cell>
          <cell r="G27">
            <v>12648</v>
          </cell>
          <cell r="H27">
            <v>9027.2000000000007</v>
          </cell>
          <cell r="I27">
            <v>3968</v>
          </cell>
          <cell r="J27">
            <v>1736</v>
          </cell>
          <cell r="K27">
            <v>644.79999999999995</v>
          </cell>
          <cell r="L27">
            <v>49.6</v>
          </cell>
          <cell r="M27">
            <v>347.2</v>
          </cell>
          <cell r="N27">
            <v>2430.4</v>
          </cell>
          <cell r="O27">
            <v>5852.8</v>
          </cell>
          <cell r="P27">
            <v>10168</v>
          </cell>
        </row>
        <row r="28">
          <cell r="D28" t="str">
            <v>QF Tenaska</v>
          </cell>
          <cell r="E28">
            <v>9526760.7899999991</v>
          </cell>
          <cell r="F28">
            <v>9103545.4299999997</v>
          </cell>
          <cell r="G28">
            <v>10976058.9</v>
          </cell>
          <cell r="H28">
            <v>8534090.6999999993</v>
          </cell>
          <cell r="I28">
            <v>1770019.9</v>
          </cell>
          <cell r="J28">
            <v>9059685.4000000004</v>
          </cell>
          <cell r="K28">
            <v>10507392</v>
          </cell>
          <cell r="L28">
            <v>11468167.4</v>
          </cell>
          <cell r="M28">
            <v>10854333.6</v>
          </cell>
          <cell r="N28">
            <v>11297442.800000001</v>
          </cell>
          <cell r="O28">
            <v>10313631.4</v>
          </cell>
          <cell r="P28">
            <v>10888598.9</v>
          </cell>
        </row>
        <row r="29">
          <cell r="D29" t="str">
            <v>QF Twin Falls</v>
          </cell>
          <cell r="E29">
            <v>661530</v>
          </cell>
          <cell r="F29">
            <v>374700</v>
          </cell>
          <cell r="G29">
            <v>507027.3</v>
          </cell>
          <cell r="H29">
            <v>606784.1</v>
          </cell>
          <cell r="I29">
            <v>839734.1</v>
          </cell>
          <cell r="J29">
            <v>726668.2</v>
          </cell>
          <cell r="K29">
            <v>309354.5</v>
          </cell>
          <cell r="L29">
            <v>43186.400000000001</v>
          </cell>
          <cell r="M29">
            <v>14175</v>
          </cell>
          <cell r="N29">
            <v>145002.29999999999</v>
          </cell>
          <cell r="O29">
            <v>368795.5</v>
          </cell>
          <cell r="P29">
            <v>604288.6</v>
          </cell>
        </row>
        <row r="30">
          <cell r="D30" t="str">
            <v>QF Weeks Falls</v>
          </cell>
          <cell r="F30">
            <v>62790</v>
          </cell>
          <cell r="G30">
            <v>77757.3</v>
          </cell>
          <cell r="H30">
            <v>104026.4</v>
          </cell>
          <cell r="I30">
            <v>160430.5</v>
          </cell>
          <cell r="J30">
            <v>142217.70000000001</v>
          </cell>
          <cell r="K30">
            <v>56749.1</v>
          </cell>
          <cell r="L30">
            <v>21259.1</v>
          </cell>
          <cell r="M30">
            <v>868.6</v>
          </cell>
          <cell r="N30">
            <v>25591.4</v>
          </cell>
          <cell r="O30">
            <v>68860.899999999994</v>
          </cell>
          <cell r="P30">
            <v>106851.8</v>
          </cell>
        </row>
        <row r="31">
          <cell r="D31" t="str">
            <v>Skookumchuck</v>
          </cell>
          <cell r="E31">
            <v>5683.2</v>
          </cell>
          <cell r="F31">
            <v>5924.2</v>
          </cell>
        </row>
        <row r="32">
          <cell r="D32" t="str">
            <v>Supplemental Entitl Cap</v>
          </cell>
          <cell r="E32">
            <v>8880</v>
          </cell>
          <cell r="F32">
            <v>8880</v>
          </cell>
          <cell r="G32">
            <v>9000</v>
          </cell>
          <cell r="H32">
            <v>8000</v>
          </cell>
          <cell r="I32">
            <v>8000</v>
          </cell>
          <cell r="J32">
            <v>8000</v>
          </cell>
          <cell r="K32">
            <v>8000</v>
          </cell>
          <cell r="L32">
            <v>8000</v>
          </cell>
          <cell r="M32">
            <v>8000</v>
          </cell>
          <cell r="N32">
            <v>8000</v>
          </cell>
          <cell r="O32">
            <v>8000</v>
          </cell>
          <cell r="P32">
            <v>8000</v>
          </cell>
        </row>
        <row r="33">
          <cell r="D33" t="str">
            <v>WNP-3 BPA Exchange Power</v>
          </cell>
          <cell r="E33">
            <v>2229461</v>
          </cell>
          <cell r="F33">
            <v>2014539</v>
          </cell>
          <cell r="G33">
            <v>1100700</v>
          </cell>
          <cell r="H33">
            <v>1066000</v>
          </cell>
          <cell r="I33">
            <v>0</v>
          </cell>
          <cell r="J33">
            <v>0</v>
          </cell>
          <cell r="K33">
            <v>0</v>
          </cell>
          <cell r="L33">
            <v>0</v>
          </cell>
          <cell r="M33">
            <v>0</v>
          </cell>
          <cell r="N33">
            <v>0</v>
          </cell>
          <cell r="O33">
            <v>2179400</v>
          </cell>
          <cell r="P33">
            <v>2251800</v>
          </cell>
        </row>
        <row r="34">
          <cell r="D34" t="str">
            <v>WWP Contract 15 yr</v>
          </cell>
          <cell r="E34">
            <v>441032</v>
          </cell>
          <cell r="F34">
            <v>385862.40000000002</v>
          </cell>
          <cell r="G34">
            <v>428056.6</v>
          </cell>
          <cell r="H34">
            <v>572544.80000000005</v>
          </cell>
          <cell r="I34">
            <v>592452.5</v>
          </cell>
          <cell r="J34">
            <v>573341.1</v>
          </cell>
          <cell r="K34">
            <v>592452.5</v>
          </cell>
          <cell r="L34">
            <v>592452.5</v>
          </cell>
          <cell r="M34">
            <v>573341.1</v>
          </cell>
          <cell r="N34">
            <v>593248.80000000005</v>
          </cell>
          <cell r="O34">
            <v>573341.1</v>
          </cell>
          <cell r="P34">
            <v>592452.5</v>
          </cell>
        </row>
        <row r="35">
          <cell r="D35" t="str">
            <v>WNP3 Return</v>
          </cell>
          <cell r="G35">
            <v>0</v>
          </cell>
          <cell r="H35">
            <v>0</v>
          </cell>
          <cell r="I35">
            <v>0</v>
          </cell>
          <cell r="J35">
            <v>0</v>
          </cell>
          <cell r="K35">
            <v>0</v>
          </cell>
          <cell r="L35">
            <v>0</v>
          </cell>
          <cell r="M35">
            <v>0</v>
          </cell>
          <cell r="N35">
            <v>0</v>
          </cell>
          <cell r="O35">
            <v>0</v>
          </cell>
          <cell r="P35">
            <v>0</v>
          </cell>
        </row>
        <row r="36">
          <cell r="D36" t="str">
            <v>Secondary Purchase</v>
          </cell>
          <cell r="E36">
            <v>20585359.440000001</v>
          </cell>
          <cell r="F36">
            <v>13888070.574999999</v>
          </cell>
          <cell r="G36">
            <v>8195084.0599999996</v>
          </cell>
          <cell r="H36">
            <v>2314000</v>
          </cell>
          <cell r="I36">
            <v>0</v>
          </cell>
          <cell r="J36">
            <v>0</v>
          </cell>
          <cell r="K36">
            <v>0</v>
          </cell>
          <cell r="L36">
            <v>0</v>
          </cell>
          <cell r="M36">
            <v>2510825.02</v>
          </cell>
          <cell r="N36">
            <v>179218.68</v>
          </cell>
          <cell r="O36">
            <v>2666500</v>
          </cell>
          <cell r="P36">
            <v>6646236</v>
          </cell>
        </row>
        <row r="37">
          <cell r="D37" t="str">
            <v>Secondary Sales</v>
          </cell>
          <cell r="E37">
            <v>-9672661</v>
          </cell>
          <cell r="F37">
            <v>-8805361.1400000006</v>
          </cell>
          <cell r="G37">
            <v>-4892268.8</v>
          </cell>
          <cell r="H37">
            <v>-5717742.7000000104</v>
          </cell>
          <cell r="I37">
            <v>-2437888.94</v>
          </cell>
          <cell r="J37">
            <v>-6003885.6100000003</v>
          </cell>
          <cell r="K37">
            <v>-12206586.67</v>
          </cell>
          <cell r="L37">
            <v>-7344071.4500000002</v>
          </cell>
          <cell r="M37">
            <v>-1606725.15</v>
          </cell>
          <cell r="N37">
            <v>-1606417.44</v>
          </cell>
          <cell r="O37">
            <v>-3902278.3600000101</v>
          </cell>
          <cell r="P37">
            <v>0</v>
          </cell>
        </row>
        <row r="38">
          <cell r="D38" t="str">
            <v>Broker Fees</v>
          </cell>
          <cell r="E38">
            <v>16723</v>
          </cell>
          <cell r="G38">
            <v>27768.916666666701</v>
          </cell>
          <cell r="H38">
            <v>27768.916666666701</v>
          </cell>
          <cell r="I38">
            <v>27768.916666666701</v>
          </cell>
          <cell r="J38">
            <v>27768.916666666701</v>
          </cell>
          <cell r="K38">
            <v>27768.916666666701</v>
          </cell>
          <cell r="L38">
            <v>27768.916666666701</v>
          </cell>
          <cell r="M38">
            <v>27768.916666666701</v>
          </cell>
          <cell r="N38">
            <v>27768.916666666701</v>
          </cell>
          <cell r="O38">
            <v>27768.916666666701</v>
          </cell>
          <cell r="P38">
            <v>27768.916666666701</v>
          </cell>
        </row>
        <row r="39">
          <cell r="D39" t="str">
            <v>Interchange</v>
          </cell>
          <cell r="E39">
            <v>-437722.18</v>
          </cell>
          <cell r="F39">
            <v>-705885.98</v>
          </cell>
          <cell r="G39">
            <v>-337400</v>
          </cell>
          <cell r="H39">
            <v>-350000</v>
          </cell>
          <cell r="I39">
            <v>-350000</v>
          </cell>
          <cell r="J39">
            <v>-350000</v>
          </cell>
          <cell r="K39">
            <v>-350000</v>
          </cell>
          <cell r="L39">
            <v>-350000</v>
          </cell>
          <cell r="M39">
            <v>-350000</v>
          </cell>
          <cell r="N39">
            <v>-350000</v>
          </cell>
          <cell r="O39">
            <v>-350000</v>
          </cell>
          <cell r="P39">
            <v>-350000</v>
          </cell>
        </row>
        <row r="40">
          <cell r="D40" t="str">
            <v>Wheeling by Others</v>
          </cell>
          <cell r="E40">
            <v>3160371</v>
          </cell>
          <cell r="F40">
            <v>3273882.76</v>
          </cell>
          <cell r="G40">
            <v>3546816</v>
          </cell>
          <cell r="H40">
            <v>3546816</v>
          </cell>
          <cell r="I40">
            <v>3546816</v>
          </cell>
          <cell r="J40">
            <v>3546816</v>
          </cell>
          <cell r="K40">
            <v>3546816</v>
          </cell>
          <cell r="L40">
            <v>3546816</v>
          </cell>
          <cell r="M40">
            <v>3638755</v>
          </cell>
          <cell r="N40">
            <v>3546591</v>
          </cell>
          <cell r="O40">
            <v>3546591</v>
          </cell>
          <cell r="P40">
            <v>3546591</v>
          </cell>
        </row>
        <row r="41">
          <cell r="D41" t="str">
            <v>Colstrip 1&amp;2 Fixed Coal</v>
          </cell>
          <cell r="E41">
            <v>137424.5</v>
          </cell>
          <cell r="F41">
            <v>137424.5</v>
          </cell>
          <cell r="G41">
            <v>225096.5</v>
          </cell>
          <cell r="H41">
            <v>225096.5</v>
          </cell>
          <cell r="I41">
            <v>225096.5</v>
          </cell>
          <cell r="J41">
            <v>225096.5</v>
          </cell>
          <cell r="K41">
            <v>225096.5</v>
          </cell>
          <cell r="L41">
            <v>225096.5</v>
          </cell>
          <cell r="M41">
            <v>225096.5</v>
          </cell>
          <cell r="N41">
            <v>225096.5</v>
          </cell>
          <cell r="O41">
            <v>225096.5</v>
          </cell>
          <cell r="P41">
            <v>225096.5</v>
          </cell>
        </row>
        <row r="42">
          <cell r="D42" t="str">
            <v>Colstrip 3&amp;4 Fixed Coal</v>
          </cell>
          <cell r="E42">
            <v>243500.04</v>
          </cell>
          <cell r="F42">
            <v>-63960.67</v>
          </cell>
          <cell r="G42">
            <v>274940.40000000002</v>
          </cell>
          <cell r="H42">
            <v>274940.40000000002</v>
          </cell>
          <cell r="I42">
            <v>274940.40000000002</v>
          </cell>
          <cell r="J42">
            <v>274940.40000000002</v>
          </cell>
          <cell r="K42">
            <v>274940.40000000002</v>
          </cell>
          <cell r="L42">
            <v>274940.40000000002</v>
          </cell>
          <cell r="M42">
            <v>274940.40000000002</v>
          </cell>
          <cell r="N42">
            <v>274940.40000000002</v>
          </cell>
          <cell r="O42">
            <v>274940.40000000002</v>
          </cell>
          <cell r="P42">
            <v>274940.40000000002</v>
          </cell>
        </row>
        <row r="43">
          <cell r="D43" t="str">
            <v>New Turbines Fixed Fuel</v>
          </cell>
          <cell r="G43">
            <v>28489</v>
          </cell>
          <cell r="H43">
            <v>28489</v>
          </cell>
          <cell r="I43">
            <v>28489</v>
          </cell>
          <cell r="J43">
            <v>28489</v>
          </cell>
          <cell r="K43">
            <v>28489</v>
          </cell>
          <cell r="L43">
            <v>28489</v>
          </cell>
          <cell r="M43">
            <v>28489</v>
          </cell>
          <cell r="N43">
            <v>28489</v>
          </cell>
          <cell r="O43">
            <v>28489</v>
          </cell>
          <cell r="P43">
            <v>28489</v>
          </cell>
        </row>
        <row r="44">
          <cell r="D44" t="str">
            <v>Colstrip 1&amp;2 Fuel Other</v>
          </cell>
          <cell r="E44">
            <v>95973.19</v>
          </cell>
          <cell r="F44">
            <v>64406.42</v>
          </cell>
        </row>
        <row r="45">
          <cell r="D45" t="str">
            <v>Colstrip 3&amp;4 Fuel Other</v>
          </cell>
          <cell r="E45">
            <v>282295.84000000003</v>
          </cell>
          <cell r="F45">
            <v>26024.7</v>
          </cell>
        </row>
        <row r="46">
          <cell r="D46" t="str">
            <v>CT Pipeline</v>
          </cell>
          <cell r="G46">
            <v>127928.2</v>
          </cell>
          <cell r="H46">
            <v>127928.2</v>
          </cell>
          <cell r="I46">
            <v>127928.2</v>
          </cell>
          <cell r="J46">
            <v>127928.2</v>
          </cell>
          <cell r="K46">
            <v>127928.2</v>
          </cell>
          <cell r="L46">
            <v>127928.2</v>
          </cell>
          <cell r="M46">
            <v>127928.2</v>
          </cell>
          <cell r="N46">
            <v>127928.2</v>
          </cell>
          <cell r="O46">
            <v>127928.2</v>
          </cell>
          <cell r="P46">
            <v>127928.2</v>
          </cell>
        </row>
        <row r="47">
          <cell r="D47" t="str">
            <v>Shaping &amp; Transmission Arb</v>
          </cell>
          <cell r="G47">
            <v>0</v>
          </cell>
          <cell r="H47">
            <v>0</v>
          </cell>
          <cell r="I47">
            <v>0</v>
          </cell>
          <cell r="J47">
            <v>0</v>
          </cell>
          <cell r="K47">
            <v>0</v>
          </cell>
          <cell r="L47">
            <v>0</v>
          </cell>
          <cell r="M47">
            <v>0</v>
          </cell>
          <cell r="N47">
            <v>0</v>
          </cell>
          <cell r="O47">
            <v>0</v>
          </cell>
          <cell r="P47">
            <v>0</v>
          </cell>
        </row>
        <row r="48">
          <cell r="D48" t="str">
            <v>MEGA Benefits</v>
          </cell>
          <cell r="G48">
            <v>0</v>
          </cell>
          <cell r="H48">
            <v>0</v>
          </cell>
          <cell r="I48">
            <v>0</v>
          </cell>
          <cell r="J48">
            <v>0</v>
          </cell>
          <cell r="K48">
            <v>0</v>
          </cell>
          <cell r="L48">
            <v>0</v>
          </cell>
          <cell r="M48">
            <v>0</v>
          </cell>
          <cell r="N48">
            <v>0</v>
          </cell>
          <cell r="O48">
            <v>0</v>
          </cell>
          <cell r="P48">
            <v>0</v>
          </cell>
        </row>
        <row r="49">
          <cell r="D49" t="str">
            <v>Hedging Costs</v>
          </cell>
          <cell r="G49">
            <v>0</v>
          </cell>
          <cell r="H49">
            <v>0</v>
          </cell>
          <cell r="I49">
            <v>0</v>
          </cell>
          <cell r="J49">
            <v>0</v>
          </cell>
          <cell r="K49">
            <v>0</v>
          </cell>
          <cell r="L49">
            <v>0</v>
          </cell>
          <cell r="M49">
            <v>0</v>
          </cell>
          <cell r="N49">
            <v>0</v>
          </cell>
          <cell r="O49">
            <v>0</v>
          </cell>
          <cell r="P49">
            <v>0</v>
          </cell>
        </row>
        <row r="50">
          <cell r="D50" t="str">
            <v>Contract Restructure</v>
          </cell>
          <cell r="G50">
            <v>0</v>
          </cell>
          <cell r="H50">
            <v>0</v>
          </cell>
          <cell r="I50">
            <v>0</v>
          </cell>
          <cell r="J50">
            <v>0</v>
          </cell>
          <cell r="K50">
            <v>0</v>
          </cell>
          <cell r="L50">
            <v>0</v>
          </cell>
          <cell r="M50">
            <v>0</v>
          </cell>
          <cell r="N50">
            <v>0</v>
          </cell>
          <cell r="O50">
            <v>0</v>
          </cell>
          <cell r="P50">
            <v>0</v>
          </cell>
        </row>
        <row r="51">
          <cell r="D51" t="str">
            <v>Douglas Settlement</v>
          </cell>
          <cell r="G51">
            <v>0</v>
          </cell>
          <cell r="H51">
            <v>0</v>
          </cell>
          <cell r="I51">
            <v>0</v>
          </cell>
          <cell r="J51">
            <v>0</v>
          </cell>
          <cell r="K51">
            <v>0</v>
          </cell>
          <cell r="L51">
            <v>-1700000</v>
          </cell>
          <cell r="M51">
            <v>0</v>
          </cell>
          <cell r="N51">
            <v>0</v>
          </cell>
          <cell r="O51">
            <v>0</v>
          </cell>
          <cell r="P51">
            <v>0</v>
          </cell>
        </row>
        <row r="52">
          <cell r="D52" t="str">
            <v>BEP Amort</v>
          </cell>
          <cell r="E52">
            <v>293885</v>
          </cell>
          <cell r="F52">
            <v>293885</v>
          </cell>
          <cell r="G52">
            <v>293885</v>
          </cell>
          <cell r="H52">
            <v>293885</v>
          </cell>
          <cell r="I52">
            <v>293885</v>
          </cell>
          <cell r="J52">
            <v>293885</v>
          </cell>
          <cell r="K52">
            <v>293885</v>
          </cell>
          <cell r="L52">
            <v>293885</v>
          </cell>
          <cell r="M52">
            <v>293885</v>
          </cell>
          <cell r="N52">
            <v>293885</v>
          </cell>
          <cell r="O52">
            <v>293885</v>
          </cell>
          <cell r="P52">
            <v>293885</v>
          </cell>
        </row>
        <row r="53">
          <cell r="D53" t="str">
            <v>Other Power Costs</v>
          </cell>
          <cell r="E53">
            <v>559525.51</v>
          </cell>
          <cell r="F53">
            <v>575530.92000000004</v>
          </cell>
          <cell r="G53">
            <v>616104.14250000007</v>
          </cell>
          <cell r="H53">
            <v>616104.14250000007</v>
          </cell>
          <cell r="I53">
            <v>616104.14250000007</v>
          </cell>
          <cell r="J53">
            <v>616104.14250000007</v>
          </cell>
          <cell r="K53">
            <v>616104.14250000007</v>
          </cell>
          <cell r="L53">
            <v>616104.14250000007</v>
          </cell>
          <cell r="M53">
            <v>616104.14250000007</v>
          </cell>
          <cell r="N53">
            <v>616104.14250000007</v>
          </cell>
          <cell r="O53">
            <v>616104.14250000007</v>
          </cell>
          <cell r="P53">
            <v>616104.14250000007</v>
          </cell>
        </row>
        <row r="54">
          <cell r="D54" t="str">
            <v>NonCore Gas</v>
          </cell>
          <cell r="G54">
            <v>6517750</v>
          </cell>
          <cell r="H54">
            <v>268650</v>
          </cell>
          <cell r="I54">
            <v>280705</v>
          </cell>
          <cell r="J54">
            <v>277650</v>
          </cell>
          <cell r="K54">
            <v>268305</v>
          </cell>
          <cell r="L54">
            <v>249705</v>
          </cell>
          <cell r="M54">
            <v>241650</v>
          </cell>
          <cell r="N54">
            <v>243505</v>
          </cell>
          <cell r="O54">
            <v>-4350</v>
          </cell>
          <cell r="P54">
            <v>-140895</v>
          </cell>
        </row>
      </sheetData>
      <sheetData sheetId="3"/>
      <sheetData sheetId="4"/>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pivot"/>
      <sheetName val="pivoted data"/>
      <sheetName val="$Comp to Orig"/>
      <sheetName val="$Comp to Prior"/>
    </sheetNames>
    <sheetDataSet>
      <sheetData sheetId="0"/>
      <sheetData sheetId="1"/>
      <sheetData sheetId="2" refreshError="1">
        <row r="3">
          <cell r="D3" t="str">
            <v>New Turbines</v>
          </cell>
          <cell r="E3">
            <v>16785081.419999998</v>
          </cell>
          <cell r="F3">
            <v>5386267.870000001</v>
          </cell>
          <cell r="G3">
            <v>1868046.4403313401</v>
          </cell>
          <cell r="H3">
            <v>27569.465911695101</v>
          </cell>
          <cell r="I3">
            <v>53077.888157302499</v>
          </cell>
          <cell r="J3">
            <v>214677.05068385199</v>
          </cell>
          <cell r="K3">
            <v>809096.63523381995</v>
          </cell>
          <cell r="L3">
            <v>2029492.1961423201</v>
          </cell>
          <cell r="M3">
            <v>1312661.9755933499</v>
          </cell>
          <cell r="N3">
            <v>907588.10507479205</v>
          </cell>
          <cell r="O3">
            <v>764518.71465521003</v>
          </cell>
          <cell r="P3">
            <v>895841.757280436</v>
          </cell>
        </row>
        <row r="4">
          <cell r="D4" t="str">
            <v>Colstrip 1&amp;2</v>
          </cell>
          <cell r="E4">
            <v>1012817.55</v>
          </cell>
          <cell r="F4">
            <v>904007.35</v>
          </cell>
          <cell r="G4">
            <v>1125734.8999999999</v>
          </cell>
          <cell r="H4">
            <v>977142.6</v>
          </cell>
          <cell r="I4">
            <v>749818.1</v>
          </cell>
          <cell r="J4">
            <v>751284</v>
          </cell>
          <cell r="K4">
            <v>1011118.3</v>
          </cell>
          <cell r="L4">
            <v>1011118.3</v>
          </cell>
          <cell r="M4">
            <v>978501.6</v>
          </cell>
          <cell r="N4">
            <v>1012477.4</v>
          </cell>
          <cell r="O4">
            <v>978501.6</v>
          </cell>
          <cell r="P4">
            <v>1011118.3</v>
          </cell>
        </row>
        <row r="5">
          <cell r="D5" t="str">
            <v>Colstrip 3&amp;4</v>
          </cell>
          <cell r="E5">
            <v>442702.79</v>
          </cell>
          <cell r="F5">
            <v>972456.94</v>
          </cell>
          <cell r="G5">
            <v>1446157.5</v>
          </cell>
          <cell r="H5">
            <v>1451732.9</v>
          </cell>
          <cell r="I5">
            <v>1502210.4</v>
          </cell>
          <cell r="J5">
            <v>1453752</v>
          </cell>
          <cell r="K5">
            <v>1502210.4</v>
          </cell>
          <cell r="L5">
            <v>1502210.4</v>
          </cell>
          <cell r="M5">
            <v>1453752</v>
          </cell>
          <cell r="N5">
            <v>1504229.5</v>
          </cell>
          <cell r="O5">
            <v>1453752</v>
          </cell>
          <cell r="P5">
            <v>1502210.4</v>
          </cell>
        </row>
        <row r="6">
          <cell r="D6" t="str">
            <v>Encogen CCCT</v>
          </cell>
          <cell r="E6">
            <v>3329316.07</v>
          </cell>
          <cell r="F6">
            <v>2912815.44</v>
          </cell>
          <cell r="G6">
            <v>3853527.4094221601</v>
          </cell>
          <cell r="H6">
            <v>3442125.57782035</v>
          </cell>
          <cell r="I6">
            <v>2518481.3934901701</v>
          </cell>
          <cell r="J6">
            <v>2931341.0222960701</v>
          </cell>
          <cell r="K6">
            <v>3432449.7253082199</v>
          </cell>
          <cell r="L6">
            <v>3715174.1967090499</v>
          </cell>
          <cell r="M6">
            <v>3514962.9649730502</v>
          </cell>
          <cell r="N6">
            <v>3611747.64512834</v>
          </cell>
          <cell r="O6">
            <v>3025484.74993503</v>
          </cell>
          <cell r="P6">
            <v>3090343.6104933</v>
          </cell>
        </row>
        <row r="7">
          <cell r="D7" t="str">
            <v>CT Total Fuel for Load</v>
          </cell>
          <cell r="E7">
            <v>128149.4</v>
          </cell>
          <cell r="F7">
            <v>11502084.779999999</v>
          </cell>
          <cell r="G7">
            <v>14717714</v>
          </cell>
          <cell r="H7">
            <v>6646.4</v>
          </cell>
          <cell r="I7">
            <v>32802.9</v>
          </cell>
          <cell r="J7">
            <v>159899.9</v>
          </cell>
          <cell r="K7">
            <v>1205586.7</v>
          </cell>
          <cell r="L7">
            <v>4169854.8</v>
          </cell>
          <cell r="M7">
            <v>2591863</v>
          </cell>
          <cell r="N7">
            <v>3133184.3</v>
          </cell>
          <cell r="O7">
            <v>1880228</v>
          </cell>
          <cell r="P7">
            <v>2110753.9</v>
          </cell>
        </row>
        <row r="8">
          <cell r="D8" t="str">
            <v>Baker Replacement</v>
          </cell>
          <cell r="E8">
            <v>0</v>
          </cell>
          <cell r="F8">
            <v>0</v>
          </cell>
          <cell r="G8">
            <v>0</v>
          </cell>
          <cell r="H8">
            <v>0</v>
          </cell>
          <cell r="I8">
            <v>0</v>
          </cell>
          <cell r="J8">
            <v>0</v>
          </cell>
          <cell r="K8">
            <v>0</v>
          </cell>
          <cell r="L8">
            <v>0</v>
          </cell>
          <cell r="M8">
            <v>0</v>
          </cell>
          <cell r="N8">
            <v>0</v>
          </cell>
          <cell r="O8">
            <v>0</v>
          </cell>
          <cell r="P8">
            <v>0</v>
          </cell>
        </row>
        <row r="9">
          <cell r="D9" t="str">
            <v>BC Hydro Point Roberts</v>
          </cell>
          <cell r="E9">
            <v>149222.39999999999</v>
          </cell>
          <cell r="F9">
            <v>126319.5</v>
          </cell>
          <cell r="G9">
            <v>129600</v>
          </cell>
          <cell r="H9">
            <v>110800</v>
          </cell>
          <cell r="I9">
            <v>94700</v>
          </cell>
          <cell r="J9">
            <v>82000</v>
          </cell>
          <cell r="K9">
            <v>89700</v>
          </cell>
          <cell r="L9">
            <v>94700</v>
          </cell>
          <cell r="M9">
            <v>82000</v>
          </cell>
          <cell r="N9">
            <v>104800</v>
          </cell>
          <cell r="O9">
            <v>139900</v>
          </cell>
          <cell r="P9">
            <v>184400</v>
          </cell>
        </row>
        <row r="10">
          <cell r="D10" t="str">
            <v>BPA 20 Year SP Contracts</v>
          </cell>
          <cell r="G10">
            <v>0</v>
          </cell>
          <cell r="H10">
            <v>0</v>
          </cell>
          <cell r="I10">
            <v>0</v>
          </cell>
          <cell r="J10">
            <v>0</v>
          </cell>
          <cell r="K10">
            <v>0</v>
          </cell>
          <cell r="L10">
            <v>0</v>
          </cell>
          <cell r="M10">
            <v>0</v>
          </cell>
          <cell r="N10">
            <v>0</v>
          </cell>
          <cell r="O10">
            <v>0</v>
          </cell>
          <cell r="P10">
            <v>0</v>
          </cell>
        </row>
        <row r="11">
          <cell r="D11" t="str">
            <v>BPA Snohomish Conservation</v>
          </cell>
          <cell r="E11">
            <v>308448</v>
          </cell>
          <cell r="F11">
            <v>279936</v>
          </cell>
          <cell r="G11">
            <v>461700</v>
          </cell>
          <cell r="H11">
            <v>374300</v>
          </cell>
          <cell r="I11">
            <v>331600</v>
          </cell>
          <cell r="J11">
            <v>290200</v>
          </cell>
          <cell r="K11">
            <v>277700</v>
          </cell>
          <cell r="L11">
            <v>280800</v>
          </cell>
          <cell r="M11">
            <v>304000</v>
          </cell>
          <cell r="N11">
            <v>318700</v>
          </cell>
          <cell r="O11">
            <v>429800</v>
          </cell>
          <cell r="P11">
            <v>606500</v>
          </cell>
        </row>
        <row r="12">
          <cell r="D12" t="str">
            <v>CSPE</v>
          </cell>
          <cell r="G12">
            <v>0</v>
          </cell>
          <cell r="H12">
            <v>0</v>
          </cell>
          <cell r="I12">
            <v>0</v>
          </cell>
          <cell r="J12">
            <v>0</v>
          </cell>
          <cell r="K12">
            <v>0</v>
          </cell>
          <cell r="L12">
            <v>0</v>
          </cell>
          <cell r="M12">
            <v>0</v>
          </cell>
          <cell r="N12">
            <v>0</v>
          </cell>
          <cell r="O12">
            <v>0</v>
          </cell>
          <cell r="P12">
            <v>0</v>
          </cell>
        </row>
        <row r="13">
          <cell r="D13" t="str">
            <v>Mid-Columbia</v>
          </cell>
          <cell r="E13">
            <v>4640209.0199999996</v>
          </cell>
          <cell r="F13">
            <v>4732709.29</v>
          </cell>
          <cell r="G13">
            <v>4559964.9000000004</v>
          </cell>
          <cell r="H13">
            <v>5694487.2000000002</v>
          </cell>
          <cell r="I13">
            <v>6521798</v>
          </cell>
          <cell r="J13">
            <v>16596856.1</v>
          </cell>
          <cell r="K13">
            <v>5179529</v>
          </cell>
          <cell r="L13">
            <v>5489525.5999999996</v>
          </cell>
          <cell r="M13">
            <v>5676120.9000000004</v>
          </cell>
          <cell r="N13">
            <v>6158769.2000000002</v>
          </cell>
          <cell r="O13">
            <v>6158769.2000000002</v>
          </cell>
          <cell r="P13">
            <v>15140172</v>
          </cell>
        </row>
        <row r="14">
          <cell r="D14" t="str">
            <v>MPC Firm Contract</v>
          </cell>
          <cell r="E14">
            <v>2568482.2999999998</v>
          </cell>
          <cell r="F14">
            <v>2582370.9</v>
          </cell>
          <cell r="G14">
            <v>2598497.7999999998</v>
          </cell>
          <cell r="H14">
            <v>2696947.8</v>
          </cell>
          <cell r="I14">
            <v>2711542.8</v>
          </cell>
          <cell r="J14">
            <v>2702407.8</v>
          </cell>
          <cell r="K14">
            <v>2718155.8</v>
          </cell>
          <cell r="L14">
            <v>2722447.8</v>
          </cell>
          <cell r="M14">
            <v>2715399.8</v>
          </cell>
          <cell r="N14">
            <v>2724480.8</v>
          </cell>
          <cell r="O14">
            <v>2707366.8</v>
          </cell>
          <cell r="P14">
            <v>2714368.8</v>
          </cell>
        </row>
        <row r="15">
          <cell r="D15" t="str">
            <v>North Wasco</v>
          </cell>
          <cell r="E15">
            <v>114913.28</v>
          </cell>
          <cell r="G15">
            <v>264600</v>
          </cell>
          <cell r="H15">
            <v>141600</v>
          </cell>
          <cell r="I15">
            <v>150900</v>
          </cell>
          <cell r="J15">
            <v>145900</v>
          </cell>
          <cell r="K15">
            <v>155900</v>
          </cell>
          <cell r="L15">
            <v>154800</v>
          </cell>
          <cell r="M15">
            <v>277600</v>
          </cell>
          <cell r="N15">
            <v>289700</v>
          </cell>
          <cell r="O15">
            <v>270100</v>
          </cell>
          <cell r="P15">
            <v>152000</v>
          </cell>
        </row>
        <row r="16">
          <cell r="D16" t="str">
            <v>PG&amp;E Exchange Storage Acctg</v>
          </cell>
          <cell r="E16">
            <v>1658360.1</v>
          </cell>
          <cell r="F16">
            <v>1289581.44</v>
          </cell>
          <cell r="G16">
            <v>0</v>
          </cell>
          <cell r="H16">
            <v>0</v>
          </cell>
          <cell r="I16">
            <v>0</v>
          </cell>
          <cell r="J16">
            <v>-271500</v>
          </cell>
          <cell r="K16">
            <v>-1558700</v>
          </cell>
          <cell r="L16">
            <v>-5107300</v>
          </cell>
          <cell r="M16">
            <v>-3564300</v>
          </cell>
          <cell r="N16">
            <v>0</v>
          </cell>
          <cell r="O16">
            <v>4572400</v>
          </cell>
          <cell r="P16">
            <v>2981400</v>
          </cell>
        </row>
        <row r="17">
          <cell r="D17" t="str">
            <v>PPL Contract 15 yr</v>
          </cell>
          <cell r="E17">
            <v>4748714.76</v>
          </cell>
          <cell r="F17">
            <v>4622864</v>
          </cell>
          <cell r="G17">
            <v>4538107</v>
          </cell>
          <cell r="H17">
            <v>4121861</v>
          </cell>
          <cell r="I17">
            <v>4049757</v>
          </cell>
          <cell r="J17">
            <v>3999808</v>
          </cell>
          <cell r="K17">
            <v>4202882</v>
          </cell>
          <cell r="L17">
            <v>4950251</v>
          </cell>
          <cell r="M17">
            <v>4887856</v>
          </cell>
          <cell r="N17">
            <v>4952851</v>
          </cell>
          <cell r="O17">
            <v>4887856</v>
          </cell>
          <cell r="P17">
            <v>4950251</v>
          </cell>
        </row>
        <row r="18">
          <cell r="D18" t="str">
            <v>QF Koma Kulshan Hydro</v>
          </cell>
          <cell r="E18">
            <v>176862.71</v>
          </cell>
          <cell r="F18">
            <v>14543.59</v>
          </cell>
          <cell r="G18">
            <v>102574</v>
          </cell>
          <cell r="H18">
            <v>154977.60000000001</v>
          </cell>
          <cell r="I18">
            <v>419287.1</v>
          </cell>
          <cell r="J18">
            <v>583347.30000000005</v>
          </cell>
          <cell r="K18">
            <v>449545.4</v>
          </cell>
          <cell r="L18">
            <v>213681.2</v>
          </cell>
          <cell r="M18">
            <v>94560.2</v>
          </cell>
          <cell r="N18">
            <v>165748.5</v>
          </cell>
          <cell r="O18">
            <v>245359.3</v>
          </cell>
          <cell r="P18">
            <v>229503.6</v>
          </cell>
        </row>
        <row r="19">
          <cell r="D19" t="str">
            <v>QF Louis Kahn</v>
          </cell>
          <cell r="F19">
            <v>865.01</v>
          </cell>
        </row>
        <row r="20">
          <cell r="D20" t="str">
            <v>QF March Point Cogen Phase 1</v>
          </cell>
          <cell r="E20">
            <v>3829336.67</v>
          </cell>
          <cell r="F20">
            <v>3458781.94</v>
          </cell>
          <cell r="G20">
            <v>3851864.1</v>
          </cell>
          <cell r="H20">
            <v>1654635.6</v>
          </cell>
          <cell r="I20">
            <v>2745438.1</v>
          </cell>
          <cell r="J20">
            <v>2322795.6</v>
          </cell>
          <cell r="K20">
            <v>2745438.1</v>
          </cell>
          <cell r="L20">
            <v>2703678.1</v>
          </cell>
          <cell r="M20">
            <v>3719625.8</v>
          </cell>
          <cell r="N20">
            <v>3843613.4</v>
          </cell>
          <cell r="O20">
            <v>3719625.8</v>
          </cell>
          <cell r="P20">
            <v>3843613.4</v>
          </cell>
        </row>
        <row r="21">
          <cell r="D21" t="str">
            <v>QF March Point Cogen Phase 2</v>
          </cell>
          <cell r="E21">
            <v>2907563.06</v>
          </cell>
          <cell r="F21">
            <v>2634281.46</v>
          </cell>
          <cell r="G21">
            <v>2894801.7</v>
          </cell>
          <cell r="H21">
            <v>2167935.7999999998</v>
          </cell>
          <cell r="I21">
            <v>2260142.6</v>
          </cell>
          <cell r="J21">
            <v>1950091.8</v>
          </cell>
          <cell r="K21">
            <v>2262595.6</v>
          </cell>
          <cell r="L21">
            <v>2343396.1</v>
          </cell>
          <cell r="M21">
            <v>2740931.1</v>
          </cell>
          <cell r="N21">
            <v>2843045.5</v>
          </cell>
          <cell r="O21">
            <v>2686757.6</v>
          </cell>
          <cell r="P21">
            <v>2753737.1</v>
          </cell>
        </row>
        <row r="22">
          <cell r="D22" t="str">
            <v>QF Port Townsend Hydro</v>
          </cell>
          <cell r="F22">
            <v>7896.53</v>
          </cell>
          <cell r="G22">
            <v>6327.3</v>
          </cell>
          <cell r="H22">
            <v>5217.8999999999996</v>
          </cell>
          <cell r="I22">
            <v>4543.1000000000004</v>
          </cell>
          <cell r="J22">
            <v>5180.8999999999996</v>
          </cell>
          <cell r="K22">
            <v>6704.4</v>
          </cell>
          <cell r="L22">
            <v>7187.6</v>
          </cell>
          <cell r="M22">
            <v>5616</v>
          </cell>
          <cell r="N22">
            <v>5171.6000000000004</v>
          </cell>
          <cell r="O22">
            <v>3495</v>
          </cell>
          <cell r="P22">
            <v>4275.6000000000004</v>
          </cell>
        </row>
        <row r="23">
          <cell r="D23" t="str">
            <v>QF Shipp Hutch Creek</v>
          </cell>
          <cell r="F23">
            <v>-7.0000000000000007E-2</v>
          </cell>
          <cell r="G23">
            <v>3622.9</v>
          </cell>
          <cell r="H23">
            <v>2803.2</v>
          </cell>
          <cell r="I23">
            <v>4248.7</v>
          </cell>
          <cell r="J23">
            <v>8237.7000000000007</v>
          </cell>
          <cell r="K23">
            <v>10734.4</v>
          </cell>
          <cell r="L23">
            <v>9017</v>
          </cell>
          <cell r="M23">
            <v>3218.5</v>
          </cell>
          <cell r="N23">
            <v>1798.6</v>
          </cell>
          <cell r="O23">
            <v>13379.8</v>
          </cell>
          <cell r="P23">
            <v>2139.8000000000002</v>
          </cell>
        </row>
        <row r="24">
          <cell r="D24" t="str">
            <v>QF PERC Puyallup</v>
          </cell>
          <cell r="E24">
            <v>46311.78</v>
          </cell>
          <cell r="F24">
            <v>45374.36</v>
          </cell>
          <cell r="G24">
            <v>72015.600000000006</v>
          </cell>
          <cell r="H24">
            <v>62300</v>
          </cell>
          <cell r="I24">
            <v>56783</v>
          </cell>
          <cell r="J24">
            <v>57575</v>
          </cell>
          <cell r="K24">
            <v>63094</v>
          </cell>
          <cell r="L24">
            <v>75161.100000000006</v>
          </cell>
          <cell r="M24">
            <v>67936.3</v>
          </cell>
          <cell r="N24">
            <v>72340</v>
          </cell>
          <cell r="O24">
            <v>67997</v>
          </cell>
          <cell r="P24">
            <v>72771.600000000006</v>
          </cell>
        </row>
        <row r="25">
          <cell r="D25" t="str">
            <v>QF Spokane MSW</v>
          </cell>
          <cell r="E25">
            <v>1289937.6000000001</v>
          </cell>
          <cell r="F25">
            <v>827369.6</v>
          </cell>
          <cell r="G25">
            <v>1243152.3999999999</v>
          </cell>
          <cell r="H25">
            <v>853498.3</v>
          </cell>
          <cell r="I25">
            <v>863971.8</v>
          </cell>
          <cell r="J25">
            <v>694935.2</v>
          </cell>
          <cell r="K25">
            <v>824997.6</v>
          </cell>
          <cell r="L25">
            <v>815666.6</v>
          </cell>
          <cell r="M25">
            <v>1111341.8</v>
          </cell>
          <cell r="N25">
            <v>1061337.3</v>
          </cell>
          <cell r="O25">
            <v>1310610.2</v>
          </cell>
          <cell r="P25">
            <v>1349371.8</v>
          </cell>
        </row>
        <row r="26">
          <cell r="D26" t="str">
            <v>QF Sumas</v>
          </cell>
          <cell r="E26">
            <v>7988458.4400000004</v>
          </cell>
          <cell r="F26">
            <v>7210950.5700000003</v>
          </cell>
          <cell r="G26">
            <v>7946502.4000000004</v>
          </cell>
          <cell r="H26">
            <v>4971531.3</v>
          </cell>
          <cell r="I26">
            <v>4965193.0999999996</v>
          </cell>
          <cell r="J26">
            <v>4029615.3</v>
          </cell>
          <cell r="K26">
            <v>5396484.2000000002</v>
          </cell>
          <cell r="L26">
            <v>5536933.2000000002</v>
          </cell>
          <cell r="M26">
            <v>7506756.5999999996</v>
          </cell>
          <cell r="N26">
            <v>7584124.0999999996</v>
          </cell>
          <cell r="O26">
            <v>7171850.5</v>
          </cell>
          <cell r="P26">
            <v>7382332.7999999998</v>
          </cell>
        </row>
        <row r="27">
          <cell r="D27" t="str">
            <v>QF Sygitowicz</v>
          </cell>
          <cell r="E27">
            <v>6102.78</v>
          </cell>
          <cell r="F27">
            <v>6578.94</v>
          </cell>
          <cell r="G27">
            <v>12648</v>
          </cell>
          <cell r="H27">
            <v>9027.2000000000007</v>
          </cell>
          <cell r="I27">
            <v>3968</v>
          </cell>
          <cell r="J27">
            <v>1736</v>
          </cell>
          <cell r="K27">
            <v>644.79999999999995</v>
          </cell>
          <cell r="L27">
            <v>49.6</v>
          </cell>
          <cell r="M27">
            <v>347.2</v>
          </cell>
          <cell r="N27">
            <v>2430.4</v>
          </cell>
          <cell r="O27">
            <v>5852.8</v>
          </cell>
          <cell r="P27">
            <v>10168</v>
          </cell>
        </row>
        <row r="28">
          <cell r="D28" t="str">
            <v>QF Tenaska</v>
          </cell>
          <cell r="E28">
            <v>9526760.7899999991</v>
          </cell>
          <cell r="F28">
            <v>9103545.4299999997</v>
          </cell>
          <cell r="G28">
            <v>10976058.9</v>
          </cell>
          <cell r="H28">
            <v>8534090.6999999993</v>
          </cell>
          <cell r="I28">
            <v>1770019.9</v>
          </cell>
          <cell r="J28">
            <v>9059685.4000000004</v>
          </cell>
          <cell r="K28">
            <v>10507392</v>
          </cell>
          <cell r="L28">
            <v>11468167.4</v>
          </cell>
          <cell r="M28">
            <v>10854333.6</v>
          </cell>
          <cell r="N28">
            <v>11297442.800000001</v>
          </cell>
          <cell r="O28">
            <v>10313631.4</v>
          </cell>
          <cell r="P28">
            <v>10888598.9</v>
          </cell>
        </row>
        <row r="29">
          <cell r="D29" t="str">
            <v>QF Twin Falls</v>
          </cell>
          <cell r="E29">
            <v>661530</v>
          </cell>
          <cell r="F29">
            <v>374700</v>
          </cell>
          <cell r="G29">
            <v>507027.3</v>
          </cell>
          <cell r="H29">
            <v>606784.1</v>
          </cell>
          <cell r="I29">
            <v>839734.1</v>
          </cell>
          <cell r="J29">
            <v>726668.2</v>
          </cell>
          <cell r="K29">
            <v>309354.5</v>
          </cell>
          <cell r="L29">
            <v>43186.400000000001</v>
          </cell>
          <cell r="M29">
            <v>14175</v>
          </cell>
          <cell r="N29">
            <v>145002.29999999999</v>
          </cell>
          <cell r="O29">
            <v>368795.5</v>
          </cell>
          <cell r="P29">
            <v>604288.6</v>
          </cell>
        </row>
        <row r="30">
          <cell r="D30" t="str">
            <v>QF Weeks Falls</v>
          </cell>
          <cell r="F30">
            <v>62790</v>
          </cell>
          <cell r="G30">
            <v>77757.3</v>
          </cell>
          <cell r="H30">
            <v>104026.4</v>
          </cell>
          <cell r="I30">
            <v>160430.5</v>
          </cell>
          <cell r="J30">
            <v>142217.70000000001</v>
          </cell>
          <cell r="K30">
            <v>56749.1</v>
          </cell>
          <cell r="L30">
            <v>21259.1</v>
          </cell>
          <cell r="M30">
            <v>868.6</v>
          </cell>
          <cell r="N30">
            <v>25591.4</v>
          </cell>
          <cell r="O30">
            <v>68860.899999999994</v>
          </cell>
          <cell r="P30">
            <v>106851.8</v>
          </cell>
        </row>
        <row r="31">
          <cell r="D31" t="str">
            <v>Skookumchuck</v>
          </cell>
          <cell r="E31">
            <v>5683.2</v>
          </cell>
          <cell r="F31">
            <v>5924.2</v>
          </cell>
        </row>
        <row r="32">
          <cell r="D32" t="str">
            <v>Supplemental Entitl Cap</v>
          </cell>
          <cell r="E32">
            <v>8880</v>
          </cell>
          <cell r="F32">
            <v>8880</v>
          </cell>
          <cell r="G32">
            <v>9000</v>
          </cell>
          <cell r="H32">
            <v>8000</v>
          </cell>
          <cell r="I32">
            <v>8000</v>
          </cell>
          <cell r="J32">
            <v>8000</v>
          </cell>
          <cell r="K32">
            <v>8000</v>
          </cell>
          <cell r="L32">
            <v>8000</v>
          </cell>
          <cell r="M32">
            <v>8000</v>
          </cell>
          <cell r="N32">
            <v>8000</v>
          </cell>
          <cell r="O32">
            <v>8000</v>
          </cell>
          <cell r="P32">
            <v>8000</v>
          </cell>
        </row>
        <row r="33">
          <cell r="D33" t="str">
            <v>WNP-3 BPA Exchange Power</v>
          </cell>
          <cell r="E33">
            <v>2229461</v>
          </cell>
          <cell r="F33">
            <v>2014539</v>
          </cell>
          <cell r="G33">
            <v>1100700</v>
          </cell>
          <cell r="H33">
            <v>1066000</v>
          </cell>
          <cell r="I33">
            <v>0</v>
          </cell>
          <cell r="J33">
            <v>0</v>
          </cell>
          <cell r="K33">
            <v>0</v>
          </cell>
          <cell r="L33">
            <v>0</v>
          </cell>
          <cell r="M33">
            <v>0</v>
          </cell>
          <cell r="N33">
            <v>0</v>
          </cell>
          <cell r="O33">
            <v>2179400</v>
          </cell>
          <cell r="P33">
            <v>2251800</v>
          </cell>
        </row>
        <row r="34">
          <cell r="D34" t="str">
            <v>WWP Contract 15 yr</v>
          </cell>
          <cell r="E34">
            <v>441032</v>
          </cell>
          <cell r="F34">
            <v>385862.40000000002</v>
          </cell>
          <cell r="G34">
            <v>428056.6</v>
          </cell>
          <cell r="H34">
            <v>572544.80000000005</v>
          </cell>
          <cell r="I34">
            <v>592452.5</v>
          </cell>
          <cell r="J34">
            <v>573341.1</v>
          </cell>
          <cell r="K34">
            <v>592452.5</v>
          </cell>
          <cell r="L34">
            <v>592452.5</v>
          </cell>
          <cell r="M34">
            <v>573341.1</v>
          </cell>
          <cell r="N34">
            <v>593248.80000000005</v>
          </cell>
          <cell r="O34">
            <v>573341.1</v>
          </cell>
          <cell r="P34">
            <v>592452.5</v>
          </cell>
        </row>
        <row r="35">
          <cell r="D35" t="str">
            <v>WNP3 Return</v>
          </cell>
          <cell r="G35">
            <v>0</v>
          </cell>
          <cell r="H35">
            <v>0</v>
          </cell>
          <cell r="I35">
            <v>0</v>
          </cell>
          <cell r="J35">
            <v>0</v>
          </cell>
          <cell r="K35">
            <v>0</v>
          </cell>
          <cell r="L35">
            <v>0</v>
          </cell>
          <cell r="M35">
            <v>0</v>
          </cell>
          <cell r="N35">
            <v>0</v>
          </cell>
          <cell r="O35">
            <v>0</v>
          </cell>
          <cell r="P35">
            <v>0</v>
          </cell>
        </row>
        <row r="36">
          <cell r="D36" t="str">
            <v>Secondary Purchase</v>
          </cell>
          <cell r="E36">
            <v>20585359.440000001</v>
          </cell>
          <cell r="F36">
            <v>13888070.574999999</v>
          </cell>
          <cell r="G36">
            <v>8195084.0599999996</v>
          </cell>
          <cell r="H36">
            <v>2314000</v>
          </cell>
          <cell r="I36">
            <v>0</v>
          </cell>
          <cell r="J36">
            <v>0</v>
          </cell>
          <cell r="K36">
            <v>0</v>
          </cell>
          <cell r="L36">
            <v>0</v>
          </cell>
          <cell r="M36">
            <v>2510825.02</v>
          </cell>
          <cell r="N36">
            <v>179218.68</v>
          </cell>
          <cell r="O36">
            <v>2666500</v>
          </cell>
          <cell r="P36">
            <v>6646236</v>
          </cell>
        </row>
        <row r="37">
          <cell r="D37" t="str">
            <v>Secondary Sales</v>
          </cell>
          <cell r="E37">
            <v>-9672661</v>
          </cell>
          <cell r="F37">
            <v>-8805361.1400000006</v>
          </cell>
          <cell r="G37">
            <v>-4892268.8</v>
          </cell>
          <cell r="H37">
            <v>-5717742.7000000104</v>
          </cell>
          <cell r="I37">
            <v>-2437888.94</v>
          </cell>
          <cell r="J37">
            <v>-6003885.6100000003</v>
          </cell>
          <cell r="K37">
            <v>-12206586.67</v>
          </cell>
          <cell r="L37">
            <v>-7344071.4500000002</v>
          </cell>
          <cell r="M37">
            <v>-1606725.15</v>
          </cell>
          <cell r="N37">
            <v>-1606417.44</v>
          </cell>
          <cell r="O37">
            <v>-3902278.3600000101</v>
          </cell>
          <cell r="P37">
            <v>0</v>
          </cell>
        </row>
        <row r="38">
          <cell r="D38" t="str">
            <v>Broker Fees</v>
          </cell>
          <cell r="E38">
            <v>16723</v>
          </cell>
          <cell r="G38">
            <v>27768.916666666701</v>
          </cell>
          <cell r="H38">
            <v>27768.916666666701</v>
          </cell>
          <cell r="I38">
            <v>27768.916666666701</v>
          </cell>
          <cell r="J38">
            <v>27768.916666666701</v>
          </cell>
          <cell r="K38">
            <v>27768.916666666701</v>
          </cell>
          <cell r="L38">
            <v>27768.916666666701</v>
          </cell>
          <cell r="M38">
            <v>27768.916666666701</v>
          </cell>
          <cell r="N38">
            <v>27768.916666666701</v>
          </cell>
          <cell r="O38">
            <v>27768.916666666701</v>
          </cell>
          <cell r="P38">
            <v>27768.916666666701</v>
          </cell>
        </row>
        <row r="39">
          <cell r="D39" t="str">
            <v>Interchange</v>
          </cell>
          <cell r="E39">
            <v>-437722.18</v>
          </cell>
          <cell r="F39">
            <v>-705885.98</v>
          </cell>
          <cell r="G39">
            <v>-337400</v>
          </cell>
          <cell r="H39">
            <v>-350000</v>
          </cell>
          <cell r="I39">
            <v>-350000</v>
          </cell>
          <cell r="J39">
            <v>-350000</v>
          </cell>
          <cell r="K39">
            <v>-350000</v>
          </cell>
          <cell r="L39">
            <v>-350000</v>
          </cell>
          <cell r="M39">
            <v>-350000</v>
          </cell>
          <cell r="N39">
            <v>-350000</v>
          </cell>
          <cell r="O39">
            <v>-350000</v>
          </cell>
          <cell r="P39">
            <v>-350000</v>
          </cell>
        </row>
        <row r="40">
          <cell r="D40" t="str">
            <v>Wheeling by Others</v>
          </cell>
          <cell r="E40">
            <v>3160371</v>
          </cell>
          <cell r="F40">
            <v>3273882.76</v>
          </cell>
          <cell r="G40">
            <v>3546816</v>
          </cell>
          <cell r="H40">
            <v>3546816</v>
          </cell>
          <cell r="I40">
            <v>3546816</v>
          </cell>
          <cell r="J40">
            <v>3546816</v>
          </cell>
          <cell r="K40">
            <v>3546816</v>
          </cell>
          <cell r="L40">
            <v>3546816</v>
          </cell>
          <cell r="M40">
            <v>3638755</v>
          </cell>
          <cell r="N40">
            <v>3546591</v>
          </cell>
          <cell r="O40">
            <v>3546591</v>
          </cell>
          <cell r="P40">
            <v>3546591</v>
          </cell>
        </row>
        <row r="41">
          <cell r="D41" t="str">
            <v>Colstrip 1&amp;2 Fixed Coal</v>
          </cell>
          <cell r="E41">
            <v>137424.5</v>
          </cell>
          <cell r="F41">
            <v>137424.5</v>
          </cell>
          <cell r="G41">
            <v>225096.5</v>
          </cell>
          <cell r="H41">
            <v>225096.5</v>
          </cell>
          <cell r="I41">
            <v>225096.5</v>
          </cell>
          <cell r="J41">
            <v>225096.5</v>
          </cell>
          <cell r="K41">
            <v>225096.5</v>
          </cell>
          <cell r="L41">
            <v>225096.5</v>
          </cell>
          <cell r="M41">
            <v>225096.5</v>
          </cell>
          <cell r="N41">
            <v>225096.5</v>
          </cell>
          <cell r="O41">
            <v>225096.5</v>
          </cell>
          <cell r="P41">
            <v>225096.5</v>
          </cell>
        </row>
        <row r="42">
          <cell r="D42" t="str">
            <v>Colstrip 3&amp;4 Fixed Coal</v>
          </cell>
          <cell r="E42">
            <v>243500.04</v>
          </cell>
          <cell r="F42">
            <v>-63960.67</v>
          </cell>
          <cell r="G42">
            <v>274940.40000000002</v>
          </cell>
          <cell r="H42">
            <v>274940.40000000002</v>
          </cell>
          <cell r="I42">
            <v>274940.40000000002</v>
          </cell>
          <cell r="J42">
            <v>274940.40000000002</v>
          </cell>
          <cell r="K42">
            <v>274940.40000000002</v>
          </cell>
          <cell r="L42">
            <v>274940.40000000002</v>
          </cell>
          <cell r="M42">
            <v>274940.40000000002</v>
          </cell>
          <cell r="N42">
            <v>274940.40000000002</v>
          </cell>
          <cell r="O42">
            <v>274940.40000000002</v>
          </cell>
          <cell r="P42">
            <v>274940.40000000002</v>
          </cell>
        </row>
        <row r="43">
          <cell r="D43" t="str">
            <v>New Turbines Fixed Fuel</v>
          </cell>
          <cell r="G43">
            <v>28489</v>
          </cell>
          <cell r="H43">
            <v>28489</v>
          </cell>
          <cell r="I43">
            <v>28489</v>
          </cell>
          <cell r="J43">
            <v>28489</v>
          </cell>
          <cell r="K43">
            <v>28489</v>
          </cell>
          <cell r="L43">
            <v>28489</v>
          </cell>
          <cell r="M43">
            <v>28489</v>
          </cell>
          <cell r="N43">
            <v>28489</v>
          </cell>
          <cell r="O43">
            <v>28489</v>
          </cell>
          <cell r="P43">
            <v>28489</v>
          </cell>
        </row>
        <row r="44">
          <cell r="D44" t="str">
            <v>Colstrip 1&amp;2 Fuel Other</v>
          </cell>
          <cell r="E44">
            <v>95973.19</v>
          </cell>
          <cell r="F44">
            <v>64406.42</v>
          </cell>
        </row>
        <row r="45">
          <cell r="D45" t="str">
            <v>Colstrip 3&amp;4 Fuel Other</v>
          </cell>
          <cell r="E45">
            <v>282295.84000000003</v>
          </cell>
          <cell r="F45">
            <v>26024.7</v>
          </cell>
        </row>
        <row r="46">
          <cell r="D46" t="str">
            <v>CT Pipeline</v>
          </cell>
          <cell r="G46">
            <v>127928.2</v>
          </cell>
          <cell r="H46">
            <v>127928.2</v>
          </cell>
          <cell r="I46">
            <v>127928.2</v>
          </cell>
          <cell r="J46">
            <v>127928.2</v>
          </cell>
          <cell r="K46">
            <v>127928.2</v>
          </cell>
          <cell r="L46">
            <v>127928.2</v>
          </cell>
          <cell r="M46">
            <v>127928.2</v>
          </cell>
          <cell r="N46">
            <v>127928.2</v>
          </cell>
          <cell r="O46">
            <v>127928.2</v>
          </cell>
          <cell r="P46">
            <v>127928.2</v>
          </cell>
        </row>
        <row r="47">
          <cell r="D47" t="str">
            <v>Shaping &amp; Transmission Arb</v>
          </cell>
          <cell r="G47">
            <v>0</v>
          </cell>
          <cell r="H47">
            <v>0</v>
          </cell>
          <cell r="I47">
            <v>0</v>
          </cell>
          <cell r="J47">
            <v>0</v>
          </cell>
          <cell r="K47">
            <v>0</v>
          </cell>
          <cell r="L47">
            <v>0</v>
          </cell>
          <cell r="M47">
            <v>0</v>
          </cell>
          <cell r="N47">
            <v>0</v>
          </cell>
          <cell r="O47">
            <v>0</v>
          </cell>
          <cell r="P47">
            <v>0</v>
          </cell>
        </row>
        <row r="48">
          <cell r="D48" t="str">
            <v>MEGA Benefits</v>
          </cell>
          <cell r="G48">
            <v>0</v>
          </cell>
          <cell r="H48">
            <v>0</v>
          </cell>
          <cell r="I48">
            <v>0</v>
          </cell>
          <cell r="J48">
            <v>0</v>
          </cell>
          <cell r="K48">
            <v>0</v>
          </cell>
          <cell r="L48">
            <v>0</v>
          </cell>
          <cell r="M48">
            <v>0</v>
          </cell>
          <cell r="N48">
            <v>0</v>
          </cell>
          <cell r="O48">
            <v>0</v>
          </cell>
          <cell r="P48">
            <v>0</v>
          </cell>
        </row>
        <row r="49">
          <cell r="D49" t="str">
            <v>Hedging Costs</v>
          </cell>
          <cell r="G49">
            <v>0</v>
          </cell>
          <cell r="H49">
            <v>0</v>
          </cell>
          <cell r="I49">
            <v>0</v>
          </cell>
          <cell r="J49">
            <v>0</v>
          </cell>
          <cell r="K49">
            <v>0</v>
          </cell>
          <cell r="L49">
            <v>0</v>
          </cell>
          <cell r="M49">
            <v>0</v>
          </cell>
          <cell r="N49">
            <v>0</v>
          </cell>
          <cell r="O49">
            <v>0</v>
          </cell>
          <cell r="P49">
            <v>0</v>
          </cell>
        </row>
        <row r="50">
          <cell r="D50" t="str">
            <v>Contract Restructure</v>
          </cell>
          <cell r="G50">
            <v>0</v>
          </cell>
          <cell r="H50">
            <v>0</v>
          </cell>
          <cell r="I50">
            <v>0</v>
          </cell>
          <cell r="J50">
            <v>0</v>
          </cell>
          <cell r="K50">
            <v>0</v>
          </cell>
          <cell r="L50">
            <v>0</v>
          </cell>
          <cell r="M50">
            <v>0</v>
          </cell>
          <cell r="N50">
            <v>0</v>
          </cell>
          <cell r="O50">
            <v>0</v>
          </cell>
          <cell r="P50">
            <v>0</v>
          </cell>
        </row>
        <row r="51">
          <cell r="D51" t="str">
            <v>Douglas Settlement</v>
          </cell>
          <cell r="G51">
            <v>0</v>
          </cell>
          <cell r="H51">
            <v>0</v>
          </cell>
          <cell r="I51">
            <v>0</v>
          </cell>
          <cell r="J51">
            <v>0</v>
          </cell>
          <cell r="K51">
            <v>0</v>
          </cell>
          <cell r="L51">
            <v>-1700000</v>
          </cell>
          <cell r="M51">
            <v>0</v>
          </cell>
          <cell r="N51">
            <v>0</v>
          </cell>
          <cell r="O51">
            <v>0</v>
          </cell>
          <cell r="P51">
            <v>0</v>
          </cell>
        </row>
        <row r="52">
          <cell r="D52" t="str">
            <v>BEP Amort</v>
          </cell>
          <cell r="E52">
            <v>293885</v>
          </cell>
          <cell r="F52">
            <v>293885</v>
          </cell>
          <cell r="G52">
            <v>293885</v>
          </cell>
          <cell r="H52">
            <v>293885</v>
          </cell>
          <cell r="I52">
            <v>293885</v>
          </cell>
          <cell r="J52">
            <v>293885</v>
          </cell>
          <cell r="K52">
            <v>293885</v>
          </cell>
          <cell r="L52">
            <v>293885</v>
          </cell>
          <cell r="M52">
            <v>293885</v>
          </cell>
          <cell r="N52">
            <v>293885</v>
          </cell>
          <cell r="O52">
            <v>293885</v>
          </cell>
          <cell r="P52">
            <v>293885</v>
          </cell>
        </row>
        <row r="53">
          <cell r="D53" t="str">
            <v>Other Power Costs</v>
          </cell>
          <cell r="E53">
            <v>559525.51</v>
          </cell>
          <cell r="F53">
            <v>575530.92000000004</v>
          </cell>
          <cell r="G53">
            <v>616104.14250000007</v>
          </cell>
          <cell r="H53">
            <v>616104.14250000007</v>
          </cell>
          <cell r="I53">
            <v>616104.14250000007</v>
          </cell>
          <cell r="J53">
            <v>616104.14250000007</v>
          </cell>
          <cell r="K53">
            <v>616104.14250000007</v>
          </cell>
          <cell r="L53">
            <v>616104.14250000007</v>
          </cell>
          <cell r="M53">
            <v>616104.14250000007</v>
          </cell>
          <cell r="N53">
            <v>616104.14250000007</v>
          </cell>
          <cell r="O53">
            <v>616104.14250000007</v>
          </cell>
          <cell r="P53">
            <v>616104.14250000007</v>
          </cell>
        </row>
        <row r="54">
          <cell r="D54" t="str">
            <v>NonCore Gas</v>
          </cell>
          <cell r="G54">
            <v>6517750</v>
          </cell>
          <cell r="H54">
            <v>268650</v>
          </cell>
          <cell r="I54">
            <v>280705</v>
          </cell>
          <cell r="J54">
            <v>277650</v>
          </cell>
          <cell r="K54">
            <v>268305</v>
          </cell>
          <cell r="L54">
            <v>249705</v>
          </cell>
          <cell r="M54">
            <v>241650</v>
          </cell>
          <cell r="N54">
            <v>243505</v>
          </cell>
          <cell r="O54">
            <v>-4350</v>
          </cell>
          <cell r="P54">
            <v>-140895</v>
          </cell>
        </row>
      </sheetData>
      <sheetData sheetId="3"/>
      <sheetData sheetId="4"/>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_1"/>
      <sheetName val="CAPACITY_A"/>
      <sheetName val="2006-07"/>
      <sheetName val="Peak Resources"/>
      <sheetName val="F05Peak"/>
      <sheetName val="Peak Resources 07.05 Update"/>
      <sheetName val="7.05 05 PCORCJMR_ Peak Capacity"/>
      <sheetName val="05 PCORC JMR__ Peak Capacity"/>
      <sheetName val="05 PCORC2 JMR__ Peak Capacity"/>
      <sheetName val="Peak Resources Strat Plan"/>
      <sheetName val="04 GRC JMR24C Peak Capacity"/>
      <sheetName val="Winter On-peak Cap - 2005+PCORC"/>
      <sheetName val="Plant Capacities 11.16.05 TomLe"/>
      <sheetName val="Mid-C Generation"/>
      <sheetName val="Westside Plants 011904"/>
      <sheetName val="Winter On-peak Cap - 2004-05"/>
      <sheetName val="Loads"/>
      <sheetName val="PSE % of Rock Island"/>
      <sheetName val="04_05 Prem Update"/>
      <sheetName val="CAPACITY_DAmounts"/>
      <sheetName val="2008 Extreme Peaks - 080403"/>
      <sheetName val="MidC Capacity - New"/>
      <sheetName val="2005 Budget Update"/>
      <sheetName val="2002 Frcst vs Actual MWh"/>
      <sheetName val="Peaks - 071503"/>
      <sheetName val="Peaks-FO2"/>
      <sheetName val="Peaks-F01"/>
      <sheetName val="MidC Capacity - Old"/>
      <sheetName val="CAPACITY_DAmounts OLD"/>
      <sheetName val="2006"/>
      <sheetName val="05 GRC JMR__ Peak Capacity"/>
      <sheetName val="Sheet1"/>
      <sheetName val="Frcst vs Actual MWh"/>
      <sheetName val="chg in 04"/>
      <sheetName val="2008 Extreme Peaks - 091803"/>
      <sheetName val="Peaks-New"/>
      <sheetName val="2008 Extreme Peaks - 071503"/>
      <sheetName val="Peaks-Old"/>
      <sheetName val="Mid-C Generation06GRC"/>
      <sheetName val="Exhibit A-1 Orig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5">
          <cell r="E5">
            <v>36099</v>
          </cell>
          <cell r="F5">
            <v>36129</v>
          </cell>
          <cell r="G5">
            <v>36160</v>
          </cell>
          <cell r="H5">
            <v>36191</v>
          </cell>
          <cell r="I5">
            <v>36464</v>
          </cell>
          <cell r="J5">
            <v>36494</v>
          </cell>
          <cell r="K5">
            <v>36525</v>
          </cell>
          <cell r="L5">
            <v>36556</v>
          </cell>
          <cell r="M5">
            <v>36830</v>
          </cell>
          <cell r="N5">
            <v>36860</v>
          </cell>
          <cell r="O5">
            <v>36891</v>
          </cell>
          <cell r="P5">
            <v>36922</v>
          </cell>
          <cell r="Q5">
            <v>37195</v>
          </cell>
          <cell r="R5">
            <v>37225</v>
          </cell>
          <cell r="S5">
            <v>37256</v>
          </cell>
          <cell r="T5">
            <v>37287</v>
          </cell>
          <cell r="U5">
            <v>37560</v>
          </cell>
          <cell r="V5">
            <v>37590</v>
          </cell>
          <cell r="W5">
            <v>37621</v>
          </cell>
          <cell r="X5">
            <v>37652</v>
          </cell>
          <cell r="Y5">
            <v>37925</v>
          </cell>
          <cell r="Z5">
            <v>37955</v>
          </cell>
          <cell r="AA5">
            <v>37986</v>
          </cell>
          <cell r="AB5">
            <v>38017</v>
          </cell>
          <cell r="AC5">
            <v>38291</v>
          </cell>
          <cell r="AD5">
            <v>38321</v>
          </cell>
        </row>
        <row r="6">
          <cell r="E6">
            <v>2570.7735360580582</v>
          </cell>
          <cell r="F6">
            <v>2816.6719238560922</v>
          </cell>
          <cell r="G6">
            <v>2884.4517302600407</v>
          </cell>
          <cell r="H6">
            <v>2719.5451206742555</v>
          </cell>
          <cell r="I6">
            <v>2584.0666666666666</v>
          </cell>
          <cell r="J6">
            <v>2875.1384408602153</v>
          </cell>
          <cell r="K6">
            <v>2881.8047580645166</v>
          </cell>
          <cell r="L6">
            <v>2711.74066091954</v>
          </cell>
          <cell r="M6">
            <v>2585.5042083333333</v>
          </cell>
          <cell r="N6">
            <v>2857.5044892473115</v>
          </cell>
          <cell r="O6">
            <v>2888.8676836196305</v>
          </cell>
          <cell r="P6">
            <v>2731.6511985609218</v>
          </cell>
          <cell r="Q6">
            <v>2598.5807454048909</v>
          </cell>
          <cell r="R6">
            <v>2863.0480052799267</v>
          </cell>
          <cell r="S6">
            <v>2897.8545411478408</v>
          </cell>
          <cell r="T6">
            <v>2740.1489779079748</v>
          </cell>
          <cell r="U6">
            <v>2606.664561450506</v>
          </cell>
          <cell r="V6">
            <v>2871.954541451787</v>
          </cell>
          <cell r="W6">
            <v>2923.4876569936223</v>
          </cell>
          <cell r="X6">
            <v>2764.3871013845223</v>
          </cell>
          <cell r="Y6">
            <v>2629.7219419111166</v>
          </cell>
          <cell r="Z6">
            <v>2897.3585575676861</v>
          </cell>
          <cell r="AA6">
            <v>2951.1749854031737</v>
          </cell>
          <cell r="AB6">
            <v>2694.3411736286771</v>
          </cell>
          <cell r="AC6">
            <v>2654.6271180480226</v>
          </cell>
          <cell r="AD6">
            <v>2924.7984264214838</v>
          </cell>
        </row>
        <row r="7">
          <cell r="E7">
            <v>4282.4334003791209</v>
          </cell>
          <cell r="F7">
            <v>4577.4057709677263</v>
          </cell>
          <cell r="G7">
            <v>4772.9597002800228</v>
          </cell>
          <cell r="H7">
            <v>4469.6961155805802</v>
          </cell>
          <cell r="I7">
            <v>3810.072688136017</v>
          </cell>
          <cell r="J7">
            <v>4244.9811347948626</v>
          </cell>
          <cell r="K7">
            <v>4481.2306589386726</v>
          </cell>
          <cell r="L7">
            <v>4206.0654958214582</v>
          </cell>
          <cell r="M7">
            <v>3868.1146177557475</v>
          </cell>
          <cell r="N7">
            <v>4281.7080345540098</v>
          </cell>
          <cell r="O7">
            <v>4492.9327191175889</v>
          </cell>
          <cell r="P7">
            <v>4216.599445258531</v>
          </cell>
          <cell r="Q7">
            <v>3876.0430629517859</v>
          </cell>
          <cell r="R7">
            <v>4289.398422168053</v>
          </cell>
          <cell r="S7">
            <v>4500.3234394803194</v>
          </cell>
          <cell r="T7">
            <v>4223.6907599413771</v>
          </cell>
          <cell r="U7">
            <v>3888.8888126531047</v>
          </cell>
          <cell r="V7">
            <v>4320.882401320715</v>
          </cell>
          <cell r="W7">
            <v>4548.4359742375091</v>
          </cell>
          <cell r="X7">
            <v>4268.5843231942563</v>
          </cell>
          <cell r="Y7">
            <v>3931.2139074496649</v>
          </cell>
          <cell r="Z7">
            <v>4359.5868833657787</v>
          </cell>
          <cell r="AA7">
            <v>4580.9965462901928</v>
          </cell>
          <cell r="AB7">
            <v>4299.3708970792168</v>
          </cell>
          <cell r="AC7">
            <v>3962.5999427177253</v>
          </cell>
          <cell r="AD7">
            <v>4383.1710707591837</v>
          </cell>
        </row>
        <row r="8">
          <cell r="E8">
            <v>4685</v>
          </cell>
          <cell r="F8">
            <v>5124</v>
          </cell>
          <cell r="G8">
            <v>5047</v>
          </cell>
          <cell r="H8">
            <v>4987</v>
          </cell>
          <cell r="I8">
            <v>4709.2255165722718</v>
          </cell>
          <cell r="J8">
            <v>5230.3604286291857</v>
          </cell>
          <cell r="K8">
            <v>5042.3685241009025</v>
          </cell>
          <cell r="L8">
            <v>4972.6884739654115</v>
          </cell>
          <cell r="M8">
            <v>4711.8453049798727</v>
          </cell>
          <cell r="N8">
            <v>5198.2813045752846</v>
          </cell>
          <cell r="O8">
            <v>5054.7267081199661</v>
          </cell>
          <cell r="P8">
            <v>5009.1996722767508</v>
          </cell>
          <cell r="Q8">
            <v>4735.6760996107323</v>
          </cell>
          <cell r="R8">
            <v>5208.3658926703838</v>
          </cell>
          <cell r="S8">
            <v>5070.4512458090703</v>
          </cell>
          <cell r="T8">
            <v>5024.7825818161391</v>
          </cell>
          <cell r="U8">
            <v>4750.4081161195763</v>
          </cell>
          <cell r="V8">
            <v>5224.5683800662655</v>
          </cell>
          <cell r="W8">
            <v>5115.3021733931473</v>
          </cell>
          <cell r="X8">
            <v>5069.2295449713502</v>
          </cell>
          <cell r="Y8">
            <v>4792.4280863514159</v>
          </cell>
          <cell r="Z8">
            <v>5270.7825583933109</v>
          </cell>
          <cell r="AA8">
            <v>5163.7474099755636</v>
          </cell>
          <cell r="AB8">
            <v>4940.7819457523337</v>
          </cell>
          <cell r="AC8">
            <v>4837.8154954579832</v>
          </cell>
          <cell r="AD8">
            <v>5320.7002952855692</v>
          </cell>
        </row>
      </sheetData>
      <sheetData sheetId="21" refreshError="1"/>
      <sheetData sheetId="22" refreshError="1"/>
      <sheetData sheetId="23" refreshError="1"/>
      <sheetData sheetId="24" refreshError="1"/>
      <sheetData sheetId="25" refreshError="1"/>
      <sheetData sheetId="26" refreshError="1">
        <row r="5">
          <cell r="C5">
            <v>35764</v>
          </cell>
          <cell r="D5">
            <v>4791.9845725734322</v>
          </cell>
          <cell r="E5">
            <v>5272.9159427448749</v>
          </cell>
        </row>
        <row r="6">
          <cell r="C6">
            <v>35795</v>
          </cell>
          <cell r="D6">
            <v>5002.3387796910711</v>
          </cell>
          <cell r="E6">
            <v>5505.6985356050645</v>
          </cell>
        </row>
        <row r="7">
          <cell r="C7">
            <v>35826</v>
          </cell>
          <cell r="D7">
            <v>4630.2405641197802</v>
          </cell>
          <cell r="E7">
            <v>5101.0109932573032</v>
          </cell>
        </row>
        <row r="8">
          <cell r="C8">
            <v>35854</v>
          </cell>
          <cell r="D8">
            <v>3848.1866035800076</v>
          </cell>
          <cell r="E8" t="str">
            <v xml:space="preserve"> </v>
          </cell>
        </row>
        <row r="9">
          <cell r="C9">
            <v>35885</v>
          </cell>
          <cell r="D9">
            <v>3456.2425731958638</v>
          </cell>
          <cell r="E9" t="str">
            <v xml:space="preserve"> </v>
          </cell>
        </row>
        <row r="10">
          <cell r="C10">
            <v>35915</v>
          </cell>
          <cell r="D10">
            <v>3191.4964072552948</v>
          </cell>
          <cell r="E10" t="str">
            <v xml:space="preserve"> </v>
          </cell>
        </row>
        <row r="11">
          <cell r="C11">
            <v>35946</v>
          </cell>
          <cell r="D11">
            <v>3017.289513443111</v>
          </cell>
          <cell r="E11" t="str">
            <v xml:space="preserve"> </v>
          </cell>
        </row>
        <row r="12">
          <cell r="C12">
            <v>35976</v>
          </cell>
          <cell r="D12">
            <v>2885.6151059950012</v>
          </cell>
          <cell r="E12" t="str">
            <v xml:space="preserve"> </v>
          </cell>
        </row>
        <row r="13">
          <cell r="C13">
            <v>36007</v>
          </cell>
          <cell r="D13">
            <v>3004.5443369656596</v>
          </cell>
          <cell r="E13" t="str">
            <v xml:space="preserve"> </v>
          </cell>
        </row>
        <row r="14">
          <cell r="C14">
            <v>36038</v>
          </cell>
          <cell r="D14">
            <v>3079.1485368724361</v>
          </cell>
          <cell r="E14" t="str">
            <v xml:space="preserve"> </v>
          </cell>
        </row>
        <row r="15">
          <cell r="C15">
            <v>36068</v>
          </cell>
          <cell r="D15">
            <v>3395.3565016883094</v>
          </cell>
          <cell r="E15" t="str">
            <v xml:space="preserve"> </v>
          </cell>
        </row>
        <row r="16">
          <cell r="C16">
            <v>36099</v>
          </cell>
          <cell r="D16">
            <v>4543.5812258051892</v>
          </cell>
          <cell r="E16">
            <v>4979.8945535057737</v>
          </cell>
        </row>
        <row r="17">
          <cell r="C17">
            <v>36129</v>
          </cell>
          <cell r="D17">
            <v>4860.4780375251357</v>
          </cell>
          <cell r="E17">
            <v>5350.7838476318038</v>
          </cell>
        </row>
        <row r="18">
          <cell r="C18">
            <v>36160</v>
          </cell>
          <cell r="D18">
            <v>5086.0051397105117</v>
          </cell>
          <cell r="E18">
            <v>5599.8359640184071</v>
          </cell>
        </row>
        <row r="19">
          <cell r="C19">
            <v>36191</v>
          </cell>
          <cell r="D19">
            <v>4694.6543839931956</v>
          </cell>
          <cell r="E19">
            <v>5173.7273132864029</v>
          </cell>
        </row>
        <row r="20">
          <cell r="C20">
            <v>36219</v>
          </cell>
          <cell r="D20">
            <v>3908.4453631732185</v>
          </cell>
          <cell r="E20" t="str">
            <v xml:space="preserve"> </v>
          </cell>
        </row>
        <row r="21">
          <cell r="C21">
            <v>36250</v>
          </cell>
          <cell r="D21">
            <v>3509.4830087594419</v>
          </cell>
          <cell r="E21" t="str">
            <v xml:space="preserve"> </v>
          </cell>
        </row>
        <row r="22">
          <cell r="C22">
            <v>36280</v>
          </cell>
          <cell r="D22">
            <v>3244.1387534520009</v>
          </cell>
          <cell r="E22" t="str">
            <v xml:space="preserve"> </v>
          </cell>
        </row>
        <row r="23">
          <cell r="C23">
            <v>36311</v>
          </cell>
          <cell r="D23">
            <v>3089.2782295470452</v>
          </cell>
          <cell r="E23" t="str">
            <v xml:space="preserve"> </v>
          </cell>
        </row>
        <row r="24">
          <cell r="C24">
            <v>36341</v>
          </cell>
          <cell r="D24">
            <v>2948.7824225700238</v>
          </cell>
          <cell r="E24" t="str">
            <v xml:space="preserve"> </v>
          </cell>
        </row>
        <row r="25">
          <cell r="C25">
            <v>36372</v>
          </cell>
          <cell r="D25">
            <v>3049.078643556767</v>
          </cell>
          <cell r="E25" t="str">
            <v xml:space="preserve"> </v>
          </cell>
        </row>
        <row r="26">
          <cell r="C26">
            <v>36403</v>
          </cell>
          <cell r="D26">
            <v>3117.5054695461859</v>
          </cell>
          <cell r="E26" t="str">
            <v xml:space="preserve"> </v>
          </cell>
        </row>
        <row r="27">
          <cell r="C27">
            <v>36433</v>
          </cell>
          <cell r="D27">
            <v>3430.0938085976932</v>
          </cell>
          <cell r="E27" t="str">
            <v xml:space="preserve"> </v>
          </cell>
        </row>
        <row r="28">
          <cell r="C28">
            <v>36464</v>
          </cell>
          <cell r="D28">
            <v>4586.9691451582894</v>
          </cell>
          <cell r="E28">
            <v>5027.9701955085256</v>
          </cell>
        </row>
        <row r="29">
          <cell r="C29">
            <v>36494</v>
          </cell>
          <cell r="D29">
            <v>4895.1288391540647</v>
          </cell>
          <cell r="E29">
            <v>5389.3448364788137</v>
          </cell>
        </row>
        <row r="30">
          <cell r="C30">
            <v>36525</v>
          </cell>
          <cell r="D30">
            <v>5094.8196127533847</v>
          </cell>
          <cell r="E30">
            <v>5610.8709855475227</v>
          </cell>
        </row>
        <row r="31">
          <cell r="C31">
            <v>36556</v>
          </cell>
          <cell r="D31">
            <v>4690.9664471310625</v>
          </cell>
          <cell r="E31">
            <v>5170.8411258861479</v>
          </cell>
        </row>
        <row r="32">
          <cell r="C32">
            <v>36585</v>
          </cell>
          <cell r="D32">
            <v>3892.9149697460171</v>
          </cell>
          <cell r="E32" t="str">
            <v xml:space="preserve"> </v>
          </cell>
        </row>
        <row r="33">
          <cell r="C33">
            <v>36616</v>
          </cell>
          <cell r="D33">
            <v>3485.6734371256944</v>
          </cell>
          <cell r="E33" t="str">
            <v xml:space="preserve"> </v>
          </cell>
        </row>
        <row r="34">
          <cell r="C34">
            <v>36646</v>
          </cell>
          <cell r="D34">
            <v>3224.2225165411628</v>
          </cell>
          <cell r="E34" t="str">
            <v xml:space="preserve"> </v>
          </cell>
        </row>
        <row r="35">
          <cell r="C35">
            <v>36677</v>
          </cell>
          <cell r="D35">
            <v>3092.0265597984235</v>
          </cell>
          <cell r="E35" t="str">
            <v xml:space="preserve"> </v>
          </cell>
        </row>
        <row r="36">
          <cell r="C36">
            <v>36707</v>
          </cell>
          <cell r="D36">
            <v>2954.8600909287843</v>
          </cell>
          <cell r="E36" t="str">
            <v xml:space="preserve"> </v>
          </cell>
        </row>
        <row r="37">
          <cell r="C37">
            <v>36738</v>
          </cell>
          <cell r="D37">
            <v>3044.4536412716193</v>
          </cell>
          <cell r="E37" t="str">
            <v xml:space="preserve"> </v>
          </cell>
        </row>
        <row r="38">
          <cell r="C38">
            <v>36769</v>
          </cell>
          <cell r="D38">
            <v>3120.1062164393743</v>
          </cell>
          <cell r="E38" t="str">
            <v xml:space="preserve"> </v>
          </cell>
        </row>
        <row r="39">
          <cell r="C39">
            <v>36799</v>
          </cell>
          <cell r="D39">
            <v>3441.9635100351779</v>
          </cell>
          <cell r="E39" t="str">
            <v xml:space="preserve"> </v>
          </cell>
        </row>
        <row r="40">
          <cell r="C40">
            <v>36830</v>
          </cell>
          <cell r="D40">
            <v>4617.8540961846038</v>
          </cell>
          <cell r="E40">
            <v>5061.7441237929561</v>
          </cell>
        </row>
        <row r="41">
          <cell r="C41">
            <v>36860</v>
          </cell>
          <cell r="D41">
            <v>4952.402875100348</v>
          </cell>
          <cell r="E41">
            <v>5451.7912303485737</v>
          </cell>
        </row>
        <row r="42">
          <cell r="C42">
            <v>36891</v>
          </cell>
          <cell r="D42">
            <v>5150.3333460161411</v>
          </cell>
          <cell r="E42">
            <v>5672.2133937585031</v>
          </cell>
        </row>
        <row r="43">
          <cell r="C43">
            <v>36922</v>
          </cell>
          <cell r="D43">
            <v>4736.9214064646767</v>
          </cell>
          <cell r="E43">
            <v>5221.9769841411007</v>
          </cell>
        </row>
        <row r="44">
          <cell r="C44">
            <v>36950</v>
          </cell>
          <cell r="D44">
            <v>3931.4075433827688</v>
          </cell>
          <cell r="E44" t="str">
            <v xml:space="preserve"> </v>
          </cell>
        </row>
        <row r="45">
          <cell r="C45">
            <v>36981</v>
          </cell>
          <cell r="D45">
            <v>3524.4932288957366</v>
          </cell>
          <cell r="E45" t="str">
            <v xml:space="preserve"> </v>
          </cell>
        </row>
        <row r="46">
          <cell r="C46">
            <v>37011</v>
          </cell>
          <cell r="D46">
            <v>3278.4362222626396</v>
          </cell>
          <cell r="E46" t="str">
            <v xml:space="preserve"> </v>
          </cell>
        </row>
        <row r="47">
          <cell r="C47">
            <v>37042</v>
          </cell>
          <cell r="D47">
            <v>3158.8728586341867</v>
          </cell>
          <cell r="E47" t="str">
            <v xml:space="preserve"> </v>
          </cell>
        </row>
        <row r="48">
          <cell r="C48">
            <v>37072</v>
          </cell>
          <cell r="D48">
            <v>3026.5964330355482</v>
          </cell>
          <cell r="E48" t="str">
            <v xml:space="preserve"> </v>
          </cell>
        </row>
        <row r="49">
          <cell r="C49">
            <v>37103</v>
          </cell>
          <cell r="D49">
            <v>3122.9065540047113</v>
          </cell>
          <cell r="E49" t="str">
            <v xml:space="preserve"> </v>
          </cell>
        </row>
        <row r="50">
          <cell r="C50">
            <v>37134</v>
          </cell>
          <cell r="D50">
            <v>3202.3327942661131</v>
          </cell>
          <cell r="E50" t="str">
            <v xml:space="preserve"> </v>
          </cell>
        </row>
        <row r="51">
          <cell r="C51">
            <v>37164</v>
          </cell>
          <cell r="D51">
            <v>3532.3048166289173</v>
          </cell>
          <cell r="E51" t="str">
            <v xml:space="preserve"> </v>
          </cell>
        </row>
        <row r="52">
          <cell r="C52">
            <v>37195</v>
          </cell>
          <cell r="D52">
            <v>4736.3389644157642</v>
          </cell>
          <cell r="E52">
            <v>5192.6339342816545</v>
          </cell>
        </row>
        <row r="53">
          <cell r="C53">
            <v>37225</v>
          </cell>
          <cell r="D53">
            <v>5070.7553418263306</v>
          </cell>
          <cell r="E53">
            <v>5583.1136098026091</v>
          </cell>
        </row>
        <row r="54">
          <cell r="C54">
            <v>37256</v>
          </cell>
          <cell r="D54">
            <v>5257.7442375931432</v>
          </cell>
          <cell r="E54">
            <v>5791.3477167615183</v>
          </cell>
        </row>
        <row r="55">
          <cell r="C55">
            <v>37287</v>
          </cell>
          <cell r="D55">
            <v>4821.1064175835972</v>
          </cell>
          <cell r="E55">
            <v>5315.5138999207329</v>
          </cell>
        </row>
        <row r="56">
          <cell r="C56">
            <v>37315</v>
          </cell>
          <cell r="D56">
            <v>3996.5398284683788</v>
          </cell>
          <cell r="E56" t="str">
            <v xml:space="preserve"> </v>
          </cell>
        </row>
        <row r="57">
          <cell r="C57">
            <v>37346</v>
          </cell>
          <cell r="D57">
            <v>3580.9975804480337</v>
          </cell>
          <cell r="E57" t="str">
            <v xml:space="preserve"> </v>
          </cell>
        </row>
        <row r="58">
          <cell r="C58">
            <v>37376</v>
          </cell>
          <cell r="D58">
            <v>3335.5611210632451</v>
          </cell>
          <cell r="E58" t="str">
            <v xml:space="preserve"> </v>
          </cell>
        </row>
        <row r="59">
          <cell r="C59">
            <v>37407</v>
          </cell>
          <cell r="D59">
            <v>3222.2018079727741</v>
          </cell>
          <cell r="E59" t="str">
            <v xml:space="preserve"> </v>
          </cell>
        </row>
        <row r="60">
          <cell r="C60">
            <v>37437</v>
          </cell>
          <cell r="D60">
            <v>3089.5450905601979</v>
          </cell>
          <cell r="E60" t="str">
            <v xml:space="preserve"> </v>
          </cell>
        </row>
        <row r="61">
          <cell r="C61">
            <v>37468</v>
          </cell>
          <cell r="D61">
            <v>3188.5597430454191</v>
          </cell>
          <cell r="E61" t="str">
            <v xml:space="preserve"> </v>
          </cell>
        </row>
        <row r="62">
          <cell r="C62">
            <v>37499</v>
          </cell>
          <cell r="D62">
            <v>3268.7253042150187</v>
          </cell>
          <cell r="E62" t="str">
            <v xml:space="preserve"> </v>
          </cell>
        </row>
        <row r="63">
          <cell r="C63">
            <v>37529</v>
          </cell>
          <cell r="D63">
            <v>3603.9523197377816</v>
          </cell>
          <cell r="E63" t="str">
            <v xml:space="preserve"> </v>
          </cell>
        </row>
        <row r="64">
          <cell r="C64">
            <v>37560</v>
          </cell>
          <cell r="D64">
            <v>4832.0594976828588</v>
          </cell>
          <cell r="E64">
            <v>5297.9212628364094</v>
          </cell>
        </row>
        <row r="65">
          <cell r="C65">
            <v>37590</v>
          </cell>
          <cell r="D65">
            <v>5168.0172212516745</v>
          </cell>
          <cell r="E65">
            <v>5690.5082003214848</v>
          </cell>
        </row>
        <row r="66">
          <cell r="C66">
            <v>37621</v>
          </cell>
          <cell r="D66">
            <v>5348.3429480108316</v>
          </cell>
          <cell r="E66">
            <v>5891.5491955667585</v>
          </cell>
        </row>
        <row r="67">
          <cell r="C67">
            <v>37652</v>
          </cell>
          <cell r="D67">
            <v>4895.60336323099</v>
          </cell>
          <cell r="E67">
            <v>5398.1784250144719</v>
          </cell>
        </row>
        <row r="68">
          <cell r="C68">
            <v>37680</v>
          </cell>
          <cell r="D68">
            <v>4051.9045393586603</v>
          </cell>
          <cell r="E68" t="str">
            <v xml:space="preserve"> </v>
          </cell>
        </row>
        <row r="69">
          <cell r="C69">
            <v>37711</v>
          </cell>
          <cell r="D69">
            <v>3629.0480895719702</v>
          </cell>
          <cell r="E69" t="str">
            <v xml:space="preserve"> </v>
          </cell>
        </row>
        <row r="70">
          <cell r="C70">
            <v>37741</v>
          </cell>
          <cell r="D70">
            <v>3390.461171296055</v>
          </cell>
          <cell r="E70" t="str">
            <v xml:space="preserve"> </v>
          </cell>
        </row>
        <row r="71">
          <cell r="C71">
            <v>37772</v>
          </cell>
          <cell r="D71">
            <v>3285.2974309003139</v>
          </cell>
          <cell r="E71" t="str">
            <v xml:space="preserve"> </v>
          </cell>
        </row>
        <row r="72">
          <cell r="C72">
            <v>37802</v>
          </cell>
          <cell r="D72">
            <v>3153.4483546713554</v>
          </cell>
          <cell r="E72" t="str">
            <v xml:space="preserve"> </v>
          </cell>
        </row>
        <row r="73">
          <cell r="C73">
            <v>37833</v>
          </cell>
          <cell r="D73">
            <v>3254.7642682066862</v>
          </cell>
          <cell r="E73" t="str">
            <v xml:space="preserve"> </v>
          </cell>
        </row>
        <row r="74">
          <cell r="C74">
            <v>37864</v>
          </cell>
          <cell r="D74">
            <v>3336.6527554859263</v>
          </cell>
          <cell r="E74" t="str">
            <v xml:space="preserve"> </v>
          </cell>
        </row>
        <row r="75">
          <cell r="C75">
            <v>37894</v>
          </cell>
          <cell r="D75">
            <v>3678.3992141496983</v>
          </cell>
          <cell r="E75" t="str">
            <v xml:space="preserve"> </v>
          </cell>
        </row>
        <row r="76">
          <cell r="C76">
            <v>37925</v>
          </cell>
          <cell r="D76">
            <v>4929.349705487788</v>
          </cell>
          <cell r="E76">
            <v>5404.9527597790793</v>
          </cell>
        </row>
        <row r="77">
          <cell r="C77">
            <v>37955</v>
          </cell>
          <cell r="D77">
            <v>5270.3234715185472</v>
          </cell>
          <cell r="E77">
            <v>5803.5550917620185</v>
          </cell>
        </row>
        <row r="78">
          <cell r="C78">
            <v>37986</v>
          </cell>
          <cell r="D78">
            <v>5443.8926368301627</v>
          </cell>
          <cell r="E78">
            <v>5997.310447529363</v>
          </cell>
        </row>
        <row r="79">
          <cell r="C79">
            <v>38017</v>
          </cell>
          <cell r="D79">
            <v>4971.9775781362032</v>
          </cell>
          <cell r="E79">
            <v>5482.943141777243</v>
          </cell>
        </row>
        <row r="80">
          <cell r="C80">
            <v>38046</v>
          </cell>
          <cell r="D80">
            <v>4111.1235564885028</v>
          </cell>
          <cell r="E80" t="str">
            <v xml:space="preserve"> </v>
          </cell>
        </row>
        <row r="81">
          <cell r="C81">
            <v>38077</v>
          </cell>
          <cell r="D81">
            <v>3680.2643124329916</v>
          </cell>
          <cell r="E81" t="str">
            <v xml:space="preserve"> </v>
          </cell>
        </row>
        <row r="82">
          <cell r="C82">
            <v>38107</v>
          </cell>
          <cell r="D82">
            <v>3446.9032424867833</v>
          </cell>
          <cell r="E82" t="str">
            <v xml:space="preserve"> </v>
          </cell>
        </row>
        <row r="83">
          <cell r="C83">
            <v>38138</v>
          </cell>
          <cell r="D83">
            <v>3346.9376670202896</v>
          </cell>
          <cell r="E83" t="str">
            <v xml:space="preserve"> </v>
          </cell>
        </row>
        <row r="84">
          <cell r="C84">
            <v>38168</v>
          </cell>
          <cell r="D84">
            <v>3215.1294227033491</v>
          </cell>
          <cell r="E84" t="str">
            <v xml:space="preserve"> </v>
          </cell>
        </row>
        <row r="85">
          <cell r="C85">
            <v>38199</v>
          </cell>
          <cell r="D85">
            <v>3322.8339184387969</v>
          </cell>
          <cell r="E85" t="str">
            <v xml:space="preserve"> </v>
          </cell>
        </row>
        <row r="86">
          <cell r="C86">
            <v>38230</v>
          </cell>
          <cell r="D86">
            <v>3404.4063854815586</v>
          </cell>
          <cell r="E86" t="str">
            <v xml:space="preserve"> </v>
          </cell>
        </row>
        <row r="87">
          <cell r="C87">
            <v>38260</v>
          </cell>
          <cell r="D87">
            <v>3752.0122867601076</v>
          </cell>
          <cell r="E87" t="str">
            <v xml:space="preserve"> </v>
          </cell>
        </row>
        <row r="88">
          <cell r="C88">
            <v>38291</v>
          </cell>
          <cell r="D88">
            <v>5029.1095418075311</v>
          </cell>
          <cell r="E88">
            <v>5514.7285753311335</v>
          </cell>
        </row>
        <row r="89">
          <cell r="C89">
            <v>38321</v>
          </cell>
          <cell r="D89">
            <v>5374.390335016491</v>
          </cell>
          <cell r="E89">
            <v>5918.7243537167979</v>
          </cell>
        </row>
        <row r="90">
          <cell r="C90">
            <v>38352</v>
          </cell>
          <cell r="D90">
            <v>5541.9736809626656</v>
          </cell>
          <cell r="E90">
            <v>6105.9182644773236</v>
          </cell>
        </row>
        <row r="91">
          <cell r="C91">
            <v>38383</v>
          </cell>
          <cell r="D91">
            <v>5049.5427163693375</v>
          </cell>
          <cell r="E91">
            <v>5569.0533675573479</v>
          </cell>
        </row>
        <row r="92">
          <cell r="C92">
            <v>38411</v>
          </cell>
          <cell r="D92">
            <v>4173.1383654796227</v>
          </cell>
          <cell r="E92" t="str">
            <v xml:space="preserve"> </v>
          </cell>
        </row>
        <row r="93">
          <cell r="C93">
            <v>38442</v>
          </cell>
          <cell r="D93">
            <v>3735.0252943992023</v>
          </cell>
          <cell r="E93" t="str">
            <v xml:space="preserve"> </v>
          </cell>
        </row>
        <row r="94">
          <cell r="C94">
            <v>38472</v>
          </cell>
          <cell r="D94">
            <v>3504.3409718803032</v>
          </cell>
          <cell r="E94" t="str">
            <v xml:space="preserve"> </v>
          </cell>
        </row>
        <row r="95">
          <cell r="C95">
            <v>38503</v>
          </cell>
          <cell r="D95">
            <v>3418.0825271444546</v>
          </cell>
          <cell r="E95" t="str">
            <v xml:space="preserve"> </v>
          </cell>
        </row>
        <row r="96">
          <cell r="C96">
            <v>38533</v>
          </cell>
          <cell r="D96">
            <v>3286.0035227415465</v>
          </cell>
          <cell r="E96" t="str">
            <v xml:space="preserve"> </v>
          </cell>
        </row>
        <row r="97">
          <cell r="C97">
            <v>38564</v>
          </cell>
          <cell r="D97">
            <v>3392.2031430927345</v>
          </cell>
          <cell r="E97" t="str">
            <v xml:space="preserve"> </v>
          </cell>
        </row>
        <row r="98">
          <cell r="C98">
            <v>38595</v>
          </cell>
          <cell r="D98">
            <v>3478.8183261197246</v>
          </cell>
          <cell r="E98" t="str">
            <v xml:space="preserve"> </v>
          </cell>
        </row>
        <row r="99">
          <cell r="C99">
            <v>38625</v>
          </cell>
          <cell r="D99">
            <v>3831.5406422918686</v>
          </cell>
          <cell r="E99" t="str">
            <v xml:space="preserve"> </v>
          </cell>
        </row>
        <row r="100">
          <cell r="C100">
            <v>38656</v>
          </cell>
          <cell r="D100">
            <v>5129.9692286731351</v>
          </cell>
          <cell r="E100">
            <v>5625.6589064902246</v>
          </cell>
        </row>
        <row r="101">
          <cell r="C101">
            <v>38686</v>
          </cell>
          <cell r="D101">
            <v>5480.218626320242</v>
          </cell>
          <cell r="E101">
            <v>6035.4711340699096</v>
          </cell>
        </row>
        <row r="102">
          <cell r="C102">
            <v>38717</v>
          </cell>
          <cell r="D102">
            <v>5638.8599239890009</v>
          </cell>
          <cell r="E102">
            <v>6213.1057336790373</v>
          </cell>
        </row>
        <row r="103">
          <cell r="C103">
            <v>38748</v>
          </cell>
          <cell r="D103">
            <v>5127.1248386715915</v>
          </cell>
          <cell r="E103">
            <v>5655.1364079235409</v>
          </cell>
        </row>
        <row r="104">
          <cell r="C104">
            <v>38776</v>
          </cell>
          <cell r="D104">
            <v>4233.0570318838036</v>
          </cell>
          <cell r="E104" t="str">
            <v xml:space="preserve"> </v>
          </cell>
        </row>
        <row r="105">
          <cell r="C105">
            <v>38807</v>
          </cell>
          <cell r="D105">
            <v>3786.0980891916147</v>
          </cell>
          <cell r="E105" t="str">
            <v xml:space="preserve"> </v>
          </cell>
        </row>
        <row r="106">
          <cell r="C106">
            <v>38837</v>
          </cell>
          <cell r="D106">
            <v>3562.3393032018166</v>
          </cell>
          <cell r="E106" t="str">
            <v xml:space="preserve"> </v>
          </cell>
        </row>
        <row r="107">
          <cell r="C107">
            <v>38868</v>
          </cell>
          <cell r="D107">
            <v>3482.9554977432435</v>
          </cell>
          <cell r="E107" t="str">
            <v xml:space="preserve"> </v>
          </cell>
        </row>
        <row r="108">
          <cell r="C108">
            <v>38898</v>
          </cell>
          <cell r="D108">
            <v>3351.1208402722414</v>
          </cell>
          <cell r="E108" t="str">
            <v xml:space="preserve"> </v>
          </cell>
        </row>
        <row r="109">
          <cell r="C109">
            <v>38929</v>
          </cell>
          <cell r="D109">
            <v>3462.8437226314418</v>
          </cell>
          <cell r="E109" t="str">
            <v xml:space="preserve"> </v>
          </cell>
        </row>
        <row r="110">
          <cell r="C110">
            <v>38960</v>
          </cell>
          <cell r="D110">
            <v>3549.7334423854832</v>
          </cell>
          <cell r="E110" t="str">
            <v xml:space="preserve"> </v>
          </cell>
        </row>
        <row r="111">
          <cell r="C111">
            <v>38990</v>
          </cell>
          <cell r="D111">
            <v>3908.4066145187944</v>
          </cell>
          <cell r="E111" t="str">
            <v xml:space="preserve"> </v>
          </cell>
        </row>
        <row r="112">
          <cell r="C112">
            <v>39021</v>
          </cell>
          <cell r="D112">
            <v>5232.3776355013688</v>
          </cell>
          <cell r="E112">
            <v>5738.2817981536082</v>
          </cell>
        </row>
        <row r="113">
          <cell r="C113">
            <v>39051</v>
          </cell>
          <cell r="D113">
            <v>5587.2831142428522</v>
          </cell>
          <cell r="E113">
            <v>6153.8267782504736</v>
          </cell>
        </row>
        <row r="114">
          <cell r="C114">
            <v>39082</v>
          </cell>
          <cell r="D114">
            <v>5739.2144613992896</v>
          </cell>
          <cell r="E114">
            <v>6324.144278554103</v>
          </cell>
        </row>
        <row r="115">
          <cell r="C115">
            <v>39113</v>
          </cell>
          <cell r="D115">
            <v>5206.5552405738945</v>
          </cell>
          <cell r="E115">
            <v>5743.2453065001846</v>
          </cell>
        </row>
        <row r="116">
          <cell r="C116">
            <v>39141</v>
          </cell>
          <cell r="D116">
            <v>4296.7675852597458</v>
          </cell>
          <cell r="E116" t="str">
            <v xml:space="preserve"> </v>
          </cell>
        </row>
        <row r="117">
          <cell r="C117">
            <v>39172</v>
          </cell>
          <cell r="D117">
            <v>3842.5812220990611</v>
          </cell>
          <cell r="E117" t="str">
            <v xml:space="preserve"> </v>
          </cell>
        </row>
        <row r="118">
          <cell r="C118">
            <v>39202</v>
          </cell>
          <cell r="D118">
            <v>3622.8845837738477</v>
          </cell>
          <cell r="E118" t="str">
            <v xml:space="preserve"> </v>
          </cell>
        </row>
        <row r="119">
          <cell r="C119">
            <v>39233</v>
          </cell>
          <cell r="D119">
            <v>3554.9197351283028</v>
          </cell>
          <cell r="E119" t="str">
            <v xml:space="preserve"> </v>
          </cell>
        </row>
        <row r="120">
          <cell r="C120">
            <v>39263</v>
          </cell>
          <cell r="D120">
            <v>3423.2444762495934</v>
          </cell>
          <cell r="E120" t="str">
            <v xml:space="preserve"> </v>
          </cell>
        </row>
        <row r="121">
          <cell r="C121">
            <v>39294</v>
          </cell>
          <cell r="D121">
            <v>3537.0553843690323</v>
          </cell>
          <cell r="E121" t="str">
            <v xml:space="preserve"> </v>
          </cell>
        </row>
        <row r="122">
          <cell r="C122">
            <v>39325</v>
          </cell>
          <cell r="D122">
            <v>3626.2318190956485</v>
          </cell>
          <cell r="E122" t="str">
            <v xml:space="preserve"> </v>
          </cell>
        </row>
        <row r="123">
          <cell r="C123">
            <v>39355</v>
          </cell>
          <cell r="D123">
            <v>3990.6288497481373</v>
          </cell>
          <cell r="E123" t="str">
            <v xml:space="preserve"> </v>
          </cell>
        </row>
        <row r="124">
          <cell r="C124">
            <v>39386</v>
          </cell>
          <cell r="D124">
            <v>5340.2599706894161</v>
          </cell>
          <cell r="E124">
            <v>5856.8708713516771</v>
          </cell>
        </row>
        <row r="125">
          <cell r="C125">
            <v>39416</v>
          </cell>
          <cell r="D125">
            <v>5698.247813622429</v>
          </cell>
          <cell r="E125">
            <v>6276.261273202309</v>
          </cell>
        </row>
        <row r="126">
          <cell r="C126">
            <v>39447</v>
          </cell>
          <cell r="D126">
            <v>5842.338034045606</v>
          </cell>
          <cell r="E126">
            <v>6438.1190980037036</v>
          </cell>
        </row>
        <row r="127">
          <cell r="C127">
            <v>39478</v>
          </cell>
          <cell r="D127">
            <v>5290.7039607496899</v>
          </cell>
          <cell r="E127">
            <v>5836.5293959761038</v>
          </cell>
        </row>
        <row r="128">
          <cell r="C128">
            <v>39507</v>
          </cell>
          <cell r="D128">
            <v>4360.7914581199302</v>
          </cell>
          <cell r="E128" t="str">
            <v xml:space="preserve"> </v>
          </cell>
        </row>
        <row r="129">
          <cell r="C129">
            <v>39538</v>
          </cell>
          <cell r="D129">
            <v>3898.431716063465</v>
          </cell>
          <cell r="E129" t="str">
            <v xml:space="preserve"> </v>
          </cell>
        </row>
        <row r="130">
          <cell r="C130">
            <v>39568</v>
          </cell>
          <cell r="D130">
            <v>3686.7570383777784</v>
          </cell>
          <cell r="E130" t="str">
            <v xml:space="preserve"> </v>
          </cell>
        </row>
        <row r="131">
          <cell r="C131">
            <v>39599</v>
          </cell>
          <cell r="D131">
            <v>3627.4636326885993</v>
          </cell>
          <cell r="E131" t="str">
            <v xml:space="preserve"> </v>
          </cell>
        </row>
        <row r="132">
          <cell r="C132">
            <v>39629</v>
          </cell>
          <cell r="D132">
            <v>3496.4548647786287</v>
          </cell>
          <cell r="E132" t="str">
            <v xml:space="preserve"> </v>
          </cell>
        </row>
        <row r="133">
          <cell r="C133">
            <v>39660</v>
          </cell>
          <cell r="D133">
            <v>3614.3921940646915</v>
          </cell>
          <cell r="E133" t="str">
            <v xml:space="preserve"> </v>
          </cell>
        </row>
        <row r="134">
          <cell r="C134">
            <v>39691</v>
          </cell>
          <cell r="D134">
            <v>3704.1244936934845</v>
          </cell>
          <cell r="E134" t="str">
            <v xml:space="preserve"> </v>
          </cell>
        </row>
        <row r="135">
          <cell r="C135">
            <v>39721</v>
          </cell>
          <cell r="D135">
            <v>4075.3524900208254</v>
          </cell>
          <cell r="E135" t="str">
            <v xml:space="preserve"> </v>
          </cell>
        </row>
        <row r="136">
          <cell r="C136">
            <v>39752</v>
          </cell>
          <cell r="D136">
            <v>5451.7670237161565</v>
          </cell>
          <cell r="E136">
            <v>5979.4348891515929</v>
          </cell>
        </row>
        <row r="137">
          <cell r="C137">
            <v>39782</v>
          </cell>
          <cell r="D137">
            <v>5814.2482785450493</v>
          </cell>
          <cell r="E137">
            <v>6404.3521275527346</v>
          </cell>
        </row>
        <row r="138">
          <cell r="C138">
            <v>39813</v>
          </cell>
          <cell r="D138">
            <v>5951.0824753652723</v>
          </cell>
          <cell r="E138">
            <v>6558.3238999094847</v>
          </cell>
        </row>
        <row r="139">
          <cell r="C139">
            <v>39844</v>
          </cell>
          <cell r="D139">
            <v>5378.0798413750017</v>
          </cell>
          <cell r="E139">
            <v>5933.3520848243888</v>
          </cell>
        </row>
        <row r="140">
          <cell r="C140">
            <v>39872</v>
          </cell>
          <cell r="D140">
            <v>4430.0205088444573</v>
          </cell>
          <cell r="E140" t="str">
            <v xml:space="preserve"> </v>
          </cell>
        </row>
        <row r="141">
          <cell r="C141">
            <v>39903</v>
          </cell>
          <cell r="D141">
            <v>3959.8612072536935</v>
          </cell>
          <cell r="E141" t="str">
            <v xml:space="preserve"> </v>
          </cell>
        </row>
        <row r="142">
          <cell r="C142">
            <v>39933</v>
          </cell>
          <cell r="D142">
            <v>3754.2345876114259</v>
          </cell>
          <cell r="E142" t="str">
            <v xml:space="preserve"> </v>
          </cell>
        </row>
        <row r="143">
          <cell r="C143">
            <v>39964</v>
          </cell>
          <cell r="D143">
            <v>3705.9650543697262</v>
          </cell>
          <cell r="E143" t="str">
            <v xml:space="preserve"> </v>
          </cell>
        </row>
        <row r="144">
          <cell r="C144">
            <v>39994</v>
          </cell>
          <cell r="D144">
            <v>3575.6201311010773</v>
          </cell>
          <cell r="E144" t="str">
            <v xml:space="preserve"> </v>
          </cell>
        </row>
        <row r="145">
          <cell r="C145">
            <v>40025</v>
          </cell>
          <cell r="D145">
            <v>3697.0478313343419</v>
          </cell>
          <cell r="E145" t="str">
            <v xml:space="preserve"> </v>
          </cell>
        </row>
        <row r="146">
          <cell r="C146">
            <v>40056</v>
          </cell>
          <cell r="D146">
            <v>3789.2351612375405</v>
          </cell>
          <cell r="E146" t="str">
            <v xml:space="preserve"> </v>
          </cell>
        </row>
        <row r="147">
          <cell r="C147">
            <v>40086</v>
          </cell>
          <cell r="D147">
            <v>4167.1949510081076</v>
          </cell>
          <cell r="E147" t="str">
            <v xml:space="preserve"> </v>
          </cell>
        </row>
        <row r="148">
          <cell r="C148">
            <v>40117</v>
          </cell>
          <cell r="D148">
            <v>5571.3534824656217</v>
          </cell>
          <cell r="E148">
            <v>6110.7516384160099</v>
          </cell>
        </row>
        <row r="149">
          <cell r="C149">
            <v>40147</v>
          </cell>
          <cell r="D149">
            <v>5938.9894962117096</v>
          </cell>
          <cell r="E149">
            <v>6541.9144225585906</v>
          </cell>
        </row>
        <row r="150">
          <cell r="C150">
            <v>40178</v>
          </cell>
          <cell r="D150">
            <v>6067.5802934265703</v>
          </cell>
          <cell r="E150">
            <v>6686.9650650062076</v>
          </cell>
        </row>
        <row r="151">
          <cell r="C151">
            <v>40209</v>
          </cell>
          <cell r="D151">
            <v>5471.6154872565357</v>
          </cell>
          <cell r="E151">
            <v>6036.8952180048382</v>
          </cell>
        </row>
        <row r="152">
          <cell r="C152">
            <v>40237</v>
          </cell>
          <cell r="D152">
            <v>4504.1200029876863</v>
          </cell>
          <cell r="E152" t="str">
            <v xml:space="preserve"> </v>
          </cell>
        </row>
        <row r="153">
          <cell r="C153">
            <v>40268</v>
          </cell>
          <cell r="D153">
            <v>4024.9817504300845</v>
          </cell>
          <cell r="E153" t="str">
            <v xml:space="preserve"> </v>
          </cell>
        </row>
        <row r="154">
          <cell r="C154">
            <v>40298</v>
          </cell>
          <cell r="D154">
            <v>3825.3386317210116</v>
          </cell>
          <cell r="E154" t="str">
            <v xml:space="preserve"> </v>
          </cell>
        </row>
        <row r="155">
          <cell r="C155">
            <v>40329</v>
          </cell>
          <cell r="D155">
            <v>3788.3476892800854</v>
          </cell>
          <cell r="E155" t="str">
            <v xml:space="preserve"> </v>
          </cell>
        </row>
        <row r="156">
          <cell r="C156">
            <v>40359</v>
          </cell>
          <cell r="D156">
            <v>3657.9054062850937</v>
          </cell>
          <cell r="E156" t="str">
            <v xml:space="preserve"> </v>
          </cell>
        </row>
        <row r="157">
          <cell r="C157">
            <v>40390</v>
          </cell>
          <cell r="D157">
            <v>3781.7907144500782</v>
          </cell>
          <cell r="E157" t="str">
            <v xml:space="preserve"> </v>
          </cell>
        </row>
        <row r="158">
          <cell r="C158">
            <v>40421</v>
          </cell>
          <cell r="D158">
            <v>3875.8224032180087</v>
          </cell>
          <cell r="E158" t="str">
            <v xml:space="preserve"> </v>
          </cell>
        </row>
        <row r="159">
          <cell r="C159">
            <v>40451</v>
          </cell>
          <cell r="D159">
            <v>4259.8458982723732</v>
          </cell>
          <cell r="E159" t="str">
            <v xml:space="preserve"> </v>
          </cell>
        </row>
        <row r="160">
          <cell r="C160">
            <v>40482</v>
          </cell>
          <cell r="D160">
            <v>5690.9450854253373</v>
          </cell>
          <cell r="E160">
            <v>6242.0916166439065</v>
          </cell>
        </row>
        <row r="161">
          <cell r="C161">
            <v>40512</v>
          </cell>
          <cell r="D161">
            <v>6062.6099032083002</v>
          </cell>
          <cell r="E161">
            <v>6678.2371389810996</v>
          </cell>
        </row>
        <row r="162">
          <cell r="C162">
            <v>40543</v>
          </cell>
          <cell r="D162">
            <v>6182.1294145553584</v>
          </cell>
          <cell r="E162">
            <v>6813.4731868393865</v>
          </cell>
        </row>
        <row r="163">
          <cell r="C163">
            <v>40574</v>
          </cell>
          <cell r="D163">
            <v>5563.4171905057947</v>
          </cell>
          <cell r="E163">
            <v>6138.5542084783683</v>
          </cell>
        </row>
        <row r="164">
          <cell r="C164">
            <v>40602</v>
          </cell>
          <cell r="D164">
            <v>4576.0360140810226</v>
          </cell>
          <cell r="E164" t="str">
            <v xml:space="preserve"> </v>
          </cell>
        </row>
        <row r="165">
          <cell r="C165">
            <v>40633</v>
          </cell>
          <cell r="D165">
            <v>4087.9742001485056</v>
          </cell>
          <cell r="E165" t="str">
            <v xml:space="preserve"> </v>
          </cell>
        </row>
        <row r="166">
          <cell r="C166">
            <v>40663</v>
          </cell>
          <cell r="D166">
            <v>3895.2546419635678</v>
          </cell>
          <cell r="E166" t="str">
            <v xml:space="preserve"> </v>
          </cell>
        </row>
        <row r="167">
          <cell r="C167">
            <v>40694</v>
          </cell>
          <cell r="D167">
            <v>3868.5133610717312</v>
          </cell>
          <cell r="E167" t="str">
            <v xml:space="preserve"> </v>
          </cell>
        </row>
        <row r="168">
          <cell r="C168">
            <v>40724</v>
          </cell>
          <cell r="D168">
            <v>3738.3220600504578</v>
          </cell>
          <cell r="E168" t="str">
            <v xml:space="preserve"> </v>
          </cell>
        </row>
        <row r="169">
          <cell r="C169">
            <v>40755</v>
          </cell>
          <cell r="D169">
            <v>3866.0398288094402</v>
          </cell>
          <cell r="E169" t="str">
            <v xml:space="preserve"> </v>
          </cell>
        </row>
        <row r="170">
          <cell r="C170">
            <v>40786</v>
          </cell>
          <cell r="D170">
            <v>3961.2539737327561</v>
          </cell>
          <cell r="E170" t="str">
            <v xml:space="preserve"> </v>
          </cell>
        </row>
        <row r="171">
          <cell r="C171">
            <v>40816</v>
          </cell>
          <cell r="D171">
            <v>4351.6108547082431</v>
          </cell>
          <cell r="E171" t="str">
            <v xml:space="preserve"> </v>
          </cell>
        </row>
        <row r="172">
          <cell r="C172">
            <v>40847</v>
          </cell>
          <cell r="D172">
            <v>5810.4408875697663</v>
          </cell>
          <cell r="E172">
            <v>6373.3483554554568</v>
          </cell>
        </row>
        <row r="173">
          <cell r="C173">
            <v>40877</v>
          </cell>
          <cell r="D173">
            <v>6186.348039196886</v>
          </cell>
          <cell r="E173">
            <v>6814.7628952802897</v>
          </cell>
        </row>
        <row r="174">
          <cell r="C174">
            <v>40908</v>
          </cell>
          <cell r="D174">
            <v>6297.0329030841804</v>
          </cell>
          <cell r="E174">
            <v>6940.4073944290276</v>
          </cell>
        </row>
        <row r="175">
          <cell r="C175">
            <v>40939</v>
          </cell>
          <cell r="D175">
            <v>5654.8849984235048</v>
          </cell>
          <cell r="E175">
            <v>6239.8676266243201</v>
          </cell>
        </row>
        <row r="176">
          <cell r="C176">
            <v>40968</v>
          </cell>
          <cell r="D176">
            <v>4648.1431900310236</v>
          </cell>
          <cell r="E176" t="str">
            <v xml:space="preserve"> </v>
          </cell>
        </row>
        <row r="177">
          <cell r="C177">
            <v>40999</v>
          </cell>
          <cell r="D177">
            <v>4151.3971028291962</v>
          </cell>
          <cell r="E177" t="str">
            <v xml:space="preserve"> </v>
          </cell>
        </row>
        <row r="178">
          <cell r="C178">
            <v>41029</v>
          </cell>
          <cell r="D178">
            <v>3965.175139294849</v>
          </cell>
          <cell r="E178" t="str">
            <v xml:space="preserve"> </v>
          </cell>
        </row>
        <row r="179">
          <cell r="C179">
            <v>41060</v>
          </cell>
          <cell r="D179">
            <v>3950.0647650919191</v>
          </cell>
          <cell r="E179" t="str">
            <v xml:space="preserve"> </v>
          </cell>
        </row>
        <row r="180">
          <cell r="C180">
            <v>41090</v>
          </cell>
          <cell r="D180">
            <v>3820.1464041164363</v>
          </cell>
          <cell r="E180" t="str">
            <v xml:space="preserve"> </v>
          </cell>
        </row>
        <row r="181">
          <cell r="C181">
            <v>41121</v>
          </cell>
          <cell r="D181">
            <v>3950.9499702211692</v>
          </cell>
          <cell r="E181" t="str">
            <v xml:space="preserve"> </v>
          </cell>
        </row>
        <row r="182">
          <cell r="C182">
            <v>41152</v>
          </cell>
          <cell r="D182">
            <v>4048.2007700949489</v>
          </cell>
          <cell r="E182" t="str">
            <v xml:space="preserve"> </v>
          </cell>
        </row>
        <row r="183">
          <cell r="C183">
            <v>41182</v>
          </cell>
          <cell r="D183">
            <v>4444.8588832572277</v>
          </cell>
          <cell r="E183" t="str">
            <v xml:space="preserve"> </v>
          </cell>
        </row>
        <row r="184">
          <cell r="C184">
            <v>41213</v>
          </cell>
          <cell r="D184">
            <v>5931.1539639861994</v>
          </cell>
          <cell r="E184">
            <v>6505.9549240271617</v>
          </cell>
        </row>
        <row r="185">
          <cell r="C185">
            <v>41243</v>
          </cell>
          <cell r="D185">
            <v>6311.8976149234304</v>
          </cell>
          <cell r="E185">
            <v>6953.2873507665963</v>
          </cell>
        </row>
        <row r="186">
          <cell r="C186">
            <v>41274</v>
          </cell>
          <cell r="D186">
            <v>6413.0640141723179</v>
          </cell>
          <cell r="E186">
            <v>7068.6136943001902</v>
          </cell>
        </row>
        <row r="187">
          <cell r="C187">
            <v>41305</v>
          </cell>
          <cell r="D187">
            <v>5746.4995481690676</v>
          </cell>
          <cell r="E187">
            <v>6341.361149485123</v>
          </cell>
        </row>
        <row r="188">
          <cell r="C188">
            <v>41333</v>
          </cell>
          <cell r="D188">
            <v>4720.2936005211195</v>
          </cell>
          <cell r="E188" t="str">
            <v xml:space="preserve"> </v>
          </cell>
        </row>
        <row r="189">
          <cell r="C189">
            <v>41364</v>
          </cell>
          <cell r="D189">
            <v>4214.5191550873087</v>
          </cell>
          <cell r="E189" t="str">
            <v xml:space="preserve"> </v>
          </cell>
        </row>
        <row r="190">
          <cell r="C190">
            <v>41394</v>
          </cell>
          <cell r="D190">
            <v>4035.0605007900085</v>
          </cell>
          <cell r="E190" t="str">
            <v xml:space="preserve"> </v>
          </cell>
        </row>
        <row r="191">
          <cell r="C191">
            <v>41425</v>
          </cell>
          <cell r="D191">
            <v>4033.1461279019077</v>
          </cell>
          <cell r="E191" t="str">
            <v xml:space="preserve"> </v>
          </cell>
        </row>
        <row r="192">
          <cell r="C192">
            <v>41455</v>
          </cell>
          <cell r="D192">
            <v>3903.3590466219785</v>
          </cell>
          <cell r="E192" t="str">
            <v xml:space="preserve"> </v>
          </cell>
        </row>
        <row r="193">
          <cell r="C193">
            <v>41486</v>
          </cell>
          <cell r="D193">
            <v>4036.1414657945329</v>
          </cell>
          <cell r="E193" t="str">
            <v xml:space="preserve"> </v>
          </cell>
        </row>
        <row r="194">
          <cell r="C194">
            <v>41517</v>
          </cell>
          <cell r="D194">
            <v>4135.6438191460866</v>
          </cell>
          <cell r="E194" t="str">
            <v xml:space="preserve"> </v>
          </cell>
        </row>
        <row r="195">
          <cell r="C195">
            <v>41547</v>
          </cell>
          <cell r="D195">
            <v>4538.5446519965972</v>
          </cell>
          <cell r="E195" t="str">
            <v xml:space="preserve"> </v>
          </cell>
        </row>
        <row r="196">
          <cell r="C196">
            <v>41578</v>
          </cell>
          <cell r="D196">
            <v>6052.0825291556221</v>
          </cell>
          <cell r="E196">
            <v>6638.7985321452934</v>
          </cell>
        </row>
        <row r="197">
          <cell r="C197">
            <v>41608</v>
          </cell>
          <cell r="D197">
            <v>6436.1647343884388</v>
          </cell>
          <cell r="E197">
            <v>7090.3169952441276</v>
          </cell>
        </row>
        <row r="198">
          <cell r="C198">
            <v>41639</v>
          </cell>
          <cell r="D198">
            <v>6527.1070924987253</v>
          </cell>
          <cell r="E198">
            <v>7194.5859974737341</v>
          </cell>
        </row>
        <row r="199">
          <cell r="C199">
            <v>41670</v>
          </cell>
          <cell r="D199">
            <v>5837.5167922798892</v>
          </cell>
          <cell r="E199">
            <v>6442.2035083064238</v>
          </cell>
        </row>
        <row r="200">
          <cell r="C200">
            <v>41698</v>
          </cell>
          <cell r="D200">
            <v>4789.9629346124329</v>
          </cell>
          <cell r="E200" t="str">
            <v xml:space="preserve"> </v>
          </cell>
        </row>
        <row r="201">
          <cell r="C201">
            <v>41729</v>
          </cell>
          <cell r="D201">
            <v>4275.0342936137422</v>
          </cell>
          <cell r="E201" t="str">
            <v xml:space="preserve"> </v>
          </cell>
        </row>
        <row r="202">
          <cell r="C202">
            <v>41759</v>
          </cell>
          <cell r="D202">
            <v>4104.5739494288227</v>
          </cell>
          <cell r="E202" t="str">
            <v xml:space="preserve"> </v>
          </cell>
        </row>
        <row r="203">
          <cell r="C203">
            <v>41790</v>
          </cell>
          <cell r="D203">
            <v>4111.9257342574565</v>
          </cell>
          <cell r="E203" t="str">
            <v xml:space="preserve"> </v>
          </cell>
        </row>
        <row r="204">
          <cell r="C204">
            <v>41820</v>
          </cell>
          <cell r="D204">
            <v>3982.8958354692131</v>
          </cell>
          <cell r="E204" t="str">
            <v xml:space="preserve"> </v>
          </cell>
        </row>
        <row r="205">
          <cell r="C205">
            <v>41851</v>
          </cell>
          <cell r="D205">
            <v>4121.5015152922106</v>
          </cell>
          <cell r="E205" t="str">
            <v xml:space="preserve"> </v>
          </cell>
        </row>
        <row r="206">
          <cell r="C206">
            <v>41882</v>
          </cell>
          <cell r="D206">
            <v>4220.839241966115</v>
          </cell>
          <cell r="E206" t="str">
            <v xml:space="preserve"> </v>
          </cell>
        </row>
        <row r="207">
          <cell r="C207">
            <v>41912</v>
          </cell>
          <cell r="D207">
            <v>4630.6021423566599</v>
          </cell>
          <cell r="E207" t="str">
            <v xml:space="preserve"> </v>
          </cell>
        </row>
        <row r="208">
          <cell r="C208">
            <v>41943</v>
          </cell>
          <cell r="D208">
            <v>6173.5573732943903</v>
          </cell>
          <cell r="E208">
            <v>6772.2566249587644</v>
          </cell>
        </row>
        <row r="209">
          <cell r="C209">
            <v>41973</v>
          </cell>
          <cell r="D209">
            <v>6561.912133016438</v>
          </cell>
          <cell r="E209">
            <v>7229.1612907614199</v>
          </cell>
        </row>
        <row r="210">
          <cell r="C210">
            <v>42004</v>
          </cell>
          <cell r="D210">
            <v>6643.3840085142247</v>
          </cell>
          <cell r="E210">
            <v>7323.0900355315462</v>
          </cell>
        </row>
        <row r="211">
          <cell r="C211">
            <v>42035</v>
          </cell>
          <cell r="D211">
            <v>5928.2404911407175</v>
          </cell>
          <cell r="E211">
            <v>6542.7368195848503</v>
          </cell>
        </row>
        <row r="212">
          <cell r="C212">
            <v>42063</v>
          </cell>
          <cell r="D212">
            <v>4861.5731191002633</v>
          </cell>
          <cell r="E212" t="str">
            <v xml:space="preserve"> </v>
          </cell>
        </row>
        <row r="213">
          <cell r="C213">
            <v>42094</v>
          </cell>
          <cell r="D213">
            <v>4338.1393400358602</v>
          </cell>
          <cell r="E213" t="str">
            <v xml:space="preserve"> </v>
          </cell>
        </row>
        <row r="214">
          <cell r="C214">
            <v>42124</v>
          </cell>
          <cell r="D214">
            <v>4173.8908079572993</v>
          </cell>
          <cell r="E214" t="str">
            <v xml:space="preserve"> </v>
          </cell>
        </row>
        <row r="215">
          <cell r="C215">
            <v>42155</v>
          </cell>
          <cell r="D215">
            <v>4195.4256059716754</v>
          </cell>
          <cell r="E215" t="str">
            <v xml:space="preserve"> </v>
          </cell>
        </row>
        <row r="216">
          <cell r="C216">
            <v>42185</v>
          </cell>
          <cell r="D216">
            <v>4066.71917856049</v>
          </cell>
          <cell r="E216" t="str">
            <v xml:space="preserve"> </v>
          </cell>
        </row>
        <row r="217">
          <cell r="C217">
            <v>42216</v>
          </cell>
          <cell r="D217">
            <v>4207.1092749190611</v>
          </cell>
          <cell r="E217" t="str">
            <v xml:space="preserve"> </v>
          </cell>
        </row>
        <row r="218">
          <cell r="C218">
            <v>42247</v>
          </cell>
          <cell r="D218">
            <v>4309.5625938057719</v>
          </cell>
          <cell r="E218" t="str">
            <v xml:space="preserve"> </v>
          </cell>
        </row>
        <row r="219">
          <cell r="C219">
            <v>42277</v>
          </cell>
          <cell r="D219">
            <v>4725.4303026914731</v>
          </cell>
          <cell r="E219" t="str">
            <v xml:space="preserve"> </v>
          </cell>
        </row>
        <row r="220">
          <cell r="C220">
            <v>42308</v>
          </cell>
          <cell r="D220">
            <v>6295.0961798407006</v>
          </cell>
          <cell r="E220">
            <v>6905.7738405078771</v>
          </cell>
        </row>
        <row r="221">
          <cell r="C221">
            <v>42338</v>
          </cell>
          <cell r="D221">
            <v>6688.6097195558896</v>
          </cell>
          <cell r="E221">
            <v>7368.9242514646166</v>
          </cell>
        </row>
        <row r="222">
          <cell r="C222">
            <v>42369</v>
          </cell>
          <cell r="D222">
            <v>6759.0124582594972</v>
          </cell>
          <cell r="E222">
            <v>7450.8675830606726</v>
          </cell>
        </row>
        <row r="223">
          <cell r="C223">
            <v>42400</v>
          </cell>
          <cell r="D223">
            <v>6017.9264725061921</v>
          </cell>
          <cell r="E223">
            <v>6642.1198455128006</v>
          </cell>
        </row>
        <row r="224">
          <cell r="C224">
            <v>42429</v>
          </cell>
          <cell r="D224">
            <v>4931.7570128020761</v>
          </cell>
          <cell r="E224" t="str">
            <v xml:space="preserve"> </v>
          </cell>
        </row>
        <row r="225">
          <cell r="C225">
            <v>42460</v>
          </cell>
          <cell r="D225">
            <v>4398.9457633022212</v>
          </cell>
          <cell r="E225" t="str">
            <v xml:space="preserve"> </v>
          </cell>
        </row>
        <row r="226">
          <cell r="C226">
            <v>42490</v>
          </cell>
          <cell r="D226">
            <v>4242.5270565135907</v>
          </cell>
          <cell r="E226" t="str">
            <v xml:space="preserve"> </v>
          </cell>
        </row>
        <row r="227">
          <cell r="C227">
            <v>42521</v>
          </cell>
          <cell r="D227">
            <v>4278.5215826433123</v>
          </cell>
          <cell r="E227" t="str">
            <v xml:space="preserve"> </v>
          </cell>
        </row>
        <row r="228">
          <cell r="C228">
            <v>42551</v>
          </cell>
          <cell r="D228">
            <v>4150.091478153201</v>
          </cell>
          <cell r="E228" t="str">
            <v xml:space="preserve"> </v>
          </cell>
        </row>
        <row r="229">
          <cell r="C229">
            <v>42582</v>
          </cell>
          <cell r="D229">
            <v>4292.5257838483449</v>
          </cell>
          <cell r="E229" t="str">
            <v xml:space="preserve"> </v>
          </cell>
        </row>
        <row r="230">
          <cell r="C230">
            <v>42613</v>
          </cell>
          <cell r="D230">
            <v>4397.4726058878805</v>
          </cell>
          <cell r="E230" t="str">
            <v xml:space="preserve"> </v>
          </cell>
        </row>
        <row r="231">
          <cell r="C231">
            <v>42643</v>
          </cell>
          <cell r="D231">
            <v>4819.539329128037</v>
          </cell>
          <cell r="E231" t="str">
            <v xml:space="preserve"> </v>
          </cell>
        </row>
        <row r="232">
          <cell r="C232">
            <v>42674</v>
          </cell>
          <cell r="D232">
            <v>6416.1712082759441</v>
          </cell>
          <cell r="E232">
            <v>7038.7872759056208</v>
          </cell>
        </row>
        <row r="233">
          <cell r="C233">
            <v>42704</v>
          </cell>
          <cell r="D233">
            <v>6813.2424325991369</v>
          </cell>
          <cell r="E233">
            <v>7506.3754975285165</v>
          </cell>
        </row>
        <row r="234">
          <cell r="C234">
            <v>42735</v>
          </cell>
          <cell r="D234">
            <v>6872.2981131295228</v>
          </cell>
          <cell r="E234">
            <v>7576.0363381913339</v>
          </cell>
        </row>
        <row r="235">
          <cell r="C235">
            <v>42766</v>
          </cell>
          <cell r="D235">
            <v>6106.6936805024088</v>
          </cell>
          <cell r="E235">
            <v>6740.5093618185101</v>
          </cell>
        </row>
        <row r="236">
          <cell r="C236">
            <v>42794</v>
          </cell>
          <cell r="D236">
            <v>4999.7583970083506</v>
          </cell>
          <cell r="E236" t="str">
            <v xml:space="preserve"> </v>
          </cell>
        </row>
        <row r="237">
          <cell r="C237">
            <v>42825</v>
          </cell>
          <cell r="D237">
            <v>4457.7999916015615</v>
          </cell>
          <cell r="E237" t="str">
            <v xml:space="preserve"> </v>
          </cell>
        </row>
        <row r="238">
          <cell r="C238">
            <v>42855</v>
          </cell>
          <cell r="D238">
            <v>4310.8794917271707</v>
          </cell>
          <cell r="E238" t="str">
            <v xml:space="preserve"> </v>
          </cell>
        </row>
        <row r="239">
          <cell r="C239">
            <v>42886</v>
          </cell>
          <cell r="D239">
            <v>4357.876021018501</v>
          </cell>
          <cell r="E239" t="str">
            <v xml:space="preserve"> </v>
          </cell>
        </row>
        <row r="240">
          <cell r="C240">
            <v>42916</v>
          </cell>
          <cell r="D240">
            <v>4230.4139010057279</v>
          </cell>
          <cell r="E240" t="str">
            <v xml:space="preserve"> </v>
          </cell>
        </row>
        <row r="241">
          <cell r="C241">
            <v>42947</v>
          </cell>
          <cell r="D241">
            <v>4378.4263729678078</v>
          </cell>
          <cell r="E241" t="str">
            <v xml:space="preserve"> </v>
          </cell>
        </row>
        <row r="242">
          <cell r="C242">
            <v>42978</v>
          </cell>
          <cell r="D242">
            <v>4483.9519770207098</v>
          </cell>
          <cell r="E242" t="str">
            <v xml:space="preserve"> </v>
          </cell>
        </row>
        <row r="243">
          <cell r="C243">
            <v>43008</v>
          </cell>
          <cell r="D243">
            <v>4912.8439981985821</v>
          </cell>
          <cell r="E243" t="str">
            <v xml:space="preserve"> </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Checklist"/>
      <sheetName val="GRB EOP"/>
      <sheetName val="ERB EOP"/>
      <sheetName val="GRB"/>
      <sheetName val="ERB"/>
      <sheetName val="2017 GRC Summary Format"/>
      <sheetName val="2017 GRC WC Det Format"/>
      <sheetName val="BS"/>
      <sheetName val="Dec17"/>
      <sheetName val="Nov17"/>
      <sheetName val="Oct17"/>
      <sheetName val="Sept17"/>
      <sheetName val="July17"/>
      <sheetName val="Jun17"/>
      <sheetName val="May17"/>
      <sheetName val="Apr17"/>
      <sheetName val="Mar17"/>
      <sheetName val="Feb17"/>
      <sheetName val="Jan17"/>
      <sheetName val="Dec16"/>
      <sheetName val="July16"/>
      <sheetName val="June16"/>
      <sheetName val="May16"/>
      <sheetName val="Apr16"/>
      <sheetName val="Mar16"/>
      <sheetName val="Feb16"/>
      <sheetName val="Jan16"/>
      <sheetName val="Dec15"/>
      <sheetName val="Nov15"/>
      <sheetName val="Oct15"/>
      <sheetName val="Sept15"/>
      <sheetName val="Aug15"/>
      <sheetName val="July15"/>
      <sheetName val="June15"/>
      <sheetName val="Aug16"/>
      <sheetName val="Nov16"/>
      <sheetName val="Oct16"/>
      <sheetName val="Sept16"/>
      <sheetName val="NOL Spread"/>
      <sheetName val="BS and CWC Recon, p1"/>
      <sheetName val="BS and CWC Recon, p2"/>
      <sheetName val="EOP BS and CWC Recon, p1"/>
      <sheetName val="EOP BS and CWC Recon, p2"/>
      <sheetName val="PPXLSaveData0"/>
      <sheetName val="Chg Code"/>
      <sheetName val="PPXLFunctions"/>
      <sheetName val="PPXLOpen"/>
      <sheetName val="June 2013 Code Changes"/>
      <sheetName val="E Input"/>
      <sheetName val="E Recon PWR Plt"/>
      <sheetName val="G Input"/>
      <sheetName val="G Recon PWR Plt"/>
      <sheetName val="Power Plant Info"/>
      <sheetName val="summary NOL"/>
      <sheetName val="GasMerchInv"/>
      <sheetName val="OLD FORMAT CWC"/>
      <sheetName val="OLD FORMAT CWC EOP"/>
      <sheetName val="summary"/>
      <sheetName val="New Formant NOL"/>
    </sheetNames>
    <sheetDataSet>
      <sheetData sheetId="0" refreshError="1"/>
      <sheetData sheetId="1" refreshError="1"/>
      <sheetData sheetId="2" refreshError="1"/>
      <sheetData sheetId="3">
        <row r="16">
          <cell r="P16">
            <v>3622165847.3075004</v>
          </cell>
        </row>
      </sheetData>
      <sheetData sheetId="4" refreshError="1"/>
      <sheetData sheetId="5">
        <row r="37">
          <cell r="D37">
            <v>220749692.60116285</v>
          </cell>
        </row>
      </sheetData>
      <sheetData sheetId="6">
        <row r="8">
          <cell r="V8">
            <v>9556958160.7050018</v>
          </cell>
        </row>
      </sheetData>
      <sheetData sheetId="7">
        <row r="2">
          <cell r="BE2">
            <v>0.65590000000000004</v>
          </cell>
        </row>
        <row r="8">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D8">
            <v>0</v>
          </cell>
          <cell r="AE8">
            <v>0</v>
          </cell>
          <cell r="AF8">
            <v>0</v>
          </cell>
          <cell r="AG8">
            <v>0</v>
          </cell>
          <cell r="AH8">
            <v>0</v>
          </cell>
          <cell r="AI8">
            <v>0</v>
          </cell>
          <cell r="AJ8">
            <v>0</v>
          </cell>
          <cell r="AK8">
            <v>0</v>
          </cell>
          <cell r="AL8">
            <v>0</v>
          </cell>
          <cell r="AM8">
            <v>0</v>
          </cell>
          <cell r="AN8">
            <v>0</v>
          </cell>
          <cell r="AP8">
            <v>0</v>
          </cell>
          <cell r="AT8">
            <v>18</v>
          </cell>
        </row>
        <row r="9">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D9">
            <v>0</v>
          </cell>
          <cell r="AE9">
            <v>0</v>
          </cell>
          <cell r="AF9">
            <v>0</v>
          </cell>
          <cell r="AG9">
            <v>0</v>
          </cell>
          <cell r="AH9">
            <v>0</v>
          </cell>
          <cell r="AI9">
            <v>0</v>
          </cell>
          <cell r="AJ9">
            <v>0</v>
          </cell>
          <cell r="AK9">
            <v>0</v>
          </cell>
          <cell r="AL9">
            <v>0</v>
          </cell>
          <cell r="AM9">
            <v>0</v>
          </cell>
          <cell r="AN9">
            <v>0</v>
          </cell>
          <cell r="AP9">
            <v>0</v>
          </cell>
          <cell r="AT9">
            <v>18</v>
          </cell>
        </row>
        <row r="10">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D10">
            <v>0</v>
          </cell>
          <cell r="AE10">
            <v>0</v>
          </cell>
          <cell r="AF10">
            <v>0</v>
          </cell>
          <cell r="AG10">
            <v>0</v>
          </cell>
          <cell r="AH10">
            <v>0</v>
          </cell>
          <cell r="AI10">
            <v>0</v>
          </cell>
          <cell r="AJ10">
            <v>0</v>
          </cell>
          <cell r="AK10">
            <v>0</v>
          </cell>
          <cell r="AL10">
            <v>0</v>
          </cell>
          <cell r="AM10">
            <v>0</v>
          </cell>
          <cell r="AN10">
            <v>0</v>
          </cell>
          <cell r="AP10">
            <v>0</v>
          </cell>
          <cell r="AT10">
            <v>18</v>
          </cell>
        </row>
        <row r="11">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D11">
            <v>0</v>
          </cell>
          <cell r="AE11">
            <v>0</v>
          </cell>
          <cell r="AF11">
            <v>0</v>
          </cell>
          <cell r="AG11">
            <v>0</v>
          </cell>
          <cell r="AH11">
            <v>0</v>
          </cell>
          <cell r="AI11">
            <v>0</v>
          </cell>
          <cell r="AJ11">
            <v>0</v>
          </cell>
          <cell r="AK11">
            <v>0</v>
          </cell>
          <cell r="AL11">
            <v>0</v>
          </cell>
          <cell r="AM11">
            <v>0</v>
          </cell>
          <cell r="AN11">
            <v>0</v>
          </cell>
          <cell r="AP11">
            <v>0</v>
          </cell>
          <cell r="AT11" t="str">
            <v>34</v>
          </cell>
        </row>
        <row r="12">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D12">
            <v>0</v>
          </cell>
          <cell r="AE12">
            <v>0</v>
          </cell>
          <cell r="AF12">
            <v>0</v>
          </cell>
          <cell r="AG12">
            <v>0</v>
          </cell>
          <cell r="AH12">
            <v>0</v>
          </cell>
          <cell r="AI12">
            <v>0</v>
          </cell>
          <cell r="AJ12">
            <v>0</v>
          </cell>
          <cell r="AK12">
            <v>0</v>
          </cell>
          <cell r="AL12">
            <v>0</v>
          </cell>
          <cell r="AM12">
            <v>0</v>
          </cell>
          <cell r="AN12">
            <v>0</v>
          </cell>
          <cell r="AP12">
            <v>0</v>
          </cell>
          <cell r="AT12" t="str">
            <v>34</v>
          </cell>
        </row>
        <row r="13">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D13">
            <v>0</v>
          </cell>
          <cell r="AE13">
            <v>0</v>
          </cell>
          <cell r="AF13">
            <v>0</v>
          </cell>
          <cell r="AG13">
            <v>0</v>
          </cell>
          <cell r="AH13">
            <v>0</v>
          </cell>
          <cell r="AI13">
            <v>0</v>
          </cell>
          <cell r="AJ13">
            <v>0</v>
          </cell>
          <cell r="AK13">
            <v>0</v>
          </cell>
          <cell r="AL13">
            <v>0</v>
          </cell>
          <cell r="AM13">
            <v>0</v>
          </cell>
          <cell r="AN13">
            <v>0</v>
          </cell>
          <cell r="AP13">
            <v>0</v>
          </cell>
          <cell r="AT13" t="str">
            <v>26</v>
          </cell>
        </row>
        <row r="14">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D14">
            <v>0</v>
          </cell>
          <cell r="AE14">
            <v>0</v>
          </cell>
          <cell r="AF14">
            <v>0</v>
          </cell>
          <cell r="AG14">
            <v>0</v>
          </cell>
          <cell r="AH14">
            <v>0</v>
          </cell>
          <cell r="AI14">
            <v>0</v>
          </cell>
          <cell r="AJ14">
            <v>0</v>
          </cell>
          <cell r="AK14">
            <v>0</v>
          </cell>
          <cell r="AL14">
            <v>0</v>
          </cell>
          <cell r="AM14">
            <v>0</v>
          </cell>
          <cell r="AN14">
            <v>0</v>
          </cell>
          <cell r="AP14">
            <v>0</v>
          </cell>
          <cell r="AT14" t="str">
            <v>26</v>
          </cell>
        </row>
        <row r="15">
          <cell r="J15">
            <v>9196191368.5799999</v>
          </cell>
          <cell r="K15">
            <v>9209599155.6299992</v>
          </cell>
          <cell r="L15">
            <v>9224386094.3299999</v>
          </cell>
          <cell r="M15">
            <v>9240449249.5699997</v>
          </cell>
          <cell r="N15">
            <v>9256939501.7999992</v>
          </cell>
          <cell r="O15">
            <v>9311992531.1200008</v>
          </cell>
          <cell r="P15">
            <v>9325889935.7999992</v>
          </cell>
          <cell r="Q15">
            <v>9440643707.9300003</v>
          </cell>
          <cell r="R15">
            <v>9458102119.8199997</v>
          </cell>
          <cell r="S15">
            <v>9456511158.0300007</v>
          </cell>
          <cell r="T15">
            <v>9490484009.2000008</v>
          </cell>
          <cell r="U15">
            <v>9521388675.3700008</v>
          </cell>
          <cell r="V15">
            <v>9534055095.9599991</v>
          </cell>
          <cell r="W15">
            <v>9563337830.3700008</v>
          </cell>
          <cell r="X15">
            <v>9586015217.4699993</v>
          </cell>
          <cell r="Y15">
            <v>9594028738.1100006</v>
          </cell>
          <cell r="Z15">
            <v>9617113046.75</v>
          </cell>
          <cell r="AA15">
            <v>9644032287.1000004</v>
          </cell>
          <cell r="AD15">
            <v>9217778958.3791656</v>
          </cell>
          <cell r="AE15">
            <v>9247128968.788332</v>
          </cell>
          <cell r="AF15">
            <v>9275698921.9958324</v>
          </cell>
          <cell r="AG15">
            <v>9302908626.3341675</v>
          </cell>
          <cell r="AH15">
            <v>9330298571.7375011</v>
          </cell>
          <cell r="AI15">
            <v>9358459114.2391663</v>
          </cell>
          <cell r="AJ15">
            <v>9387275880.9941654</v>
          </cell>
          <cell r="AK15">
            <v>9417082872.5724964</v>
          </cell>
          <cell r="AL15">
            <v>9446883231.3924999</v>
          </cell>
          <cell r="AM15">
            <v>9476622941.1212482</v>
          </cell>
          <cell r="AN15">
            <v>9505465161.9933338</v>
          </cell>
          <cell r="AP15">
            <v>9556958160.7050018</v>
          </cell>
          <cell r="AT15">
            <v>18</v>
          </cell>
        </row>
        <row r="16">
          <cell r="J16">
            <v>3372335221.6100001</v>
          </cell>
          <cell r="K16">
            <v>3392167996.3299999</v>
          </cell>
          <cell r="L16">
            <v>3400764346.0900002</v>
          </cell>
          <cell r="M16">
            <v>3413762090.5300002</v>
          </cell>
          <cell r="N16">
            <v>3424346976.3099999</v>
          </cell>
          <cell r="O16">
            <v>3435411572.7199998</v>
          </cell>
          <cell r="P16">
            <v>3441702170.2600002</v>
          </cell>
          <cell r="Q16">
            <v>3444210170.5700002</v>
          </cell>
          <cell r="R16">
            <v>3450972989.9000001</v>
          </cell>
          <cell r="S16">
            <v>3462902010.3000002</v>
          </cell>
          <cell r="T16">
            <v>3475358454.0999999</v>
          </cell>
          <cell r="U16">
            <v>3498754058.9499998</v>
          </cell>
          <cell r="V16">
            <v>3524499848.5799999</v>
          </cell>
          <cell r="W16">
            <v>3547918461.7399998</v>
          </cell>
          <cell r="X16">
            <v>3565705532.9499998</v>
          </cell>
          <cell r="Y16">
            <v>3582680743.1900001</v>
          </cell>
          <cell r="Z16">
            <v>3599987987.0500002</v>
          </cell>
          <cell r="AA16">
            <v>3632660494.71</v>
          </cell>
          <cell r="AD16">
            <v>3384939180.6395836</v>
          </cell>
          <cell r="AE16">
            <v>3395685877.7783337</v>
          </cell>
          <cell r="AF16">
            <v>3406491714.0774999</v>
          </cell>
          <cell r="AG16">
            <v>3417356493.3508339</v>
          </cell>
          <cell r="AH16">
            <v>3428587886.3379169</v>
          </cell>
          <cell r="AI16">
            <v>3440730864.2629166</v>
          </cell>
          <cell r="AJ16">
            <v>3453560659.7787499</v>
          </cell>
          <cell r="AK16">
            <v>3466922811.9566665</v>
          </cell>
          <cell r="AL16">
            <v>3480833638.603333</v>
          </cell>
          <cell r="AM16">
            <v>3495190291.2449994</v>
          </cell>
          <cell r="AN16">
            <v>3510727371.7754159</v>
          </cell>
          <cell r="AP16">
            <v>3544976784.4916668</v>
          </cell>
          <cell r="AT16" t="str">
            <v>34</v>
          </cell>
        </row>
        <row r="17">
          <cell r="J17">
            <v>490277559.41000003</v>
          </cell>
          <cell r="K17">
            <v>493461415.01999998</v>
          </cell>
          <cell r="L17">
            <v>493145371.85000002</v>
          </cell>
          <cell r="M17">
            <v>519233049.76999998</v>
          </cell>
          <cell r="N17">
            <v>520668925.48000002</v>
          </cell>
          <cell r="O17">
            <v>513538979.16000003</v>
          </cell>
          <cell r="P17">
            <v>515332341.54000002</v>
          </cell>
          <cell r="Q17">
            <v>503142213.39999998</v>
          </cell>
          <cell r="R17">
            <v>542635437.05999994</v>
          </cell>
          <cell r="S17">
            <v>552000596.98000002</v>
          </cell>
          <cell r="T17">
            <v>559537635.36000001</v>
          </cell>
          <cell r="U17">
            <v>572756936.59000003</v>
          </cell>
          <cell r="V17">
            <v>582439852.36000001</v>
          </cell>
          <cell r="W17">
            <v>583721717</v>
          </cell>
          <cell r="X17">
            <v>587663220.08000004</v>
          </cell>
          <cell r="Y17">
            <v>590935890.57000005</v>
          </cell>
          <cell r="Z17">
            <v>586993196.94000006</v>
          </cell>
          <cell r="AA17">
            <v>591882945.75999999</v>
          </cell>
          <cell r="AD17">
            <v>497323127.52583331</v>
          </cell>
          <cell r="AE17">
            <v>501147932.4104166</v>
          </cell>
          <cell r="AF17">
            <v>506638054.62499994</v>
          </cell>
          <cell r="AG17">
            <v>512727516.88583326</v>
          </cell>
          <cell r="AH17">
            <v>519392370.81625003</v>
          </cell>
          <cell r="AI17">
            <v>526817634.00791669</v>
          </cell>
          <cell r="AJ17">
            <v>534418575.46333337</v>
          </cell>
          <cell r="AK17">
            <v>542117665.0554167</v>
          </cell>
          <cell r="AL17">
            <v>549043527.09833336</v>
          </cell>
          <cell r="AM17">
            <v>554794656.77583325</v>
          </cell>
          <cell r="AN17">
            <v>560822500.02833343</v>
          </cell>
          <cell r="AP17">
            <v>577493594.35791671</v>
          </cell>
          <cell r="AT17" t="str">
            <v>26</v>
          </cell>
        </row>
        <row r="18">
          <cell r="J18">
            <v>91489.57</v>
          </cell>
          <cell r="K18">
            <v>91489.57</v>
          </cell>
          <cell r="L18">
            <v>91489.57</v>
          </cell>
          <cell r="M18">
            <v>0</v>
          </cell>
          <cell r="N18">
            <v>0</v>
          </cell>
          <cell r="O18">
            <v>0</v>
          </cell>
          <cell r="P18">
            <v>0</v>
          </cell>
          <cell r="Q18">
            <v>0</v>
          </cell>
          <cell r="R18">
            <v>0</v>
          </cell>
          <cell r="S18">
            <v>0</v>
          </cell>
          <cell r="T18">
            <v>0</v>
          </cell>
          <cell r="U18">
            <v>0</v>
          </cell>
          <cell r="V18">
            <v>33995.1</v>
          </cell>
          <cell r="W18">
            <v>0</v>
          </cell>
          <cell r="X18">
            <v>0</v>
          </cell>
          <cell r="Y18">
            <v>125863.34</v>
          </cell>
          <cell r="Z18">
            <v>0</v>
          </cell>
          <cell r="AA18">
            <v>0</v>
          </cell>
          <cell r="AD18">
            <v>40436.929166666676</v>
          </cell>
          <cell r="AE18">
            <v>39340.983333333337</v>
          </cell>
          <cell r="AF18">
            <v>38634.072916666672</v>
          </cell>
          <cell r="AG18">
            <v>34308.588750000003</v>
          </cell>
          <cell r="AH18">
            <v>26684.457916666666</v>
          </cell>
          <cell r="AI18">
            <v>20476.789583333335</v>
          </cell>
          <cell r="AJ18">
            <v>14269.121250000002</v>
          </cell>
          <cell r="AK18">
            <v>6644.9904166666674</v>
          </cell>
          <cell r="AL18">
            <v>8077.2308333333322</v>
          </cell>
          <cell r="AM18">
            <v>13321.536666666667</v>
          </cell>
          <cell r="AN18">
            <v>13321.536666666667</v>
          </cell>
          <cell r="AP18">
            <v>-19489.463333333333</v>
          </cell>
          <cell r="AT18" t="str">
            <v>18</v>
          </cell>
        </row>
        <row r="19">
          <cell r="J19">
            <v>35437.18</v>
          </cell>
          <cell r="K19">
            <v>35437.18</v>
          </cell>
          <cell r="L19">
            <v>35437.18</v>
          </cell>
          <cell r="M19">
            <v>0</v>
          </cell>
          <cell r="N19">
            <v>0</v>
          </cell>
          <cell r="O19">
            <v>0</v>
          </cell>
          <cell r="P19">
            <v>0</v>
          </cell>
          <cell r="Q19">
            <v>0</v>
          </cell>
          <cell r="R19">
            <v>0</v>
          </cell>
          <cell r="S19">
            <v>0</v>
          </cell>
          <cell r="T19">
            <v>0</v>
          </cell>
          <cell r="U19">
            <v>0</v>
          </cell>
          <cell r="V19">
            <v>6044.99</v>
          </cell>
          <cell r="W19">
            <v>0</v>
          </cell>
          <cell r="X19">
            <v>0</v>
          </cell>
          <cell r="Y19">
            <v>117875.38</v>
          </cell>
          <cell r="Z19">
            <v>0</v>
          </cell>
          <cell r="AA19">
            <v>0</v>
          </cell>
          <cell r="AD19">
            <v>15934.549166666666</v>
          </cell>
          <cell r="AE19">
            <v>15350.020416666666</v>
          </cell>
          <cell r="AF19">
            <v>14765.491666666667</v>
          </cell>
          <cell r="AG19">
            <v>13288.942499999999</v>
          </cell>
          <cell r="AH19">
            <v>10335.844166666668</v>
          </cell>
          <cell r="AI19">
            <v>7634.6204166666676</v>
          </cell>
          <cell r="AJ19">
            <v>4933.3966666666665</v>
          </cell>
          <cell r="AK19">
            <v>1980.2983333333334</v>
          </cell>
          <cell r="AL19">
            <v>5415.2233333333334</v>
          </cell>
          <cell r="AM19">
            <v>10326.6975</v>
          </cell>
          <cell r="AN19">
            <v>10326.6975</v>
          </cell>
          <cell r="AP19">
            <v>-133361.52875</v>
          </cell>
          <cell r="AT19" t="str">
            <v>34</v>
          </cell>
        </row>
        <row r="20">
          <cell r="J20">
            <v>0</v>
          </cell>
          <cell r="K20">
            <v>0</v>
          </cell>
          <cell r="L20">
            <v>0</v>
          </cell>
          <cell r="M20">
            <v>0</v>
          </cell>
          <cell r="N20">
            <v>128175029.65000001</v>
          </cell>
          <cell r="O20">
            <v>0</v>
          </cell>
          <cell r="P20">
            <v>128175029.65000001</v>
          </cell>
          <cell r="Q20">
            <v>176804251.03</v>
          </cell>
          <cell r="R20">
            <v>176804251.03</v>
          </cell>
          <cell r="S20">
            <v>172628522.03</v>
          </cell>
          <cell r="T20">
            <v>173092205.06</v>
          </cell>
          <cell r="U20">
            <v>173092205.06</v>
          </cell>
          <cell r="V20">
            <v>173092205.06</v>
          </cell>
          <cell r="W20">
            <v>175248323.28</v>
          </cell>
          <cell r="X20">
            <v>175248323.28</v>
          </cell>
          <cell r="Y20">
            <v>175248323.28</v>
          </cell>
          <cell r="Z20">
            <v>174959388.03</v>
          </cell>
          <cell r="AA20">
            <v>174959388.03</v>
          </cell>
          <cell r="AD20">
            <v>28729348.734583333</v>
          </cell>
          <cell r="AE20">
            <v>43463036.320416667</v>
          </cell>
          <cell r="AF20">
            <v>58022735.197916664</v>
          </cell>
          <cell r="AG20">
            <v>72427765.493333325</v>
          </cell>
          <cell r="AH20">
            <v>86852115.915000007</v>
          </cell>
          <cell r="AI20">
            <v>101276466.33666666</v>
          </cell>
          <cell r="AJ20">
            <v>115790655.0175</v>
          </cell>
          <cell r="AK20">
            <v>130394681.9575</v>
          </cell>
          <cell r="AL20">
            <v>144998708.89750001</v>
          </cell>
          <cell r="AM20">
            <v>154250070.6333333</v>
          </cell>
          <cell r="AN20">
            <v>163489393.40041664</v>
          </cell>
          <cell r="AP20">
            <v>172629005.92249998</v>
          </cell>
          <cell r="AT20" t="str">
            <v>18</v>
          </cell>
        </row>
        <row r="21">
          <cell r="J21">
            <v>0</v>
          </cell>
          <cell r="K21">
            <v>0</v>
          </cell>
          <cell r="L21">
            <v>0</v>
          </cell>
          <cell r="M21">
            <v>0</v>
          </cell>
          <cell r="N21">
            <v>-128175029.65000001</v>
          </cell>
          <cell r="O21">
            <v>0</v>
          </cell>
          <cell r="P21">
            <v>-128175029.65000001</v>
          </cell>
          <cell r="Q21">
            <v>-220975546.16</v>
          </cell>
          <cell r="R21">
            <v>-220975546.16</v>
          </cell>
          <cell r="S21">
            <v>-172628522.03</v>
          </cell>
          <cell r="T21">
            <v>-173092205.06</v>
          </cell>
          <cell r="U21">
            <v>-173092205.06</v>
          </cell>
          <cell r="V21">
            <v>-173092205.06</v>
          </cell>
          <cell r="W21">
            <v>-175248323.28</v>
          </cell>
          <cell r="X21">
            <v>-175248323.28</v>
          </cell>
          <cell r="Y21">
            <v>-175248323.28</v>
          </cell>
          <cell r="Z21">
            <v>-174959388.03</v>
          </cell>
          <cell r="AA21">
            <v>-174959388.03</v>
          </cell>
          <cell r="AD21">
            <v>-30569819.364999998</v>
          </cell>
          <cell r="AE21">
            <v>-48984448.211666673</v>
          </cell>
          <cell r="AF21">
            <v>-65384617.719583333</v>
          </cell>
          <cell r="AG21">
            <v>-79789648.015000001</v>
          </cell>
          <cell r="AH21">
            <v>-94213998.436666667</v>
          </cell>
          <cell r="AI21">
            <v>-108638348.85833333</v>
          </cell>
          <cell r="AJ21">
            <v>-123152537.53916667</v>
          </cell>
          <cell r="AK21">
            <v>-137756564.47916666</v>
          </cell>
          <cell r="AL21">
            <v>-152360591.41916665</v>
          </cell>
          <cell r="AM21">
            <v>-161611953.15499997</v>
          </cell>
          <cell r="AN21">
            <v>-170851275.92208332</v>
          </cell>
          <cell r="AP21">
            <v>-178150417.81374997</v>
          </cell>
          <cell r="AT21" t="str">
            <v>18</v>
          </cell>
        </row>
        <row r="22">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D22">
            <v>0</v>
          </cell>
          <cell r="AE22">
            <v>0</v>
          </cell>
          <cell r="AF22">
            <v>0</v>
          </cell>
          <cell r="AG22">
            <v>0</v>
          </cell>
          <cell r="AH22">
            <v>0</v>
          </cell>
          <cell r="AI22">
            <v>0</v>
          </cell>
          <cell r="AJ22">
            <v>0</v>
          </cell>
          <cell r="AK22">
            <v>0</v>
          </cell>
          <cell r="AL22">
            <v>0</v>
          </cell>
          <cell r="AM22">
            <v>0</v>
          </cell>
          <cell r="AN22">
            <v>0</v>
          </cell>
          <cell r="AP22">
            <v>0</v>
          </cell>
          <cell r="AT22" t="str">
            <v>55</v>
          </cell>
        </row>
        <row r="23">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D23">
            <v>0</v>
          </cell>
          <cell r="AE23">
            <v>0</v>
          </cell>
          <cell r="AF23">
            <v>0</v>
          </cell>
          <cell r="AG23">
            <v>0</v>
          </cell>
          <cell r="AH23">
            <v>0</v>
          </cell>
          <cell r="AI23">
            <v>0</v>
          </cell>
          <cell r="AJ23">
            <v>0</v>
          </cell>
          <cell r="AK23">
            <v>0</v>
          </cell>
          <cell r="AL23">
            <v>0</v>
          </cell>
          <cell r="AM23">
            <v>0</v>
          </cell>
          <cell r="AN23">
            <v>0</v>
          </cell>
          <cell r="AP23">
            <v>0</v>
          </cell>
          <cell r="AT23" t="str">
            <v>57</v>
          </cell>
        </row>
        <row r="24">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D24">
            <v>0</v>
          </cell>
          <cell r="AE24">
            <v>0</v>
          </cell>
          <cell r="AF24">
            <v>0</v>
          </cell>
          <cell r="AG24">
            <v>0</v>
          </cell>
          <cell r="AH24">
            <v>0</v>
          </cell>
          <cell r="AI24">
            <v>0</v>
          </cell>
          <cell r="AJ24">
            <v>0</v>
          </cell>
          <cell r="AK24">
            <v>0</v>
          </cell>
          <cell r="AL24">
            <v>0</v>
          </cell>
          <cell r="AM24">
            <v>0</v>
          </cell>
          <cell r="AN24">
            <v>0</v>
          </cell>
          <cell r="AP24">
            <v>0</v>
          </cell>
          <cell r="AT24" t="str">
            <v>55</v>
          </cell>
        </row>
        <row r="25">
          <cell r="J25">
            <v>0</v>
          </cell>
          <cell r="K25">
            <v>0</v>
          </cell>
          <cell r="L25">
            <v>0</v>
          </cell>
          <cell r="M25">
            <v>0</v>
          </cell>
          <cell r="N25">
            <v>0</v>
          </cell>
          <cell r="O25">
            <v>0</v>
          </cell>
          <cell r="P25">
            <v>0</v>
          </cell>
          <cell r="Q25">
            <v>644576.31000000006</v>
          </cell>
          <cell r="R25">
            <v>0</v>
          </cell>
          <cell r="S25">
            <v>0</v>
          </cell>
          <cell r="T25">
            <v>0</v>
          </cell>
          <cell r="U25">
            <v>0</v>
          </cell>
          <cell r="V25">
            <v>0</v>
          </cell>
          <cell r="W25">
            <v>0</v>
          </cell>
          <cell r="X25">
            <v>0</v>
          </cell>
          <cell r="Y25">
            <v>0</v>
          </cell>
          <cell r="Z25">
            <v>0</v>
          </cell>
          <cell r="AA25">
            <v>0</v>
          </cell>
          <cell r="AD25">
            <v>74136.206666666665</v>
          </cell>
          <cell r="AE25">
            <v>74727.520000000004</v>
          </cell>
          <cell r="AF25">
            <v>58967.899583333339</v>
          </cell>
          <cell r="AG25">
            <v>53714.692500000005</v>
          </cell>
          <cell r="AH25">
            <v>53714.692500000005</v>
          </cell>
          <cell r="AI25">
            <v>53714.692500000005</v>
          </cell>
          <cell r="AJ25">
            <v>53714.692500000005</v>
          </cell>
          <cell r="AK25">
            <v>53714.692500000005</v>
          </cell>
          <cell r="AL25">
            <v>53714.692500000005</v>
          </cell>
          <cell r="AM25">
            <v>53714.692500000005</v>
          </cell>
          <cell r="AN25">
            <v>53714.692500000005</v>
          </cell>
          <cell r="AP25">
            <v>26857.346250000002</v>
          </cell>
          <cell r="AT25" t="str">
            <v>56</v>
          </cell>
        </row>
        <row r="26">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D26">
            <v>0</v>
          </cell>
          <cell r="AE26">
            <v>0</v>
          </cell>
          <cell r="AF26">
            <v>0</v>
          </cell>
          <cell r="AG26">
            <v>0</v>
          </cell>
          <cell r="AH26">
            <v>0</v>
          </cell>
          <cell r="AI26">
            <v>0</v>
          </cell>
          <cell r="AJ26">
            <v>0</v>
          </cell>
          <cell r="AK26">
            <v>0</v>
          </cell>
          <cell r="AL26">
            <v>0</v>
          </cell>
          <cell r="AM26">
            <v>0</v>
          </cell>
          <cell r="AN26">
            <v>0</v>
          </cell>
          <cell r="AP26">
            <v>0</v>
          </cell>
          <cell r="AT26" t="str">
            <v>55</v>
          </cell>
        </row>
        <row r="27">
          <cell r="J27">
            <v>0</v>
          </cell>
          <cell r="K27">
            <v>0</v>
          </cell>
          <cell r="L27">
            <v>0</v>
          </cell>
          <cell r="M27">
            <v>0</v>
          </cell>
          <cell r="N27">
            <v>0</v>
          </cell>
          <cell r="O27">
            <v>0</v>
          </cell>
          <cell r="P27">
            <v>0</v>
          </cell>
          <cell r="Q27">
            <v>0</v>
          </cell>
          <cell r="R27">
            <v>610977</v>
          </cell>
          <cell r="S27">
            <v>587477.88</v>
          </cell>
          <cell r="T27">
            <v>563978.76</v>
          </cell>
          <cell r="U27">
            <v>540479.64</v>
          </cell>
          <cell r="V27">
            <v>516980.53</v>
          </cell>
          <cell r="W27">
            <v>1374444.32</v>
          </cell>
          <cell r="X27">
            <v>1341474.6100000001</v>
          </cell>
          <cell r="Y27">
            <v>1299030</v>
          </cell>
          <cell r="Z27">
            <v>1256585.4099999999</v>
          </cell>
          <cell r="AA27">
            <v>1214140.8</v>
          </cell>
          <cell r="AD27">
            <v>0</v>
          </cell>
          <cell r="AE27">
            <v>25457.375</v>
          </cell>
          <cell r="AF27">
            <v>75392.994999999995</v>
          </cell>
          <cell r="AG27">
            <v>123370.35499999998</v>
          </cell>
          <cell r="AH27">
            <v>169389.45499999999</v>
          </cell>
          <cell r="AI27">
            <v>213450.29541666666</v>
          </cell>
          <cell r="AJ27">
            <v>292259.66416666663</v>
          </cell>
          <cell r="AK27">
            <v>405422.95291666663</v>
          </cell>
          <cell r="AL27">
            <v>515443.97833333333</v>
          </cell>
          <cell r="AM27">
            <v>621927.95374999999</v>
          </cell>
          <cell r="AN27">
            <v>724874.87916666677</v>
          </cell>
          <cell r="AP27">
            <v>920157.58000000007</v>
          </cell>
          <cell r="AT27" t="str">
            <v>55</v>
          </cell>
        </row>
        <row r="28">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D28">
            <v>0</v>
          </cell>
          <cell r="AE28">
            <v>0</v>
          </cell>
          <cell r="AF28">
            <v>0</v>
          </cell>
          <cell r="AG28">
            <v>0</v>
          </cell>
          <cell r="AH28">
            <v>0</v>
          </cell>
          <cell r="AI28">
            <v>0</v>
          </cell>
          <cell r="AJ28">
            <v>0</v>
          </cell>
          <cell r="AK28">
            <v>0</v>
          </cell>
          <cell r="AL28">
            <v>0</v>
          </cell>
          <cell r="AM28">
            <v>0</v>
          </cell>
          <cell r="AN28">
            <v>0</v>
          </cell>
          <cell r="AP28">
            <v>0</v>
          </cell>
          <cell r="AT28">
            <v>18</v>
          </cell>
        </row>
        <row r="29">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D29">
            <v>0</v>
          </cell>
          <cell r="AE29">
            <v>0</v>
          </cell>
          <cell r="AF29">
            <v>0</v>
          </cell>
          <cell r="AG29">
            <v>0</v>
          </cell>
          <cell r="AH29">
            <v>0</v>
          </cell>
          <cell r="AI29">
            <v>0</v>
          </cell>
          <cell r="AJ29">
            <v>0</v>
          </cell>
          <cell r="AK29">
            <v>0</v>
          </cell>
          <cell r="AL29">
            <v>0</v>
          </cell>
          <cell r="AM29">
            <v>0</v>
          </cell>
          <cell r="AN29">
            <v>0</v>
          </cell>
          <cell r="AP29">
            <v>0</v>
          </cell>
          <cell r="AT29">
            <v>18</v>
          </cell>
        </row>
        <row r="30">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D30">
            <v>0</v>
          </cell>
          <cell r="AE30">
            <v>0</v>
          </cell>
          <cell r="AF30">
            <v>0</v>
          </cell>
          <cell r="AG30">
            <v>0</v>
          </cell>
          <cell r="AH30">
            <v>0</v>
          </cell>
          <cell r="AI30">
            <v>0</v>
          </cell>
          <cell r="AJ30">
            <v>0</v>
          </cell>
          <cell r="AK30">
            <v>0</v>
          </cell>
          <cell r="AL30">
            <v>0</v>
          </cell>
          <cell r="AM30">
            <v>0</v>
          </cell>
          <cell r="AN30">
            <v>0</v>
          </cell>
          <cell r="AP30">
            <v>0</v>
          </cell>
          <cell r="AT30">
            <v>18</v>
          </cell>
        </row>
        <row r="31">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D31">
            <v>0</v>
          </cell>
          <cell r="AE31">
            <v>0</v>
          </cell>
          <cell r="AF31">
            <v>0</v>
          </cell>
          <cell r="AG31">
            <v>0</v>
          </cell>
          <cell r="AH31">
            <v>0</v>
          </cell>
          <cell r="AI31">
            <v>0</v>
          </cell>
          <cell r="AJ31">
            <v>0</v>
          </cell>
          <cell r="AK31">
            <v>0</v>
          </cell>
          <cell r="AL31">
            <v>0</v>
          </cell>
          <cell r="AM31">
            <v>0</v>
          </cell>
          <cell r="AN31">
            <v>0</v>
          </cell>
          <cell r="AP31">
            <v>0</v>
          </cell>
          <cell r="AT31" t="str">
            <v>18</v>
          </cell>
        </row>
        <row r="32">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D32">
            <v>0</v>
          </cell>
          <cell r="AE32">
            <v>0</v>
          </cell>
          <cell r="AF32">
            <v>0</v>
          </cell>
          <cell r="AG32">
            <v>0</v>
          </cell>
          <cell r="AH32">
            <v>0</v>
          </cell>
          <cell r="AI32">
            <v>0</v>
          </cell>
          <cell r="AJ32">
            <v>0</v>
          </cell>
          <cell r="AK32">
            <v>0</v>
          </cell>
          <cell r="AL32">
            <v>0</v>
          </cell>
          <cell r="AM32">
            <v>0</v>
          </cell>
          <cell r="AN32">
            <v>0</v>
          </cell>
          <cell r="AP32">
            <v>0</v>
          </cell>
          <cell r="AT32">
            <v>19</v>
          </cell>
        </row>
        <row r="33">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D33">
            <v>0</v>
          </cell>
          <cell r="AE33">
            <v>0</v>
          </cell>
          <cell r="AF33">
            <v>0</v>
          </cell>
          <cell r="AG33">
            <v>0</v>
          </cell>
          <cell r="AH33">
            <v>0</v>
          </cell>
          <cell r="AI33">
            <v>0</v>
          </cell>
          <cell r="AJ33">
            <v>0</v>
          </cell>
          <cell r="AK33">
            <v>0</v>
          </cell>
          <cell r="AL33">
            <v>0</v>
          </cell>
          <cell r="AM33">
            <v>0</v>
          </cell>
          <cell r="AN33">
            <v>0</v>
          </cell>
          <cell r="AP33">
            <v>0</v>
          </cell>
          <cell r="AT33" t="str">
            <v>34</v>
          </cell>
        </row>
        <row r="34">
          <cell r="J34">
            <v>49003253.520000003</v>
          </cell>
          <cell r="K34">
            <v>49003253.520000003</v>
          </cell>
          <cell r="L34">
            <v>49003253.520000003</v>
          </cell>
          <cell r="M34">
            <v>49003253.520000003</v>
          </cell>
          <cell r="N34">
            <v>49005655.829999998</v>
          </cell>
          <cell r="O34">
            <v>49008022.719999999</v>
          </cell>
          <cell r="P34">
            <v>49011663.359999999</v>
          </cell>
          <cell r="Q34">
            <v>49015408.340000004</v>
          </cell>
          <cell r="R34">
            <v>49016024.68</v>
          </cell>
          <cell r="S34">
            <v>49016024.68</v>
          </cell>
          <cell r="T34">
            <v>49058669.450000003</v>
          </cell>
          <cell r="U34">
            <v>51835894.869999997</v>
          </cell>
          <cell r="V34">
            <v>51836846.670000002</v>
          </cell>
          <cell r="W34">
            <v>51838762.93</v>
          </cell>
          <cell r="X34">
            <v>51845838.880000003</v>
          </cell>
          <cell r="Y34">
            <v>51940507.969999999</v>
          </cell>
          <cell r="Z34">
            <v>51948737.350000001</v>
          </cell>
          <cell r="AA34">
            <v>51955861.93</v>
          </cell>
          <cell r="AD34">
            <v>49092027.393750004</v>
          </cell>
          <cell r="AE34">
            <v>49029621.405833334</v>
          </cell>
          <cell r="AF34">
            <v>49005956.88166666</v>
          </cell>
          <cell r="AG34">
            <v>49010002.391250007</v>
          </cell>
          <cell r="AH34">
            <v>49130338.111250013</v>
          </cell>
          <cell r="AI34">
            <v>49366431.215416662</v>
          </cell>
          <cell r="AJ34">
            <v>49602643.822083332</v>
          </cell>
          <cell r="AK34">
            <v>49839231.104166664</v>
          </cell>
          <cell r="AL34">
            <v>50080057.762916677</v>
          </cell>
          <cell r="AM34">
            <v>50325071.761666678</v>
          </cell>
          <cell r="AN34">
            <v>50570526.792083345</v>
          </cell>
          <cell r="AP34">
            <v>51069038.170416676</v>
          </cell>
          <cell r="AT34">
            <v>19</v>
          </cell>
        </row>
        <row r="35">
          <cell r="J35">
            <v>1436092.92</v>
          </cell>
          <cell r="K35">
            <v>1436126.87</v>
          </cell>
          <cell r="L35">
            <v>1436126.87</v>
          </cell>
          <cell r="M35">
            <v>1436194.77</v>
          </cell>
          <cell r="N35">
            <v>1436228.72</v>
          </cell>
          <cell r="O35">
            <v>1436262.67</v>
          </cell>
          <cell r="P35">
            <v>1436736.49</v>
          </cell>
          <cell r="Q35">
            <v>1436770.44</v>
          </cell>
          <cell r="R35">
            <v>1436892.5</v>
          </cell>
          <cell r="S35">
            <v>1436892.5</v>
          </cell>
          <cell r="T35">
            <v>1436911.3</v>
          </cell>
          <cell r="U35">
            <v>1436911.3</v>
          </cell>
          <cell r="V35">
            <v>1436911.3</v>
          </cell>
          <cell r="W35">
            <v>1436911.3</v>
          </cell>
          <cell r="X35">
            <v>1436911.3</v>
          </cell>
          <cell r="Y35">
            <v>1436911.3</v>
          </cell>
          <cell r="Z35">
            <v>1436911.3</v>
          </cell>
          <cell r="AA35">
            <v>1436911.3</v>
          </cell>
          <cell r="AD35">
            <v>2415939.7129166662</v>
          </cell>
          <cell r="AE35">
            <v>2024109.6904166669</v>
          </cell>
          <cell r="AF35">
            <v>1632281.9649999999</v>
          </cell>
          <cell r="AG35">
            <v>1436404.3233333335</v>
          </cell>
          <cell r="AH35">
            <v>1436476.7654166669</v>
          </cell>
          <cell r="AI35">
            <v>1436546.3783333332</v>
          </cell>
          <cell r="AJ35">
            <v>1436613.1620833336</v>
          </cell>
          <cell r="AK35">
            <v>1436678.5312500002</v>
          </cell>
          <cell r="AL35">
            <v>1436741.0712500003</v>
          </cell>
          <cell r="AM35">
            <v>1436799.3675000004</v>
          </cell>
          <cell r="AN35">
            <v>1436854.8345833337</v>
          </cell>
          <cell r="AP35">
            <v>1436902.2975000003</v>
          </cell>
          <cell r="AT35" t="str">
            <v>34</v>
          </cell>
        </row>
        <row r="36">
          <cell r="J36">
            <v>0</v>
          </cell>
          <cell r="K36">
            <v>0</v>
          </cell>
          <cell r="L36">
            <v>0</v>
          </cell>
          <cell r="M36">
            <v>0</v>
          </cell>
          <cell r="N36">
            <v>0</v>
          </cell>
          <cell r="O36">
            <v>0</v>
          </cell>
          <cell r="P36">
            <v>1819983.98</v>
          </cell>
          <cell r="Q36">
            <v>2184059.2999999998</v>
          </cell>
          <cell r="R36">
            <v>2226483.7799999998</v>
          </cell>
          <cell r="S36">
            <v>2190690.39</v>
          </cell>
          <cell r="T36">
            <v>7034279.0300000003</v>
          </cell>
          <cell r="U36">
            <v>7285969.7199999997</v>
          </cell>
          <cell r="V36">
            <v>10795572.5</v>
          </cell>
          <cell r="W36">
            <v>10945931.24</v>
          </cell>
          <cell r="X36">
            <v>11196532.92</v>
          </cell>
          <cell r="Y36">
            <v>11603068.33</v>
          </cell>
          <cell r="Z36">
            <v>13117628.369999999</v>
          </cell>
          <cell r="AA36">
            <v>13616882.710000001</v>
          </cell>
          <cell r="AD36">
            <v>242667.80249999999</v>
          </cell>
          <cell r="AE36">
            <v>426440.43083333335</v>
          </cell>
          <cell r="AF36">
            <v>610489.35458333336</v>
          </cell>
          <cell r="AG36">
            <v>994863.08041666669</v>
          </cell>
          <cell r="AH36">
            <v>1591540.1116666666</v>
          </cell>
          <cell r="AI36">
            <v>2344937.7041666666</v>
          </cell>
          <cell r="AJ36">
            <v>3250833.6933333334</v>
          </cell>
          <cell r="AK36">
            <v>4173436.3666666667</v>
          </cell>
          <cell r="AL36">
            <v>5123419.7520833332</v>
          </cell>
          <cell r="AM36">
            <v>6153448.78125</v>
          </cell>
          <cell r="AN36">
            <v>7267386.7429166669</v>
          </cell>
          <cell r="AP36">
            <v>8850057.1241666675</v>
          </cell>
          <cell r="AT36" t="str">
            <v>26</v>
          </cell>
        </row>
        <row r="37">
          <cell r="J37">
            <v>41865761.539999999</v>
          </cell>
          <cell r="K37">
            <v>40568411.469999999</v>
          </cell>
          <cell r="L37">
            <v>45177509.390000001</v>
          </cell>
          <cell r="M37">
            <v>51048045.109999999</v>
          </cell>
          <cell r="N37">
            <v>78207023.689999998</v>
          </cell>
          <cell r="O37">
            <v>73935979.980000004</v>
          </cell>
          <cell r="P37">
            <v>68569000.480000004</v>
          </cell>
          <cell r="Q37">
            <v>73458402.120000005</v>
          </cell>
          <cell r="R37">
            <v>73300231.290000007</v>
          </cell>
          <cell r="S37">
            <v>76750928.769999996</v>
          </cell>
          <cell r="T37">
            <v>57341537.649999999</v>
          </cell>
          <cell r="U37">
            <v>49987146.350000001</v>
          </cell>
          <cell r="V37">
            <v>54915972.200000003</v>
          </cell>
          <cell r="W37">
            <v>66559971.020000003</v>
          </cell>
          <cell r="X37">
            <v>79730112.400000006</v>
          </cell>
          <cell r="Y37">
            <v>65845604.670000002</v>
          </cell>
          <cell r="Z37">
            <v>78544012.930000007</v>
          </cell>
          <cell r="AA37">
            <v>76218422.989999995</v>
          </cell>
          <cell r="AD37">
            <v>49893812.412500001</v>
          </cell>
          <cell r="AE37">
            <v>52847760.02041667</v>
          </cell>
          <cell r="AF37">
            <v>55739881.546666674</v>
          </cell>
          <cell r="AG37">
            <v>58358919.677083336</v>
          </cell>
          <cell r="AH37">
            <v>60145502.051250003</v>
          </cell>
          <cell r="AI37">
            <v>61394590.264166676</v>
          </cell>
          <cell r="AJ37">
            <v>63021330.689583339</v>
          </cell>
          <cell r="AK37">
            <v>65544004.129583336</v>
          </cell>
          <cell r="AL37">
            <v>67600260.903333336</v>
          </cell>
          <cell r="AM37">
            <v>68230867.103333339</v>
          </cell>
          <cell r="AN37">
            <v>68340010.113749996</v>
          </cell>
          <cell r="AP37">
            <v>71847761.293750003</v>
          </cell>
          <cell r="AT37">
            <v>18</v>
          </cell>
        </row>
        <row r="38">
          <cell r="J38">
            <v>30280197.719999999</v>
          </cell>
          <cell r="K38">
            <v>28815814.18</v>
          </cell>
          <cell r="L38">
            <v>52229615.990000002</v>
          </cell>
          <cell r="M38">
            <v>54196938.780000001</v>
          </cell>
          <cell r="N38">
            <v>58118844.409999996</v>
          </cell>
          <cell r="O38">
            <v>62476653.850000001</v>
          </cell>
          <cell r="P38">
            <v>69485867.700000003</v>
          </cell>
          <cell r="Q38">
            <v>83344851.189999998</v>
          </cell>
          <cell r="R38">
            <v>83987958.590000004</v>
          </cell>
          <cell r="S38">
            <v>85217516.909999996</v>
          </cell>
          <cell r="T38">
            <v>98962111.370000005</v>
          </cell>
          <cell r="U38">
            <v>92609132.439999998</v>
          </cell>
          <cell r="V38">
            <v>80204682.760000005</v>
          </cell>
          <cell r="W38">
            <v>76168187.659999996</v>
          </cell>
          <cell r="X38">
            <v>75096360.950000003</v>
          </cell>
          <cell r="Y38">
            <v>75805085.290000007</v>
          </cell>
          <cell r="Z38">
            <v>73816974.379999995</v>
          </cell>
          <cell r="AA38">
            <v>84729698.25</v>
          </cell>
          <cell r="AD38">
            <v>44810838.522083335</v>
          </cell>
          <cell r="AE38">
            <v>49290774.838333338</v>
          </cell>
          <cell r="AF38">
            <v>53751448.511250012</v>
          </cell>
          <cell r="AG38">
            <v>58646847.792916656</v>
          </cell>
          <cell r="AH38">
            <v>64007523.34708333</v>
          </cell>
          <cell r="AI38">
            <v>68723978.80416666</v>
          </cell>
          <cell r="AJ38">
            <v>72777181.242499992</v>
          </cell>
          <cell r="AK38">
            <v>75702977.844166666</v>
          </cell>
          <cell r="AL38">
            <v>77556098.322083339</v>
          </cell>
          <cell r="AM38">
            <v>79110526.508749992</v>
          </cell>
          <cell r="AN38">
            <v>80691825.44083333</v>
          </cell>
          <cell r="AP38">
            <v>83232977.734999999</v>
          </cell>
          <cell r="AT38" t="str">
            <v>34</v>
          </cell>
        </row>
        <row r="39">
          <cell r="J39">
            <v>139673.15</v>
          </cell>
          <cell r="K39">
            <v>660664.11</v>
          </cell>
          <cell r="L39">
            <v>761914.69</v>
          </cell>
          <cell r="M39">
            <v>905243.59</v>
          </cell>
          <cell r="N39">
            <v>3237945.12</v>
          </cell>
          <cell r="O39">
            <v>5143964.62</v>
          </cell>
          <cell r="P39">
            <v>2195998.6800000002</v>
          </cell>
          <cell r="Q39">
            <v>2541490.25</v>
          </cell>
          <cell r="R39">
            <v>11579160.310000001</v>
          </cell>
          <cell r="S39">
            <v>156274.82999999999</v>
          </cell>
          <cell r="T39">
            <v>14155613.390000001</v>
          </cell>
          <cell r="U39">
            <v>1647459.68</v>
          </cell>
          <cell r="V39">
            <v>537704.72</v>
          </cell>
          <cell r="W39">
            <v>915602.68</v>
          </cell>
          <cell r="X39">
            <v>624707.67000000004</v>
          </cell>
          <cell r="Y39">
            <v>8229907.5199999996</v>
          </cell>
          <cell r="Z39">
            <v>8000861.71</v>
          </cell>
          <cell r="AA39">
            <v>9754992.5099999998</v>
          </cell>
          <cell r="AD39">
            <v>1396324.7345833334</v>
          </cell>
          <cell r="AE39">
            <v>1940173.6304166669</v>
          </cell>
          <cell r="AF39">
            <v>2363144.6483333334</v>
          </cell>
          <cell r="AG39">
            <v>2907103.165833333</v>
          </cell>
          <cell r="AH39">
            <v>3530869.625</v>
          </cell>
          <cell r="AI39">
            <v>3610368.1837499999</v>
          </cell>
          <cell r="AJ39">
            <v>3637575.2729166667</v>
          </cell>
          <cell r="AK39">
            <v>3642480.7541666664</v>
          </cell>
          <cell r="AL39">
            <v>3941958.1254166667</v>
          </cell>
          <cell r="AM39">
            <v>4445607.3137499997</v>
          </cell>
          <cell r="AN39">
            <v>4836188.3337500002</v>
          </cell>
          <cell r="AP39">
            <v>7254072.6283333339</v>
          </cell>
          <cell r="AT39" t="str">
            <v>26</v>
          </cell>
        </row>
        <row r="40">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D40">
            <v>0</v>
          </cell>
          <cell r="AE40">
            <v>0</v>
          </cell>
          <cell r="AF40">
            <v>0</v>
          </cell>
          <cell r="AG40">
            <v>0</v>
          </cell>
          <cell r="AH40">
            <v>0</v>
          </cell>
          <cell r="AI40">
            <v>0</v>
          </cell>
          <cell r="AJ40">
            <v>0</v>
          </cell>
          <cell r="AK40">
            <v>0</v>
          </cell>
          <cell r="AL40">
            <v>0</v>
          </cell>
          <cell r="AM40">
            <v>0</v>
          </cell>
          <cell r="AN40">
            <v>0</v>
          </cell>
          <cell r="AP40">
            <v>0</v>
          </cell>
          <cell r="AT40" t="str">
            <v>18</v>
          </cell>
        </row>
        <row r="41">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D41">
            <v>0</v>
          </cell>
          <cell r="AE41">
            <v>0</v>
          </cell>
          <cell r="AF41">
            <v>0</v>
          </cell>
          <cell r="AG41">
            <v>0</v>
          </cell>
          <cell r="AH41">
            <v>0</v>
          </cell>
          <cell r="AI41">
            <v>0</v>
          </cell>
          <cell r="AJ41">
            <v>0</v>
          </cell>
          <cell r="AK41">
            <v>0</v>
          </cell>
          <cell r="AL41">
            <v>0</v>
          </cell>
          <cell r="AM41">
            <v>0</v>
          </cell>
          <cell r="AN41">
            <v>0</v>
          </cell>
          <cell r="AP41">
            <v>0</v>
          </cell>
          <cell r="AT41" t="str">
            <v>34</v>
          </cell>
        </row>
        <row r="42">
          <cell r="J42">
            <v>12433.14</v>
          </cell>
          <cell r="K42">
            <v>12433.14</v>
          </cell>
          <cell r="L42">
            <v>12433.14</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D42">
            <v>5180.4749999999995</v>
          </cell>
          <cell r="AE42">
            <v>5180.4749999999995</v>
          </cell>
          <cell r="AF42">
            <v>5180.4749999999995</v>
          </cell>
          <cell r="AG42">
            <v>4662.4274999999998</v>
          </cell>
          <cell r="AH42">
            <v>3626.3325</v>
          </cell>
          <cell r="AI42">
            <v>2590.2374999999997</v>
          </cell>
          <cell r="AJ42">
            <v>1554.1424999999999</v>
          </cell>
          <cell r="AK42">
            <v>518.04750000000001</v>
          </cell>
          <cell r="AL42">
            <v>0</v>
          </cell>
          <cell r="AM42">
            <v>0</v>
          </cell>
          <cell r="AN42">
            <v>0</v>
          </cell>
          <cell r="AP42">
            <v>0</v>
          </cell>
          <cell r="AT42" t="str">
            <v>26</v>
          </cell>
        </row>
        <row r="43">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D43">
            <v>0</v>
          </cell>
          <cell r="AE43">
            <v>0</v>
          </cell>
          <cell r="AF43">
            <v>0</v>
          </cell>
          <cell r="AG43">
            <v>0</v>
          </cell>
          <cell r="AH43">
            <v>0</v>
          </cell>
          <cell r="AI43">
            <v>0</v>
          </cell>
          <cell r="AJ43">
            <v>0</v>
          </cell>
          <cell r="AK43">
            <v>0</v>
          </cell>
          <cell r="AL43">
            <v>0</v>
          </cell>
          <cell r="AM43">
            <v>0</v>
          </cell>
          <cell r="AN43">
            <v>0</v>
          </cell>
          <cell r="AP43">
            <v>0</v>
          </cell>
          <cell r="AT43" t="str">
            <v>51</v>
          </cell>
        </row>
        <row r="44">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D44">
            <v>0</v>
          </cell>
          <cell r="AE44">
            <v>0</v>
          </cell>
          <cell r="AF44">
            <v>0</v>
          </cell>
          <cell r="AG44">
            <v>0</v>
          </cell>
          <cell r="AH44">
            <v>0</v>
          </cell>
          <cell r="AI44">
            <v>0</v>
          </cell>
          <cell r="AJ44">
            <v>0</v>
          </cell>
          <cell r="AK44">
            <v>0</v>
          </cell>
          <cell r="AL44">
            <v>0</v>
          </cell>
          <cell r="AM44">
            <v>0</v>
          </cell>
          <cell r="AN44">
            <v>0</v>
          </cell>
          <cell r="AP44">
            <v>0</v>
          </cell>
          <cell r="AT44" t="str">
            <v>52</v>
          </cell>
        </row>
        <row r="45">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D45">
            <v>0</v>
          </cell>
          <cell r="AE45">
            <v>0</v>
          </cell>
          <cell r="AF45">
            <v>0</v>
          </cell>
          <cell r="AG45">
            <v>0</v>
          </cell>
          <cell r="AH45">
            <v>0</v>
          </cell>
          <cell r="AI45">
            <v>0</v>
          </cell>
          <cell r="AJ45">
            <v>0</v>
          </cell>
          <cell r="AK45">
            <v>0</v>
          </cell>
          <cell r="AL45">
            <v>0</v>
          </cell>
          <cell r="AM45">
            <v>0</v>
          </cell>
          <cell r="AN45">
            <v>0</v>
          </cell>
          <cell r="AP45">
            <v>0</v>
          </cell>
          <cell r="AT45" t="str">
            <v>51.3</v>
          </cell>
        </row>
        <row r="46">
          <cell r="J46">
            <v>0</v>
          </cell>
          <cell r="K46">
            <v>0</v>
          </cell>
          <cell r="L46">
            <v>0</v>
          </cell>
          <cell r="M46">
            <v>0</v>
          </cell>
          <cell r="N46">
            <v>0</v>
          </cell>
          <cell r="O46">
            <v>0</v>
          </cell>
          <cell r="P46">
            <v>0</v>
          </cell>
          <cell r="Q46">
            <v>0</v>
          </cell>
          <cell r="R46">
            <v>-4210585.74</v>
          </cell>
          <cell r="S46">
            <v>-2509978.89</v>
          </cell>
          <cell r="T46">
            <v>-3536902.31</v>
          </cell>
          <cell r="U46">
            <v>1310607.6200000001</v>
          </cell>
          <cell r="V46">
            <v>-2145969.87</v>
          </cell>
          <cell r="W46">
            <v>-2018749.36</v>
          </cell>
          <cell r="X46">
            <v>-2033060.59</v>
          </cell>
          <cell r="Y46">
            <v>-3201213.72</v>
          </cell>
          <cell r="Z46">
            <v>-3345731.57</v>
          </cell>
          <cell r="AA46">
            <v>102862.05</v>
          </cell>
          <cell r="AD46">
            <v>0</v>
          </cell>
          <cell r="AE46">
            <v>-175441.07250000001</v>
          </cell>
          <cell r="AF46">
            <v>-455464.59875000006</v>
          </cell>
          <cell r="AG46">
            <v>-707417.98208333331</v>
          </cell>
          <cell r="AH46">
            <v>-800180.26083333336</v>
          </cell>
          <cell r="AI46">
            <v>-834987.02125000011</v>
          </cell>
          <cell r="AJ46">
            <v>-1008516.9891666668</v>
          </cell>
          <cell r="AK46">
            <v>-1177342.4037500001</v>
          </cell>
          <cell r="AL46">
            <v>-1395437.1666666667</v>
          </cell>
          <cell r="AM46">
            <v>-1668226.55375</v>
          </cell>
          <cell r="AN46">
            <v>-1803346.1170833334</v>
          </cell>
          <cell r="AP46">
            <v>-1742973.2158333331</v>
          </cell>
          <cell r="AT46" t="str">
            <v>51</v>
          </cell>
        </row>
        <row r="47">
          <cell r="J47">
            <v>0</v>
          </cell>
          <cell r="K47">
            <v>0</v>
          </cell>
          <cell r="L47">
            <v>0</v>
          </cell>
          <cell r="M47">
            <v>0</v>
          </cell>
          <cell r="N47">
            <v>0</v>
          </cell>
          <cell r="O47">
            <v>0</v>
          </cell>
          <cell r="P47">
            <v>0</v>
          </cell>
          <cell r="Q47">
            <v>0</v>
          </cell>
          <cell r="R47">
            <v>-1136076.28</v>
          </cell>
          <cell r="S47">
            <v>-191164.32</v>
          </cell>
          <cell r="T47">
            <v>536253.86</v>
          </cell>
          <cell r="U47">
            <v>2878203.63</v>
          </cell>
          <cell r="V47">
            <v>1519166.85</v>
          </cell>
          <cell r="W47">
            <v>1698167.08</v>
          </cell>
          <cell r="X47">
            <v>2096120.14</v>
          </cell>
          <cell r="Y47">
            <v>2299483.65</v>
          </cell>
          <cell r="Z47">
            <v>2293562.86</v>
          </cell>
          <cell r="AA47">
            <v>2287148.37</v>
          </cell>
          <cell r="AD47">
            <v>0</v>
          </cell>
          <cell r="AE47">
            <v>-47336.511666666665</v>
          </cell>
          <cell r="AF47">
            <v>-102638.20333333332</v>
          </cell>
          <cell r="AG47">
            <v>-88259.472500000018</v>
          </cell>
          <cell r="AH47">
            <v>54009.58958333332</v>
          </cell>
          <cell r="AI47">
            <v>237233.35958333328</v>
          </cell>
          <cell r="AJ47">
            <v>371288.93999999994</v>
          </cell>
          <cell r="AK47">
            <v>529384.24083333334</v>
          </cell>
          <cell r="AL47">
            <v>712534.39875000005</v>
          </cell>
          <cell r="AM47">
            <v>903911.33666666655</v>
          </cell>
          <cell r="AN47">
            <v>1094774.3045833332</v>
          </cell>
          <cell r="AP47">
            <v>1316947.7083333333</v>
          </cell>
          <cell r="AT47" t="str">
            <v>52</v>
          </cell>
        </row>
        <row r="48">
          <cell r="J48">
            <v>4198480.0999999996</v>
          </cell>
          <cell r="K48">
            <v>1511750.77</v>
          </cell>
          <cell r="L48">
            <v>2726745.64</v>
          </cell>
          <cell r="M48">
            <v>3169100.42</v>
          </cell>
          <cell r="N48">
            <v>3641636.06</v>
          </cell>
          <cell r="O48">
            <v>1541932.61</v>
          </cell>
          <cell r="P48">
            <v>1782927.51</v>
          </cell>
          <cell r="Q48">
            <v>2517740.23</v>
          </cell>
          <cell r="R48">
            <v>6637688.6100000003</v>
          </cell>
          <cell r="S48">
            <v>9009830.5399999991</v>
          </cell>
          <cell r="T48">
            <v>8361543.5</v>
          </cell>
          <cell r="U48">
            <v>9204174.8699999992</v>
          </cell>
          <cell r="V48">
            <v>8061265.7400000002</v>
          </cell>
          <cell r="W48">
            <v>84661.66</v>
          </cell>
          <cell r="X48">
            <v>-304944.09000000003</v>
          </cell>
          <cell r="Y48">
            <v>-1387378.61</v>
          </cell>
          <cell r="Z48">
            <v>-4207062.6900000004</v>
          </cell>
          <cell r="AA48">
            <v>1205071.69</v>
          </cell>
          <cell r="AD48">
            <v>1598115.19625</v>
          </cell>
          <cell r="AE48">
            <v>2167068.5541666667</v>
          </cell>
          <cell r="AF48">
            <v>2894691.0204166663</v>
          </cell>
          <cell r="AG48">
            <v>3625063.2816666663</v>
          </cell>
          <cell r="AH48">
            <v>4249478.5495833335</v>
          </cell>
          <cell r="AI48">
            <v>4686245.3066666666</v>
          </cell>
          <cell r="AJ48">
            <v>4787732.6620833343</v>
          </cell>
          <cell r="AK48">
            <v>4601950.2104166662</v>
          </cell>
          <cell r="AL48">
            <v>4285776.512083333</v>
          </cell>
          <cell r="AM48">
            <v>3768894.1045833328</v>
          </cell>
          <cell r="AN48">
            <v>3427829.1183333327</v>
          </cell>
          <cell r="AP48">
            <v>3261374.4883333319</v>
          </cell>
          <cell r="AT48" t="str">
            <v>51.3</v>
          </cell>
        </row>
        <row r="49">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D49">
            <v>0</v>
          </cell>
          <cell r="AE49">
            <v>0</v>
          </cell>
          <cell r="AF49">
            <v>0</v>
          </cell>
          <cell r="AG49">
            <v>0</v>
          </cell>
          <cell r="AH49">
            <v>0</v>
          </cell>
          <cell r="AI49">
            <v>0</v>
          </cell>
          <cell r="AJ49">
            <v>0</v>
          </cell>
          <cell r="AK49">
            <v>0</v>
          </cell>
          <cell r="AL49">
            <v>0</v>
          </cell>
          <cell r="AM49">
            <v>0</v>
          </cell>
          <cell r="AN49">
            <v>0</v>
          </cell>
          <cell r="AP49">
            <v>0</v>
          </cell>
          <cell r="AT49" t="str">
            <v>51</v>
          </cell>
        </row>
        <row r="50">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D50">
            <v>0</v>
          </cell>
          <cell r="AE50">
            <v>0</v>
          </cell>
          <cell r="AF50">
            <v>0</v>
          </cell>
          <cell r="AG50">
            <v>0</v>
          </cell>
          <cell r="AH50">
            <v>0</v>
          </cell>
          <cell r="AI50">
            <v>0</v>
          </cell>
          <cell r="AJ50">
            <v>0</v>
          </cell>
          <cell r="AK50">
            <v>0</v>
          </cell>
          <cell r="AL50">
            <v>0</v>
          </cell>
          <cell r="AM50">
            <v>0</v>
          </cell>
          <cell r="AN50">
            <v>0</v>
          </cell>
          <cell r="AP50">
            <v>0</v>
          </cell>
          <cell r="AT50" t="str">
            <v>52</v>
          </cell>
        </row>
        <row r="51">
          <cell r="J51">
            <v>-393750</v>
          </cell>
          <cell r="K51">
            <v>-393750</v>
          </cell>
          <cell r="L51">
            <v>-393750</v>
          </cell>
          <cell r="M51">
            <v>-393750</v>
          </cell>
          <cell r="N51">
            <v>-393750</v>
          </cell>
          <cell r="O51">
            <v>-393750</v>
          </cell>
          <cell r="P51">
            <v>-393750</v>
          </cell>
          <cell r="Q51">
            <v>-393750</v>
          </cell>
          <cell r="R51">
            <v>0</v>
          </cell>
          <cell r="S51">
            <v>0</v>
          </cell>
          <cell r="T51">
            <v>0</v>
          </cell>
          <cell r="U51">
            <v>0</v>
          </cell>
          <cell r="V51">
            <v>0</v>
          </cell>
          <cell r="W51">
            <v>0</v>
          </cell>
          <cell r="X51">
            <v>0</v>
          </cell>
          <cell r="Y51">
            <v>0</v>
          </cell>
          <cell r="Z51">
            <v>0</v>
          </cell>
          <cell r="AA51">
            <v>0</v>
          </cell>
          <cell r="AD51">
            <v>-393750</v>
          </cell>
          <cell r="AE51">
            <v>-377343.75</v>
          </cell>
          <cell r="AF51">
            <v>-344531.25</v>
          </cell>
          <cell r="AG51">
            <v>-311718.75</v>
          </cell>
          <cell r="AH51">
            <v>-278906.25</v>
          </cell>
          <cell r="AI51">
            <v>-246093.75</v>
          </cell>
          <cell r="AJ51">
            <v>-213281.25</v>
          </cell>
          <cell r="AK51">
            <v>-180468.75</v>
          </cell>
          <cell r="AL51">
            <v>-147656.25</v>
          </cell>
          <cell r="AM51">
            <v>-114843.75</v>
          </cell>
          <cell r="AN51">
            <v>-82031.25</v>
          </cell>
          <cell r="AP51">
            <v>-16406.25</v>
          </cell>
          <cell r="AT51" t="str">
            <v>51.3</v>
          </cell>
        </row>
        <row r="52">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D52">
            <v>0</v>
          </cell>
          <cell r="AE52">
            <v>0</v>
          </cell>
          <cell r="AF52">
            <v>0</v>
          </cell>
          <cell r="AG52">
            <v>0</v>
          </cell>
          <cell r="AH52">
            <v>0</v>
          </cell>
          <cell r="AI52">
            <v>0</v>
          </cell>
          <cell r="AJ52">
            <v>0</v>
          </cell>
          <cell r="AK52">
            <v>0</v>
          </cell>
          <cell r="AL52">
            <v>0</v>
          </cell>
          <cell r="AM52">
            <v>0</v>
          </cell>
          <cell r="AN52">
            <v>0</v>
          </cell>
          <cell r="AP52">
            <v>0</v>
          </cell>
          <cell r="AT52" t="str">
            <v>51</v>
          </cell>
        </row>
        <row r="53">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D53">
            <v>0</v>
          </cell>
          <cell r="AE53">
            <v>0</v>
          </cell>
          <cell r="AF53">
            <v>0</v>
          </cell>
          <cell r="AG53">
            <v>0</v>
          </cell>
          <cell r="AH53">
            <v>0</v>
          </cell>
          <cell r="AI53">
            <v>0</v>
          </cell>
          <cell r="AJ53">
            <v>0</v>
          </cell>
          <cell r="AK53">
            <v>0</v>
          </cell>
          <cell r="AL53">
            <v>0</v>
          </cell>
          <cell r="AM53">
            <v>0</v>
          </cell>
          <cell r="AN53">
            <v>0</v>
          </cell>
          <cell r="AP53">
            <v>0</v>
          </cell>
          <cell r="AT53" t="str">
            <v>51</v>
          </cell>
        </row>
        <row r="54">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D54">
            <v>0</v>
          </cell>
          <cell r="AE54">
            <v>0</v>
          </cell>
          <cell r="AF54">
            <v>0</v>
          </cell>
          <cell r="AG54">
            <v>0</v>
          </cell>
          <cell r="AH54">
            <v>0</v>
          </cell>
          <cell r="AI54">
            <v>0</v>
          </cell>
          <cell r="AJ54">
            <v>0</v>
          </cell>
          <cell r="AK54">
            <v>0</v>
          </cell>
          <cell r="AL54">
            <v>0</v>
          </cell>
          <cell r="AM54">
            <v>0</v>
          </cell>
          <cell r="AN54">
            <v>0</v>
          </cell>
          <cell r="AP54">
            <v>0</v>
          </cell>
          <cell r="AT54" t="str">
            <v>52</v>
          </cell>
        </row>
        <row r="55">
          <cell r="J55">
            <v>0</v>
          </cell>
          <cell r="K55">
            <v>0</v>
          </cell>
          <cell r="L55">
            <v>0</v>
          </cell>
          <cell r="M55">
            <v>0</v>
          </cell>
          <cell r="N55">
            <v>0</v>
          </cell>
          <cell r="O55">
            <v>0</v>
          </cell>
          <cell r="P55">
            <v>0</v>
          </cell>
          <cell r="Q55">
            <v>0</v>
          </cell>
          <cell r="R55">
            <v>116079.12</v>
          </cell>
          <cell r="S55">
            <v>230858.3</v>
          </cell>
          <cell r="T55">
            <v>349784.86</v>
          </cell>
          <cell r="U55">
            <v>463770.76</v>
          </cell>
          <cell r="V55">
            <v>557587.19999999995</v>
          </cell>
          <cell r="W55">
            <v>120144.81</v>
          </cell>
          <cell r="X55">
            <v>85083.86</v>
          </cell>
          <cell r="Y55">
            <v>118167.31</v>
          </cell>
          <cell r="Z55">
            <v>209520.62</v>
          </cell>
          <cell r="AA55">
            <v>389802.44</v>
          </cell>
          <cell r="AD55">
            <v>0</v>
          </cell>
          <cell r="AE55">
            <v>4836.63</v>
          </cell>
          <cell r="AF55">
            <v>19292.355833333331</v>
          </cell>
          <cell r="AG55">
            <v>43485.820833333331</v>
          </cell>
          <cell r="AH55">
            <v>77383.971666666665</v>
          </cell>
          <cell r="AI55">
            <v>119940.55333333334</v>
          </cell>
          <cell r="AJ55">
            <v>148179.38708333333</v>
          </cell>
          <cell r="AK55">
            <v>156730.58166666667</v>
          </cell>
          <cell r="AL55">
            <v>165199.38041666668</v>
          </cell>
          <cell r="AM55">
            <v>178853.04416666669</v>
          </cell>
          <cell r="AN55">
            <v>203824.83833333338</v>
          </cell>
          <cell r="AP55">
            <v>286443.48583333334</v>
          </cell>
          <cell r="AT55" t="str">
            <v>51</v>
          </cell>
        </row>
        <row r="56">
          <cell r="J56">
            <v>248239471.28</v>
          </cell>
          <cell r="K56">
            <v>275535578.75999999</v>
          </cell>
          <cell r="L56">
            <v>277509414.30000001</v>
          </cell>
          <cell r="M56">
            <v>251371893.12</v>
          </cell>
          <cell r="N56">
            <v>239914725</v>
          </cell>
          <cell r="O56">
            <v>236413441.16999999</v>
          </cell>
          <cell r="P56">
            <v>241795058.16999999</v>
          </cell>
          <cell r="Q56">
            <v>243163405.27000001</v>
          </cell>
          <cell r="R56">
            <v>240176393.63</v>
          </cell>
          <cell r="S56">
            <v>232239343.28999999</v>
          </cell>
          <cell r="T56">
            <v>243190319.18000001</v>
          </cell>
          <cell r="U56">
            <v>244101260.09</v>
          </cell>
          <cell r="V56">
            <v>259358414.44999999</v>
          </cell>
          <cell r="W56">
            <v>262386442.28</v>
          </cell>
          <cell r="X56">
            <v>264410332.08000001</v>
          </cell>
          <cell r="Y56">
            <v>285547974.48000002</v>
          </cell>
          <cell r="Z56">
            <v>279938378.25</v>
          </cell>
          <cell r="AA56">
            <v>298296076.08999997</v>
          </cell>
          <cell r="AD56">
            <v>248297998.30625001</v>
          </cell>
          <cell r="AE56">
            <v>248136057.74208331</v>
          </cell>
          <cell r="AF56">
            <v>247786645.0925</v>
          </cell>
          <cell r="AG56">
            <v>247646368.73583338</v>
          </cell>
          <cell r="AH56">
            <v>247815767.03958333</v>
          </cell>
          <cell r="AI56">
            <v>248267481.23708335</v>
          </cell>
          <cell r="AJ56">
            <v>248182889.84916663</v>
          </cell>
          <cell r="AK56">
            <v>247089214.07000002</v>
          </cell>
          <cell r="AL56">
            <v>247967422.36749998</v>
          </cell>
          <cell r="AM56">
            <v>251059077.97625002</v>
          </cell>
          <cell r="AN56">
            <v>255305173.31666669</v>
          </cell>
          <cell r="AP56">
            <v>261073287.18499997</v>
          </cell>
          <cell r="AT56" t="str">
            <v>51</v>
          </cell>
        </row>
        <row r="57">
          <cell r="J57">
            <v>99959720.629999995</v>
          </cell>
          <cell r="K57">
            <v>101975176.91</v>
          </cell>
          <cell r="L57">
            <v>86121559.689999998</v>
          </cell>
          <cell r="M57">
            <v>89971103.510000005</v>
          </cell>
          <cell r="N57">
            <v>95113139.870000005</v>
          </cell>
          <cell r="O57">
            <v>98590013.439999998</v>
          </cell>
          <cell r="P57">
            <v>119703252.13</v>
          </cell>
          <cell r="Q57">
            <v>93676362.579999998</v>
          </cell>
          <cell r="R57">
            <v>109358658.73999999</v>
          </cell>
          <cell r="S57">
            <v>108328018.8</v>
          </cell>
          <cell r="T57">
            <v>103463196.73999999</v>
          </cell>
          <cell r="U57">
            <v>103498068.87</v>
          </cell>
          <cell r="V57">
            <v>111095643.98999999</v>
          </cell>
          <cell r="W57">
            <v>119375202.47</v>
          </cell>
          <cell r="X57">
            <v>124594180.88</v>
          </cell>
          <cell r="Y57">
            <v>129497260.76000001</v>
          </cell>
          <cell r="Z57">
            <v>142275561.37</v>
          </cell>
          <cell r="AA57">
            <v>124678392.78</v>
          </cell>
          <cell r="AD57">
            <v>96405029.356250003</v>
          </cell>
          <cell r="AE57">
            <v>97513736.804583326</v>
          </cell>
          <cell r="AF57">
            <v>98944159.397916675</v>
          </cell>
          <cell r="AG57">
            <v>100009095.69958334</v>
          </cell>
          <cell r="AH57">
            <v>100576560.15541667</v>
          </cell>
          <cell r="AI57">
            <v>101277186.13249999</v>
          </cell>
          <cell r="AJ57">
            <v>102466184.00416666</v>
          </cell>
          <cell r="AK57">
            <v>104794210.95208333</v>
          </cell>
          <cell r="AL57">
            <v>108044160.05374999</v>
          </cell>
          <cell r="AM57">
            <v>111656184.16833334</v>
          </cell>
          <cell r="AN57">
            <v>114708300.86999999</v>
          </cell>
          <cell r="AP57">
            <v>118054144.14708333</v>
          </cell>
          <cell r="AT57" t="str">
            <v>52</v>
          </cell>
        </row>
        <row r="58">
          <cell r="J58">
            <v>78591342.930000007</v>
          </cell>
          <cell r="K58">
            <v>81614034.379999995</v>
          </cell>
          <cell r="L58">
            <v>86368501.75</v>
          </cell>
          <cell r="M58">
            <v>93358189.650000006</v>
          </cell>
          <cell r="N58">
            <v>97573299.540000007</v>
          </cell>
          <cell r="O58">
            <v>87011020.090000004</v>
          </cell>
          <cell r="P58">
            <v>96188031.620000005</v>
          </cell>
          <cell r="Q58">
            <v>122041488.81</v>
          </cell>
          <cell r="R58">
            <v>74617178.099999994</v>
          </cell>
          <cell r="S58">
            <v>78046679.670000002</v>
          </cell>
          <cell r="T58">
            <v>66958987.039999999</v>
          </cell>
          <cell r="U58">
            <v>76901076.590000004</v>
          </cell>
          <cell r="V58">
            <v>87376966.769999996</v>
          </cell>
          <cell r="W58">
            <v>114223956.97</v>
          </cell>
          <cell r="X58">
            <v>125565731.34999999</v>
          </cell>
          <cell r="Y58">
            <v>134737234.97</v>
          </cell>
          <cell r="Z58">
            <v>165003952.37</v>
          </cell>
          <cell r="AA58">
            <v>180709139.30000001</v>
          </cell>
          <cell r="AD58">
            <v>82621977.579166666</v>
          </cell>
          <cell r="AE58">
            <v>84771944.080416679</v>
          </cell>
          <cell r="AF58">
            <v>85679600.195000008</v>
          </cell>
          <cell r="AG58">
            <v>86169692.454999998</v>
          </cell>
          <cell r="AH58">
            <v>86387222.829166666</v>
          </cell>
          <cell r="AI58">
            <v>86971886.840833321</v>
          </cell>
          <cell r="AJ58">
            <v>88696701.275416657</v>
          </cell>
          <cell r="AK58">
            <v>91688665.949999988</v>
          </cell>
          <cell r="AL58">
            <v>95046010.73833333</v>
          </cell>
          <cell r="AM58">
            <v>99579748.16125001</v>
          </cell>
          <cell r="AN58">
            <v>106293446.99625002</v>
          </cell>
          <cell r="AP58">
            <v>119100876.55541669</v>
          </cell>
          <cell r="AT58" t="str">
            <v>51.3</v>
          </cell>
        </row>
        <row r="59">
          <cell r="J59">
            <v>224000</v>
          </cell>
          <cell r="K59">
            <v>224000</v>
          </cell>
          <cell r="L59">
            <v>0</v>
          </cell>
          <cell r="M59">
            <v>224000</v>
          </cell>
          <cell r="N59">
            <v>224000</v>
          </cell>
          <cell r="O59">
            <v>238000</v>
          </cell>
          <cell r="P59">
            <v>238000</v>
          </cell>
          <cell r="Q59">
            <v>0</v>
          </cell>
          <cell r="R59">
            <v>212500</v>
          </cell>
          <cell r="S59">
            <v>212500</v>
          </cell>
          <cell r="T59">
            <v>212500</v>
          </cell>
          <cell r="U59">
            <v>0</v>
          </cell>
          <cell r="V59">
            <v>212500</v>
          </cell>
          <cell r="W59">
            <v>212500</v>
          </cell>
          <cell r="X59">
            <v>145495</v>
          </cell>
          <cell r="Y59">
            <v>96358</v>
          </cell>
          <cell r="Z59">
            <v>603539.12</v>
          </cell>
          <cell r="AA59">
            <v>212500</v>
          </cell>
          <cell r="AD59">
            <v>106579.85166666667</v>
          </cell>
          <cell r="AE59">
            <v>70742.800833333327</v>
          </cell>
          <cell r="AF59">
            <v>74933.212083333332</v>
          </cell>
          <cell r="AG59">
            <v>119784.45458333334</v>
          </cell>
          <cell r="AH59">
            <v>167964.01333333334</v>
          </cell>
          <cell r="AI59">
            <v>166979.16666666666</v>
          </cell>
          <cell r="AJ59">
            <v>166020.83333333334</v>
          </cell>
          <cell r="AK59">
            <v>171603.95833333334</v>
          </cell>
          <cell r="AL59">
            <v>172347.83333333334</v>
          </cell>
          <cell r="AM59">
            <v>182843.54666666666</v>
          </cell>
          <cell r="AN59">
            <v>197595.17666666667</v>
          </cell>
          <cell r="AP59">
            <v>194407.67666666667</v>
          </cell>
          <cell r="AT59" t="str">
            <v>51</v>
          </cell>
        </row>
        <row r="60">
          <cell r="J60">
            <v>351120</v>
          </cell>
          <cell r="K60">
            <v>329840</v>
          </cell>
          <cell r="L60">
            <v>26600</v>
          </cell>
          <cell r="M60">
            <v>399000</v>
          </cell>
          <cell r="N60">
            <v>399000</v>
          </cell>
          <cell r="O60">
            <v>372400</v>
          </cell>
          <cell r="P60">
            <v>356440</v>
          </cell>
          <cell r="Q60">
            <v>8948200</v>
          </cell>
          <cell r="R60">
            <v>9251250</v>
          </cell>
          <cell r="S60">
            <v>9165750</v>
          </cell>
          <cell r="T60">
            <v>9227500</v>
          </cell>
          <cell r="U60">
            <v>9275000</v>
          </cell>
          <cell r="V60">
            <v>9251250</v>
          </cell>
          <cell r="W60">
            <v>9251250</v>
          </cell>
          <cell r="X60">
            <v>9275000</v>
          </cell>
          <cell r="Y60">
            <v>9275000</v>
          </cell>
          <cell r="Z60">
            <v>10067556.84</v>
          </cell>
          <cell r="AA60">
            <v>9275000</v>
          </cell>
          <cell r="AD60">
            <v>636975</v>
          </cell>
          <cell r="AE60">
            <v>1385625.4166666667</v>
          </cell>
          <cell r="AF60">
            <v>2139700.4166666665</v>
          </cell>
          <cell r="AG60">
            <v>2877269.1666666665</v>
          </cell>
          <cell r="AH60">
            <v>3627370</v>
          </cell>
          <cell r="AI60">
            <v>4379347.083333333</v>
          </cell>
          <cell r="AJ60">
            <v>5121911.25</v>
          </cell>
          <cell r="AK60">
            <v>5878986.666666667</v>
          </cell>
          <cell r="AL60">
            <v>6634170</v>
          </cell>
          <cell r="AM60">
            <v>7406859.8683333332</v>
          </cell>
          <cell r="AN60">
            <v>8180658.0700000003</v>
          </cell>
          <cell r="AP60">
            <v>9311504.7216666657</v>
          </cell>
          <cell r="AT60" t="str">
            <v>52</v>
          </cell>
        </row>
        <row r="61">
          <cell r="J61">
            <v>0</v>
          </cell>
          <cell r="K61">
            <v>0</v>
          </cell>
          <cell r="L61">
            <v>0</v>
          </cell>
          <cell r="M61">
            <v>0</v>
          </cell>
          <cell r="N61">
            <v>0</v>
          </cell>
          <cell r="O61">
            <v>0</v>
          </cell>
          <cell r="P61">
            <v>0</v>
          </cell>
          <cell r="Q61">
            <v>40244.230000000003</v>
          </cell>
          <cell r="R61">
            <v>0</v>
          </cell>
          <cell r="S61">
            <v>0</v>
          </cell>
          <cell r="T61">
            <v>0</v>
          </cell>
          <cell r="U61">
            <v>0</v>
          </cell>
          <cell r="V61">
            <v>0</v>
          </cell>
          <cell r="W61">
            <v>0</v>
          </cell>
          <cell r="X61">
            <v>0</v>
          </cell>
          <cell r="Y61">
            <v>0</v>
          </cell>
          <cell r="Z61">
            <v>5950942.2000000002</v>
          </cell>
          <cell r="AA61">
            <v>4860466.5199999996</v>
          </cell>
          <cell r="AD61">
            <v>20385.985416666666</v>
          </cell>
          <cell r="AE61">
            <v>9590.0666666666675</v>
          </cell>
          <cell r="AF61">
            <v>3353.6858333333334</v>
          </cell>
          <cell r="AG61">
            <v>3353.6858333333334</v>
          </cell>
          <cell r="AH61">
            <v>3353.6858333333334</v>
          </cell>
          <cell r="AI61">
            <v>3353.6858333333334</v>
          </cell>
          <cell r="AJ61">
            <v>3353.6858333333334</v>
          </cell>
          <cell r="AK61">
            <v>3353.6858333333334</v>
          </cell>
          <cell r="AL61">
            <v>3353.6858333333334</v>
          </cell>
          <cell r="AM61">
            <v>251309.61083333334</v>
          </cell>
          <cell r="AN61">
            <v>701784.97416666674</v>
          </cell>
          <cell r="AP61">
            <v>1307666.4462499998</v>
          </cell>
          <cell r="AT61" t="str">
            <v>51.3</v>
          </cell>
        </row>
        <row r="62">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D62">
            <v>0</v>
          </cell>
          <cell r="AE62">
            <v>0</v>
          </cell>
          <cell r="AF62">
            <v>0</v>
          </cell>
          <cell r="AG62">
            <v>0</v>
          </cell>
          <cell r="AH62">
            <v>0</v>
          </cell>
          <cell r="AI62">
            <v>0</v>
          </cell>
          <cell r="AJ62">
            <v>0</v>
          </cell>
          <cell r="AK62">
            <v>0</v>
          </cell>
          <cell r="AL62">
            <v>0</v>
          </cell>
          <cell r="AM62">
            <v>0</v>
          </cell>
          <cell r="AN62">
            <v>0</v>
          </cell>
          <cell r="AP62">
            <v>0</v>
          </cell>
          <cell r="AT62">
            <v>24</v>
          </cell>
        </row>
        <row r="63">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D63">
            <v>0</v>
          </cell>
          <cell r="AE63">
            <v>0</v>
          </cell>
          <cell r="AF63">
            <v>0</v>
          </cell>
          <cell r="AG63">
            <v>0</v>
          </cell>
          <cell r="AH63">
            <v>0</v>
          </cell>
          <cell r="AI63">
            <v>0</v>
          </cell>
          <cell r="AJ63">
            <v>0</v>
          </cell>
          <cell r="AK63">
            <v>0</v>
          </cell>
          <cell r="AL63">
            <v>0</v>
          </cell>
          <cell r="AM63">
            <v>0</v>
          </cell>
          <cell r="AN63">
            <v>0</v>
          </cell>
          <cell r="AP63">
            <v>0</v>
          </cell>
          <cell r="AT63" t="str">
            <v>24</v>
          </cell>
        </row>
        <row r="64">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D64">
            <v>0</v>
          </cell>
          <cell r="AE64">
            <v>0</v>
          </cell>
          <cell r="AF64">
            <v>0</v>
          </cell>
          <cell r="AG64">
            <v>0</v>
          </cell>
          <cell r="AH64">
            <v>0</v>
          </cell>
          <cell r="AI64">
            <v>0</v>
          </cell>
          <cell r="AJ64">
            <v>0</v>
          </cell>
          <cell r="AK64">
            <v>0</v>
          </cell>
          <cell r="AL64">
            <v>0</v>
          </cell>
          <cell r="AM64">
            <v>0</v>
          </cell>
          <cell r="AN64">
            <v>0</v>
          </cell>
          <cell r="AP64">
            <v>0</v>
          </cell>
          <cell r="AT64" t="str">
            <v>37</v>
          </cell>
        </row>
        <row r="65">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D65">
            <v>0</v>
          </cell>
          <cell r="AE65">
            <v>0</v>
          </cell>
          <cell r="AF65">
            <v>0</v>
          </cell>
          <cell r="AG65">
            <v>0</v>
          </cell>
          <cell r="AH65">
            <v>0</v>
          </cell>
          <cell r="AI65">
            <v>0</v>
          </cell>
          <cell r="AJ65">
            <v>0</v>
          </cell>
          <cell r="AK65">
            <v>0</v>
          </cell>
          <cell r="AL65">
            <v>0</v>
          </cell>
          <cell r="AM65">
            <v>0</v>
          </cell>
          <cell r="AN65">
            <v>0</v>
          </cell>
          <cell r="AP65">
            <v>0</v>
          </cell>
          <cell r="AT65" t="str">
            <v>27</v>
          </cell>
        </row>
        <row r="66">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D66">
            <v>0</v>
          </cell>
          <cell r="AE66">
            <v>0</v>
          </cell>
          <cell r="AF66">
            <v>0</v>
          </cell>
          <cell r="AG66">
            <v>0</v>
          </cell>
          <cell r="AH66">
            <v>0</v>
          </cell>
          <cell r="AI66">
            <v>0</v>
          </cell>
          <cell r="AJ66">
            <v>0</v>
          </cell>
          <cell r="AK66">
            <v>0</v>
          </cell>
          <cell r="AL66">
            <v>0</v>
          </cell>
          <cell r="AM66">
            <v>0</v>
          </cell>
          <cell r="AN66">
            <v>0</v>
          </cell>
          <cell r="AP66">
            <v>0</v>
          </cell>
          <cell r="AT66" t="str">
            <v>27</v>
          </cell>
        </row>
        <row r="67">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D67">
            <v>0</v>
          </cell>
          <cell r="AE67">
            <v>0</v>
          </cell>
          <cell r="AF67">
            <v>0</v>
          </cell>
          <cell r="AG67">
            <v>0</v>
          </cell>
          <cell r="AH67">
            <v>0</v>
          </cell>
          <cell r="AI67">
            <v>0</v>
          </cell>
          <cell r="AJ67">
            <v>0</v>
          </cell>
          <cell r="AK67">
            <v>0</v>
          </cell>
          <cell r="AL67">
            <v>0</v>
          </cell>
          <cell r="AM67">
            <v>0</v>
          </cell>
          <cell r="AN67">
            <v>0</v>
          </cell>
          <cell r="AP67">
            <v>0</v>
          </cell>
          <cell r="AT67">
            <v>24</v>
          </cell>
        </row>
        <row r="68">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D68">
            <v>0</v>
          </cell>
          <cell r="AE68">
            <v>0</v>
          </cell>
          <cell r="AF68">
            <v>0</v>
          </cell>
          <cell r="AG68">
            <v>0</v>
          </cell>
          <cell r="AH68">
            <v>0</v>
          </cell>
          <cell r="AI68">
            <v>0</v>
          </cell>
          <cell r="AJ68">
            <v>0</v>
          </cell>
          <cell r="AK68">
            <v>0</v>
          </cell>
          <cell r="AL68">
            <v>0</v>
          </cell>
          <cell r="AM68">
            <v>0</v>
          </cell>
          <cell r="AN68">
            <v>0</v>
          </cell>
          <cell r="AP68">
            <v>0</v>
          </cell>
          <cell r="AT68" t="str">
            <v>37</v>
          </cell>
        </row>
        <row r="69">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D69">
            <v>0</v>
          </cell>
          <cell r="AE69">
            <v>0</v>
          </cell>
          <cell r="AF69">
            <v>0</v>
          </cell>
          <cell r="AG69">
            <v>0</v>
          </cell>
          <cell r="AH69">
            <v>0</v>
          </cell>
          <cell r="AI69">
            <v>0</v>
          </cell>
          <cell r="AJ69">
            <v>0</v>
          </cell>
          <cell r="AK69">
            <v>0</v>
          </cell>
          <cell r="AL69">
            <v>0</v>
          </cell>
          <cell r="AM69">
            <v>0</v>
          </cell>
          <cell r="AN69">
            <v>0</v>
          </cell>
          <cell r="AP69">
            <v>0</v>
          </cell>
          <cell r="AT69" t="str">
            <v>27</v>
          </cell>
        </row>
        <row r="70">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D70">
            <v>0</v>
          </cell>
          <cell r="AE70">
            <v>0</v>
          </cell>
          <cell r="AF70">
            <v>0</v>
          </cell>
          <cell r="AG70">
            <v>0</v>
          </cell>
          <cell r="AH70">
            <v>0</v>
          </cell>
          <cell r="AI70">
            <v>0</v>
          </cell>
          <cell r="AJ70">
            <v>0</v>
          </cell>
          <cell r="AK70">
            <v>0</v>
          </cell>
          <cell r="AL70">
            <v>0</v>
          </cell>
          <cell r="AM70">
            <v>0</v>
          </cell>
          <cell r="AN70">
            <v>0</v>
          </cell>
          <cell r="AP70">
            <v>0</v>
          </cell>
          <cell r="AT70">
            <v>24</v>
          </cell>
        </row>
        <row r="71">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D71">
            <v>0</v>
          </cell>
          <cell r="AE71">
            <v>0</v>
          </cell>
          <cell r="AF71">
            <v>0</v>
          </cell>
          <cell r="AG71">
            <v>0</v>
          </cell>
          <cell r="AH71">
            <v>0</v>
          </cell>
          <cell r="AI71">
            <v>0</v>
          </cell>
          <cell r="AJ71">
            <v>0</v>
          </cell>
          <cell r="AK71">
            <v>0</v>
          </cell>
          <cell r="AL71">
            <v>0</v>
          </cell>
          <cell r="AM71">
            <v>0</v>
          </cell>
          <cell r="AN71">
            <v>0</v>
          </cell>
          <cell r="AP71">
            <v>0</v>
          </cell>
          <cell r="AT71" t="str">
            <v>37</v>
          </cell>
        </row>
        <row r="72">
          <cell r="J72">
            <v>-83254884.390000001</v>
          </cell>
          <cell r="K72">
            <v>-79639833.390000001</v>
          </cell>
          <cell r="L72">
            <v>-79639833.390000001</v>
          </cell>
          <cell r="M72">
            <v>-79639833.390000001</v>
          </cell>
          <cell r="N72">
            <v>-72450287.390000001</v>
          </cell>
          <cell r="O72">
            <v>-72450287.390000001</v>
          </cell>
          <cell r="P72">
            <v>-72450287.390000001</v>
          </cell>
          <cell r="Q72">
            <v>-77544030.390000001</v>
          </cell>
          <cell r="R72">
            <v>-77544030.390000001</v>
          </cell>
          <cell r="S72">
            <v>-77544030.390000001</v>
          </cell>
          <cell r="T72">
            <v>-74350221.329999998</v>
          </cell>
          <cell r="U72">
            <v>-74350221.329999998</v>
          </cell>
          <cell r="V72">
            <v>-75140075.530000001</v>
          </cell>
          <cell r="W72">
            <v>-76812966.530000001</v>
          </cell>
          <cell r="X72">
            <v>-76812966.530000001</v>
          </cell>
          <cell r="Y72">
            <v>-76812966.530000001</v>
          </cell>
          <cell r="Z72">
            <v>-67554002.530000001</v>
          </cell>
          <cell r="AA72">
            <v>-67554002.530000001</v>
          </cell>
          <cell r="AD72">
            <v>-78977744.017083332</v>
          </cell>
          <cell r="AE72">
            <v>-78675549.966249987</v>
          </cell>
          <cell r="AF72">
            <v>-78373355.915416658</v>
          </cell>
          <cell r="AG72">
            <v>-77851231.262500003</v>
          </cell>
          <cell r="AH72">
            <v>-77109176.007500008</v>
          </cell>
          <cell r="AI72">
            <v>-76400031.344166681</v>
          </cell>
          <cell r="AJ72">
            <v>-75944128.18916668</v>
          </cell>
          <cell r="AK72">
            <v>-75708555.950833336</v>
          </cell>
          <cell r="AL72">
            <v>-75472983.712499991</v>
          </cell>
          <cell r="AM72">
            <v>-75151185.724166662</v>
          </cell>
          <cell r="AN72">
            <v>-74743161.985833332</v>
          </cell>
          <cell r="AP72">
            <v>-73839551.42583333</v>
          </cell>
          <cell r="AT72">
            <v>24</v>
          </cell>
        </row>
        <row r="73">
          <cell r="J73">
            <v>-271840800.38</v>
          </cell>
          <cell r="K73">
            <v>-278945665.38</v>
          </cell>
          <cell r="L73">
            <v>-278945665.38</v>
          </cell>
          <cell r="M73">
            <v>-278945665.38</v>
          </cell>
          <cell r="N73">
            <v>-284547781.38</v>
          </cell>
          <cell r="O73">
            <v>-284547781.38</v>
          </cell>
          <cell r="P73">
            <v>-284547781.38</v>
          </cell>
          <cell r="Q73">
            <v>-291755611.38</v>
          </cell>
          <cell r="R73">
            <v>-291755611.38</v>
          </cell>
          <cell r="S73">
            <v>-291755611.38</v>
          </cell>
          <cell r="T73">
            <v>-300076044.98000002</v>
          </cell>
          <cell r="U73">
            <v>-300076044.98000002</v>
          </cell>
          <cell r="V73">
            <v>-301300955.37</v>
          </cell>
          <cell r="W73">
            <v>-308227930.37</v>
          </cell>
          <cell r="X73">
            <v>-308227930.37</v>
          </cell>
          <cell r="Y73">
            <v>-308227930.37</v>
          </cell>
          <cell r="Z73">
            <v>-310861336.37</v>
          </cell>
          <cell r="AA73">
            <v>-310861336.37</v>
          </cell>
          <cell r="AD73">
            <v>-276469486.21750003</v>
          </cell>
          <cell r="AE73">
            <v>-278590677.58250004</v>
          </cell>
          <cell r="AF73">
            <v>-280711868.94750005</v>
          </cell>
          <cell r="AG73">
            <v>-282948933.15500003</v>
          </cell>
          <cell r="AH73">
            <v>-285301870.20500004</v>
          </cell>
          <cell r="AI73">
            <v>-287705845.1879167</v>
          </cell>
          <cell r="AJ73">
            <v>-290153446.02041668</v>
          </cell>
          <cell r="AK73">
            <v>-292593634.76958334</v>
          </cell>
          <cell r="AL73">
            <v>-295033823.51875001</v>
          </cell>
          <cell r="AM73">
            <v>-297350316.01791662</v>
          </cell>
          <cell r="AN73">
            <v>-299543112.26708329</v>
          </cell>
          <cell r="AP73">
            <v>-303968864.39041662</v>
          </cell>
          <cell r="AT73" t="str">
            <v>37</v>
          </cell>
        </row>
        <row r="74">
          <cell r="J74">
            <v>83254884.390000001</v>
          </cell>
          <cell r="K74">
            <v>79639833.390000001</v>
          </cell>
          <cell r="L74">
            <v>79639833.390000001</v>
          </cell>
          <cell r="M74">
            <v>79639833.390000001</v>
          </cell>
          <cell r="N74">
            <v>72450287.390000001</v>
          </cell>
          <cell r="O74">
            <v>72450287.390000001</v>
          </cell>
          <cell r="P74">
            <v>72450287.390000001</v>
          </cell>
          <cell r="Q74">
            <v>121715325.52</v>
          </cell>
          <cell r="R74">
            <v>121715325.52</v>
          </cell>
          <cell r="S74">
            <v>77544030.390000001</v>
          </cell>
          <cell r="T74">
            <v>74350221.329999998</v>
          </cell>
          <cell r="U74">
            <v>74350221.329999998</v>
          </cell>
          <cell r="V74">
            <v>75140075.530000001</v>
          </cell>
          <cell r="W74">
            <v>76812966.530000001</v>
          </cell>
          <cell r="X74">
            <v>76812966.530000001</v>
          </cell>
          <cell r="Y74">
            <v>76812966.530000001</v>
          </cell>
          <cell r="Z74">
            <v>67554002.530000001</v>
          </cell>
          <cell r="AA74">
            <v>67554002.530000001</v>
          </cell>
          <cell r="AD74">
            <v>80818214.647499993</v>
          </cell>
          <cell r="AE74">
            <v>84196961.857499987</v>
          </cell>
          <cell r="AF74">
            <v>85735238.437083319</v>
          </cell>
          <cell r="AG74">
            <v>85213113.784166664</v>
          </cell>
          <cell r="AH74">
            <v>84471058.529166669</v>
          </cell>
          <cell r="AI74">
            <v>83761913.865833342</v>
          </cell>
          <cell r="AJ74">
            <v>83306010.710833341</v>
          </cell>
          <cell r="AK74">
            <v>83070438.472500011</v>
          </cell>
          <cell r="AL74">
            <v>82834866.234166667</v>
          </cell>
          <cell r="AM74">
            <v>82513068.245833322</v>
          </cell>
          <cell r="AN74">
            <v>82105044.507499993</v>
          </cell>
          <cell r="AP74">
            <v>79360963.317083314</v>
          </cell>
          <cell r="AT74">
            <v>24</v>
          </cell>
        </row>
        <row r="75">
          <cell r="J75">
            <v>271840800.38</v>
          </cell>
          <cell r="K75">
            <v>278945665.38</v>
          </cell>
          <cell r="L75">
            <v>278945665.38</v>
          </cell>
          <cell r="M75">
            <v>278945665.38</v>
          </cell>
          <cell r="N75">
            <v>284547781.38</v>
          </cell>
          <cell r="O75">
            <v>284547781.38</v>
          </cell>
          <cell r="P75">
            <v>284547781.38</v>
          </cell>
          <cell r="Q75">
            <v>291755611.38</v>
          </cell>
          <cell r="R75">
            <v>291755611.38</v>
          </cell>
          <cell r="S75">
            <v>291755611.38</v>
          </cell>
          <cell r="T75">
            <v>300076044.98000002</v>
          </cell>
          <cell r="U75">
            <v>300076044.98000002</v>
          </cell>
          <cell r="V75">
            <v>301300955.37</v>
          </cell>
          <cell r="W75">
            <v>308227930.37</v>
          </cell>
          <cell r="X75">
            <v>308227930.37</v>
          </cell>
          <cell r="Y75">
            <v>308227930.37</v>
          </cell>
          <cell r="Z75">
            <v>310861336.37</v>
          </cell>
          <cell r="AA75">
            <v>310861336.37</v>
          </cell>
          <cell r="AD75">
            <v>276469486.21750003</v>
          </cell>
          <cell r="AE75">
            <v>278590677.58250004</v>
          </cell>
          <cell r="AF75">
            <v>280711868.94750005</v>
          </cell>
          <cell r="AG75">
            <v>282948933.15500003</v>
          </cell>
          <cell r="AH75">
            <v>285301870.20500004</v>
          </cell>
          <cell r="AI75">
            <v>287705845.1879167</v>
          </cell>
          <cell r="AJ75">
            <v>290153446.02041668</v>
          </cell>
          <cell r="AK75">
            <v>292593634.76958334</v>
          </cell>
          <cell r="AL75">
            <v>295033823.51875001</v>
          </cell>
          <cell r="AM75">
            <v>297350316.01791662</v>
          </cell>
          <cell r="AN75">
            <v>299543112.26708329</v>
          </cell>
          <cell r="AP75">
            <v>303968864.39041662</v>
          </cell>
          <cell r="AT75" t="str">
            <v>37</v>
          </cell>
        </row>
        <row r="76">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D76">
            <v>0</v>
          </cell>
          <cell r="AE76">
            <v>0</v>
          </cell>
          <cell r="AF76">
            <v>0</v>
          </cell>
          <cell r="AG76">
            <v>0</v>
          </cell>
          <cell r="AH76">
            <v>0</v>
          </cell>
          <cell r="AI76">
            <v>0</v>
          </cell>
          <cell r="AJ76">
            <v>0</v>
          </cell>
          <cell r="AK76">
            <v>0</v>
          </cell>
          <cell r="AL76">
            <v>0</v>
          </cell>
          <cell r="AM76">
            <v>0</v>
          </cell>
          <cell r="AN76">
            <v>0</v>
          </cell>
          <cell r="AP76">
            <v>0</v>
          </cell>
          <cell r="AT76">
            <v>24</v>
          </cell>
        </row>
        <row r="77">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D77">
            <v>0</v>
          </cell>
          <cell r="AE77">
            <v>0</v>
          </cell>
          <cell r="AF77">
            <v>0</v>
          </cell>
          <cell r="AG77">
            <v>0</v>
          </cell>
          <cell r="AH77">
            <v>0</v>
          </cell>
          <cell r="AI77">
            <v>0</v>
          </cell>
          <cell r="AJ77">
            <v>0</v>
          </cell>
          <cell r="AK77">
            <v>0</v>
          </cell>
          <cell r="AL77">
            <v>0</v>
          </cell>
          <cell r="AM77">
            <v>0</v>
          </cell>
          <cell r="AN77">
            <v>0</v>
          </cell>
          <cell r="AP77">
            <v>0</v>
          </cell>
          <cell r="AT77" t="str">
            <v>37</v>
          </cell>
        </row>
        <row r="78">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D78">
            <v>0</v>
          </cell>
          <cell r="AE78">
            <v>0</v>
          </cell>
          <cell r="AF78">
            <v>0</v>
          </cell>
          <cell r="AG78">
            <v>0</v>
          </cell>
          <cell r="AH78">
            <v>0</v>
          </cell>
          <cell r="AI78">
            <v>0</v>
          </cell>
          <cell r="AJ78">
            <v>0</v>
          </cell>
          <cell r="AK78">
            <v>0</v>
          </cell>
          <cell r="AL78">
            <v>0</v>
          </cell>
          <cell r="AM78">
            <v>0</v>
          </cell>
          <cell r="AN78">
            <v>0</v>
          </cell>
          <cell r="AP78">
            <v>0</v>
          </cell>
          <cell r="AT78" t="str">
            <v>27</v>
          </cell>
        </row>
        <row r="79">
          <cell r="J79">
            <v>-3517649549.5900002</v>
          </cell>
          <cell r="K79">
            <v>-3522420379.1100001</v>
          </cell>
          <cell r="L79">
            <v>-3538756823.77</v>
          </cell>
          <cell r="M79">
            <v>-3518786188.8400002</v>
          </cell>
          <cell r="N79">
            <v>-3530675016.4699998</v>
          </cell>
          <cell r="O79">
            <v>-3547260982.3800001</v>
          </cell>
          <cell r="P79">
            <v>-3559780308.6599998</v>
          </cell>
          <cell r="Q79">
            <v>-3572966949.0100002</v>
          </cell>
          <cell r="R79">
            <v>-3587852481.2399998</v>
          </cell>
          <cell r="S79">
            <v>-3605908843.5700002</v>
          </cell>
          <cell r="T79">
            <v>-3622708317.3099999</v>
          </cell>
          <cell r="U79">
            <v>-3642275959.4200001</v>
          </cell>
          <cell r="V79">
            <v>-3656010726.79</v>
          </cell>
          <cell r="W79">
            <v>-3656793635.96</v>
          </cell>
          <cell r="X79">
            <v>-3670926649.04</v>
          </cell>
          <cell r="Y79">
            <v>-3664758014.2800002</v>
          </cell>
          <cell r="Z79">
            <v>-3674064584.4200001</v>
          </cell>
          <cell r="AA79">
            <v>-3691607943.5599999</v>
          </cell>
          <cell r="AD79">
            <v>-3511384191.8833332</v>
          </cell>
          <cell r="AE79">
            <v>-3523145598.0466666</v>
          </cell>
          <cell r="AF79">
            <v>-3534581960.9312501</v>
          </cell>
          <cell r="AG79">
            <v>-3546172876.447083</v>
          </cell>
          <cell r="AH79">
            <v>-3557975827.8391666</v>
          </cell>
          <cell r="AI79">
            <v>-3569685198.9974995</v>
          </cell>
          <cell r="AJ79">
            <v>-3581049133.7495828</v>
          </cell>
          <cell r="AK79">
            <v>-3592155095.5045834</v>
          </cell>
          <cell r="AL79">
            <v>-3603744330.9508338</v>
          </cell>
          <cell r="AM79">
            <v>-3615801055.6754169</v>
          </cell>
          <cell r="AN79">
            <v>-3627790077.7224998</v>
          </cell>
          <cell r="AP79">
            <v>-3649885235.4575</v>
          </cell>
          <cell r="AT79" t="str">
            <v>24</v>
          </cell>
        </row>
        <row r="80">
          <cell r="J80">
            <v>-1307810422.8199999</v>
          </cell>
          <cell r="K80">
            <v>-1318552013.1199999</v>
          </cell>
          <cell r="L80">
            <v>-1327713245.27</v>
          </cell>
          <cell r="M80">
            <v>-1336539075.03</v>
          </cell>
          <cell r="N80">
            <v>-1342374388.2</v>
          </cell>
          <cell r="O80">
            <v>-1351199765.1800001</v>
          </cell>
          <cell r="P80">
            <v>-1359346414.28</v>
          </cell>
          <cell r="Q80">
            <v>-1364812625.96</v>
          </cell>
          <cell r="R80">
            <v>-1371055332.76</v>
          </cell>
          <cell r="S80">
            <v>-1380456555.53</v>
          </cell>
          <cell r="T80">
            <v>-1389344519.8900001</v>
          </cell>
          <cell r="U80">
            <v>-1398663617.6500001</v>
          </cell>
          <cell r="V80">
            <v>-1405702853.8099999</v>
          </cell>
          <cell r="W80">
            <v>-1412989707.99</v>
          </cell>
          <cell r="X80">
            <v>-1420761577.8299999</v>
          </cell>
          <cell r="Y80">
            <v>-1428843309.6199999</v>
          </cell>
          <cell r="Z80">
            <v>-1433012747.6800001</v>
          </cell>
          <cell r="AA80">
            <v>-1442253693.3099999</v>
          </cell>
          <cell r="AD80">
            <v>-1319206994.9775002</v>
          </cell>
          <cell r="AE80">
            <v>-1326534330.5591669</v>
          </cell>
          <cell r="AF80">
            <v>-1333955209.165417</v>
          </cell>
          <cell r="AG80">
            <v>-1341750078.4191668</v>
          </cell>
          <cell r="AH80">
            <v>-1349889050.2791667</v>
          </cell>
          <cell r="AI80">
            <v>-1358067849.2654169</v>
          </cell>
          <cell r="AJ80">
            <v>-1366081604.5095832</v>
          </cell>
          <cell r="AK80">
            <v>-1373893522.3191664</v>
          </cell>
          <cell r="AL80">
            <v>-1381616545.9504166</v>
          </cell>
          <cell r="AM80">
            <v>-1389239154.0366666</v>
          </cell>
          <cell r="AN80">
            <v>-1396809666.0204165</v>
          </cell>
          <cell r="AP80">
            <v>-1411301206.5587499</v>
          </cell>
          <cell r="AT80" t="str">
            <v>37</v>
          </cell>
        </row>
        <row r="81">
          <cell r="J81">
            <v>-110159767.90000001</v>
          </cell>
          <cell r="K81">
            <v>-112218420.17</v>
          </cell>
          <cell r="L81">
            <v>-114253312.03</v>
          </cell>
          <cell r="M81">
            <v>-115698258.67</v>
          </cell>
          <cell r="N81">
            <v>-115936353.68000001</v>
          </cell>
          <cell r="O81">
            <v>-117958765.47</v>
          </cell>
          <cell r="P81">
            <v>-119880135.40000001</v>
          </cell>
          <cell r="Q81">
            <v>-108583121.23</v>
          </cell>
          <cell r="R81">
            <v>-110654990.36</v>
          </cell>
          <cell r="S81">
            <v>-111821167.09</v>
          </cell>
          <cell r="T81">
            <v>-113663868.7</v>
          </cell>
          <cell r="U81">
            <v>-115571718.29000001</v>
          </cell>
          <cell r="V81">
            <v>-117617098.68000001</v>
          </cell>
          <cell r="W81">
            <v>-119402724.39</v>
          </cell>
          <cell r="X81">
            <v>-120955268.73</v>
          </cell>
          <cell r="Y81">
            <v>-123049476.06</v>
          </cell>
          <cell r="Z81">
            <v>-125331093.23999999</v>
          </cell>
          <cell r="AA81">
            <v>-127662184.64</v>
          </cell>
          <cell r="AD81">
            <v>-111325818.10000001</v>
          </cell>
          <cell r="AE81">
            <v>-111842468.68583333</v>
          </cell>
          <cell r="AF81">
            <v>-112406055.70874999</v>
          </cell>
          <cell r="AG81">
            <v>-112998087.05458333</v>
          </cell>
          <cell r="AH81">
            <v>-113578567.98041667</v>
          </cell>
          <cell r="AI81">
            <v>-114177378.69833332</v>
          </cell>
          <cell r="AJ81">
            <v>-114787446.82333334</v>
          </cell>
          <cell r="AK81">
            <v>-115366041.02833335</v>
          </cell>
          <cell r="AL81">
            <v>-115951589.94875002</v>
          </cell>
          <cell r="AM81">
            <v>-116649338.15499999</v>
          </cell>
          <cell r="AN81">
            <v>-117445094.76875001</v>
          </cell>
          <cell r="AP81">
            <v>-118379636.13375002</v>
          </cell>
          <cell r="AT81" t="str">
            <v>27</v>
          </cell>
        </row>
        <row r="82">
          <cell r="J82">
            <v>10103962.789999999</v>
          </cell>
          <cell r="K82">
            <v>10276539.359999999</v>
          </cell>
          <cell r="L82">
            <v>11023773.01</v>
          </cell>
          <cell r="M82">
            <v>11684522.699999999</v>
          </cell>
          <cell r="N82">
            <v>9752724.9100000001</v>
          </cell>
          <cell r="O82">
            <v>9729072.2300000004</v>
          </cell>
          <cell r="P82">
            <v>9420926.6799999997</v>
          </cell>
          <cell r="Q82">
            <v>10591986.880000001</v>
          </cell>
          <cell r="R82">
            <v>10902446</v>
          </cell>
          <cell r="S82">
            <v>11625066.16</v>
          </cell>
          <cell r="T82">
            <v>12948138.09</v>
          </cell>
          <cell r="U82">
            <v>14090841.23</v>
          </cell>
          <cell r="V82">
            <v>13387713.050000001</v>
          </cell>
          <cell r="W82">
            <v>14970122.27</v>
          </cell>
          <cell r="X82">
            <v>13442934.85</v>
          </cell>
          <cell r="Y82">
            <v>15907288.890000001</v>
          </cell>
          <cell r="Z82">
            <v>8258985.8399999999</v>
          </cell>
          <cell r="AA82">
            <v>9554454.7300000004</v>
          </cell>
          <cell r="AD82">
            <v>10042055.192916667</v>
          </cell>
          <cell r="AE82">
            <v>10163727.024166666</v>
          </cell>
          <cell r="AF82">
            <v>10291587.72625</v>
          </cell>
          <cell r="AG82">
            <v>10503197.70875</v>
          </cell>
          <cell r="AH82">
            <v>10828628.664583333</v>
          </cell>
          <cell r="AI82">
            <v>11149322.930833334</v>
          </cell>
          <cell r="AJ82">
            <v>11481711.812916666</v>
          </cell>
          <cell r="AK82">
            <v>11778076.1775</v>
          </cell>
          <cell r="AL82">
            <v>12054823.178749999</v>
          </cell>
          <cell r="AM82">
            <v>12168532.642083332</v>
          </cell>
          <cell r="AN82">
            <v>12099017.784999998</v>
          </cell>
          <cell r="AP82">
            <v>12191351.181666665</v>
          </cell>
          <cell r="AT82" t="str">
            <v>24</v>
          </cell>
        </row>
        <row r="83">
          <cell r="J83">
            <v>44974.16</v>
          </cell>
          <cell r="K83">
            <v>71457.19</v>
          </cell>
          <cell r="L83">
            <v>67133.100000000006</v>
          </cell>
          <cell r="M83">
            <v>44869.85</v>
          </cell>
          <cell r="N83">
            <v>53802.11</v>
          </cell>
          <cell r="O83">
            <v>77151.37</v>
          </cell>
          <cell r="P83">
            <v>75839.850000000006</v>
          </cell>
          <cell r="Q83">
            <v>77981.240000000005</v>
          </cell>
          <cell r="R83">
            <v>71113.2</v>
          </cell>
          <cell r="S83">
            <v>76551.23</v>
          </cell>
          <cell r="T83">
            <v>39401</v>
          </cell>
          <cell r="U83">
            <v>13439.23</v>
          </cell>
          <cell r="V83">
            <v>-22328.59</v>
          </cell>
          <cell r="W83">
            <v>89356.1</v>
          </cell>
          <cell r="X83">
            <v>-8330.48</v>
          </cell>
          <cell r="Y83">
            <v>-91101.05</v>
          </cell>
          <cell r="Z83">
            <v>58515.05</v>
          </cell>
          <cell r="AA83">
            <v>65933.740000000005</v>
          </cell>
          <cell r="AD83">
            <v>85790.055833333332</v>
          </cell>
          <cell r="AE83">
            <v>68825.800833333327</v>
          </cell>
          <cell r="AF83">
            <v>61935.086249999993</v>
          </cell>
          <cell r="AG83">
            <v>62722.385833333326</v>
          </cell>
          <cell r="AH83">
            <v>60625.558749999997</v>
          </cell>
          <cell r="AI83">
            <v>56671.846249999995</v>
          </cell>
          <cell r="AJ83">
            <v>54613.352916666678</v>
          </cell>
          <cell r="AK83">
            <v>52214.825000000004</v>
          </cell>
          <cell r="AL83">
            <v>43405.055</v>
          </cell>
          <cell r="AM83">
            <v>37935.973333333335</v>
          </cell>
          <cell r="AN83">
            <v>37664.944583333338</v>
          </cell>
          <cell r="AP83">
            <v>36845.364583333336</v>
          </cell>
          <cell r="AT83" t="str">
            <v>27</v>
          </cell>
        </row>
        <row r="84">
          <cell r="J84">
            <v>4335653.3899999997</v>
          </cell>
          <cell r="K84">
            <v>4990369.99</v>
          </cell>
          <cell r="L84">
            <v>5547194.5499999998</v>
          </cell>
          <cell r="M84">
            <v>6115615.8300000001</v>
          </cell>
          <cell r="N84">
            <v>3665303.16</v>
          </cell>
          <cell r="O84">
            <v>4121015.59</v>
          </cell>
          <cell r="P84">
            <v>4470950.59</v>
          </cell>
          <cell r="Q84">
            <v>4712548.1900000004</v>
          </cell>
          <cell r="R84">
            <v>4895388.04</v>
          </cell>
          <cell r="S84">
            <v>5186103.46</v>
          </cell>
          <cell r="T84">
            <v>6023436.3799999999</v>
          </cell>
          <cell r="U84">
            <v>9998489.2200000007</v>
          </cell>
          <cell r="V84">
            <v>10981120.66</v>
          </cell>
          <cell r="W84">
            <v>6793134.9199999999</v>
          </cell>
          <cell r="X84">
            <v>6874122.5099999998</v>
          </cell>
          <cell r="Y84">
            <v>6696222.46</v>
          </cell>
          <cell r="Z84">
            <v>2519351.4900000002</v>
          </cell>
          <cell r="AA84">
            <v>3238272.87</v>
          </cell>
          <cell r="AD84">
            <v>4540954.7529166667</v>
          </cell>
          <cell r="AE84">
            <v>4581707.7262500003</v>
          </cell>
          <cell r="AF84">
            <v>4627289.8866666658</v>
          </cell>
          <cell r="AG84">
            <v>4739757.9408333329</v>
          </cell>
          <cell r="AH84">
            <v>5084478.8916666666</v>
          </cell>
          <cell r="AI84">
            <v>5615400.1687500002</v>
          </cell>
          <cell r="AJ84">
            <v>5967409.84375</v>
          </cell>
          <cell r="AK84">
            <v>6097813.7141666673</v>
          </cell>
          <cell r="AL84">
            <v>6177294.3220833344</v>
          </cell>
          <cell r="AM84">
            <v>6153738.2787499996</v>
          </cell>
          <cell r="AN84">
            <v>6069209.3458333341</v>
          </cell>
          <cell r="AP84">
            <v>5998403.7541666673</v>
          </cell>
          <cell r="AT84" t="str">
            <v>37</v>
          </cell>
        </row>
        <row r="85">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D85">
            <v>0</v>
          </cell>
          <cell r="AE85">
            <v>0</v>
          </cell>
          <cell r="AF85">
            <v>0</v>
          </cell>
          <cell r="AG85">
            <v>0</v>
          </cell>
          <cell r="AH85">
            <v>0</v>
          </cell>
          <cell r="AI85">
            <v>0</v>
          </cell>
          <cell r="AJ85">
            <v>0</v>
          </cell>
          <cell r="AK85">
            <v>0</v>
          </cell>
          <cell r="AL85">
            <v>0</v>
          </cell>
          <cell r="AM85">
            <v>0</v>
          </cell>
          <cell r="AN85">
            <v>0</v>
          </cell>
          <cell r="AP85">
            <v>0</v>
          </cell>
          <cell r="AT85" t="str">
            <v>24</v>
          </cell>
        </row>
        <row r="86">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D86">
            <v>3.5491666666666668</v>
          </cell>
          <cell r="AE86">
            <v>0</v>
          </cell>
          <cell r="AF86">
            <v>0</v>
          </cell>
          <cell r="AG86">
            <v>0</v>
          </cell>
          <cell r="AH86">
            <v>0</v>
          </cell>
          <cell r="AI86">
            <v>0</v>
          </cell>
          <cell r="AJ86">
            <v>0</v>
          </cell>
          <cell r="AK86">
            <v>0</v>
          </cell>
          <cell r="AL86">
            <v>0</v>
          </cell>
          <cell r="AM86">
            <v>0</v>
          </cell>
          <cell r="AN86">
            <v>0</v>
          </cell>
          <cell r="AP86">
            <v>0</v>
          </cell>
          <cell r="AT86" t="str">
            <v>37</v>
          </cell>
        </row>
        <row r="87">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D87">
            <v>0</v>
          </cell>
          <cell r="AE87">
            <v>0</v>
          </cell>
          <cell r="AF87">
            <v>0</v>
          </cell>
          <cell r="AG87">
            <v>0</v>
          </cell>
          <cell r="AH87">
            <v>0</v>
          </cell>
          <cell r="AI87">
            <v>0</v>
          </cell>
          <cell r="AJ87">
            <v>0</v>
          </cell>
          <cell r="AK87">
            <v>0</v>
          </cell>
          <cell r="AL87">
            <v>0</v>
          </cell>
          <cell r="AM87">
            <v>0</v>
          </cell>
          <cell r="AN87">
            <v>0</v>
          </cell>
          <cell r="AP87">
            <v>0</v>
          </cell>
          <cell r="AT87" t="str">
            <v>27</v>
          </cell>
        </row>
        <row r="88">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D88">
            <v>0</v>
          </cell>
          <cell r="AE88">
            <v>0</v>
          </cell>
          <cell r="AF88">
            <v>0</v>
          </cell>
          <cell r="AG88">
            <v>0</v>
          </cell>
          <cell r="AH88">
            <v>0</v>
          </cell>
          <cell r="AI88">
            <v>0</v>
          </cell>
          <cell r="AJ88">
            <v>0</v>
          </cell>
          <cell r="AK88">
            <v>0</v>
          </cell>
          <cell r="AL88">
            <v>0</v>
          </cell>
          <cell r="AM88">
            <v>0</v>
          </cell>
          <cell r="AN88">
            <v>0</v>
          </cell>
          <cell r="AP88">
            <v>-3997270.8333333335</v>
          </cell>
          <cell r="AT88">
            <v>0</v>
          </cell>
        </row>
        <row r="89">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D89">
            <v>0</v>
          </cell>
          <cell r="AE89">
            <v>0</v>
          </cell>
          <cell r="AF89">
            <v>0</v>
          </cell>
          <cell r="AG89">
            <v>0</v>
          </cell>
          <cell r="AH89">
            <v>0</v>
          </cell>
          <cell r="AI89">
            <v>0</v>
          </cell>
          <cell r="AJ89">
            <v>0</v>
          </cell>
          <cell r="AK89">
            <v>0</v>
          </cell>
          <cell r="AL89">
            <v>0</v>
          </cell>
          <cell r="AM89">
            <v>0</v>
          </cell>
          <cell r="AN89">
            <v>0</v>
          </cell>
          <cell r="AP89">
            <v>16976.239583333332</v>
          </cell>
          <cell r="AT89">
            <v>0</v>
          </cell>
        </row>
        <row r="90">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D90">
            <v>0</v>
          </cell>
          <cell r="AE90">
            <v>0</v>
          </cell>
          <cell r="AF90">
            <v>0</v>
          </cell>
          <cell r="AG90">
            <v>0</v>
          </cell>
          <cell r="AH90">
            <v>0</v>
          </cell>
          <cell r="AI90">
            <v>0</v>
          </cell>
          <cell r="AJ90">
            <v>0</v>
          </cell>
          <cell r="AK90">
            <v>0</v>
          </cell>
          <cell r="AL90">
            <v>0</v>
          </cell>
          <cell r="AM90">
            <v>0</v>
          </cell>
          <cell r="AN90">
            <v>0</v>
          </cell>
          <cell r="AP90">
            <v>2810.5125000000003</v>
          </cell>
          <cell r="AT90">
            <v>0</v>
          </cell>
        </row>
        <row r="91">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D91">
            <v>0</v>
          </cell>
          <cell r="AE91">
            <v>0</v>
          </cell>
          <cell r="AF91">
            <v>0</v>
          </cell>
          <cell r="AG91">
            <v>0</v>
          </cell>
          <cell r="AH91">
            <v>0</v>
          </cell>
          <cell r="AI91">
            <v>0</v>
          </cell>
          <cell r="AJ91">
            <v>0</v>
          </cell>
          <cell r="AK91">
            <v>0</v>
          </cell>
          <cell r="AL91">
            <v>0</v>
          </cell>
          <cell r="AM91">
            <v>0</v>
          </cell>
          <cell r="AN91">
            <v>0</v>
          </cell>
          <cell r="AP91">
            <v>16976.239583333332</v>
          </cell>
          <cell r="AT91">
            <v>0</v>
          </cell>
        </row>
        <row r="92">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D92">
            <v>0</v>
          </cell>
          <cell r="AE92">
            <v>0</v>
          </cell>
          <cell r="AF92">
            <v>0</v>
          </cell>
          <cell r="AG92">
            <v>0</v>
          </cell>
          <cell r="AH92">
            <v>0</v>
          </cell>
          <cell r="AI92">
            <v>0</v>
          </cell>
          <cell r="AJ92">
            <v>0</v>
          </cell>
          <cell r="AK92">
            <v>0</v>
          </cell>
          <cell r="AL92">
            <v>0</v>
          </cell>
          <cell r="AM92">
            <v>0</v>
          </cell>
          <cell r="AN92">
            <v>0</v>
          </cell>
          <cell r="AP92">
            <v>-16976.239583333332</v>
          </cell>
          <cell r="AT92">
            <v>0</v>
          </cell>
        </row>
        <row r="93">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D93">
            <v>0</v>
          </cell>
          <cell r="AE93">
            <v>0</v>
          </cell>
          <cell r="AF93">
            <v>0</v>
          </cell>
          <cell r="AG93">
            <v>0</v>
          </cell>
          <cell r="AH93">
            <v>0</v>
          </cell>
          <cell r="AI93">
            <v>0</v>
          </cell>
          <cell r="AJ93">
            <v>0</v>
          </cell>
          <cell r="AK93">
            <v>0</v>
          </cell>
          <cell r="AL93">
            <v>0</v>
          </cell>
          <cell r="AM93">
            <v>0</v>
          </cell>
          <cell r="AN93">
            <v>0</v>
          </cell>
          <cell r="AP93">
            <v>16976.239583333332</v>
          </cell>
          <cell r="AT93">
            <v>0</v>
          </cell>
        </row>
        <row r="94">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D94">
            <v>0</v>
          </cell>
          <cell r="AE94">
            <v>0</v>
          </cell>
          <cell r="AF94">
            <v>0</v>
          </cell>
          <cell r="AG94">
            <v>0</v>
          </cell>
          <cell r="AH94">
            <v>0</v>
          </cell>
          <cell r="AI94">
            <v>0</v>
          </cell>
          <cell r="AJ94">
            <v>0</v>
          </cell>
          <cell r="AK94">
            <v>0</v>
          </cell>
          <cell r="AL94">
            <v>0</v>
          </cell>
          <cell r="AM94">
            <v>0</v>
          </cell>
          <cell r="AN94">
            <v>0</v>
          </cell>
          <cell r="AP94">
            <v>2810.5125000000003</v>
          </cell>
          <cell r="AT94">
            <v>0</v>
          </cell>
        </row>
        <row r="95">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D95">
            <v>0</v>
          </cell>
          <cell r="AE95">
            <v>0</v>
          </cell>
          <cell r="AF95">
            <v>0</v>
          </cell>
          <cell r="AG95">
            <v>0</v>
          </cell>
          <cell r="AH95">
            <v>0</v>
          </cell>
          <cell r="AI95">
            <v>0</v>
          </cell>
          <cell r="AJ95">
            <v>0</v>
          </cell>
          <cell r="AK95">
            <v>0</v>
          </cell>
          <cell r="AL95">
            <v>0</v>
          </cell>
          <cell r="AM95">
            <v>0</v>
          </cell>
          <cell r="AN95">
            <v>0</v>
          </cell>
          <cell r="AP95">
            <v>-2810.5125000000003</v>
          </cell>
          <cell r="AT95">
            <v>0</v>
          </cell>
        </row>
        <row r="96">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D96">
            <v>0</v>
          </cell>
          <cell r="AE96">
            <v>0</v>
          </cell>
          <cell r="AF96">
            <v>0</v>
          </cell>
          <cell r="AG96">
            <v>0</v>
          </cell>
          <cell r="AH96">
            <v>0</v>
          </cell>
          <cell r="AI96">
            <v>0</v>
          </cell>
          <cell r="AJ96">
            <v>0</v>
          </cell>
          <cell r="AK96">
            <v>0</v>
          </cell>
          <cell r="AL96">
            <v>0</v>
          </cell>
          <cell r="AM96">
            <v>0</v>
          </cell>
          <cell r="AN96">
            <v>0</v>
          </cell>
          <cell r="AP96">
            <v>-16976.239583333332</v>
          </cell>
          <cell r="AT96">
            <v>0</v>
          </cell>
        </row>
        <row r="97">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D97">
            <v>0</v>
          </cell>
          <cell r="AE97">
            <v>0</v>
          </cell>
          <cell r="AF97">
            <v>0</v>
          </cell>
          <cell r="AG97">
            <v>0</v>
          </cell>
          <cell r="AH97">
            <v>0</v>
          </cell>
          <cell r="AI97">
            <v>0</v>
          </cell>
          <cell r="AJ97">
            <v>0</v>
          </cell>
          <cell r="AK97">
            <v>0</v>
          </cell>
          <cell r="AL97">
            <v>0</v>
          </cell>
          <cell r="AM97">
            <v>0</v>
          </cell>
          <cell r="AN97">
            <v>0</v>
          </cell>
          <cell r="AP97">
            <v>0</v>
          </cell>
          <cell r="AT97">
            <v>24</v>
          </cell>
        </row>
        <row r="98">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D98">
            <v>0</v>
          </cell>
          <cell r="AE98">
            <v>0</v>
          </cell>
          <cell r="AF98">
            <v>0</v>
          </cell>
          <cell r="AG98">
            <v>0</v>
          </cell>
          <cell r="AH98">
            <v>0</v>
          </cell>
          <cell r="AI98">
            <v>0</v>
          </cell>
          <cell r="AJ98">
            <v>0</v>
          </cell>
          <cell r="AK98">
            <v>0</v>
          </cell>
          <cell r="AL98">
            <v>0</v>
          </cell>
          <cell r="AM98">
            <v>0</v>
          </cell>
          <cell r="AN98">
            <v>0</v>
          </cell>
          <cell r="AP98">
            <v>0</v>
          </cell>
          <cell r="AT98">
            <v>24</v>
          </cell>
        </row>
        <row r="99">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D99">
            <v>0</v>
          </cell>
          <cell r="AE99">
            <v>0</v>
          </cell>
          <cell r="AF99">
            <v>0</v>
          </cell>
          <cell r="AG99">
            <v>0</v>
          </cell>
          <cell r="AH99">
            <v>0</v>
          </cell>
          <cell r="AI99">
            <v>0</v>
          </cell>
          <cell r="AJ99">
            <v>0</v>
          </cell>
          <cell r="AK99">
            <v>0</v>
          </cell>
          <cell r="AL99">
            <v>0</v>
          </cell>
          <cell r="AM99">
            <v>0</v>
          </cell>
          <cell r="AN99">
            <v>0</v>
          </cell>
          <cell r="AP99">
            <v>0</v>
          </cell>
          <cell r="AT99" t="str">
            <v>37</v>
          </cell>
        </row>
        <row r="100">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D100">
            <v>0</v>
          </cell>
          <cell r="AE100">
            <v>0</v>
          </cell>
          <cell r="AF100">
            <v>0</v>
          </cell>
          <cell r="AG100">
            <v>0</v>
          </cell>
          <cell r="AH100">
            <v>0</v>
          </cell>
          <cell r="AI100">
            <v>0</v>
          </cell>
          <cell r="AJ100">
            <v>0</v>
          </cell>
          <cell r="AK100">
            <v>0</v>
          </cell>
          <cell r="AL100">
            <v>0</v>
          </cell>
          <cell r="AM100">
            <v>0</v>
          </cell>
          <cell r="AN100">
            <v>0</v>
          </cell>
          <cell r="AP100">
            <v>0</v>
          </cell>
          <cell r="AT100" t="str">
            <v>27</v>
          </cell>
        </row>
        <row r="101">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D101">
            <v>0</v>
          </cell>
          <cell r="AE101">
            <v>0</v>
          </cell>
          <cell r="AF101">
            <v>0</v>
          </cell>
          <cell r="AG101">
            <v>0</v>
          </cell>
          <cell r="AH101">
            <v>0</v>
          </cell>
          <cell r="AI101">
            <v>0</v>
          </cell>
          <cell r="AJ101">
            <v>0</v>
          </cell>
          <cell r="AK101">
            <v>0</v>
          </cell>
          <cell r="AL101">
            <v>0</v>
          </cell>
          <cell r="AM101">
            <v>0</v>
          </cell>
          <cell r="AN101">
            <v>0</v>
          </cell>
          <cell r="AP101">
            <v>0</v>
          </cell>
          <cell r="AT101">
            <v>24</v>
          </cell>
        </row>
        <row r="102">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D102">
            <v>0</v>
          </cell>
          <cell r="AE102">
            <v>0</v>
          </cell>
          <cell r="AF102">
            <v>0</v>
          </cell>
          <cell r="AG102">
            <v>0</v>
          </cell>
          <cell r="AH102">
            <v>0</v>
          </cell>
          <cell r="AI102">
            <v>0</v>
          </cell>
          <cell r="AJ102">
            <v>0</v>
          </cell>
          <cell r="AK102">
            <v>0</v>
          </cell>
          <cell r="AL102">
            <v>0</v>
          </cell>
          <cell r="AM102">
            <v>0</v>
          </cell>
          <cell r="AN102">
            <v>0</v>
          </cell>
          <cell r="AP102">
            <v>0</v>
          </cell>
          <cell r="AT102" t="str">
            <v>37</v>
          </cell>
        </row>
        <row r="103">
          <cell r="J103">
            <v>-31918787.460000001</v>
          </cell>
          <cell r="K103">
            <v>-32680115.59</v>
          </cell>
          <cell r="L103">
            <v>-33437650.870000001</v>
          </cell>
          <cell r="M103">
            <v>-34164307.530000001</v>
          </cell>
          <cell r="N103">
            <v>-34930365.770000003</v>
          </cell>
          <cell r="O103">
            <v>-36109305.299999997</v>
          </cell>
          <cell r="P103">
            <v>-37333941.240000002</v>
          </cell>
          <cell r="Q103">
            <v>-37819137.579999998</v>
          </cell>
          <cell r="R103">
            <v>-39000957.32</v>
          </cell>
          <cell r="S103">
            <v>-38621163.950000003</v>
          </cell>
          <cell r="T103">
            <v>-39807047.490000002</v>
          </cell>
          <cell r="U103">
            <v>-41022515.960000001</v>
          </cell>
          <cell r="V103">
            <v>-42226091.409999996</v>
          </cell>
          <cell r="W103">
            <v>-43463375.780000001</v>
          </cell>
          <cell r="X103">
            <v>-44716139.520000003</v>
          </cell>
          <cell r="Y103">
            <v>-45968793.340000004</v>
          </cell>
          <cell r="Z103">
            <v>-47220099.210000001</v>
          </cell>
          <cell r="AA103">
            <v>-48473466.640000001</v>
          </cell>
          <cell r="AD103">
            <v>-33036164.100000005</v>
          </cell>
          <cell r="AE103">
            <v>-33717569.457083337</v>
          </cell>
          <cell r="AF103">
            <v>-34438748.312916666</v>
          </cell>
          <cell r="AG103">
            <v>-35195637.672083333</v>
          </cell>
          <cell r="AH103">
            <v>-35993393.441666663</v>
          </cell>
          <cell r="AI103">
            <v>-36833245.669583328</v>
          </cell>
          <cell r="AJ103">
            <v>-37712019.175416663</v>
          </cell>
          <cell r="AK103">
            <v>-38631258.71041666</v>
          </cell>
          <cell r="AL103">
            <v>-39593049.312916659</v>
          </cell>
          <cell r="AM103">
            <v>-40596975.115000002</v>
          </cell>
          <cell r="AN103">
            <v>-41624220.730833329</v>
          </cell>
          <cell r="AP103">
            <v>-43715249.673333324</v>
          </cell>
          <cell r="AT103">
            <v>24</v>
          </cell>
        </row>
        <row r="104">
          <cell r="J104">
            <v>-5906147.9299999997</v>
          </cell>
          <cell r="K104">
            <v>-6034100.96</v>
          </cell>
          <cell r="L104">
            <v>-6162054</v>
          </cell>
          <cell r="M104">
            <v>-6290193.21</v>
          </cell>
          <cell r="N104">
            <v>-6418518.6500000004</v>
          </cell>
          <cell r="O104">
            <v>-6546849.1600000001</v>
          </cell>
          <cell r="P104">
            <v>-6675184.71</v>
          </cell>
          <cell r="Q104">
            <v>-6804659.3300000001</v>
          </cell>
          <cell r="R104">
            <v>-6886134.6100000003</v>
          </cell>
          <cell r="S104">
            <v>-7007437.7300000004</v>
          </cell>
          <cell r="T104">
            <v>-7956284.6799999997</v>
          </cell>
          <cell r="U104">
            <v>-7841418.0999999996</v>
          </cell>
          <cell r="V104">
            <v>-8101057.5099999998</v>
          </cell>
          <cell r="W104">
            <v>-8432793.0399999991</v>
          </cell>
          <cell r="X104">
            <v>-8708535.7400000002</v>
          </cell>
          <cell r="Y104">
            <v>-8668461.6999999993</v>
          </cell>
          <cell r="Z104">
            <v>-8938486.0800000001</v>
          </cell>
          <cell r="AA104">
            <v>-9208516.6699999999</v>
          </cell>
          <cell r="AD104">
            <v>-6083569.3949999996</v>
          </cell>
          <cell r="AE104">
            <v>-6177088.2420833344</v>
          </cell>
          <cell r="AF104">
            <v>-6284761.8691666676</v>
          </cell>
          <cell r="AG104">
            <v>-6442728.1987500004</v>
          </cell>
          <cell r="AH104">
            <v>-6624780.9537499994</v>
          </cell>
          <cell r="AI104">
            <v>-6802203.1550000003</v>
          </cell>
          <cell r="AJ104">
            <v>-6993603.224166668</v>
          </cell>
          <cell r="AK104">
            <v>-7199652.1333333356</v>
          </cell>
          <cell r="AL104">
            <v>-7404850.0595833324</v>
          </cell>
          <cell r="AM104">
            <v>-7608943.2229166664</v>
          </cell>
          <cell r="AN104">
            <v>-7824844.6787500009</v>
          </cell>
          <cell r="AP104">
            <v>-8288221.9958333327</v>
          </cell>
          <cell r="AT104" t="str">
            <v>37</v>
          </cell>
        </row>
        <row r="105">
          <cell r="J105">
            <v>-93499863.950000003</v>
          </cell>
          <cell r="K105">
            <v>-95605660.989999995</v>
          </cell>
          <cell r="L105">
            <v>-97690366.030000001</v>
          </cell>
          <cell r="M105">
            <v>-95850478.019999996</v>
          </cell>
          <cell r="N105">
            <v>-99999138.549999997</v>
          </cell>
          <cell r="O105">
            <v>-94958375.409999996</v>
          </cell>
          <cell r="P105">
            <v>-97524694.269999996</v>
          </cell>
          <cell r="Q105">
            <v>-100092074.31</v>
          </cell>
          <cell r="R105">
            <v>-102383263.58</v>
          </cell>
          <cell r="S105">
            <v>-101651882.47</v>
          </cell>
          <cell r="T105">
            <v>-105002230.56999999</v>
          </cell>
          <cell r="U105">
            <v>-108118084.16</v>
          </cell>
          <cell r="V105">
            <v>-110567969.23999999</v>
          </cell>
          <cell r="W105">
            <v>-113462446.11</v>
          </cell>
          <cell r="X105">
            <v>-117030147.90000001</v>
          </cell>
          <cell r="Y105">
            <v>-119342606.95</v>
          </cell>
          <cell r="Z105">
            <v>-122247865.06</v>
          </cell>
          <cell r="AA105">
            <v>-125847109.02</v>
          </cell>
          <cell r="AD105">
            <v>-93401776.671249986</v>
          </cell>
          <cell r="AE105">
            <v>-94554205.491249993</v>
          </cell>
          <cell r="AF105">
            <v>-95885294.251250014</v>
          </cell>
          <cell r="AG105">
            <v>-97230661.288749993</v>
          </cell>
          <cell r="AH105">
            <v>-98644617.589583337</v>
          </cell>
          <cell r="AI105">
            <v>-100075847.07958335</v>
          </cell>
          <cell r="AJ105">
            <v>-101531050.84666665</v>
          </cell>
          <cell r="AK105">
            <v>-103080907.80458333</v>
          </cell>
          <cell r="AL105">
            <v>-104865570.75458331</v>
          </cell>
          <cell r="AM105">
            <v>-106771439.73124999</v>
          </cell>
          <cell r="AN105">
            <v>-108985500.56958331</v>
          </cell>
          <cell r="AP105">
            <v>-113706218.92458333</v>
          </cell>
          <cell r="AT105" t="str">
            <v>27</v>
          </cell>
        </row>
        <row r="106">
          <cell r="J106">
            <v>946172.25</v>
          </cell>
          <cell r="K106">
            <v>946172.25</v>
          </cell>
          <cell r="L106">
            <v>946172.25</v>
          </cell>
          <cell r="M106">
            <v>946172.25</v>
          </cell>
          <cell r="N106">
            <v>946172.25</v>
          </cell>
          <cell r="O106">
            <v>946172.25</v>
          </cell>
          <cell r="P106">
            <v>946172.25</v>
          </cell>
          <cell r="Q106">
            <v>946172.25</v>
          </cell>
          <cell r="R106">
            <v>946172.25</v>
          </cell>
          <cell r="S106">
            <v>946172.25</v>
          </cell>
          <cell r="T106">
            <v>946172.25</v>
          </cell>
          <cell r="U106">
            <v>946172.25</v>
          </cell>
          <cell r="V106">
            <v>946172.25</v>
          </cell>
          <cell r="W106">
            <v>946172.25</v>
          </cell>
          <cell r="X106">
            <v>946172.25</v>
          </cell>
          <cell r="Y106">
            <v>946172.25</v>
          </cell>
          <cell r="Z106">
            <v>946172.25</v>
          </cell>
          <cell r="AA106">
            <v>946172.25</v>
          </cell>
          <cell r="AD106">
            <v>946172.25</v>
          </cell>
          <cell r="AE106">
            <v>946172.25</v>
          </cell>
          <cell r="AF106">
            <v>946172.25</v>
          </cell>
          <cell r="AG106">
            <v>946172.25</v>
          </cell>
          <cell r="AH106">
            <v>946172.25</v>
          </cell>
          <cell r="AI106">
            <v>946172.25</v>
          </cell>
          <cell r="AJ106">
            <v>946172.25</v>
          </cell>
          <cell r="AK106">
            <v>946172.25</v>
          </cell>
          <cell r="AL106">
            <v>946172.25</v>
          </cell>
          <cell r="AM106">
            <v>946172.25</v>
          </cell>
          <cell r="AN106">
            <v>946172.25</v>
          </cell>
          <cell r="AP106">
            <v>946172.25</v>
          </cell>
          <cell r="AT106">
            <v>18</v>
          </cell>
        </row>
        <row r="107">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D107">
            <v>0</v>
          </cell>
          <cell r="AE107">
            <v>0</v>
          </cell>
          <cell r="AF107">
            <v>0</v>
          </cell>
          <cell r="AG107">
            <v>0</v>
          </cell>
          <cell r="AH107">
            <v>0</v>
          </cell>
          <cell r="AI107">
            <v>0</v>
          </cell>
          <cell r="AJ107">
            <v>0</v>
          </cell>
          <cell r="AK107">
            <v>0</v>
          </cell>
          <cell r="AL107">
            <v>0</v>
          </cell>
          <cell r="AM107">
            <v>0</v>
          </cell>
          <cell r="AN107">
            <v>0</v>
          </cell>
          <cell r="AP107">
            <v>0</v>
          </cell>
          <cell r="AT107" t="str">
            <v>34</v>
          </cell>
        </row>
        <row r="108">
          <cell r="J108">
            <v>302358.01</v>
          </cell>
          <cell r="K108">
            <v>302358.01</v>
          </cell>
          <cell r="L108">
            <v>302358.01</v>
          </cell>
          <cell r="M108">
            <v>302358.01</v>
          </cell>
          <cell r="N108">
            <v>302358.01</v>
          </cell>
          <cell r="O108">
            <v>302358.01</v>
          </cell>
          <cell r="P108">
            <v>302358.01</v>
          </cell>
          <cell r="Q108">
            <v>302358.01</v>
          </cell>
          <cell r="R108">
            <v>302358.01</v>
          </cell>
          <cell r="S108">
            <v>302358.01</v>
          </cell>
          <cell r="T108">
            <v>302358.01</v>
          </cell>
          <cell r="U108">
            <v>302358.01</v>
          </cell>
          <cell r="V108">
            <v>302358.01</v>
          </cell>
          <cell r="W108">
            <v>302358.01</v>
          </cell>
          <cell r="X108">
            <v>302358.01</v>
          </cell>
          <cell r="Y108">
            <v>302358.01</v>
          </cell>
          <cell r="Z108">
            <v>302358.01</v>
          </cell>
          <cell r="AA108">
            <v>302358.01</v>
          </cell>
          <cell r="AD108">
            <v>302358.00999999995</v>
          </cell>
          <cell r="AE108">
            <v>302358.00999999995</v>
          </cell>
          <cell r="AF108">
            <v>302358.00999999995</v>
          </cell>
          <cell r="AG108">
            <v>302358.00999999995</v>
          </cell>
          <cell r="AH108">
            <v>302358.00999999995</v>
          </cell>
          <cell r="AI108">
            <v>302358.00999999995</v>
          </cell>
          <cell r="AJ108">
            <v>302358.00999999995</v>
          </cell>
          <cell r="AK108">
            <v>302358.00999999995</v>
          </cell>
          <cell r="AL108">
            <v>302358.00999999995</v>
          </cell>
          <cell r="AM108">
            <v>302358.00999999995</v>
          </cell>
          <cell r="AN108">
            <v>302358.00999999995</v>
          </cell>
          <cell r="AP108">
            <v>302358.00999999995</v>
          </cell>
          <cell r="AT108">
            <v>18</v>
          </cell>
        </row>
        <row r="109">
          <cell r="J109">
            <v>76622596.840000004</v>
          </cell>
          <cell r="K109">
            <v>76622596.840000004</v>
          </cell>
          <cell r="L109">
            <v>76622596.840000004</v>
          </cell>
          <cell r="M109">
            <v>76622596.840000004</v>
          </cell>
          <cell r="N109">
            <v>76622596.840000004</v>
          </cell>
          <cell r="O109">
            <v>76622596.840000004</v>
          </cell>
          <cell r="P109">
            <v>76622596.840000004</v>
          </cell>
          <cell r="Q109">
            <v>76622596.840000004</v>
          </cell>
          <cell r="R109">
            <v>76622596.840000004</v>
          </cell>
          <cell r="S109">
            <v>76622596.840000004</v>
          </cell>
          <cell r="T109">
            <v>76622596.840000004</v>
          </cell>
          <cell r="U109">
            <v>76622596.840000004</v>
          </cell>
          <cell r="V109">
            <v>76622596.840000004</v>
          </cell>
          <cell r="W109">
            <v>76622596.840000004</v>
          </cell>
          <cell r="X109">
            <v>76622596.840000004</v>
          </cell>
          <cell r="Y109">
            <v>76622596.840000004</v>
          </cell>
          <cell r="Z109">
            <v>76622596.840000004</v>
          </cell>
          <cell r="AA109">
            <v>76622596.840000004</v>
          </cell>
          <cell r="AD109">
            <v>76622596.840000018</v>
          </cell>
          <cell r="AE109">
            <v>76622596.840000018</v>
          </cell>
          <cell r="AF109">
            <v>76622596.840000018</v>
          </cell>
          <cell r="AG109">
            <v>76622596.840000018</v>
          </cell>
          <cell r="AH109">
            <v>76622596.840000018</v>
          </cell>
          <cell r="AI109">
            <v>76622596.840000018</v>
          </cell>
          <cell r="AJ109">
            <v>76622596.840000018</v>
          </cell>
          <cell r="AK109">
            <v>76622596.840000018</v>
          </cell>
          <cell r="AL109">
            <v>76622596.840000018</v>
          </cell>
          <cell r="AM109">
            <v>76622596.840000018</v>
          </cell>
          <cell r="AN109">
            <v>76622596.840000018</v>
          </cell>
          <cell r="AP109">
            <v>76622596.840000018</v>
          </cell>
          <cell r="AT109">
            <v>18</v>
          </cell>
        </row>
        <row r="110">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D110">
            <v>0</v>
          </cell>
          <cell r="AE110">
            <v>0</v>
          </cell>
          <cell r="AF110">
            <v>0</v>
          </cell>
          <cell r="AG110">
            <v>0</v>
          </cell>
          <cell r="AH110">
            <v>0</v>
          </cell>
          <cell r="AI110">
            <v>0</v>
          </cell>
          <cell r="AJ110">
            <v>0</v>
          </cell>
          <cell r="AK110">
            <v>0</v>
          </cell>
          <cell r="AL110">
            <v>0</v>
          </cell>
          <cell r="AM110">
            <v>0</v>
          </cell>
          <cell r="AN110">
            <v>0</v>
          </cell>
          <cell r="AP110">
            <v>0</v>
          </cell>
          <cell r="AT110">
            <v>18</v>
          </cell>
        </row>
        <row r="111">
          <cell r="J111">
            <v>156960790.84</v>
          </cell>
          <cell r="K111">
            <v>156960790.84</v>
          </cell>
          <cell r="L111">
            <v>156960790.84</v>
          </cell>
          <cell r="M111">
            <v>156960790.84</v>
          </cell>
          <cell r="N111">
            <v>156960790.84</v>
          </cell>
          <cell r="O111">
            <v>156960790.84</v>
          </cell>
          <cell r="P111">
            <v>156960790.84</v>
          </cell>
          <cell r="Q111">
            <v>156960790.84</v>
          </cell>
          <cell r="R111">
            <v>156960790.84</v>
          </cell>
          <cell r="S111">
            <v>156960790.84</v>
          </cell>
          <cell r="T111">
            <v>156960790.84</v>
          </cell>
          <cell r="U111">
            <v>156960790.84</v>
          </cell>
          <cell r="V111">
            <v>156960790.84</v>
          </cell>
          <cell r="W111">
            <v>156960790.84</v>
          </cell>
          <cell r="X111">
            <v>156960790.84</v>
          </cell>
          <cell r="Y111">
            <v>156960790.84</v>
          </cell>
          <cell r="Z111">
            <v>156960790.84</v>
          </cell>
          <cell r="AA111">
            <v>156960790.84</v>
          </cell>
          <cell r="AD111">
            <v>156960790.83999997</v>
          </cell>
          <cell r="AE111">
            <v>156960790.83999997</v>
          </cell>
          <cell r="AF111">
            <v>156960790.83999997</v>
          </cell>
          <cell r="AG111">
            <v>156960790.83999997</v>
          </cell>
          <cell r="AH111">
            <v>156960790.83999997</v>
          </cell>
          <cell r="AI111">
            <v>156960790.83999997</v>
          </cell>
          <cell r="AJ111">
            <v>156960790.83999997</v>
          </cell>
          <cell r="AK111">
            <v>156960790.83999997</v>
          </cell>
          <cell r="AL111">
            <v>156960790.83999997</v>
          </cell>
          <cell r="AM111">
            <v>156960790.83999997</v>
          </cell>
          <cell r="AN111">
            <v>156960790.83999997</v>
          </cell>
          <cell r="AP111">
            <v>156960790.83999997</v>
          </cell>
          <cell r="AT111">
            <v>18</v>
          </cell>
        </row>
        <row r="112">
          <cell r="J112">
            <v>16950332.899999999</v>
          </cell>
          <cell r="K112">
            <v>16950332.899999999</v>
          </cell>
          <cell r="L112">
            <v>16950332.899999999</v>
          </cell>
          <cell r="M112">
            <v>16950332.899999999</v>
          </cell>
          <cell r="N112">
            <v>16950332.899999999</v>
          </cell>
          <cell r="O112">
            <v>16950332.899999999</v>
          </cell>
          <cell r="P112">
            <v>16950332.899999999</v>
          </cell>
          <cell r="Q112">
            <v>16950332.899999999</v>
          </cell>
          <cell r="R112">
            <v>16950332.899999999</v>
          </cell>
          <cell r="S112">
            <v>16950332.899999999</v>
          </cell>
          <cell r="T112">
            <v>16950332.899999999</v>
          </cell>
          <cell r="U112">
            <v>16950332.899999999</v>
          </cell>
          <cell r="V112">
            <v>16950332.899999999</v>
          </cell>
          <cell r="W112">
            <v>16950332.899999999</v>
          </cell>
          <cell r="X112">
            <v>16950332.899999999</v>
          </cell>
          <cell r="Y112">
            <v>16950332.899999999</v>
          </cell>
          <cell r="Z112">
            <v>16950332.899999999</v>
          </cell>
          <cell r="AA112">
            <v>16950332.899999999</v>
          </cell>
          <cell r="AD112">
            <v>16950332.900000002</v>
          </cell>
          <cell r="AE112">
            <v>16950332.900000002</v>
          </cell>
          <cell r="AF112">
            <v>16950332.900000002</v>
          </cell>
          <cell r="AG112">
            <v>16950332.900000002</v>
          </cell>
          <cell r="AH112">
            <v>16950332.900000002</v>
          </cell>
          <cell r="AI112">
            <v>16950332.900000002</v>
          </cell>
          <cell r="AJ112">
            <v>16950332.900000002</v>
          </cell>
          <cell r="AK112">
            <v>16950332.900000002</v>
          </cell>
          <cell r="AL112">
            <v>16950332.900000002</v>
          </cell>
          <cell r="AM112">
            <v>16950332.900000002</v>
          </cell>
          <cell r="AN112">
            <v>16950332.900000002</v>
          </cell>
          <cell r="AP112">
            <v>16950332.900000002</v>
          </cell>
          <cell r="AT112">
            <v>18</v>
          </cell>
        </row>
        <row r="113">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D113">
            <v>0</v>
          </cell>
          <cell r="AE113">
            <v>0</v>
          </cell>
          <cell r="AF113">
            <v>0</v>
          </cell>
          <cell r="AG113">
            <v>0</v>
          </cell>
          <cell r="AH113">
            <v>0</v>
          </cell>
          <cell r="AI113">
            <v>0</v>
          </cell>
          <cell r="AJ113">
            <v>0</v>
          </cell>
          <cell r="AK113">
            <v>0</v>
          </cell>
          <cell r="AL113">
            <v>0</v>
          </cell>
          <cell r="AM113">
            <v>0</v>
          </cell>
          <cell r="AN113">
            <v>0</v>
          </cell>
          <cell r="AP113">
            <v>0</v>
          </cell>
          <cell r="AT113" t="str">
            <v>18</v>
          </cell>
        </row>
        <row r="114">
          <cell r="J114">
            <v>31009424.030000001</v>
          </cell>
          <cell r="K114">
            <v>31009424.030000001</v>
          </cell>
          <cell r="L114">
            <v>31009424.030000001</v>
          </cell>
          <cell r="M114">
            <v>31009424.030000001</v>
          </cell>
          <cell r="N114">
            <v>31009424.030000001</v>
          </cell>
          <cell r="O114">
            <v>31009424.030000001</v>
          </cell>
          <cell r="P114">
            <v>31009424.030000001</v>
          </cell>
          <cell r="Q114">
            <v>31009424.030000001</v>
          </cell>
          <cell r="R114">
            <v>31009424.030000001</v>
          </cell>
          <cell r="S114">
            <v>31009424.030000001</v>
          </cell>
          <cell r="T114">
            <v>31009424.030000001</v>
          </cell>
          <cell r="U114">
            <v>31009424.030000001</v>
          </cell>
          <cell r="V114">
            <v>31009424.030000001</v>
          </cell>
          <cell r="W114">
            <v>31009424.030000001</v>
          </cell>
          <cell r="X114">
            <v>31009424.030000001</v>
          </cell>
          <cell r="Y114">
            <v>31009424.030000001</v>
          </cell>
          <cell r="Z114">
            <v>31009424.030000001</v>
          </cell>
          <cell r="AA114">
            <v>31009424.030000001</v>
          </cell>
          <cell r="AD114">
            <v>31009424.02999999</v>
          </cell>
          <cell r="AE114">
            <v>31009424.02999999</v>
          </cell>
          <cell r="AF114">
            <v>31009424.02999999</v>
          </cell>
          <cell r="AG114">
            <v>31009424.02999999</v>
          </cell>
          <cell r="AH114">
            <v>31009424.02999999</v>
          </cell>
          <cell r="AI114">
            <v>31009424.02999999</v>
          </cell>
          <cell r="AJ114">
            <v>31009424.02999999</v>
          </cell>
          <cell r="AK114">
            <v>31009424.02999999</v>
          </cell>
          <cell r="AL114">
            <v>31009424.02999999</v>
          </cell>
          <cell r="AM114">
            <v>31009424.02999999</v>
          </cell>
          <cell r="AN114">
            <v>31009424.02999999</v>
          </cell>
          <cell r="AP114">
            <v>31009424.02999999</v>
          </cell>
          <cell r="AT114" t="str">
            <v>18</v>
          </cell>
        </row>
        <row r="115">
          <cell r="J115">
            <v>-884539</v>
          </cell>
          <cell r="K115">
            <v>-886689</v>
          </cell>
          <cell r="L115">
            <v>-888839</v>
          </cell>
          <cell r="M115">
            <v>-890989</v>
          </cell>
          <cell r="N115">
            <v>-893139</v>
          </cell>
          <cell r="O115">
            <v>-895289</v>
          </cell>
          <cell r="P115">
            <v>-897439</v>
          </cell>
          <cell r="Q115">
            <v>-899589</v>
          </cell>
          <cell r="R115">
            <v>-901739</v>
          </cell>
          <cell r="S115">
            <v>-903889</v>
          </cell>
          <cell r="T115">
            <v>-906039</v>
          </cell>
          <cell r="U115">
            <v>-908189</v>
          </cell>
          <cell r="V115">
            <v>-910339</v>
          </cell>
          <cell r="W115">
            <v>-912489</v>
          </cell>
          <cell r="X115">
            <v>-914639</v>
          </cell>
          <cell r="Y115">
            <v>-916789</v>
          </cell>
          <cell r="Z115">
            <v>-918939</v>
          </cell>
          <cell r="AA115">
            <v>-921089</v>
          </cell>
          <cell r="AD115">
            <v>-886689</v>
          </cell>
          <cell r="AE115">
            <v>-888839</v>
          </cell>
          <cell r="AF115">
            <v>-890989</v>
          </cell>
          <cell r="AG115">
            <v>-893139</v>
          </cell>
          <cell r="AH115">
            <v>-895289</v>
          </cell>
          <cell r="AI115">
            <v>-897439</v>
          </cell>
          <cell r="AJ115">
            <v>-899589</v>
          </cell>
          <cell r="AK115">
            <v>-901739</v>
          </cell>
          <cell r="AL115">
            <v>-903889</v>
          </cell>
          <cell r="AM115">
            <v>-906039</v>
          </cell>
          <cell r="AN115">
            <v>-908189</v>
          </cell>
          <cell r="AP115">
            <v>-912489</v>
          </cell>
          <cell r="AT115">
            <v>24</v>
          </cell>
        </row>
        <row r="116">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D116">
            <v>0</v>
          </cell>
          <cell r="AE116">
            <v>0</v>
          </cell>
          <cell r="AF116">
            <v>0</v>
          </cell>
          <cell r="AG116">
            <v>0</v>
          </cell>
          <cell r="AH116">
            <v>0</v>
          </cell>
          <cell r="AI116">
            <v>0</v>
          </cell>
          <cell r="AJ116">
            <v>0</v>
          </cell>
          <cell r="AK116">
            <v>0</v>
          </cell>
          <cell r="AL116">
            <v>0</v>
          </cell>
          <cell r="AM116">
            <v>0</v>
          </cell>
          <cell r="AN116">
            <v>0</v>
          </cell>
          <cell r="AP116">
            <v>0</v>
          </cell>
          <cell r="AT116" t="str">
            <v>37</v>
          </cell>
        </row>
        <row r="117">
          <cell r="J117">
            <v>-302358.01</v>
          </cell>
          <cell r="K117">
            <v>-302358.01</v>
          </cell>
          <cell r="L117">
            <v>-302358.01</v>
          </cell>
          <cell r="M117">
            <v>-302358.01</v>
          </cell>
          <cell r="N117">
            <v>-302358.01</v>
          </cell>
          <cell r="O117">
            <v>-302358.01</v>
          </cell>
          <cell r="P117">
            <v>-302358.01</v>
          </cell>
          <cell r="Q117">
            <v>-302358.01</v>
          </cell>
          <cell r="R117">
            <v>-302358.01</v>
          </cell>
          <cell r="S117">
            <v>-302358.01</v>
          </cell>
          <cell r="T117">
            <v>-302358.01</v>
          </cell>
          <cell r="U117">
            <v>-302358.01</v>
          </cell>
          <cell r="V117">
            <v>-302358.01</v>
          </cell>
          <cell r="W117">
            <v>-302358.01</v>
          </cell>
          <cell r="X117">
            <v>-302358.01</v>
          </cell>
          <cell r="Y117">
            <v>-302358.01</v>
          </cell>
          <cell r="Z117">
            <v>-302358.01</v>
          </cell>
          <cell r="AA117">
            <v>-302358.01</v>
          </cell>
          <cell r="AD117">
            <v>-302358.00999999995</v>
          </cell>
          <cell r="AE117">
            <v>-302358.00999999995</v>
          </cell>
          <cell r="AF117">
            <v>-302358.00999999995</v>
          </cell>
          <cell r="AG117">
            <v>-302358.00999999995</v>
          </cell>
          <cell r="AH117">
            <v>-302358.00999999995</v>
          </cell>
          <cell r="AI117">
            <v>-302358.00999999995</v>
          </cell>
          <cell r="AJ117">
            <v>-302358.00999999995</v>
          </cell>
          <cell r="AK117">
            <v>-302358.00999999995</v>
          </cell>
          <cell r="AL117">
            <v>-302358.00999999995</v>
          </cell>
          <cell r="AM117">
            <v>-302358.00999999995</v>
          </cell>
          <cell r="AN117">
            <v>-302358.00999999995</v>
          </cell>
          <cell r="AP117">
            <v>-302358.00999999995</v>
          </cell>
          <cell r="AT117">
            <v>24</v>
          </cell>
        </row>
        <row r="118">
          <cell r="J118">
            <v>-59599813.659999996</v>
          </cell>
          <cell r="K118">
            <v>-59820888.659999996</v>
          </cell>
          <cell r="L118">
            <v>-60041963.659999996</v>
          </cell>
          <cell r="M118">
            <v>-60263038.659999996</v>
          </cell>
          <cell r="N118">
            <v>-60484113.659999996</v>
          </cell>
          <cell r="O118">
            <v>-60705188.659999996</v>
          </cell>
          <cell r="P118">
            <v>-60926263.659999996</v>
          </cell>
          <cell r="Q118">
            <v>-61147338.659999996</v>
          </cell>
          <cell r="R118">
            <v>-61368413.659999996</v>
          </cell>
          <cell r="S118">
            <v>-61589488.659999996</v>
          </cell>
          <cell r="T118">
            <v>-61810563.659999996</v>
          </cell>
          <cell r="U118">
            <v>-62031638.659999996</v>
          </cell>
          <cell r="V118">
            <v>-62252713.659999996</v>
          </cell>
          <cell r="W118">
            <v>-62473788.659999996</v>
          </cell>
          <cell r="X118">
            <v>-62694863.659999996</v>
          </cell>
          <cell r="Y118">
            <v>-62915938.659999996</v>
          </cell>
          <cell r="Z118">
            <v>-63137013.659999996</v>
          </cell>
          <cell r="AA118">
            <v>-63358088.659999996</v>
          </cell>
          <cell r="AD118">
            <v>-59820888.659999974</v>
          </cell>
          <cell r="AE118">
            <v>-60041963.659999974</v>
          </cell>
          <cell r="AF118">
            <v>-60263038.659999974</v>
          </cell>
          <cell r="AG118">
            <v>-60484113.659999974</v>
          </cell>
          <cell r="AH118">
            <v>-60705188.659999974</v>
          </cell>
          <cell r="AI118">
            <v>-60926263.659999974</v>
          </cell>
          <cell r="AJ118">
            <v>-61147338.659999974</v>
          </cell>
          <cell r="AK118">
            <v>-61368413.659999974</v>
          </cell>
          <cell r="AL118">
            <v>-61589488.659999974</v>
          </cell>
          <cell r="AM118">
            <v>-61810563.659999974</v>
          </cell>
          <cell r="AN118">
            <v>-62031638.659999974</v>
          </cell>
          <cell r="AP118">
            <v>-62473788.659999974</v>
          </cell>
          <cell r="AT118">
            <v>24</v>
          </cell>
        </row>
        <row r="119">
          <cell r="J119">
            <v>-34490681.200000003</v>
          </cell>
          <cell r="K119">
            <v>-34875389.479999997</v>
          </cell>
          <cell r="L119">
            <v>-35260097.759999998</v>
          </cell>
          <cell r="M119">
            <v>-35644806.039999999</v>
          </cell>
          <cell r="N119">
            <v>-36029514.32</v>
          </cell>
          <cell r="O119">
            <v>-36414222.600000001</v>
          </cell>
          <cell r="P119">
            <v>-36798930.880000003</v>
          </cell>
          <cell r="Q119">
            <v>-37183639.159999996</v>
          </cell>
          <cell r="R119">
            <v>-37568347.439999998</v>
          </cell>
          <cell r="S119">
            <v>-37953055.719999999</v>
          </cell>
          <cell r="T119">
            <v>-38337764</v>
          </cell>
          <cell r="U119">
            <v>-38722472.280000001</v>
          </cell>
          <cell r="V119">
            <v>-39107180.560000002</v>
          </cell>
          <cell r="W119">
            <v>-39491888.840000004</v>
          </cell>
          <cell r="X119">
            <v>-39876597.119999997</v>
          </cell>
          <cell r="Y119">
            <v>-40261305.399999999</v>
          </cell>
          <cell r="Z119">
            <v>-40646013.68</v>
          </cell>
          <cell r="AA119">
            <v>-41030721.960000001</v>
          </cell>
          <cell r="AD119">
            <v>-34875389.479999997</v>
          </cell>
          <cell r="AE119">
            <v>-35260097.759999998</v>
          </cell>
          <cell r="AF119">
            <v>-35644806.039999999</v>
          </cell>
          <cell r="AG119">
            <v>-36029514.32</v>
          </cell>
          <cell r="AH119">
            <v>-36414222.599999994</v>
          </cell>
          <cell r="AI119">
            <v>-36798930.879999995</v>
          </cell>
          <cell r="AJ119">
            <v>-37183639.159999996</v>
          </cell>
          <cell r="AK119">
            <v>-37568347.43999999</v>
          </cell>
          <cell r="AL119">
            <v>-37953055.719999999</v>
          </cell>
          <cell r="AM119">
            <v>-38337764</v>
          </cell>
          <cell r="AN119">
            <v>-38722472.280000001</v>
          </cell>
          <cell r="AP119">
            <v>-39491888.839999996</v>
          </cell>
          <cell r="AT119">
            <v>24</v>
          </cell>
        </row>
        <row r="120">
          <cell r="J120">
            <v>-16742620.119999999</v>
          </cell>
          <cell r="K120">
            <v>-16929907.399999999</v>
          </cell>
          <cell r="L120">
            <v>-16950332.899999999</v>
          </cell>
          <cell r="M120">
            <v>-16950332.899999999</v>
          </cell>
          <cell r="N120">
            <v>-16950332.899999999</v>
          </cell>
          <cell r="O120">
            <v>-16950332.899999999</v>
          </cell>
          <cell r="P120">
            <v>-16950332.899999999</v>
          </cell>
          <cell r="Q120">
            <v>-16950332.899999999</v>
          </cell>
          <cell r="R120">
            <v>-16950332.899999999</v>
          </cell>
          <cell r="S120">
            <v>-16950332.899999999</v>
          </cell>
          <cell r="T120">
            <v>-16950332.899999999</v>
          </cell>
          <cell r="U120">
            <v>-16950332.899999999</v>
          </cell>
          <cell r="V120">
            <v>-16950332.899999999</v>
          </cell>
          <cell r="W120">
            <v>-16950332.899999999</v>
          </cell>
          <cell r="X120">
            <v>-16950332.899999999</v>
          </cell>
          <cell r="Y120">
            <v>-16950332.899999999</v>
          </cell>
          <cell r="Z120">
            <v>-16950332.899999999</v>
          </cell>
          <cell r="AA120">
            <v>-16950332.899999999</v>
          </cell>
          <cell r="AD120">
            <v>-16655216.711250002</v>
          </cell>
          <cell r="AE120">
            <v>-16743539.204166671</v>
          </cell>
          <cell r="AF120">
            <v>-16816254.423333336</v>
          </cell>
          <cell r="AG120">
            <v>-16873362.368750002</v>
          </cell>
          <cell r="AH120">
            <v>-16914602.919583336</v>
          </cell>
          <cell r="AI120">
            <v>-16939976.075833336</v>
          </cell>
          <cell r="AJ120">
            <v>-16949481.837500002</v>
          </cell>
          <cell r="AK120">
            <v>-16950332.900000002</v>
          </cell>
          <cell r="AL120">
            <v>-16950332.900000002</v>
          </cell>
          <cell r="AM120">
            <v>-16950332.900000002</v>
          </cell>
          <cell r="AN120">
            <v>-16950332.900000002</v>
          </cell>
          <cell r="AP120">
            <v>-16950332.900000002</v>
          </cell>
          <cell r="AT120">
            <v>24</v>
          </cell>
        </row>
        <row r="121">
          <cell r="J121">
            <v>-4054361.32</v>
          </cell>
          <cell r="K121">
            <v>-4149777.47</v>
          </cell>
          <cell r="L121">
            <v>-4245193.62</v>
          </cell>
          <cell r="M121">
            <v>-4340609.7699999996</v>
          </cell>
          <cell r="N121">
            <v>-4436025.92</v>
          </cell>
          <cell r="O121">
            <v>-4531442.07</v>
          </cell>
          <cell r="P121">
            <v>-4626858.22</v>
          </cell>
          <cell r="Q121">
            <v>-4722274.37</v>
          </cell>
          <cell r="R121">
            <v>-4817690.5199999996</v>
          </cell>
          <cell r="S121">
            <v>-4913106.67</v>
          </cell>
          <cell r="T121">
            <v>-5008522.82</v>
          </cell>
          <cell r="U121">
            <v>-5103938.97</v>
          </cell>
          <cell r="V121">
            <v>-5199355.12</v>
          </cell>
          <cell r="W121">
            <v>-5294771.2699999996</v>
          </cell>
          <cell r="X121">
            <v>-5390187.4199999999</v>
          </cell>
          <cell r="Y121">
            <v>-5485603.5700000003</v>
          </cell>
          <cell r="Z121">
            <v>-5581019.7199999997</v>
          </cell>
          <cell r="AA121">
            <v>-5676435.8700000001</v>
          </cell>
          <cell r="AD121">
            <v>-4149777.4699999993</v>
          </cell>
          <cell r="AE121">
            <v>-4245193.62</v>
          </cell>
          <cell r="AF121">
            <v>-4340609.7699999996</v>
          </cell>
          <cell r="AG121">
            <v>-4436025.9200000009</v>
          </cell>
          <cell r="AH121">
            <v>-4531442.07</v>
          </cell>
          <cell r="AI121">
            <v>-4626858.22</v>
          </cell>
          <cell r="AJ121">
            <v>-4722274.37</v>
          </cell>
          <cell r="AK121">
            <v>-4817690.5199999996</v>
          </cell>
          <cell r="AL121">
            <v>-4913106.6700000009</v>
          </cell>
          <cell r="AM121">
            <v>-5008522.82</v>
          </cell>
          <cell r="AN121">
            <v>-5103938.97</v>
          </cell>
          <cell r="AP121">
            <v>-5294771.2699999996</v>
          </cell>
          <cell r="AT121" t="str">
            <v>24</v>
          </cell>
        </row>
        <row r="122">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D122">
            <v>0</v>
          </cell>
          <cell r="AE122">
            <v>0</v>
          </cell>
          <cell r="AF122">
            <v>0</v>
          </cell>
          <cell r="AG122">
            <v>0</v>
          </cell>
          <cell r="AH122">
            <v>0</v>
          </cell>
          <cell r="AI122">
            <v>0</v>
          </cell>
          <cell r="AJ122">
            <v>0</v>
          </cell>
          <cell r="AK122">
            <v>0</v>
          </cell>
          <cell r="AL122">
            <v>0</v>
          </cell>
          <cell r="AM122">
            <v>0</v>
          </cell>
          <cell r="AN122">
            <v>0</v>
          </cell>
          <cell r="AP122">
            <v>0</v>
          </cell>
          <cell r="AT122">
            <v>24</v>
          </cell>
        </row>
        <row r="123">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D123">
            <v>0</v>
          </cell>
          <cell r="AE123">
            <v>0</v>
          </cell>
          <cell r="AF123">
            <v>0</v>
          </cell>
          <cell r="AG123">
            <v>0</v>
          </cell>
          <cell r="AH123">
            <v>0</v>
          </cell>
          <cell r="AI123">
            <v>0</v>
          </cell>
          <cell r="AJ123">
            <v>0</v>
          </cell>
          <cell r="AK123">
            <v>0</v>
          </cell>
          <cell r="AL123">
            <v>0</v>
          </cell>
          <cell r="AM123">
            <v>0</v>
          </cell>
          <cell r="AN123">
            <v>0</v>
          </cell>
          <cell r="AP123">
            <v>360606.85291666671</v>
          </cell>
          <cell r="AT123">
            <v>0</v>
          </cell>
        </row>
        <row r="124">
          <cell r="J124">
            <v>8654564.4700000007</v>
          </cell>
          <cell r="K124">
            <v>8654564.4700000007</v>
          </cell>
          <cell r="L124">
            <v>8654564.4700000007</v>
          </cell>
          <cell r="M124">
            <v>8654564.4700000007</v>
          </cell>
          <cell r="N124">
            <v>8654564.4700000007</v>
          </cell>
          <cell r="O124">
            <v>8654564.4700000007</v>
          </cell>
          <cell r="P124">
            <v>8654564.4700000007</v>
          </cell>
          <cell r="Q124">
            <v>8654564.4700000007</v>
          </cell>
          <cell r="R124">
            <v>8654564.4700000007</v>
          </cell>
          <cell r="S124">
            <v>8654564.4700000007</v>
          </cell>
          <cell r="T124">
            <v>8654564.4700000007</v>
          </cell>
          <cell r="U124">
            <v>8654564.4700000007</v>
          </cell>
          <cell r="V124">
            <v>8654564.4700000007</v>
          </cell>
          <cell r="W124">
            <v>8654564.4700000007</v>
          </cell>
          <cell r="X124">
            <v>8654564.4700000007</v>
          </cell>
          <cell r="Y124">
            <v>8654564.4700000007</v>
          </cell>
          <cell r="Z124">
            <v>8654564.4700000007</v>
          </cell>
          <cell r="AA124">
            <v>8654564.4700000007</v>
          </cell>
          <cell r="AD124">
            <v>8654564.4700000007</v>
          </cell>
          <cell r="AE124">
            <v>8654564.4700000007</v>
          </cell>
          <cell r="AF124">
            <v>8654564.4700000007</v>
          </cell>
          <cell r="AG124">
            <v>8654564.4700000007</v>
          </cell>
          <cell r="AH124">
            <v>8654564.4700000007</v>
          </cell>
          <cell r="AI124">
            <v>8654564.4700000007</v>
          </cell>
          <cell r="AJ124">
            <v>8654564.4700000007</v>
          </cell>
          <cell r="AK124">
            <v>8654564.4700000007</v>
          </cell>
          <cell r="AL124">
            <v>8654564.4700000007</v>
          </cell>
          <cell r="AM124">
            <v>8654564.4700000007</v>
          </cell>
          <cell r="AN124">
            <v>8654564.4700000007</v>
          </cell>
          <cell r="AP124">
            <v>8293957.6170833334</v>
          </cell>
          <cell r="AT124" t="str">
            <v>36</v>
          </cell>
        </row>
        <row r="125">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D125">
            <v>0</v>
          </cell>
          <cell r="AE125">
            <v>0</v>
          </cell>
          <cell r="AF125">
            <v>0</v>
          </cell>
          <cell r="AG125">
            <v>0</v>
          </cell>
          <cell r="AH125">
            <v>0</v>
          </cell>
          <cell r="AI125">
            <v>0</v>
          </cell>
          <cell r="AJ125">
            <v>0</v>
          </cell>
          <cell r="AK125">
            <v>0</v>
          </cell>
          <cell r="AL125">
            <v>0</v>
          </cell>
          <cell r="AM125">
            <v>0</v>
          </cell>
          <cell r="AN125">
            <v>0</v>
          </cell>
          <cell r="AP125">
            <v>0</v>
          </cell>
          <cell r="AT125" t="str">
            <v>54</v>
          </cell>
        </row>
        <row r="126">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D126">
            <v>0</v>
          </cell>
          <cell r="AE126">
            <v>0</v>
          </cell>
          <cell r="AF126">
            <v>0</v>
          </cell>
          <cell r="AG126">
            <v>0</v>
          </cell>
          <cell r="AH126">
            <v>0</v>
          </cell>
          <cell r="AI126">
            <v>0</v>
          </cell>
          <cell r="AJ126">
            <v>0</v>
          </cell>
          <cell r="AK126">
            <v>0</v>
          </cell>
          <cell r="AL126">
            <v>0</v>
          </cell>
          <cell r="AM126">
            <v>0</v>
          </cell>
          <cell r="AN126">
            <v>0</v>
          </cell>
          <cell r="AP126">
            <v>0</v>
          </cell>
          <cell r="AT126" t="str">
            <v>54</v>
          </cell>
        </row>
        <row r="127">
          <cell r="J127">
            <v>76803.08</v>
          </cell>
          <cell r="K127">
            <v>91930.78</v>
          </cell>
          <cell r="L127">
            <v>104480.49</v>
          </cell>
          <cell r="M127">
            <v>85409.33</v>
          </cell>
          <cell r="N127">
            <v>99509.79</v>
          </cell>
          <cell r="O127">
            <v>94183.8</v>
          </cell>
          <cell r="P127">
            <v>96528.67</v>
          </cell>
          <cell r="Q127">
            <v>-143201.49</v>
          </cell>
          <cell r="R127">
            <v>-130760.62</v>
          </cell>
          <cell r="S127">
            <v>78569.990000000005</v>
          </cell>
          <cell r="T127">
            <v>90830.75</v>
          </cell>
          <cell r="U127">
            <v>101238.44</v>
          </cell>
          <cell r="V127">
            <v>125747.49</v>
          </cell>
          <cell r="W127">
            <v>160734.29</v>
          </cell>
          <cell r="X127">
            <v>192019.08</v>
          </cell>
          <cell r="Y127">
            <v>64533.49</v>
          </cell>
          <cell r="Z127">
            <v>122909.31</v>
          </cell>
          <cell r="AA127">
            <v>198299.87</v>
          </cell>
          <cell r="AD127">
            <v>103436.83374999999</v>
          </cell>
          <cell r="AE127">
            <v>80668.967916666676</v>
          </cell>
          <cell r="AF127">
            <v>62929.434166666673</v>
          </cell>
          <cell r="AG127">
            <v>53175.892500000009</v>
          </cell>
          <cell r="AH127">
            <v>51043.832083333342</v>
          </cell>
          <cell r="AI127">
            <v>55832.934583333328</v>
          </cell>
          <cell r="AJ127">
            <v>60739.097916666673</v>
          </cell>
          <cell r="AK127">
            <v>67253.352083333331</v>
          </cell>
          <cell r="AL127">
            <v>70030.96666666666</v>
          </cell>
          <cell r="AM127">
            <v>70136.12</v>
          </cell>
          <cell r="AN127">
            <v>75449.269583333327</v>
          </cell>
          <cell r="AP127">
            <v>103917.46833333334</v>
          </cell>
          <cell r="AT127" t="str">
            <v>54</v>
          </cell>
        </row>
        <row r="128">
          <cell r="J128">
            <v>3194142.97</v>
          </cell>
          <cell r="K128">
            <v>3194142.97</v>
          </cell>
          <cell r="L128">
            <v>3194142.97</v>
          </cell>
          <cell r="M128">
            <v>3194142.97</v>
          </cell>
          <cell r="N128">
            <v>3194142.97</v>
          </cell>
          <cell r="O128">
            <v>2930021.94</v>
          </cell>
          <cell r="P128">
            <v>2930021.94</v>
          </cell>
          <cell r="Q128">
            <v>2930021.94</v>
          </cell>
          <cell r="R128">
            <v>2930021.94</v>
          </cell>
          <cell r="S128">
            <v>2922258.9</v>
          </cell>
          <cell r="T128">
            <v>2894563.9</v>
          </cell>
          <cell r="U128">
            <v>2894563.9</v>
          </cell>
          <cell r="V128">
            <v>2894563.9</v>
          </cell>
          <cell r="W128">
            <v>2894563.9</v>
          </cell>
          <cell r="X128">
            <v>2894563.9</v>
          </cell>
          <cell r="Y128">
            <v>2894563.9</v>
          </cell>
          <cell r="Z128">
            <v>2894563.9</v>
          </cell>
          <cell r="AA128">
            <v>2894563.9</v>
          </cell>
          <cell r="AD128">
            <v>3160744.1845833329</v>
          </cell>
          <cell r="AE128">
            <v>3118812.4291666672</v>
          </cell>
          <cell r="AF128">
            <v>3095916.7825000002</v>
          </cell>
          <cell r="AG128">
            <v>3071543.7175000007</v>
          </cell>
          <cell r="AH128">
            <v>3046147.9908333332</v>
          </cell>
          <cell r="AI128">
            <v>3021033.3145833332</v>
          </cell>
          <cell r="AJ128">
            <v>2996068.3920833333</v>
          </cell>
          <cell r="AK128">
            <v>2971103.4695833325</v>
          </cell>
          <cell r="AL128">
            <v>2946138.5470833327</v>
          </cell>
          <cell r="AM128">
            <v>2921173.6245833323</v>
          </cell>
          <cell r="AN128">
            <v>2907213.7449999992</v>
          </cell>
          <cell r="AP128">
            <v>2901118.1279166662</v>
          </cell>
          <cell r="AT128" t="str">
            <v>54</v>
          </cell>
        </row>
        <row r="129">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D129">
            <v>0</v>
          </cell>
          <cell r="AE129">
            <v>0</v>
          </cell>
          <cell r="AF129">
            <v>0</v>
          </cell>
          <cell r="AG129">
            <v>0</v>
          </cell>
          <cell r="AH129">
            <v>0</v>
          </cell>
          <cell r="AI129">
            <v>0</v>
          </cell>
          <cell r="AJ129">
            <v>0</v>
          </cell>
          <cell r="AK129">
            <v>0</v>
          </cell>
          <cell r="AL129">
            <v>0</v>
          </cell>
          <cell r="AM129">
            <v>0</v>
          </cell>
          <cell r="AN129">
            <v>0</v>
          </cell>
          <cell r="AP129">
            <v>0</v>
          </cell>
          <cell r="AT129" t="str">
            <v>54</v>
          </cell>
        </row>
        <row r="130">
          <cell r="J130">
            <v>79713.38</v>
          </cell>
          <cell r="K130">
            <v>79713.38</v>
          </cell>
          <cell r="L130">
            <v>79713.38</v>
          </cell>
          <cell r="M130">
            <v>79713.38</v>
          </cell>
          <cell r="N130">
            <v>79713.38</v>
          </cell>
          <cell r="O130">
            <v>343834.41</v>
          </cell>
          <cell r="P130">
            <v>343834.41</v>
          </cell>
          <cell r="Q130">
            <v>343834.41</v>
          </cell>
          <cell r="R130">
            <v>-25296.42</v>
          </cell>
          <cell r="S130">
            <v>-25296.42</v>
          </cell>
          <cell r="T130">
            <v>-25296.42</v>
          </cell>
          <cell r="U130">
            <v>-25296.42</v>
          </cell>
          <cell r="V130">
            <v>-25296.42</v>
          </cell>
          <cell r="W130">
            <v>-25296.42</v>
          </cell>
          <cell r="X130">
            <v>-25296.42</v>
          </cell>
          <cell r="Y130">
            <v>-25296.42</v>
          </cell>
          <cell r="Z130">
            <v>-25296.42</v>
          </cell>
          <cell r="AA130">
            <v>-25296.42</v>
          </cell>
          <cell r="AD130">
            <v>148035.35874999998</v>
          </cell>
          <cell r="AE130">
            <v>141368.22916666666</v>
          </cell>
          <cell r="AF130">
            <v>132617.41250000001</v>
          </cell>
          <cell r="AG130">
            <v>123866.59583333333</v>
          </cell>
          <cell r="AH130">
            <v>115115.77916666667</v>
          </cell>
          <cell r="AI130">
            <v>106364.96250000001</v>
          </cell>
          <cell r="AJ130">
            <v>97614.145833333358</v>
          </cell>
          <cell r="AK130">
            <v>88863.329166666706</v>
          </cell>
          <cell r="AL130">
            <v>80112.512499999983</v>
          </cell>
          <cell r="AM130">
            <v>71361.695833333302</v>
          </cell>
          <cell r="AN130">
            <v>51605.836249999971</v>
          </cell>
          <cell r="AP130">
            <v>-9724.9770833333296</v>
          </cell>
          <cell r="AT130" t="str">
            <v>54</v>
          </cell>
        </row>
        <row r="131">
          <cell r="J131">
            <v>29740793</v>
          </cell>
          <cell r="K131">
            <v>29732908</v>
          </cell>
          <cell r="L131">
            <v>29732908</v>
          </cell>
          <cell r="M131">
            <v>29732908</v>
          </cell>
          <cell r="N131">
            <v>29644604</v>
          </cell>
          <cell r="O131">
            <v>29644604</v>
          </cell>
          <cell r="P131">
            <v>29644604</v>
          </cell>
          <cell r="Q131">
            <v>29527738</v>
          </cell>
          <cell r="R131">
            <v>29527738</v>
          </cell>
          <cell r="S131">
            <v>29527738</v>
          </cell>
          <cell r="T131">
            <v>29403505</v>
          </cell>
          <cell r="U131">
            <v>29403505</v>
          </cell>
          <cell r="V131">
            <v>27403505</v>
          </cell>
          <cell r="W131">
            <v>27252764</v>
          </cell>
          <cell r="X131">
            <v>27252764</v>
          </cell>
          <cell r="Y131">
            <v>27252764</v>
          </cell>
          <cell r="Z131">
            <v>27356213</v>
          </cell>
          <cell r="AA131">
            <v>27356213</v>
          </cell>
          <cell r="AD131">
            <v>29738570.125</v>
          </cell>
          <cell r="AE131">
            <v>29707746.375</v>
          </cell>
          <cell r="AF131">
            <v>29676922.625</v>
          </cell>
          <cell r="AG131">
            <v>29647457.083333332</v>
          </cell>
          <cell r="AH131">
            <v>29619349.75</v>
          </cell>
          <cell r="AI131">
            <v>29507909.083333332</v>
          </cell>
          <cell r="AJ131">
            <v>29307182.75</v>
          </cell>
          <cell r="AK131">
            <v>29100504.083333332</v>
          </cell>
          <cell r="AL131">
            <v>28893825.416666668</v>
          </cell>
          <cell r="AM131">
            <v>28695136.458333332</v>
          </cell>
          <cell r="AN131">
            <v>28504437.208333332</v>
          </cell>
          <cell r="AP131">
            <v>28041482.916666668</v>
          </cell>
          <cell r="AT131" t="str">
            <v>55</v>
          </cell>
        </row>
        <row r="132">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D132">
            <v>0</v>
          </cell>
          <cell r="AE132">
            <v>0</v>
          </cell>
          <cell r="AF132">
            <v>0</v>
          </cell>
          <cell r="AG132">
            <v>0</v>
          </cell>
          <cell r="AH132">
            <v>0</v>
          </cell>
          <cell r="AI132">
            <v>0</v>
          </cell>
          <cell r="AJ132">
            <v>0</v>
          </cell>
          <cell r="AK132">
            <v>0</v>
          </cell>
          <cell r="AL132">
            <v>0</v>
          </cell>
          <cell r="AM132">
            <v>0</v>
          </cell>
          <cell r="AN132">
            <v>0</v>
          </cell>
          <cell r="AP132">
            <v>0</v>
          </cell>
          <cell r="AT132" t="str">
            <v>55</v>
          </cell>
        </row>
        <row r="133">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D133">
            <v>0</v>
          </cell>
          <cell r="AE133">
            <v>0</v>
          </cell>
          <cell r="AF133">
            <v>0</v>
          </cell>
          <cell r="AG133">
            <v>0</v>
          </cell>
          <cell r="AH133">
            <v>0</v>
          </cell>
          <cell r="AI133">
            <v>0</v>
          </cell>
          <cell r="AJ133">
            <v>0</v>
          </cell>
          <cell r="AK133">
            <v>0</v>
          </cell>
          <cell r="AL133">
            <v>0</v>
          </cell>
          <cell r="AM133">
            <v>0</v>
          </cell>
          <cell r="AN133">
            <v>0</v>
          </cell>
          <cell r="AP133">
            <v>0</v>
          </cell>
          <cell r="AT133" t="str">
            <v>56</v>
          </cell>
        </row>
        <row r="134">
          <cell r="J134">
            <v>49011607.310000002</v>
          </cell>
          <cell r="K134">
            <v>50160610.609999999</v>
          </cell>
          <cell r="L134">
            <v>49662912.049999997</v>
          </cell>
          <cell r="M134">
            <v>49662912.049999997</v>
          </cell>
          <cell r="N134">
            <v>49853439.299999997</v>
          </cell>
          <cell r="O134">
            <v>49853439.299999997</v>
          </cell>
          <cell r="P134">
            <v>49853439.299999997</v>
          </cell>
          <cell r="Q134">
            <v>47495247.350000001</v>
          </cell>
          <cell r="R134">
            <v>47495247.350000001</v>
          </cell>
          <cell r="S134">
            <v>47495247.350000001</v>
          </cell>
          <cell r="T134">
            <v>47651000.350000001</v>
          </cell>
          <cell r="U134">
            <v>47651000.350000001</v>
          </cell>
          <cell r="V134">
            <v>47651000.350000001</v>
          </cell>
          <cell r="W134">
            <v>48636522.5</v>
          </cell>
          <cell r="X134">
            <v>48636522.5</v>
          </cell>
          <cell r="Y134">
            <v>47387639.530000001</v>
          </cell>
          <cell r="Z134">
            <v>47890302.68</v>
          </cell>
          <cell r="AA134">
            <v>47890302.68</v>
          </cell>
          <cell r="AD134">
            <v>49301495.297083341</v>
          </cell>
          <cell r="AE134">
            <v>49199807.73125001</v>
          </cell>
          <cell r="AF134">
            <v>49098120.16541668</v>
          </cell>
          <cell r="AG134">
            <v>48990584.425833344</v>
          </cell>
          <cell r="AH134">
            <v>48877200.51250001</v>
          </cell>
          <cell r="AI134">
            <v>48763816.599166684</v>
          </cell>
          <cell r="AJ134">
            <v>48643620.971250005</v>
          </cell>
          <cell r="AK134">
            <v>48537351.068750001</v>
          </cell>
          <cell r="AL134">
            <v>48399781.815833338</v>
          </cell>
          <cell r="AM134">
            <v>48223181.435000002</v>
          </cell>
          <cell r="AN134">
            <v>48059586.716666669</v>
          </cell>
          <cell r="AP134">
            <v>47795122.736250006</v>
          </cell>
          <cell r="AT134" t="str">
            <v>56</v>
          </cell>
        </row>
        <row r="135">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D135">
            <v>0</v>
          </cell>
          <cell r="AE135">
            <v>0</v>
          </cell>
          <cell r="AF135">
            <v>0</v>
          </cell>
          <cell r="AG135">
            <v>0</v>
          </cell>
          <cell r="AH135">
            <v>0</v>
          </cell>
          <cell r="AI135">
            <v>0</v>
          </cell>
          <cell r="AJ135">
            <v>0</v>
          </cell>
          <cell r="AK135">
            <v>0</v>
          </cell>
          <cell r="AL135">
            <v>0</v>
          </cell>
          <cell r="AM135">
            <v>0</v>
          </cell>
          <cell r="AN135">
            <v>0</v>
          </cell>
          <cell r="AP135">
            <v>0</v>
          </cell>
          <cell r="AT135" t="str">
            <v>56</v>
          </cell>
        </row>
        <row r="136">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D136">
            <v>0</v>
          </cell>
          <cell r="AE136">
            <v>0</v>
          </cell>
          <cell r="AF136">
            <v>0</v>
          </cell>
          <cell r="AG136">
            <v>0</v>
          </cell>
          <cell r="AH136">
            <v>0</v>
          </cell>
          <cell r="AI136">
            <v>0</v>
          </cell>
          <cell r="AJ136">
            <v>0</v>
          </cell>
          <cell r="AK136">
            <v>0</v>
          </cell>
          <cell r="AL136">
            <v>0</v>
          </cell>
          <cell r="AM136">
            <v>0</v>
          </cell>
          <cell r="AN136">
            <v>0</v>
          </cell>
          <cell r="AP136">
            <v>0</v>
          </cell>
          <cell r="AT136" t="str">
            <v>56</v>
          </cell>
        </row>
        <row r="137">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D137">
            <v>0</v>
          </cell>
          <cell r="AE137">
            <v>0</v>
          </cell>
          <cell r="AF137">
            <v>0</v>
          </cell>
          <cell r="AG137">
            <v>0</v>
          </cell>
          <cell r="AH137">
            <v>0</v>
          </cell>
          <cell r="AI137">
            <v>0</v>
          </cell>
          <cell r="AJ137">
            <v>0</v>
          </cell>
          <cell r="AK137">
            <v>0</v>
          </cell>
          <cell r="AL137">
            <v>0</v>
          </cell>
          <cell r="AM137">
            <v>0</v>
          </cell>
          <cell r="AN137">
            <v>0</v>
          </cell>
          <cell r="AP137">
            <v>0</v>
          </cell>
          <cell r="AT137" t="str">
            <v>56</v>
          </cell>
        </row>
        <row r="138">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D138">
            <v>0</v>
          </cell>
          <cell r="AE138">
            <v>0</v>
          </cell>
          <cell r="AF138">
            <v>0</v>
          </cell>
          <cell r="AG138">
            <v>0</v>
          </cell>
          <cell r="AH138">
            <v>0</v>
          </cell>
          <cell r="AI138">
            <v>0</v>
          </cell>
          <cell r="AJ138">
            <v>0</v>
          </cell>
          <cell r="AK138">
            <v>0</v>
          </cell>
          <cell r="AL138">
            <v>0</v>
          </cell>
          <cell r="AM138">
            <v>0</v>
          </cell>
          <cell r="AN138">
            <v>0</v>
          </cell>
          <cell r="AP138">
            <v>0</v>
          </cell>
          <cell r="AT138" t="str">
            <v>56</v>
          </cell>
        </row>
        <row r="139">
          <cell r="J139">
            <v>433379.07</v>
          </cell>
          <cell r="K139">
            <v>425582.7</v>
          </cell>
          <cell r="L139">
            <v>411438.4</v>
          </cell>
          <cell r="M139">
            <v>404645.61</v>
          </cell>
          <cell r="N139">
            <v>397794.82</v>
          </cell>
          <cell r="O139">
            <v>395674.75</v>
          </cell>
          <cell r="P139">
            <v>382535.14</v>
          </cell>
          <cell r="Q139">
            <v>370053.8</v>
          </cell>
          <cell r="R139">
            <v>369979.34</v>
          </cell>
          <cell r="S139">
            <v>351894.07</v>
          </cell>
          <cell r="T139">
            <v>345610.14</v>
          </cell>
          <cell r="U139">
            <v>339539.47</v>
          </cell>
          <cell r="V139">
            <v>333841.14</v>
          </cell>
          <cell r="W139">
            <v>333361.59000000003</v>
          </cell>
          <cell r="X139">
            <v>321012.63</v>
          </cell>
          <cell r="Y139">
            <v>314730.58</v>
          </cell>
          <cell r="Z139">
            <v>308815.67</v>
          </cell>
          <cell r="AA139">
            <v>307616.39</v>
          </cell>
          <cell r="AD139">
            <v>434893.42499999987</v>
          </cell>
          <cell r="AE139">
            <v>421775.78208333324</v>
          </cell>
          <cell r="AF139">
            <v>408606.87624999997</v>
          </cell>
          <cell r="AG139">
            <v>398004.91749999998</v>
          </cell>
          <cell r="AH139">
            <v>389870.80458333326</v>
          </cell>
          <cell r="AI139">
            <v>381529.86208333325</v>
          </cell>
          <cell r="AJ139">
            <v>373539.90208333335</v>
          </cell>
          <cell r="AK139">
            <v>365929.61541666667</v>
          </cell>
          <cell r="AL139">
            <v>358415.41541666671</v>
          </cell>
          <cell r="AM139">
            <v>350961.49124999996</v>
          </cell>
          <cell r="AN139">
            <v>343584.92833333329</v>
          </cell>
          <cell r="AP139">
            <v>330064.46416666667</v>
          </cell>
          <cell r="AT139" t="str">
            <v>56</v>
          </cell>
        </row>
        <row r="140">
          <cell r="J140">
            <v>-7222800</v>
          </cell>
          <cell r="K140">
            <v>-7222800</v>
          </cell>
          <cell r="L140">
            <v>-7222800</v>
          </cell>
          <cell r="M140">
            <v>-7222800</v>
          </cell>
          <cell r="N140">
            <v>-7222800</v>
          </cell>
          <cell r="O140">
            <v>-6319950</v>
          </cell>
          <cell r="P140">
            <v>-6319950</v>
          </cell>
          <cell r="Q140">
            <v>-6319950</v>
          </cell>
          <cell r="R140">
            <v>-6319950</v>
          </cell>
          <cell r="S140">
            <v>-6319950</v>
          </cell>
          <cell r="T140">
            <v>-6319950</v>
          </cell>
          <cell r="U140">
            <v>-6319950</v>
          </cell>
          <cell r="V140">
            <v>-6319950</v>
          </cell>
          <cell r="W140">
            <v>-6319950</v>
          </cell>
          <cell r="X140">
            <v>-6319950</v>
          </cell>
          <cell r="Y140">
            <v>-6319950</v>
          </cell>
          <cell r="Z140">
            <v>-6319950</v>
          </cell>
          <cell r="AA140">
            <v>-5417100</v>
          </cell>
          <cell r="AD140">
            <v>-7046081.25</v>
          </cell>
          <cell r="AE140">
            <v>-6966293.75</v>
          </cell>
          <cell r="AF140">
            <v>-6886506.25</v>
          </cell>
          <cell r="AG140">
            <v>-6808993.75</v>
          </cell>
          <cell r="AH140">
            <v>-6733756.25</v>
          </cell>
          <cell r="AI140">
            <v>-6658518.75</v>
          </cell>
          <cell r="AJ140">
            <v>-6583281.25</v>
          </cell>
          <cell r="AK140">
            <v>-6508043.75</v>
          </cell>
          <cell r="AL140">
            <v>-6432806.25</v>
          </cell>
          <cell r="AM140">
            <v>-6357568.75</v>
          </cell>
          <cell r="AN140">
            <v>-6282331.25</v>
          </cell>
          <cell r="AP140">
            <v>-6131856.25</v>
          </cell>
          <cell r="AT140" t="str">
            <v>56</v>
          </cell>
        </row>
        <row r="141">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D141">
            <v>0</v>
          </cell>
          <cell r="AE141">
            <v>0</v>
          </cell>
          <cell r="AF141">
            <v>0</v>
          </cell>
          <cell r="AG141">
            <v>0</v>
          </cell>
          <cell r="AH141">
            <v>0</v>
          </cell>
          <cell r="AI141">
            <v>0</v>
          </cell>
          <cell r="AJ141">
            <v>0</v>
          </cell>
          <cell r="AK141">
            <v>0</v>
          </cell>
          <cell r="AL141">
            <v>0</v>
          </cell>
          <cell r="AM141">
            <v>0</v>
          </cell>
          <cell r="AN141">
            <v>0</v>
          </cell>
          <cell r="AP141">
            <v>0</v>
          </cell>
          <cell r="AT141" t="str">
            <v>56</v>
          </cell>
        </row>
        <row r="142">
          <cell r="J142">
            <v>7222800</v>
          </cell>
          <cell r="K142">
            <v>7222800</v>
          </cell>
          <cell r="L142">
            <v>7222800</v>
          </cell>
          <cell r="M142">
            <v>7222800</v>
          </cell>
          <cell r="N142">
            <v>7222800</v>
          </cell>
          <cell r="O142">
            <v>6319950</v>
          </cell>
          <cell r="P142">
            <v>6319950</v>
          </cell>
          <cell r="Q142">
            <v>6319950</v>
          </cell>
          <cell r="R142">
            <v>6319950</v>
          </cell>
          <cell r="S142">
            <v>6319950</v>
          </cell>
          <cell r="T142">
            <v>6319950</v>
          </cell>
          <cell r="U142">
            <v>6319950</v>
          </cell>
          <cell r="V142">
            <v>6319950</v>
          </cell>
          <cell r="W142">
            <v>6319950</v>
          </cell>
          <cell r="X142">
            <v>6319950</v>
          </cell>
          <cell r="Y142">
            <v>6319950</v>
          </cell>
          <cell r="Z142">
            <v>6319950</v>
          </cell>
          <cell r="AA142">
            <v>5417100</v>
          </cell>
          <cell r="AD142">
            <v>7046081.25</v>
          </cell>
          <cell r="AE142">
            <v>6966293.75</v>
          </cell>
          <cell r="AF142">
            <v>6886506.25</v>
          </cell>
          <cell r="AG142">
            <v>6808993.75</v>
          </cell>
          <cell r="AH142">
            <v>6733756.25</v>
          </cell>
          <cell r="AI142">
            <v>6658518.75</v>
          </cell>
          <cell r="AJ142">
            <v>6583281.25</v>
          </cell>
          <cell r="AK142">
            <v>6508043.75</v>
          </cell>
          <cell r="AL142">
            <v>6432806.25</v>
          </cell>
          <cell r="AM142">
            <v>6357568.75</v>
          </cell>
          <cell r="AN142">
            <v>6282331.25</v>
          </cell>
          <cell r="AP142">
            <v>6131856.25</v>
          </cell>
          <cell r="AT142" t="str">
            <v>56</v>
          </cell>
        </row>
        <row r="143">
          <cell r="J143">
            <v>1295113.1599999999</v>
          </cell>
          <cell r="K143">
            <v>1287515.76</v>
          </cell>
          <cell r="L143">
            <v>1279860.49</v>
          </cell>
          <cell r="M143">
            <v>1279860.49</v>
          </cell>
          <cell r="N143">
            <v>1272293.96</v>
          </cell>
          <cell r="O143">
            <v>1256542.99</v>
          </cell>
          <cell r="P143">
            <v>1248651.73</v>
          </cell>
          <cell r="Q143">
            <v>1240700.33</v>
          </cell>
          <cell r="R143">
            <v>1232688.32</v>
          </cell>
          <cell r="S143">
            <v>1224615.22</v>
          </cell>
          <cell r="T143">
            <v>1216480.56</v>
          </cell>
          <cell r="U143">
            <v>1208283.8600000001</v>
          </cell>
          <cell r="V143">
            <v>1200024.6399999999</v>
          </cell>
          <cell r="W143">
            <v>1191702.42</v>
          </cell>
          <cell r="X143">
            <v>1183316.69</v>
          </cell>
          <cell r="Y143">
            <v>1174866.99</v>
          </cell>
          <cell r="Z143">
            <v>1166352.8</v>
          </cell>
          <cell r="AA143">
            <v>1157773.6299999999</v>
          </cell>
          <cell r="AD143">
            <v>1285507.9883333335</v>
          </cell>
          <cell r="AE143">
            <v>1279461.9212500001</v>
          </cell>
          <cell r="AF143">
            <v>1272745.6412500001</v>
          </cell>
          <cell r="AG143">
            <v>1265316.9954166668</v>
          </cell>
          <cell r="AH143">
            <v>1257482.6258333335</v>
          </cell>
          <cell r="AI143">
            <v>1249588.5508333335</v>
          </cell>
          <cell r="AJ143">
            <v>1241634.3066666669</v>
          </cell>
          <cell r="AK143">
            <v>1233619.4258333335</v>
          </cell>
          <cell r="AL143">
            <v>1225222.0383333333</v>
          </cell>
          <cell r="AM143">
            <v>1216433.0941666665</v>
          </cell>
          <cell r="AN143">
            <v>1207903.4891666668</v>
          </cell>
          <cell r="AP143">
            <v>1191316.1183333334</v>
          </cell>
          <cell r="AT143" t="str">
            <v>56</v>
          </cell>
        </row>
        <row r="144">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D144">
            <v>0</v>
          </cell>
          <cell r="AE144">
            <v>0</v>
          </cell>
          <cell r="AF144">
            <v>0</v>
          </cell>
          <cell r="AG144">
            <v>0</v>
          </cell>
          <cell r="AH144">
            <v>0</v>
          </cell>
          <cell r="AI144">
            <v>0</v>
          </cell>
          <cell r="AJ144">
            <v>0</v>
          </cell>
          <cell r="AK144">
            <v>0</v>
          </cell>
          <cell r="AL144">
            <v>0</v>
          </cell>
          <cell r="AM144">
            <v>0</v>
          </cell>
          <cell r="AN144">
            <v>0</v>
          </cell>
          <cell r="AP144">
            <v>0</v>
          </cell>
          <cell r="AT144" t="str">
            <v>56</v>
          </cell>
        </row>
        <row r="145">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D145">
            <v>0</v>
          </cell>
          <cell r="AE145">
            <v>0</v>
          </cell>
          <cell r="AF145">
            <v>0</v>
          </cell>
          <cell r="AG145">
            <v>0</v>
          </cell>
          <cell r="AH145">
            <v>0</v>
          </cell>
          <cell r="AI145">
            <v>0</v>
          </cell>
          <cell r="AJ145">
            <v>0</v>
          </cell>
          <cell r="AK145">
            <v>0</v>
          </cell>
          <cell r="AL145">
            <v>0</v>
          </cell>
          <cell r="AM145">
            <v>0</v>
          </cell>
          <cell r="AN145">
            <v>0</v>
          </cell>
          <cell r="AP145">
            <v>0</v>
          </cell>
          <cell r="AT145" t="str">
            <v>56</v>
          </cell>
        </row>
        <row r="146">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D146">
            <v>0</v>
          </cell>
          <cell r="AE146">
            <v>0</v>
          </cell>
          <cell r="AF146">
            <v>0</v>
          </cell>
          <cell r="AG146">
            <v>0</v>
          </cell>
          <cell r="AH146">
            <v>0</v>
          </cell>
          <cell r="AI146">
            <v>0</v>
          </cell>
          <cell r="AJ146">
            <v>0</v>
          </cell>
          <cell r="AK146">
            <v>0</v>
          </cell>
          <cell r="AL146">
            <v>0</v>
          </cell>
          <cell r="AM146">
            <v>0</v>
          </cell>
          <cell r="AN146">
            <v>0</v>
          </cell>
          <cell r="AP146">
            <v>0</v>
          </cell>
          <cell r="AT146" t="str">
            <v>56</v>
          </cell>
        </row>
        <row r="147">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D147">
            <v>0</v>
          </cell>
          <cell r="AE147">
            <v>0</v>
          </cell>
          <cell r="AF147">
            <v>0</v>
          </cell>
          <cell r="AG147">
            <v>0</v>
          </cell>
          <cell r="AH147">
            <v>0</v>
          </cell>
          <cell r="AI147">
            <v>0</v>
          </cell>
          <cell r="AJ147">
            <v>0</v>
          </cell>
          <cell r="AK147">
            <v>0</v>
          </cell>
          <cell r="AL147">
            <v>0</v>
          </cell>
          <cell r="AM147">
            <v>0</v>
          </cell>
          <cell r="AN147">
            <v>0</v>
          </cell>
          <cell r="AP147">
            <v>0</v>
          </cell>
          <cell r="AT147" t="str">
            <v>56</v>
          </cell>
        </row>
        <row r="148">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D148">
            <v>0</v>
          </cell>
          <cell r="AE148">
            <v>0</v>
          </cell>
          <cell r="AF148">
            <v>0</v>
          </cell>
          <cell r="AG148">
            <v>0</v>
          </cell>
          <cell r="AH148">
            <v>0</v>
          </cell>
          <cell r="AI148">
            <v>0</v>
          </cell>
          <cell r="AJ148">
            <v>0</v>
          </cell>
          <cell r="AK148">
            <v>0</v>
          </cell>
          <cell r="AL148">
            <v>0</v>
          </cell>
          <cell r="AM148">
            <v>0</v>
          </cell>
          <cell r="AN148">
            <v>0</v>
          </cell>
          <cell r="AP148">
            <v>0</v>
          </cell>
          <cell r="AT148" t="str">
            <v>56</v>
          </cell>
        </row>
        <row r="149">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D149">
            <v>0</v>
          </cell>
          <cell r="AE149">
            <v>0</v>
          </cell>
          <cell r="AF149">
            <v>0</v>
          </cell>
          <cell r="AG149">
            <v>0</v>
          </cell>
          <cell r="AH149">
            <v>0</v>
          </cell>
          <cell r="AI149">
            <v>0</v>
          </cell>
          <cell r="AJ149">
            <v>0</v>
          </cell>
          <cell r="AK149">
            <v>0</v>
          </cell>
          <cell r="AL149">
            <v>0</v>
          </cell>
          <cell r="AM149">
            <v>0</v>
          </cell>
          <cell r="AN149">
            <v>0</v>
          </cell>
          <cell r="AP149">
            <v>0</v>
          </cell>
          <cell r="AT149" t="str">
            <v>56</v>
          </cell>
        </row>
        <row r="150">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D150">
            <v>0</v>
          </cell>
          <cell r="AE150">
            <v>0</v>
          </cell>
          <cell r="AF150">
            <v>0</v>
          </cell>
          <cell r="AG150">
            <v>0</v>
          </cell>
          <cell r="AH150">
            <v>0</v>
          </cell>
          <cell r="AI150">
            <v>0</v>
          </cell>
          <cell r="AJ150">
            <v>0</v>
          </cell>
          <cell r="AK150">
            <v>0</v>
          </cell>
          <cell r="AL150">
            <v>0</v>
          </cell>
          <cell r="AM150">
            <v>0</v>
          </cell>
          <cell r="AN150">
            <v>0</v>
          </cell>
          <cell r="AP150">
            <v>0</v>
          </cell>
          <cell r="AT150" t="str">
            <v>56</v>
          </cell>
        </row>
        <row r="151">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D151">
            <v>0</v>
          </cell>
          <cell r="AE151">
            <v>0</v>
          </cell>
          <cell r="AF151">
            <v>0</v>
          </cell>
          <cell r="AG151">
            <v>0</v>
          </cell>
          <cell r="AH151">
            <v>0</v>
          </cell>
          <cell r="AI151">
            <v>0</v>
          </cell>
          <cell r="AJ151">
            <v>0</v>
          </cell>
          <cell r="AK151">
            <v>0</v>
          </cell>
          <cell r="AL151">
            <v>0</v>
          </cell>
          <cell r="AM151">
            <v>0</v>
          </cell>
          <cell r="AN151">
            <v>0</v>
          </cell>
          <cell r="AP151">
            <v>0</v>
          </cell>
          <cell r="AT151" t="str">
            <v>56</v>
          </cell>
        </row>
        <row r="152">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D152">
            <v>7982.8675000000003</v>
          </cell>
          <cell r="AE152">
            <v>4469.8675000000003</v>
          </cell>
          <cell r="AF152">
            <v>956.86749999999995</v>
          </cell>
          <cell r="AG152">
            <v>-399.81625000000003</v>
          </cell>
          <cell r="AH152">
            <v>0</v>
          </cell>
          <cell r="AI152">
            <v>0</v>
          </cell>
          <cell r="AJ152">
            <v>0</v>
          </cell>
          <cell r="AK152">
            <v>0</v>
          </cell>
          <cell r="AL152">
            <v>0</v>
          </cell>
          <cell r="AM152">
            <v>0</v>
          </cell>
          <cell r="AN152">
            <v>0</v>
          </cell>
          <cell r="AP152">
            <v>0</v>
          </cell>
          <cell r="AT152" t="str">
            <v>56</v>
          </cell>
        </row>
        <row r="153">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D153">
            <v>0</v>
          </cell>
          <cell r="AE153">
            <v>0</v>
          </cell>
          <cell r="AF153">
            <v>0</v>
          </cell>
          <cell r="AG153">
            <v>0</v>
          </cell>
          <cell r="AH153">
            <v>0</v>
          </cell>
          <cell r="AI153">
            <v>0</v>
          </cell>
          <cell r="AJ153">
            <v>0</v>
          </cell>
          <cell r="AK153">
            <v>0</v>
          </cell>
          <cell r="AL153">
            <v>0</v>
          </cell>
          <cell r="AM153">
            <v>0</v>
          </cell>
          <cell r="AN153">
            <v>0</v>
          </cell>
          <cell r="AP153">
            <v>0</v>
          </cell>
          <cell r="AT153" t="str">
            <v>56</v>
          </cell>
        </row>
        <row r="154">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D154">
            <v>0</v>
          </cell>
          <cell r="AE154">
            <v>0</v>
          </cell>
          <cell r="AF154">
            <v>0</v>
          </cell>
          <cell r="AG154">
            <v>0</v>
          </cell>
          <cell r="AH154">
            <v>0</v>
          </cell>
          <cell r="AI154">
            <v>0</v>
          </cell>
          <cell r="AJ154">
            <v>0</v>
          </cell>
          <cell r="AK154">
            <v>0</v>
          </cell>
          <cell r="AL154">
            <v>0</v>
          </cell>
          <cell r="AM154">
            <v>0</v>
          </cell>
          <cell r="AN154">
            <v>0</v>
          </cell>
          <cell r="AP154">
            <v>0</v>
          </cell>
          <cell r="AT154" t="str">
            <v>56</v>
          </cell>
        </row>
        <row r="155">
          <cell r="J155">
            <v>18500000</v>
          </cell>
          <cell r="K155">
            <v>18500000</v>
          </cell>
          <cell r="L155">
            <v>18500000</v>
          </cell>
          <cell r="M155">
            <v>18500000</v>
          </cell>
          <cell r="N155">
            <v>18500000</v>
          </cell>
          <cell r="O155">
            <v>18500000</v>
          </cell>
          <cell r="P155">
            <v>18500000</v>
          </cell>
          <cell r="Q155">
            <v>18500000</v>
          </cell>
          <cell r="R155">
            <v>18500000</v>
          </cell>
          <cell r="S155">
            <v>18500000</v>
          </cell>
          <cell r="T155">
            <v>18500000</v>
          </cell>
          <cell r="U155">
            <v>18500000</v>
          </cell>
          <cell r="V155">
            <v>18500000</v>
          </cell>
          <cell r="W155">
            <v>18500000</v>
          </cell>
          <cell r="X155">
            <v>18500000</v>
          </cell>
          <cell r="Y155">
            <v>18500000</v>
          </cell>
          <cell r="Z155">
            <v>18500000</v>
          </cell>
          <cell r="AA155">
            <v>18500000</v>
          </cell>
          <cell r="AD155">
            <v>18500000</v>
          </cell>
          <cell r="AE155">
            <v>18500000</v>
          </cell>
          <cell r="AF155">
            <v>18500000</v>
          </cell>
          <cell r="AG155">
            <v>18500000</v>
          </cell>
          <cell r="AH155">
            <v>18500000</v>
          </cell>
          <cell r="AI155">
            <v>18500000</v>
          </cell>
          <cell r="AJ155">
            <v>18500000</v>
          </cell>
          <cell r="AK155">
            <v>18500000</v>
          </cell>
          <cell r="AL155">
            <v>18500000</v>
          </cell>
          <cell r="AM155">
            <v>18500000</v>
          </cell>
          <cell r="AN155">
            <v>18500000</v>
          </cell>
          <cell r="AP155">
            <v>18500000</v>
          </cell>
          <cell r="AT155" t="str">
            <v>23</v>
          </cell>
        </row>
        <row r="156">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D156">
            <v>0</v>
          </cell>
          <cell r="AE156">
            <v>0</v>
          </cell>
          <cell r="AF156">
            <v>0</v>
          </cell>
          <cell r="AG156">
            <v>0</v>
          </cell>
          <cell r="AH156">
            <v>0</v>
          </cell>
          <cell r="AI156">
            <v>0</v>
          </cell>
          <cell r="AJ156">
            <v>0</v>
          </cell>
          <cell r="AK156">
            <v>0</v>
          </cell>
          <cell r="AL156">
            <v>0</v>
          </cell>
          <cell r="AM156">
            <v>0</v>
          </cell>
          <cell r="AN156">
            <v>0</v>
          </cell>
          <cell r="AP156">
            <v>0</v>
          </cell>
          <cell r="AT156" t="str">
            <v>57</v>
          </cell>
        </row>
        <row r="157">
          <cell r="J157">
            <v>1662360.65</v>
          </cell>
          <cell r="K157">
            <v>1662496.9</v>
          </cell>
          <cell r="L157">
            <v>1662637.7</v>
          </cell>
          <cell r="M157">
            <v>1662773.97</v>
          </cell>
          <cell r="N157">
            <v>1662914.79</v>
          </cell>
          <cell r="O157">
            <v>1663055.63</v>
          </cell>
          <cell r="P157">
            <v>1663191.93</v>
          </cell>
          <cell r="Q157">
            <v>1663332.79</v>
          </cell>
          <cell r="R157">
            <v>1663469.12</v>
          </cell>
          <cell r="S157">
            <v>1663610</v>
          </cell>
          <cell r="T157">
            <v>1663751.31</v>
          </cell>
          <cell r="U157">
            <v>1663878.95</v>
          </cell>
          <cell r="V157">
            <v>1664232.22</v>
          </cell>
          <cell r="W157">
            <v>1664574.16</v>
          </cell>
          <cell r="X157">
            <v>1664927.58</v>
          </cell>
          <cell r="Y157">
            <v>1665386</v>
          </cell>
          <cell r="Z157">
            <v>1665951.77</v>
          </cell>
          <cell r="AA157">
            <v>1666517.74</v>
          </cell>
          <cell r="AD157">
            <v>1662538.2570833331</v>
          </cell>
          <cell r="AE157">
            <v>1662655.8825000001</v>
          </cell>
          <cell r="AF157">
            <v>1662781.5862499999</v>
          </cell>
          <cell r="AG157">
            <v>1662915.5229166665</v>
          </cell>
          <cell r="AH157">
            <v>1663053.6833333333</v>
          </cell>
          <cell r="AI157">
            <v>1663200.7937500002</v>
          </cell>
          <cell r="AJ157">
            <v>1663365.3283333334</v>
          </cell>
          <cell r="AK157">
            <v>1663547.2925000002</v>
          </cell>
          <cell r="AL157">
            <v>1663751.5387500001</v>
          </cell>
          <cell r="AM157">
            <v>1663986.9141666666</v>
          </cell>
          <cell r="AN157">
            <v>1664257.7095833335</v>
          </cell>
          <cell r="AP157">
            <v>1664903.90625</v>
          </cell>
          <cell r="AT157" t="str">
            <v>57</v>
          </cell>
        </row>
        <row r="158">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D158">
            <v>0</v>
          </cell>
          <cell r="AE158">
            <v>0</v>
          </cell>
          <cell r="AF158">
            <v>0</v>
          </cell>
          <cell r="AG158">
            <v>0</v>
          </cell>
          <cell r="AH158">
            <v>0</v>
          </cell>
          <cell r="AI158">
            <v>0</v>
          </cell>
          <cell r="AJ158">
            <v>0</v>
          </cell>
          <cell r="AK158">
            <v>0</v>
          </cell>
          <cell r="AL158">
            <v>0</v>
          </cell>
          <cell r="AM158">
            <v>0</v>
          </cell>
          <cell r="AN158">
            <v>0</v>
          </cell>
          <cell r="AP158">
            <v>0</v>
          </cell>
          <cell r="AT158">
            <v>0</v>
          </cell>
        </row>
        <row r="159">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D159">
            <v>0</v>
          </cell>
          <cell r="AE159">
            <v>0</v>
          </cell>
          <cell r="AF159">
            <v>0</v>
          </cell>
          <cell r="AG159">
            <v>0</v>
          </cell>
          <cell r="AH159">
            <v>0</v>
          </cell>
          <cell r="AI159">
            <v>0</v>
          </cell>
          <cell r="AJ159">
            <v>0</v>
          </cell>
          <cell r="AK159">
            <v>0</v>
          </cell>
          <cell r="AL159">
            <v>0</v>
          </cell>
          <cell r="AM159">
            <v>0</v>
          </cell>
          <cell r="AN159">
            <v>0</v>
          </cell>
          <cell r="AP159">
            <v>0</v>
          </cell>
          <cell r="AT159">
            <v>0</v>
          </cell>
        </row>
        <row r="160">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D160">
            <v>0</v>
          </cell>
          <cell r="AE160">
            <v>0</v>
          </cell>
          <cell r="AF160">
            <v>0</v>
          </cell>
          <cell r="AG160">
            <v>0</v>
          </cell>
          <cell r="AH160">
            <v>0</v>
          </cell>
          <cell r="AI160">
            <v>0</v>
          </cell>
          <cell r="AJ160">
            <v>0</v>
          </cell>
          <cell r="AK160">
            <v>0</v>
          </cell>
          <cell r="AL160">
            <v>0</v>
          </cell>
          <cell r="AM160">
            <v>0</v>
          </cell>
          <cell r="AN160">
            <v>0</v>
          </cell>
          <cell r="AP160">
            <v>0</v>
          </cell>
          <cell r="AT160">
            <v>0</v>
          </cell>
        </row>
        <row r="161">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D161">
            <v>0</v>
          </cell>
          <cell r="AE161">
            <v>0</v>
          </cell>
          <cell r="AF161">
            <v>0</v>
          </cell>
          <cell r="AG161">
            <v>0</v>
          </cell>
          <cell r="AH161">
            <v>0</v>
          </cell>
          <cell r="AI161">
            <v>0</v>
          </cell>
          <cell r="AJ161">
            <v>0</v>
          </cell>
          <cell r="AK161">
            <v>0</v>
          </cell>
          <cell r="AL161">
            <v>0</v>
          </cell>
          <cell r="AM161">
            <v>0</v>
          </cell>
          <cell r="AN161">
            <v>0</v>
          </cell>
          <cell r="AP161">
            <v>0</v>
          </cell>
          <cell r="AT161">
            <v>0</v>
          </cell>
        </row>
        <row r="162">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D162">
            <v>0</v>
          </cell>
          <cell r="AE162">
            <v>0</v>
          </cell>
          <cell r="AF162">
            <v>0</v>
          </cell>
          <cell r="AG162">
            <v>0</v>
          </cell>
          <cell r="AH162">
            <v>0</v>
          </cell>
          <cell r="AI162">
            <v>0</v>
          </cell>
          <cell r="AJ162">
            <v>0</v>
          </cell>
          <cell r="AK162">
            <v>0</v>
          </cell>
          <cell r="AL162">
            <v>0</v>
          </cell>
          <cell r="AM162">
            <v>0</v>
          </cell>
          <cell r="AN162">
            <v>0</v>
          </cell>
          <cell r="AP162">
            <v>0</v>
          </cell>
          <cell r="AT162">
            <v>0</v>
          </cell>
        </row>
        <row r="163">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D163">
            <v>0</v>
          </cell>
          <cell r="AE163">
            <v>0</v>
          </cell>
          <cell r="AF163">
            <v>0</v>
          </cell>
          <cell r="AG163">
            <v>0</v>
          </cell>
          <cell r="AH163">
            <v>0</v>
          </cell>
          <cell r="AI163">
            <v>0</v>
          </cell>
          <cell r="AJ163">
            <v>0</v>
          </cell>
          <cell r="AK163">
            <v>0</v>
          </cell>
          <cell r="AL163">
            <v>0</v>
          </cell>
          <cell r="AM163">
            <v>0</v>
          </cell>
          <cell r="AN163">
            <v>0</v>
          </cell>
          <cell r="AP163">
            <v>0</v>
          </cell>
          <cell r="AT163">
            <v>0</v>
          </cell>
        </row>
        <row r="164">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D164">
            <v>0</v>
          </cell>
          <cell r="AE164">
            <v>0</v>
          </cell>
          <cell r="AF164">
            <v>0</v>
          </cell>
          <cell r="AG164">
            <v>0</v>
          </cell>
          <cell r="AH164">
            <v>0</v>
          </cell>
          <cell r="AI164">
            <v>0</v>
          </cell>
          <cell r="AJ164">
            <v>0</v>
          </cell>
          <cell r="AK164">
            <v>0</v>
          </cell>
          <cell r="AL164">
            <v>0</v>
          </cell>
          <cell r="AM164">
            <v>0</v>
          </cell>
          <cell r="AN164">
            <v>0</v>
          </cell>
          <cell r="AP164">
            <v>0</v>
          </cell>
          <cell r="AT164">
            <v>0</v>
          </cell>
        </row>
        <row r="165">
          <cell r="J165">
            <v>31728.23</v>
          </cell>
          <cell r="K165">
            <v>39421.93</v>
          </cell>
          <cell r="L165">
            <v>61743.5</v>
          </cell>
          <cell r="M165">
            <v>88518.29</v>
          </cell>
          <cell r="N165">
            <v>95249.46</v>
          </cell>
          <cell r="O165">
            <v>101174.96</v>
          </cell>
          <cell r="P165">
            <v>102244.96</v>
          </cell>
          <cell r="Q165">
            <v>13099.16</v>
          </cell>
          <cell r="R165">
            <v>19929.66</v>
          </cell>
          <cell r="S165">
            <v>20783.88</v>
          </cell>
          <cell r="T165">
            <v>26061.98</v>
          </cell>
          <cell r="U165">
            <v>30368.98</v>
          </cell>
          <cell r="V165">
            <v>40744.480000000003</v>
          </cell>
          <cell r="W165">
            <v>46212.98</v>
          </cell>
          <cell r="X165">
            <v>75180.08</v>
          </cell>
          <cell r="Y165">
            <v>92022.15</v>
          </cell>
          <cell r="Z165">
            <v>96302.07</v>
          </cell>
          <cell r="AA165">
            <v>101364.37</v>
          </cell>
          <cell r="AD165">
            <v>61896.368333333325</v>
          </cell>
          <cell r="AE165">
            <v>54012.620833333342</v>
          </cell>
          <cell r="AF165">
            <v>50453.913750000014</v>
          </cell>
          <cell r="AG165">
            <v>51206.663750000014</v>
          </cell>
          <cell r="AH165">
            <v>52086.942916666681</v>
          </cell>
          <cell r="AI165">
            <v>52902.759583333325</v>
          </cell>
          <cell r="AJ165">
            <v>53561.397083333322</v>
          </cell>
          <cell r="AK165">
            <v>54404.214999999997</v>
          </cell>
          <cell r="AL165">
            <v>55110.066666666651</v>
          </cell>
          <cell r="AM165">
            <v>55299.919583333336</v>
          </cell>
          <cell r="AN165">
            <v>55351.670416666682</v>
          </cell>
          <cell r="AP165">
            <v>59200.676250000019</v>
          </cell>
          <cell r="AT165">
            <v>0</v>
          </cell>
        </row>
        <row r="166">
          <cell r="J166">
            <v>1403962.02</v>
          </cell>
          <cell r="K166">
            <v>92487.48</v>
          </cell>
          <cell r="L166">
            <v>255462.47</v>
          </cell>
          <cell r="M166">
            <v>421708.74</v>
          </cell>
          <cell r="N166">
            <v>61545.22</v>
          </cell>
          <cell r="O166">
            <v>209245.98</v>
          </cell>
          <cell r="P166">
            <v>356850.29</v>
          </cell>
          <cell r="Q166">
            <v>58867.06</v>
          </cell>
          <cell r="R166">
            <v>315979.58</v>
          </cell>
          <cell r="S166">
            <v>603691.56000000006</v>
          </cell>
          <cell r="T166">
            <v>49656</v>
          </cell>
          <cell r="U166">
            <v>269088.90999999997</v>
          </cell>
          <cell r="V166">
            <v>486995.59</v>
          </cell>
          <cell r="W166">
            <v>64093.26</v>
          </cell>
          <cell r="X166">
            <v>222254.71</v>
          </cell>
          <cell r="Y166">
            <v>381732.35</v>
          </cell>
          <cell r="Z166">
            <v>525501.55000000005</v>
          </cell>
          <cell r="AA166">
            <v>691100.82</v>
          </cell>
          <cell r="AD166">
            <v>499057.69666666677</v>
          </cell>
          <cell r="AE166">
            <v>496357.75916666671</v>
          </cell>
          <cell r="AF166">
            <v>493032.56541666668</v>
          </cell>
          <cell r="AG166">
            <v>454651.57500000001</v>
          </cell>
          <cell r="AH166">
            <v>379740.10583333339</v>
          </cell>
          <cell r="AI166">
            <v>303338.50791666668</v>
          </cell>
          <cell r="AJ166">
            <v>263948.48083333339</v>
          </cell>
          <cell r="AK166">
            <v>261381.73166666666</v>
          </cell>
          <cell r="AL166">
            <v>258332.39208333331</v>
          </cell>
          <cell r="AM166">
            <v>275998.22291666665</v>
          </cell>
          <cell r="AN166">
            <v>315407.02166666661</v>
          </cell>
          <cell r="AP166">
            <v>379036.59833333333</v>
          </cell>
          <cell r="AT166">
            <v>0</v>
          </cell>
        </row>
        <row r="167">
          <cell r="J167">
            <v>15317.15</v>
          </cell>
          <cell r="K167">
            <v>13855.45</v>
          </cell>
          <cell r="L167">
            <v>14175.34</v>
          </cell>
          <cell r="M167">
            <v>15120.72</v>
          </cell>
          <cell r="N167">
            <v>13696.54</v>
          </cell>
          <cell r="O167">
            <v>11789.98</v>
          </cell>
          <cell r="P167">
            <v>16671.57</v>
          </cell>
          <cell r="Q167">
            <v>12659.11</v>
          </cell>
          <cell r="R167">
            <v>13241.5</v>
          </cell>
          <cell r="S167">
            <v>15247.15</v>
          </cell>
          <cell r="T167">
            <v>17836.89</v>
          </cell>
          <cell r="U167">
            <v>13086.71</v>
          </cell>
          <cell r="V167">
            <v>16038.73</v>
          </cell>
          <cell r="W167">
            <v>13355.21</v>
          </cell>
          <cell r="X167">
            <v>17837.689999999999</v>
          </cell>
          <cell r="Y167">
            <v>14554.7</v>
          </cell>
          <cell r="Z167">
            <v>10163.950000000001</v>
          </cell>
          <cell r="AA167">
            <v>15828.28</v>
          </cell>
          <cell r="AD167">
            <v>14480.365833333335</v>
          </cell>
          <cell r="AE167">
            <v>14267.151250000001</v>
          </cell>
          <cell r="AF167">
            <v>14114.360416666665</v>
          </cell>
          <cell r="AG167">
            <v>14232.972499999998</v>
          </cell>
          <cell r="AH167">
            <v>14377.632916666669</v>
          </cell>
          <cell r="AI167">
            <v>14421.574999999999</v>
          </cell>
          <cell r="AJ167">
            <v>14430.797499999999</v>
          </cell>
          <cell r="AK167">
            <v>14562.552083333334</v>
          </cell>
          <cell r="AL167">
            <v>14691.565833333332</v>
          </cell>
          <cell r="AM167">
            <v>14520.790416666669</v>
          </cell>
          <cell r="AN167">
            <v>14541.861666666669</v>
          </cell>
          <cell r="AP167">
            <v>14718.604166666666</v>
          </cell>
          <cell r="AT167">
            <v>0</v>
          </cell>
        </row>
        <row r="168">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D168">
            <v>0</v>
          </cell>
          <cell r="AE168">
            <v>0</v>
          </cell>
          <cell r="AF168">
            <v>0</v>
          </cell>
          <cell r="AG168">
            <v>0</v>
          </cell>
          <cell r="AH168">
            <v>0</v>
          </cell>
          <cell r="AI168">
            <v>0</v>
          </cell>
          <cell r="AJ168">
            <v>0</v>
          </cell>
          <cell r="AK168">
            <v>0</v>
          </cell>
          <cell r="AL168">
            <v>0</v>
          </cell>
          <cell r="AM168">
            <v>0</v>
          </cell>
          <cell r="AN168">
            <v>0</v>
          </cell>
          <cell r="AP168">
            <v>0</v>
          </cell>
          <cell r="AT168">
            <v>0</v>
          </cell>
        </row>
        <row r="169">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D169">
            <v>0</v>
          </cell>
          <cell r="AE169">
            <v>0</v>
          </cell>
          <cell r="AF169">
            <v>0</v>
          </cell>
          <cell r="AG169">
            <v>0</v>
          </cell>
          <cell r="AH169">
            <v>0</v>
          </cell>
          <cell r="AI169">
            <v>0</v>
          </cell>
          <cell r="AJ169">
            <v>0</v>
          </cell>
          <cell r="AK169">
            <v>0</v>
          </cell>
          <cell r="AL169">
            <v>0</v>
          </cell>
          <cell r="AM169">
            <v>0</v>
          </cell>
          <cell r="AN169">
            <v>0</v>
          </cell>
          <cell r="AP169">
            <v>0</v>
          </cell>
          <cell r="AT169">
            <v>0</v>
          </cell>
        </row>
        <row r="170">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D170">
            <v>0</v>
          </cell>
          <cell r="AE170">
            <v>0</v>
          </cell>
          <cell r="AF170">
            <v>0</v>
          </cell>
          <cell r="AG170">
            <v>0</v>
          </cell>
          <cell r="AH170">
            <v>0</v>
          </cell>
          <cell r="AI170">
            <v>0</v>
          </cell>
          <cell r="AJ170">
            <v>0</v>
          </cell>
          <cell r="AK170">
            <v>0</v>
          </cell>
          <cell r="AL170">
            <v>0</v>
          </cell>
          <cell r="AM170">
            <v>0</v>
          </cell>
          <cell r="AN170">
            <v>0</v>
          </cell>
          <cell r="AP170">
            <v>0</v>
          </cell>
          <cell r="AT170" t="str">
            <v>56</v>
          </cell>
        </row>
        <row r="171">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D171">
            <v>0</v>
          </cell>
          <cell r="AE171">
            <v>0</v>
          </cell>
          <cell r="AF171">
            <v>0</v>
          </cell>
          <cell r="AG171">
            <v>0</v>
          </cell>
          <cell r="AH171">
            <v>0</v>
          </cell>
          <cell r="AI171">
            <v>0</v>
          </cell>
          <cell r="AJ171">
            <v>0</v>
          </cell>
          <cell r="AK171">
            <v>0</v>
          </cell>
          <cell r="AL171">
            <v>0</v>
          </cell>
          <cell r="AM171">
            <v>0</v>
          </cell>
          <cell r="AN171">
            <v>0</v>
          </cell>
          <cell r="AP171">
            <v>0</v>
          </cell>
          <cell r="AT171">
            <v>0</v>
          </cell>
        </row>
        <row r="172">
          <cell r="J172">
            <v>5607220.5300000003</v>
          </cell>
          <cell r="K172">
            <v>4639056.5999999996</v>
          </cell>
          <cell r="L172">
            <v>6649905.2599999998</v>
          </cell>
          <cell r="M172">
            <v>6381000.5899999999</v>
          </cell>
          <cell r="N172">
            <v>3784026.71</v>
          </cell>
          <cell r="O172">
            <v>4334604.32</v>
          </cell>
          <cell r="P172">
            <v>6189413.5599999996</v>
          </cell>
          <cell r="Q172">
            <v>6940602.5499999998</v>
          </cell>
          <cell r="R172">
            <v>12404619.060000001</v>
          </cell>
          <cell r="S172">
            <v>11353049.960000001</v>
          </cell>
          <cell r="T172">
            <v>5140904.28</v>
          </cell>
          <cell r="U172">
            <v>6245215.9500000002</v>
          </cell>
          <cell r="V172">
            <v>10980301.24</v>
          </cell>
          <cell r="W172">
            <v>5500754.7699999996</v>
          </cell>
          <cell r="X172">
            <v>5385917.4000000004</v>
          </cell>
          <cell r="Y172">
            <v>2597012.75</v>
          </cell>
          <cell r="Z172">
            <v>3279061.03</v>
          </cell>
          <cell r="AA172">
            <v>7986650.9100000001</v>
          </cell>
          <cell r="AD172">
            <v>6021339.0799999991</v>
          </cell>
          <cell r="AE172">
            <v>6243050.0970833339</v>
          </cell>
          <cell r="AF172">
            <v>6546779.7941666665</v>
          </cell>
          <cell r="AG172">
            <v>6602578.9474999988</v>
          </cell>
          <cell r="AH172">
            <v>6611010.1470833337</v>
          </cell>
          <cell r="AI172">
            <v>6863013.3104166677</v>
          </cell>
          <cell r="AJ172">
            <v>7122795.763749999</v>
          </cell>
          <cell r="AK172">
            <v>7106033.6933333324</v>
          </cell>
          <cell r="AL172">
            <v>6895701.3725000015</v>
          </cell>
          <cell r="AM172">
            <v>6716994.975833335</v>
          </cell>
          <cell r="AN172">
            <v>6848123.3470833339</v>
          </cell>
          <cell r="AP172">
            <v>7019986.9424999999</v>
          </cell>
          <cell r="AT172">
            <v>0</v>
          </cell>
        </row>
        <row r="173">
          <cell r="J173">
            <v>0</v>
          </cell>
          <cell r="K173">
            <v>-937.51</v>
          </cell>
          <cell r="L173">
            <v>444671.58</v>
          </cell>
          <cell r="M173">
            <v>0</v>
          </cell>
          <cell r="N173">
            <v>0</v>
          </cell>
          <cell r="O173">
            <v>-0.39</v>
          </cell>
          <cell r="P173">
            <v>0</v>
          </cell>
          <cell r="Q173">
            <v>844355.91</v>
          </cell>
          <cell r="R173">
            <v>-26300</v>
          </cell>
          <cell r="S173">
            <v>-13420.3</v>
          </cell>
          <cell r="T173">
            <v>0</v>
          </cell>
          <cell r="U173">
            <v>628546.71</v>
          </cell>
          <cell r="V173">
            <v>0</v>
          </cell>
          <cell r="W173">
            <v>-2076.04</v>
          </cell>
          <cell r="X173">
            <v>-388665.28</v>
          </cell>
          <cell r="Y173">
            <v>0</v>
          </cell>
          <cell r="Z173">
            <v>472529.43</v>
          </cell>
          <cell r="AA173">
            <v>0</v>
          </cell>
          <cell r="AD173">
            <v>193820.49458333335</v>
          </cell>
          <cell r="AE173">
            <v>191139.15291666667</v>
          </cell>
          <cell r="AF173">
            <v>152717.14833333335</v>
          </cell>
          <cell r="AG173">
            <v>152157.96916666665</v>
          </cell>
          <cell r="AH173">
            <v>154283.81791666665</v>
          </cell>
          <cell r="AI173">
            <v>156409.66666666666</v>
          </cell>
          <cell r="AJ173">
            <v>156362.22791666668</v>
          </cell>
          <cell r="AK173">
            <v>121592.41999999998</v>
          </cell>
          <cell r="AL173">
            <v>86870.050833333327</v>
          </cell>
          <cell r="AM173">
            <v>106558.77708333333</v>
          </cell>
          <cell r="AN173">
            <v>126247.5195833333</v>
          </cell>
          <cell r="AP173">
            <v>119671.48499999999</v>
          </cell>
          <cell r="AT173">
            <v>0</v>
          </cell>
        </row>
        <row r="174">
          <cell r="J174">
            <v>22469621.489999998</v>
          </cell>
          <cell r="K174">
            <v>12000034.859999999</v>
          </cell>
          <cell r="L174">
            <v>16528546.300000001</v>
          </cell>
          <cell r="M174">
            <v>28693254.739999998</v>
          </cell>
          <cell r="N174">
            <v>16359451.75</v>
          </cell>
          <cell r="O174">
            <v>5114352.09</v>
          </cell>
          <cell r="P174">
            <v>29030826.210000001</v>
          </cell>
          <cell r="Q174">
            <v>19154470.989999998</v>
          </cell>
          <cell r="R174">
            <v>22401229.59</v>
          </cell>
          <cell r="S174">
            <v>4159563.15</v>
          </cell>
          <cell r="T174">
            <v>12732445.74</v>
          </cell>
          <cell r="U174">
            <v>32230775.890000001</v>
          </cell>
          <cell r="V174">
            <v>28179671.210000001</v>
          </cell>
          <cell r="W174">
            <v>3917915.36</v>
          </cell>
          <cell r="X174">
            <v>12674333.75</v>
          </cell>
          <cell r="Y174">
            <v>33263687.620000001</v>
          </cell>
          <cell r="Z174">
            <v>6592394.0099999998</v>
          </cell>
          <cell r="AA174">
            <v>3463938.17</v>
          </cell>
          <cell r="AD174">
            <v>21702385.054166671</v>
          </cell>
          <cell r="AE174">
            <v>21309171.134166669</v>
          </cell>
          <cell r="AF174">
            <v>20286693.375833333</v>
          </cell>
          <cell r="AG174">
            <v>18397587.253333334</v>
          </cell>
          <cell r="AH174">
            <v>18162872.154166669</v>
          </cell>
          <cell r="AI174">
            <v>18644133.138333332</v>
          </cell>
          <cell r="AJ174">
            <v>18545296.897499997</v>
          </cell>
          <cell r="AK174">
            <v>18047949.728750002</v>
          </cell>
          <cell r="AL174">
            <v>18077792.242500003</v>
          </cell>
          <cell r="AM174">
            <v>17861266.206666667</v>
          </cell>
          <cell r="AN174">
            <v>17385538.220833335</v>
          </cell>
          <cell r="AP174">
            <v>16597117.349166663</v>
          </cell>
          <cell r="AT174">
            <v>0</v>
          </cell>
        </row>
        <row r="175">
          <cell r="J175">
            <v>1028740.01</v>
          </cell>
          <cell r="K175">
            <v>409978.15</v>
          </cell>
          <cell r="L175">
            <v>853546.01</v>
          </cell>
          <cell r="M175">
            <v>1252698.08</v>
          </cell>
          <cell r="N175">
            <v>453440.19</v>
          </cell>
          <cell r="O175">
            <v>874837.79</v>
          </cell>
          <cell r="P175">
            <v>1735195.6</v>
          </cell>
          <cell r="Q175">
            <v>790044.26</v>
          </cell>
          <cell r="R175">
            <v>1030472.94</v>
          </cell>
          <cell r="S175">
            <v>1150858.53</v>
          </cell>
          <cell r="T175">
            <v>919966.54</v>
          </cell>
          <cell r="U175">
            <v>589153.14</v>
          </cell>
          <cell r="V175">
            <v>351596.02</v>
          </cell>
          <cell r="W175">
            <v>646495.53</v>
          </cell>
          <cell r="X175">
            <v>681959.07</v>
          </cell>
          <cell r="Y175">
            <v>12573.78</v>
          </cell>
          <cell r="Z175">
            <v>204082.21</v>
          </cell>
          <cell r="AA175">
            <v>544186.94999999995</v>
          </cell>
          <cell r="AD175">
            <v>888086.25541666662</v>
          </cell>
          <cell r="AE175">
            <v>913828.36708333343</v>
          </cell>
          <cell r="AF175">
            <v>929511.11958333326</v>
          </cell>
          <cell r="AG175">
            <v>949260.12</v>
          </cell>
          <cell r="AH175">
            <v>943446.98499999987</v>
          </cell>
          <cell r="AI175">
            <v>895863.27041666675</v>
          </cell>
          <cell r="AJ175">
            <v>877503.82833333325</v>
          </cell>
          <cell r="AK175">
            <v>880209.26333333331</v>
          </cell>
          <cell r="AL175">
            <v>821387.96166666655</v>
          </cell>
          <cell r="AM175">
            <v>759326.19999999984</v>
          </cell>
          <cell r="AN175">
            <v>735159.16583333339</v>
          </cell>
          <cell r="AP175">
            <v>622139.4504166668</v>
          </cell>
          <cell r="AT175">
            <v>0</v>
          </cell>
        </row>
        <row r="176">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D176">
            <v>0</v>
          </cell>
          <cell r="AE176">
            <v>0</v>
          </cell>
          <cell r="AF176">
            <v>0</v>
          </cell>
          <cell r="AG176">
            <v>0</v>
          </cell>
          <cell r="AH176">
            <v>0</v>
          </cell>
          <cell r="AI176">
            <v>0</v>
          </cell>
          <cell r="AJ176">
            <v>0</v>
          </cell>
          <cell r="AK176">
            <v>0</v>
          </cell>
          <cell r="AL176">
            <v>0</v>
          </cell>
          <cell r="AM176">
            <v>0</v>
          </cell>
          <cell r="AN176">
            <v>0</v>
          </cell>
          <cell r="AP176">
            <v>0</v>
          </cell>
          <cell r="AT176">
            <v>0</v>
          </cell>
        </row>
        <row r="177">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D177">
            <v>0</v>
          </cell>
          <cell r="AE177">
            <v>0</v>
          </cell>
          <cell r="AF177">
            <v>0</v>
          </cell>
          <cell r="AG177">
            <v>0</v>
          </cell>
          <cell r="AH177">
            <v>0</v>
          </cell>
          <cell r="AI177">
            <v>0</v>
          </cell>
          <cell r="AJ177">
            <v>0</v>
          </cell>
          <cell r="AK177">
            <v>0</v>
          </cell>
          <cell r="AL177">
            <v>0</v>
          </cell>
          <cell r="AM177">
            <v>0</v>
          </cell>
          <cell r="AN177">
            <v>0</v>
          </cell>
          <cell r="AP177">
            <v>0</v>
          </cell>
          <cell r="AT177">
            <v>0</v>
          </cell>
        </row>
        <row r="178">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D178">
            <v>0</v>
          </cell>
          <cell r="AE178">
            <v>0</v>
          </cell>
          <cell r="AF178">
            <v>0</v>
          </cell>
          <cell r="AG178">
            <v>0</v>
          </cell>
          <cell r="AH178">
            <v>0</v>
          </cell>
          <cell r="AI178">
            <v>0</v>
          </cell>
          <cell r="AJ178">
            <v>0</v>
          </cell>
          <cell r="AK178">
            <v>0</v>
          </cell>
          <cell r="AL178">
            <v>0</v>
          </cell>
          <cell r="AM178">
            <v>0</v>
          </cell>
          <cell r="AN178">
            <v>0</v>
          </cell>
          <cell r="AP178">
            <v>0</v>
          </cell>
          <cell r="AT178">
            <v>0</v>
          </cell>
        </row>
        <row r="179">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D179">
            <v>0</v>
          </cell>
          <cell r="AE179">
            <v>0</v>
          </cell>
          <cell r="AF179">
            <v>0</v>
          </cell>
          <cell r="AG179">
            <v>0</v>
          </cell>
          <cell r="AH179">
            <v>0</v>
          </cell>
          <cell r="AI179">
            <v>0</v>
          </cell>
          <cell r="AJ179">
            <v>0</v>
          </cell>
          <cell r="AK179">
            <v>0</v>
          </cell>
          <cell r="AL179">
            <v>0</v>
          </cell>
          <cell r="AM179">
            <v>0</v>
          </cell>
          <cell r="AN179">
            <v>0</v>
          </cell>
          <cell r="AP179">
            <v>0</v>
          </cell>
          <cell r="AT179">
            <v>0</v>
          </cell>
        </row>
        <row r="180">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D180">
            <v>0</v>
          </cell>
          <cell r="AE180">
            <v>0</v>
          </cell>
          <cell r="AF180">
            <v>0</v>
          </cell>
          <cell r="AG180">
            <v>0</v>
          </cell>
          <cell r="AH180">
            <v>0</v>
          </cell>
          <cell r="AI180">
            <v>0</v>
          </cell>
          <cell r="AJ180">
            <v>0</v>
          </cell>
          <cell r="AK180">
            <v>0</v>
          </cell>
          <cell r="AL180">
            <v>0</v>
          </cell>
          <cell r="AM180">
            <v>0</v>
          </cell>
          <cell r="AN180">
            <v>0</v>
          </cell>
          <cell r="AP180">
            <v>0</v>
          </cell>
          <cell r="AT180">
            <v>0</v>
          </cell>
        </row>
        <row r="181">
          <cell r="J181">
            <v>-22498.2</v>
          </cell>
          <cell r="K181">
            <v>0</v>
          </cell>
          <cell r="L181">
            <v>-1</v>
          </cell>
          <cell r="M181">
            <v>-238514.29</v>
          </cell>
          <cell r="N181">
            <v>-150</v>
          </cell>
          <cell r="O181">
            <v>-15514.25</v>
          </cell>
          <cell r="P181">
            <v>0</v>
          </cell>
          <cell r="Q181">
            <v>-25217.58</v>
          </cell>
          <cell r="R181">
            <v>0</v>
          </cell>
          <cell r="S181">
            <v>700</v>
          </cell>
          <cell r="T181">
            <v>-66561.7</v>
          </cell>
          <cell r="U181">
            <v>-122.58</v>
          </cell>
          <cell r="V181">
            <v>-2174.02</v>
          </cell>
          <cell r="W181">
            <v>-1191.17</v>
          </cell>
          <cell r="X181">
            <v>1884.54</v>
          </cell>
          <cell r="Y181">
            <v>-2199.7600000000002</v>
          </cell>
          <cell r="Z181">
            <v>-122.58</v>
          </cell>
          <cell r="AA181">
            <v>-122.58</v>
          </cell>
          <cell r="AD181">
            <v>-92668.21</v>
          </cell>
          <cell r="AE181">
            <v>-93718.942500000005</v>
          </cell>
          <cell r="AF181">
            <v>-93124.225833333345</v>
          </cell>
          <cell r="AG181">
            <v>-77636.033750000002</v>
          </cell>
          <cell r="AH181">
            <v>-46699.595833333333</v>
          </cell>
          <cell r="AI181">
            <v>-29809.7925</v>
          </cell>
          <cell r="AJ181">
            <v>-29012.583750000005</v>
          </cell>
          <cell r="AK181">
            <v>-28983.651666666668</v>
          </cell>
          <cell r="AL181">
            <v>-19058.648750000004</v>
          </cell>
          <cell r="AM181">
            <v>-9211.0674999999992</v>
          </cell>
          <cell r="AN181">
            <v>-8568.6054166666672</v>
          </cell>
          <cell r="AP181">
            <v>-7115.9225000000006</v>
          </cell>
          <cell r="AT181">
            <v>0</v>
          </cell>
        </row>
        <row r="182">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D182">
            <v>0</v>
          </cell>
          <cell r="AE182">
            <v>0</v>
          </cell>
          <cell r="AF182">
            <v>0</v>
          </cell>
          <cell r="AG182">
            <v>0</v>
          </cell>
          <cell r="AH182">
            <v>0</v>
          </cell>
          <cell r="AI182">
            <v>0</v>
          </cell>
          <cell r="AJ182">
            <v>0</v>
          </cell>
          <cell r="AK182">
            <v>0</v>
          </cell>
          <cell r="AL182">
            <v>0</v>
          </cell>
          <cell r="AM182">
            <v>0</v>
          </cell>
          <cell r="AN182">
            <v>0</v>
          </cell>
          <cell r="AP182">
            <v>0</v>
          </cell>
          <cell r="AT182">
            <v>0</v>
          </cell>
        </row>
        <row r="183">
          <cell r="J183">
            <v>-13169727.470000001</v>
          </cell>
          <cell r="K183">
            <v>-2731721.3</v>
          </cell>
          <cell r="L183">
            <v>-9337006.1099999994</v>
          </cell>
          <cell r="M183">
            <v>-3562056.18</v>
          </cell>
          <cell r="N183">
            <v>-7392633.3799999999</v>
          </cell>
          <cell r="O183">
            <v>-7903315.8700000001</v>
          </cell>
          <cell r="P183">
            <v>-12847838.710000001</v>
          </cell>
          <cell r="Q183">
            <v>-4844297.99</v>
          </cell>
          <cell r="R183">
            <v>-7362123.6600000001</v>
          </cell>
          <cell r="S183">
            <v>-9602777.1500000004</v>
          </cell>
          <cell r="T183">
            <v>-8491271.75</v>
          </cell>
          <cell r="U183">
            <v>-40978438.329999998</v>
          </cell>
          <cell r="V183">
            <v>-8111598.9199999999</v>
          </cell>
          <cell r="W183">
            <v>-4665052.9000000004</v>
          </cell>
          <cell r="X183">
            <v>-5701961.9699999997</v>
          </cell>
          <cell r="Y183">
            <v>-2378589.5299999998</v>
          </cell>
          <cell r="Z183">
            <v>-6471191.1500000004</v>
          </cell>
          <cell r="AA183">
            <v>-3788925.82</v>
          </cell>
          <cell r="AD183">
            <v>-11514276.170833334</v>
          </cell>
          <cell r="AE183">
            <v>-11242266.831249999</v>
          </cell>
          <cell r="AF183">
            <v>-11004162.525</v>
          </cell>
          <cell r="AG183">
            <v>-11116240.217499999</v>
          </cell>
          <cell r="AH183">
            <v>-10986674.680000002</v>
          </cell>
          <cell r="AI183">
            <v>-10474511.96875</v>
          </cell>
          <cell r="AJ183">
            <v>-10344312.095833333</v>
          </cell>
          <cell r="AK183">
            <v>-10273407.406666668</v>
          </cell>
          <cell r="AL183">
            <v>-10072636.123750001</v>
          </cell>
          <cell r="AM183">
            <v>-9984931.5870833341</v>
          </cell>
          <cell r="AN183">
            <v>-9775105.2420833353</v>
          </cell>
          <cell r="AP183">
            <v>-9421494.3574999999</v>
          </cell>
          <cell r="AT183">
            <v>0</v>
          </cell>
        </row>
        <row r="184">
          <cell r="J184">
            <v>-1884272.95</v>
          </cell>
          <cell r="K184">
            <v>-2028486.11</v>
          </cell>
          <cell r="L184">
            <v>-1971001.78</v>
          </cell>
          <cell r="M184">
            <v>-1850823.67</v>
          </cell>
          <cell r="N184">
            <v>-2425161.64</v>
          </cell>
          <cell r="O184">
            <v>-1710012.72</v>
          </cell>
          <cell r="P184">
            <v>-1461913.82</v>
          </cell>
          <cell r="Q184">
            <v>-1682464.29</v>
          </cell>
          <cell r="R184">
            <v>-1778337.11</v>
          </cell>
          <cell r="S184">
            <v>-1606203.38</v>
          </cell>
          <cell r="T184">
            <v>-1908299.73</v>
          </cell>
          <cell r="U184">
            <v>-1832689.89</v>
          </cell>
          <cell r="V184">
            <v>-2585167.89</v>
          </cell>
          <cell r="W184">
            <v>-2309232.1800000002</v>
          </cell>
          <cell r="X184">
            <v>-2129277.62</v>
          </cell>
          <cell r="Y184">
            <v>-2181062.44</v>
          </cell>
          <cell r="Z184">
            <v>-5768575.9199999999</v>
          </cell>
          <cell r="AA184">
            <v>-2530906.67</v>
          </cell>
          <cell r="AD184">
            <v>-1843830.1883333332</v>
          </cell>
          <cell r="AE184">
            <v>-1833529.8008333333</v>
          </cell>
          <cell r="AF184">
            <v>-1823835.2508333332</v>
          </cell>
          <cell r="AG184">
            <v>-1835307.6670833332</v>
          </cell>
          <cell r="AH184">
            <v>-1847187.8862499997</v>
          </cell>
          <cell r="AI184">
            <v>-1874176.2133333336</v>
          </cell>
          <cell r="AJ184">
            <v>-1915077.9220833331</v>
          </cell>
          <cell r="AK184">
            <v>-1933370.5016666667</v>
          </cell>
          <cell r="AL184">
            <v>-1953725.2770833336</v>
          </cell>
          <cell r="AM184">
            <v>-2106794.1541666673</v>
          </cell>
          <cell r="AN184">
            <v>-2280306.9970833338</v>
          </cell>
          <cell r="AP184">
            <v>-2374430.8883333332</v>
          </cell>
          <cell r="AT184">
            <v>0</v>
          </cell>
        </row>
        <row r="185">
          <cell r="J185">
            <v>0</v>
          </cell>
          <cell r="K185">
            <v>0</v>
          </cell>
          <cell r="L185">
            <v>-1430.62</v>
          </cell>
          <cell r="M185">
            <v>-80</v>
          </cell>
          <cell r="N185">
            <v>0</v>
          </cell>
          <cell r="O185">
            <v>-255</v>
          </cell>
          <cell r="P185">
            <v>0</v>
          </cell>
          <cell r="Q185">
            <v>0</v>
          </cell>
          <cell r="R185">
            <v>0</v>
          </cell>
          <cell r="S185">
            <v>0</v>
          </cell>
          <cell r="T185">
            <v>-250</v>
          </cell>
          <cell r="U185">
            <v>0</v>
          </cell>
          <cell r="V185">
            <v>0</v>
          </cell>
          <cell r="W185">
            <v>0</v>
          </cell>
          <cell r="X185">
            <v>-400</v>
          </cell>
          <cell r="Y185">
            <v>0</v>
          </cell>
          <cell r="Z185">
            <v>0</v>
          </cell>
          <cell r="AA185">
            <v>-122595.62</v>
          </cell>
          <cell r="AD185">
            <v>-176.96333333333334</v>
          </cell>
          <cell r="AE185">
            <v>-176.96333333333334</v>
          </cell>
          <cell r="AF185">
            <v>-176.96333333333334</v>
          </cell>
          <cell r="AG185">
            <v>-187.38</v>
          </cell>
          <cell r="AH185">
            <v>-182.88249999999996</v>
          </cell>
          <cell r="AI185">
            <v>-167.96833333333333</v>
          </cell>
          <cell r="AJ185">
            <v>-167.96833333333333</v>
          </cell>
          <cell r="AK185">
            <v>-125.02583333333332</v>
          </cell>
          <cell r="AL185">
            <v>-78.75</v>
          </cell>
          <cell r="AM185">
            <v>-75.416666666666671</v>
          </cell>
          <cell r="AN185">
            <v>-5172.9425000000001</v>
          </cell>
          <cell r="AP185">
            <v>-10331.59</v>
          </cell>
          <cell r="AT185">
            <v>0</v>
          </cell>
        </row>
        <row r="186">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D186">
            <v>0</v>
          </cell>
          <cell r="AE186">
            <v>0</v>
          </cell>
          <cell r="AF186">
            <v>0</v>
          </cell>
          <cell r="AG186">
            <v>0</v>
          </cell>
          <cell r="AH186">
            <v>0</v>
          </cell>
          <cell r="AI186">
            <v>0</v>
          </cell>
          <cell r="AJ186">
            <v>0</v>
          </cell>
          <cell r="AK186">
            <v>0</v>
          </cell>
          <cell r="AL186">
            <v>0</v>
          </cell>
          <cell r="AM186">
            <v>0</v>
          </cell>
          <cell r="AN186">
            <v>0</v>
          </cell>
          <cell r="AP186">
            <v>0</v>
          </cell>
          <cell r="AT186">
            <v>0</v>
          </cell>
        </row>
        <row r="187">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D187">
            <v>0</v>
          </cell>
          <cell r="AE187">
            <v>0</v>
          </cell>
          <cell r="AF187">
            <v>0</v>
          </cell>
          <cell r="AG187">
            <v>0</v>
          </cell>
          <cell r="AH187">
            <v>0</v>
          </cell>
          <cell r="AI187">
            <v>0</v>
          </cell>
          <cell r="AJ187">
            <v>0</v>
          </cell>
          <cell r="AK187">
            <v>0</v>
          </cell>
          <cell r="AL187">
            <v>0</v>
          </cell>
          <cell r="AM187">
            <v>0</v>
          </cell>
          <cell r="AN187">
            <v>0</v>
          </cell>
          <cell r="AP187">
            <v>0</v>
          </cell>
          <cell r="AT187">
            <v>0</v>
          </cell>
        </row>
        <row r="188">
          <cell r="J188">
            <v>105025.22</v>
          </cell>
          <cell r="K188">
            <v>101814.62</v>
          </cell>
          <cell r="L188">
            <v>96805.3</v>
          </cell>
          <cell r="M188">
            <v>105960.31</v>
          </cell>
          <cell r="N188">
            <v>109886.25</v>
          </cell>
          <cell r="O188">
            <v>99589.06</v>
          </cell>
          <cell r="P188">
            <v>97060.46</v>
          </cell>
          <cell r="Q188">
            <v>68474.63</v>
          </cell>
          <cell r="R188">
            <v>124136.58</v>
          </cell>
          <cell r="S188">
            <v>145358.66</v>
          </cell>
          <cell r="T188">
            <v>90117.63</v>
          </cell>
          <cell r="U188">
            <v>118012.03</v>
          </cell>
          <cell r="V188">
            <v>118012.03</v>
          </cell>
          <cell r="W188">
            <v>118011.98</v>
          </cell>
          <cell r="X188">
            <v>118011.98</v>
          </cell>
          <cell r="Y188">
            <v>118011.98</v>
          </cell>
          <cell r="Z188">
            <v>118011.98</v>
          </cell>
          <cell r="AA188">
            <v>118011.98</v>
          </cell>
          <cell r="AD188">
            <v>87176.996666666673</v>
          </cell>
          <cell r="AE188">
            <v>89595.827499999999</v>
          </cell>
          <cell r="AF188">
            <v>96441.655833333323</v>
          </cell>
          <cell r="AG188">
            <v>102203.94833333332</v>
          </cell>
          <cell r="AH188">
            <v>104234.84083333332</v>
          </cell>
          <cell r="AI188">
            <v>105727.84625</v>
          </cell>
          <cell r="AJ188">
            <v>106943.85333333333</v>
          </cell>
          <cell r="AK188">
            <v>108502.355</v>
          </cell>
          <cell r="AL188">
            <v>109888.11958333333</v>
          </cell>
          <cell r="AM188">
            <v>110728.84458333334</v>
          </cell>
          <cell r="AN188">
            <v>111835.03833333334</v>
          </cell>
          <cell r="AP188">
            <v>116412.67625</v>
          </cell>
          <cell r="AT188">
            <v>0</v>
          </cell>
        </row>
        <row r="189">
          <cell r="J189">
            <v>2079462.68</v>
          </cell>
          <cell r="K189">
            <v>1246675.17</v>
          </cell>
          <cell r="L189">
            <v>1248724.19</v>
          </cell>
          <cell r="M189">
            <v>561071.68999999994</v>
          </cell>
          <cell r="N189">
            <v>580808.07999999996</v>
          </cell>
          <cell r="O189">
            <v>2215233.96</v>
          </cell>
          <cell r="P189">
            <v>1601072.66</v>
          </cell>
          <cell r="Q189">
            <v>2404910.3199999998</v>
          </cell>
          <cell r="R189">
            <v>4821528.66</v>
          </cell>
          <cell r="S189">
            <v>5232146.8899999997</v>
          </cell>
          <cell r="T189">
            <v>3071278.77</v>
          </cell>
          <cell r="U189">
            <v>2781730.36</v>
          </cell>
          <cell r="V189">
            <v>3342482.55</v>
          </cell>
          <cell r="W189">
            <v>2163288.59</v>
          </cell>
          <cell r="X189">
            <v>2636855.65</v>
          </cell>
          <cell r="Y189">
            <v>1765750.33</v>
          </cell>
          <cell r="Z189">
            <v>1953916.09</v>
          </cell>
          <cell r="AA189">
            <v>2700078.5</v>
          </cell>
          <cell r="AD189">
            <v>1733138.7629166665</v>
          </cell>
          <cell r="AE189">
            <v>1861772.1387499999</v>
          </cell>
          <cell r="AF189">
            <v>2051292.4316666666</v>
          </cell>
          <cell r="AG189">
            <v>2189563.7979166671</v>
          </cell>
          <cell r="AH189">
            <v>2283342.4662499996</v>
          </cell>
          <cell r="AI189">
            <v>2373012.7804166665</v>
          </cell>
          <cell r="AJ189">
            <v>2463830.8341666665</v>
          </cell>
          <cell r="AK189">
            <v>2559861.8708333331</v>
          </cell>
          <cell r="AL189">
            <v>2667895.625</v>
          </cell>
          <cell r="AM189">
            <v>2775303.4020833331</v>
          </cell>
          <cell r="AN189">
            <v>2852718.0916666668</v>
          </cell>
          <cell r="AP189">
            <v>2958298.9774999996</v>
          </cell>
          <cell r="AT189">
            <v>0</v>
          </cell>
        </row>
        <row r="190">
          <cell r="J190">
            <v>27467.65</v>
          </cell>
          <cell r="K190">
            <v>8551.4</v>
          </cell>
          <cell r="L190">
            <v>8578.7800000000007</v>
          </cell>
          <cell r="M190">
            <v>4642.58</v>
          </cell>
          <cell r="N190">
            <v>8287.57</v>
          </cell>
          <cell r="O190">
            <v>18029.32</v>
          </cell>
          <cell r="P190">
            <v>7453.09</v>
          </cell>
          <cell r="Q190">
            <v>3321.07</v>
          </cell>
          <cell r="R190">
            <v>1925.19</v>
          </cell>
          <cell r="S190">
            <v>479.17</v>
          </cell>
          <cell r="T190">
            <v>899.28</v>
          </cell>
          <cell r="U190">
            <v>290.12</v>
          </cell>
          <cell r="V190">
            <v>0</v>
          </cell>
          <cell r="W190">
            <v>0</v>
          </cell>
          <cell r="X190">
            <v>0</v>
          </cell>
          <cell r="Y190">
            <v>0</v>
          </cell>
          <cell r="Z190">
            <v>0</v>
          </cell>
          <cell r="AA190">
            <v>0</v>
          </cell>
          <cell r="AD190">
            <v>14283.116249999999</v>
          </cell>
          <cell r="AE190">
            <v>13143.379583333333</v>
          </cell>
          <cell r="AF190">
            <v>10808.3575</v>
          </cell>
          <cell r="AG190">
            <v>8769.7749999999996</v>
          </cell>
          <cell r="AH190">
            <v>7926.6345833333335</v>
          </cell>
          <cell r="AI190">
            <v>6349.282916666667</v>
          </cell>
          <cell r="AJ190">
            <v>4848.4891666666663</v>
          </cell>
          <cell r="AK190">
            <v>4134.7316666666666</v>
          </cell>
          <cell r="AL190">
            <v>3583.8416666666667</v>
          </cell>
          <cell r="AM190">
            <v>3045.0854166666663</v>
          </cell>
          <cell r="AN190">
            <v>1948.5483333333334</v>
          </cell>
          <cell r="AP190">
            <v>437.85791666666665</v>
          </cell>
          <cell r="AT190">
            <v>0</v>
          </cell>
        </row>
        <row r="191">
          <cell r="J191">
            <v>411582.32</v>
          </cell>
          <cell r="K191">
            <v>476051.81</v>
          </cell>
          <cell r="L191">
            <v>369756.68</v>
          </cell>
          <cell r="M191">
            <v>437441.38</v>
          </cell>
          <cell r="N191">
            <v>454039.26</v>
          </cell>
          <cell r="O191">
            <v>465710.97</v>
          </cell>
          <cell r="P191">
            <v>584936.07999999996</v>
          </cell>
          <cell r="Q191">
            <v>845666.45</v>
          </cell>
          <cell r="R191">
            <v>2124521.5499999998</v>
          </cell>
          <cell r="S191">
            <v>1043383.54</v>
          </cell>
          <cell r="T191">
            <v>810475.9</v>
          </cell>
          <cell r="U191">
            <v>722908.08</v>
          </cell>
          <cell r="V191">
            <v>655132.28</v>
          </cell>
          <cell r="W191">
            <v>529151.52</v>
          </cell>
          <cell r="X191">
            <v>538060.75</v>
          </cell>
          <cell r="Y191">
            <v>657953.23</v>
          </cell>
          <cell r="Z191">
            <v>467335.98</v>
          </cell>
          <cell r="AA191">
            <v>523721.71</v>
          </cell>
          <cell r="AD191">
            <v>617247.42333333322</v>
          </cell>
          <cell r="AE191">
            <v>649259.16958333331</v>
          </cell>
          <cell r="AF191">
            <v>683527.82</v>
          </cell>
          <cell r="AG191">
            <v>703826.1729166666</v>
          </cell>
          <cell r="AH191">
            <v>721153.11208333343</v>
          </cell>
          <cell r="AI191">
            <v>739020.75</v>
          </cell>
          <cell r="AJ191">
            <v>751381.1529166667</v>
          </cell>
          <cell r="AK191">
            <v>760606.31041666667</v>
          </cell>
          <cell r="AL191">
            <v>776806.97375</v>
          </cell>
          <cell r="AM191">
            <v>786548.99750000006</v>
          </cell>
          <cell r="AN191">
            <v>789520.14166666672</v>
          </cell>
          <cell r="AP191">
            <v>800395.78624999989</v>
          </cell>
          <cell r="AT191">
            <v>0</v>
          </cell>
        </row>
        <row r="192">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D192">
            <v>0</v>
          </cell>
          <cell r="AE192">
            <v>0</v>
          </cell>
          <cell r="AF192">
            <v>0</v>
          </cell>
          <cell r="AG192">
            <v>0</v>
          </cell>
          <cell r="AH192">
            <v>0</v>
          </cell>
          <cell r="AI192">
            <v>0</v>
          </cell>
          <cell r="AJ192">
            <v>0</v>
          </cell>
          <cell r="AK192">
            <v>0</v>
          </cell>
          <cell r="AL192">
            <v>0</v>
          </cell>
          <cell r="AM192">
            <v>0</v>
          </cell>
          <cell r="AN192">
            <v>0</v>
          </cell>
          <cell r="AP192">
            <v>0</v>
          </cell>
          <cell r="AT192">
            <v>0</v>
          </cell>
        </row>
        <row r="193">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D193">
            <v>0</v>
          </cell>
          <cell r="AE193">
            <v>0</v>
          </cell>
          <cell r="AF193">
            <v>0</v>
          </cell>
          <cell r="AG193">
            <v>0</v>
          </cell>
          <cell r="AH193">
            <v>0</v>
          </cell>
          <cell r="AI193">
            <v>0</v>
          </cell>
          <cell r="AJ193">
            <v>0</v>
          </cell>
          <cell r="AK193">
            <v>0</v>
          </cell>
          <cell r="AL193">
            <v>0</v>
          </cell>
          <cell r="AM193">
            <v>0</v>
          </cell>
          <cell r="AN193">
            <v>0</v>
          </cell>
          <cell r="AP193">
            <v>0</v>
          </cell>
          <cell r="AT193">
            <v>0</v>
          </cell>
        </row>
        <row r="194">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D194">
            <v>0</v>
          </cell>
          <cell r="AE194">
            <v>0</v>
          </cell>
          <cell r="AF194">
            <v>0</v>
          </cell>
          <cell r="AG194">
            <v>0</v>
          </cell>
          <cell r="AH194">
            <v>0</v>
          </cell>
          <cell r="AI194">
            <v>0</v>
          </cell>
          <cell r="AJ194">
            <v>0</v>
          </cell>
          <cell r="AK194">
            <v>0</v>
          </cell>
          <cell r="AL194">
            <v>0</v>
          </cell>
          <cell r="AM194">
            <v>0</v>
          </cell>
          <cell r="AN194">
            <v>0</v>
          </cell>
          <cell r="AP194">
            <v>0</v>
          </cell>
          <cell r="AT194">
            <v>0</v>
          </cell>
        </row>
        <row r="195">
          <cell r="J195">
            <v>10910.15</v>
          </cell>
          <cell r="K195">
            <v>32116.51</v>
          </cell>
          <cell r="L195">
            <v>11111.38</v>
          </cell>
          <cell r="M195">
            <v>36722.589999999997</v>
          </cell>
          <cell r="N195">
            <v>9234.2800000000007</v>
          </cell>
          <cell r="O195">
            <v>17669.8</v>
          </cell>
          <cell r="P195">
            <v>2547670.1800000002</v>
          </cell>
          <cell r="Q195">
            <v>6303.69</v>
          </cell>
          <cell r="R195">
            <v>23972.84</v>
          </cell>
          <cell r="S195">
            <v>54780.33</v>
          </cell>
          <cell r="T195">
            <v>13764.44</v>
          </cell>
          <cell r="U195">
            <v>95127.53</v>
          </cell>
          <cell r="V195">
            <v>636364.85</v>
          </cell>
          <cell r="W195">
            <v>9673.4699999999993</v>
          </cell>
          <cell r="X195">
            <v>62165.7</v>
          </cell>
          <cell r="Y195">
            <v>792654.74</v>
          </cell>
          <cell r="Z195">
            <v>23793.06</v>
          </cell>
          <cell r="AA195">
            <v>18990.509999999998</v>
          </cell>
          <cell r="AD195">
            <v>239950.69208333336</v>
          </cell>
          <cell r="AE195">
            <v>238398.56416666668</v>
          </cell>
          <cell r="AF195">
            <v>235936.66124999998</v>
          </cell>
          <cell r="AG195">
            <v>233206.92041666666</v>
          </cell>
          <cell r="AH195">
            <v>235554.30333333334</v>
          </cell>
          <cell r="AI195">
            <v>264342.58916666667</v>
          </cell>
          <cell r="AJ195">
            <v>289468.07500000001</v>
          </cell>
          <cell r="AK195">
            <v>290660.21166666667</v>
          </cell>
          <cell r="AL195">
            <v>324284.6479166667</v>
          </cell>
          <cell r="AM195">
            <v>356388.4366666667</v>
          </cell>
          <cell r="AN195">
            <v>357050.08208333334</v>
          </cell>
          <cell r="AP195">
            <v>172036.81625</v>
          </cell>
          <cell r="AT195">
            <v>0</v>
          </cell>
        </row>
        <row r="196">
          <cell r="J196">
            <v>3866</v>
          </cell>
          <cell r="K196">
            <v>3866</v>
          </cell>
          <cell r="L196">
            <v>3866</v>
          </cell>
          <cell r="M196">
            <v>85881</v>
          </cell>
          <cell r="N196">
            <v>3866</v>
          </cell>
          <cell r="O196">
            <v>3866</v>
          </cell>
          <cell r="P196">
            <v>3866</v>
          </cell>
          <cell r="Q196">
            <v>3866</v>
          </cell>
          <cell r="R196">
            <v>3866</v>
          </cell>
          <cell r="S196">
            <v>3866</v>
          </cell>
          <cell r="T196">
            <v>3866</v>
          </cell>
          <cell r="U196">
            <v>3866</v>
          </cell>
          <cell r="V196">
            <v>3866</v>
          </cell>
          <cell r="W196">
            <v>3866</v>
          </cell>
          <cell r="X196">
            <v>3866</v>
          </cell>
          <cell r="Y196">
            <v>3866</v>
          </cell>
          <cell r="Z196">
            <v>3866</v>
          </cell>
          <cell r="AA196">
            <v>3866</v>
          </cell>
          <cell r="AD196">
            <v>10700.583333333334</v>
          </cell>
          <cell r="AE196">
            <v>10700.583333333334</v>
          </cell>
          <cell r="AF196">
            <v>10700.583333333334</v>
          </cell>
          <cell r="AG196">
            <v>10700.583333333334</v>
          </cell>
          <cell r="AH196">
            <v>10700.583333333334</v>
          </cell>
          <cell r="AI196">
            <v>10700.583333333334</v>
          </cell>
          <cell r="AJ196">
            <v>10700.583333333334</v>
          </cell>
          <cell r="AK196">
            <v>10700.583333333334</v>
          </cell>
          <cell r="AL196">
            <v>7283.291666666667</v>
          </cell>
          <cell r="AM196">
            <v>3866</v>
          </cell>
          <cell r="AN196">
            <v>3866</v>
          </cell>
          <cell r="AP196">
            <v>3866</v>
          </cell>
          <cell r="AT196">
            <v>0</v>
          </cell>
        </row>
        <row r="197">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D197">
            <v>0</v>
          </cell>
          <cell r="AE197">
            <v>0</v>
          </cell>
          <cell r="AF197">
            <v>0</v>
          </cell>
          <cell r="AG197">
            <v>0</v>
          </cell>
          <cell r="AH197">
            <v>0</v>
          </cell>
          <cell r="AI197">
            <v>0</v>
          </cell>
          <cell r="AJ197">
            <v>0</v>
          </cell>
          <cell r="AK197">
            <v>0</v>
          </cell>
          <cell r="AL197">
            <v>0</v>
          </cell>
          <cell r="AM197">
            <v>0</v>
          </cell>
          <cell r="AN197">
            <v>0</v>
          </cell>
          <cell r="AP197">
            <v>0</v>
          </cell>
          <cell r="AT197">
            <v>0</v>
          </cell>
        </row>
        <row r="198">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D198">
            <v>0</v>
          </cell>
          <cell r="AE198">
            <v>0</v>
          </cell>
          <cell r="AF198">
            <v>0</v>
          </cell>
          <cell r="AG198">
            <v>0</v>
          </cell>
          <cell r="AH198">
            <v>0</v>
          </cell>
          <cell r="AI198">
            <v>0</v>
          </cell>
          <cell r="AJ198">
            <v>0</v>
          </cell>
          <cell r="AK198">
            <v>0</v>
          </cell>
          <cell r="AL198">
            <v>0</v>
          </cell>
          <cell r="AM198">
            <v>0</v>
          </cell>
          <cell r="AN198">
            <v>0</v>
          </cell>
          <cell r="AP198">
            <v>0</v>
          </cell>
          <cell r="AT198">
            <v>0</v>
          </cell>
        </row>
        <row r="199">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D199">
            <v>0</v>
          </cell>
          <cell r="AE199">
            <v>0</v>
          </cell>
          <cell r="AF199">
            <v>0</v>
          </cell>
          <cell r="AG199">
            <v>0</v>
          </cell>
          <cell r="AH199">
            <v>0</v>
          </cell>
          <cell r="AI199">
            <v>0</v>
          </cell>
          <cell r="AJ199">
            <v>0</v>
          </cell>
          <cell r="AK199">
            <v>0</v>
          </cell>
          <cell r="AL199">
            <v>0</v>
          </cell>
          <cell r="AM199">
            <v>0</v>
          </cell>
          <cell r="AN199">
            <v>0</v>
          </cell>
          <cell r="AP199">
            <v>0</v>
          </cell>
          <cell r="AT199">
            <v>0</v>
          </cell>
        </row>
        <row r="200">
          <cell r="J200">
            <v>9861609.4000000004</v>
          </cell>
          <cell r="K200">
            <v>9861609.4000000004</v>
          </cell>
          <cell r="L200">
            <v>9861609.4000000004</v>
          </cell>
          <cell r="M200">
            <v>9861609.4000000004</v>
          </cell>
          <cell r="N200">
            <v>9861609.4000000004</v>
          </cell>
          <cell r="O200">
            <v>9861609.4000000004</v>
          </cell>
          <cell r="P200">
            <v>9861609.4000000004</v>
          </cell>
          <cell r="Q200">
            <v>9861609.4000000004</v>
          </cell>
          <cell r="R200">
            <v>9861609.4000000004</v>
          </cell>
          <cell r="S200">
            <v>9861609.4000000004</v>
          </cell>
          <cell r="T200">
            <v>9861609.4000000004</v>
          </cell>
          <cell r="U200">
            <v>9861609.4000000004</v>
          </cell>
          <cell r="V200">
            <v>9863109.4000000004</v>
          </cell>
          <cell r="W200">
            <v>9864609.4000000004</v>
          </cell>
          <cell r="X200">
            <v>9864609.4000000004</v>
          </cell>
          <cell r="Y200">
            <v>9864609.4000000004</v>
          </cell>
          <cell r="Z200">
            <v>9864609.4000000004</v>
          </cell>
          <cell r="AA200">
            <v>12914939.800000001</v>
          </cell>
          <cell r="AD200">
            <v>9861609.4000000022</v>
          </cell>
          <cell r="AE200">
            <v>9861609.4000000022</v>
          </cell>
          <cell r="AF200">
            <v>9861609.4000000022</v>
          </cell>
          <cell r="AG200">
            <v>9861609.4000000022</v>
          </cell>
          <cell r="AH200">
            <v>9861609.4000000022</v>
          </cell>
          <cell r="AI200">
            <v>9861671.9000000022</v>
          </cell>
          <cell r="AJ200">
            <v>9861859.4000000022</v>
          </cell>
          <cell r="AK200">
            <v>9862109.4000000022</v>
          </cell>
          <cell r="AL200">
            <v>9862359.4000000022</v>
          </cell>
          <cell r="AM200">
            <v>9862609.4000000022</v>
          </cell>
          <cell r="AN200">
            <v>9989956.5000000019</v>
          </cell>
          <cell r="AP200">
            <v>10498844.9</v>
          </cell>
          <cell r="AT200" t="str">
            <v>23</v>
          </cell>
        </row>
        <row r="201">
          <cell r="J201">
            <v>-9861609.4000000004</v>
          </cell>
          <cell r="K201">
            <v>-9861609.4000000004</v>
          </cell>
          <cell r="L201">
            <v>-9861609.4000000004</v>
          </cell>
          <cell r="M201">
            <v>-9861609.4000000004</v>
          </cell>
          <cell r="N201">
            <v>-9861609.4000000004</v>
          </cell>
          <cell r="O201">
            <v>-9861609.4000000004</v>
          </cell>
          <cell r="P201">
            <v>-9861609.4000000004</v>
          </cell>
          <cell r="Q201">
            <v>-9861609.4000000004</v>
          </cell>
          <cell r="R201">
            <v>-9861609.4000000004</v>
          </cell>
          <cell r="S201">
            <v>-9861609.4000000004</v>
          </cell>
          <cell r="T201">
            <v>-9861609.4000000004</v>
          </cell>
          <cell r="U201">
            <v>-9861609.4000000004</v>
          </cell>
          <cell r="V201">
            <v>-9863109.4000000004</v>
          </cell>
          <cell r="W201">
            <v>-9864609.4000000004</v>
          </cell>
          <cell r="X201">
            <v>-9864609.4000000004</v>
          </cell>
          <cell r="Y201">
            <v>-9864609.4000000004</v>
          </cell>
          <cell r="Z201">
            <v>-9864609.4000000004</v>
          </cell>
          <cell r="AA201">
            <v>-12914939.800000001</v>
          </cell>
          <cell r="AD201">
            <v>-9861609.4000000022</v>
          </cell>
          <cell r="AE201">
            <v>-9861609.4000000022</v>
          </cell>
          <cell r="AF201">
            <v>-9861609.4000000022</v>
          </cell>
          <cell r="AG201">
            <v>-9861609.4000000022</v>
          </cell>
          <cell r="AH201">
            <v>-9861609.4000000022</v>
          </cell>
          <cell r="AI201">
            <v>-9861671.9000000022</v>
          </cell>
          <cell r="AJ201">
            <v>-9861859.4000000022</v>
          </cell>
          <cell r="AK201">
            <v>-9862109.4000000022</v>
          </cell>
          <cell r="AL201">
            <v>-9862359.4000000022</v>
          </cell>
          <cell r="AM201">
            <v>-9862609.4000000022</v>
          </cell>
          <cell r="AN201">
            <v>-9989956.5000000019</v>
          </cell>
          <cell r="AP201">
            <v>-10498844.9</v>
          </cell>
          <cell r="AT201" t="str">
            <v>23</v>
          </cell>
        </row>
        <row r="202">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D202">
            <v>0</v>
          </cell>
          <cell r="AE202">
            <v>0</v>
          </cell>
          <cell r="AF202">
            <v>0</v>
          </cell>
          <cell r="AG202">
            <v>0</v>
          </cell>
          <cell r="AH202">
            <v>0</v>
          </cell>
          <cell r="AI202">
            <v>0</v>
          </cell>
          <cell r="AJ202">
            <v>0</v>
          </cell>
          <cell r="AK202">
            <v>0</v>
          </cell>
          <cell r="AL202">
            <v>0</v>
          </cell>
          <cell r="AM202">
            <v>0</v>
          </cell>
          <cell r="AN202">
            <v>0</v>
          </cell>
          <cell r="AP202">
            <v>0</v>
          </cell>
          <cell r="AT202" t="str">
            <v>23</v>
          </cell>
        </row>
        <row r="203">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D203">
            <v>0</v>
          </cell>
          <cell r="AE203">
            <v>0</v>
          </cell>
          <cell r="AF203">
            <v>0</v>
          </cell>
          <cell r="AG203">
            <v>0</v>
          </cell>
          <cell r="AH203">
            <v>0</v>
          </cell>
          <cell r="AI203">
            <v>0</v>
          </cell>
          <cell r="AJ203">
            <v>0</v>
          </cell>
          <cell r="AK203">
            <v>0</v>
          </cell>
          <cell r="AL203">
            <v>0</v>
          </cell>
          <cell r="AM203">
            <v>0</v>
          </cell>
          <cell r="AN203">
            <v>0</v>
          </cell>
          <cell r="AP203">
            <v>0</v>
          </cell>
          <cell r="AT203" t="str">
            <v>23</v>
          </cell>
        </row>
        <row r="204">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D204">
            <v>0</v>
          </cell>
          <cell r="AE204">
            <v>0</v>
          </cell>
          <cell r="AF204">
            <v>0</v>
          </cell>
          <cell r="AG204">
            <v>0</v>
          </cell>
          <cell r="AH204">
            <v>0</v>
          </cell>
          <cell r="AI204">
            <v>0</v>
          </cell>
          <cell r="AJ204">
            <v>0</v>
          </cell>
          <cell r="AK204">
            <v>0</v>
          </cell>
          <cell r="AL204">
            <v>0</v>
          </cell>
          <cell r="AM204">
            <v>0</v>
          </cell>
          <cell r="AN204">
            <v>0</v>
          </cell>
          <cell r="AP204">
            <v>0</v>
          </cell>
          <cell r="AT204" t="str">
            <v>23</v>
          </cell>
        </row>
        <row r="205">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D205">
            <v>0</v>
          </cell>
          <cell r="AE205">
            <v>0</v>
          </cell>
          <cell r="AF205">
            <v>0</v>
          </cell>
          <cell r="AG205">
            <v>0</v>
          </cell>
          <cell r="AH205">
            <v>0</v>
          </cell>
          <cell r="AI205">
            <v>0</v>
          </cell>
          <cell r="AJ205">
            <v>0</v>
          </cell>
          <cell r="AK205">
            <v>0</v>
          </cell>
          <cell r="AL205">
            <v>0</v>
          </cell>
          <cell r="AM205">
            <v>0</v>
          </cell>
          <cell r="AN205">
            <v>0</v>
          </cell>
          <cell r="AP205">
            <v>0</v>
          </cell>
          <cell r="AT205">
            <v>0</v>
          </cell>
        </row>
        <row r="206">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D206">
            <v>0</v>
          </cell>
          <cell r="AE206">
            <v>0</v>
          </cell>
          <cell r="AF206">
            <v>0</v>
          </cell>
          <cell r="AG206">
            <v>0</v>
          </cell>
          <cell r="AH206">
            <v>0</v>
          </cell>
          <cell r="AI206">
            <v>0</v>
          </cell>
          <cell r="AJ206">
            <v>0</v>
          </cell>
          <cell r="AK206">
            <v>0</v>
          </cell>
          <cell r="AL206">
            <v>0</v>
          </cell>
          <cell r="AM206">
            <v>0</v>
          </cell>
          <cell r="AN206">
            <v>0</v>
          </cell>
          <cell r="AP206">
            <v>0</v>
          </cell>
          <cell r="AT206" t="str">
            <v>23</v>
          </cell>
        </row>
        <row r="207">
          <cell r="J207">
            <v>1237090.52</v>
          </cell>
          <cell r="K207">
            <v>1231823.46</v>
          </cell>
          <cell r="L207">
            <v>1699086.12</v>
          </cell>
          <cell r="M207">
            <v>1693632.33</v>
          </cell>
          <cell r="N207">
            <v>1688145.4</v>
          </cell>
          <cell r="O207">
            <v>1682606.52</v>
          </cell>
          <cell r="P207">
            <v>1677119.32</v>
          </cell>
          <cell r="Q207">
            <v>4847109.1399999997</v>
          </cell>
          <cell r="R207">
            <v>730926.38</v>
          </cell>
          <cell r="S207">
            <v>725165.75</v>
          </cell>
          <cell r="T207">
            <v>626686.6</v>
          </cell>
          <cell r="U207">
            <v>620498.18999999994</v>
          </cell>
          <cell r="V207">
            <v>487787.26</v>
          </cell>
          <cell r="W207">
            <v>456486.33</v>
          </cell>
          <cell r="X207">
            <v>450071.33</v>
          </cell>
          <cell r="Y207">
            <v>671122.32</v>
          </cell>
          <cell r="Z207">
            <v>665314.22</v>
          </cell>
          <cell r="AA207">
            <v>659003.1</v>
          </cell>
          <cell r="AD207">
            <v>1598116.3729166668</v>
          </cell>
          <cell r="AE207">
            <v>1720855.88</v>
          </cell>
          <cell r="AF207">
            <v>1671927.46875</v>
          </cell>
          <cell r="AG207">
            <v>1618707.0799999998</v>
          </cell>
          <cell r="AH207">
            <v>1564234.1183333332</v>
          </cell>
          <cell r="AI207">
            <v>1507103.175</v>
          </cell>
          <cell r="AJ207">
            <v>1443576.4920833332</v>
          </cell>
          <cell r="AK207">
            <v>1359228.4954166666</v>
          </cell>
          <cell r="AL207">
            <v>1264581.6287499999</v>
          </cell>
          <cell r="AM207">
            <v>1179359.0791666666</v>
          </cell>
          <cell r="AN207">
            <v>1094090.9708333334</v>
          </cell>
          <cell r="AP207">
            <v>779054.2270833333</v>
          </cell>
          <cell r="AT207" t="str">
            <v>59</v>
          </cell>
        </row>
        <row r="208">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D208">
            <v>0</v>
          </cell>
          <cell r="AE208">
            <v>0</v>
          </cell>
          <cell r="AF208">
            <v>0</v>
          </cell>
          <cell r="AG208">
            <v>0</v>
          </cell>
          <cell r="AH208">
            <v>0</v>
          </cell>
          <cell r="AI208">
            <v>0</v>
          </cell>
          <cell r="AJ208">
            <v>0</v>
          </cell>
          <cell r="AK208">
            <v>0</v>
          </cell>
          <cell r="AL208">
            <v>0</v>
          </cell>
          <cell r="AM208">
            <v>0</v>
          </cell>
          <cell r="AN208">
            <v>0</v>
          </cell>
          <cell r="AP208">
            <v>0</v>
          </cell>
          <cell r="AT208" t="str">
            <v>23</v>
          </cell>
        </row>
        <row r="209">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D209">
            <v>0</v>
          </cell>
          <cell r="AE209">
            <v>0</v>
          </cell>
          <cell r="AF209">
            <v>0</v>
          </cell>
          <cell r="AG209">
            <v>0</v>
          </cell>
          <cell r="AH209">
            <v>0</v>
          </cell>
          <cell r="AI209">
            <v>0</v>
          </cell>
          <cell r="AJ209">
            <v>0</v>
          </cell>
          <cell r="AK209">
            <v>0</v>
          </cell>
          <cell r="AL209">
            <v>0</v>
          </cell>
          <cell r="AM209">
            <v>0</v>
          </cell>
          <cell r="AN209">
            <v>0</v>
          </cell>
          <cell r="AP209">
            <v>0</v>
          </cell>
          <cell r="AT209">
            <v>0</v>
          </cell>
        </row>
        <row r="210">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D210">
            <v>0</v>
          </cell>
          <cell r="AE210">
            <v>0</v>
          </cell>
          <cell r="AF210">
            <v>0</v>
          </cell>
          <cell r="AG210">
            <v>0</v>
          </cell>
          <cell r="AH210">
            <v>0</v>
          </cell>
          <cell r="AI210">
            <v>0</v>
          </cell>
          <cell r="AJ210">
            <v>0</v>
          </cell>
          <cell r="AK210">
            <v>0</v>
          </cell>
          <cell r="AL210">
            <v>0</v>
          </cell>
          <cell r="AM210">
            <v>0</v>
          </cell>
          <cell r="AN210">
            <v>0</v>
          </cell>
          <cell r="AP210">
            <v>0</v>
          </cell>
          <cell r="AT210" t="str">
            <v>23</v>
          </cell>
        </row>
        <row r="211">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D211">
            <v>0</v>
          </cell>
          <cell r="AE211">
            <v>0</v>
          </cell>
          <cell r="AF211">
            <v>0</v>
          </cell>
          <cell r="AG211">
            <v>0</v>
          </cell>
          <cell r="AH211">
            <v>0</v>
          </cell>
          <cell r="AI211">
            <v>0</v>
          </cell>
          <cell r="AJ211">
            <v>0</v>
          </cell>
          <cell r="AK211">
            <v>0</v>
          </cell>
          <cell r="AL211">
            <v>0</v>
          </cell>
          <cell r="AM211">
            <v>0</v>
          </cell>
          <cell r="AN211">
            <v>0</v>
          </cell>
          <cell r="AP211">
            <v>0</v>
          </cell>
          <cell r="AT211">
            <v>0</v>
          </cell>
        </row>
        <row r="212">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D212">
            <v>0</v>
          </cell>
          <cell r="AE212">
            <v>0</v>
          </cell>
          <cell r="AF212">
            <v>0</v>
          </cell>
          <cell r="AG212">
            <v>0</v>
          </cell>
          <cell r="AH212">
            <v>0</v>
          </cell>
          <cell r="AI212">
            <v>0</v>
          </cell>
          <cell r="AJ212">
            <v>0</v>
          </cell>
          <cell r="AK212">
            <v>0</v>
          </cell>
          <cell r="AL212">
            <v>0</v>
          </cell>
          <cell r="AM212">
            <v>0</v>
          </cell>
          <cell r="AN212">
            <v>0</v>
          </cell>
          <cell r="AP212">
            <v>0</v>
          </cell>
          <cell r="AT212" t="str">
            <v>23</v>
          </cell>
        </row>
        <row r="213">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D213">
            <v>0</v>
          </cell>
          <cell r="AE213">
            <v>0</v>
          </cell>
          <cell r="AF213">
            <v>0</v>
          </cell>
          <cell r="AG213">
            <v>0</v>
          </cell>
          <cell r="AH213">
            <v>0</v>
          </cell>
          <cell r="AI213">
            <v>0</v>
          </cell>
          <cell r="AJ213">
            <v>0</v>
          </cell>
          <cell r="AK213">
            <v>0</v>
          </cell>
          <cell r="AL213">
            <v>0</v>
          </cell>
          <cell r="AM213">
            <v>0</v>
          </cell>
          <cell r="AN213">
            <v>0</v>
          </cell>
          <cell r="AP213">
            <v>0</v>
          </cell>
          <cell r="AT213" t="str">
            <v>59</v>
          </cell>
        </row>
        <row r="214">
          <cell r="J214">
            <v>25000</v>
          </cell>
          <cell r="K214">
            <v>25000</v>
          </cell>
          <cell r="L214">
            <v>25000</v>
          </cell>
          <cell r="M214">
            <v>25000</v>
          </cell>
          <cell r="N214">
            <v>25000</v>
          </cell>
          <cell r="O214">
            <v>25000</v>
          </cell>
          <cell r="P214">
            <v>25000</v>
          </cell>
          <cell r="Q214">
            <v>25000</v>
          </cell>
          <cell r="R214">
            <v>25000</v>
          </cell>
          <cell r="S214">
            <v>25000</v>
          </cell>
          <cell r="T214">
            <v>25000</v>
          </cell>
          <cell r="U214">
            <v>25000</v>
          </cell>
          <cell r="V214">
            <v>25000</v>
          </cell>
          <cell r="W214">
            <v>25000</v>
          </cell>
          <cell r="X214">
            <v>25000</v>
          </cell>
          <cell r="Y214">
            <v>25000</v>
          </cell>
          <cell r="Z214">
            <v>25000</v>
          </cell>
          <cell r="AA214">
            <v>25000</v>
          </cell>
          <cell r="AD214">
            <v>25000</v>
          </cell>
          <cell r="AE214">
            <v>25000</v>
          </cell>
          <cell r="AF214">
            <v>25000</v>
          </cell>
          <cell r="AG214">
            <v>25000</v>
          </cell>
          <cell r="AH214">
            <v>25000</v>
          </cell>
          <cell r="AI214">
            <v>25000</v>
          </cell>
          <cell r="AJ214">
            <v>25000</v>
          </cell>
          <cell r="AK214">
            <v>25000</v>
          </cell>
          <cell r="AL214">
            <v>25000</v>
          </cell>
          <cell r="AM214">
            <v>25000</v>
          </cell>
          <cell r="AN214">
            <v>25000</v>
          </cell>
          <cell r="AP214">
            <v>25000</v>
          </cell>
          <cell r="AT214" t="str">
            <v>23</v>
          </cell>
        </row>
        <row r="215">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D215">
            <v>0</v>
          </cell>
          <cell r="AE215">
            <v>0</v>
          </cell>
          <cell r="AF215">
            <v>0</v>
          </cell>
          <cell r="AG215">
            <v>0</v>
          </cell>
          <cell r="AH215">
            <v>0</v>
          </cell>
          <cell r="AI215">
            <v>0</v>
          </cell>
          <cell r="AJ215">
            <v>0</v>
          </cell>
          <cell r="AK215">
            <v>0</v>
          </cell>
          <cell r="AL215">
            <v>0</v>
          </cell>
          <cell r="AM215">
            <v>0</v>
          </cell>
          <cell r="AN215">
            <v>0</v>
          </cell>
          <cell r="AP215">
            <v>0</v>
          </cell>
          <cell r="AT215" t="str">
            <v>23</v>
          </cell>
        </row>
        <row r="216">
          <cell r="J216">
            <v>414211.93</v>
          </cell>
          <cell r="K216">
            <v>414315.66</v>
          </cell>
          <cell r="L216">
            <v>414418.98</v>
          </cell>
          <cell r="M216">
            <v>414519.61</v>
          </cell>
          <cell r="N216">
            <v>414598.15</v>
          </cell>
          <cell r="O216">
            <v>414654.05</v>
          </cell>
          <cell r="P216">
            <v>414710.2</v>
          </cell>
          <cell r="Q216">
            <v>0</v>
          </cell>
          <cell r="R216">
            <v>0</v>
          </cell>
          <cell r="S216">
            <v>0</v>
          </cell>
          <cell r="T216">
            <v>0</v>
          </cell>
          <cell r="U216">
            <v>0</v>
          </cell>
          <cell r="V216">
            <v>0</v>
          </cell>
          <cell r="W216">
            <v>0</v>
          </cell>
          <cell r="X216">
            <v>0</v>
          </cell>
          <cell r="Y216">
            <v>0</v>
          </cell>
          <cell r="Z216">
            <v>0</v>
          </cell>
          <cell r="AA216">
            <v>0</v>
          </cell>
          <cell r="AD216">
            <v>397019.83124999999</v>
          </cell>
          <cell r="AE216">
            <v>362533.67624999996</v>
          </cell>
          <cell r="AF216">
            <v>328043.07374999998</v>
          </cell>
          <cell r="AG216">
            <v>293545.70958333329</v>
          </cell>
          <cell r="AH216">
            <v>259040.46708333329</v>
          </cell>
          <cell r="AI216">
            <v>224526.8845833333</v>
          </cell>
          <cell r="AJ216">
            <v>190004.90166666664</v>
          </cell>
          <cell r="AK216">
            <v>155474.29166666666</v>
          </cell>
          <cell r="AL216">
            <v>120935.18374999998</v>
          </cell>
          <cell r="AM216">
            <v>86388.610416666663</v>
          </cell>
          <cell r="AN216">
            <v>51836.435416666667</v>
          </cell>
          <cell r="AP216">
            <v>0</v>
          </cell>
          <cell r="AT216" t="str">
            <v>57</v>
          </cell>
        </row>
        <row r="217">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D217">
            <v>0</v>
          </cell>
          <cell r="AE217">
            <v>0</v>
          </cell>
          <cell r="AF217">
            <v>0</v>
          </cell>
          <cell r="AG217">
            <v>0</v>
          </cell>
          <cell r="AH217">
            <v>0</v>
          </cell>
          <cell r="AI217">
            <v>0</v>
          </cell>
          <cell r="AJ217">
            <v>0</v>
          </cell>
          <cell r="AK217">
            <v>0</v>
          </cell>
          <cell r="AL217">
            <v>0</v>
          </cell>
          <cell r="AM217">
            <v>0</v>
          </cell>
          <cell r="AN217">
            <v>0</v>
          </cell>
          <cell r="AP217">
            <v>0</v>
          </cell>
          <cell r="AT217" t="str">
            <v>23</v>
          </cell>
        </row>
        <row r="218">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D218">
            <v>0</v>
          </cell>
          <cell r="AE218">
            <v>0</v>
          </cell>
          <cell r="AF218">
            <v>0</v>
          </cell>
          <cell r="AG218">
            <v>0</v>
          </cell>
          <cell r="AH218">
            <v>0</v>
          </cell>
          <cell r="AI218">
            <v>0</v>
          </cell>
          <cell r="AJ218">
            <v>0</v>
          </cell>
          <cell r="AK218">
            <v>0</v>
          </cell>
          <cell r="AL218">
            <v>0</v>
          </cell>
          <cell r="AM218">
            <v>0</v>
          </cell>
          <cell r="AN218">
            <v>0</v>
          </cell>
          <cell r="AP218">
            <v>0</v>
          </cell>
          <cell r="AT218" t="str">
            <v>23</v>
          </cell>
        </row>
        <row r="219">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D219">
            <v>0</v>
          </cell>
          <cell r="AE219">
            <v>0</v>
          </cell>
          <cell r="AF219">
            <v>0</v>
          </cell>
          <cell r="AG219">
            <v>0</v>
          </cell>
          <cell r="AH219">
            <v>0</v>
          </cell>
          <cell r="AI219">
            <v>0</v>
          </cell>
          <cell r="AJ219">
            <v>0</v>
          </cell>
          <cell r="AK219">
            <v>0</v>
          </cell>
          <cell r="AL219">
            <v>0</v>
          </cell>
          <cell r="AM219">
            <v>0</v>
          </cell>
          <cell r="AN219">
            <v>0</v>
          </cell>
          <cell r="AP219">
            <v>0</v>
          </cell>
          <cell r="AT219" t="str">
            <v>23</v>
          </cell>
        </row>
        <row r="220">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D220">
            <v>0</v>
          </cell>
          <cell r="AE220">
            <v>0</v>
          </cell>
          <cell r="AF220">
            <v>0</v>
          </cell>
          <cell r="AG220">
            <v>0</v>
          </cell>
          <cell r="AH220">
            <v>0</v>
          </cell>
          <cell r="AI220">
            <v>0</v>
          </cell>
          <cell r="AJ220">
            <v>0</v>
          </cell>
          <cell r="AK220">
            <v>0</v>
          </cell>
          <cell r="AL220">
            <v>0</v>
          </cell>
          <cell r="AM220">
            <v>0</v>
          </cell>
          <cell r="AN220">
            <v>0</v>
          </cell>
          <cell r="AP220">
            <v>0</v>
          </cell>
          <cell r="AT220" t="str">
            <v>23</v>
          </cell>
        </row>
        <row r="221">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D221">
            <v>0</v>
          </cell>
          <cell r="AE221">
            <v>0</v>
          </cell>
          <cell r="AF221">
            <v>0</v>
          </cell>
          <cell r="AG221">
            <v>0</v>
          </cell>
          <cell r="AH221">
            <v>0</v>
          </cell>
          <cell r="AI221">
            <v>0</v>
          </cell>
          <cell r="AJ221">
            <v>0</v>
          </cell>
          <cell r="AK221">
            <v>0</v>
          </cell>
          <cell r="AL221">
            <v>0</v>
          </cell>
          <cell r="AM221">
            <v>0</v>
          </cell>
          <cell r="AN221">
            <v>0</v>
          </cell>
          <cell r="AP221">
            <v>0</v>
          </cell>
          <cell r="AT221" t="str">
            <v>23</v>
          </cell>
        </row>
        <row r="222">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D222">
            <v>0</v>
          </cell>
          <cell r="AE222">
            <v>0</v>
          </cell>
          <cell r="AF222">
            <v>0</v>
          </cell>
          <cell r="AG222">
            <v>0</v>
          </cell>
          <cell r="AH222">
            <v>0</v>
          </cell>
          <cell r="AI222">
            <v>0</v>
          </cell>
          <cell r="AJ222">
            <v>0</v>
          </cell>
          <cell r="AK222">
            <v>0</v>
          </cell>
          <cell r="AL222">
            <v>0</v>
          </cell>
          <cell r="AM222">
            <v>0</v>
          </cell>
          <cell r="AN222">
            <v>0</v>
          </cell>
          <cell r="AP222">
            <v>0</v>
          </cell>
          <cell r="AT222" t="str">
            <v>23</v>
          </cell>
        </row>
        <row r="223">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D223">
            <v>0</v>
          </cell>
          <cell r="AE223">
            <v>0</v>
          </cell>
          <cell r="AF223">
            <v>0</v>
          </cell>
          <cell r="AG223">
            <v>0</v>
          </cell>
          <cell r="AH223">
            <v>0</v>
          </cell>
          <cell r="AI223">
            <v>0</v>
          </cell>
          <cell r="AJ223">
            <v>0</v>
          </cell>
          <cell r="AK223">
            <v>0</v>
          </cell>
          <cell r="AL223">
            <v>0</v>
          </cell>
          <cell r="AM223">
            <v>0</v>
          </cell>
          <cell r="AN223">
            <v>0</v>
          </cell>
          <cell r="AP223">
            <v>0</v>
          </cell>
          <cell r="AT223" t="str">
            <v>57</v>
          </cell>
        </row>
        <row r="224">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D224">
            <v>0</v>
          </cell>
          <cell r="AE224">
            <v>0</v>
          </cell>
          <cell r="AF224">
            <v>0</v>
          </cell>
          <cell r="AG224">
            <v>0</v>
          </cell>
          <cell r="AH224">
            <v>0</v>
          </cell>
          <cell r="AI224">
            <v>0</v>
          </cell>
          <cell r="AJ224">
            <v>0</v>
          </cell>
          <cell r="AK224">
            <v>0</v>
          </cell>
          <cell r="AL224">
            <v>0</v>
          </cell>
          <cell r="AM224">
            <v>0</v>
          </cell>
          <cell r="AN224">
            <v>0</v>
          </cell>
          <cell r="AP224">
            <v>0</v>
          </cell>
          <cell r="AT224">
            <v>0</v>
          </cell>
        </row>
        <row r="225">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D225">
            <v>0</v>
          </cell>
          <cell r="AE225">
            <v>0</v>
          </cell>
          <cell r="AF225">
            <v>0</v>
          </cell>
          <cell r="AG225">
            <v>0</v>
          </cell>
          <cell r="AH225">
            <v>0</v>
          </cell>
          <cell r="AI225">
            <v>0</v>
          </cell>
          <cell r="AJ225">
            <v>0</v>
          </cell>
          <cell r="AK225">
            <v>0</v>
          </cell>
          <cell r="AL225">
            <v>0</v>
          </cell>
          <cell r="AM225">
            <v>0</v>
          </cell>
          <cell r="AN225">
            <v>0</v>
          </cell>
          <cell r="AP225">
            <v>0</v>
          </cell>
          <cell r="AT225" t="str">
            <v>56</v>
          </cell>
        </row>
        <row r="226">
          <cell r="J226">
            <v>52300</v>
          </cell>
          <cell r="K226">
            <v>52300</v>
          </cell>
          <cell r="L226">
            <v>52300</v>
          </cell>
          <cell r="M226">
            <v>52300</v>
          </cell>
          <cell r="N226">
            <v>52300</v>
          </cell>
          <cell r="O226">
            <v>52300</v>
          </cell>
          <cell r="P226">
            <v>52300</v>
          </cell>
          <cell r="Q226">
            <v>52300</v>
          </cell>
          <cell r="R226">
            <v>52300</v>
          </cell>
          <cell r="S226">
            <v>52300</v>
          </cell>
          <cell r="T226">
            <v>52300</v>
          </cell>
          <cell r="U226">
            <v>0</v>
          </cell>
          <cell r="V226">
            <v>0</v>
          </cell>
          <cell r="W226">
            <v>0</v>
          </cell>
          <cell r="X226">
            <v>0</v>
          </cell>
          <cell r="Y226">
            <v>0</v>
          </cell>
          <cell r="Z226">
            <v>0</v>
          </cell>
          <cell r="AA226">
            <v>0</v>
          </cell>
          <cell r="AD226">
            <v>52300</v>
          </cell>
          <cell r="AE226">
            <v>52300</v>
          </cell>
          <cell r="AF226">
            <v>52300</v>
          </cell>
          <cell r="AG226">
            <v>52300</v>
          </cell>
          <cell r="AH226">
            <v>50120.833333333336</v>
          </cell>
          <cell r="AI226">
            <v>45762.5</v>
          </cell>
          <cell r="AJ226">
            <v>41404.166666666664</v>
          </cell>
          <cell r="AK226">
            <v>37045.833333333336</v>
          </cell>
          <cell r="AL226">
            <v>32687.5</v>
          </cell>
          <cell r="AM226">
            <v>28329.166666666668</v>
          </cell>
          <cell r="AN226">
            <v>23970.833333333332</v>
          </cell>
          <cell r="AP226">
            <v>15254.166666666666</v>
          </cell>
          <cell r="AT226">
            <v>0</v>
          </cell>
        </row>
        <row r="227">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D227">
            <v>0</v>
          </cell>
          <cell r="AE227">
            <v>0</v>
          </cell>
          <cell r="AF227">
            <v>0</v>
          </cell>
          <cell r="AG227">
            <v>0</v>
          </cell>
          <cell r="AH227">
            <v>0</v>
          </cell>
          <cell r="AI227">
            <v>0</v>
          </cell>
          <cell r="AJ227">
            <v>0</v>
          </cell>
          <cell r="AK227">
            <v>0</v>
          </cell>
          <cell r="AL227">
            <v>0</v>
          </cell>
          <cell r="AM227">
            <v>0</v>
          </cell>
          <cell r="AN227">
            <v>0</v>
          </cell>
          <cell r="AP227">
            <v>0</v>
          </cell>
          <cell r="AT227" t="str">
            <v>23</v>
          </cell>
        </row>
        <row r="228">
          <cell r="J228">
            <v>449616</v>
          </cell>
          <cell r="K228">
            <v>449616</v>
          </cell>
          <cell r="L228">
            <v>449616</v>
          </cell>
          <cell r="M228">
            <v>449616</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D228">
            <v>318478</v>
          </cell>
          <cell r="AE228">
            <v>281010</v>
          </cell>
          <cell r="AF228">
            <v>243542</v>
          </cell>
          <cell r="AG228">
            <v>206074</v>
          </cell>
          <cell r="AH228">
            <v>168606</v>
          </cell>
          <cell r="AI228">
            <v>131138</v>
          </cell>
          <cell r="AJ228">
            <v>93670</v>
          </cell>
          <cell r="AK228">
            <v>56202</v>
          </cell>
          <cell r="AL228">
            <v>18734</v>
          </cell>
          <cell r="AM228">
            <v>0</v>
          </cell>
          <cell r="AN228">
            <v>0</v>
          </cell>
          <cell r="AP228">
            <v>0</v>
          </cell>
          <cell r="AT228" t="str">
            <v>23</v>
          </cell>
        </row>
        <row r="229">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D229">
            <v>0</v>
          </cell>
          <cell r="AE229">
            <v>0</v>
          </cell>
          <cell r="AF229">
            <v>0</v>
          </cell>
          <cell r="AG229">
            <v>0</v>
          </cell>
          <cell r="AH229">
            <v>0</v>
          </cell>
          <cell r="AI229">
            <v>0</v>
          </cell>
          <cell r="AJ229">
            <v>0</v>
          </cell>
          <cell r="AK229">
            <v>0</v>
          </cell>
          <cell r="AL229">
            <v>0</v>
          </cell>
          <cell r="AM229">
            <v>0</v>
          </cell>
          <cell r="AN229">
            <v>0</v>
          </cell>
          <cell r="AP229">
            <v>0</v>
          </cell>
          <cell r="AT229" t="str">
            <v>23</v>
          </cell>
        </row>
        <row r="230">
          <cell r="J230">
            <v>78717</v>
          </cell>
          <cell r="K230">
            <v>610290</v>
          </cell>
          <cell r="L230">
            <v>610290</v>
          </cell>
          <cell r="M230">
            <v>583488</v>
          </cell>
          <cell r="N230">
            <v>556686</v>
          </cell>
          <cell r="O230">
            <v>534351</v>
          </cell>
          <cell r="P230">
            <v>534351</v>
          </cell>
          <cell r="Q230">
            <v>534351</v>
          </cell>
          <cell r="R230">
            <v>534351</v>
          </cell>
          <cell r="S230">
            <v>534351</v>
          </cell>
          <cell r="T230">
            <v>534351</v>
          </cell>
          <cell r="U230">
            <v>534351</v>
          </cell>
          <cell r="V230">
            <v>534351</v>
          </cell>
          <cell r="W230">
            <v>534351</v>
          </cell>
          <cell r="X230">
            <v>561153</v>
          </cell>
          <cell r="Y230">
            <v>504571</v>
          </cell>
          <cell r="Z230">
            <v>504571</v>
          </cell>
          <cell r="AA230">
            <v>504571</v>
          </cell>
          <cell r="AD230">
            <v>344131.25</v>
          </cell>
          <cell r="AE230">
            <v>382100.75</v>
          </cell>
          <cell r="AF230">
            <v>420070.25</v>
          </cell>
          <cell r="AG230">
            <v>458039.75</v>
          </cell>
          <cell r="AH230">
            <v>496009.25</v>
          </cell>
          <cell r="AI230">
            <v>533978.75</v>
          </cell>
          <cell r="AJ230">
            <v>549799.375</v>
          </cell>
          <cell r="AK230">
            <v>544587.875</v>
          </cell>
          <cell r="AL230">
            <v>539252.29166666663</v>
          </cell>
          <cell r="AM230">
            <v>533792.625</v>
          </cell>
          <cell r="AN230">
            <v>530380.33333333337</v>
          </cell>
          <cell r="AP230">
            <v>525417</v>
          </cell>
          <cell r="AT230" t="str">
            <v xml:space="preserve">23 </v>
          </cell>
        </row>
        <row r="231">
          <cell r="J231">
            <v>121770</v>
          </cell>
          <cell r="K231">
            <v>121770</v>
          </cell>
          <cell r="L231">
            <v>121770</v>
          </cell>
          <cell r="M231">
            <v>121770</v>
          </cell>
          <cell r="N231">
            <v>121770</v>
          </cell>
          <cell r="O231">
            <v>121770</v>
          </cell>
          <cell r="P231">
            <v>121770</v>
          </cell>
          <cell r="Q231">
            <v>0</v>
          </cell>
          <cell r="R231">
            <v>0</v>
          </cell>
          <cell r="S231">
            <v>0</v>
          </cell>
          <cell r="T231">
            <v>0</v>
          </cell>
          <cell r="U231">
            <v>0</v>
          </cell>
          <cell r="V231">
            <v>0</v>
          </cell>
          <cell r="W231">
            <v>0</v>
          </cell>
          <cell r="X231">
            <v>0</v>
          </cell>
          <cell r="Y231">
            <v>0</v>
          </cell>
          <cell r="Z231">
            <v>0</v>
          </cell>
          <cell r="AA231">
            <v>0</v>
          </cell>
          <cell r="AD231">
            <v>126691.81541666666</v>
          </cell>
          <cell r="AE231">
            <v>112546.08958333333</v>
          </cell>
          <cell r="AF231">
            <v>98400.363333333342</v>
          </cell>
          <cell r="AG231">
            <v>86253.75</v>
          </cell>
          <cell r="AH231">
            <v>76106.25</v>
          </cell>
          <cell r="AI231">
            <v>65958.75</v>
          </cell>
          <cell r="AJ231">
            <v>55811.25</v>
          </cell>
          <cell r="AK231">
            <v>45663.75</v>
          </cell>
          <cell r="AL231">
            <v>35516.25</v>
          </cell>
          <cell r="AM231">
            <v>25368.75</v>
          </cell>
          <cell r="AN231">
            <v>15221.25</v>
          </cell>
          <cell r="AP231">
            <v>0</v>
          </cell>
          <cell r="AT231">
            <v>0</v>
          </cell>
        </row>
        <row r="232">
          <cell r="J232">
            <v>50253</v>
          </cell>
          <cell r="K232">
            <v>50253</v>
          </cell>
          <cell r="L232">
            <v>50253</v>
          </cell>
          <cell r="M232">
            <v>50253</v>
          </cell>
          <cell r="N232">
            <v>50253</v>
          </cell>
          <cell r="O232">
            <v>50253</v>
          </cell>
          <cell r="P232">
            <v>50253</v>
          </cell>
          <cell r="Q232">
            <v>0</v>
          </cell>
          <cell r="R232">
            <v>0</v>
          </cell>
          <cell r="S232">
            <v>0</v>
          </cell>
          <cell r="T232">
            <v>0</v>
          </cell>
          <cell r="U232">
            <v>0</v>
          </cell>
          <cell r="V232">
            <v>0</v>
          </cell>
          <cell r="W232">
            <v>0</v>
          </cell>
          <cell r="X232">
            <v>0</v>
          </cell>
          <cell r="Y232">
            <v>0</v>
          </cell>
          <cell r="Z232">
            <v>0</v>
          </cell>
          <cell r="AA232">
            <v>0</v>
          </cell>
          <cell r="AD232">
            <v>56985.397916666669</v>
          </cell>
          <cell r="AE232">
            <v>49267.138750000006</v>
          </cell>
          <cell r="AF232">
            <v>41548.879583333335</v>
          </cell>
          <cell r="AG232">
            <v>35595.875</v>
          </cell>
          <cell r="AH232">
            <v>31408.125</v>
          </cell>
          <cell r="AI232">
            <v>27220.375</v>
          </cell>
          <cell r="AJ232">
            <v>23032.625</v>
          </cell>
          <cell r="AK232">
            <v>18844.875</v>
          </cell>
          <cell r="AL232">
            <v>14657.125</v>
          </cell>
          <cell r="AM232">
            <v>10469.375</v>
          </cell>
          <cell r="AN232">
            <v>6281.625</v>
          </cell>
          <cell r="AP232">
            <v>0</v>
          </cell>
          <cell r="AT232">
            <v>0</v>
          </cell>
        </row>
        <row r="233">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D233">
            <v>0</v>
          </cell>
          <cell r="AE233">
            <v>0</v>
          </cell>
          <cell r="AF233">
            <v>0</v>
          </cell>
          <cell r="AG233">
            <v>0</v>
          </cell>
          <cell r="AH233">
            <v>0</v>
          </cell>
          <cell r="AI233">
            <v>0</v>
          </cell>
          <cell r="AJ233">
            <v>0</v>
          </cell>
          <cell r="AK233">
            <v>0</v>
          </cell>
          <cell r="AL233">
            <v>0</v>
          </cell>
          <cell r="AM233">
            <v>0</v>
          </cell>
          <cell r="AN233">
            <v>0</v>
          </cell>
          <cell r="AP233">
            <v>0</v>
          </cell>
          <cell r="AT233">
            <v>0</v>
          </cell>
        </row>
        <row r="234">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D234">
            <v>0</v>
          </cell>
          <cell r="AE234">
            <v>0</v>
          </cell>
          <cell r="AF234">
            <v>0</v>
          </cell>
          <cell r="AG234">
            <v>0</v>
          </cell>
          <cell r="AH234">
            <v>0</v>
          </cell>
          <cell r="AI234">
            <v>0</v>
          </cell>
          <cell r="AJ234">
            <v>0</v>
          </cell>
          <cell r="AK234">
            <v>0</v>
          </cell>
          <cell r="AL234">
            <v>0</v>
          </cell>
          <cell r="AM234">
            <v>0</v>
          </cell>
          <cell r="AN234">
            <v>0</v>
          </cell>
          <cell r="AP234">
            <v>0</v>
          </cell>
          <cell r="AT234" t="str">
            <v xml:space="preserve">56 </v>
          </cell>
        </row>
        <row r="235">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D235">
            <v>0</v>
          </cell>
          <cell r="AE235">
            <v>0</v>
          </cell>
          <cell r="AF235">
            <v>0</v>
          </cell>
          <cell r="AG235">
            <v>0</v>
          </cell>
          <cell r="AH235">
            <v>0</v>
          </cell>
          <cell r="AI235">
            <v>0</v>
          </cell>
          <cell r="AJ235">
            <v>0</v>
          </cell>
          <cell r="AK235">
            <v>0</v>
          </cell>
          <cell r="AL235">
            <v>0</v>
          </cell>
          <cell r="AM235">
            <v>0</v>
          </cell>
          <cell r="AN235">
            <v>0</v>
          </cell>
          <cell r="AP235">
            <v>0</v>
          </cell>
          <cell r="AT235">
            <v>0</v>
          </cell>
        </row>
        <row r="236">
          <cell r="J236">
            <v>194700</v>
          </cell>
          <cell r="K236">
            <v>194700</v>
          </cell>
          <cell r="L236">
            <v>194700</v>
          </cell>
          <cell r="M236">
            <v>194700</v>
          </cell>
          <cell r="N236">
            <v>194700</v>
          </cell>
          <cell r="O236">
            <v>194700</v>
          </cell>
          <cell r="P236">
            <v>194700</v>
          </cell>
          <cell r="Q236">
            <v>194700</v>
          </cell>
          <cell r="R236">
            <v>194700</v>
          </cell>
          <cell r="S236">
            <v>194700</v>
          </cell>
          <cell r="T236">
            <v>194700</v>
          </cell>
          <cell r="U236">
            <v>194700</v>
          </cell>
          <cell r="V236">
            <v>194700</v>
          </cell>
          <cell r="W236">
            <v>194700</v>
          </cell>
          <cell r="X236">
            <v>194700</v>
          </cell>
          <cell r="Y236">
            <v>194700</v>
          </cell>
          <cell r="Z236">
            <v>194700</v>
          </cell>
          <cell r="AA236">
            <v>194700</v>
          </cell>
          <cell r="AD236">
            <v>194700</v>
          </cell>
          <cell r="AE236">
            <v>194700</v>
          </cell>
          <cell r="AF236">
            <v>194700</v>
          </cell>
          <cell r="AG236">
            <v>194700</v>
          </cell>
          <cell r="AH236">
            <v>194700</v>
          </cell>
          <cell r="AI236">
            <v>194700</v>
          </cell>
          <cell r="AJ236">
            <v>194700</v>
          </cell>
          <cell r="AK236">
            <v>194700</v>
          </cell>
          <cell r="AL236">
            <v>194700</v>
          </cell>
          <cell r="AM236">
            <v>194700</v>
          </cell>
          <cell r="AN236">
            <v>194700</v>
          </cell>
          <cell r="AP236">
            <v>194700</v>
          </cell>
          <cell r="AT236">
            <v>0</v>
          </cell>
        </row>
        <row r="237">
          <cell r="J237">
            <v>44370</v>
          </cell>
          <cell r="K237">
            <v>64370</v>
          </cell>
          <cell r="L237">
            <v>169370</v>
          </cell>
          <cell r="M237">
            <v>169370</v>
          </cell>
          <cell r="N237">
            <v>169370</v>
          </cell>
          <cell r="O237">
            <v>169370</v>
          </cell>
          <cell r="P237">
            <v>169370</v>
          </cell>
          <cell r="Q237">
            <v>94370</v>
          </cell>
          <cell r="R237">
            <v>94370</v>
          </cell>
          <cell r="S237">
            <v>94370</v>
          </cell>
          <cell r="T237">
            <v>94370</v>
          </cell>
          <cell r="U237">
            <v>74370</v>
          </cell>
          <cell r="V237">
            <v>44370</v>
          </cell>
          <cell r="W237">
            <v>74370</v>
          </cell>
          <cell r="X237">
            <v>30000</v>
          </cell>
          <cell r="Y237">
            <v>30000</v>
          </cell>
          <cell r="Z237">
            <v>30000</v>
          </cell>
          <cell r="AA237">
            <v>30000</v>
          </cell>
          <cell r="AD237">
            <v>100203.33333333333</v>
          </cell>
          <cell r="AE237">
            <v>104370</v>
          </cell>
          <cell r="AF237">
            <v>108536.66666666667</v>
          </cell>
          <cell r="AG237">
            <v>112703.33333333333</v>
          </cell>
          <cell r="AH237">
            <v>116036.66666666667</v>
          </cell>
          <cell r="AI237">
            <v>117286.66666666667</v>
          </cell>
          <cell r="AJ237">
            <v>117703.33333333333</v>
          </cell>
          <cell r="AK237">
            <v>112312.91666666667</v>
          </cell>
          <cell r="AL237">
            <v>100698.75</v>
          </cell>
          <cell r="AM237">
            <v>89084.583333333328</v>
          </cell>
          <cell r="AN237">
            <v>77470.416666666672</v>
          </cell>
          <cell r="AP237">
            <v>57367.083333333336</v>
          </cell>
          <cell r="AT237" t="str">
            <v>23</v>
          </cell>
        </row>
        <row r="238">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D238">
            <v>0</v>
          </cell>
          <cell r="AE238">
            <v>0</v>
          </cell>
          <cell r="AF238">
            <v>0</v>
          </cell>
          <cell r="AG238">
            <v>0</v>
          </cell>
          <cell r="AH238">
            <v>0</v>
          </cell>
          <cell r="AI238">
            <v>0</v>
          </cell>
          <cell r="AJ238">
            <v>0</v>
          </cell>
          <cell r="AK238">
            <v>0</v>
          </cell>
          <cell r="AL238">
            <v>0</v>
          </cell>
          <cell r="AM238">
            <v>0</v>
          </cell>
          <cell r="AN238">
            <v>0</v>
          </cell>
          <cell r="AP238">
            <v>0</v>
          </cell>
          <cell r="AT238">
            <v>0</v>
          </cell>
        </row>
        <row r="239">
          <cell r="J239">
            <v>1195131.51</v>
          </cell>
          <cell r="K239">
            <v>1195232.73</v>
          </cell>
          <cell r="L239">
            <v>1520899.18</v>
          </cell>
          <cell r="M239">
            <v>1521027.99</v>
          </cell>
          <cell r="N239">
            <v>1521156.81</v>
          </cell>
          <cell r="O239">
            <v>1521281.48</v>
          </cell>
          <cell r="P239">
            <v>1521410.32</v>
          </cell>
          <cell r="Q239">
            <v>1521535.01</v>
          </cell>
          <cell r="R239">
            <v>1521663.87</v>
          </cell>
          <cell r="S239">
            <v>1752129.25</v>
          </cell>
          <cell r="T239">
            <v>1752254.21</v>
          </cell>
          <cell r="U239">
            <v>1752626.25</v>
          </cell>
          <cell r="V239">
            <v>1752986.36</v>
          </cell>
          <cell r="W239">
            <v>1753358.55</v>
          </cell>
          <cell r="X239">
            <v>1753841.32</v>
          </cell>
          <cell r="Y239">
            <v>1754437.14</v>
          </cell>
          <cell r="Z239">
            <v>1755033.17</v>
          </cell>
          <cell r="AA239">
            <v>1755610.17</v>
          </cell>
          <cell r="AD239">
            <v>1291068.4245833333</v>
          </cell>
          <cell r="AE239">
            <v>1343364.3720833333</v>
          </cell>
          <cell r="AF239">
            <v>1399112.6616666669</v>
          </cell>
          <cell r="AG239">
            <v>1455008.6925000001</v>
          </cell>
          <cell r="AH239">
            <v>1501462.6891666669</v>
          </cell>
          <cell r="AI239">
            <v>1547939.6695833334</v>
          </cell>
          <cell r="AJ239">
            <v>1594438.8641666668</v>
          </cell>
          <cell r="AK239">
            <v>1627400.0291666668</v>
          </cell>
          <cell r="AL239">
            <v>1646831.3329166668</v>
          </cell>
          <cell r="AM239">
            <v>1666301.5625</v>
          </cell>
          <cell r="AN239">
            <v>1685810.1062500002</v>
          </cell>
          <cell r="AP239">
            <v>1724892.4966666668</v>
          </cell>
          <cell r="AT239">
            <v>0</v>
          </cell>
        </row>
        <row r="240">
          <cell r="J240">
            <v>0</v>
          </cell>
          <cell r="K240">
            <v>0</v>
          </cell>
          <cell r="L240">
            <v>0</v>
          </cell>
          <cell r="M240">
            <v>0</v>
          </cell>
          <cell r="N240">
            <v>0</v>
          </cell>
          <cell r="O240">
            <v>0</v>
          </cell>
          <cell r="P240">
            <v>0</v>
          </cell>
          <cell r="Q240">
            <v>0</v>
          </cell>
          <cell r="R240">
            <v>0</v>
          </cell>
          <cell r="S240">
            <v>0</v>
          </cell>
          <cell r="T240">
            <v>721512</v>
          </cell>
          <cell r="U240">
            <v>47673.84</v>
          </cell>
          <cell r="V240">
            <v>115637.49</v>
          </cell>
          <cell r="W240">
            <v>529560.99</v>
          </cell>
          <cell r="X240">
            <v>182336</v>
          </cell>
          <cell r="Y240">
            <v>836185.5</v>
          </cell>
          <cell r="Z240">
            <v>1384062</v>
          </cell>
          <cell r="AA240">
            <v>1564302.75</v>
          </cell>
          <cell r="AD240">
            <v>0</v>
          </cell>
          <cell r="AE240">
            <v>0</v>
          </cell>
          <cell r="AF240">
            <v>0</v>
          </cell>
          <cell r="AG240">
            <v>30063</v>
          </cell>
          <cell r="AH240">
            <v>62112.41</v>
          </cell>
          <cell r="AI240">
            <v>68917.048750000002</v>
          </cell>
          <cell r="AJ240">
            <v>95800.318749999991</v>
          </cell>
          <cell r="AK240">
            <v>125462.69333333331</v>
          </cell>
          <cell r="AL240">
            <v>167901.08916666664</v>
          </cell>
          <cell r="AM240">
            <v>260411.40166666664</v>
          </cell>
          <cell r="AN240">
            <v>383259.93291666667</v>
          </cell>
          <cell r="AP240">
            <v>731994.58916666673</v>
          </cell>
          <cell r="AT240" t="str">
            <v>56</v>
          </cell>
        </row>
        <row r="241">
          <cell r="J241">
            <v>7534.56</v>
          </cell>
          <cell r="K241">
            <v>7534.56</v>
          </cell>
          <cell r="L241">
            <v>7534.56</v>
          </cell>
          <cell r="M241">
            <v>7534.56</v>
          </cell>
          <cell r="N241">
            <v>7534.56</v>
          </cell>
          <cell r="O241">
            <v>7534.56</v>
          </cell>
          <cell r="P241">
            <v>7534.56</v>
          </cell>
          <cell r="Q241">
            <v>7534.56</v>
          </cell>
          <cell r="R241">
            <v>7534.56</v>
          </cell>
          <cell r="S241">
            <v>7534.56</v>
          </cell>
          <cell r="T241">
            <v>7534.56</v>
          </cell>
          <cell r="U241">
            <v>7534.56</v>
          </cell>
          <cell r="V241">
            <v>7534.56</v>
          </cell>
          <cell r="W241">
            <v>7534.56</v>
          </cell>
          <cell r="X241">
            <v>7534.56</v>
          </cell>
          <cell r="Y241">
            <v>7534.56</v>
          </cell>
          <cell r="Z241">
            <v>7534.56</v>
          </cell>
          <cell r="AA241">
            <v>7534.56</v>
          </cell>
          <cell r="AD241">
            <v>7534.5599999999986</v>
          </cell>
          <cell r="AE241">
            <v>7534.5599999999986</v>
          </cell>
          <cell r="AF241">
            <v>7534.5599999999986</v>
          </cell>
          <cell r="AG241">
            <v>7534.5599999999986</v>
          </cell>
          <cell r="AH241">
            <v>7534.5599999999986</v>
          </cell>
          <cell r="AI241">
            <v>7534.5599999999986</v>
          </cell>
          <cell r="AJ241">
            <v>7534.5599999999986</v>
          </cell>
          <cell r="AK241">
            <v>7534.5599999999986</v>
          </cell>
          <cell r="AL241">
            <v>7534.5599999999986</v>
          </cell>
          <cell r="AM241">
            <v>7534.5599999999986</v>
          </cell>
          <cell r="AN241">
            <v>7534.5599999999986</v>
          </cell>
          <cell r="AP241">
            <v>7534.5599999999986</v>
          </cell>
          <cell r="AT241">
            <v>0</v>
          </cell>
        </row>
        <row r="242">
          <cell r="J242">
            <v>0</v>
          </cell>
          <cell r="K242">
            <v>103953.85</v>
          </cell>
          <cell r="L242">
            <v>0</v>
          </cell>
          <cell r="M242">
            <v>121146.16</v>
          </cell>
          <cell r="N242">
            <v>119451.35</v>
          </cell>
          <cell r="O242">
            <v>0</v>
          </cell>
          <cell r="P242">
            <v>140422.71</v>
          </cell>
          <cell r="Q242">
            <v>258594.59</v>
          </cell>
          <cell r="R242">
            <v>211027.04</v>
          </cell>
          <cell r="S242">
            <v>1408789.9</v>
          </cell>
          <cell r="T242">
            <v>1679925.04</v>
          </cell>
          <cell r="U242">
            <v>1347928.14</v>
          </cell>
          <cell r="V242">
            <v>1656560.22</v>
          </cell>
          <cell r="W242">
            <v>1422323.98</v>
          </cell>
          <cell r="X242">
            <v>1189903.5900000001</v>
          </cell>
          <cell r="Y242">
            <v>752527.25</v>
          </cell>
          <cell r="Z242">
            <v>266844.02</v>
          </cell>
          <cell r="AA242">
            <v>0</v>
          </cell>
          <cell r="AD242">
            <v>100845.78249999999</v>
          </cell>
          <cell r="AE242">
            <v>113312.38666666666</v>
          </cell>
          <cell r="AF242">
            <v>180804.75916666666</v>
          </cell>
          <cell r="AG242">
            <v>289958.83541666664</v>
          </cell>
          <cell r="AH242">
            <v>394841.61541666667</v>
          </cell>
          <cell r="AI242">
            <v>518293.24083333329</v>
          </cell>
          <cell r="AJ242">
            <v>642248.67208333325</v>
          </cell>
          <cell r="AK242">
            <v>746760.07708333328</v>
          </cell>
          <cell r="AL242">
            <v>822646.93874999986</v>
          </cell>
          <cell r="AM242">
            <v>855095.84541666659</v>
          </cell>
          <cell r="AN242">
            <v>861237.20666666655</v>
          </cell>
          <cell r="AP242">
            <v>841072.29124999989</v>
          </cell>
          <cell r="AT242">
            <v>0</v>
          </cell>
        </row>
        <row r="243">
          <cell r="J243">
            <v>73353</v>
          </cell>
          <cell r="K243">
            <v>73353</v>
          </cell>
          <cell r="L243">
            <v>73353</v>
          </cell>
          <cell r="M243">
            <v>73353</v>
          </cell>
          <cell r="N243">
            <v>73353</v>
          </cell>
          <cell r="O243">
            <v>73353</v>
          </cell>
          <cell r="P243">
            <v>73353</v>
          </cell>
          <cell r="Q243">
            <v>73353</v>
          </cell>
          <cell r="R243">
            <v>73353</v>
          </cell>
          <cell r="S243">
            <v>73353</v>
          </cell>
          <cell r="T243">
            <v>73353</v>
          </cell>
          <cell r="U243">
            <v>73353</v>
          </cell>
          <cell r="V243">
            <v>73353</v>
          </cell>
          <cell r="W243">
            <v>73353</v>
          </cell>
          <cell r="X243">
            <v>73353</v>
          </cell>
          <cell r="Y243">
            <v>73353</v>
          </cell>
          <cell r="Z243">
            <v>73353</v>
          </cell>
          <cell r="AA243">
            <v>73353</v>
          </cell>
          <cell r="AD243">
            <v>73353</v>
          </cell>
          <cell r="AE243">
            <v>73353</v>
          </cell>
          <cell r="AF243">
            <v>73353</v>
          </cell>
          <cell r="AG243">
            <v>73353</v>
          </cell>
          <cell r="AH243">
            <v>73353</v>
          </cell>
          <cell r="AI243">
            <v>73353</v>
          </cell>
          <cell r="AJ243">
            <v>73353</v>
          </cell>
          <cell r="AK243">
            <v>73353</v>
          </cell>
          <cell r="AL243">
            <v>73353</v>
          </cell>
          <cell r="AM243">
            <v>73353</v>
          </cell>
          <cell r="AN243">
            <v>73353</v>
          </cell>
          <cell r="AP243">
            <v>73353</v>
          </cell>
          <cell r="AT243">
            <v>0</v>
          </cell>
        </row>
        <row r="244">
          <cell r="J244">
            <v>1786010</v>
          </cell>
          <cell r="K244">
            <v>1786010</v>
          </cell>
          <cell r="L244">
            <v>1786010</v>
          </cell>
          <cell r="M244">
            <v>1786010</v>
          </cell>
          <cell r="N244">
            <v>1786010</v>
          </cell>
          <cell r="O244">
            <v>1786010</v>
          </cell>
          <cell r="P244">
            <v>1786010</v>
          </cell>
          <cell r="Q244">
            <v>1786010</v>
          </cell>
          <cell r="R244">
            <v>1389397</v>
          </cell>
          <cell r="S244">
            <v>1389397</v>
          </cell>
          <cell r="T244">
            <v>1389397</v>
          </cell>
          <cell r="U244">
            <v>1389397</v>
          </cell>
          <cell r="V244">
            <v>1389397</v>
          </cell>
          <cell r="W244">
            <v>1389397</v>
          </cell>
          <cell r="X244">
            <v>1389397</v>
          </cell>
          <cell r="Y244">
            <v>1389397</v>
          </cell>
          <cell r="Z244">
            <v>1389397</v>
          </cell>
          <cell r="AA244">
            <v>1389397</v>
          </cell>
          <cell r="AD244">
            <v>1792359.7083333333</v>
          </cell>
          <cell r="AE244">
            <v>1769484.4583333333</v>
          </cell>
          <cell r="AF244">
            <v>1736433.375</v>
          </cell>
          <cell r="AG244">
            <v>1703382.2916666667</v>
          </cell>
          <cell r="AH244">
            <v>1670331.2083333333</v>
          </cell>
          <cell r="AI244">
            <v>1637280.125</v>
          </cell>
          <cell r="AJ244">
            <v>1604229.0416666667</v>
          </cell>
          <cell r="AK244">
            <v>1571177.9583333333</v>
          </cell>
          <cell r="AL244">
            <v>1538126.875</v>
          </cell>
          <cell r="AM244">
            <v>1505075.7916666667</v>
          </cell>
          <cell r="AN244">
            <v>1472024.7083333333</v>
          </cell>
          <cell r="AP244">
            <v>1405922.5416666667</v>
          </cell>
          <cell r="AT244">
            <v>0</v>
          </cell>
        </row>
        <row r="245">
          <cell r="J245">
            <v>1818485</v>
          </cell>
          <cell r="K245">
            <v>1818485</v>
          </cell>
          <cell r="L245">
            <v>1818485</v>
          </cell>
          <cell r="M245">
            <v>1818485</v>
          </cell>
          <cell r="N245">
            <v>1818485</v>
          </cell>
          <cell r="O245">
            <v>1818485</v>
          </cell>
          <cell r="P245">
            <v>1818485</v>
          </cell>
          <cell r="Q245">
            <v>1818485</v>
          </cell>
          <cell r="R245">
            <v>1836506</v>
          </cell>
          <cell r="S245">
            <v>1836506</v>
          </cell>
          <cell r="T245">
            <v>1836506</v>
          </cell>
          <cell r="U245">
            <v>1836506</v>
          </cell>
          <cell r="V245">
            <v>1836506</v>
          </cell>
          <cell r="W245">
            <v>1836506</v>
          </cell>
          <cell r="X245">
            <v>1836506</v>
          </cell>
          <cell r="Y245">
            <v>1836506</v>
          </cell>
          <cell r="Z245">
            <v>1836506</v>
          </cell>
          <cell r="AA245">
            <v>1836506</v>
          </cell>
          <cell r="AD245">
            <v>1787444.1666666667</v>
          </cell>
          <cell r="AE245">
            <v>1819235.875</v>
          </cell>
          <cell r="AF245">
            <v>1820737.625</v>
          </cell>
          <cell r="AG245">
            <v>1822239.375</v>
          </cell>
          <cell r="AH245">
            <v>1823741.125</v>
          </cell>
          <cell r="AI245">
            <v>1825242.875</v>
          </cell>
          <cell r="AJ245">
            <v>1826744.625</v>
          </cell>
          <cell r="AK245">
            <v>1828246.375</v>
          </cell>
          <cell r="AL245">
            <v>1829748.125</v>
          </cell>
          <cell r="AM245">
            <v>1831249.875</v>
          </cell>
          <cell r="AN245">
            <v>1832751.625</v>
          </cell>
          <cell r="AP245">
            <v>1835755.125</v>
          </cell>
          <cell r="AT245">
            <v>0</v>
          </cell>
        </row>
        <row r="246">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D246">
            <v>0</v>
          </cell>
          <cell r="AE246">
            <v>0</v>
          </cell>
          <cell r="AF246">
            <v>0</v>
          </cell>
          <cell r="AG246">
            <v>0</v>
          </cell>
          <cell r="AH246">
            <v>0</v>
          </cell>
          <cell r="AI246">
            <v>0</v>
          </cell>
          <cell r="AJ246">
            <v>0</v>
          </cell>
          <cell r="AK246">
            <v>0</v>
          </cell>
          <cell r="AL246">
            <v>0</v>
          </cell>
          <cell r="AM246">
            <v>0</v>
          </cell>
          <cell r="AN246">
            <v>0</v>
          </cell>
          <cell r="AP246">
            <v>0</v>
          </cell>
          <cell r="AT246">
            <v>0</v>
          </cell>
        </row>
        <row r="247">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D247">
            <v>0</v>
          </cell>
          <cell r="AE247">
            <v>0</v>
          </cell>
          <cell r="AF247">
            <v>0</v>
          </cell>
          <cell r="AG247">
            <v>0</v>
          </cell>
          <cell r="AH247">
            <v>0</v>
          </cell>
          <cell r="AI247">
            <v>0</v>
          </cell>
          <cell r="AJ247">
            <v>0</v>
          </cell>
          <cell r="AK247">
            <v>0</v>
          </cell>
          <cell r="AL247">
            <v>0</v>
          </cell>
          <cell r="AM247">
            <v>0</v>
          </cell>
          <cell r="AN247">
            <v>0</v>
          </cell>
          <cell r="AP247">
            <v>0</v>
          </cell>
          <cell r="AT247">
            <v>0</v>
          </cell>
        </row>
        <row r="248">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D248">
            <v>0</v>
          </cell>
          <cell r="AE248">
            <v>0</v>
          </cell>
          <cell r="AF248">
            <v>0</v>
          </cell>
          <cell r="AG248">
            <v>0</v>
          </cell>
          <cell r="AH248">
            <v>0</v>
          </cell>
          <cell r="AI248">
            <v>0</v>
          </cell>
          <cell r="AJ248">
            <v>0</v>
          </cell>
          <cell r="AK248">
            <v>0</v>
          </cell>
          <cell r="AL248">
            <v>0</v>
          </cell>
          <cell r="AM248">
            <v>0</v>
          </cell>
          <cell r="AN248">
            <v>0</v>
          </cell>
          <cell r="AP248">
            <v>0</v>
          </cell>
          <cell r="AT248">
            <v>0</v>
          </cell>
        </row>
        <row r="249">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D249">
            <v>0</v>
          </cell>
          <cell r="AE249">
            <v>0</v>
          </cell>
          <cell r="AF249">
            <v>0</v>
          </cell>
          <cell r="AG249">
            <v>0</v>
          </cell>
          <cell r="AH249">
            <v>0</v>
          </cell>
          <cell r="AI249">
            <v>0</v>
          </cell>
          <cell r="AJ249">
            <v>0</v>
          </cell>
          <cell r="AK249">
            <v>0</v>
          </cell>
          <cell r="AL249">
            <v>0</v>
          </cell>
          <cell r="AM249">
            <v>0</v>
          </cell>
          <cell r="AN249">
            <v>0</v>
          </cell>
          <cell r="AP249">
            <v>0</v>
          </cell>
          <cell r="AT249">
            <v>0</v>
          </cell>
        </row>
        <row r="250">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D250">
            <v>0</v>
          </cell>
          <cell r="AE250">
            <v>0</v>
          </cell>
          <cell r="AF250">
            <v>0</v>
          </cell>
          <cell r="AG250">
            <v>0</v>
          </cell>
          <cell r="AH250">
            <v>0</v>
          </cell>
          <cell r="AI250">
            <v>0</v>
          </cell>
          <cell r="AJ250">
            <v>0</v>
          </cell>
          <cell r="AK250">
            <v>0</v>
          </cell>
          <cell r="AL250">
            <v>0</v>
          </cell>
          <cell r="AM250">
            <v>0</v>
          </cell>
          <cell r="AN250">
            <v>0</v>
          </cell>
          <cell r="AP250">
            <v>0</v>
          </cell>
          <cell r="AT250">
            <v>0</v>
          </cell>
        </row>
        <row r="251">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D251">
            <v>0</v>
          </cell>
          <cell r="AE251">
            <v>0</v>
          </cell>
          <cell r="AF251">
            <v>0</v>
          </cell>
          <cell r="AG251">
            <v>0</v>
          </cell>
          <cell r="AH251">
            <v>0</v>
          </cell>
          <cell r="AI251">
            <v>0</v>
          </cell>
          <cell r="AJ251">
            <v>0</v>
          </cell>
          <cell r="AK251">
            <v>0</v>
          </cell>
          <cell r="AL251">
            <v>0</v>
          </cell>
          <cell r="AM251">
            <v>0</v>
          </cell>
          <cell r="AN251">
            <v>0</v>
          </cell>
          <cell r="AP251">
            <v>0</v>
          </cell>
          <cell r="AT251">
            <v>0</v>
          </cell>
        </row>
        <row r="252">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D252">
            <v>0</v>
          </cell>
          <cell r="AE252">
            <v>0</v>
          </cell>
          <cell r="AF252">
            <v>0</v>
          </cell>
          <cell r="AG252">
            <v>0</v>
          </cell>
          <cell r="AH252">
            <v>0</v>
          </cell>
          <cell r="AI252">
            <v>0</v>
          </cell>
          <cell r="AJ252">
            <v>0</v>
          </cell>
          <cell r="AK252">
            <v>0</v>
          </cell>
          <cell r="AL252">
            <v>0</v>
          </cell>
          <cell r="AM252">
            <v>0</v>
          </cell>
          <cell r="AN252">
            <v>0</v>
          </cell>
          <cell r="AP252">
            <v>0</v>
          </cell>
          <cell r="AT252">
            <v>0</v>
          </cell>
        </row>
        <row r="253">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D253">
            <v>0</v>
          </cell>
          <cell r="AE253">
            <v>0</v>
          </cell>
          <cell r="AF253">
            <v>0</v>
          </cell>
          <cell r="AG253">
            <v>0</v>
          </cell>
          <cell r="AH253">
            <v>0</v>
          </cell>
          <cell r="AI253">
            <v>0</v>
          </cell>
          <cell r="AJ253">
            <v>0</v>
          </cell>
          <cell r="AK253">
            <v>0</v>
          </cell>
          <cell r="AL253">
            <v>0</v>
          </cell>
          <cell r="AM253">
            <v>0</v>
          </cell>
          <cell r="AN253">
            <v>0</v>
          </cell>
          <cell r="AP253">
            <v>0</v>
          </cell>
          <cell r="AT253">
            <v>0</v>
          </cell>
        </row>
        <row r="254">
          <cell r="J254">
            <v>100000</v>
          </cell>
          <cell r="K254">
            <v>100000</v>
          </cell>
          <cell r="L254">
            <v>100000</v>
          </cell>
          <cell r="M254">
            <v>100000</v>
          </cell>
          <cell r="N254">
            <v>100000</v>
          </cell>
          <cell r="O254">
            <v>100000</v>
          </cell>
          <cell r="P254">
            <v>100000</v>
          </cell>
          <cell r="Q254">
            <v>100000</v>
          </cell>
          <cell r="R254">
            <v>100000</v>
          </cell>
          <cell r="S254">
            <v>100000</v>
          </cell>
          <cell r="T254">
            <v>100000</v>
          </cell>
          <cell r="U254">
            <v>100000</v>
          </cell>
          <cell r="V254">
            <v>100000</v>
          </cell>
          <cell r="W254">
            <v>100000</v>
          </cell>
          <cell r="X254">
            <v>100000</v>
          </cell>
          <cell r="Y254">
            <v>100000</v>
          </cell>
          <cell r="Z254">
            <v>100000</v>
          </cell>
          <cell r="AA254">
            <v>100000</v>
          </cell>
          <cell r="AD254">
            <v>100000</v>
          </cell>
          <cell r="AE254">
            <v>100000</v>
          </cell>
          <cell r="AF254">
            <v>100000</v>
          </cell>
          <cell r="AG254">
            <v>100000</v>
          </cell>
          <cell r="AH254">
            <v>100000</v>
          </cell>
          <cell r="AI254">
            <v>100000</v>
          </cell>
          <cell r="AJ254">
            <v>100000</v>
          </cell>
          <cell r="AK254">
            <v>100000</v>
          </cell>
          <cell r="AL254">
            <v>100000</v>
          </cell>
          <cell r="AM254">
            <v>100000</v>
          </cell>
          <cell r="AN254">
            <v>100000</v>
          </cell>
          <cell r="AP254">
            <v>100000</v>
          </cell>
          <cell r="AT254">
            <v>0</v>
          </cell>
        </row>
        <row r="255">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D255">
            <v>0</v>
          </cell>
          <cell r="AE255">
            <v>0</v>
          </cell>
          <cell r="AF255">
            <v>0</v>
          </cell>
          <cell r="AG255">
            <v>0</v>
          </cell>
          <cell r="AH255">
            <v>0</v>
          </cell>
          <cell r="AI255">
            <v>0</v>
          </cell>
          <cell r="AJ255">
            <v>0</v>
          </cell>
          <cell r="AK255">
            <v>0</v>
          </cell>
          <cell r="AL255">
            <v>0</v>
          </cell>
          <cell r="AM255">
            <v>0</v>
          </cell>
          <cell r="AN255">
            <v>0</v>
          </cell>
          <cell r="AP255">
            <v>0</v>
          </cell>
          <cell r="AT255">
            <v>0</v>
          </cell>
        </row>
        <row r="256">
          <cell r="J256">
            <v>577634.57999999996</v>
          </cell>
          <cell r="K256">
            <v>1748405.94</v>
          </cell>
          <cell r="L256">
            <v>432439.4</v>
          </cell>
          <cell r="M256">
            <v>591909.12</v>
          </cell>
          <cell r="N256">
            <v>560304.51</v>
          </cell>
          <cell r="O256">
            <v>545359.09</v>
          </cell>
          <cell r="P256">
            <v>1481712.13</v>
          </cell>
          <cell r="Q256">
            <v>1024146.3</v>
          </cell>
          <cell r="R256">
            <v>623136.14</v>
          </cell>
          <cell r="S256">
            <v>448591.58</v>
          </cell>
          <cell r="T256">
            <v>454038.83</v>
          </cell>
          <cell r="U256">
            <v>510424.74</v>
          </cell>
          <cell r="V256">
            <v>861896.53</v>
          </cell>
          <cell r="W256">
            <v>3495374.94</v>
          </cell>
          <cell r="X256">
            <v>1685117.08</v>
          </cell>
          <cell r="Y256">
            <v>891811.92</v>
          </cell>
          <cell r="Z256">
            <v>913748.67</v>
          </cell>
          <cell r="AA256">
            <v>597063.1</v>
          </cell>
          <cell r="AD256">
            <v>746786.58124999993</v>
          </cell>
          <cell r="AE256">
            <v>760378.71583333332</v>
          </cell>
          <cell r="AF256">
            <v>764360.24124999996</v>
          </cell>
          <cell r="AG256">
            <v>759018.24333333317</v>
          </cell>
          <cell r="AH256">
            <v>752824.60416666663</v>
          </cell>
          <cell r="AI256">
            <v>761686.11124999996</v>
          </cell>
          <cell r="AJ256">
            <v>846320.73416666675</v>
          </cell>
          <cell r="AK256">
            <v>971306.01250000007</v>
          </cell>
          <cell r="AL256">
            <v>1035996.8658333333</v>
          </cell>
          <cell r="AM256">
            <v>1063219.6558333333</v>
          </cell>
          <cell r="AN256">
            <v>1080100.8295833333</v>
          </cell>
          <cell r="AP256">
            <v>1002740.9341666666</v>
          </cell>
          <cell r="AT256">
            <v>0</v>
          </cell>
        </row>
        <row r="257">
          <cell r="J257">
            <v>0</v>
          </cell>
          <cell r="K257">
            <v>0</v>
          </cell>
          <cell r="L257">
            <v>0</v>
          </cell>
          <cell r="M257">
            <v>0</v>
          </cell>
          <cell r="N257">
            <v>0</v>
          </cell>
          <cell r="O257">
            <v>0</v>
          </cell>
          <cell r="P257">
            <v>0</v>
          </cell>
          <cell r="Q257">
            <v>0</v>
          </cell>
          <cell r="R257">
            <v>0</v>
          </cell>
          <cell r="S257">
            <v>0</v>
          </cell>
          <cell r="T257">
            <v>75000</v>
          </cell>
          <cell r="U257">
            <v>75000</v>
          </cell>
          <cell r="V257">
            <v>75000</v>
          </cell>
          <cell r="W257">
            <v>75000</v>
          </cell>
          <cell r="X257">
            <v>75000</v>
          </cell>
          <cell r="Y257">
            <v>75000</v>
          </cell>
          <cell r="Z257">
            <v>75000</v>
          </cell>
          <cell r="AA257">
            <v>75000</v>
          </cell>
          <cell r="AD257">
            <v>0</v>
          </cell>
          <cell r="AE257">
            <v>0</v>
          </cell>
          <cell r="AF257">
            <v>0</v>
          </cell>
          <cell r="AG257">
            <v>3125</v>
          </cell>
          <cell r="AH257">
            <v>9375</v>
          </cell>
          <cell r="AI257">
            <v>15625</v>
          </cell>
          <cell r="AJ257">
            <v>21875</v>
          </cell>
          <cell r="AK257">
            <v>28125</v>
          </cell>
          <cell r="AL257">
            <v>34375</v>
          </cell>
          <cell r="AM257">
            <v>40625</v>
          </cell>
          <cell r="AN257">
            <v>46875</v>
          </cell>
          <cell r="AP257">
            <v>59375</v>
          </cell>
          <cell r="AT257">
            <v>0</v>
          </cell>
        </row>
        <row r="258">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D258">
            <v>0</v>
          </cell>
          <cell r="AE258">
            <v>0</v>
          </cell>
          <cell r="AF258">
            <v>0</v>
          </cell>
          <cell r="AG258">
            <v>0</v>
          </cell>
          <cell r="AH258">
            <v>0</v>
          </cell>
          <cell r="AI258">
            <v>0</v>
          </cell>
          <cell r="AJ258">
            <v>0</v>
          </cell>
          <cell r="AK258">
            <v>0</v>
          </cell>
          <cell r="AL258">
            <v>0</v>
          </cell>
          <cell r="AM258">
            <v>0</v>
          </cell>
          <cell r="AN258">
            <v>0</v>
          </cell>
          <cell r="AP258">
            <v>0</v>
          </cell>
          <cell r="AT258">
            <v>0</v>
          </cell>
        </row>
        <row r="259">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D259">
            <v>0</v>
          </cell>
          <cell r="AE259">
            <v>0</v>
          </cell>
          <cell r="AF259">
            <v>0</v>
          </cell>
          <cell r="AG259">
            <v>0</v>
          </cell>
          <cell r="AH259">
            <v>0</v>
          </cell>
          <cell r="AI259">
            <v>0</v>
          </cell>
          <cell r="AJ259">
            <v>0</v>
          </cell>
          <cell r="AK259">
            <v>0</v>
          </cell>
          <cell r="AL259">
            <v>0</v>
          </cell>
          <cell r="AM259">
            <v>0</v>
          </cell>
          <cell r="AN259">
            <v>0</v>
          </cell>
          <cell r="AP259">
            <v>0</v>
          </cell>
          <cell r="AT259">
            <v>0</v>
          </cell>
        </row>
        <row r="260">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D260">
            <v>0</v>
          </cell>
          <cell r="AE260">
            <v>0</v>
          </cell>
          <cell r="AF260">
            <v>0</v>
          </cell>
          <cell r="AG260">
            <v>0</v>
          </cell>
          <cell r="AH260">
            <v>0</v>
          </cell>
          <cell r="AI260">
            <v>0</v>
          </cell>
          <cell r="AJ260">
            <v>0</v>
          </cell>
          <cell r="AK260">
            <v>0</v>
          </cell>
          <cell r="AL260">
            <v>0</v>
          </cell>
          <cell r="AM260">
            <v>0</v>
          </cell>
          <cell r="AN260">
            <v>0</v>
          </cell>
          <cell r="AP260">
            <v>0</v>
          </cell>
          <cell r="AT260" t="str">
            <v>23.1</v>
          </cell>
        </row>
        <row r="261">
          <cell r="J261">
            <v>0</v>
          </cell>
          <cell r="K261">
            <v>0</v>
          </cell>
          <cell r="L261">
            <v>0</v>
          </cell>
          <cell r="M261">
            <v>0</v>
          </cell>
          <cell r="N261">
            <v>0</v>
          </cell>
          <cell r="O261">
            <v>0</v>
          </cell>
          <cell r="P261">
            <v>20000000</v>
          </cell>
          <cell r="Q261">
            <v>0</v>
          </cell>
          <cell r="R261">
            <v>0</v>
          </cell>
          <cell r="S261">
            <v>0</v>
          </cell>
          <cell r="T261">
            <v>0</v>
          </cell>
          <cell r="U261">
            <v>0</v>
          </cell>
          <cell r="V261">
            <v>0</v>
          </cell>
          <cell r="W261">
            <v>0</v>
          </cell>
          <cell r="X261">
            <v>0</v>
          </cell>
          <cell r="Y261">
            <v>0</v>
          </cell>
          <cell r="Z261">
            <v>0</v>
          </cell>
          <cell r="AA261">
            <v>0</v>
          </cell>
          <cell r="AD261">
            <v>3166666.6666666665</v>
          </cell>
          <cell r="AE261">
            <v>3166666.6666666665</v>
          </cell>
          <cell r="AF261">
            <v>3166666.6666666665</v>
          </cell>
          <cell r="AG261">
            <v>3166666.6666666665</v>
          </cell>
          <cell r="AH261">
            <v>2416666.6666666665</v>
          </cell>
          <cell r="AI261">
            <v>1666666.6666666667</v>
          </cell>
          <cell r="AJ261">
            <v>1666666.6666666667</v>
          </cell>
          <cell r="AK261">
            <v>1666666.6666666667</v>
          </cell>
          <cell r="AL261">
            <v>1666666.6666666667</v>
          </cell>
          <cell r="AM261">
            <v>1666666.6666666667</v>
          </cell>
          <cell r="AN261">
            <v>1666666.6666666667</v>
          </cell>
          <cell r="AP261">
            <v>0</v>
          </cell>
          <cell r="AT261" t="str">
            <v>23.1</v>
          </cell>
        </row>
        <row r="262">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D262">
            <v>0</v>
          </cell>
          <cell r="AE262">
            <v>0</v>
          </cell>
          <cell r="AF262">
            <v>0</v>
          </cell>
          <cell r="AG262">
            <v>0</v>
          </cell>
          <cell r="AH262">
            <v>0</v>
          </cell>
          <cell r="AI262">
            <v>0</v>
          </cell>
          <cell r="AJ262">
            <v>0</v>
          </cell>
          <cell r="AK262">
            <v>0</v>
          </cell>
          <cell r="AL262">
            <v>0</v>
          </cell>
          <cell r="AM262">
            <v>0</v>
          </cell>
          <cell r="AN262">
            <v>0</v>
          </cell>
          <cell r="AP262">
            <v>0</v>
          </cell>
          <cell r="AT262" t="str">
            <v>23.1</v>
          </cell>
        </row>
        <row r="263">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D263">
            <v>0</v>
          </cell>
          <cell r="AE263">
            <v>0</v>
          </cell>
          <cell r="AF263">
            <v>0</v>
          </cell>
          <cell r="AG263">
            <v>0</v>
          </cell>
          <cell r="AH263">
            <v>0</v>
          </cell>
          <cell r="AI263">
            <v>0</v>
          </cell>
          <cell r="AJ263">
            <v>0</v>
          </cell>
          <cell r="AK263">
            <v>0</v>
          </cell>
          <cell r="AL263">
            <v>0</v>
          </cell>
          <cell r="AM263">
            <v>0</v>
          </cell>
          <cell r="AN263">
            <v>0</v>
          </cell>
          <cell r="AP263">
            <v>0</v>
          </cell>
          <cell r="AT263" t="str">
            <v>23.1</v>
          </cell>
        </row>
        <row r="264">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D264">
            <v>0</v>
          </cell>
          <cell r="AE264">
            <v>0</v>
          </cell>
          <cell r="AF264">
            <v>0</v>
          </cell>
          <cell r="AG264">
            <v>0</v>
          </cell>
          <cell r="AH264">
            <v>0</v>
          </cell>
          <cell r="AI264">
            <v>0</v>
          </cell>
          <cell r="AJ264">
            <v>0</v>
          </cell>
          <cell r="AK264">
            <v>0</v>
          </cell>
          <cell r="AL264">
            <v>0</v>
          </cell>
          <cell r="AM264">
            <v>0</v>
          </cell>
          <cell r="AN264">
            <v>0</v>
          </cell>
          <cell r="AP264">
            <v>0</v>
          </cell>
          <cell r="AT264" t="str">
            <v>23.1</v>
          </cell>
        </row>
        <row r="265">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D265">
            <v>0</v>
          </cell>
          <cell r="AE265">
            <v>0</v>
          </cell>
          <cell r="AF265">
            <v>0</v>
          </cell>
          <cell r="AG265">
            <v>0</v>
          </cell>
          <cell r="AH265">
            <v>0</v>
          </cell>
          <cell r="AI265">
            <v>0</v>
          </cell>
          <cell r="AJ265">
            <v>0</v>
          </cell>
          <cell r="AK265">
            <v>0</v>
          </cell>
          <cell r="AL265">
            <v>0</v>
          </cell>
          <cell r="AM265">
            <v>0</v>
          </cell>
          <cell r="AN265">
            <v>0</v>
          </cell>
          <cell r="AP265">
            <v>0</v>
          </cell>
          <cell r="AT265" t="str">
            <v>23.1</v>
          </cell>
        </row>
        <row r="266">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D266">
            <v>0</v>
          </cell>
          <cell r="AE266">
            <v>0</v>
          </cell>
          <cell r="AF266">
            <v>0</v>
          </cell>
          <cell r="AG266">
            <v>0</v>
          </cell>
          <cell r="AH266">
            <v>0</v>
          </cell>
          <cell r="AI266">
            <v>0</v>
          </cell>
          <cell r="AJ266">
            <v>0</v>
          </cell>
          <cell r="AK266">
            <v>0</v>
          </cell>
          <cell r="AL266">
            <v>0</v>
          </cell>
          <cell r="AM266">
            <v>0</v>
          </cell>
          <cell r="AN266">
            <v>0</v>
          </cell>
          <cell r="AP266">
            <v>0</v>
          </cell>
          <cell r="AT266" t="str">
            <v>56</v>
          </cell>
        </row>
        <row r="267">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D267">
            <v>0</v>
          </cell>
          <cell r="AE267">
            <v>0</v>
          </cell>
          <cell r="AF267">
            <v>0</v>
          </cell>
          <cell r="AG267">
            <v>0</v>
          </cell>
          <cell r="AH267">
            <v>0</v>
          </cell>
          <cell r="AI267">
            <v>0</v>
          </cell>
          <cell r="AJ267">
            <v>0</v>
          </cell>
          <cell r="AK267">
            <v>0</v>
          </cell>
          <cell r="AL267">
            <v>0</v>
          </cell>
          <cell r="AM267">
            <v>0</v>
          </cell>
          <cell r="AN267">
            <v>0</v>
          </cell>
          <cell r="AP267">
            <v>0</v>
          </cell>
          <cell r="AT267" t="str">
            <v>56</v>
          </cell>
        </row>
        <row r="268">
          <cell r="J268">
            <v>3259692.33</v>
          </cell>
          <cell r="K268">
            <v>3259692.33</v>
          </cell>
          <cell r="L268">
            <v>3259692.33</v>
          </cell>
          <cell r="M268">
            <v>3259692.33</v>
          </cell>
          <cell r="N268">
            <v>3259692.33</v>
          </cell>
          <cell r="O268">
            <v>3213241.34</v>
          </cell>
          <cell r="P268">
            <v>3213241.34</v>
          </cell>
          <cell r="Q268">
            <v>3213241.34</v>
          </cell>
          <cell r="R268">
            <v>3213241.34</v>
          </cell>
          <cell r="S268">
            <v>3213241.34</v>
          </cell>
          <cell r="T268">
            <v>3213241.34</v>
          </cell>
          <cell r="U268">
            <v>3213241.34</v>
          </cell>
          <cell r="V268">
            <v>2619410.85</v>
          </cell>
          <cell r="W268">
            <v>2619410.85</v>
          </cell>
          <cell r="X268">
            <v>2619410.85</v>
          </cell>
          <cell r="Y268">
            <v>2619410.85</v>
          </cell>
          <cell r="Z268">
            <v>2619410.85</v>
          </cell>
          <cell r="AA268">
            <v>2619410.85</v>
          </cell>
          <cell r="AD268">
            <v>3264188.5916666663</v>
          </cell>
          <cell r="AE268">
            <v>3256106.018333334</v>
          </cell>
          <cell r="AF268">
            <v>3248250.3450000002</v>
          </cell>
          <cell r="AG268">
            <v>3240394.6716666669</v>
          </cell>
          <cell r="AH268">
            <v>3234531.3770833332</v>
          </cell>
          <cell r="AI268">
            <v>3205917.5241666674</v>
          </cell>
          <cell r="AJ268">
            <v>3152560.7341666669</v>
          </cell>
          <cell r="AK268">
            <v>3099203.9441666664</v>
          </cell>
          <cell r="AL268">
            <v>3045847.1541666673</v>
          </cell>
          <cell r="AM268">
            <v>2992490.3641666672</v>
          </cell>
          <cell r="AN268">
            <v>2941069.0320833339</v>
          </cell>
          <cell r="AP268">
            <v>2839907.2150000003</v>
          </cell>
          <cell r="AT268" t="str">
            <v>56</v>
          </cell>
        </row>
        <row r="269">
          <cell r="J269">
            <v>-498.1</v>
          </cell>
          <cell r="K269">
            <v>0</v>
          </cell>
          <cell r="L269">
            <v>-86.01</v>
          </cell>
          <cell r="M269">
            <v>0</v>
          </cell>
          <cell r="N269">
            <v>0</v>
          </cell>
          <cell r="O269">
            <v>0</v>
          </cell>
          <cell r="P269">
            <v>-41058.76</v>
          </cell>
          <cell r="Q269">
            <v>0</v>
          </cell>
          <cell r="R269">
            <v>-1057.3800000000001</v>
          </cell>
          <cell r="S269">
            <v>76.58</v>
          </cell>
          <cell r="T269">
            <v>0</v>
          </cell>
          <cell r="U269">
            <v>-30.21</v>
          </cell>
          <cell r="V269">
            <v>0</v>
          </cell>
          <cell r="W269">
            <v>-18.8</v>
          </cell>
          <cell r="X269">
            <v>-50.74</v>
          </cell>
          <cell r="Y269">
            <v>-514004.38</v>
          </cell>
          <cell r="Z269">
            <v>-7397.59</v>
          </cell>
          <cell r="AA269">
            <v>-1.52</v>
          </cell>
          <cell r="AD269">
            <v>-5702.0758333333333</v>
          </cell>
          <cell r="AE269">
            <v>-5746.1333333333341</v>
          </cell>
          <cell r="AF269">
            <v>-5787.0000000000009</v>
          </cell>
          <cell r="AG269">
            <v>-5783.8091666666669</v>
          </cell>
          <cell r="AH269">
            <v>-4669.1495833333329</v>
          </cell>
          <cell r="AI269">
            <v>-3533.7358333333336</v>
          </cell>
          <cell r="AJ269">
            <v>-3513.7649999999999</v>
          </cell>
          <cell r="AK269">
            <v>-3513.0787500000001</v>
          </cell>
          <cell r="AL269">
            <v>-24928.458333333332</v>
          </cell>
          <cell r="AM269">
            <v>-46653.540416666663</v>
          </cell>
          <cell r="AN269">
            <v>-46961.836666666662</v>
          </cell>
          <cell r="AP269">
            <v>-43579.856666666667</v>
          </cell>
          <cell r="AT269">
            <v>0</v>
          </cell>
        </row>
        <row r="270">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D270">
            <v>0</v>
          </cell>
          <cell r="AE270">
            <v>0</v>
          </cell>
          <cell r="AF270">
            <v>0</v>
          </cell>
          <cell r="AG270">
            <v>0</v>
          </cell>
          <cell r="AH270">
            <v>0</v>
          </cell>
          <cell r="AI270">
            <v>0</v>
          </cell>
          <cell r="AJ270">
            <v>0</v>
          </cell>
          <cell r="AK270">
            <v>0</v>
          </cell>
          <cell r="AL270">
            <v>0</v>
          </cell>
          <cell r="AM270">
            <v>0</v>
          </cell>
          <cell r="AN270">
            <v>0</v>
          </cell>
          <cell r="AP270">
            <v>0</v>
          </cell>
          <cell r="AT270" t="str">
            <v>55</v>
          </cell>
        </row>
        <row r="271">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D271">
            <v>0</v>
          </cell>
          <cell r="AE271">
            <v>0</v>
          </cell>
          <cell r="AF271">
            <v>0</v>
          </cell>
          <cell r="AG271">
            <v>0</v>
          </cell>
          <cell r="AH271">
            <v>0</v>
          </cell>
          <cell r="AI271">
            <v>0</v>
          </cell>
          <cell r="AJ271">
            <v>0</v>
          </cell>
          <cell r="AK271">
            <v>0</v>
          </cell>
          <cell r="AL271">
            <v>0</v>
          </cell>
          <cell r="AM271">
            <v>0</v>
          </cell>
          <cell r="AN271">
            <v>0</v>
          </cell>
          <cell r="AP271">
            <v>0</v>
          </cell>
          <cell r="AT271">
            <v>0</v>
          </cell>
        </row>
        <row r="272">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D272">
            <v>0</v>
          </cell>
          <cell r="AE272">
            <v>0</v>
          </cell>
          <cell r="AF272">
            <v>0</v>
          </cell>
          <cell r="AG272">
            <v>0</v>
          </cell>
          <cell r="AH272">
            <v>0</v>
          </cell>
          <cell r="AI272">
            <v>0</v>
          </cell>
          <cell r="AJ272">
            <v>0</v>
          </cell>
          <cell r="AK272">
            <v>0</v>
          </cell>
          <cell r="AL272">
            <v>0</v>
          </cell>
          <cell r="AM272">
            <v>0</v>
          </cell>
          <cell r="AN272">
            <v>0</v>
          </cell>
          <cell r="AP272">
            <v>0</v>
          </cell>
          <cell r="AT272">
            <v>0</v>
          </cell>
        </row>
        <row r="273">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D273">
            <v>0</v>
          </cell>
          <cell r="AE273">
            <v>0</v>
          </cell>
          <cell r="AF273">
            <v>0</v>
          </cell>
          <cell r="AG273">
            <v>0</v>
          </cell>
          <cell r="AH273">
            <v>0</v>
          </cell>
          <cell r="AI273">
            <v>0</v>
          </cell>
          <cell r="AJ273">
            <v>0</v>
          </cell>
          <cell r="AK273">
            <v>0</v>
          </cell>
          <cell r="AL273">
            <v>0</v>
          </cell>
          <cell r="AM273">
            <v>0</v>
          </cell>
          <cell r="AN273">
            <v>0</v>
          </cell>
          <cell r="AP273">
            <v>0</v>
          </cell>
          <cell r="AT273" t="str">
            <v>55</v>
          </cell>
        </row>
        <row r="274">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D274">
            <v>0</v>
          </cell>
          <cell r="AE274">
            <v>0</v>
          </cell>
          <cell r="AF274">
            <v>0</v>
          </cell>
          <cell r="AG274">
            <v>0</v>
          </cell>
          <cell r="AH274">
            <v>0</v>
          </cell>
          <cell r="AI274">
            <v>0</v>
          </cell>
          <cell r="AJ274">
            <v>0</v>
          </cell>
          <cell r="AK274">
            <v>0</v>
          </cell>
          <cell r="AL274">
            <v>0</v>
          </cell>
          <cell r="AM274">
            <v>0</v>
          </cell>
          <cell r="AN274">
            <v>0</v>
          </cell>
          <cell r="AP274">
            <v>0</v>
          </cell>
          <cell r="AT274">
            <v>44</v>
          </cell>
        </row>
        <row r="275">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D275">
            <v>0</v>
          </cell>
          <cell r="AE275">
            <v>0</v>
          </cell>
          <cell r="AF275">
            <v>0</v>
          </cell>
          <cell r="AG275">
            <v>0</v>
          </cell>
          <cell r="AH275">
            <v>0</v>
          </cell>
          <cell r="AI275">
            <v>0</v>
          </cell>
          <cell r="AJ275">
            <v>0</v>
          </cell>
          <cell r="AK275">
            <v>0</v>
          </cell>
          <cell r="AL275">
            <v>0</v>
          </cell>
          <cell r="AM275">
            <v>0</v>
          </cell>
          <cell r="AN275">
            <v>0</v>
          </cell>
          <cell r="AP275">
            <v>0</v>
          </cell>
          <cell r="AT275">
            <v>44</v>
          </cell>
        </row>
        <row r="276">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D276">
            <v>0</v>
          </cell>
          <cell r="AE276">
            <v>0</v>
          </cell>
          <cell r="AF276">
            <v>0</v>
          </cell>
          <cell r="AG276">
            <v>0</v>
          </cell>
          <cell r="AH276">
            <v>0</v>
          </cell>
          <cell r="AI276">
            <v>0</v>
          </cell>
          <cell r="AJ276">
            <v>0</v>
          </cell>
          <cell r="AK276">
            <v>0</v>
          </cell>
          <cell r="AL276">
            <v>0</v>
          </cell>
          <cell r="AM276">
            <v>0</v>
          </cell>
          <cell r="AN276">
            <v>0</v>
          </cell>
          <cell r="AP276">
            <v>0</v>
          </cell>
          <cell r="AT276">
            <v>0</v>
          </cell>
        </row>
        <row r="277">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D277">
            <v>0</v>
          </cell>
          <cell r="AE277">
            <v>0</v>
          </cell>
          <cell r="AF277">
            <v>0</v>
          </cell>
          <cell r="AG277">
            <v>0</v>
          </cell>
          <cell r="AH277">
            <v>0</v>
          </cell>
          <cell r="AI277">
            <v>0</v>
          </cell>
          <cell r="AJ277">
            <v>0</v>
          </cell>
          <cell r="AK277">
            <v>0</v>
          </cell>
          <cell r="AL277">
            <v>0</v>
          </cell>
          <cell r="AM277">
            <v>0</v>
          </cell>
          <cell r="AN277">
            <v>0</v>
          </cell>
          <cell r="AP277">
            <v>0</v>
          </cell>
          <cell r="AT277" t="str">
            <v>56</v>
          </cell>
        </row>
        <row r="278">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D278">
            <v>0</v>
          </cell>
          <cell r="AE278">
            <v>0</v>
          </cell>
          <cell r="AF278">
            <v>0</v>
          </cell>
          <cell r="AG278">
            <v>0</v>
          </cell>
          <cell r="AH278">
            <v>0</v>
          </cell>
          <cell r="AI278">
            <v>0</v>
          </cell>
          <cell r="AJ278">
            <v>0</v>
          </cell>
          <cell r="AK278">
            <v>0</v>
          </cell>
          <cell r="AL278">
            <v>0</v>
          </cell>
          <cell r="AM278">
            <v>0</v>
          </cell>
          <cell r="AN278">
            <v>0</v>
          </cell>
          <cell r="AP278">
            <v>0</v>
          </cell>
          <cell r="AT278" t="str">
            <v>56</v>
          </cell>
        </row>
        <row r="279">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D279">
            <v>0</v>
          </cell>
          <cell r="AE279">
            <v>0</v>
          </cell>
          <cell r="AF279">
            <v>0</v>
          </cell>
          <cell r="AG279">
            <v>0</v>
          </cell>
          <cell r="AH279">
            <v>0</v>
          </cell>
          <cell r="AI279">
            <v>0</v>
          </cell>
          <cell r="AJ279">
            <v>0</v>
          </cell>
          <cell r="AK279">
            <v>0</v>
          </cell>
          <cell r="AL279">
            <v>0</v>
          </cell>
          <cell r="AM279">
            <v>0</v>
          </cell>
          <cell r="AN279">
            <v>0</v>
          </cell>
          <cell r="AP279">
            <v>0</v>
          </cell>
          <cell r="AT279" t="str">
            <v>56</v>
          </cell>
        </row>
        <row r="280">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D280">
            <v>0</v>
          </cell>
          <cell r="AE280">
            <v>0</v>
          </cell>
          <cell r="AF280">
            <v>0</v>
          </cell>
          <cell r="AG280">
            <v>0</v>
          </cell>
          <cell r="AH280">
            <v>0</v>
          </cell>
          <cell r="AI280">
            <v>0</v>
          </cell>
          <cell r="AJ280">
            <v>0</v>
          </cell>
          <cell r="AK280">
            <v>0</v>
          </cell>
          <cell r="AL280">
            <v>0</v>
          </cell>
          <cell r="AM280">
            <v>0</v>
          </cell>
          <cell r="AN280">
            <v>0</v>
          </cell>
          <cell r="AP280">
            <v>0</v>
          </cell>
          <cell r="AT280">
            <v>9</v>
          </cell>
        </row>
        <row r="281">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D281">
            <v>0</v>
          </cell>
          <cell r="AE281">
            <v>0</v>
          </cell>
          <cell r="AF281">
            <v>0</v>
          </cell>
          <cell r="AG281">
            <v>0</v>
          </cell>
          <cell r="AH281">
            <v>0</v>
          </cell>
          <cell r="AI281">
            <v>0</v>
          </cell>
          <cell r="AJ281">
            <v>0</v>
          </cell>
          <cell r="AK281">
            <v>0</v>
          </cell>
          <cell r="AL281">
            <v>0</v>
          </cell>
          <cell r="AM281">
            <v>0</v>
          </cell>
          <cell r="AN281">
            <v>0</v>
          </cell>
          <cell r="AP281">
            <v>0</v>
          </cell>
          <cell r="AT281" t="str">
            <v>56</v>
          </cell>
        </row>
        <row r="282">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D282">
            <v>0</v>
          </cell>
          <cell r="AE282">
            <v>0</v>
          </cell>
          <cell r="AF282">
            <v>0</v>
          </cell>
          <cell r="AG282">
            <v>0</v>
          </cell>
          <cell r="AH282">
            <v>0</v>
          </cell>
          <cell r="AI282">
            <v>0</v>
          </cell>
          <cell r="AJ282">
            <v>0</v>
          </cell>
          <cell r="AK282">
            <v>0</v>
          </cell>
          <cell r="AL282">
            <v>0</v>
          </cell>
          <cell r="AM282">
            <v>0</v>
          </cell>
          <cell r="AN282">
            <v>0</v>
          </cell>
          <cell r="AP282">
            <v>0</v>
          </cell>
          <cell r="AT282" t="str">
            <v>56</v>
          </cell>
        </row>
        <row r="283">
          <cell r="J283">
            <v>139578542.46000001</v>
          </cell>
          <cell r="K283">
            <v>127497746.73</v>
          </cell>
          <cell r="L283">
            <v>126549697.84</v>
          </cell>
          <cell r="M283">
            <v>126413615.79000001</v>
          </cell>
          <cell r="N283">
            <v>124792908.56999999</v>
          </cell>
          <cell r="O283">
            <v>122267868.22</v>
          </cell>
          <cell r="P283">
            <v>129993514.09</v>
          </cell>
          <cell r="Q283">
            <v>154344784.28</v>
          </cell>
          <cell r="R283">
            <v>176828443.96000001</v>
          </cell>
          <cell r="S283">
            <v>181901040.08000001</v>
          </cell>
          <cell r="T283">
            <v>171088085.74000001</v>
          </cell>
          <cell r="U283">
            <v>164013256.38</v>
          </cell>
          <cell r="V283">
            <v>143901451.84999999</v>
          </cell>
          <cell r="W283">
            <v>131481065.43000001</v>
          </cell>
          <cell r="X283">
            <v>129219129.45</v>
          </cell>
          <cell r="Y283">
            <v>117234741.06</v>
          </cell>
          <cell r="Z283">
            <v>119036161.18000001</v>
          </cell>
          <cell r="AA283">
            <v>112190372.06</v>
          </cell>
          <cell r="AD283">
            <v>147486335.19291666</v>
          </cell>
          <cell r="AE283">
            <v>146026202.94541666</v>
          </cell>
          <cell r="AF283">
            <v>144848849.83541664</v>
          </cell>
          <cell r="AG283">
            <v>144642072.10333335</v>
          </cell>
          <cell r="AH283">
            <v>145131231.43583333</v>
          </cell>
          <cell r="AI283">
            <v>145619246.56958333</v>
          </cell>
          <cell r="AJ283">
            <v>145965339.40666664</v>
          </cell>
          <cell r="AK283">
            <v>146242537.33625001</v>
          </cell>
          <cell r="AL283">
            <v>145971310.53958336</v>
          </cell>
          <cell r="AM283">
            <v>145348992.95124999</v>
          </cell>
          <cell r="AN283">
            <v>144689232.80333337</v>
          </cell>
          <cell r="AP283">
            <v>144918434.98833334</v>
          </cell>
          <cell r="AT283">
            <v>0</v>
          </cell>
        </row>
        <row r="284">
          <cell r="J284">
            <v>46485918.270000003</v>
          </cell>
          <cell r="K284">
            <v>39321951.539999999</v>
          </cell>
          <cell r="L284">
            <v>34575858.350000001</v>
          </cell>
          <cell r="M284">
            <v>28394913.32</v>
          </cell>
          <cell r="N284">
            <v>26210949.149999999</v>
          </cell>
          <cell r="O284">
            <v>33538120.84</v>
          </cell>
          <cell r="P284">
            <v>44983711.369999997</v>
          </cell>
          <cell r="Q284">
            <v>80251159.819999993</v>
          </cell>
          <cell r="R284">
            <v>108935475.36</v>
          </cell>
          <cell r="S284">
            <v>104297507.75</v>
          </cell>
          <cell r="T284">
            <v>96548207.510000005</v>
          </cell>
          <cell r="U284">
            <v>84182999</v>
          </cell>
          <cell r="V284">
            <v>63757156.729999997</v>
          </cell>
          <cell r="W284">
            <v>43023842.689999998</v>
          </cell>
          <cell r="X284">
            <v>33425372.440000001</v>
          </cell>
          <cell r="Y284">
            <v>23850699.43</v>
          </cell>
          <cell r="Z284">
            <v>22668182.82</v>
          </cell>
          <cell r="AA284">
            <v>32208658.550000001</v>
          </cell>
          <cell r="AD284">
            <v>55459855.253333338</v>
          </cell>
          <cell r="AE284">
            <v>55660479.802083336</v>
          </cell>
          <cell r="AF284">
            <v>56471062.005416662</v>
          </cell>
          <cell r="AG284">
            <v>57842207.719999999</v>
          </cell>
          <cell r="AH284">
            <v>59671444.360416658</v>
          </cell>
          <cell r="AI284">
            <v>61363532.625833333</v>
          </cell>
          <cell r="AJ284">
            <v>62237413.026250005</v>
          </cell>
          <cell r="AK284">
            <v>62343721.577916659</v>
          </cell>
          <cell r="AL284">
            <v>62106442.419583343</v>
          </cell>
          <cell r="AM284">
            <v>61769484.910416663</v>
          </cell>
          <cell r="AN284">
            <v>61566475.384583347</v>
          </cell>
          <cell r="AP284">
            <v>62671200.494166665</v>
          </cell>
          <cell r="AT284">
            <v>0</v>
          </cell>
        </row>
        <row r="285">
          <cell r="J285">
            <v>-2502077.64</v>
          </cell>
          <cell r="K285">
            <v>-2268987.19</v>
          </cell>
          <cell r="L285">
            <v>-2083991.48</v>
          </cell>
          <cell r="M285">
            <v>-1950553.71</v>
          </cell>
          <cell r="N285">
            <v>-1693831.28</v>
          </cell>
          <cell r="O285">
            <v>-1793790.95</v>
          </cell>
          <cell r="P285">
            <v>-1760131.43</v>
          </cell>
          <cell r="Q285">
            <v>-1713517.01</v>
          </cell>
          <cell r="R285">
            <v>-1877350.29</v>
          </cell>
          <cell r="S285">
            <v>-1815388.72</v>
          </cell>
          <cell r="T285">
            <v>-1661162.62</v>
          </cell>
          <cell r="U285">
            <v>-1536265.25</v>
          </cell>
          <cell r="V285">
            <v>-1523833.06</v>
          </cell>
          <cell r="W285">
            <v>-1513733.67</v>
          </cell>
          <cell r="X285">
            <v>-1499522.09</v>
          </cell>
          <cell r="Y285">
            <v>-1463691.06</v>
          </cell>
          <cell r="Z285">
            <v>-1456467.41</v>
          </cell>
          <cell r="AA285">
            <v>-1440366.63</v>
          </cell>
          <cell r="AD285">
            <v>-2592766.3437500005</v>
          </cell>
          <cell r="AE285">
            <v>-2345591.9129166668</v>
          </cell>
          <cell r="AF285">
            <v>-2176038.2541666669</v>
          </cell>
          <cell r="AG285">
            <v>-2045941.1070833334</v>
          </cell>
          <cell r="AH285">
            <v>-1937923.792083333</v>
          </cell>
          <cell r="AI285">
            <v>-1847327.1066666667</v>
          </cell>
          <cell r="AJ285">
            <v>-1775098.0191666663</v>
          </cell>
          <cell r="AK285">
            <v>-1719276.2312500002</v>
          </cell>
          <cell r="AL285">
            <v>-1674637.3962500002</v>
          </cell>
          <cell r="AM285">
            <v>-1644461.2912499998</v>
          </cell>
          <cell r="AN285">
            <v>-1619845.1166666665</v>
          </cell>
          <cell r="AP285">
            <v>-1559798.9495833332</v>
          </cell>
          <cell r="AT285">
            <v>0</v>
          </cell>
        </row>
        <row r="286">
          <cell r="J286">
            <v>-24678.54</v>
          </cell>
          <cell r="K286">
            <v>-14930.4</v>
          </cell>
          <cell r="L286">
            <v>-38292.080000000002</v>
          </cell>
          <cell r="M286">
            <v>-21494.36</v>
          </cell>
          <cell r="N286">
            <v>-33422.14</v>
          </cell>
          <cell r="O286">
            <v>-9472.43</v>
          </cell>
          <cell r="P286">
            <v>-14326.43</v>
          </cell>
          <cell r="Q286">
            <v>-26171.78</v>
          </cell>
          <cell r="R286">
            <v>-42030.52</v>
          </cell>
          <cell r="S286">
            <v>-7588.7</v>
          </cell>
          <cell r="T286">
            <v>-13601.67</v>
          </cell>
          <cell r="U286">
            <v>-7360.09</v>
          </cell>
          <cell r="V286">
            <v>13447.48</v>
          </cell>
          <cell r="W286">
            <v>-7730.2</v>
          </cell>
          <cell r="X286">
            <v>-2265.75</v>
          </cell>
          <cell r="Y286">
            <v>-5041.3</v>
          </cell>
          <cell r="Z286">
            <v>-7724.46</v>
          </cell>
          <cell r="AA286">
            <v>-6195.71</v>
          </cell>
          <cell r="AD286">
            <v>-24271.282916666663</v>
          </cell>
          <cell r="AE286">
            <v>-24939.302083333328</v>
          </cell>
          <cell r="AF286">
            <v>-25063.037499999995</v>
          </cell>
          <cell r="AG286">
            <v>-24199.073749999996</v>
          </cell>
          <cell r="AH286">
            <v>-22391.696250000005</v>
          </cell>
          <cell r="AI286">
            <v>-19525.510833333334</v>
          </cell>
          <cell r="AJ286">
            <v>-17636.918333333331</v>
          </cell>
          <cell r="AK286">
            <v>-15835.812916666669</v>
          </cell>
          <cell r="AL286">
            <v>-13649.171666666667</v>
          </cell>
          <cell r="AM286">
            <v>-11892.890833333333</v>
          </cell>
          <cell r="AN286">
            <v>-10685.624166666666</v>
          </cell>
          <cell r="AP286">
            <v>-9152.4975000000013</v>
          </cell>
          <cell r="AT286">
            <v>0</v>
          </cell>
        </row>
        <row r="287">
          <cell r="J287">
            <v>21822.79</v>
          </cell>
          <cell r="K287">
            <v>22222.79</v>
          </cell>
          <cell r="L287">
            <v>22222.79</v>
          </cell>
          <cell r="M287">
            <v>22222.79</v>
          </cell>
          <cell r="N287">
            <v>22974.29</v>
          </cell>
          <cell r="O287">
            <v>24041.09</v>
          </cell>
          <cell r="P287">
            <v>24041.09</v>
          </cell>
          <cell r="Q287">
            <v>24041.09</v>
          </cell>
          <cell r="R287">
            <v>25041.09</v>
          </cell>
          <cell r="S287">
            <v>24334.81</v>
          </cell>
          <cell r="T287">
            <v>26225.09</v>
          </cell>
          <cell r="U287">
            <v>24318.95</v>
          </cell>
          <cell r="V287">
            <v>24384.45</v>
          </cell>
          <cell r="W287">
            <v>24025.09</v>
          </cell>
          <cell r="X287">
            <v>24025.09</v>
          </cell>
          <cell r="Y287">
            <v>24125.09</v>
          </cell>
          <cell r="Z287">
            <v>21806.79</v>
          </cell>
          <cell r="AA287">
            <v>21897.87</v>
          </cell>
          <cell r="AD287">
            <v>22758.791666666668</v>
          </cell>
          <cell r="AE287">
            <v>22917.857500000002</v>
          </cell>
          <cell r="AF287">
            <v>23077.145</v>
          </cell>
          <cell r="AG287">
            <v>23352.558333333334</v>
          </cell>
          <cell r="AH287">
            <v>23580.854583333334</v>
          </cell>
          <cell r="AI287">
            <v>23732.4575</v>
          </cell>
          <cell r="AJ287">
            <v>23914.289166666666</v>
          </cell>
          <cell r="AK287">
            <v>24064.480833333335</v>
          </cell>
          <cell r="AL287">
            <v>24218.839166666668</v>
          </cell>
          <cell r="AM287">
            <v>24249.455833333337</v>
          </cell>
          <cell r="AN287">
            <v>24111.509166666667</v>
          </cell>
          <cell r="AP287">
            <v>23742.920833333337</v>
          </cell>
          <cell r="AT287">
            <v>0</v>
          </cell>
        </row>
        <row r="288">
          <cell r="J288">
            <v>0</v>
          </cell>
          <cell r="K288">
            <v>0</v>
          </cell>
          <cell r="L288">
            <v>0</v>
          </cell>
          <cell r="M288">
            <v>0</v>
          </cell>
          <cell r="N288">
            <v>0</v>
          </cell>
          <cell r="O288">
            <v>0</v>
          </cell>
          <cell r="P288">
            <v>0</v>
          </cell>
          <cell r="Q288">
            <v>0</v>
          </cell>
          <cell r="R288">
            <v>0</v>
          </cell>
          <cell r="S288">
            <v>11220879.99</v>
          </cell>
          <cell r="T288">
            <v>0</v>
          </cell>
          <cell r="U288">
            <v>0</v>
          </cell>
          <cell r="V288">
            <v>0</v>
          </cell>
          <cell r="W288">
            <v>0</v>
          </cell>
          <cell r="X288">
            <v>0</v>
          </cell>
          <cell r="Y288">
            <v>0</v>
          </cell>
          <cell r="Z288">
            <v>0</v>
          </cell>
          <cell r="AA288">
            <v>0</v>
          </cell>
          <cell r="AD288">
            <v>0</v>
          </cell>
          <cell r="AE288">
            <v>0</v>
          </cell>
          <cell r="AF288">
            <v>467536.66625000001</v>
          </cell>
          <cell r="AG288">
            <v>935073.33250000002</v>
          </cell>
          <cell r="AH288">
            <v>935073.33250000002</v>
          </cell>
          <cell r="AI288">
            <v>935073.33250000002</v>
          </cell>
          <cell r="AJ288">
            <v>935073.33250000002</v>
          </cell>
          <cell r="AK288">
            <v>935073.33250000002</v>
          </cell>
          <cell r="AL288">
            <v>935073.33250000002</v>
          </cell>
          <cell r="AM288">
            <v>935073.33250000002</v>
          </cell>
          <cell r="AN288">
            <v>935073.33250000002</v>
          </cell>
          <cell r="AP288">
            <v>935073.33250000002</v>
          </cell>
          <cell r="AT288">
            <v>0</v>
          </cell>
        </row>
        <row r="289">
          <cell r="J289">
            <v>0</v>
          </cell>
          <cell r="K289">
            <v>0</v>
          </cell>
          <cell r="L289">
            <v>0</v>
          </cell>
          <cell r="M289">
            <v>0</v>
          </cell>
          <cell r="N289">
            <v>0</v>
          </cell>
          <cell r="O289">
            <v>0</v>
          </cell>
          <cell r="P289">
            <v>0</v>
          </cell>
          <cell r="Q289">
            <v>0</v>
          </cell>
          <cell r="R289">
            <v>0</v>
          </cell>
          <cell r="S289">
            <v>7189286.8600000003</v>
          </cell>
          <cell r="T289">
            <v>0</v>
          </cell>
          <cell r="U289">
            <v>0</v>
          </cell>
          <cell r="V289">
            <v>0</v>
          </cell>
          <cell r="W289">
            <v>0</v>
          </cell>
          <cell r="X289">
            <v>0</v>
          </cell>
          <cell r="Y289">
            <v>0</v>
          </cell>
          <cell r="Z289">
            <v>0</v>
          </cell>
          <cell r="AA289">
            <v>0</v>
          </cell>
          <cell r="AD289">
            <v>-127139.87</v>
          </cell>
          <cell r="AE289">
            <v>-127139.87</v>
          </cell>
          <cell r="AF289">
            <v>235983.68416666667</v>
          </cell>
          <cell r="AG289">
            <v>599107.2383333334</v>
          </cell>
          <cell r="AH289">
            <v>599107.2383333334</v>
          </cell>
          <cell r="AI289">
            <v>599107.2383333334</v>
          </cell>
          <cell r="AJ289">
            <v>599107.2383333334</v>
          </cell>
          <cell r="AK289">
            <v>599107.2383333334</v>
          </cell>
          <cell r="AL289">
            <v>599107.2383333334</v>
          </cell>
          <cell r="AM289">
            <v>599107.2383333334</v>
          </cell>
          <cell r="AN289">
            <v>599107.2383333334</v>
          </cell>
          <cell r="AP289">
            <v>599107.2383333334</v>
          </cell>
          <cell r="AT289">
            <v>0</v>
          </cell>
        </row>
        <row r="290">
          <cell r="J290">
            <v>-8044.29</v>
          </cell>
          <cell r="K290">
            <v>-51031.07</v>
          </cell>
          <cell r="L290">
            <v>-22336.720000000001</v>
          </cell>
          <cell r="M290">
            <v>-24175.38</v>
          </cell>
          <cell r="N290">
            <v>-30833.82</v>
          </cell>
          <cell r="O290">
            <v>-23287.68</v>
          </cell>
          <cell r="P290">
            <v>-10765.25</v>
          </cell>
          <cell r="Q290">
            <v>-73895.48</v>
          </cell>
          <cell r="R290">
            <v>-29686.69</v>
          </cell>
          <cell r="S290">
            <v>-1336606.52</v>
          </cell>
          <cell r="T290">
            <v>-767158.69</v>
          </cell>
          <cell r="U290">
            <v>-7411.06</v>
          </cell>
          <cell r="V290">
            <v>-249362.66</v>
          </cell>
          <cell r="W290">
            <v>-23212.81</v>
          </cell>
          <cell r="X290">
            <v>-1945.91</v>
          </cell>
          <cell r="Y290">
            <v>-41500.949999999997</v>
          </cell>
          <cell r="Z290">
            <v>-79279.97</v>
          </cell>
          <cell r="AA290">
            <v>-12065.94</v>
          </cell>
          <cell r="AD290">
            <v>-45020.13208333333</v>
          </cell>
          <cell r="AE290">
            <v>-47187.550416666665</v>
          </cell>
          <cell r="AF290">
            <v>-93801.511249999996</v>
          </cell>
          <cell r="AG290">
            <v>-171260.95541666666</v>
          </cell>
          <cell r="AH290">
            <v>-200531.21541666667</v>
          </cell>
          <cell r="AI290">
            <v>-208824.31958333333</v>
          </cell>
          <cell r="AJ290">
            <v>-217720.1575</v>
          </cell>
          <cell r="AK290">
            <v>-215711.44625000001</v>
          </cell>
          <cell r="AL290">
            <v>-215583.72791666668</v>
          </cell>
          <cell r="AM290">
            <v>-218324.21625000006</v>
          </cell>
          <cell r="AN290">
            <v>-219875.2333333334</v>
          </cell>
          <cell r="AP290">
            <v>-237092.52208333337</v>
          </cell>
          <cell r="AT290">
            <v>0</v>
          </cell>
        </row>
        <row r="291">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D291">
            <v>0</v>
          </cell>
          <cell r="AE291">
            <v>0</v>
          </cell>
          <cell r="AF291">
            <v>0</v>
          </cell>
          <cell r="AG291">
            <v>0</v>
          </cell>
          <cell r="AH291">
            <v>0</v>
          </cell>
          <cell r="AI291">
            <v>0</v>
          </cell>
          <cell r="AJ291">
            <v>0</v>
          </cell>
          <cell r="AK291">
            <v>0</v>
          </cell>
          <cell r="AL291">
            <v>0</v>
          </cell>
          <cell r="AM291">
            <v>0</v>
          </cell>
          <cell r="AN291">
            <v>0</v>
          </cell>
          <cell r="AP291">
            <v>0</v>
          </cell>
          <cell r="AT291">
            <v>0</v>
          </cell>
        </row>
        <row r="292">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D292">
            <v>0</v>
          </cell>
          <cell r="AE292">
            <v>0</v>
          </cell>
          <cell r="AF292">
            <v>0</v>
          </cell>
          <cell r="AG292">
            <v>0</v>
          </cell>
          <cell r="AH292">
            <v>0</v>
          </cell>
          <cell r="AI292">
            <v>0</v>
          </cell>
          <cell r="AJ292">
            <v>0</v>
          </cell>
          <cell r="AK292">
            <v>0</v>
          </cell>
          <cell r="AL292">
            <v>0</v>
          </cell>
          <cell r="AM292">
            <v>0</v>
          </cell>
          <cell r="AN292">
            <v>0</v>
          </cell>
          <cell r="AP292">
            <v>0</v>
          </cell>
          <cell r="AT292">
            <v>0</v>
          </cell>
        </row>
        <row r="293">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D293">
            <v>0</v>
          </cell>
          <cell r="AE293">
            <v>0</v>
          </cell>
          <cell r="AF293">
            <v>0</v>
          </cell>
          <cell r="AG293">
            <v>0</v>
          </cell>
          <cell r="AH293">
            <v>0</v>
          </cell>
          <cell r="AI293">
            <v>0</v>
          </cell>
          <cell r="AJ293">
            <v>0</v>
          </cell>
          <cell r="AK293">
            <v>0</v>
          </cell>
          <cell r="AL293">
            <v>0</v>
          </cell>
          <cell r="AM293">
            <v>0</v>
          </cell>
          <cell r="AN293">
            <v>0</v>
          </cell>
          <cell r="AP293">
            <v>0</v>
          </cell>
          <cell r="AT293">
            <v>23</v>
          </cell>
        </row>
        <row r="294">
          <cell r="J294">
            <v>6876923.5199999996</v>
          </cell>
          <cell r="K294">
            <v>9412008.4199999999</v>
          </cell>
          <cell r="L294">
            <v>14117956.48</v>
          </cell>
          <cell r="M294">
            <v>13941694.91</v>
          </cell>
          <cell r="N294">
            <v>12437518.189999999</v>
          </cell>
          <cell r="O294">
            <v>10058039.199999999</v>
          </cell>
          <cell r="P294">
            <v>13502118.34</v>
          </cell>
          <cell r="Q294">
            <v>11722674.4</v>
          </cell>
          <cell r="R294">
            <v>9448585.6500000004</v>
          </cell>
          <cell r="S294">
            <v>12994027.359999999</v>
          </cell>
          <cell r="T294">
            <v>9734359.0800000001</v>
          </cell>
          <cell r="U294">
            <v>10852298.039999999</v>
          </cell>
          <cell r="V294">
            <v>9891841.8499999996</v>
          </cell>
          <cell r="W294">
            <v>11890594.01</v>
          </cell>
          <cell r="X294">
            <v>15636501.890000001</v>
          </cell>
          <cell r="Y294">
            <v>9632754.4199999999</v>
          </cell>
          <cell r="Z294">
            <v>8981579.1400000006</v>
          </cell>
          <cell r="AA294">
            <v>8829406.5899999999</v>
          </cell>
          <cell r="AD294">
            <v>9713090.0595833343</v>
          </cell>
          <cell r="AE294">
            <v>10082430.555833334</v>
          </cell>
          <cell r="AF294">
            <v>10375916.422083333</v>
          </cell>
          <cell r="AG294">
            <v>10751313.331250001</v>
          </cell>
          <cell r="AH294">
            <v>11120970.261666669</v>
          </cell>
          <cell r="AI294">
            <v>11383805.229583336</v>
          </cell>
          <cell r="AJ294">
            <v>11612701.22625</v>
          </cell>
          <cell r="AK294">
            <v>11779248.351249998</v>
          </cell>
          <cell r="AL294">
            <v>11662981.889583332</v>
          </cell>
          <cell r="AM294">
            <v>11339445.242083333</v>
          </cell>
          <cell r="AN294">
            <v>11144254.75625</v>
          </cell>
          <cell r="AP294">
            <v>11290609.799166666</v>
          </cell>
          <cell r="AT294">
            <v>0</v>
          </cell>
        </row>
        <row r="295">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D295">
            <v>0</v>
          </cell>
          <cell r="AE295">
            <v>0</v>
          </cell>
          <cell r="AF295">
            <v>0</v>
          </cell>
          <cell r="AG295">
            <v>0</v>
          </cell>
          <cell r="AH295">
            <v>0</v>
          </cell>
          <cell r="AI295">
            <v>0</v>
          </cell>
          <cell r="AJ295">
            <v>0</v>
          </cell>
          <cell r="AK295">
            <v>0</v>
          </cell>
          <cell r="AL295">
            <v>0</v>
          </cell>
          <cell r="AM295">
            <v>0</v>
          </cell>
          <cell r="AN295">
            <v>0</v>
          </cell>
          <cell r="AP295">
            <v>0</v>
          </cell>
          <cell r="AT295" t="str">
            <v>23</v>
          </cell>
        </row>
        <row r="296">
          <cell r="J296">
            <v>194026.61</v>
          </cell>
          <cell r="K296">
            <v>156560.04999999999</v>
          </cell>
          <cell r="L296">
            <v>148966.76</v>
          </cell>
          <cell r="M296">
            <v>251208.28</v>
          </cell>
          <cell r="N296">
            <v>293102.89</v>
          </cell>
          <cell r="O296">
            <v>242501.31</v>
          </cell>
          <cell r="P296">
            <v>146827.87</v>
          </cell>
          <cell r="Q296">
            <v>402937.51</v>
          </cell>
          <cell r="R296">
            <v>189707.24</v>
          </cell>
          <cell r="S296">
            <v>346800.46</v>
          </cell>
          <cell r="T296">
            <v>193286.32</v>
          </cell>
          <cell r="U296">
            <v>455251.86</v>
          </cell>
          <cell r="V296">
            <v>415473.8</v>
          </cell>
          <cell r="W296">
            <v>299269.52</v>
          </cell>
          <cell r="X296">
            <v>62790.49</v>
          </cell>
          <cell r="Y296">
            <v>129875.63</v>
          </cell>
          <cell r="Z296">
            <v>362463.93</v>
          </cell>
          <cell r="AA296">
            <v>296983.90000000002</v>
          </cell>
          <cell r="AD296">
            <v>225679.95083333334</v>
          </cell>
          <cell r="AE296">
            <v>226394.58</v>
          </cell>
          <cell r="AF296">
            <v>233846.84791666668</v>
          </cell>
          <cell r="AG296">
            <v>240384.71583333341</v>
          </cell>
          <cell r="AH296">
            <v>246658.57916666663</v>
          </cell>
          <cell r="AI296">
            <v>260991.72958333333</v>
          </cell>
          <cell r="AJ296">
            <v>276164.92374999996</v>
          </cell>
          <cell r="AK296">
            <v>278520.47374999995</v>
          </cell>
          <cell r="AL296">
            <v>269874.26874999999</v>
          </cell>
          <cell r="AM296">
            <v>267708.78499999997</v>
          </cell>
          <cell r="AN296">
            <v>272868.93625000003</v>
          </cell>
          <cell r="AP296">
            <v>317523.70124999998</v>
          </cell>
          <cell r="AT296">
            <v>0</v>
          </cell>
        </row>
        <row r="297">
          <cell r="J297">
            <v>200745.52</v>
          </cell>
          <cell r="K297">
            <v>198537.38</v>
          </cell>
          <cell r="L297">
            <v>197790.87</v>
          </cell>
          <cell r="M297">
            <v>186486.63</v>
          </cell>
          <cell r="N297">
            <v>181039.89</v>
          </cell>
          <cell r="O297">
            <v>175184.09</v>
          </cell>
          <cell r="P297">
            <v>175460.17</v>
          </cell>
          <cell r="Q297">
            <v>177208.88</v>
          </cell>
          <cell r="R297">
            <v>165200.01</v>
          </cell>
          <cell r="S297">
            <v>157800.44</v>
          </cell>
          <cell r="T297">
            <v>158647.81</v>
          </cell>
          <cell r="U297">
            <v>185868.24</v>
          </cell>
          <cell r="V297">
            <v>1496.25</v>
          </cell>
          <cell r="W297">
            <v>1496.25</v>
          </cell>
          <cell r="X297">
            <v>1496.25</v>
          </cell>
          <cell r="Y297">
            <v>1496.25</v>
          </cell>
          <cell r="Z297">
            <v>1496.25</v>
          </cell>
          <cell r="AA297">
            <v>1496.25</v>
          </cell>
          <cell r="AD297">
            <v>191773.06625000003</v>
          </cell>
          <cell r="AE297">
            <v>189399.13833333334</v>
          </cell>
          <cell r="AF297">
            <v>186221.48500000002</v>
          </cell>
          <cell r="AG297">
            <v>182835.19958333333</v>
          </cell>
          <cell r="AH297">
            <v>180577.54833333334</v>
          </cell>
          <cell r="AI297">
            <v>171695.44125</v>
          </cell>
          <cell r="AJ297">
            <v>155183.34125</v>
          </cell>
          <cell r="AK297">
            <v>138794.35166666665</v>
          </cell>
          <cell r="AL297">
            <v>122907.47666666667</v>
          </cell>
          <cell r="AM297">
            <v>107718.55916666669</v>
          </cell>
          <cell r="AN297">
            <v>93000.580833333326</v>
          </cell>
          <cell r="AP297">
            <v>72812.93541666666</v>
          </cell>
          <cell r="AT297">
            <v>0</v>
          </cell>
        </row>
        <row r="298">
          <cell r="J298">
            <v>194026.5</v>
          </cell>
          <cell r="K298">
            <v>156559.64000000001</v>
          </cell>
          <cell r="L298">
            <v>305526.18</v>
          </cell>
          <cell r="M298">
            <v>251207.69</v>
          </cell>
          <cell r="N298">
            <v>293102.59999999998</v>
          </cell>
          <cell r="O298">
            <v>535603.68999999994</v>
          </cell>
          <cell r="P298">
            <v>146827.74</v>
          </cell>
          <cell r="Q298">
            <v>402936.94</v>
          </cell>
          <cell r="R298">
            <v>189707.28</v>
          </cell>
          <cell r="S298">
            <v>346800.53</v>
          </cell>
          <cell r="T298">
            <v>193286.38</v>
          </cell>
          <cell r="U298">
            <v>455251.93</v>
          </cell>
          <cell r="V298">
            <v>415473.66</v>
          </cell>
          <cell r="W298">
            <v>299269.32</v>
          </cell>
          <cell r="X298">
            <v>62790.559999999998</v>
          </cell>
          <cell r="Y298">
            <v>129875.6</v>
          </cell>
          <cell r="Z298">
            <v>492339.66</v>
          </cell>
          <cell r="AA298">
            <v>296983.78000000003</v>
          </cell>
          <cell r="AD298">
            <v>299464.61166666663</v>
          </cell>
          <cell r="AE298">
            <v>282022.6966666666</v>
          </cell>
          <cell r="AF298">
            <v>271318.4516666666</v>
          </cell>
          <cell r="AG298">
            <v>277856.34458333335</v>
          </cell>
          <cell r="AH298">
            <v>284130.23499999999</v>
          </cell>
          <cell r="AI298">
            <v>298463.39</v>
          </cell>
          <cell r="AJ298">
            <v>313636.59166666662</v>
          </cell>
          <cell r="AK298">
            <v>309468.84416666668</v>
          </cell>
          <cell r="AL298">
            <v>294299.35625000001</v>
          </cell>
          <cell r="AM298">
            <v>297545.39666666667</v>
          </cell>
          <cell r="AN298">
            <v>295904.44458333333</v>
          </cell>
          <cell r="AP298">
            <v>311793.17708333331</v>
          </cell>
          <cell r="AT298">
            <v>0</v>
          </cell>
        </row>
        <row r="299">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D299">
            <v>0</v>
          </cell>
          <cell r="AE299">
            <v>0</v>
          </cell>
          <cell r="AF299">
            <v>0</v>
          </cell>
          <cell r="AG299">
            <v>0</v>
          </cell>
          <cell r="AH299">
            <v>0</v>
          </cell>
          <cell r="AI299">
            <v>0</v>
          </cell>
          <cell r="AJ299">
            <v>0</v>
          </cell>
          <cell r="AK299">
            <v>0</v>
          </cell>
          <cell r="AL299">
            <v>0</v>
          </cell>
          <cell r="AM299">
            <v>0</v>
          </cell>
          <cell r="AN299">
            <v>0</v>
          </cell>
          <cell r="AP299">
            <v>0</v>
          </cell>
          <cell r="AT299">
            <v>0</v>
          </cell>
        </row>
        <row r="300">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D300">
            <v>0</v>
          </cell>
          <cell r="AE300">
            <v>0</v>
          </cell>
          <cell r="AF300">
            <v>0</v>
          </cell>
          <cell r="AG300">
            <v>0</v>
          </cell>
          <cell r="AH300">
            <v>0</v>
          </cell>
          <cell r="AI300">
            <v>0</v>
          </cell>
          <cell r="AJ300">
            <v>0</v>
          </cell>
          <cell r="AK300">
            <v>0</v>
          </cell>
          <cell r="AL300">
            <v>0</v>
          </cell>
          <cell r="AM300">
            <v>0</v>
          </cell>
          <cell r="AN300">
            <v>0</v>
          </cell>
          <cell r="AP300">
            <v>0</v>
          </cell>
          <cell r="AT300" t="str">
            <v>23</v>
          </cell>
        </row>
        <row r="301">
          <cell r="J301">
            <v>11239858.25</v>
          </cell>
          <cell r="K301">
            <v>14642115.699999999</v>
          </cell>
          <cell r="L301">
            <v>18854116.870000001</v>
          </cell>
          <cell r="M301">
            <v>21807000.57</v>
          </cell>
          <cell r="N301">
            <v>20329715.18</v>
          </cell>
          <cell r="O301">
            <v>18089609.960000001</v>
          </cell>
          <cell r="P301">
            <v>15910485.02</v>
          </cell>
          <cell r="Q301">
            <v>16095067.43</v>
          </cell>
          <cell r="R301">
            <v>14962378.699999999</v>
          </cell>
          <cell r="S301">
            <v>14499166.699999999</v>
          </cell>
          <cell r="T301">
            <v>15460873.67</v>
          </cell>
          <cell r="U301">
            <v>15693540.58</v>
          </cell>
          <cell r="V301">
            <v>18039271.359999999</v>
          </cell>
          <cell r="W301">
            <v>16075301.109999999</v>
          </cell>
          <cell r="X301">
            <v>13351314.59</v>
          </cell>
          <cell r="Y301">
            <v>11961814.26</v>
          </cell>
          <cell r="Z301">
            <v>12634115.470000001</v>
          </cell>
          <cell r="AA301">
            <v>8795856.7599999998</v>
          </cell>
          <cell r="AD301">
            <v>15244818.332083335</v>
          </cell>
          <cell r="AE301">
            <v>15556425.83291667</v>
          </cell>
          <cell r="AF301">
            <v>15841452.240833336</v>
          </cell>
          <cell r="AG301">
            <v>16012443.60708333</v>
          </cell>
          <cell r="AH301">
            <v>16278700.190416664</v>
          </cell>
          <cell r="AI301">
            <v>16748636.265416665</v>
          </cell>
          <cell r="AJ301">
            <v>17091661.203750003</v>
          </cell>
          <cell r="AK301">
            <v>16922093.834166668</v>
          </cell>
          <cell r="AL301">
            <v>16282594.309583336</v>
          </cell>
          <cell r="AM301">
            <v>15551728.225416666</v>
          </cell>
          <cell r="AN301">
            <v>14843838.520833334</v>
          </cell>
          <cell r="AP301">
            <v>14186566.611249998</v>
          </cell>
          <cell r="AT301">
            <v>0</v>
          </cell>
        </row>
        <row r="302">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D302">
            <v>0</v>
          </cell>
          <cell r="AE302">
            <v>0</v>
          </cell>
          <cell r="AF302">
            <v>0</v>
          </cell>
          <cell r="AG302">
            <v>0</v>
          </cell>
          <cell r="AH302">
            <v>0</v>
          </cell>
          <cell r="AI302">
            <v>0</v>
          </cell>
          <cell r="AJ302">
            <v>0</v>
          </cell>
          <cell r="AK302">
            <v>0</v>
          </cell>
          <cell r="AL302">
            <v>0</v>
          </cell>
          <cell r="AM302">
            <v>0</v>
          </cell>
          <cell r="AN302">
            <v>0</v>
          </cell>
          <cell r="AP302">
            <v>0</v>
          </cell>
          <cell r="AT302">
            <v>0</v>
          </cell>
        </row>
        <row r="303">
          <cell r="J303">
            <v>1170480.3600000001</v>
          </cell>
          <cell r="K303">
            <v>827752.33</v>
          </cell>
          <cell r="L303">
            <v>1003550.01</v>
          </cell>
          <cell r="M303">
            <v>1131481.26</v>
          </cell>
          <cell r="N303">
            <v>816810.64</v>
          </cell>
          <cell r="O303">
            <v>861979.49</v>
          </cell>
          <cell r="P303">
            <v>1075945.99</v>
          </cell>
          <cell r="Q303">
            <v>2178960.42</v>
          </cell>
          <cell r="R303">
            <v>1370019.64</v>
          </cell>
          <cell r="S303">
            <v>1221487.42</v>
          </cell>
          <cell r="T303">
            <v>1159039.98</v>
          </cell>
          <cell r="U303">
            <v>1203805.45</v>
          </cell>
          <cell r="V303">
            <v>1150131.58</v>
          </cell>
          <cell r="W303">
            <v>1365596.83</v>
          </cell>
          <cell r="X303">
            <v>1132378.53</v>
          </cell>
          <cell r="Y303">
            <v>1080367.18</v>
          </cell>
          <cell r="Z303">
            <v>1520196.19</v>
          </cell>
          <cell r="AA303">
            <v>1091570.3500000001</v>
          </cell>
          <cell r="AD303">
            <v>1130128.7429166667</v>
          </cell>
          <cell r="AE303">
            <v>1155323.4708333334</v>
          </cell>
          <cell r="AF303">
            <v>1159945.9258333333</v>
          </cell>
          <cell r="AG303">
            <v>1162168.4741666669</v>
          </cell>
          <cell r="AH303">
            <v>1164834.7620833335</v>
          </cell>
          <cell r="AI303">
            <v>1167594.8833333333</v>
          </cell>
          <cell r="AJ303">
            <v>1189157.2050000001</v>
          </cell>
          <cell r="AK303">
            <v>1216935.2474999998</v>
          </cell>
          <cell r="AL303">
            <v>1220173.3491666666</v>
          </cell>
          <cell r="AM303">
            <v>1247351.3270833332</v>
          </cell>
          <cell r="AN303">
            <v>1286225.3441666665</v>
          </cell>
          <cell r="AP303">
            <v>1262888.8054166667</v>
          </cell>
          <cell r="AT303">
            <v>0</v>
          </cell>
        </row>
        <row r="304">
          <cell r="J304">
            <v>11024968.380000001</v>
          </cell>
          <cell r="K304">
            <v>9378630.8599999994</v>
          </cell>
          <cell r="L304">
            <v>8782161.3699999992</v>
          </cell>
          <cell r="M304">
            <v>8955161.1300000008</v>
          </cell>
          <cell r="N304">
            <v>8841801.1099999994</v>
          </cell>
          <cell r="O304">
            <v>8874934.4399999995</v>
          </cell>
          <cell r="P304">
            <v>10122832.08</v>
          </cell>
          <cell r="Q304">
            <v>13115849.41</v>
          </cell>
          <cell r="R304">
            <v>15745277.189999999</v>
          </cell>
          <cell r="S304">
            <v>15735573.880000001</v>
          </cell>
          <cell r="T304">
            <v>14395268.34</v>
          </cell>
          <cell r="U304">
            <v>12852158.779999999</v>
          </cell>
          <cell r="V304">
            <v>11024968.380000001</v>
          </cell>
          <cell r="W304">
            <v>9378630.8699999992</v>
          </cell>
          <cell r="X304">
            <v>8782161.3900000006</v>
          </cell>
          <cell r="Y304">
            <v>8955161.1300000008</v>
          </cell>
          <cell r="Z304">
            <v>8841801.1099999994</v>
          </cell>
          <cell r="AA304">
            <v>9457597.6999999993</v>
          </cell>
          <cell r="AD304">
            <v>11485384.744999999</v>
          </cell>
          <cell r="AE304">
            <v>11485384.744999999</v>
          </cell>
          <cell r="AF304">
            <v>11485384.744999999</v>
          </cell>
          <cell r="AG304">
            <v>11485384.745416665</v>
          </cell>
          <cell r="AH304">
            <v>11485384.746666668</v>
          </cell>
          <cell r="AI304">
            <v>11485384.747500001</v>
          </cell>
          <cell r="AJ304">
            <v>11485384.747916667</v>
          </cell>
          <cell r="AK304">
            <v>11485384.749166667</v>
          </cell>
          <cell r="AL304">
            <v>11485384.75</v>
          </cell>
          <cell r="AM304">
            <v>11485384.75</v>
          </cell>
          <cell r="AN304">
            <v>11509662.385833332</v>
          </cell>
          <cell r="AP304">
            <v>11675370.096249999</v>
          </cell>
          <cell r="AT304">
            <v>0</v>
          </cell>
        </row>
        <row r="305">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D305">
            <v>0</v>
          </cell>
          <cell r="AE305">
            <v>0</v>
          </cell>
          <cell r="AF305">
            <v>0</v>
          </cell>
          <cell r="AG305">
            <v>0</v>
          </cell>
          <cell r="AH305">
            <v>0</v>
          </cell>
          <cell r="AI305">
            <v>0</v>
          </cell>
          <cell r="AJ305">
            <v>0</v>
          </cell>
          <cell r="AK305">
            <v>0</v>
          </cell>
          <cell r="AL305">
            <v>0</v>
          </cell>
          <cell r="AM305">
            <v>0</v>
          </cell>
          <cell r="AN305">
            <v>0</v>
          </cell>
          <cell r="AP305">
            <v>0</v>
          </cell>
          <cell r="AT305" t="str">
            <v xml:space="preserve"> </v>
          </cell>
        </row>
        <row r="306">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D306">
            <v>0</v>
          </cell>
          <cell r="AE306">
            <v>0</v>
          </cell>
          <cell r="AF306">
            <v>0</v>
          </cell>
          <cell r="AG306">
            <v>0</v>
          </cell>
          <cell r="AH306">
            <v>0</v>
          </cell>
          <cell r="AI306">
            <v>0</v>
          </cell>
          <cell r="AJ306">
            <v>0</v>
          </cell>
          <cell r="AK306">
            <v>0</v>
          </cell>
          <cell r="AL306">
            <v>0</v>
          </cell>
          <cell r="AM306">
            <v>0</v>
          </cell>
          <cell r="AN306">
            <v>0</v>
          </cell>
          <cell r="AP306">
            <v>0</v>
          </cell>
          <cell r="AT306" t="str">
            <v>56</v>
          </cell>
        </row>
        <row r="307">
          <cell r="J307">
            <v>0</v>
          </cell>
          <cell r="K307">
            <v>0</v>
          </cell>
          <cell r="L307">
            <v>0</v>
          </cell>
          <cell r="M307">
            <v>0</v>
          </cell>
          <cell r="N307">
            <v>0</v>
          </cell>
          <cell r="O307">
            <v>0</v>
          </cell>
          <cell r="P307">
            <v>538.08000000000004</v>
          </cell>
          <cell r="Q307">
            <v>0</v>
          </cell>
          <cell r="R307">
            <v>0</v>
          </cell>
          <cell r="S307">
            <v>0</v>
          </cell>
          <cell r="T307">
            <v>0</v>
          </cell>
          <cell r="U307">
            <v>0</v>
          </cell>
          <cell r="V307">
            <v>0</v>
          </cell>
          <cell r="W307">
            <v>0</v>
          </cell>
          <cell r="X307">
            <v>0</v>
          </cell>
          <cell r="Y307">
            <v>0</v>
          </cell>
          <cell r="Z307">
            <v>0</v>
          </cell>
          <cell r="AA307">
            <v>0</v>
          </cell>
          <cell r="AD307">
            <v>521.67666666666662</v>
          </cell>
          <cell r="AE307">
            <v>521.67666666666662</v>
          </cell>
          <cell r="AF307">
            <v>521.67666666666662</v>
          </cell>
          <cell r="AG307">
            <v>521.67666666666662</v>
          </cell>
          <cell r="AH307">
            <v>283.25833333333333</v>
          </cell>
          <cell r="AI307">
            <v>44.84</v>
          </cell>
          <cell r="AJ307">
            <v>44.84</v>
          </cell>
          <cell r="AK307">
            <v>44.84</v>
          </cell>
          <cell r="AL307">
            <v>44.84</v>
          </cell>
          <cell r="AM307">
            <v>44.84</v>
          </cell>
          <cell r="AN307">
            <v>44.84</v>
          </cell>
          <cell r="AP307">
            <v>0</v>
          </cell>
          <cell r="AT307">
            <v>0</v>
          </cell>
        </row>
        <row r="308">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D308">
            <v>0</v>
          </cell>
          <cell r="AE308">
            <v>0</v>
          </cell>
          <cell r="AF308">
            <v>0</v>
          </cell>
          <cell r="AG308">
            <v>0</v>
          </cell>
          <cell r="AH308">
            <v>0</v>
          </cell>
          <cell r="AI308">
            <v>0</v>
          </cell>
          <cell r="AJ308">
            <v>0</v>
          </cell>
          <cell r="AK308">
            <v>0</v>
          </cell>
          <cell r="AL308">
            <v>0</v>
          </cell>
          <cell r="AM308">
            <v>0</v>
          </cell>
          <cell r="AN308">
            <v>0</v>
          </cell>
          <cell r="AP308">
            <v>0</v>
          </cell>
          <cell r="AT308">
            <v>0</v>
          </cell>
        </row>
        <row r="309">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D309">
            <v>0</v>
          </cell>
          <cell r="AE309">
            <v>0</v>
          </cell>
          <cell r="AF309">
            <v>0</v>
          </cell>
          <cell r="AG309">
            <v>0</v>
          </cell>
          <cell r="AH309">
            <v>0</v>
          </cell>
          <cell r="AI309">
            <v>0</v>
          </cell>
          <cell r="AJ309">
            <v>0</v>
          </cell>
          <cell r="AK309">
            <v>0</v>
          </cell>
          <cell r="AL309">
            <v>0</v>
          </cell>
          <cell r="AM309">
            <v>0</v>
          </cell>
          <cell r="AN309">
            <v>0</v>
          </cell>
          <cell r="AP309">
            <v>0</v>
          </cell>
          <cell r="AT309">
            <v>0</v>
          </cell>
        </row>
        <row r="310">
          <cell r="J310">
            <v>126769.45</v>
          </cell>
          <cell r="K310">
            <v>135769.45000000001</v>
          </cell>
          <cell r="L310">
            <v>150019.45000000001</v>
          </cell>
          <cell r="M310">
            <v>150019.45000000001</v>
          </cell>
          <cell r="N310">
            <v>150019.45000000001</v>
          </cell>
          <cell r="O310">
            <v>177019.45</v>
          </cell>
          <cell r="P310">
            <v>177019.45</v>
          </cell>
          <cell r="Q310">
            <v>177019.45</v>
          </cell>
          <cell r="R310">
            <v>177019.45</v>
          </cell>
          <cell r="S310">
            <v>106519.45</v>
          </cell>
          <cell r="T310">
            <v>106519.45</v>
          </cell>
          <cell r="U310">
            <v>106519.45</v>
          </cell>
          <cell r="V310">
            <v>106519.45</v>
          </cell>
          <cell r="W310">
            <v>177769.45</v>
          </cell>
          <cell r="X310">
            <v>180769.45</v>
          </cell>
          <cell r="Y310">
            <v>180769.45</v>
          </cell>
          <cell r="Z310">
            <v>180769.45</v>
          </cell>
          <cell r="AA310">
            <v>180769.45</v>
          </cell>
          <cell r="AD310">
            <v>130485.76874999999</v>
          </cell>
          <cell r="AE310">
            <v>140174.88958333331</v>
          </cell>
          <cell r="AF310">
            <v>145019.44999999998</v>
          </cell>
          <cell r="AG310">
            <v>145019.44999999998</v>
          </cell>
          <cell r="AH310">
            <v>145019.44999999998</v>
          </cell>
          <cell r="AI310">
            <v>144175.69999999998</v>
          </cell>
          <cell r="AJ310">
            <v>145081.94999999998</v>
          </cell>
          <cell r="AK310">
            <v>148113.19999999998</v>
          </cell>
          <cell r="AL310">
            <v>150675.69999999998</v>
          </cell>
          <cell r="AM310">
            <v>153238.19999999998</v>
          </cell>
          <cell r="AN310">
            <v>154675.69999999998</v>
          </cell>
          <cell r="AP310">
            <v>155300.69999999998</v>
          </cell>
          <cell r="AT310" t="str">
            <v>56</v>
          </cell>
        </row>
        <row r="311">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D311">
            <v>0</v>
          </cell>
          <cell r="AE311">
            <v>0</v>
          </cell>
          <cell r="AF311">
            <v>0</v>
          </cell>
          <cell r="AG311">
            <v>0</v>
          </cell>
          <cell r="AH311">
            <v>0</v>
          </cell>
          <cell r="AI311">
            <v>0</v>
          </cell>
          <cell r="AJ311">
            <v>0</v>
          </cell>
          <cell r="AK311">
            <v>0</v>
          </cell>
          <cell r="AL311">
            <v>0</v>
          </cell>
          <cell r="AM311">
            <v>0</v>
          </cell>
          <cell r="AN311">
            <v>0</v>
          </cell>
          <cell r="AP311">
            <v>0</v>
          </cell>
          <cell r="AT311">
            <v>0</v>
          </cell>
        </row>
        <row r="312">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D312">
            <v>0</v>
          </cell>
          <cell r="AE312">
            <v>0</v>
          </cell>
          <cell r="AF312">
            <v>0</v>
          </cell>
          <cell r="AG312">
            <v>0</v>
          </cell>
          <cell r="AH312">
            <v>0</v>
          </cell>
          <cell r="AI312">
            <v>0</v>
          </cell>
          <cell r="AJ312">
            <v>0</v>
          </cell>
          <cell r="AK312">
            <v>0</v>
          </cell>
          <cell r="AL312">
            <v>0</v>
          </cell>
          <cell r="AM312">
            <v>0</v>
          </cell>
          <cell r="AN312">
            <v>0</v>
          </cell>
          <cell r="AP312">
            <v>65419.973333333335</v>
          </cell>
          <cell r="AT312">
            <v>0</v>
          </cell>
        </row>
        <row r="313">
          <cell r="J313">
            <v>4274951.8</v>
          </cell>
          <cell r="K313">
            <v>4262550.42</v>
          </cell>
          <cell r="L313">
            <v>4250460.26</v>
          </cell>
          <cell r="M313">
            <v>4238305.5999999996</v>
          </cell>
          <cell r="N313">
            <v>4225797.22</v>
          </cell>
          <cell r="O313">
            <v>4213596.0999999996</v>
          </cell>
          <cell r="P313">
            <v>4201041.5</v>
          </cell>
          <cell r="Q313">
            <v>4188711.38</v>
          </cell>
          <cell r="R313">
            <v>4176398.26</v>
          </cell>
          <cell r="S313">
            <v>4163165.15</v>
          </cell>
          <cell r="T313">
            <v>4150723.03</v>
          </cell>
          <cell r="U313">
            <v>4138010.76</v>
          </cell>
          <cell r="V313">
            <v>4125518.24</v>
          </cell>
          <cell r="W313">
            <v>4112682.46</v>
          </cell>
          <cell r="X313">
            <v>4100138.92</v>
          </cell>
          <cell r="Y313">
            <v>4087530.88</v>
          </cell>
          <cell r="Z313">
            <v>4074582.61</v>
          </cell>
          <cell r="AA313">
            <v>4059923.71</v>
          </cell>
          <cell r="AD313">
            <v>4262518.8804166662</v>
          </cell>
          <cell r="AE313">
            <v>4250253.9683333328</v>
          </cell>
          <cell r="AF313">
            <v>4237941.2749999994</v>
          </cell>
          <cell r="AG313">
            <v>4225580.8004166661</v>
          </cell>
          <cell r="AH313">
            <v>4213183.6262499997</v>
          </cell>
          <cell r="AI313">
            <v>4200749.5583333336</v>
          </cell>
          <cell r="AJ313">
            <v>4188278.6616666666</v>
          </cell>
          <cell r="AK313">
            <v>4175770.7741666674</v>
          </cell>
          <cell r="AL313">
            <v>4163225.1050000004</v>
          </cell>
          <cell r="AM313">
            <v>4150642.2162500005</v>
          </cell>
          <cell r="AN313">
            <v>4137938.5912500005</v>
          </cell>
          <cell r="AP313">
            <v>4112545.0550000002</v>
          </cell>
          <cell r="AT313" t="str">
            <v>23</v>
          </cell>
        </row>
        <row r="314">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D314">
            <v>0</v>
          </cell>
          <cell r="AE314">
            <v>0</v>
          </cell>
          <cell r="AF314">
            <v>0</v>
          </cell>
          <cell r="AG314">
            <v>0</v>
          </cell>
          <cell r="AH314">
            <v>0</v>
          </cell>
          <cell r="AI314">
            <v>0</v>
          </cell>
          <cell r="AJ314">
            <v>0</v>
          </cell>
          <cell r="AK314">
            <v>0</v>
          </cell>
          <cell r="AL314">
            <v>0</v>
          </cell>
          <cell r="AM314">
            <v>0</v>
          </cell>
          <cell r="AN314">
            <v>0</v>
          </cell>
          <cell r="AP314">
            <v>0</v>
          </cell>
          <cell r="AT314">
            <v>0</v>
          </cell>
        </row>
        <row r="315">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D315">
            <v>0</v>
          </cell>
          <cell r="AE315">
            <v>0</v>
          </cell>
          <cell r="AF315">
            <v>0</v>
          </cell>
          <cell r="AG315">
            <v>0</v>
          </cell>
          <cell r="AH315">
            <v>0</v>
          </cell>
          <cell r="AI315">
            <v>0</v>
          </cell>
          <cell r="AJ315">
            <v>0</v>
          </cell>
          <cell r="AK315">
            <v>0</v>
          </cell>
          <cell r="AL315">
            <v>0</v>
          </cell>
          <cell r="AM315">
            <v>0</v>
          </cell>
          <cell r="AN315">
            <v>0</v>
          </cell>
          <cell r="AP315">
            <v>0</v>
          </cell>
          <cell r="AT315">
            <v>0</v>
          </cell>
        </row>
        <row r="316">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D316">
            <v>0</v>
          </cell>
          <cell r="AE316">
            <v>0</v>
          </cell>
          <cell r="AF316">
            <v>0</v>
          </cell>
          <cell r="AG316">
            <v>0</v>
          </cell>
          <cell r="AH316">
            <v>0</v>
          </cell>
          <cell r="AI316">
            <v>0</v>
          </cell>
          <cell r="AJ316">
            <v>0</v>
          </cell>
          <cell r="AK316">
            <v>0</v>
          </cell>
          <cell r="AL316">
            <v>0</v>
          </cell>
          <cell r="AM316">
            <v>0</v>
          </cell>
          <cell r="AN316">
            <v>0</v>
          </cell>
          <cell r="AP316">
            <v>0</v>
          </cell>
          <cell r="AT316">
            <v>0</v>
          </cell>
        </row>
        <row r="317">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D317">
            <v>0</v>
          </cell>
          <cell r="AE317">
            <v>0</v>
          </cell>
          <cell r="AF317">
            <v>0</v>
          </cell>
          <cell r="AG317">
            <v>0</v>
          </cell>
          <cell r="AH317">
            <v>0</v>
          </cell>
          <cell r="AI317">
            <v>0</v>
          </cell>
          <cell r="AJ317">
            <v>0</v>
          </cell>
          <cell r="AK317">
            <v>0</v>
          </cell>
          <cell r="AL317">
            <v>0</v>
          </cell>
          <cell r="AM317">
            <v>0</v>
          </cell>
          <cell r="AN317">
            <v>0</v>
          </cell>
          <cell r="AP317">
            <v>0</v>
          </cell>
          <cell r="AT317">
            <v>0</v>
          </cell>
        </row>
        <row r="318">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D318">
            <v>0</v>
          </cell>
          <cell r="AE318">
            <v>0</v>
          </cell>
          <cell r="AF318">
            <v>0</v>
          </cell>
          <cell r="AG318">
            <v>0</v>
          </cell>
          <cell r="AH318">
            <v>0</v>
          </cell>
          <cell r="AI318">
            <v>0</v>
          </cell>
          <cell r="AJ318">
            <v>0</v>
          </cell>
          <cell r="AK318">
            <v>0</v>
          </cell>
          <cell r="AL318">
            <v>0</v>
          </cell>
          <cell r="AM318">
            <v>0</v>
          </cell>
          <cell r="AN318">
            <v>0</v>
          </cell>
          <cell r="AP318">
            <v>0</v>
          </cell>
          <cell r="AT318" t="str">
            <v>23</v>
          </cell>
        </row>
        <row r="319">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D319">
            <v>0</v>
          </cell>
          <cell r="AE319">
            <v>0</v>
          </cell>
          <cell r="AF319">
            <v>0</v>
          </cell>
          <cell r="AG319">
            <v>0</v>
          </cell>
          <cell r="AH319">
            <v>0</v>
          </cell>
          <cell r="AI319">
            <v>0</v>
          </cell>
          <cell r="AJ319">
            <v>0</v>
          </cell>
          <cell r="AK319">
            <v>0</v>
          </cell>
          <cell r="AL319">
            <v>0</v>
          </cell>
          <cell r="AM319">
            <v>0</v>
          </cell>
          <cell r="AN319">
            <v>0</v>
          </cell>
          <cell r="AP319">
            <v>0</v>
          </cell>
          <cell r="AT319">
            <v>0</v>
          </cell>
        </row>
        <row r="320">
          <cell r="J320">
            <v>0</v>
          </cell>
          <cell r="K320">
            <v>1009.34</v>
          </cell>
          <cell r="L320">
            <v>504.66</v>
          </cell>
          <cell r="M320">
            <v>0</v>
          </cell>
          <cell r="N320">
            <v>0</v>
          </cell>
          <cell r="O320">
            <v>0</v>
          </cell>
          <cell r="P320">
            <v>0</v>
          </cell>
          <cell r="Q320">
            <v>0</v>
          </cell>
          <cell r="R320">
            <v>90.84</v>
          </cell>
          <cell r="S320">
            <v>1295.22</v>
          </cell>
          <cell r="T320">
            <v>-91.58</v>
          </cell>
          <cell r="U320">
            <v>414.99</v>
          </cell>
          <cell r="V320">
            <v>138.35</v>
          </cell>
          <cell r="W320">
            <v>0</v>
          </cell>
          <cell r="X320">
            <v>0</v>
          </cell>
          <cell r="Y320">
            <v>4495.09</v>
          </cell>
          <cell r="Z320">
            <v>4495.09</v>
          </cell>
          <cell r="AA320">
            <v>4495.09</v>
          </cell>
          <cell r="AD320">
            <v>123.70166666666667</v>
          </cell>
          <cell r="AE320">
            <v>127.48666666666668</v>
          </cell>
          <cell r="AF320">
            <v>186.47166666666666</v>
          </cell>
          <cell r="AG320">
            <v>237.85583333333332</v>
          </cell>
          <cell r="AH320">
            <v>251.33124999999998</v>
          </cell>
          <cell r="AI320">
            <v>274.38708333333335</v>
          </cell>
          <cell r="AJ320">
            <v>238.09583333333333</v>
          </cell>
          <cell r="AK320">
            <v>175.01250000000002</v>
          </cell>
          <cell r="AL320">
            <v>341.28041666666667</v>
          </cell>
          <cell r="AM320">
            <v>715.87125000000003</v>
          </cell>
          <cell r="AN320">
            <v>1090.4620833333333</v>
          </cell>
          <cell r="AP320">
            <v>1879.1695833333333</v>
          </cell>
          <cell r="AT320">
            <v>0</v>
          </cell>
        </row>
        <row r="321">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D321">
            <v>0</v>
          </cell>
          <cell r="AE321">
            <v>0</v>
          </cell>
          <cell r="AF321">
            <v>0</v>
          </cell>
          <cell r="AG321">
            <v>0</v>
          </cell>
          <cell r="AH321">
            <v>0</v>
          </cell>
          <cell r="AI321">
            <v>0</v>
          </cell>
          <cell r="AJ321">
            <v>0</v>
          </cell>
          <cell r="AK321">
            <v>0</v>
          </cell>
          <cell r="AL321">
            <v>0</v>
          </cell>
          <cell r="AM321">
            <v>0</v>
          </cell>
          <cell r="AN321">
            <v>0</v>
          </cell>
          <cell r="AP321">
            <v>0</v>
          </cell>
          <cell r="AT321">
            <v>0</v>
          </cell>
        </row>
        <row r="322">
          <cell r="J322">
            <v>44211.33</v>
          </cell>
          <cell r="K322">
            <v>44002.76</v>
          </cell>
          <cell r="L322">
            <v>41760.51</v>
          </cell>
          <cell r="M322">
            <v>41507.410000000003</v>
          </cell>
          <cell r="N322">
            <v>41298.839999999997</v>
          </cell>
          <cell r="O322">
            <v>39215.870000000003</v>
          </cell>
          <cell r="P322">
            <v>39007.300000000003</v>
          </cell>
          <cell r="Q322">
            <v>38798.730000000003</v>
          </cell>
          <cell r="R322">
            <v>38545.629999999997</v>
          </cell>
          <cell r="S322">
            <v>38337.06</v>
          </cell>
          <cell r="T322">
            <v>36846.33</v>
          </cell>
          <cell r="U322">
            <v>35747.08</v>
          </cell>
          <cell r="V322">
            <v>35627.57</v>
          </cell>
          <cell r="W322">
            <v>35508.06</v>
          </cell>
          <cell r="X322">
            <v>33660.230000000003</v>
          </cell>
          <cell r="Y322">
            <v>31497.360000000001</v>
          </cell>
          <cell r="Z322">
            <v>31377.85</v>
          </cell>
          <cell r="AA322">
            <v>31258.34</v>
          </cell>
          <cell r="AD322">
            <v>42862.38041666666</v>
          </cell>
          <cell r="AE322">
            <v>42240.853749999995</v>
          </cell>
          <cell r="AF322">
            <v>41609.672916666663</v>
          </cell>
          <cell r="AG322">
            <v>40973.907083333332</v>
          </cell>
          <cell r="AH322">
            <v>40297.560833333337</v>
          </cell>
          <cell r="AI322">
            <v>39582.247500000005</v>
          </cell>
          <cell r="AJ322">
            <v>38870.644999999997</v>
          </cell>
          <cell r="AK322">
            <v>38179.1875</v>
          </cell>
          <cell r="AL322">
            <v>37424.590416666666</v>
          </cell>
          <cell r="AM322">
            <v>36594.130416666674</v>
          </cell>
          <cell r="AN322">
            <v>35849.192083333328</v>
          </cell>
          <cell r="AP322">
            <v>34537.780416666668</v>
          </cell>
          <cell r="AT322">
            <v>0</v>
          </cell>
        </row>
        <row r="323">
          <cell r="J323">
            <v>0</v>
          </cell>
          <cell r="K323">
            <v>141.01</v>
          </cell>
          <cell r="L323">
            <v>0</v>
          </cell>
          <cell r="M323">
            <v>0</v>
          </cell>
          <cell r="N323">
            <v>0</v>
          </cell>
          <cell r="O323">
            <v>352149.38</v>
          </cell>
          <cell r="P323">
            <v>546199.29</v>
          </cell>
          <cell r="Q323">
            <v>677792.63</v>
          </cell>
          <cell r="R323">
            <v>130066.43</v>
          </cell>
          <cell r="S323">
            <v>290805.8</v>
          </cell>
          <cell r="T323">
            <v>76284.58</v>
          </cell>
          <cell r="U323">
            <v>806992.85</v>
          </cell>
          <cell r="V323">
            <v>214323.03</v>
          </cell>
          <cell r="W323">
            <v>246711.22</v>
          </cell>
          <cell r="X323">
            <v>936855.03</v>
          </cell>
          <cell r="Y323">
            <v>728259.29</v>
          </cell>
          <cell r="Z323">
            <v>1614549.63</v>
          </cell>
          <cell r="AA323">
            <v>1023557.5</v>
          </cell>
          <cell r="AD323">
            <v>105375.80958333332</v>
          </cell>
          <cell r="AE323">
            <v>138905.78</v>
          </cell>
          <cell r="AF323">
            <v>155921.63791666666</v>
          </cell>
          <cell r="AG323">
            <v>170226.18375</v>
          </cell>
          <cell r="AH323">
            <v>206452.05000000002</v>
          </cell>
          <cell r="AI323">
            <v>248966.12375000003</v>
          </cell>
          <cell r="AJ323">
            <v>268170.00874999998</v>
          </cell>
          <cell r="AK323">
            <v>317479.39374999999</v>
          </cell>
          <cell r="AL323">
            <v>386859.1570833333</v>
          </cell>
          <cell r="AM323">
            <v>484476.19541666674</v>
          </cell>
          <cell r="AN323">
            <v>579724.43500000006</v>
          </cell>
          <cell r="AP323">
            <v>658049.92374999996</v>
          </cell>
          <cell r="AT323">
            <v>0</v>
          </cell>
        </row>
        <row r="324">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D324">
            <v>0</v>
          </cell>
          <cell r="AE324">
            <v>0</v>
          </cell>
          <cell r="AF324">
            <v>0</v>
          </cell>
          <cell r="AG324">
            <v>0</v>
          </cell>
          <cell r="AH324">
            <v>0</v>
          </cell>
          <cell r="AI324">
            <v>0</v>
          </cell>
          <cell r="AJ324">
            <v>0</v>
          </cell>
          <cell r="AK324">
            <v>0</v>
          </cell>
          <cell r="AL324">
            <v>0</v>
          </cell>
          <cell r="AM324">
            <v>0</v>
          </cell>
          <cell r="AN324">
            <v>0</v>
          </cell>
          <cell r="AP324">
            <v>0</v>
          </cell>
          <cell r="AT324" t="str">
            <v>23</v>
          </cell>
        </row>
        <row r="325">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D325">
            <v>0</v>
          </cell>
          <cell r="AE325">
            <v>0</v>
          </cell>
          <cell r="AF325">
            <v>0</v>
          </cell>
          <cell r="AG325">
            <v>0</v>
          </cell>
          <cell r="AH325">
            <v>0</v>
          </cell>
          <cell r="AI325">
            <v>0</v>
          </cell>
          <cell r="AJ325">
            <v>0</v>
          </cell>
          <cell r="AK325">
            <v>0</v>
          </cell>
          <cell r="AL325">
            <v>0</v>
          </cell>
          <cell r="AM325">
            <v>0</v>
          </cell>
          <cell r="AN325">
            <v>0</v>
          </cell>
          <cell r="AP325">
            <v>0</v>
          </cell>
          <cell r="AT325">
            <v>0</v>
          </cell>
        </row>
        <row r="326">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D326">
            <v>0</v>
          </cell>
          <cell r="AE326">
            <v>0</v>
          </cell>
          <cell r="AF326">
            <v>0</v>
          </cell>
          <cell r="AG326">
            <v>0</v>
          </cell>
          <cell r="AH326">
            <v>0</v>
          </cell>
          <cell r="AI326">
            <v>0</v>
          </cell>
          <cell r="AJ326">
            <v>0</v>
          </cell>
          <cell r="AK326">
            <v>0</v>
          </cell>
          <cell r="AL326">
            <v>0</v>
          </cell>
          <cell r="AM326">
            <v>0</v>
          </cell>
          <cell r="AN326">
            <v>0</v>
          </cell>
          <cell r="AP326">
            <v>0</v>
          </cell>
          <cell r="AT326">
            <v>0</v>
          </cell>
        </row>
        <row r="327">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D327">
            <v>0</v>
          </cell>
          <cell r="AE327">
            <v>0</v>
          </cell>
          <cell r="AF327">
            <v>0</v>
          </cell>
          <cell r="AG327">
            <v>0</v>
          </cell>
          <cell r="AH327">
            <v>0</v>
          </cell>
          <cell r="AI327">
            <v>0</v>
          </cell>
          <cell r="AJ327">
            <v>0</v>
          </cell>
          <cell r="AK327">
            <v>0</v>
          </cell>
          <cell r="AL327">
            <v>0</v>
          </cell>
          <cell r="AM327">
            <v>0</v>
          </cell>
          <cell r="AN327">
            <v>0</v>
          </cell>
          <cell r="AP327">
            <v>0</v>
          </cell>
          <cell r="AT327">
            <v>0</v>
          </cell>
        </row>
        <row r="328">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D328">
            <v>0</v>
          </cell>
          <cell r="AE328">
            <v>0</v>
          </cell>
          <cell r="AF328">
            <v>0</v>
          </cell>
          <cell r="AG328">
            <v>0</v>
          </cell>
          <cell r="AH328">
            <v>0</v>
          </cell>
          <cell r="AI328">
            <v>0</v>
          </cell>
          <cell r="AJ328">
            <v>0</v>
          </cell>
          <cell r="AK328">
            <v>0</v>
          </cell>
          <cell r="AL328">
            <v>0</v>
          </cell>
          <cell r="AM328">
            <v>0</v>
          </cell>
          <cell r="AN328">
            <v>0</v>
          </cell>
          <cell r="AP328">
            <v>0</v>
          </cell>
          <cell r="AT328">
            <v>0</v>
          </cell>
        </row>
        <row r="329">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D329">
            <v>0</v>
          </cell>
          <cell r="AE329">
            <v>0</v>
          </cell>
          <cell r="AF329">
            <v>0</v>
          </cell>
          <cell r="AG329">
            <v>0</v>
          </cell>
          <cell r="AH329">
            <v>0</v>
          </cell>
          <cell r="AI329">
            <v>0</v>
          </cell>
          <cell r="AJ329">
            <v>0</v>
          </cell>
          <cell r="AK329">
            <v>0</v>
          </cell>
          <cell r="AL329">
            <v>0</v>
          </cell>
          <cell r="AM329">
            <v>0</v>
          </cell>
          <cell r="AN329">
            <v>0</v>
          </cell>
          <cell r="AP329">
            <v>0</v>
          </cell>
          <cell r="AT329">
            <v>0</v>
          </cell>
        </row>
        <row r="330">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D330">
            <v>0</v>
          </cell>
          <cell r="AE330">
            <v>0</v>
          </cell>
          <cell r="AF330">
            <v>0</v>
          </cell>
          <cell r="AG330">
            <v>0</v>
          </cell>
          <cell r="AH330">
            <v>0</v>
          </cell>
          <cell r="AI330">
            <v>0</v>
          </cell>
          <cell r="AJ330">
            <v>0</v>
          </cell>
          <cell r="AK330">
            <v>0</v>
          </cell>
          <cell r="AL330">
            <v>0</v>
          </cell>
          <cell r="AM330">
            <v>0</v>
          </cell>
          <cell r="AN330">
            <v>0</v>
          </cell>
          <cell r="AP330">
            <v>0</v>
          </cell>
          <cell r="AT330" t="str">
            <v>56</v>
          </cell>
        </row>
        <row r="331">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D331">
            <v>0</v>
          </cell>
          <cell r="AE331">
            <v>0</v>
          </cell>
          <cell r="AF331">
            <v>0</v>
          </cell>
          <cell r="AG331">
            <v>0</v>
          </cell>
          <cell r="AH331">
            <v>0</v>
          </cell>
          <cell r="AI331">
            <v>0</v>
          </cell>
          <cell r="AJ331">
            <v>0</v>
          </cell>
          <cell r="AK331">
            <v>0</v>
          </cell>
          <cell r="AL331">
            <v>0</v>
          </cell>
          <cell r="AM331">
            <v>0</v>
          </cell>
          <cell r="AN331">
            <v>0</v>
          </cell>
          <cell r="AP331">
            <v>0</v>
          </cell>
          <cell r="AT331">
            <v>0</v>
          </cell>
        </row>
        <row r="332">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D332">
            <v>0</v>
          </cell>
          <cell r="AE332">
            <v>0</v>
          </cell>
          <cell r="AF332">
            <v>0</v>
          </cell>
          <cell r="AG332">
            <v>0</v>
          </cell>
          <cell r="AH332">
            <v>0</v>
          </cell>
          <cell r="AI332">
            <v>0</v>
          </cell>
          <cell r="AJ332">
            <v>0</v>
          </cell>
          <cell r="AK332">
            <v>0</v>
          </cell>
          <cell r="AL332">
            <v>0</v>
          </cell>
          <cell r="AM332">
            <v>0</v>
          </cell>
          <cell r="AN332">
            <v>0</v>
          </cell>
          <cell r="AP332">
            <v>0</v>
          </cell>
          <cell r="AT332">
            <v>0</v>
          </cell>
        </row>
        <row r="333">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D333">
            <v>0</v>
          </cell>
          <cell r="AE333">
            <v>0</v>
          </cell>
          <cell r="AF333">
            <v>0</v>
          </cell>
          <cell r="AG333">
            <v>0</v>
          </cell>
          <cell r="AH333">
            <v>0</v>
          </cell>
          <cell r="AI333">
            <v>0</v>
          </cell>
          <cell r="AJ333">
            <v>0</v>
          </cell>
          <cell r="AK333">
            <v>0</v>
          </cell>
          <cell r="AL333">
            <v>0</v>
          </cell>
          <cell r="AM333">
            <v>0</v>
          </cell>
          <cell r="AN333">
            <v>0</v>
          </cell>
          <cell r="AP333">
            <v>0</v>
          </cell>
          <cell r="AT333">
            <v>0</v>
          </cell>
        </row>
        <row r="334">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D334">
            <v>0</v>
          </cell>
          <cell r="AE334">
            <v>0</v>
          </cell>
          <cell r="AF334">
            <v>0</v>
          </cell>
          <cell r="AG334">
            <v>0</v>
          </cell>
          <cell r="AH334">
            <v>0</v>
          </cell>
          <cell r="AI334">
            <v>0</v>
          </cell>
          <cell r="AJ334">
            <v>0</v>
          </cell>
          <cell r="AK334">
            <v>0</v>
          </cell>
          <cell r="AL334">
            <v>0</v>
          </cell>
          <cell r="AM334">
            <v>0</v>
          </cell>
          <cell r="AN334">
            <v>0</v>
          </cell>
          <cell r="AP334">
            <v>0</v>
          </cell>
          <cell r="AT334">
            <v>0</v>
          </cell>
        </row>
        <row r="335">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D335">
            <v>0</v>
          </cell>
          <cell r="AE335">
            <v>0</v>
          </cell>
          <cell r="AF335">
            <v>0</v>
          </cell>
          <cell r="AG335">
            <v>0</v>
          </cell>
          <cell r="AH335">
            <v>0</v>
          </cell>
          <cell r="AI335">
            <v>0</v>
          </cell>
          <cell r="AJ335">
            <v>0</v>
          </cell>
          <cell r="AK335">
            <v>0</v>
          </cell>
          <cell r="AL335">
            <v>0</v>
          </cell>
          <cell r="AM335">
            <v>0</v>
          </cell>
          <cell r="AN335">
            <v>0</v>
          </cell>
          <cell r="AP335">
            <v>0</v>
          </cell>
          <cell r="AT335">
            <v>0</v>
          </cell>
        </row>
        <row r="336">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D336">
            <v>0</v>
          </cell>
          <cell r="AE336">
            <v>0</v>
          </cell>
          <cell r="AF336">
            <v>0</v>
          </cell>
          <cell r="AG336">
            <v>0</v>
          </cell>
          <cell r="AH336">
            <v>0</v>
          </cell>
          <cell r="AI336">
            <v>0</v>
          </cell>
          <cell r="AJ336">
            <v>0</v>
          </cell>
          <cell r="AK336">
            <v>0</v>
          </cell>
          <cell r="AL336">
            <v>0</v>
          </cell>
          <cell r="AM336">
            <v>0</v>
          </cell>
          <cell r="AN336">
            <v>0</v>
          </cell>
          <cell r="AP336">
            <v>0</v>
          </cell>
          <cell r="AT336">
            <v>0</v>
          </cell>
        </row>
        <row r="337">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D337">
            <v>0</v>
          </cell>
          <cell r="AE337">
            <v>0</v>
          </cell>
          <cell r="AF337">
            <v>0</v>
          </cell>
          <cell r="AG337">
            <v>0</v>
          </cell>
          <cell r="AH337">
            <v>0</v>
          </cell>
          <cell r="AI337">
            <v>0</v>
          </cell>
          <cell r="AJ337">
            <v>0</v>
          </cell>
          <cell r="AK337">
            <v>0</v>
          </cell>
          <cell r="AL337">
            <v>0</v>
          </cell>
          <cell r="AM337">
            <v>0</v>
          </cell>
          <cell r="AN337">
            <v>0</v>
          </cell>
          <cell r="AP337">
            <v>0</v>
          </cell>
          <cell r="AT337">
            <v>0</v>
          </cell>
        </row>
        <row r="338">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D338">
            <v>0</v>
          </cell>
          <cell r="AE338">
            <v>0</v>
          </cell>
          <cell r="AF338">
            <v>0</v>
          </cell>
          <cell r="AG338">
            <v>0</v>
          </cell>
          <cell r="AH338">
            <v>0</v>
          </cell>
          <cell r="AI338">
            <v>0</v>
          </cell>
          <cell r="AJ338">
            <v>0</v>
          </cell>
          <cell r="AK338">
            <v>0</v>
          </cell>
          <cell r="AL338">
            <v>0</v>
          </cell>
          <cell r="AM338">
            <v>0</v>
          </cell>
          <cell r="AN338">
            <v>0</v>
          </cell>
          <cell r="AP338">
            <v>0</v>
          </cell>
          <cell r="AT338">
            <v>0</v>
          </cell>
        </row>
        <row r="339">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D339">
            <v>0</v>
          </cell>
          <cell r="AE339">
            <v>0</v>
          </cell>
          <cell r="AF339">
            <v>0</v>
          </cell>
          <cell r="AG339">
            <v>0</v>
          </cell>
          <cell r="AH339">
            <v>0</v>
          </cell>
          <cell r="AI339">
            <v>0</v>
          </cell>
          <cell r="AJ339">
            <v>0</v>
          </cell>
          <cell r="AK339">
            <v>0</v>
          </cell>
          <cell r="AL339">
            <v>0</v>
          </cell>
          <cell r="AM339">
            <v>0</v>
          </cell>
          <cell r="AN339">
            <v>0</v>
          </cell>
          <cell r="AP339">
            <v>0</v>
          </cell>
          <cell r="AT339">
            <v>0</v>
          </cell>
        </row>
        <row r="340">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D340">
            <v>0</v>
          </cell>
          <cell r="AE340">
            <v>0</v>
          </cell>
          <cell r="AF340">
            <v>0</v>
          </cell>
          <cell r="AG340">
            <v>0</v>
          </cell>
          <cell r="AH340">
            <v>0</v>
          </cell>
          <cell r="AI340">
            <v>0</v>
          </cell>
          <cell r="AJ340">
            <v>0</v>
          </cell>
          <cell r="AK340">
            <v>0</v>
          </cell>
          <cell r="AL340">
            <v>0</v>
          </cell>
          <cell r="AM340">
            <v>0</v>
          </cell>
          <cell r="AN340">
            <v>0</v>
          </cell>
          <cell r="AP340">
            <v>0</v>
          </cell>
          <cell r="AT340">
            <v>0</v>
          </cell>
        </row>
        <row r="341">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D341">
            <v>0</v>
          </cell>
          <cell r="AE341">
            <v>0</v>
          </cell>
          <cell r="AF341">
            <v>0</v>
          </cell>
          <cell r="AG341">
            <v>0</v>
          </cell>
          <cell r="AH341">
            <v>0</v>
          </cell>
          <cell r="AI341">
            <v>0</v>
          </cell>
          <cell r="AJ341">
            <v>0</v>
          </cell>
          <cell r="AK341">
            <v>0</v>
          </cell>
          <cell r="AL341">
            <v>0</v>
          </cell>
          <cell r="AM341">
            <v>0</v>
          </cell>
          <cell r="AN341">
            <v>0</v>
          </cell>
          <cell r="AP341">
            <v>0</v>
          </cell>
          <cell r="AT341">
            <v>0</v>
          </cell>
        </row>
        <row r="342">
          <cell r="J342">
            <v>10088896.119999999</v>
          </cell>
          <cell r="K342">
            <v>8813233.3699999992</v>
          </cell>
          <cell r="L342">
            <v>9470650.6300000008</v>
          </cell>
          <cell r="M342">
            <v>10821058.189999999</v>
          </cell>
          <cell r="N342">
            <v>8825317.7100000009</v>
          </cell>
          <cell r="O342">
            <v>9467749.9800000004</v>
          </cell>
          <cell r="P342">
            <v>11055565.779999999</v>
          </cell>
          <cell r="Q342">
            <v>17816965.710000001</v>
          </cell>
          <cell r="R342">
            <v>20887829.280000001</v>
          </cell>
          <cell r="S342">
            <v>18360779.010000002</v>
          </cell>
          <cell r="T342">
            <v>16522663.640000001</v>
          </cell>
          <cell r="U342">
            <v>17887804.460000001</v>
          </cell>
          <cell r="V342">
            <v>13905991.050000001</v>
          </cell>
          <cell r="W342">
            <v>15485625.41</v>
          </cell>
          <cell r="X342">
            <v>14486237.939999999</v>
          </cell>
          <cell r="Y342">
            <v>15837276.07</v>
          </cell>
          <cell r="Z342">
            <v>15835258.48</v>
          </cell>
          <cell r="AA342">
            <v>14434330.15</v>
          </cell>
          <cell r="AD342">
            <v>10961036.536666667</v>
          </cell>
          <cell r="AE342">
            <v>11595895.663749998</v>
          </cell>
          <cell r="AF342">
            <v>12170440.711250002</v>
          </cell>
          <cell r="AG342">
            <v>12541045.52083333</v>
          </cell>
          <cell r="AH342">
            <v>13036855.950833336</v>
          </cell>
          <cell r="AI342">
            <v>13493921.778750002</v>
          </cell>
          <cell r="AJ342">
            <v>13930983.735833338</v>
          </cell>
          <cell r="AK342">
            <v>14417982.875416668</v>
          </cell>
          <cell r="AL342">
            <v>14835974.758333335</v>
          </cell>
          <cell r="AM342">
            <v>15337064.702083334</v>
          </cell>
          <cell r="AN342">
            <v>15836086.407916665</v>
          </cell>
          <cell r="AP342">
            <v>16692406.623749999</v>
          </cell>
          <cell r="AT342">
            <v>0</v>
          </cell>
        </row>
        <row r="343">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D343">
            <v>0</v>
          </cell>
          <cell r="AE343">
            <v>0</v>
          </cell>
          <cell r="AF343">
            <v>0</v>
          </cell>
          <cell r="AG343">
            <v>0</v>
          </cell>
          <cell r="AH343">
            <v>0</v>
          </cell>
          <cell r="AI343">
            <v>0</v>
          </cell>
          <cell r="AJ343">
            <v>0</v>
          </cell>
          <cell r="AK343">
            <v>0</v>
          </cell>
          <cell r="AL343">
            <v>0</v>
          </cell>
          <cell r="AM343">
            <v>0</v>
          </cell>
          <cell r="AN343">
            <v>0</v>
          </cell>
          <cell r="AP343">
            <v>45651.246249999997</v>
          </cell>
          <cell r="AT343">
            <v>0</v>
          </cell>
        </row>
        <row r="344">
          <cell r="J344">
            <v>32842.47</v>
          </cell>
          <cell r="K344">
            <v>31515.47</v>
          </cell>
          <cell r="L344">
            <v>31717.15</v>
          </cell>
          <cell r="M344">
            <v>31526.25</v>
          </cell>
          <cell r="N344">
            <v>31627.95</v>
          </cell>
          <cell r="O344">
            <v>31627.95</v>
          </cell>
          <cell r="P344">
            <v>31526.25</v>
          </cell>
          <cell r="Q344">
            <v>44009.77</v>
          </cell>
          <cell r="R344">
            <v>42315.74</v>
          </cell>
          <cell r="S344">
            <v>42315.74</v>
          </cell>
          <cell r="T344">
            <v>43908.66</v>
          </cell>
          <cell r="U344">
            <v>52077.9</v>
          </cell>
          <cell r="V344">
            <v>51513.8</v>
          </cell>
          <cell r="W344">
            <v>52891.97</v>
          </cell>
          <cell r="X344">
            <v>52856.17</v>
          </cell>
          <cell r="Y344">
            <v>56697.32</v>
          </cell>
          <cell r="Z344">
            <v>62159.040000000001</v>
          </cell>
          <cell r="AA344">
            <v>63235.32</v>
          </cell>
          <cell r="AD344">
            <v>31232.941250000003</v>
          </cell>
          <cell r="AE344">
            <v>32423.268750000003</v>
          </cell>
          <cell r="AF344">
            <v>33563.181666666671</v>
          </cell>
          <cell r="AG344">
            <v>34755.735000000001</v>
          </cell>
          <cell r="AH344">
            <v>36318.069583333338</v>
          </cell>
          <cell r="AI344">
            <v>38028.91375</v>
          </cell>
          <cell r="AJ344">
            <v>39697.573333333334</v>
          </cell>
          <cell r="AK344">
            <v>41469.053333333337</v>
          </cell>
          <cell r="AL344">
            <v>43398.640416666662</v>
          </cell>
          <cell r="AM344">
            <v>45719.563750000001</v>
          </cell>
          <cell r="AN344">
            <v>48308.666250000002</v>
          </cell>
          <cell r="AP344">
            <v>53893.797083333338</v>
          </cell>
          <cell r="AT344">
            <v>0</v>
          </cell>
        </row>
        <row r="345">
          <cell r="J345">
            <v>45716.15</v>
          </cell>
          <cell r="K345">
            <v>109106.42</v>
          </cell>
          <cell r="L345">
            <v>110346.42</v>
          </cell>
          <cell r="M345">
            <v>112066.31</v>
          </cell>
          <cell r="N345">
            <v>114118.86</v>
          </cell>
          <cell r="O345">
            <v>115783.82</v>
          </cell>
          <cell r="P345">
            <v>142065.60000000001</v>
          </cell>
          <cell r="Q345">
            <v>194632.69</v>
          </cell>
          <cell r="R345">
            <v>189832.25</v>
          </cell>
          <cell r="S345">
            <v>193750.63</v>
          </cell>
          <cell r="T345">
            <v>229992.67</v>
          </cell>
          <cell r="U345">
            <v>343088.3</v>
          </cell>
          <cell r="V345">
            <v>323296.73</v>
          </cell>
          <cell r="W345">
            <v>603813.82999999996</v>
          </cell>
          <cell r="X345">
            <v>797059.77</v>
          </cell>
          <cell r="Y345">
            <v>1260859.46</v>
          </cell>
          <cell r="Z345">
            <v>1288654.67</v>
          </cell>
          <cell r="AA345">
            <v>1314498.55</v>
          </cell>
          <cell r="AD345">
            <v>70543.327083333323</v>
          </cell>
          <cell r="AE345">
            <v>86562.699583333335</v>
          </cell>
          <cell r="AF345">
            <v>102545.31958333333</v>
          </cell>
          <cell r="AG345">
            <v>120201.29041666666</v>
          </cell>
          <cell r="AH345">
            <v>144079.66416666665</v>
          </cell>
          <cell r="AI345">
            <v>169940.86749999999</v>
          </cell>
          <cell r="AJ345">
            <v>202119.53375000003</v>
          </cell>
          <cell r="AK345">
            <v>251345.39875000002</v>
          </cell>
          <cell r="AL345">
            <v>327824.83624999999</v>
          </cell>
          <cell r="AM345">
            <v>424630.20958333329</v>
          </cell>
          <cell r="AN345">
            <v>523515.64874999999</v>
          </cell>
          <cell r="AP345">
            <v>722367.35958333348</v>
          </cell>
          <cell r="AT345">
            <v>0</v>
          </cell>
        </row>
        <row r="346">
          <cell r="J346">
            <v>13114718.550000001</v>
          </cell>
          <cell r="K346">
            <v>13120349.98</v>
          </cell>
          <cell r="L346">
            <v>13065957.949999999</v>
          </cell>
          <cell r="M346">
            <v>13158930.699999999</v>
          </cell>
          <cell r="N346">
            <v>13064354.27</v>
          </cell>
          <cell r="O346">
            <v>12654433.25</v>
          </cell>
          <cell r="P346">
            <v>12105606.33</v>
          </cell>
          <cell r="Q346">
            <v>12428203.26</v>
          </cell>
          <cell r="R346">
            <v>12416347.189999999</v>
          </cell>
          <cell r="S346">
            <v>12196773.01</v>
          </cell>
          <cell r="T346">
            <v>11933212.449999999</v>
          </cell>
          <cell r="U346">
            <v>12029153.99</v>
          </cell>
          <cell r="V346">
            <v>12298799.99</v>
          </cell>
          <cell r="W346">
            <v>11588570.27</v>
          </cell>
          <cell r="X346">
            <v>12231871.300000001</v>
          </cell>
          <cell r="Y346">
            <v>12807224.710000001</v>
          </cell>
          <cell r="Z346">
            <v>12534078.92</v>
          </cell>
          <cell r="AA346">
            <v>12454017.51</v>
          </cell>
          <cell r="AD346">
            <v>12861319.131250001</v>
          </cell>
          <cell r="AE346">
            <v>12854484.672500001</v>
          </cell>
          <cell r="AF346">
            <v>12815674.615000002</v>
          </cell>
          <cell r="AG346">
            <v>12738808.136666669</v>
          </cell>
          <cell r="AH346">
            <v>12652080.237083333</v>
          </cell>
          <cell r="AI346">
            <v>12573340.137500001</v>
          </cell>
          <cell r="AJ346">
            <v>12475519.376250001</v>
          </cell>
          <cell r="AK346">
            <v>12376941.61125</v>
          </cell>
          <cell r="AL346">
            <v>12327533.584583335</v>
          </cell>
          <cell r="AM346">
            <v>12290784.362083331</v>
          </cell>
          <cell r="AN346">
            <v>12260338.899999997</v>
          </cell>
          <cell r="AP346">
            <v>12183296.621250002</v>
          </cell>
          <cell r="AT346">
            <v>0</v>
          </cell>
        </row>
        <row r="347">
          <cell r="J347">
            <v>528473.42000000004</v>
          </cell>
          <cell r="K347">
            <v>600215.04000000004</v>
          </cell>
          <cell r="L347">
            <v>637442.65</v>
          </cell>
          <cell r="M347">
            <v>671608.66</v>
          </cell>
          <cell r="N347">
            <v>658887.15</v>
          </cell>
          <cell r="O347">
            <v>639868.46</v>
          </cell>
          <cell r="P347">
            <v>671066.91</v>
          </cell>
          <cell r="Q347">
            <v>647672.49</v>
          </cell>
          <cell r="R347">
            <v>741579.2</v>
          </cell>
          <cell r="S347">
            <v>738675</v>
          </cell>
          <cell r="T347">
            <v>686228.07</v>
          </cell>
          <cell r="U347">
            <v>662181.78</v>
          </cell>
          <cell r="V347">
            <v>633043.69999999995</v>
          </cell>
          <cell r="W347">
            <v>586217.18999999994</v>
          </cell>
          <cell r="X347">
            <v>538449.98</v>
          </cell>
          <cell r="Y347">
            <v>654994.91</v>
          </cell>
          <cell r="Z347">
            <v>683660.42</v>
          </cell>
          <cell r="AA347">
            <v>638866.16</v>
          </cell>
          <cell r="AD347">
            <v>626047.06375000009</v>
          </cell>
          <cell r="AE347">
            <v>633070.96750000003</v>
          </cell>
          <cell r="AF347">
            <v>643404.7120833334</v>
          </cell>
          <cell r="AG347">
            <v>650715.32874999999</v>
          </cell>
          <cell r="AH347">
            <v>655349.43500000006</v>
          </cell>
          <cell r="AI347">
            <v>661348.66416666668</v>
          </cell>
          <cell r="AJ347">
            <v>665122.51541666675</v>
          </cell>
          <cell r="AK347">
            <v>660414.5770833334</v>
          </cell>
          <cell r="AL347">
            <v>655597.64291666681</v>
          </cell>
          <cell r="AM347">
            <v>655937.62291666679</v>
          </cell>
          <cell r="AN347">
            <v>656928.08000000007</v>
          </cell>
          <cell r="AP347">
            <v>626584.68750000012</v>
          </cell>
          <cell r="AT347">
            <v>0</v>
          </cell>
        </row>
        <row r="348">
          <cell r="J348">
            <v>1512997.8</v>
          </cell>
          <cell r="K348">
            <v>1797398.88</v>
          </cell>
          <cell r="L348">
            <v>2219920.42</v>
          </cell>
          <cell r="M348">
            <v>2638317.38</v>
          </cell>
          <cell r="N348">
            <v>3968732.73</v>
          </cell>
          <cell r="O348">
            <v>3802128.48</v>
          </cell>
          <cell r="P348">
            <v>4228272.5199999996</v>
          </cell>
          <cell r="Q348">
            <v>-148625.81</v>
          </cell>
          <cell r="R348">
            <v>-225257.04</v>
          </cell>
          <cell r="S348">
            <v>58730.81</v>
          </cell>
          <cell r="T348">
            <v>358413.85</v>
          </cell>
          <cell r="U348">
            <v>-5104697.03</v>
          </cell>
          <cell r="V348">
            <v>885037.23</v>
          </cell>
          <cell r="W348">
            <v>1775001.01</v>
          </cell>
          <cell r="X348">
            <v>1450914.73</v>
          </cell>
          <cell r="Y348">
            <v>2149511.87</v>
          </cell>
          <cell r="Z348">
            <v>2341196.81</v>
          </cell>
          <cell r="AA348">
            <v>2600435.37</v>
          </cell>
          <cell r="AD348">
            <v>1871010.0766666669</v>
          </cell>
          <cell r="AE348">
            <v>1876042.5341666667</v>
          </cell>
          <cell r="AF348">
            <v>1833159.2045833336</v>
          </cell>
          <cell r="AG348">
            <v>1786798.7595833335</v>
          </cell>
          <cell r="AH348">
            <v>1513820.8912500003</v>
          </cell>
          <cell r="AI348">
            <v>1232696.0587500001</v>
          </cell>
          <cell r="AJ348">
            <v>1205597.790416667</v>
          </cell>
          <cell r="AK348">
            <v>1172622.6420833333</v>
          </cell>
          <cell r="AL348">
            <v>1120213.8420833333</v>
          </cell>
          <cell r="AM348">
            <v>1032032.9491666667</v>
          </cell>
          <cell r="AN348">
            <v>914148.40625</v>
          </cell>
          <cell r="AP348">
            <v>618950.49083333334</v>
          </cell>
          <cell r="AT348">
            <v>0</v>
          </cell>
        </row>
        <row r="349">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D349">
            <v>0</v>
          </cell>
          <cell r="AE349">
            <v>0</v>
          </cell>
          <cell r="AF349">
            <v>0</v>
          </cell>
          <cell r="AG349">
            <v>0</v>
          </cell>
          <cell r="AH349">
            <v>0</v>
          </cell>
          <cell r="AI349">
            <v>0</v>
          </cell>
          <cell r="AJ349">
            <v>0</v>
          </cell>
          <cell r="AK349">
            <v>0</v>
          </cell>
          <cell r="AL349">
            <v>0</v>
          </cell>
          <cell r="AM349">
            <v>0</v>
          </cell>
          <cell r="AN349">
            <v>0</v>
          </cell>
          <cell r="AP349">
            <v>0</v>
          </cell>
          <cell r="AT349">
            <v>0</v>
          </cell>
        </row>
        <row r="350">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D350">
            <v>0</v>
          </cell>
          <cell r="AE350">
            <v>0</v>
          </cell>
          <cell r="AF350">
            <v>0</v>
          </cell>
          <cell r="AG350">
            <v>0</v>
          </cell>
          <cell r="AH350">
            <v>0</v>
          </cell>
          <cell r="AI350">
            <v>0</v>
          </cell>
          <cell r="AJ350">
            <v>0</v>
          </cell>
          <cell r="AK350">
            <v>0</v>
          </cell>
          <cell r="AL350">
            <v>0</v>
          </cell>
          <cell r="AM350">
            <v>0</v>
          </cell>
          <cell r="AN350">
            <v>0</v>
          </cell>
          <cell r="AP350">
            <v>0</v>
          </cell>
          <cell r="AT350">
            <v>0</v>
          </cell>
        </row>
        <row r="351">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D351">
            <v>-18.050833333333333</v>
          </cell>
          <cell r="AE351">
            <v>-18.050833333333333</v>
          </cell>
          <cell r="AF351">
            <v>-18.050833333333333</v>
          </cell>
          <cell r="AG351">
            <v>-18.050833333333333</v>
          </cell>
          <cell r="AH351">
            <v>-9.0254166666666666</v>
          </cell>
          <cell r="AI351">
            <v>0</v>
          </cell>
          <cell r="AJ351">
            <v>0</v>
          </cell>
          <cell r="AK351">
            <v>0</v>
          </cell>
          <cell r="AL351">
            <v>0</v>
          </cell>
          <cell r="AM351">
            <v>0</v>
          </cell>
          <cell r="AN351">
            <v>0</v>
          </cell>
          <cell r="AP351">
            <v>0</v>
          </cell>
          <cell r="AT351">
            <v>0</v>
          </cell>
        </row>
        <row r="352">
          <cell r="J352">
            <v>690893.36</v>
          </cell>
          <cell r="K352">
            <v>690893.36</v>
          </cell>
          <cell r="L352">
            <v>690893.36</v>
          </cell>
          <cell r="M352">
            <v>690893.36</v>
          </cell>
          <cell r="N352">
            <v>690893.36</v>
          </cell>
          <cell r="O352">
            <v>690893.36</v>
          </cell>
          <cell r="P352">
            <v>690893.36</v>
          </cell>
          <cell r="Q352">
            <v>730267.37</v>
          </cell>
          <cell r="R352">
            <v>730267.37</v>
          </cell>
          <cell r="S352">
            <v>730267.37</v>
          </cell>
          <cell r="T352">
            <v>730267.37</v>
          </cell>
          <cell r="U352">
            <v>730267.37</v>
          </cell>
          <cell r="V352">
            <v>730267.37</v>
          </cell>
          <cell r="W352">
            <v>730267.37</v>
          </cell>
          <cell r="X352">
            <v>730267.37</v>
          </cell>
          <cell r="Y352">
            <v>730267.37</v>
          </cell>
          <cell r="Z352">
            <v>730267.37</v>
          </cell>
          <cell r="AA352">
            <v>730267.37</v>
          </cell>
          <cell r="AD352">
            <v>692533.94375000009</v>
          </cell>
          <cell r="AE352">
            <v>695815.11125000007</v>
          </cell>
          <cell r="AF352">
            <v>699096.27875000006</v>
          </cell>
          <cell r="AG352">
            <v>702377.44625000004</v>
          </cell>
          <cell r="AH352">
            <v>705658.61375000002</v>
          </cell>
          <cell r="AI352">
            <v>708939.78125</v>
          </cell>
          <cell r="AJ352">
            <v>712220.94874999998</v>
          </cell>
          <cell r="AK352">
            <v>715502.11624999996</v>
          </cell>
          <cell r="AL352">
            <v>718783.28375000006</v>
          </cell>
          <cell r="AM352">
            <v>722064.45125000004</v>
          </cell>
          <cell r="AN352">
            <v>725345.61875000002</v>
          </cell>
          <cell r="AP352">
            <v>732603.61708333343</v>
          </cell>
          <cell r="AT352">
            <v>0</v>
          </cell>
        </row>
        <row r="353">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D353">
            <v>0</v>
          </cell>
          <cell r="AE353">
            <v>0</v>
          </cell>
          <cell r="AF353">
            <v>0</v>
          </cell>
          <cell r="AG353">
            <v>0</v>
          </cell>
          <cell r="AH353">
            <v>0</v>
          </cell>
          <cell r="AI353">
            <v>0</v>
          </cell>
          <cell r="AJ353">
            <v>0</v>
          </cell>
          <cell r="AK353">
            <v>0</v>
          </cell>
          <cell r="AL353">
            <v>0</v>
          </cell>
          <cell r="AM353">
            <v>0</v>
          </cell>
          <cell r="AN353">
            <v>0</v>
          </cell>
          <cell r="AP353">
            <v>0</v>
          </cell>
          <cell r="AT353">
            <v>0</v>
          </cell>
        </row>
        <row r="354">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D354">
            <v>0</v>
          </cell>
          <cell r="AE354">
            <v>0</v>
          </cell>
          <cell r="AF354">
            <v>0</v>
          </cell>
          <cell r="AG354">
            <v>0</v>
          </cell>
          <cell r="AH354">
            <v>0</v>
          </cell>
          <cell r="AI354">
            <v>0</v>
          </cell>
          <cell r="AJ354">
            <v>0</v>
          </cell>
          <cell r="AK354">
            <v>0</v>
          </cell>
          <cell r="AL354">
            <v>0</v>
          </cell>
          <cell r="AM354">
            <v>0</v>
          </cell>
          <cell r="AN354">
            <v>0</v>
          </cell>
          <cell r="AP354">
            <v>0</v>
          </cell>
          <cell r="AT354" t="str">
            <v>23</v>
          </cell>
        </row>
        <row r="355">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D355">
            <v>0</v>
          </cell>
          <cell r="AE355">
            <v>0</v>
          </cell>
          <cell r="AF355">
            <v>0</v>
          </cell>
          <cell r="AG355">
            <v>0</v>
          </cell>
          <cell r="AH355">
            <v>0</v>
          </cell>
          <cell r="AI355">
            <v>0</v>
          </cell>
          <cell r="AJ355">
            <v>0</v>
          </cell>
          <cell r="AK355">
            <v>0</v>
          </cell>
          <cell r="AL355">
            <v>0</v>
          </cell>
          <cell r="AM355">
            <v>0</v>
          </cell>
          <cell r="AN355">
            <v>0</v>
          </cell>
          <cell r="AP355">
            <v>0</v>
          </cell>
          <cell r="AT355">
            <v>0</v>
          </cell>
        </row>
        <row r="356">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D356">
            <v>0</v>
          </cell>
          <cell r="AE356">
            <v>0</v>
          </cell>
          <cell r="AF356">
            <v>0</v>
          </cell>
          <cell r="AG356">
            <v>0</v>
          </cell>
          <cell r="AH356">
            <v>0</v>
          </cell>
          <cell r="AI356">
            <v>0</v>
          </cell>
          <cell r="AJ356">
            <v>0</v>
          </cell>
          <cell r="AK356">
            <v>0</v>
          </cell>
          <cell r="AL356">
            <v>0</v>
          </cell>
          <cell r="AM356">
            <v>0</v>
          </cell>
          <cell r="AN356">
            <v>0</v>
          </cell>
          <cell r="AP356">
            <v>0</v>
          </cell>
          <cell r="AT356">
            <v>0</v>
          </cell>
        </row>
        <row r="357">
          <cell r="J357">
            <v>2271444.19</v>
          </cell>
          <cell r="K357">
            <v>2323151.7400000002</v>
          </cell>
          <cell r="L357">
            <v>3229510.32</v>
          </cell>
          <cell r="M357">
            <v>3463925.92</v>
          </cell>
          <cell r="N357">
            <v>4564889.6100000003</v>
          </cell>
          <cell r="O357">
            <v>4489277.54</v>
          </cell>
          <cell r="P357">
            <v>4502966.76</v>
          </cell>
          <cell r="Q357">
            <v>5740099.4299999997</v>
          </cell>
          <cell r="R357">
            <v>6921241.71</v>
          </cell>
          <cell r="S357">
            <v>8185971.25</v>
          </cell>
          <cell r="T357">
            <v>6186848.5300000003</v>
          </cell>
          <cell r="U357">
            <v>5009111.5999999996</v>
          </cell>
          <cell r="V357">
            <v>5165896.47</v>
          </cell>
          <cell r="W357">
            <v>4757417.79</v>
          </cell>
          <cell r="X357">
            <v>3795097.58</v>
          </cell>
          <cell r="Y357">
            <v>2980875.1</v>
          </cell>
          <cell r="Z357">
            <v>2942641.4</v>
          </cell>
          <cell r="AA357">
            <v>2809040.37</v>
          </cell>
          <cell r="AD357">
            <v>3597005.762083333</v>
          </cell>
          <cell r="AE357">
            <v>3799794.1020833333</v>
          </cell>
          <cell r="AF357">
            <v>4116848.1208333336</v>
          </cell>
          <cell r="AG357">
            <v>4440314.3775000004</v>
          </cell>
          <cell r="AH357">
            <v>4644301.2370833335</v>
          </cell>
          <cell r="AI357">
            <v>4861305.3950000005</v>
          </cell>
          <cell r="AJ357">
            <v>5083335.3254166665</v>
          </cell>
          <cell r="AK357">
            <v>5208329.2133333338</v>
          </cell>
          <cell r="AL357">
            <v>5211768.2316666665</v>
          </cell>
          <cell r="AM357">
            <v>5124047.4387499997</v>
          </cell>
          <cell r="AN357">
            <v>4986443.8812499996</v>
          </cell>
          <cell r="AP357">
            <v>4742285.1379166665</v>
          </cell>
          <cell r="AT357">
            <v>0</v>
          </cell>
        </row>
        <row r="358">
          <cell r="J358">
            <v>88464.76</v>
          </cell>
          <cell r="K358">
            <v>205485.27</v>
          </cell>
          <cell r="L358">
            <v>192855.11</v>
          </cell>
          <cell r="M358">
            <v>261720.97</v>
          </cell>
          <cell r="N358">
            <v>340050.87</v>
          </cell>
          <cell r="O358">
            <v>291299.46000000002</v>
          </cell>
          <cell r="P358">
            <v>303768.58</v>
          </cell>
          <cell r="Q358">
            <v>300090.90000000002</v>
          </cell>
          <cell r="R358">
            <v>356619.91</v>
          </cell>
          <cell r="S358">
            <v>321077.26</v>
          </cell>
          <cell r="T358">
            <v>364660.75</v>
          </cell>
          <cell r="U358">
            <v>364660.75</v>
          </cell>
          <cell r="V358">
            <v>421895.98</v>
          </cell>
          <cell r="W358">
            <v>364660.75</v>
          </cell>
          <cell r="X358">
            <v>364660.75</v>
          </cell>
          <cell r="Y358">
            <v>364660.75</v>
          </cell>
          <cell r="Z358">
            <v>364660.75</v>
          </cell>
          <cell r="AA358">
            <v>364660.75</v>
          </cell>
          <cell r="AD358">
            <v>181698.54125000001</v>
          </cell>
          <cell r="AE358">
            <v>206055.6333333333</v>
          </cell>
          <cell r="AF358">
            <v>229785.33</v>
          </cell>
          <cell r="AG358">
            <v>249691.06333333332</v>
          </cell>
          <cell r="AH358">
            <v>271054.71625</v>
          </cell>
          <cell r="AI358">
            <v>296455.85000000003</v>
          </cell>
          <cell r="AJ358">
            <v>316981.12916666665</v>
          </cell>
          <cell r="AK358">
            <v>330772.00916666671</v>
          </cell>
          <cell r="AL358">
            <v>342219.73499999999</v>
          </cell>
          <cell r="AM358">
            <v>347534.3041666667</v>
          </cell>
          <cell r="AN358">
            <v>351616.43624999997</v>
          </cell>
          <cell r="AP358">
            <v>362437.9145833333</v>
          </cell>
          <cell r="AT358">
            <v>0</v>
          </cell>
        </row>
        <row r="359">
          <cell r="J359">
            <v>532</v>
          </cell>
          <cell r="K359">
            <v>385</v>
          </cell>
          <cell r="L359">
            <v>385</v>
          </cell>
          <cell r="M359">
            <v>385</v>
          </cell>
          <cell r="N359">
            <v>385</v>
          </cell>
          <cell r="O359">
            <v>385</v>
          </cell>
          <cell r="P359">
            <v>385</v>
          </cell>
          <cell r="Q359">
            <v>385</v>
          </cell>
          <cell r="R359">
            <v>385</v>
          </cell>
          <cell r="S359">
            <v>385</v>
          </cell>
          <cell r="T359">
            <v>-385</v>
          </cell>
          <cell r="U359">
            <v>385</v>
          </cell>
          <cell r="V359">
            <v>385</v>
          </cell>
          <cell r="W359">
            <v>385</v>
          </cell>
          <cell r="X359">
            <v>385</v>
          </cell>
          <cell r="Y359">
            <v>385</v>
          </cell>
          <cell r="Z359">
            <v>385</v>
          </cell>
          <cell r="AA359">
            <v>0</v>
          </cell>
          <cell r="AD359">
            <v>1254.825</v>
          </cell>
          <cell r="AE359">
            <v>707.60833333333323</v>
          </cell>
          <cell r="AF359">
            <v>427.875</v>
          </cell>
          <cell r="AG359">
            <v>383.54166666666669</v>
          </cell>
          <cell r="AH359">
            <v>339.20833333333331</v>
          </cell>
          <cell r="AI359">
            <v>326.95833333333331</v>
          </cell>
          <cell r="AJ359">
            <v>320.83333333333331</v>
          </cell>
          <cell r="AK359">
            <v>320.83333333333331</v>
          </cell>
          <cell r="AL359">
            <v>320.83333333333331</v>
          </cell>
          <cell r="AM359">
            <v>320.83333333333331</v>
          </cell>
          <cell r="AN359">
            <v>304.79166666666669</v>
          </cell>
          <cell r="AP359">
            <v>240.625</v>
          </cell>
          <cell r="AT359">
            <v>0</v>
          </cell>
        </row>
        <row r="360">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D360">
            <v>0</v>
          </cell>
          <cell r="AE360">
            <v>0</v>
          </cell>
          <cell r="AF360">
            <v>0</v>
          </cell>
          <cell r="AG360">
            <v>0</v>
          </cell>
          <cell r="AH360">
            <v>0</v>
          </cell>
          <cell r="AI360">
            <v>0</v>
          </cell>
          <cell r="AJ360">
            <v>0</v>
          </cell>
          <cell r="AK360">
            <v>0</v>
          </cell>
          <cell r="AL360">
            <v>0</v>
          </cell>
          <cell r="AM360">
            <v>0</v>
          </cell>
          <cell r="AN360">
            <v>0</v>
          </cell>
          <cell r="AP360">
            <v>0</v>
          </cell>
          <cell r="AT360">
            <v>0</v>
          </cell>
        </row>
        <row r="361">
          <cell r="J361">
            <v>2035010.14</v>
          </cell>
          <cell r="K361">
            <v>2564669.2400000002</v>
          </cell>
          <cell r="L361">
            <v>2780399.26</v>
          </cell>
          <cell r="M361">
            <v>2739692.76</v>
          </cell>
          <cell r="N361">
            <v>2662149.1800000002</v>
          </cell>
          <cell r="O361">
            <v>2795123.53</v>
          </cell>
          <cell r="P361">
            <v>3448678.26</v>
          </cell>
          <cell r="Q361">
            <v>2804157.9</v>
          </cell>
          <cell r="R361">
            <v>2743150.26</v>
          </cell>
          <cell r="S361">
            <v>2111717.96</v>
          </cell>
          <cell r="T361">
            <v>2776240.54</v>
          </cell>
          <cell r="U361">
            <v>2749961.07</v>
          </cell>
          <cell r="V361">
            <v>3131598.51</v>
          </cell>
          <cell r="W361">
            <v>3607468.93</v>
          </cell>
          <cell r="X361">
            <v>3568718.29</v>
          </cell>
          <cell r="Y361">
            <v>3661302.24</v>
          </cell>
          <cell r="Z361">
            <v>3582349.39</v>
          </cell>
          <cell r="AA361">
            <v>4062879.7</v>
          </cell>
          <cell r="AD361">
            <v>2463330.8820833336</v>
          </cell>
          <cell r="AE361">
            <v>2589279.6304166666</v>
          </cell>
          <cell r="AF361">
            <v>2632495.7470833329</v>
          </cell>
          <cell r="AG361">
            <v>2618752.3570833332</v>
          </cell>
          <cell r="AH361">
            <v>2653342.1608333327</v>
          </cell>
          <cell r="AI361">
            <v>2729937.0237499992</v>
          </cell>
          <cell r="AJ361">
            <v>2819078.1929166666</v>
          </cell>
          <cell r="AK361">
            <v>2895374.8062499999</v>
          </cell>
          <cell r="AL361">
            <v>2966621.8275000001</v>
          </cell>
          <cell r="AM361">
            <v>3043363.8979166672</v>
          </cell>
          <cell r="AN361">
            <v>3134528.7470833338</v>
          </cell>
          <cell r="AP361">
            <v>3254667.1954166661</v>
          </cell>
          <cell r="AT361" t="str">
            <v>56</v>
          </cell>
        </row>
        <row r="362">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D362">
            <v>0</v>
          </cell>
          <cell r="AE362">
            <v>0</v>
          </cell>
          <cell r="AF362">
            <v>0</v>
          </cell>
          <cell r="AG362">
            <v>0</v>
          </cell>
          <cell r="AH362">
            <v>0</v>
          </cell>
          <cell r="AI362">
            <v>0</v>
          </cell>
          <cell r="AJ362">
            <v>0</v>
          </cell>
          <cell r="AK362">
            <v>0</v>
          </cell>
          <cell r="AL362">
            <v>0</v>
          </cell>
          <cell r="AM362">
            <v>0</v>
          </cell>
          <cell r="AN362">
            <v>0</v>
          </cell>
          <cell r="AP362">
            <v>0</v>
          </cell>
          <cell r="AT362">
            <v>0</v>
          </cell>
        </row>
        <row r="363">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D363">
            <v>0</v>
          </cell>
          <cell r="AE363">
            <v>0</v>
          </cell>
          <cell r="AF363">
            <v>0</v>
          </cell>
          <cell r="AG363">
            <v>0</v>
          </cell>
          <cell r="AH363">
            <v>0</v>
          </cell>
          <cell r="AI363">
            <v>0</v>
          </cell>
          <cell r="AJ363">
            <v>0</v>
          </cell>
          <cell r="AK363">
            <v>0</v>
          </cell>
          <cell r="AL363">
            <v>0</v>
          </cell>
          <cell r="AM363">
            <v>0</v>
          </cell>
          <cell r="AN363">
            <v>0</v>
          </cell>
          <cell r="AP363">
            <v>0</v>
          </cell>
          <cell r="AT363">
            <v>0</v>
          </cell>
        </row>
        <row r="364">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D364">
            <v>0</v>
          </cell>
          <cell r="AE364">
            <v>0</v>
          </cell>
          <cell r="AF364">
            <v>0</v>
          </cell>
          <cell r="AG364">
            <v>0</v>
          </cell>
          <cell r="AH364">
            <v>0</v>
          </cell>
          <cell r="AI364">
            <v>0</v>
          </cell>
          <cell r="AJ364">
            <v>0</v>
          </cell>
          <cell r="AK364">
            <v>0</v>
          </cell>
          <cell r="AL364">
            <v>0</v>
          </cell>
          <cell r="AM364">
            <v>0</v>
          </cell>
          <cell r="AN364">
            <v>0</v>
          </cell>
          <cell r="AP364">
            <v>0</v>
          </cell>
          <cell r="AT364" t="str">
            <v>56</v>
          </cell>
        </row>
        <row r="365">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D365">
            <v>0</v>
          </cell>
          <cell r="AE365">
            <v>0</v>
          </cell>
          <cell r="AF365">
            <v>0</v>
          </cell>
          <cell r="AG365">
            <v>0</v>
          </cell>
          <cell r="AH365">
            <v>0</v>
          </cell>
          <cell r="AI365">
            <v>0</v>
          </cell>
          <cell r="AJ365">
            <v>0</v>
          </cell>
          <cell r="AK365">
            <v>0</v>
          </cell>
          <cell r="AL365">
            <v>0</v>
          </cell>
          <cell r="AM365">
            <v>0</v>
          </cell>
          <cell r="AN365">
            <v>0</v>
          </cell>
          <cell r="AP365">
            <v>0</v>
          </cell>
          <cell r="AT365" t="str">
            <v>56</v>
          </cell>
        </row>
        <row r="366">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D366">
            <v>0</v>
          </cell>
          <cell r="AE366">
            <v>0</v>
          </cell>
          <cell r="AF366">
            <v>0</v>
          </cell>
          <cell r="AG366">
            <v>0</v>
          </cell>
          <cell r="AH366">
            <v>0</v>
          </cell>
          <cell r="AI366">
            <v>0</v>
          </cell>
          <cell r="AJ366">
            <v>0</v>
          </cell>
          <cell r="AK366">
            <v>0</v>
          </cell>
          <cell r="AL366">
            <v>0</v>
          </cell>
          <cell r="AM366">
            <v>0</v>
          </cell>
          <cell r="AN366">
            <v>0</v>
          </cell>
          <cell r="AP366">
            <v>0</v>
          </cell>
          <cell r="AT366" t="str">
            <v>56</v>
          </cell>
        </row>
        <row r="367">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D367">
            <v>0</v>
          </cell>
          <cell r="AE367">
            <v>0</v>
          </cell>
          <cell r="AF367">
            <v>0</v>
          </cell>
          <cell r="AG367">
            <v>0</v>
          </cell>
          <cell r="AH367">
            <v>0</v>
          </cell>
          <cell r="AI367">
            <v>0</v>
          </cell>
          <cell r="AJ367">
            <v>0</v>
          </cell>
          <cell r="AK367">
            <v>0</v>
          </cell>
          <cell r="AL367">
            <v>0</v>
          </cell>
          <cell r="AM367">
            <v>0</v>
          </cell>
          <cell r="AN367">
            <v>0</v>
          </cell>
          <cell r="AP367">
            <v>0</v>
          </cell>
          <cell r="AT367">
            <v>0</v>
          </cell>
        </row>
        <row r="368">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D368">
            <v>0</v>
          </cell>
          <cell r="AE368">
            <v>0</v>
          </cell>
          <cell r="AF368">
            <v>0</v>
          </cell>
          <cell r="AG368">
            <v>0</v>
          </cell>
          <cell r="AH368">
            <v>0</v>
          </cell>
          <cell r="AI368">
            <v>0</v>
          </cell>
          <cell r="AJ368">
            <v>0</v>
          </cell>
          <cell r="AK368">
            <v>0</v>
          </cell>
          <cell r="AL368">
            <v>0</v>
          </cell>
          <cell r="AM368">
            <v>0</v>
          </cell>
          <cell r="AN368">
            <v>0</v>
          </cell>
          <cell r="AP368">
            <v>0</v>
          </cell>
          <cell r="AT368">
            <v>0</v>
          </cell>
        </row>
        <row r="369">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D369">
            <v>0</v>
          </cell>
          <cell r="AE369">
            <v>0</v>
          </cell>
          <cell r="AF369">
            <v>0</v>
          </cell>
          <cell r="AG369">
            <v>0</v>
          </cell>
          <cell r="AH369">
            <v>0</v>
          </cell>
          <cell r="AI369">
            <v>0</v>
          </cell>
          <cell r="AJ369">
            <v>0</v>
          </cell>
          <cell r="AK369">
            <v>0</v>
          </cell>
          <cell r="AL369">
            <v>0</v>
          </cell>
          <cell r="AM369">
            <v>0</v>
          </cell>
          <cell r="AN369">
            <v>0</v>
          </cell>
          <cell r="AP369">
            <v>0</v>
          </cell>
          <cell r="AT369">
            <v>0</v>
          </cell>
        </row>
        <row r="370">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D370">
            <v>0</v>
          </cell>
          <cell r="AE370">
            <v>0</v>
          </cell>
          <cell r="AF370">
            <v>0</v>
          </cell>
          <cell r="AG370">
            <v>0</v>
          </cell>
          <cell r="AH370">
            <v>0</v>
          </cell>
          <cell r="AI370">
            <v>0</v>
          </cell>
          <cell r="AJ370">
            <v>0</v>
          </cell>
          <cell r="AK370">
            <v>0</v>
          </cell>
          <cell r="AL370">
            <v>0</v>
          </cell>
          <cell r="AM370">
            <v>0</v>
          </cell>
          <cell r="AN370">
            <v>0</v>
          </cell>
          <cell r="AP370">
            <v>0</v>
          </cell>
          <cell r="AT370">
            <v>0</v>
          </cell>
        </row>
        <row r="371">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D371">
            <v>0</v>
          </cell>
          <cell r="AE371">
            <v>0</v>
          </cell>
          <cell r="AF371">
            <v>0</v>
          </cell>
          <cell r="AG371">
            <v>0</v>
          </cell>
          <cell r="AH371">
            <v>0</v>
          </cell>
          <cell r="AI371">
            <v>0</v>
          </cell>
          <cell r="AJ371">
            <v>0</v>
          </cell>
          <cell r="AK371">
            <v>0</v>
          </cell>
          <cell r="AL371">
            <v>0</v>
          </cell>
          <cell r="AM371">
            <v>0</v>
          </cell>
          <cell r="AN371">
            <v>0</v>
          </cell>
          <cell r="AP371">
            <v>0</v>
          </cell>
          <cell r="AT371">
            <v>0</v>
          </cell>
        </row>
        <row r="372">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D372">
            <v>0</v>
          </cell>
          <cell r="AE372">
            <v>0</v>
          </cell>
          <cell r="AF372">
            <v>0</v>
          </cell>
          <cell r="AG372">
            <v>0</v>
          </cell>
          <cell r="AH372">
            <v>0</v>
          </cell>
          <cell r="AI372">
            <v>0</v>
          </cell>
          <cell r="AJ372">
            <v>0</v>
          </cell>
          <cell r="AK372">
            <v>0</v>
          </cell>
          <cell r="AL372">
            <v>0</v>
          </cell>
          <cell r="AM372">
            <v>0</v>
          </cell>
          <cell r="AN372">
            <v>0</v>
          </cell>
          <cell r="AP372">
            <v>0</v>
          </cell>
          <cell r="AT372">
            <v>0</v>
          </cell>
        </row>
        <row r="373">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D373">
            <v>0</v>
          </cell>
          <cell r="AE373">
            <v>0</v>
          </cell>
          <cell r="AF373">
            <v>0</v>
          </cell>
          <cell r="AG373">
            <v>0</v>
          </cell>
          <cell r="AH373">
            <v>0</v>
          </cell>
          <cell r="AI373">
            <v>0</v>
          </cell>
          <cell r="AJ373">
            <v>0</v>
          </cell>
          <cell r="AK373">
            <v>0</v>
          </cell>
          <cell r="AL373">
            <v>0</v>
          </cell>
          <cell r="AM373">
            <v>0</v>
          </cell>
          <cell r="AN373">
            <v>0</v>
          </cell>
          <cell r="AP373">
            <v>0</v>
          </cell>
          <cell r="AT373">
            <v>0</v>
          </cell>
        </row>
        <row r="374">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D374">
            <v>0</v>
          </cell>
          <cell r="AE374">
            <v>0</v>
          </cell>
          <cell r="AF374">
            <v>0</v>
          </cell>
          <cell r="AG374">
            <v>0</v>
          </cell>
          <cell r="AH374">
            <v>0</v>
          </cell>
          <cell r="AI374">
            <v>0</v>
          </cell>
          <cell r="AJ374">
            <v>0</v>
          </cell>
          <cell r="AK374">
            <v>0</v>
          </cell>
          <cell r="AL374">
            <v>0</v>
          </cell>
          <cell r="AM374">
            <v>0</v>
          </cell>
          <cell r="AN374">
            <v>0</v>
          </cell>
          <cell r="AP374">
            <v>0</v>
          </cell>
          <cell r="AT374">
            <v>0</v>
          </cell>
        </row>
        <row r="375">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D375">
            <v>0</v>
          </cell>
          <cell r="AE375">
            <v>0</v>
          </cell>
          <cell r="AF375">
            <v>0</v>
          </cell>
          <cell r="AG375">
            <v>0</v>
          </cell>
          <cell r="AH375">
            <v>0</v>
          </cell>
          <cell r="AI375">
            <v>0</v>
          </cell>
          <cell r="AJ375">
            <v>0</v>
          </cell>
          <cell r="AK375">
            <v>0</v>
          </cell>
          <cell r="AL375">
            <v>0</v>
          </cell>
          <cell r="AM375">
            <v>0</v>
          </cell>
          <cell r="AN375">
            <v>0</v>
          </cell>
          <cell r="AP375">
            <v>0</v>
          </cell>
          <cell r="AT375">
            <v>0</v>
          </cell>
        </row>
        <row r="376">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D376">
            <v>0</v>
          </cell>
          <cell r="AE376">
            <v>0</v>
          </cell>
          <cell r="AF376">
            <v>0</v>
          </cell>
          <cell r="AG376">
            <v>0</v>
          </cell>
          <cell r="AH376">
            <v>0</v>
          </cell>
          <cell r="AI376">
            <v>0</v>
          </cell>
          <cell r="AJ376">
            <v>0</v>
          </cell>
          <cell r="AK376">
            <v>0</v>
          </cell>
          <cell r="AL376">
            <v>0</v>
          </cell>
          <cell r="AM376">
            <v>0</v>
          </cell>
          <cell r="AN376">
            <v>0</v>
          </cell>
          <cell r="AP376">
            <v>0</v>
          </cell>
          <cell r="AT376">
            <v>0</v>
          </cell>
        </row>
        <row r="377">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D377">
            <v>0</v>
          </cell>
          <cell r="AE377">
            <v>0</v>
          </cell>
          <cell r="AF377">
            <v>0</v>
          </cell>
          <cell r="AG377">
            <v>0</v>
          </cell>
          <cell r="AH377">
            <v>0</v>
          </cell>
          <cell r="AI377">
            <v>0</v>
          </cell>
          <cell r="AJ377">
            <v>0</v>
          </cell>
          <cell r="AK377">
            <v>0</v>
          </cell>
          <cell r="AL377">
            <v>0</v>
          </cell>
          <cell r="AM377">
            <v>0</v>
          </cell>
          <cell r="AN377">
            <v>0</v>
          </cell>
          <cell r="AP377">
            <v>0</v>
          </cell>
          <cell r="AT377">
            <v>0</v>
          </cell>
        </row>
        <row r="378">
          <cell r="J378">
            <v>-5687139.2400000002</v>
          </cell>
          <cell r="K378">
            <v>-5464339.6600000001</v>
          </cell>
          <cell r="L378">
            <v>-5396717.3200000003</v>
          </cell>
          <cell r="M378">
            <v>-5324914.38</v>
          </cell>
          <cell r="N378">
            <v>-5682556.8200000003</v>
          </cell>
          <cell r="O378">
            <v>-5511808.9699999997</v>
          </cell>
          <cell r="P378">
            <v>-5472217.7800000003</v>
          </cell>
          <cell r="Q378">
            <v>-6085121.5199999996</v>
          </cell>
          <cell r="R378">
            <v>-6002605.6900000004</v>
          </cell>
          <cell r="S378">
            <v>-6455907.5300000003</v>
          </cell>
          <cell r="T378">
            <v>-6534462.5800000001</v>
          </cell>
          <cell r="U378">
            <v>-7055497.6500000004</v>
          </cell>
          <cell r="V378">
            <v>-6248379</v>
          </cell>
          <cell r="W378">
            <v>-5998723.21</v>
          </cell>
          <cell r="X378">
            <v>-5031840.03</v>
          </cell>
          <cell r="Y378">
            <v>-4397170.97</v>
          </cell>
          <cell r="Z378">
            <v>-3394298.52</v>
          </cell>
          <cell r="AA378">
            <v>-2327047.5099999998</v>
          </cell>
          <cell r="AD378">
            <v>-5540865.5579166664</v>
          </cell>
          <cell r="AE378">
            <v>-5529036.6012499994</v>
          </cell>
          <cell r="AF378">
            <v>-5539658.6933333324</v>
          </cell>
          <cell r="AG378">
            <v>-5651083.2662499994</v>
          </cell>
          <cell r="AH378">
            <v>-5809572.1258333325</v>
          </cell>
          <cell r="AI378">
            <v>-5912825.751666666</v>
          </cell>
          <cell r="AJ378">
            <v>-5958476.7229166664</v>
          </cell>
          <cell r="AK378">
            <v>-5965539.4837499997</v>
          </cell>
          <cell r="AL378">
            <v>-5911680.2879166668</v>
          </cell>
          <cell r="AM378">
            <v>-5777680.2166666659</v>
          </cell>
          <cell r="AN378">
            <v>-5549637.7266666675</v>
          </cell>
          <cell r="AP378">
            <v>-4993935.3929166673</v>
          </cell>
          <cell r="AT378">
            <v>0</v>
          </cell>
        </row>
        <row r="379">
          <cell r="J379">
            <v>-1584671.08</v>
          </cell>
          <cell r="K379">
            <v>-1506329.89</v>
          </cell>
          <cell r="L379">
            <v>-1400826.14</v>
          </cell>
          <cell r="M379">
            <v>-1593005.83</v>
          </cell>
          <cell r="N379">
            <v>-1540368.86</v>
          </cell>
          <cell r="O379">
            <v>-1421109.91</v>
          </cell>
          <cell r="P379">
            <v>-1354135.32</v>
          </cell>
          <cell r="Q379">
            <v>-1629651.94</v>
          </cell>
          <cell r="R379">
            <v>-1689703.5</v>
          </cell>
          <cell r="S379">
            <v>-2210319.06</v>
          </cell>
          <cell r="T379">
            <v>-2377962.5499999998</v>
          </cell>
          <cell r="U379">
            <v>-2351405.4300000002</v>
          </cell>
          <cell r="V379">
            <v>-2379157.2999999998</v>
          </cell>
          <cell r="W379">
            <v>-2103643.04</v>
          </cell>
          <cell r="X379">
            <v>-1359623.52</v>
          </cell>
          <cell r="Y379">
            <v>-1082063.17</v>
          </cell>
          <cell r="Z379">
            <v>-845713.31</v>
          </cell>
          <cell r="AA379">
            <v>-643850.13</v>
          </cell>
          <cell r="AD379">
            <v>-1506342.3483333336</v>
          </cell>
          <cell r="AE379">
            <v>-1501627.0266666666</v>
          </cell>
          <cell r="AF379">
            <v>-1521304.8924999998</v>
          </cell>
          <cell r="AG379">
            <v>-1593583.0970833332</v>
          </cell>
          <cell r="AH379">
            <v>-1681102.0570833331</v>
          </cell>
          <cell r="AI379">
            <v>-1754727.7183333335</v>
          </cell>
          <cell r="AJ379">
            <v>-1812719.3587499999</v>
          </cell>
          <cell r="AK379">
            <v>-1835890.6308333334</v>
          </cell>
          <cell r="AL379">
            <v>-1812884.5774999999</v>
          </cell>
          <cell r="AM379">
            <v>-1762651.3187500003</v>
          </cell>
          <cell r="AN379">
            <v>-1701321.513333333</v>
          </cell>
          <cell r="AP379">
            <v>-1579815.5091666663</v>
          </cell>
          <cell r="AT379">
            <v>0</v>
          </cell>
        </row>
        <row r="380">
          <cell r="J380">
            <v>-139486.87</v>
          </cell>
          <cell r="K380">
            <v>-350626.33</v>
          </cell>
          <cell r="L380">
            <v>-350666.32</v>
          </cell>
          <cell r="M380">
            <v>-341654.05</v>
          </cell>
          <cell r="N380">
            <v>-16071.59</v>
          </cell>
          <cell r="O380">
            <v>-662368.51</v>
          </cell>
          <cell r="P380">
            <v>-662571</v>
          </cell>
          <cell r="Q380">
            <v>158986.63</v>
          </cell>
          <cell r="R380">
            <v>152056.60999999999</v>
          </cell>
          <cell r="S380">
            <v>159004.49</v>
          </cell>
          <cell r="T380">
            <v>159004.49</v>
          </cell>
          <cell r="U380">
            <v>159004.49</v>
          </cell>
          <cell r="V380">
            <v>159004.5</v>
          </cell>
          <cell r="W380">
            <v>158791.99</v>
          </cell>
          <cell r="X380">
            <v>158614.17000000001</v>
          </cell>
          <cell r="Y380">
            <v>159004.49</v>
          </cell>
          <cell r="Z380">
            <v>159004.49</v>
          </cell>
          <cell r="AA380">
            <v>-1433147.98</v>
          </cell>
          <cell r="AD380">
            <v>-256341.41458333333</v>
          </cell>
          <cell r="AE380">
            <v>-231443.70041666672</v>
          </cell>
          <cell r="AF380">
            <v>-206837.39291666669</v>
          </cell>
          <cell r="AG380">
            <v>-181982.31500000003</v>
          </cell>
          <cell r="AH380">
            <v>-157078.99791666667</v>
          </cell>
          <cell r="AI380">
            <v>-132178.52291666667</v>
          </cell>
          <cell r="AJ380">
            <v>-98515.619166666656</v>
          </cell>
          <cell r="AK380">
            <v>-56069.835416666676</v>
          </cell>
          <cell r="AL380">
            <v>-13989.04250000002</v>
          </cell>
          <cell r="AM380">
            <v>14166.566666666671</v>
          </cell>
          <cell r="AN380">
            <v>-10654.407916666669</v>
          </cell>
          <cell r="AP380">
            <v>-233879.11250000002</v>
          </cell>
          <cell r="AT380">
            <v>0</v>
          </cell>
        </row>
        <row r="381">
          <cell r="J381">
            <v>0</v>
          </cell>
          <cell r="K381">
            <v>0</v>
          </cell>
          <cell r="L381">
            <v>0</v>
          </cell>
          <cell r="M381">
            <v>190.9</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D381">
            <v>191.15041666666664</v>
          </cell>
          <cell r="AE381">
            <v>4.12</v>
          </cell>
          <cell r="AF381">
            <v>15.908333333333333</v>
          </cell>
          <cell r="AG381">
            <v>15.908333333333333</v>
          </cell>
          <cell r="AH381">
            <v>15.908333333333333</v>
          </cell>
          <cell r="AI381">
            <v>15.908333333333333</v>
          </cell>
          <cell r="AJ381">
            <v>15.908333333333333</v>
          </cell>
          <cell r="AK381">
            <v>15.908333333333333</v>
          </cell>
          <cell r="AL381">
            <v>7.9541666666666666</v>
          </cell>
          <cell r="AM381">
            <v>0</v>
          </cell>
          <cell r="AN381">
            <v>0</v>
          </cell>
          <cell r="AP381">
            <v>0</v>
          </cell>
          <cell r="AT381">
            <v>0</v>
          </cell>
        </row>
        <row r="382">
          <cell r="J382">
            <v>0</v>
          </cell>
          <cell r="K382">
            <v>0</v>
          </cell>
          <cell r="L382">
            <v>0</v>
          </cell>
          <cell r="M382">
            <v>0</v>
          </cell>
          <cell r="N382">
            <v>0</v>
          </cell>
          <cell r="O382">
            <v>0</v>
          </cell>
          <cell r="P382">
            <v>0</v>
          </cell>
          <cell r="Q382">
            <v>-144.72999999999999</v>
          </cell>
          <cell r="R382">
            <v>0</v>
          </cell>
          <cell r="S382">
            <v>0</v>
          </cell>
          <cell r="T382">
            <v>0</v>
          </cell>
          <cell r="U382">
            <v>0</v>
          </cell>
          <cell r="V382">
            <v>0</v>
          </cell>
          <cell r="W382">
            <v>0</v>
          </cell>
          <cell r="X382">
            <v>0</v>
          </cell>
          <cell r="Y382">
            <v>0</v>
          </cell>
          <cell r="Z382">
            <v>0</v>
          </cell>
          <cell r="AA382">
            <v>0</v>
          </cell>
          <cell r="AD382">
            <v>-6.0304166666666665</v>
          </cell>
          <cell r="AE382">
            <v>-12.060833333333333</v>
          </cell>
          <cell r="AF382">
            <v>-12.060833333333333</v>
          </cell>
          <cell r="AG382">
            <v>-12.060833333333333</v>
          </cell>
          <cell r="AH382">
            <v>-12.060833333333333</v>
          </cell>
          <cell r="AI382">
            <v>-12.060833333333333</v>
          </cell>
          <cell r="AJ382">
            <v>-12.060833333333333</v>
          </cell>
          <cell r="AK382">
            <v>-12.060833333333333</v>
          </cell>
          <cell r="AL382">
            <v>-12.060833333333333</v>
          </cell>
          <cell r="AM382">
            <v>-12.060833333333333</v>
          </cell>
          <cell r="AN382">
            <v>-12.060833333333333</v>
          </cell>
          <cell r="AP382">
            <v>-6.0304166666666665</v>
          </cell>
          <cell r="AT382">
            <v>0</v>
          </cell>
        </row>
        <row r="383">
          <cell r="J383">
            <v>-1679948.17</v>
          </cell>
          <cell r="K383">
            <v>-1724214.74</v>
          </cell>
          <cell r="L383">
            <v>-1682280.2</v>
          </cell>
          <cell r="M383">
            <v>-1682424.44</v>
          </cell>
          <cell r="N383">
            <v>-1675325.23</v>
          </cell>
          <cell r="O383">
            <v>-1682804.43</v>
          </cell>
          <cell r="P383">
            <v>-1669417.29</v>
          </cell>
          <cell r="Q383">
            <v>-1596206.11</v>
          </cell>
          <cell r="R383">
            <v>-1634531.15</v>
          </cell>
          <cell r="S383">
            <v>-1615972.54</v>
          </cell>
          <cell r="T383">
            <v>-1496364.47</v>
          </cell>
          <cell r="U383">
            <v>-1466956.28</v>
          </cell>
          <cell r="V383">
            <v>-1488664.22</v>
          </cell>
          <cell r="W383">
            <v>-1448959.73</v>
          </cell>
          <cell r="X383">
            <v>-1419676.35</v>
          </cell>
          <cell r="Y383">
            <v>-1369595.78</v>
          </cell>
          <cell r="Z383">
            <v>-1325009.1200000001</v>
          </cell>
          <cell r="AA383">
            <v>-1292488.5900000001</v>
          </cell>
          <cell r="AD383">
            <v>-1659159.0491666666</v>
          </cell>
          <cell r="AE383">
            <v>-1662449.2141666666</v>
          </cell>
          <cell r="AF383">
            <v>-1662170.4474999998</v>
          </cell>
          <cell r="AG383">
            <v>-1655344.64</v>
          </cell>
          <cell r="AH383">
            <v>-1641939.4770833335</v>
          </cell>
          <cell r="AI383">
            <v>-1625900.2562499999</v>
          </cell>
          <cell r="AJ383">
            <v>-1606461.1329166666</v>
          </cell>
          <cell r="AK383">
            <v>-1584050.3470833332</v>
          </cell>
          <cell r="AL383">
            <v>-1560073.9924999999</v>
          </cell>
          <cell r="AM383">
            <v>-1532442.9604166669</v>
          </cell>
          <cell r="AN383">
            <v>-1501583.2958333334</v>
          </cell>
          <cell r="AP383">
            <v>-1429440.9137500001</v>
          </cell>
          <cell r="AT383">
            <v>0</v>
          </cell>
        </row>
        <row r="384">
          <cell r="J384">
            <v>-526486.04</v>
          </cell>
          <cell r="K384">
            <v>-598227.66</v>
          </cell>
          <cell r="L384">
            <v>-635455.27</v>
          </cell>
          <cell r="M384">
            <v>-669621.28</v>
          </cell>
          <cell r="N384">
            <v>-656899.77</v>
          </cell>
          <cell r="O384">
            <v>-637881.07999999996</v>
          </cell>
          <cell r="P384">
            <v>-669079.53</v>
          </cell>
          <cell r="Q384">
            <v>-645685.11</v>
          </cell>
          <cell r="R384">
            <v>-739591.82</v>
          </cell>
          <cell r="S384">
            <v>-736687.62</v>
          </cell>
          <cell r="T384">
            <v>-684240.69</v>
          </cell>
          <cell r="U384">
            <v>-660194.4</v>
          </cell>
          <cell r="V384">
            <v>-631056.31999999995</v>
          </cell>
          <cell r="W384">
            <v>-584229.81000000006</v>
          </cell>
          <cell r="X384">
            <v>-536462.6</v>
          </cell>
          <cell r="Y384">
            <v>-653007.53</v>
          </cell>
          <cell r="Z384">
            <v>-681673.04</v>
          </cell>
          <cell r="AA384">
            <v>-636878.78</v>
          </cell>
          <cell r="AD384">
            <v>-624639.33625000017</v>
          </cell>
          <cell r="AE384">
            <v>-631497.62500000012</v>
          </cell>
          <cell r="AF384">
            <v>-641665.75458333339</v>
          </cell>
          <cell r="AG384">
            <v>-648810.75625000009</v>
          </cell>
          <cell r="AH384">
            <v>-653362.05500000005</v>
          </cell>
          <cell r="AI384">
            <v>-659361.2841666668</v>
          </cell>
          <cell r="AJ384">
            <v>-663135.13541666674</v>
          </cell>
          <cell r="AK384">
            <v>-658427.19708333351</v>
          </cell>
          <cell r="AL384">
            <v>-653610.26291666669</v>
          </cell>
          <cell r="AM384">
            <v>-653950.24291666679</v>
          </cell>
          <cell r="AN384">
            <v>-654940.70000000007</v>
          </cell>
          <cell r="AP384">
            <v>-624597.3075</v>
          </cell>
          <cell r="AT384">
            <v>0</v>
          </cell>
        </row>
        <row r="385">
          <cell r="J385">
            <v>877289.17</v>
          </cell>
          <cell r="K385">
            <v>441003.02</v>
          </cell>
          <cell r="L385">
            <v>463027.16</v>
          </cell>
          <cell r="M385">
            <v>513393.05</v>
          </cell>
          <cell r="N385">
            <v>382341.64</v>
          </cell>
          <cell r="O385">
            <v>514828.24</v>
          </cell>
          <cell r="P385">
            <v>637282.06999999995</v>
          </cell>
          <cell r="Q385">
            <v>16144492.560000001</v>
          </cell>
          <cell r="R385">
            <v>19606089.170000002</v>
          </cell>
          <cell r="S385">
            <v>22725689.789999999</v>
          </cell>
          <cell r="T385">
            <v>24556928.420000002</v>
          </cell>
          <cell r="U385">
            <v>27850428.260000002</v>
          </cell>
          <cell r="V385">
            <v>19832962.420000002</v>
          </cell>
          <cell r="W385">
            <v>7168529.2699999996</v>
          </cell>
          <cell r="X385">
            <v>9557904.8900000006</v>
          </cell>
          <cell r="Y385">
            <v>7530353.5999999996</v>
          </cell>
          <cell r="Z385">
            <v>5103065.8499999996</v>
          </cell>
          <cell r="AA385">
            <v>4650975.4000000004</v>
          </cell>
          <cell r="AD385">
            <v>1245216.4670833333</v>
          </cell>
          <cell r="AE385">
            <v>2693242.8112500003</v>
          </cell>
          <cell r="AF385">
            <v>4404198.0629166663</v>
          </cell>
          <cell r="AG385">
            <v>6313495.9787500007</v>
          </cell>
          <cell r="AH385">
            <v>8432866.0058333334</v>
          </cell>
          <cell r="AI385">
            <v>10349219.097916668</v>
          </cell>
          <cell r="AJ385">
            <v>11419352.410416668</v>
          </cell>
          <cell r="AK385">
            <v>12078619.242916668</v>
          </cell>
          <cell r="AL385">
            <v>12749945.837916667</v>
          </cell>
          <cell r="AM385">
            <v>13239016.036250003</v>
          </cell>
          <cell r="AN385">
            <v>13608052.343333334</v>
          </cell>
          <cell r="AP385">
            <v>14131943.478749998</v>
          </cell>
          <cell r="AT385" t="str">
            <v>55</v>
          </cell>
        </row>
        <row r="386">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D386">
            <v>0</v>
          </cell>
          <cell r="AE386">
            <v>0</v>
          </cell>
          <cell r="AF386">
            <v>0</v>
          </cell>
          <cell r="AG386">
            <v>0</v>
          </cell>
          <cell r="AH386">
            <v>0</v>
          </cell>
          <cell r="AI386">
            <v>0</v>
          </cell>
          <cell r="AJ386">
            <v>0</v>
          </cell>
          <cell r="AK386">
            <v>0</v>
          </cell>
          <cell r="AL386">
            <v>0</v>
          </cell>
          <cell r="AM386">
            <v>0</v>
          </cell>
          <cell r="AN386">
            <v>0</v>
          </cell>
          <cell r="AP386">
            <v>0</v>
          </cell>
          <cell r="AT386" t="str">
            <v>55</v>
          </cell>
        </row>
        <row r="387">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D387">
            <v>0</v>
          </cell>
          <cell r="AE387">
            <v>0</v>
          </cell>
          <cell r="AF387">
            <v>0</v>
          </cell>
          <cell r="AG387">
            <v>0</v>
          </cell>
          <cell r="AH387">
            <v>0</v>
          </cell>
          <cell r="AI387">
            <v>0</v>
          </cell>
          <cell r="AJ387">
            <v>0</v>
          </cell>
          <cell r="AK387">
            <v>0</v>
          </cell>
          <cell r="AL387">
            <v>0</v>
          </cell>
          <cell r="AM387">
            <v>0</v>
          </cell>
          <cell r="AN387">
            <v>0</v>
          </cell>
          <cell r="AP387">
            <v>-44306.765000000007</v>
          </cell>
          <cell r="AT387">
            <v>0</v>
          </cell>
        </row>
        <row r="388">
          <cell r="J388">
            <v>5286845.1900000004</v>
          </cell>
          <cell r="K388">
            <v>4904812.13</v>
          </cell>
          <cell r="L388">
            <v>4569979.46</v>
          </cell>
          <cell r="M388">
            <v>3313366.08</v>
          </cell>
          <cell r="N388">
            <v>2959985.46</v>
          </cell>
          <cell r="O388">
            <v>3179065.13</v>
          </cell>
          <cell r="P388">
            <v>3326158.67</v>
          </cell>
          <cell r="Q388">
            <v>3508309.42</v>
          </cell>
          <cell r="R388">
            <v>3729807.89</v>
          </cell>
          <cell r="S388">
            <v>3863395.63</v>
          </cell>
          <cell r="T388">
            <v>3021766.64</v>
          </cell>
          <cell r="U388">
            <v>3244687.92</v>
          </cell>
          <cell r="V388">
            <v>4145584.39</v>
          </cell>
          <cell r="W388">
            <v>4193103.74</v>
          </cell>
          <cell r="X388">
            <v>4040013.69</v>
          </cell>
          <cell r="Y388">
            <v>3323452.02</v>
          </cell>
          <cell r="Z388">
            <v>2651297.38</v>
          </cell>
          <cell r="AA388">
            <v>2735281.87</v>
          </cell>
          <cell r="AD388">
            <v>3686851.7162500005</v>
          </cell>
          <cell r="AE388">
            <v>3735313.9891666672</v>
          </cell>
          <cell r="AF388">
            <v>3813729.3254166669</v>
          </cell>
          <cell r="AG388">
            <v>3851481.2829166669</v>
          </cell>
          <cell r="AH388">
            <v>3791112.4712499999</v>
          </cell>
          <cell r="AI388">
            <v>3694795.7683333331</v>
          </cell>
          <cell r="AJ388">
            <v>3617588.71875</v>
          </cell>
          <cell r="AK388">
            <v>3565852.2954166667</v>
          </cell>
          <cell r="AL388">
            <v>3544190.6358333328</v>
          </cell>
          <cell r="AM388">
            <v>3531748.8800000004</v>
          </cell>
          <cell r="AN388">
            <v>3500395.9075000007</v>
          </cell>
          <cell r="AP388">
            <v>3484567.4395833337</v>
          </cell>
          <cell r="AT388">
            <v>0</v>
          </cell>
        </row>
        <row r="389">
          <cell r="J389">
            <v>5805124.7300000004</v>
          </cell>
          <cell r="K389">
            <v>3996811.2</v>
          </cell>
          <cell r="L389">
            <v>4819831.9400000004</v>
          </cell>
          <cell r="M389">
            <v>4509920.46</v>
          </cell>
          <cell r="N389">
            <v>3915677.25</v>
          </cell>
          <cell r="O389">
            <v>3511502.09</v>
          </cell>
          <cell r="P389">
            <v>3057824.34</v>
          </cell>
          <cell r="Q389">
            <v>2528055.84</v>
          </cell>
          <cell r="R389">
            <v>2642571.9500000002</v>
          </cell>
          <cell r="S389">
            <v>2706166.93</v>
          </cell>
          <cell r="T389">
            <v>2920906.25</v>
          </cell>
          <cell r="U389">
            <v>3087091.11</v>
          </cell>
          <cell r="V389">
            <v>3217748.28</v>
          </cell>
          <cell r="W389">
            <v>3530637.62</v>
          </cell>
          <cell r="X389">
            <v>3908707.58</v>
          </cell>
          <cell r="Y389">
            <v>3803371.43</v>
          </cell>
          <cell r="Z389">
            <v>3285725.93</v>
          </cell>
          <cell r="AA389">
            <v>3372271.35</v>
          </cell>
          <cell r="AD389">
            <v>3688614.9783333335</v>
          </cell>
          <cell r="AE389">
            <v>3658145.5554166674</v>
          </cell>
          <cell r="AF389">
            <v>3654674.6470833332</v>
          </cell>
          <cell r="AG389">
            <v>3646053.9962500003</v>
          </cell>
          <cell r="AH389">
            <v>3632320.7320833337</v>
          </cell>
          <cell r="AI389">
            <v>3517316.3220833335</v>
          </cell>
          <cell r="AJ389">
            <v>3390085.0708333328</v>
          </cell>
          <cell r="AK389">
            <v>3332697.6566666663</v>
          </cell>
          <cell r="AL389">
            <v>3265294.5987500004</v>
          </cell>
          <cell r="AM389">
            <v>3209607.084166667</v>
          </cell>
          <cell r="AN389">
            <v>3177557.831666667</v>
          </cell>
          <cell r="AP389">
            <v>3172970.773333333</v>
          </cell>
          <cell r="AT389">
            <v>0</v>
          </cell>
        </row>
        <row r="390">
          <cell r="J390">
            <v>213977.93</v>
          </cell>
          <cell r="K390">
            <v>157106.93</v>
          </cell>
          <cell r="L390">
            <v>212271.93</v>
          </cell>
          <cell r="M390">
            <v>215026.13</v>
          </cell>
          <cell r="N390">
            <v>256529.03</v>
          </cell>
          <cell r="O390">
            <v>228979.95</v>
          </cell>
          <cell r="P390">
            <v>232243.55</v>
          </cell>
          <cell r="Q390">
            <v>209908.49</v>
          </cell>
          <cell r="R390">
            <v>184501.71</v>
          </cell>
          <cell r="S390">
            <v>210355.5</v>
          </cell>
          <cell r="T390">
            <v>282337.19</v>
          </cell>
          <cell r="U390">
            <v>214860.89</v>
          </cell>
          <cell r="V390">
            <v>265545.8</v>
          </cell>
          <cell r="W390">
            <v>170779.28</v>
          </cell>
          <cell r="X390">
            <v>197090.07</v>
          </cell>
          <cell r="Y390">
            <v>270636.90000000002</v>
          </cell>
          <cell r="Z390">
            <v>208586.93</v>
          </cell>
          <cell r="AA390">
            <v>297987.12</v>
          </cell>
          <cell r="AD390">
            <v>228482.90666666662</v>
          </cell>
          <cell r="AE390">
            <v>224161.83749999994</v>
          </cell>
          <cell r="AF390">
            <v>220430.18541666665</v>
          </cell>
          <cell r="AG390">
            <v>220155.97</v>
          </cell>
          <cell r="AH390">
            <v>219469.72916666666</v>
          </cell>
          <cell r="AI390">
            <v>220323.59708333333</v>
          </cell>
          <cell r="AJ390">
            <v>223041.93958333333</v>
          </cell>
          <cell r="AK390">
            <v>222979.04333333331</v>
          </cell>
          <cell r="AL390">
            <v>224663.58125000002</v>
          </cell>
          <cell r="AM390">
            <v>224983.10916666663</v>
          </cell>
          <cell r="AN390">
            <v>225860.82041666671</v>
          </cell>
          <cell r="AP390">
            <v>230599.14708333332</v>
          </cell>
          <cell r="AT390">
            <v>0</v>
          </cell>
        </row>
        <row r="391">
          <cell r="J391">
            <v>22029.03</v>
          </cell>
          <cell r="K391">
            <v>22029.03</v>
          </cell>
          <cell r="L391">
            <v>22029.03</v>
          </cell>
          <cell r="M391">
            <v>22029.03</v>
          </cell>
          <cell r="N391">
            <v>15647.02</v>
          </cell>
          <cell r="O391">
            <v>26382.53</v>
          </cell>
          <cell r="P391">
            <v>25811.8</v>
          </cell>
          <cell r="Q391">
            <v>31725.24</v>
          </cell>
          <cell r="R391">
            <v>28234.66</v>
          </cell>
          <cell r="S391">
            <v>23510.84</v>
          </cell>
          <cell r="T391">
            <v>22770.36</v>
          </cell>
          <cell r="U391">
            <v>22770.36</v>
          </cell>
          <cell r="V391">
            <v>22620.71</v>
          </cell>
          <cell r="W391">
            <v>21472.080000000002</v>
          </cell>
          <cell r="X391">
            <v>21472.080000000002</v>
          </cell>
          <cell r="Y391">
            <v>21133.91</v>
          </cell>
          <cell r="Z391">
            <v>20171.86</v>
          </cell>
          <cell r="AA391">
            <v>36556.42</v>
          </cell>
          <cell r="AD391">
            <v>24574.308749999997</v>
          </cell>
          <cell r="AE391">
            <v>24232.645416666663</v>
          </cell>
          <cell r="AF391">
            <v>24014.140416666662</v>
          </cell>
          <cell r="AG391">
            <v>23918.78458333333</v>
          </cell>
          <cell r="AH391">
            <v>23801.545416666664</v>
          </cell>
          <cell r="AI391">
            <v>23772.064166666663</v>
          </cell>
          <cell r="AJ391">
            <v>23773.51125</v>
          </cell>
          <cell r="AK391">
            <v>23727.098749999994</v>
          </cell>
          <cell r="AL391">
            <v>23666.595833333336</v>
          </cell>
          <cell r="AM391">
            <v>23817.834166666664</v>
          </cell>
          <cell r="AN391">
            <v>24430.28125</v>
          </cell>
          <cell r="AP391">
            <v>25419.704583333336</v>
          </cell>
          <cell r="AT391">
            <v>0</v>
          </cell>
        </row>
        <row r="392">
          <cell r="J392">
            <v>1524021.41</v>
          </cell>
          <cell r="K392">
            <v>1524021.41</v>
          </cell>
          <cell r="L392">
            <v>1517615.45</v>
          </cell>
          <cell r="M392">
            <v>1515451.56</v>
          </cell>
          <cell r="N392">
            <v>1511539.67</v>
          </cell>
          <cell r="O392">
            <v>1511539.67</v>
          </cell>
          <cell r="P392">
            <v>1579266.59</v>
          </cell>
          <cell r="Q392">
            <v>1566977.47</v>
          </cell>
          <cell r="R392">
            <v>1553092.53</v>
          </cell>
          <cell r="S392">
            <v>1418670.36</v>
          </cell>
          <cell r="T392">
            <v>1407962.41</v>
          </cell>
          <cell r="U392">
            <v>1400720.46</v>
          </cell>
          <cell r="V392">
            <v>1394079.56</v>
          </cell>
          <cell r="W392">
            <v>1391939.23</v>
          </cell>
          <cell r="X392">
            <v>1391939.23</v>
          </cell>
          <cell r="Y392">
            <v>1227240.3400000001</v>
          </cell>
          <cell r="Z392">
            <v>1224720.95</v>
          </cell>
          <cell r="AA392">
            <v>1224720.95</v>
          </cell>
          <cell r="AD392">
            <v>1530852.875</v>
          </cell>
          <cell r="AE392">
            <v>1531567.1120833333</v>
          </cell>
          <cell r="AF392">
            <v>1527233.9270833333</v>
          </cell>
          <cell r="AG392">
            <v>1517791.5541666665</v>
          </cell>
          <cell r="AH392">
            <v>1507710.7887500001</v>
          </cell>
          <cell r="AI392">
            <v>1497159.0054166664</v>
          </cell>
          <cell r="AJ392">
            <v>1486241.3374999997</v>
          </cell>
          <cell r="AK392">
            <v>1475501.4041666668</v>
          </cell>
          <cell r="AL392">
            <v>1458256.094166667</v>
          </cell>
          <cell r="AM392">
            <v>1434296.5133333334</v>
          </cell>
          <cell r="AN392">
            <v>1410394.9533333334</v>
          </cell>
          <cell r="AP392">
            <v>1407064.8724999998</v>
          </cell>
          <cell r="AT392">
            <v>0</v>
          </cell>
        </row>
        <row r="393">
          <cell r="J393">
            <v>1779873.66</v>
          </cell>
          <cell r="K393">
            <v>1779873.66</v>
          </cell>
          <cell r="L393">
            <v>1779873.66</v>
          </cell>
          <cell r="M393">
            <v>1779873.66</v>
          </cell>
          <cell r="N393">
            <v>1779873.66</v>
          </cell>
          <cell r="O393">
            <v>1779873.66</v>
          </cell>
          <cell r="P393">
            <v>1779873.66</v>
          </cell>
          <cell r="Q393">
            <v>1779873.66</v>
          </cell>
          <cell r="R393">
            <v>1776295.2</v>
          </cell>
          <cell r="S393">
            <v>1765787.66</v>
          </cell>
          <cell r="T393">
            <v>1765787.66</v>
          </cell>
          <cell r="U393">
            <v>1765787.66</v>
          </cell>
          <cell r="V393">
            <v>1765787.66</v>
          </cell>
          <cell r="W393">
            <v>1755675.93</v>
          </cell>
          <cell r="X393">
            <v>1755675.93</v>
          </cell>
          <cell r="Y393">
            <v>1755675.93</v>
          </cell>
          <cell r="Z393">
            <v>1755675.93</v>
          </cell>
          <cell r="AA393">
            <v>1749874.46</v>
          </cell>
          <cell r="AD393">
            <v>1779879.7933333332</v>
          </cell>
          <cell r="AE393">
            <v>1779724.5574999999</v>
          </cell>
          <cell r="AF393">
            <v>1778988.5383333331</v>
          </cell>
          <cell r="AG393">
            <v>1777814.7050000001</v>
          </cell>
          <cell r="AH393">
            <v>1776640.8716666664</v>
          </cell>
          <cell r="AI393">
            <v>1775467.0383333331</v>
          </cell>
          <cell r="AJ393">
            <v>1773871.8829166666</v>
          </cell>
          <cell r="AK393">
            <v>1771855.4054166663</v>
          </cell>
          <cell r="AL393">
            <v>1769838.9279166665</v>
          </cell>
          <cell r="AM393">
            <v>1767822.4504166667</v>
          </cell>
          <cell r="AN393">
            <v>1765564.2449999999</v>
          </cell>
          <cell r="AP393">
            <v>1763677.8783333332</v>
          </cell>
          <cell r="AT393">
            <v>0</v>
          </cell>
        </row>
        <row r="394">
          <cell r="J394">
            <v>4320236.93</v>
          </cell>
          <cell r="K394">
            <v>4320236.93</v>
          </cell>
          <cell r="L394">
            <v>4320236.93</v>
          </cell>
          <cell r="M394">
            <v>4320236.93</v>
          </cell>
          <cell r="N394">
            <v>4320236.93</v>
          </cell>
          <cell r="O394">
            <v>4315507.03</v>
          </cell>
          <cell r="P394">
            <v>4332472.6399999997</v>
          </cell>
          <cell r="Q394">
            <v>4297943.74</v>
          </cell>
          <cell r="R394">
            <v>4151059.36</v>
          </cell>
          <cell r="S394">
            <v>3997461.19</v>
          </cell>
          <cell r="T394">
            <v>3983714.6</v>
          </cell>
          <cell r="U394">
            <v>3983714.6</v>
          </cell>
          <cell r="V394">
            <v>3983714.6</v>
          </cell>
          <cell r="W394">
            <v>3966524.87</v>
          </cell>
          <cell r="X394">
            <v>3966524.87</v>
          </cell>
          <cell r="Y394">
            <v>3956531.78</v>
          </cell>
          <cell r="Z394">
            <v>3956531.78</v>
          </cell>
          <cell r="AA394">
            <v>3937281.35</v>
          </cell>
          <cell r="AD394">
            <v>4339152.8708333336</v>
          </cell>
          <cell r="AE394">
            <v>4319054.1654166663</v>
          </cell>
          <cell r="AF394">
            <v>4292371.6325000003</v>
          </cell>
          <cell r="AG394">
            <v>4263986.7754166666</v>
          </cell>
          <cell r="AH394">
            <v>4235943.2479166668</v>
          </cell>
          <cell r="AI394">
            <v>4207899.7204166669</v>
          </cell>
          <cell r="AJ394">
            <v>4179139.9541666671</v>
          </cell>
          <cell r="AK394">
            <v>4149663.9491666667</v>
          </cell>
          <cell r="AL394">
            <v>4119771.5654166662</v>
          </cell>
          <cell r="AM394">
            <v>4089462.8029166665</v>
          </cell>
          <cell r="AN394">
            <v>4058549.018333334</v>
          </cell>
          <cell r="AP394">
            <v>4049657.1166666672</v>
          </cell>
          <cell r="AT394">
            <v>0</v>
          </cell>
        </row>
        <row r="395">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D395">
            <v>0</v>
          </cell>
          <cell r="AE395">
            <v>0</v>
          </cell>
          <cell r="AF395">
            <v>0</v>
          </cell>
          <cell r="AG395">
            <v>0</v>
          </cell>
          <cell r="AH395">
            <v>0</v>
          </cell>
          <cell r="AI395">
            <v>0</v>
          </cell>
          <cell r="AJ395">
            <v>0</v>
          </cell>
          <cell r="AK395">
            <v>0</v>
          </cell>
          <cell r="AL395">
            <v>0</v>
          </cell>
          <cell r="AM395">
            <v>0</v>
          </cell>
          <cell r="AN395">
            <v>0</v>
          </cell>
          <cell r="AP395">
            <v>0</v>
          </cell>
          <cell r="AT395">
            <v>0</v>
          </cell>
        </row>
        <row r="396">
          <cell r="J396">
            <v>296599.96000000002</v>
          </cell>
          <cell r="K396">
            <v>296599.96000000002</v>
          </cell>
          <cell r="L396">
            <v>296599.96000000002</v>
          </cell>
          <cell r="M396">
            <v>296344.58</v>
          </cell>
          <cell r="N396">
            <v>296344.58</v>
          </cell>
          <cell r="O396">
            <v>296344.58</v>
          </cell>
          <cell r="P396">
            <v>296344.58</v>
          </cell>
          <cell r="Q396">
            <v>296344.58</v>
          </cell>
          <cell r="R396">
            <v>296344.58</v>
          </cell>
          <cell r="S396">
            <v>296344.58</v>
          </cell>
          <cell r="T396">
            <v>296344.58</v>
          </cell>
          <cell r="U396">
            <v>296344.58</v>
          </cell>
          <cell r="V396">
            <v>296344.58</v>
          </cell>
          <cell r="W396">
            <v>296344.58</v>
          </cell>
          <cell r="X396">
            <v>296344.58</v>
          </cell>
          <cell r="Y396">
            <v>296344.58</v>
          </cell>
          <cell r="Z396">
            <v>296344.58</v>
          </cell>
          <cell r="AA396">
            <v>296344.58</v>
          </cell>
          <cell r="AD396">
            <v>296504.1925</v>
          </cell>
          <cell r="AE396">
            <v>296482.91083333333</v>
          </cell>
          <cell r="AF396">
            <v>296461.62916666671</v>
          </cell>
          <cell r="AG396">
            <v>296440.34750000003</v>
          </cell>
          <cell r="AH396">
            <v>296419.06583333336</v>
          </cell>
          <cell r="AI396">
            <v>296397.78416666674</v>
          </cell>
          <cell r="AJ396">
            <v>296376.50250000006</v>
          </cell>
          <cell r="AK396">
            <v>296355.22083333338</v>
          </cell>
          <cell r="AL396">
            <v>296344.58</v>
          </cell>
          <cell r="AM396">
            <v>296344.58</v>
          </cell>
          <cell r="AN396">
            <v>296344.58</v>
          </cell>
          <cell r="AP396">
            <v>296344.58</v>
          </cell>
          <cell r="AT396">
            <v>0</v>
          </cell>
        </row>
        <row r="397">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D397">
            <v>0</v>
          </cell>
          <cell r="AE397">
            <v>0</v>
          </cell>
          <cell r="AF397">
            <v>0</v>
          </cell>
          <cell r="AG397">
            <v>0</v>
          </cell>
          <cell r="AH397">
            <v>0</v>
          </cell>
          <cell r="AI397">
            <v>0</v>
          </cell>
          <cell r="AJ397">
            <v>0</v>
          </cell>
          <cell r="AK397">
            <v>0</v>
          </cell>
          <cell r="AL397">
            <v>0</v>
          </cell>
          <cell r="AM397">
            <v>0</v>
          </cell>
          <cell r="AN397">
            <v>0</v>
          </cell>
          <cell r="AP397">
            <v>0</v>
          </cell>
          <cell r="AT397">
            <v>0</v>
          </cell>
        </row>
        <row r="398">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D398">
            <v>0</v>
          </cell>
          <cell r="AE398">
            <v>0</v>
          </cell>
          <cell r="AF398">
            <v>0</v>
          </cell>
          <cell r="AG398">
            <v>0</v>
          </cell>
          <cell r="AH398">
            <v>0</v>
          </cell>
          <cell r="AI398">
            <v>0</v>
          </cell>
          <cell r="AJ398">
            <v>0</v>
          </cell>
          <cell r="AK398">
            <v>0</v>
          </cell>
          <cell r="AL398">
            <v>0</v>
          </cell>
          <cell r="AM398">
            <v>0</v>
          </cell>
          <cell r="AN398">
            <v>0</v>
          </cell>
          <cell r="AP398">
            <v>0</v>
          </cell>
          <cell r="AT398">
            <v>0</v>
          </cell>
        </row>
        <row r="399">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D399">
            <v>0</v>
          </cell>
          <cell r="AE399">
            <v>0</v>
          </cell>
          <cell r="AF399">
            <v>0</v>
          </cell>
          <cell r="AG399">
            <v>0</v>
          </cell>
          <cell r="AH399">
            <v>0</v>
          </cell>
          <cell r="AI399">
            <v>0</v>
          </cell>
          <cell r="AJ399">
            <v>0</v>
          </cell>
          <cell r="AK399">
            <v>0</v>
          </cell>
          <cell r="AL399">
            <v>0</v>
          </cell>
          <cell r="AM399">
            <v>0</v>
          </cell>
          <cell r="AN399">
            <v>0</v>
          </cell>
          <cell r="AP399">
            <v>0</v>
          </cell>
          <cell r="AT399">
            <v>0</v>
          </cell>
        </row>
        <row r="400">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D400">
            <v>0</v>
          </cell>
          <cell r="AE400">
            <v>0</v>
          </cell>
          <cell r="AF400">
            <v>0</v>
          </cell>
          <cell r="AG400">
            <v>0</v>
          </cell>
          <cell r="AH400">
            <v>0</v>
          </cell>
          <cell r="AI400">
            <v>0</v>
          </cell>
          <cell r="AJ400">
            <v>0</v>
          </cell>
          <cell r="AK400">
            <v>0</v>
          </cell>
          <cell r="AL400">
            <v>0</v>
          </cell>
          <cell r="AM400">
            <v>0</v>
          </cell>
          <cell r="AN400">
            <v>0</v>
          </cell>
          <cell r="AP400">
            <v>0</v>
          </cell>
          <cell r="AT400">
            <v>0</v>
          </cell>
        </row>
        <row r="401">
          <cell r="J401">
            <v>131670.10999999999</v>
          </cell>
          <cell r="K401">
            <v>54702.11</v>
          </cell>
          <cell r="L401">
            <v>73467.11</v>
          </cell>
          <cell r="M401">
            <v>57227.23</v>
          </cell>
          <cell r="N401">
            <v>73516.11</v>
          </cell>
          <cell r="O401">
            <v>73516.11</v>
          </cell>
          <cell r="P401">
            <v>80634.03</v>
          </cell>
          <cell r="Q401">
            <v>77832.289999999994</v>
          </cell>
          <cell r="R401">
            <v>103609.85</v>
          </cell>
          <cell r="S401">
            <v>103610.11</v>
          </cell>
          <cell r="T401">
            <v>119722.1</v>
          </cell>
          <cell r="U401">
            <v>87273.05</v>
          </cell>
          <cell r="V401">
            <v>129646.55</v>
          </cell>
          <cell r="W401">
            <v>96119.29</v>
          </cell>
          <cell r="X401">
            <v>76118.25</v>
          </cell>
          <cell r="Y401">
            <v>110295.97</v>
          </cell>
          <cell r="Z401">
            <v>114984.22</v>
          </cell>
          <cell r="AA401">
            <v>117502.15</v>
          </cell>
          <cell r="AD401">
            <v>77056.454166666663</v>
          </cell>
          <cell r="AE401">
            <v>77629.367500000008</v>
          </cell>
          <cell r="AF401">
            <v>80074.398333333331</v>
          </cell>
          <cell r="AG401">
            <v>83882.606249999997</v>
          </cell>
          <cell r="AH401">
            <v>86060.353333333318</v>
          </cell>
          <cell r="AI401">
            <v>86314.035833333328</v>
          </cell>
          <cell r="AJ401">
            <v>87955.436666666661</v>
          </cell>
          <cell r="AK401">
            <v>89791.616666666683</v>
          </cell>
          <cell r="AL401">
            <v>92113.278333333335</v>
          </cell>
          <cell r="AM401">
            <v>96052.313750000016</v>
          </cell>
          <cell r="AN401">
            <v>99612.903333333365</v>
          </cell>
          <cell r="AP401">
            <v>107797.66249999999</v>
          </cell>
          <cell r="AT401">
            <v>0</v>
          </cell>
        </row>
        <row r="402">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D402">
            <v>0</v>
          </cell>
          <cell r="AE402">
            <v>0</v>
          </cell>
          <cell r="AF402">
            <v>0</v>
          </cell>
          <cell r="AG402">
            <v>0</v>
          </cell>
          <cell r="AH402">
            <v>0</v>
          </cell>
          <cell r="AI402">
            <v>0</v>
          </cell>
          <cell r="AJ402">
            <v>0</v>
          </cell>
          <cell r="AK402">
            <v>0</v>
          </cell>
          <cell r="AL402">
            <v>0</v>
          </cell>
          <cell r="AM402">
            <v>0</v>
          </cell>
          <cell r="AN402">
            <v>0</v>
          </cell>
          <cell r="AP402">
            <v>0</v>
          </cell>
          <cell r="AT402">
            <v>0</v>
          </cell>
        </row>
        <row r="403">
          <cell r="J403">
            <v>-92958.8</v>
          </cell>
          <cell r="K403">
            <v>-10873.81</v>
          </cell>
          <cell r="L403">
            <v>-12074.87</v>
          </cell>
          <cell r="M403">
            <v>52667.29</v>
          </cell>
          <cell r="N403">
            <v>-34530.199999999997</v>
          </cell>
          <cell r="O403">
            <v>162044.76</v>
          </cell>
          <cell r="P403">
            <v>19041.79</v>
          </cell>
          <cell r="Q403">
            <v>746488.73</v>
          </cell>
          <cell r="R403">
            <v>196518.81</v>
          </cell>
          <cell r="S403">
            <v>116449.28</v>
          </cell>
          <cell r="T403">
            <v>218392.62</v>
          </cell>
          <cell r="U403">
            <v>330715.18</v>
          </cell>
          <cell r="V403">
            <v>396830.35</v>
          </cell>
          <cell r="W403">
            <v>328991</v>
          </cell>
          <cell r="X403">
            <v>341561.7</v>
          </cell>
          <cell r="Y403">
            <v>372572</v>
          </cell>
          <cell r="Z403">
            <v>311861.53000000003</v>
          </cell>
          <cell r="AA403">
            <v>314396.78999999998</v>
          </cell>
          <cell r="AD403">
            <v>33296.288333333338</v>
          </cell>
          <cell r="AE403">
            <v>67197.258333333331</v>
          </cell>
          <cell r="AF403">
            <v>75187.400000000009</v>
          </cell>
          <cell r="AG403">
            <v>95318.631666666668</v>
          </cell>
          <cell r="AH403">
            <v>125293.61958333333</v>
          </cell>
          <cell r="AI403">
            <v>161397.94624999998</v>
          </cell>
          <cell r="AJ403">
            <v>195966.86124999999</v>
          </cell>
          <cell r="AK403">
            <v>224862.75208333333</v>
          </cell>
          <cell r="AL403">
            <v>252926.97208333333</v>
          </cell>
          <cell r="AM403">
            <v>280689.32375000004</v>
          </cell>
          <cell r="AN403">
            <v>301470.31375000003</v>
          </cell>
          <cell r="AP403">
            <v>320468.32166666666</v>
          </cell>
          <cell r="AT403">
            <v>0</v>
          </cell>
        </row>
        <row r="404">
          <cell r="J404">
            <v>350388.41</v>
          </cell>
          <cell r="K404">
            <v>275234.95</v>
          </cell>
          <cell r="L404">
            <v>810219.15</v>
          </cell>
          <cell r="M404">
            <v>1140498.52</v>
          </cell>
          <cell r="N404">
            <v>1503420.54</v>
          </cell>
          <cell r="O404">
            <v>1405457.96</v>
          </cell>
          <cell r="P404">
            <v>1394635.63</v>
          </cell>
          <cell r="Q404">
            <v>1617900.85</v>
          </cell>
          <cell r="R404">
            <v>802210.93</v>
          </cell>
          <cell r="S404">
            <v>247410.78</v>
          </cell>
          <cell r="T404">
            <v>271333.34999999998</v>
          </cell>
          <cell r="U404">
            <v>221012.42</v>
          </cell>
          <cell r="V404">
            <v>1159336.33</v>
          </cell>
          <cell r="W404">
            <v>1064256.04</v>
          </cell>
          <cell r="X404">
            <v>589812.71</v>
          </cell>
          <cell r="Y404">
            <v>1224496.67</v>
          </cell>
          <cell r="Z404">
            <v>1408459.13</v>
          </cell>
          <cell r="AA404">
            <v>1024227.51</v>
          </cell>
          <cell r="AD404">
            <v>889023.77291666658</v>
          </cell>
          <cell r="AE404">
            <v>905379.45374999987</v>
          </cell>
          <cell r="AF404">
            <v>864562.86083333322</v>
          </cell>
          <cell r="AG404">
            <v>842303.39958333317</v>
          </cell>
          <cell r="AH404">
            <v>837420.66249999998</v>
          </cell>
          <cell r="AI404">
            <v>870349.78749999974</v>
          </cell>
          <cell r="AJ404">
            <v>936931.82958333322</v>
          </cell>
          <cell r="AK404">
            <v>960624.1066666668</v>
          </cell>
          <cell r="AL404">
            <v>954940.42791666661</v>
          </cell>
          <cell r="AM404">
            <v>954483.62541666662</v>
          </cell>
          <cell r="AN404">
            <v>934642.2979166666</v>
          </cell>
          <cell r="AP404">
            <v>833475.4029166667</v>
          </cell>
          <cell r="AT404">
            <v>0</v>
          </cell>
        </row>
        <row r="405">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D405">
            <v>0</v>
          </cell>
          <cell r="AE405">
            <v>0</v>
          </cell>
          <cell r="AF405">
            <v>0</v>
          </cell>
          <cell r="AG405">
            <v>0</v>
          </cell>
          <cell r="AH405">
            <v>0</v>
          </cell>
          <cell r="AI405">
            <v>0</v>
          </cell>
          <cell r="AJ405">
            <v>0</v>
          </cell>
          <cell r="AK405">
            <v>0</v>
          </cell>
          <cell r="AL405">
            <v>0</v>
          </cell>
          <cell r="AM405">
            <v>0</v>
          </cell>
          <cell r="AN405">
            <v>0</v>
          </cell>
          <cell r="AP405">
            <v>0</v>
          </cell>
          <cell r="AT405">
            <v>0</v>
          </cell>
        </row>
        <row r="406">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D406">
            <v>0</v>
          </cell>
          <cell r="AE406">
            <v>0</v>
          </cell>
          <cell r="AF406">
            <v>0</v>
          </cell>
          <cell r="AG406">
            <v>0</v>
          </cell>
          <cell r="AH406">
            <v>0</v>
          </cell>
          <cell r="AI406">
            <v>0</v>
          </cell>
          <cell r="AJ406">
            <v>0</v>
          </cell>
          <cell r="AK406">
            <v>0</v>
          </cell>
          <cell r="AL406">
            <v>0</v>
          </cell>
          <cell r="AM406">
            <v>0</v>
          </cell>
          <cell r="AN406">
            <v>0</v>
          </cell>
          <cell r="AP406">
            <v>0</v>
          </cell>
          <cell r="AT406">
            <v>0</v>
          </cell>
        </row>
        <row r="407">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D407">
            <v>0</v>
          </cell>
          <cell r="AE407">
            <v>0</v>
          </cell>
          <cell r="AF407">
            <v>0</v>
          </cell>
          <cell r="AG407">
            <v>0</v>
          </cell>
          <cell r="AH407">
            <v>0</v>
          </cell>
          <cell r="AI407">
            <v>0</v>
          </cell>
          <cell r="AJ407">
            <v>0</v>
          </cell>
          <cell r="AK407">
            <v>0</v>
          </cell>
          <cell r="AL407">
            <v>0</v>
          </cell>
          <cell r="AM407">
            <v>0</v>
          </cell>
          <cell r="AN407">
            <v>0</v>
          </cell>
          <cell r="AP407">
            <v>0</v>
          </cell>
          <cell r="AT407">
            <v>0</v>
          </cell>
        </row>
        <row r="408">
          <cell r="J408">
            <v>2796687.21</v>
          </cell>
          <cell r="K408">
            <v>2795461.96</v>
          </cell>
          <cell r="L408">
            <v>2792065.71</v>
          </cell>
          <cell r="M408">
            <v>2790804.33</v>
          </cell>
          <cell r="N408">
            <v>2790369.75</v>
          </cell>
          <cell r="O408">
            <v>2790369.75</v>
          </cell>
          <cell r="P408">
            <v>2788433.37</v>
          </cell>
          <cell r="Q408">
            <v>2781951.69</v>
          </cell>
          <cell r="R408">
            <v>2780928.27</v>
          </cell>
          <cell r="S408">
            <v>2780785.32</v>
          </cell>
          <cell r="T408">
            <v>2780785.32</v>
          </cell>
          <cell r="U408">
            <v>2780785.32</v>
          </cell>
          <cell r="V408">
            <v>2780785.32</v>
          </cell>
          <cell r="W408">
            <v>2780785.32</v>
          </cell>
          <cell r="X408">
            <v>2776142.55</v>
          </cell>
          <cell r="Y408">
            <v>2775954.11</v>
          </cell>
          <cell r="Z408">
            <v>2775954.11</v>
          </cell>
          <cell r="AA408">
            <v>2775902.13</v>
          </cell>
          <cell r="AD408">
            <v>2794743.1870833337</v>
          </cell>
          <cell r="AE408">
            <v>2792516.0012500007</v>
          </cell>
          <cell r="AF408">
            <v>2790765.2270833338</v>
          </cell>
          <cell r="AG408">
            <v>2789440.0695833336</v>
          </cell>
          <cell r="AH408">
            <v>2788114.9120833338</v>
          </cell>
          <cell r="AI408">
            <v>2786789.7545833336</v>
          </cell>
          <cell r="AJ408">
            <v>2785515.6491666669</v>
          </cell>
          <cell r="AK408">
            <v>2784240.6574999997</v>
          </cell>
          <cell r="AL408">
            <v>2782958.4333333331</v>
          </cell>
          <cell r="AM408">
            <v>2781739.0225</v>
          </cell>
          <cell r="AN408">
            <v>2780535.5533333332</v>
          </cell>
          <cell r="AP408">
            <v>2778636.4008333334</v>
          </cell>
          <cell r="AT408">
            <v>0</v>
          </cell>
        </row>
        <row r="409">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D409">
            <v>0</v>
          </cell>
          <cell r="AE409">
            <v>0</v>
          </cell>
          <cell r="AF409">
            <v>0</v>
          </cell>
          <cell r="AG409">
            <v>0</v>
          </cell>
          <cell r="AH409">
            <v>0</v>
          </cell>
          <cell r="AI409">
            <v>0</v>
          </cell>
          <cell r="AJ409">
            <v>0</v>
          </cell>
          <cell r="AK409">
            <v>0</v>
          </cell>
          <cell r="AL409">
            <v>0</v>
          </cell>
          <cell r="AM409">
            <v>0</v>
          </cell>
          <cell r="AN409">
            <v>0</v>
          </cell>
          <cell r="AP409">
            <v>0</v>
          </cell>
          <cell r="AT409">
            <v>0</v>
          </cell>
        </row>
        <row r="410">
          <cell r="J410">
            <v>392523.81</v>
          </cell>
          <cell r="K410">
            <v>392523.81</v>
          </cell>
          <cell r="L410">
            <v>392523.81</v>
          </cell>
          <cell r="M410">
            <v>392523.81</v>
          </cell>
          <cell r="N410">
            <v>392523.81</v>
          </cell>
          <cell r="O410">
            <v>392523.81</v>
          </cell>
          <cell r="P410">
            <v>392523.81</v>
          </cell>
          <cell r="Q410">
            <v>392070.41</v>
          </cell>
          <cell r="R410">
            <v>392070.41</v>
          </cell>
          <cell r="S410">
            <v>392070.41</v>
          </cell>
          <cell r="T410">
            <v>392070.41</v>
          </cell>
          <cell r="U410">
            <v>392070.41</v>
          </cell>
          <cell r="V410">
            <v>392070.41</v>
          </cell>
          <cell r="W410">
            <v>392070.41</v>
          </cell>
          <cell r="X410">
            <v>392070.41</v>
          </cell>
          <cell r="Y410">
            <v>392070.41</v>
          </cell>
          <cell r="Z410">
            <v>392070.41</v>
          </cell>
          <cell r="AA410">
            <v>392070.41</v>
          </cell>
          <cell r="AD410">
            <v>392504.91833333339</v>
          </cell>
          <cell r="AE410">
            <v>392467.13500000001</v>
          </cell>
          <cell r="AF410">
            <v>392429.35166666674</v>
          </cell>
          <cell r="AG410">
            <v>392391.56833333336</v>
          </cell>
          <cell r="AH410">
            <v>392353.78500000009</v>
          </cell>
          <cell r="AI410">
            <v>392316.00166666671</v>
          </cell>
          <cell r="AJ410">
            <v>392278.21833333344</v>
          </cell>
          <cell r="AK410">
            <v>392240.43500000006</v>
          </cell>
          <cell r="AL410">
            <v>392202.65166666667</v>
          </cell>
          <cell r="AM410">
            <v>392164.8683333334</v>
          </cell>
          <cell r="AN410">
            <v>392127.08500000002</v>
          </cell>
          <cell r="AP410">
            <v>392070.41000000009</v>
          </cell>
          <cell r="AT410">
            <v>0</v>
          </cell>
        </row>
        <row r="411">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D411">
            <v>0</v>
          </cell>
          <cell r="AE411">
            <v>0</v>
          </cell>
          <cell r="AF411">
            <v>0</v>
          </cell>
          <cell r="AG411">
            <v>0</v>
          </cell>
          <cell r="AH411">
            <v>0</v>
          </cell>
          <cell r="AI411">
            <v>0</v>
          </cell>
          <cell r="AJ411">
            <v>0</v>
          </cell>
          <cell r="AK411">
            <v>0</v>
          </cell>
          <cell r="AL411">
            <v>0</v>
          </cell>
          <cell r="AM411">
            <v>0</v>
          </cell>
          <cell r="AN411">
            <v>0</v>
          </cell>
          <cell r="AP411">
            <v>0</v>
          </cell>
          <cell r="AT411">
            <v>0</v>
          </cell>
        </row>
        <row r="412">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D412">
            <v>0</v>
          </cell>
          <cell r="AE412">
            <v>0</v>
          </cell>
          <cell r="AF412">
            <v>0</v>
          </cell>
          <cell r="AG412">
            <v>0</v>
          </cell>
          <cell r="AH412">
            <v>0</v>
          </cell>
          <cell r="AI412">
            <v>0</v>
          </cell>
          <cell r="AJ412">
            <v>0</v>
          </cell>
          <cell r="AK412">
            <v>0</v>
          </cell>
          <cell r="AL412">
            <v>0</v>
          </cell>
          <cell r="AM412">
            <v>0</v>
          </cell>
          <cell r="AN412">
            <v>0</v>
          </cell>
          <cell r="AP412">
            <v>0</v>
          </cell>
          <cell r="AT412">
            <v>0</v>
          </cell>
        </row>
        <row r="413">
          <cell r="J413">
            <v>242754.92</v>
          </cell>
          <cell r="K413">
            <v>242642.92</v>
          </cell>
          <cell r="L413">
            <v>242642.92</v>
          </cell>
          <cell r="M413">
            <v>242642.92</v>
          </cell>
          <cell r="N413">
            <v>242642.92</v>
          </cell>
          <cell r="O413">
            <v>242642.92</v>
          </cell>
          <cell r="P413">
            <v>242642.92</v>
          </cell>
          <cell r="Q413">
            <v>242138.92</v>
          </cell>
          <cell r="R413">
            <v>237249.56</v>
          </cell>
          <cell r="S413">
            <v>235520.84</v>
          </cell>
          <cell r="T413">
            <v>235520.84</v>
          </cell>
          <cell r="U413">
            <v>235520.84</v>
          </cell>
          <cell r="V413">
            <v>235531.68</v>
          </cell>
          <cell r="W413">
            <v>235531.68</v>
          </cell>
          <cell r="X413">
            <v>235220.82</v>
          </cell>
          <cell r="Y413">
            <v>235220.82</v>
          </cell>
          <cell r="Z413">
            <v>235220.82</v>
          </cell>
          <cell r="AA413">
            <v>235220.82</v>
          </cell>
          <cell r="AD413">
            <v>243031.34999999998</v>
          </cell>
          <cell r="AE413">
            <v>242622.29333333333</v>
          </cell>
          <cell r="AF413">
            <v>242017.47</v>
          </cell>
          <cell r="AG413">
            <v>241362.59666666665</v>
          </cell>
          <cell r="AH413">
            <v>240707.7233333333</v>
          </cell>
          <cell r="AI413">
            <v>240079.31833333327</v>
          </cell>
          <cell r="AJ413">
            <v>239482.04833333334</v>
          </cell>
          <cell r="AK413">
            <v>238876.49250000005</v>
          </cell>
          <cell r="AL413">
            <v>238257.98416666672</v>
          </cell>
          <cell r="AM413">
            <v>237639.47583333333</v>
          </cell>
          <cell r="AN413">
            <v>237020.9675</v>
          </cell>
          <cell r="AP413">
            <v>235804.95083333331</v>
          </cell>
          <cell r="AT413">
            <v>0</v>
          </cell>
        </row>
        <row r="414">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D414">
            <v>0</v>
          </cell>
          <cell r="AE414">
            <v>0</v>
          </cell>
          <cell r="AF414">
            <v>0</v>
          </cell>
          <cell r="AG414">
            <v>0</v>
          </cell>
          <cell r="AH414">
            <v>0</v>
          </cell>
          <cell r="AI414">
            <v>0</v>
          </cell>
          <cell r="AJ414">
            <v>0</v>
          </cell>
          <cell r="AK414">
            <v>0</v>
          </cell>
          <cell r="AL414">
            <v>0</v>
          </cell>
          <cell r="AM414">
            <v>0</v>
          </cell>
          <cell r="AN414">
            <v>0</v>
          </cell>
          <cell r="AP414">
            <v>0</v>
          </cell>
          <cell r="AT414">
            <v>0</v>
          </cell>
        </row>
        <row r="415">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D415">
            <v>0</v>
          </cell>
          <cell r="AE415">
            <v>0</v>
          </cell>
          <cell r="AF415">
            <v>0</v>
          </cell>
          <cell r="AG415">
            <v>0</v>
          </cell>
          <cell r="AH415">
            <v>0</v>
          </cell>
          <cell r="AI415">
            <v>0</v>
          </cell>
          <cell r="AJ415">
            <v>0</v>
          </cell>
          <cell r="AK415">
            <v>0</v>
          </cell>
          <cell r="AL415">
            <v>0</v>
          </cell>
          <cell r="AM415">
            <v>0</v>
          </cell>
          <cell r="AN415">
            <v>0</v>
          </cell>
          <cell r="AP415">
            <v>0</v>
          </cell>
          <cell r="AT415">
            <v>0</v>
          </cell>
        </row>
        <row r="416">
          <cell r="J416">
            <v>10648854.279999999</v>
          </cell>
          <cell r="K416">
            <v>11285148.9</v>
          </cell>
          <cell r="L416">
            <v>10994059.810000001</v>
          </cell>
          <cell r="M416">
            <v>11551673.529999999</v>
          </cell>
          <cell r="N416">
            <v>11336141.960000001</v>
          </cell>
          <cell r="O416">
            <v>11608089.52</v>
          </cell>
          <cell r="P416">
            <v>11255828.41</v>
          </cell>
          <cell r="Q416">
            <v>11742468.33</v>
          </cell>
          <cell r="R416">
            <v>12347090.810000001</v>
          </cell>
          <cell r="S416">
            <v>13699237.92</v>
          </cell>
          <cell r="T416">
            <v>13373708.93</v>
          </cell>
          <cell r="U416">
            <v>13452808.529999999</v>
          </cell>
          <cell r="V416">
            <v>13132024.49</v>
          </cell>
          <cell r="W416">
            <v>12883307.710000001</v>
          </cell>
          <cell r="X416">
            <v>13134599.74</v>
          </cell>
          <cell r="Y416">
            <v>12244941.859999999</v>
          </cell>
          <cell r="Z416">
            <v>12754775.029999999</v>
          </cell>
          <cell r="AA416">
            <v>12783446.24</v>
          </cell>
          <cell r="AD416">
            <v>10952550.039583331</v>
          </cell>
          <cell r="AE416">
            <v>11101643.658333333</v>
          </cell>
          <cell r="AF416">
            <v>11330690.248749999</v>
          </cell>
          <cell r="AG416">
            <v>11568017.571249999</v>
          </cell>
          <cell r="AH416">
            <v>11806096.215416668</v>
          </cell>
          <cell r="AI416">
            <v>12044724.669583334</v>
          </cell>
          <cell r="AJ416">
            <v>12214780.045416668</v>
          </cell>
          <cell r="AK416">
            <v>12370559.159583332</v>
          </cell>
          <cell r="AL416">
            <v>12488634.503749998</v>
          </cell>
          <cell r="AM416">
            <v>12576630.395416668</v>
          </cell>
          <cell r="AN416">
            <v>12684713.303333333</v>
          </cell>
          <cell r="AP416">
            <v>12932143.998333333</v>
          </cell>
          <cell r="AT416">
            <v>0</v>
          </cell>
        </row>
        <row r="417">
          <cell r="J417">
            <v>5758062.54</v>
          </cell>
          <cell r="K417">
            <v>5890975.54</v>
          </cell>
          <cell r="L417">
            <v>5957928.54</v>
          </cell>
          <cell r="M417">
            <v>6006375.46</v>
          </cell>
          <cell r="N417">
            <v>5952793.04</v>
          </cell>
          <cell r="O417">
            <v>5928834.6200000001</v>
          </cell>
          <cell r="P417">
            <v>5931227.2999999998</v>
          </cell>
          <cell r="Q417">
            <v>5842707.2599999998</v>
          </cell>
          <cell r="R417">
            <v>5865347.7599999998</v>
          </cell>
          <cell r="S417">
            <v>5927631.2800000003</v>
          </cell>
          <cell r="T417">
            <v>5930310</v>
          </cell>
          <cell r="U417">
            <v>5892645.0999999996</v>
          </cell>
          <cell r="V417">
            <v>5815652.2800000003</v>
          </cell>
          <cell r="W417">
            <v>5821525.9199999999</v>
          </cell>
          <cell r="X417">
            <v>5968241.4000000004</v>
          </cell>
          <cell r="Y417">
            <v>6076522.3600000003</v>
          </cell>
          <cell r="Z417">
            <v>6075881.2199999997</v>
          </cell>
          <cell r="AA417">
            <v>6088140.5599999996</v>
          </cell>
          <cell r="AD417">
            <v>5870492.9249999998</v>
          </cell>
          <cell r="AE417">
            <v>5881130.0058333324</v>
          </cell>
          <cell r="AF417">
            <v>5891745.0874999985</v>
          </cell>
          <cell r="AG417">
            <v>5903467.0958333323</v>
          </cell>
          <cell r="AH417">
            <v>5908445.8049999997</v>
          </cell>
          <cell r="AI417">
            <v>5909469.4424999999</v>
          </cell>
          <cell r="AJ417">
            <v>5908975.2808333337</v>
          </cell>
          <cell r="AK417">
            <v>5906511.2491666675</v>
          </cell>
          <cell r="AL417">
            <v>5909863.7391666668</v>
          </cell>
          <cell r="AM417">
            <v>5917915.2008333327</v>
          </cell>
          <cell r="AN417">
            <v>5929681.6224999996</v>
          </cell>
          <cell r="AP417">
            <v>5965207.3504166678</v>
          </cell>
          <cell r="AT417">
            <v>0</v>
          </cell>
        </row>
        <row r="418">
          <cell r="J418">
            <v>-10642949.439999999</v>
          </cell>
          <cell r="K418">
            <v>-11285345.67</v>
          </cell>
          <cell r="L418">
            <v>-10994187.609999999</v>
          </cell>
          <cell r="M418">
            <v>-11551721.35</v>
          </cell>
          <cell r="N418">
            <v>-11336169.33</v>
          </cell>
          <cell r="O418">
            <v>-11608152.640000001</v>
          </cell>
          <cell r="P418">
            <v>-11256051.539999999</v>
          </cell>
          <cell r="Q418">
            <v>-11744087.65</v>
          </cell>
          <cell r="R418">
            <v>-12347090.810000001</v>
          </cell>
          <cell r="S418">
            <v>-13699393.210000001</v>
          </cell>
          <cell r="T418">
            <v>-13378668.550000001</v>
          </cell>
          <cell r="U418">
            <v>-13461923.24</v>
          </cell>
          <cell r="V418">
            <v>-13142191.83</v>
          </cell>
          <cell r="W418">
            <v>-12899510.41</v>
          </cell>
          <cell r="X418">
            <v>-13177099.74</v>
          </cell>
          <cell r="Y418">
            <v>-12288763.720000001</v>
          </cell>
          <cell r="Z418">
            <v>-12756142.59</v>
          </cell>
          <cell r="AA418">
            <v>-12787352.550000001</v>
          </cell>
          <cell r="AD418">
            <v>-10952222.599166667</v>
          </cell>
          <cell r="AE418">
            <v>-11101377.722083334</v>
          </cell>
          <cell r="AF418">
            <v>-11330427.79916667</v>
          </cell>
          <cell r="AG418">
            <v>-11567959.258749999</v>
          </cell>
          <cell r="AH418">
            <v>-11806608.813749999</v>
          </cell>
          <cell r="AI418">
            <v>-12046280.186249999</v>
          </cell>
          <cell r="AJ418">
            <v>-12217672.15</v>
          </cell>
          <cell r="AK418">
            <v>-12375883.686250001</v>
          </cell>
          <cell r="AL418">
            <v>-12497548.457083331</v>
          </cell>
          <cell r="AM418">
            <v>-12587424.108333334</v>
          </cell>
          <cell r="AN418">
            <v>-12695722.990416666</v>
          </cell>
          <cell r="AP418">
            <v>-12943945.991666667</v>
          </cell>
          <cell r="AT418">
            <v>0</v>
          </cell>
        </row>
        <row r="419">
          <cell r="J419">
            <v>4318569.03</v>
          </cell>
          <cell r="K419">
            <v>4418254.03</v>
          </cell>
          <cell r="L419">
            <v>4468442.03</v>
          </cell>
          <cell r="M419">
            <v>4504779.1500000004</v>
          </cell>
          <cell r="N419">
            <v>4464592.57</v>
          </cell>
          <cell r="O419">
            <v>4446625.93</v>
          </cell>
          <cell r="P419">
            <v>4448421.5599999996</v>
          </cell>
          <cell r="Q419">
            <v>4382034.68</v>
          </cell>
          <cell r="R419">
            <v>4399015.6100000003</v>
          </cell>
          <cell r="S419">
            <v>4445730.05</v>
          </cell>
          <cell r="T419">
            <v>4447740.4800000004</v>
          </cell>
          <cell r="U419">
            <v>4419494.2</v>
          </cell>
          <cell r="V419">
            <v>4361753.7</v>
          </cell>
          <cell r="W419">
            <v>4366160.1100000003</v>
          </cell>
          <cell r="X419">
            <v>4476197.0599999996</v>
          </cell>
          <cell r="Y419">
            <v>4557409.43</v>
          </cell>
          <cell r="Z419">
            <v>4556929.42</v>
          </cell>
          <cell r="AA419">
            <v>4566125.8</v>
          </cell>
          <cell r="AD419">
            <v>4402880.4395833341</v>
          </cell>
          <cell r="AE419">
            <v>4410857.0325000007</v>
          </cell>
          <cell r="AF419">
            <v>4418817.1825000001</v>
          </cell>
          <cell r="AG419">
            <v>4427607.6187500004</v>
          </cell>
          <cell r="AH419">
            <v>4431340.6862500003</v>
          </cell>
          <cell r="AI419">
            <v>4432107.6379166674</v>
          </cell>
          <cell r="AJ419">
            <v>4431736.4191666674</v>
          </cell>
          <cell r="AK419">
            <v>4429888.9654166671</v>
          </cell>
          <cell r="AL419">
            <v>4432405.0200000005</v>
          </cell>
          <cell r="AM419">
            <v>4438445.3170833336</v>
          </cell>
          <cell r="AN419">
            <v>4447271.8470833339</v>
          </cell>
          <cell r="AP419">
            <v>4473919.5475000003</v>
          </cell>
          <cell r="AT419">
            <v>0</v>
          </cell>
        </row>
        <row r="420">
          <cell r="J420">
            <v>18964261.010000002</v>
          </cell>
          <cell r="K420">
            <v>16868308.75</v>
          </cell>
          <cell r="L420">
            <v>16859994.289999999</v>
          </cell>
          <cell r="M420">
            <v>28062756.050000001</v>
          </cell>
          <cell r="N420">
            <v>27353815.210000001</v>
          </cell>
          <cell r="O420">
            <v>27581357.489999998</v>
          </cell>
          <cell r="P420">
            <v>27697664.629999999</v>
          </cell>
          <cell r="Q420">
            <v>27661333.489999998</v>
          </cell>
          <cell r="R420">
            <v>28580584.789999999</v>
          </cell>
          <cell r="S420">
            <v>28870952.190000001</v>
          </cell>
          <cell r="T420">
            <v>29281669.239999998</v>
          </cell>
          <cell r="U420">
            <v>29086115.82</v>
          </cell>
          <cell r="V420">
            <v>26568010.41</v>
          </cell>
          <cell r="W420">
            <v>25581591.059999999</v>
          </cell>
          <cell r="X420">
            <v>25681280.309999999</v>
          </cell>
          <cell r="Y420">
            <v>25744337.989999998</v>
          </cell>
          <cell r="Z420">
            <v>25912082.079999998</v>
          </cell>
          <cell r="AA420">
            <v>25863287.699999999</v>
          </cell>
          <cell r="AD420">
            <v>22092775.459166668</v>
          </cell>
          <cell r="AE420">
            <v>22879802.05125</v>
          </cell>
          <cell r="AF420">
            <v>23669315.837916669</v>
          </cell>
          <cell r="AG420">
            <v>24459241.647916671</v>
          </cell>
          <cell r="AH420">
            <v>25212466.077083334</v>
          </cell>
          <cell r="AI420">
            <v>25889223.971666668</v>
          </cell>
          <cell r="AJ420">
            <v>26569100.292916667</v>
          </cell>
          <cell r="AK420">
            <v>27299707.306666669</v>
          </cell>
          <cell r="AL420">
            <v>27570660.138333332</v>
          </cell>
          <cell r="AM420">
            <v>27413987.172083333</v>
          </cell>
          <cell r="AN420">
            <v>27282328.717083335</v>
          </cell>
          <cell r="AP420">
            <v>27054195.19875</v>
          </cell>
          <cell r="AT420">
            <v>0</v>
          </cell>
        </row>
        <row r="421">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D421">
            <v>0</v>
          </cell>
          <cell r="AE421">
            <v>0</v>
          </cell>
          <cell r="AF421">
            <v>0</v>
          </cell>
          <cell r="AG421">
            <v>0</v>
          </cell>
          <cell r="AH421">
            <v>0</v>
          </cell>
          <cell r="AI421">
            <v>0</v>
          </cell>
          <cell r="AJ421">
            <v>0</v>
          </cell>
          <cell r="AK421">
            <v>0</v>
          </cell>
          <cell r="AL421">
            <v>0</v>
          </cell>
          <cell r="AM421">
            <v>0</v>
          </cell>
          <cell r="AN421">
            <v>0</v>
          </cell>
          <cell r="AP421">
            <v>0</v>
          </cell>
          <cell r="AT421">
            <v>0</v>
          </cell>
        </row>
        <row r="422">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D422">
            <v>0</v>
          </cell>
          <cell r="AE422">
            <v>0</v>
          </cell>
          <cell r="AF422">
            <v>0</v>
          </cell>
          <cell r="AG422">
            <v>0</v>
          </cell>
          <cell r="AH422">
            <v>0</v>
          </cell>
          <cell r="AI422">
            <v>0</v>
          </cell>
          <cell r="AJ422">
            <v>0</v>
          </cell>
          <cell r="AK422">
            <v>0</v>
          </cell>
          <cell r="AL422">
            <v>0</v>
          </cell>
          <cell r="AM422">
            <v>0</v>
          </cell>
          <cell r="AN422">
            <v>0</v>
          </cell>
          <cell r="AP422">
            <v>0</v>
          </cell>
          <cell r="AT422">
            <v>0</v>
          </cell>
        </row>
        <row r="423">
          <cell r="J423">
            <v>27508884.859999999</v>
          </cell>
          <cell r="K423">
            <v>26935767.82</v>
          </cell>
          <cell r="L423">
            <v>27480060.539999999</v>
          </cell>
          <cell r="M423">
            <v>30598624.57</v>
          </cell>
          <cell r="N423">
            <v>29434086.620000001</v>
          </cell>
          <cell r="O423">
            <v>29737177.84</v>
          </cell>
          <cell r="P423">
            <v>30432028.739999998</v>
          </cell>
          <cell r="Q423">
            <v>30655260.75</v>
          </cell>
          <cell r="R423">
            <v>31209138.68</v>
          </cell>
          <cell r="S423">
            <v>30548308.59</v>
          </cell>
          <cell r="T423">
            <v>29346227.879999999</v>
          </cell>
          <cell r="U423">
            <v>32024198.43</v>
          </cell>
          <cell r="V423">
            <v>32513611.649999999</v>
          </cell>
          <cell r="W423">
            <v>33897057.649999999</v>
          </cell>
          <cell r="X423">
            <v>37952345.240000002</v>
          </cell>
          <cell r="Y423">
            <v>40526303.43</v>
          </cell>
          <cell r="Z423">
            <v>41908075.920000002</v>
          </cell>
          <cell r="AA423">
            <v>39885861.009999998</v>
          </cell>
          <cell r="AD423">
            <v>28680234.071250003</v>
          </cell>
          <cell r="AE423">
            <v>28887117.995833337</v>
          </cell>
          <cell r="AF423">
            <v>29114552.0425</v>
          </cell>
          <cell r="AG423">
            <v>29284195.17958333</v>
          </cell>
          <cell r="AH423">
            <v>29503430.180416662</v>
          </cell>
          <cell r="AI423">
            <v>29867677.392916668</v>
          </cell>
          <cell r="AJ423">
            <v>30366261.418750003</v>
          </cell>
          <cell r="AK423">
            <v>31092660.357499991</v>
          </cell>
          <cell r="AL423">
            <v>31942658.839166667</v>
          </cell>
          <cell r="AM423">
            <v>32876061.679166663</v>
          </cell>
          <cell r="AN423">
            <v>33818673.03208334</v>
          </cell>
          <cell r="AP423">
            <v>35433137.955833331</v>
          </cell>
          <cell r="AT423">
            <v>0</v>
          </cell>
        </row>
        <row r="424">
          <cell r="J424">
            <v>5466156.9299999997</v>
          </cell>
          <cell r="K424">
            <v>5928864.4800000004</v>
          </cell>
          <cell r="L424">
            <v>5999293.8499999996</v>
          </cell>
          <cell r="M424">
            <v>5795716.25</v>
          </cell>
          <cell r="N424">
            <v>5646393.0700000003</v>
          </cell>
          <cell r="O424">
            <v>6012317</v>
          </cell>
          <cell r="P424">
            <v>5996104.6100000003</v>
          </cell>
          <cell r="Q424">
            <v>6272491.5499999998</v>
          </cell>
          <cell r="R424">
            <v>6194369.6699999999</v>
          </cell>
          <cell r="S424">
            <v>6279476.9500000002</v>
          </cell>
          <cell r="T424">
            <v>6165893.1100000003</v>
          </cell>
          <cell r="U424">
            <v>6423508.8300000001</v>
          </cell>
          <cell r="V424">
            <v>6434648.5099999998</v>
          </cell>
          <cell r="W424">
            <v>6766713.5599999996</v>
          </cell>
          <cell r="X424">
            <v>6963992.9400000004</v>
          </cell>
          <cell r="Y424">
            <v>7600829.6799999997</v>
          </cell>
          <cell r="Z424">
            <v>7743333.79</v>
          </cell>
          <cell r="AA424">
            <v>8222289.8300000001</v>
          </cell>
          <cell r="AD424">
            <v>5825230.0129166665</v>
          </cell>
          <cell r="AE424">
            <v>5849115.0362499999</v>
          </cell>
          <cell r="AF424">
            <v>5887588.3612499991</v>
          </cell>
          <cell r="AG424">
            <v>5928423.9804166667</v>
          </cell>
          <cell r="AH424">
            <v>5980082.8995833332</v>
          </cell>
          <cell r="AI424">
            <v>6055402.6741666673</v>
          </cell>
          <cell r="AJ424">
            <v>6130666.8683333332</v>
          </cell>
          <cell r="AK424">
            <v>6205773.0420833332</v>
          </cell>
          <cell r="AL424">
            <v>6321181.8970833337</v>
          </cell>
          <cell r="AM424">
            <v>6483767.4866666673</v>
          </cell>
          <cell r="AN424">
            <v>6663222.2179166675</v>
          </cell>
          <cell r="AP424">
            <v>7055120.1020833338</v>
          </cell>
          <cell r="AT424">
            <v>0</v>
          </cell>
        </row>
        <row r="425">
          <cell r="J425">
            <v>29907904.82</v>
          </cell>
          <cell r="K425">
            <v>29780862.489999998</v>
          </cell>
          <cell r="L425">
            <v>29765822.489999998</v>
          </cell>
          <cell r="M425">
            <v>27956199.989999998</v>
          </cell>
          <cell r="N425">
            <v>27274882.510000002</v>
          </cell>
          <cell r="O425">
            <v>26951041.059999999</v>
          </cell>
          <cell r="P425">
            <v>26955564.149999999</v>
          </cell>
          <cell r="Q425">
            <v>24958070.16</v>
          </cell>
          <cell r="R425">
            <v>25015951.25</v>
          </cell>
          <cell r="S425">
            <v>25093173.41</v>
          </cell>
          <cell r="T425">
            <v>22341934.739999998</v>
          </cell>
          <cell r="U425">
            <v>22352517.199999999</v>
          </cell>
          <cell r="V425">
            <v>22387711.379999999</v>
          </cell>
          <cell r="W425">
            <v>20785731.469999999</v>
          </cell>
          <cell r="X425">
            <v>19867113.84</v>
          </cell>
          <cell r="Y425">
            <v>19812061.359999999</v>
          </cell>
          <cell r="Z425">
            <v>19748380.5</v>
          </cell>
          <cell r="AA425">
            <v>19566241.02</v>
          </cell>
          <cell r="AD425">
            <v>24576652.844583336</v>
          </cell>
          <cell r="AE425">
            <v>25973469.789583337</v>
          </cell>
          <cell r="AF425">
            <v>27189743.421666667</v>
          </cell>
          <cell r="AG425">
            <v>27415798.616666663</v>
          </cell>
          <cell r="AH425">
            <v>26830057.681250002</v>
          </cell>
          <cell r="AI425">
            <v>26216152.295833334</v>
          </cell>
          <cell r="AJ425">
            <v>25528013.776666667</v>
          </cell>
          <cell r="AK425">
            <v>24740770.457083333</v>
          </cell>
          <cell r="AL425">
            <v>23988985.153749999</v>
          </cell>
          <cell r="AM425">
            <v>23336041.793749999</v>
          </cell>
          <cell r="AN425">
            <v>22714737.541666668</v>
          </cell>
          <cell r="AP425">
            <v>21570702.558333334</v>
          </cell>
          <cell r="AT425">
            <v>0</v>
          </cell>
        </row>
        <row r="426">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D426">
            <v>0</v>
          </cell>
          <cell r="AE426">
            <v>0</v>
          </cell>
          <cell r="AF426">
            <v>0</v>
          </cell>
          <cell r="AG426">
            <v>0</v>
          </cell>
          <cell r="AH426">
            <v>0</v>
          </cell>
          <cell r="AI426">
            <v>0</v>
          </cell>
          <cell r="AJ426">
            <v>0</v>
          </cell>
          <cell r="AK426">
            <v>0</v>
          </cell>
          <cell r="AL426">
            <v>0</v>
          </cell>
          <cell r="AM426">
            <v>0</v>
          </cell>
          <cell r="AN426">
            <v>0</v>
          </cell>
          <cell r="AP426">
            <v>0</v>
          </cell>
          <cell r="AT426">
            <v>0</v>
          </cell>
        </row>
        <row r="427">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D427">
            <v>0</v>
          </cell>
          <cell r="AE427">
            <v>0</v>
          </cell>
          <cell r="AF427">
            <v>0</v>
          </cell>
          <cell r="AG427">
            <v>0</v>
          </cell>
          <cell r="AH427">
            <v>0</v>
          </cell>
          <cell r="AI427">
            <v>0</v>
          </cell>
          <cell r="AJ427">
            <v>0</v>
          </cell>
          <cell r="AK427">
            <v>0</v>
          </cell>
          <cell r="AL427">
            <v>0</v>
          </cell>
          <cell r="AM427">
            <v>0</v>
          </cell>
          <cell r="AN427">
            <v>0</v>
          </cell>
          <cell r="AP427">
            <v>0</v>
          </cell>
          <cell r="AT427">
            <v>0</v>
          </cell>
        </row>
        <row r="428">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D428">
            <v>0</v>
          </cell>
          <cell r="AE428">
            <v>0</v>
          </cell>
          <cell r="AF428">
            <v>0</v>
          </cell>
          <cell r="AG428">
            <v>0</v>
          </cell>
          <cell r="AH428">
            <v>0</v>
          </cell>
          <cell r="AI428">
            <v>0</v>
          </cell>
          <cell r="AJ428">
            <v>0</v>
          </cell>
          <cell r="AK428">
            <v>0</v>
          </cell>
          <cell r="AL428">
            <v>0</v>
          </cell>
          <cell r="AM428">
            <v>0</v>
          </cell>
          <cell r="AN428">
            <v>0</v>
          </cell>
          <cell r="AP428">
            <v>0</v>
          </cell>
          <cell r="AT428">
            <v>0</v>
          </cell>
        </row>
        <row r="429">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D429">
            <v>0</v>
          </cell>
          <cell r="AE429">
            <v>0</v>
          </cell>
          <cell r="AF429">
            <v>0</v>
          </cell>
          <cell r="AG429">
            <v>0</v>
          </cell>
          <cell r="AH429">
            <v>0</v>
          </cell>
          <cell r="AI429">
            <v>0</v>
          </cell>
          <cell r="AJ429">
            <v>0</v>
          </cell>
          <cell r="AK429">
            <v>0</v>
          </cell>
          <cell r="AL429">
            <v>0</v>
          </cell>
          <cell r="AM429">
            <v>0</v>
          </cell>
          <cell r="AN429">
            <v>0</v>
          </cell>
          <cell r="AP429">
            <v>0</v>
          </cell>
          <cell r="AT429">
            <v>0</v>
          </cell>
        </row>
        <row r="430">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D430">
            <v>0</v>
          </cell>
          <cell r="AE430">
            <v>0</v>
          </cell>
          <cell r="AF430">
            <v>0</v>
          </cell>
          <cell r="AG430">
            <v>0</v>
          </cell>
          <cell r="AH430">
            <v>0</v>
          </cell>
          <cell r="AI430">
            <v>0</v>
          </cell>
          <cell r="AJ430">
            <v>0</v>
          </cell>
          <cell r="AK430">
            <v>0</v>
          </cell>
          <cell r="AL430">
            <v>0</v>
          </cell>
          <cell r="AM430">
            <v>0</v>
          </cell>
          <cell r="AN430">
            <v>0</v>
          </cell>
          <cell r="AP430">
            <v>0</v>
          </cell>
          <cell r="AT430">
            <v>0</v>
          </cell>
        </row>
        <row r="431">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D431">
            <v>0</v>
          </cell>
          <cell r="AE431">
            <v>0</v>
          </cell>
          <cell r="AF431">
            <v>0</v>
          </cell>
          <cell r="AG431">
            <v>0</v>
          </cell>
          <cell r="AH431">
            <v>0</v>
          </cell>
          <cell r="AI431">
            <v>0</v>
          </cell>
          <cell r="AJ431">
            <v>0</v>
          </cell>
          <cell r="AK431">
            <v>0</v>
          </cell>
          <cell r="AL431">
            <v>0</v>
          </cell>
          <cell r="AM431">
            <v>0</v>
          </cell>
          <cell r="AN431">
            <v>0</v>
          </cell>
          <cell r="AP431">
            <v>0</v>
          </cell>
          <cell r="AT431">
            <v>0</v>
          </cell>
        </row>
        <row r="432">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D432">
            <v>0</v>
          </cell>
          <cell r="AE432">
            <v>0</v>
          </cell>
          <cell r="AF432">
            <v>0</v>
          </cell>
          <cell r="AG432">
            <v>0</v>
          </cell>
          <cell r="AH432">
            <v>0</v>
          </cell>
          <cell r="AI432">
            <v>0</v>
          </cell>
          <cell r="AJ432">
            <v>0</v>
          </cell>
          <cell r="AK432">
            <v>0</v>
          </cell>
          <cell r="AL432">
            <v>0</v>
          </cell>
          <cell r="AM432">
            <v>0</v>
          </cell>
          <cell r="AN432">
            <v>0</v>
          </cell>
          <cell r="AP432">
            <v>0</v>
          </cell>
          <cell r="AT432">
            <v>0</v>
          </cell>
        </row>
        <row r="433">
          <cell r="J433">
            <v>3818021.44</v>
          </cell>
          <cell r="K433">
            <v>3814574.02</v>
          </cell>
          <cell r="L433">
            <v>3834536.23</v>
          </cell>
          <cell r="M433">
            <v>3893593.11</v>
          </cell>
          <cell r="N433">
            <v>3922727.38</v>
          </cell>
          <cell r="O433">
            <v>3928661.28</v>
          </cell>
          <cell r="P433">
            <v>3924619.38</v>
          </cell>
          <cell r="Q433">
            <v>4739521.45</v>
          </cell>
          <cell r="R433">
            <v>4966603.79</v>
          </cell>
          <cell r="S433">
            <v>4982813.4000000004</v>
          </cell>
          <cell r="T433">
            <v>5347711.0199999996</v>
          </cell>
          <cell r="U433">
            <v>5372208.4100000001</v>
          </cell>
          <cell r="V433">
            <v>5119646.7</v>
          </cell>
          <cell r="W433">
            <v>3647983.83</v>
          </cell>
          <cell r="X433">
            <v>3454939.92</v>
          </cell>
          <cell r="Y433">
            <v>2634380.5</v>
          </cell>
          <cell r="Z433">
            <v>2634797.2799999998</v>
          </cell>
          <cell r="AA433">
            <v>2635734.64</v>
          </cell>
          <cell r="AD433">
            <v>3858242.4829166667</v>
          </cell>
          <cell r="AE433">
            <v>3984347.7395833335</v>
          </cell>
          <cell r="AF433">
            <v>4078633.0554166664</v>
          </cell>
          <cell r="AG433">
            <v>4187898.6912499997</v>
          </cell>
          <cell r="AH433">
            <v>4314352.8849999998</v>
          </cell>
          <cell r="AI433">
            <v>4433033.6283333329</v>
          </cell>
          <cell r="AJ433">
            <v>4480326.7562499987</v>
          </cell>
          <cell r="AK433">
            <v>4457568.9854166666</v>
          </cell>
          <cell r="AL433">
            <v>4389285.2804166665</v>
          </cell>
          <cell r="AM433">
            <v>4283154.3341666665</v>
          </cell>
          <cell r="AN433">
            <v>4175618.6366666672</v>
          </cell>
          <cell r="AP433">
            <v>3926556.8974999995</v>
          </cell>
          <cell r="AT433">
            <v>0</v>
          </cell>
        </row>
        <row r="434">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D434">
            <v>0</v>
          </cell>
          <cell r="AE434">
            <v>0</v>
          </cell>
          <cell r="AF434">
            <v>0</v>
          </cell>
          <cell r="AG434">
            <v>0</v>
          </cell>
          <cell r="AH434">
            <v>0</v>
          </cell>
          <cell r="AI434">
            <v>0</v>
          </cell>
          <cell r="AJ434">
            <v>0</v>
          </cell>
          <cell r="AK434">
            <v>0</v>
          </cell>
          <cell r="AL434">
            <v>0</v>
          </cell>
          <cell r="AM434">
            <v>0</v>
          </cell>
          <cell r="AN434">
            <v>0</v>
          </cell>
          <cell r="AP434">
            <v>0</v>
          </cell>
          <cell r="AT434">
            <v>0</v>
          </cell>
        </row>
        <row r="435">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D435">
            <v>0</v>
          </cell>
          <cell r="AE435">
            <v>0</v>
          </cell>
          <cell r="AF435">
            <v>0</v>
          </cell>
          <cell r="AG435">
            <v>0</v>
          </cell>
          <cell r="AH435">
            <v>0</v>
          </cell>
          <cell r="AI435">
            <v>0</v>
          </cell>
          <cell r="AJ435">
            <v>0</v>
          </cell>
          <cell r="AK435">
            <v>0</v>
          </cell>
          <cell r="AL435">
            <v>0</v>
          </cell>
          <cell r="AM435">
            <v>0</v>
          </cell>
          <cell r="AN435">
            <v>0</v>
          </cell>
          <cell r="AP435">
            <v>0</v>
          </cell>
          <cell r="AT435">
            <v>0</v>
          </cell>
        </row>
        <row r="436">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D436">
            <v>0</v>
          </cell>
          <cell r="AE436">
            <v>0</v>
          </cell>
          <cell r="AF436">
            <v>0</v>
          </cell>
          <cell r="AG436">
            <v>0</v>
          </cell>
          <cell r="AH436">
            <v>0</v>
          </cell>
          <cell r="AI436">
            <v>0</v>
          </cell>
          <cell r="AJ436">
            <v>0</v>
          </cell>
          <cell r="AK436">
            <v>0</v>
          </cell>
          <cell r="AL436">
            <v>0</v>
          </cell>
          <cell r="AM436">
            <v>0</v>
          </cell>
          <cell r="AN436">
            <v>0</v>
          </cell>
          <cell r="AP436">
            <v>0</v>
          </cell>
          <cell r="AT436">
            <v>0</v>
          </cell>
        </row>
        <row r="437">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D437">
            <v>0</v>
          </cell>
          <cell r="AE437">
            <v>0</v>
          </cell>
          <cell r="AF437">
            <v>0</v>
          </cell>
          <cell r="AG437">
            <v>0</v>
          </cell>
          <cell r="AH437">
            <v>0</v>
          </cell>
          <cell r="AI437">
            <v>0</v>
          </cell>
          <cell r="AJ437">
            <v>0</v>
          </cell>
          <cell r="AK437">
            <v>0</v>
          </cell>
          <cell r="AL437">
            <v>0</v>
          </cell>
          <cell r="AM437">
            <v>0</v>
          </cell>
          <cell r="AN437">
            <v>0</v>
          </cell>
          <cell r="AP437">
            <v>0</v>
          </cell>
          <cell r="AT437">
            <v>0</v>
          </cell>
        </row>
        <row r="438">
          <cell r="J438">
            <v>424429.3</v>
          </cell>
          <cell r="K438">
            <v>396856.21</v>
          </cell>
          <cell r="L438">
            <v>259383.27</v>
          </cell>
          <cell r="M438">
            <v>259383.27</v>
          </cell>
          <cell r="N438">
            <v>149552.1</v>
          </cell>
          <cell r="O438">
            <v>241934.74</v>
          </cell>
          <cell r="P438">
            <v>28705.55</v>
          </cell>
          <cell r="Q438">
            <v>205467.95</v>
          </cell>
          <cell r="R438">
            <v>224168.35</v>
          </cell>
          <cell r="S438">
            <v>238787.07</v>
          </cell>
          <cell r="T438">
            <v>261582.98</v>
          </cell>
          <cell r="U438">
            <v>367457.41</v>
          </cell>
          <cell r="V438">
            <v>241714.41</v>
          </cell>
          <cell r="W438">
            <v>186907.14</v>
          </cell>
          <cell r="X438">
            <v>159874.69</v>
          </cell>
          <cell r="Y438">
            <v>190781.1</v>
          </cell>
          <cell r="Z438">
            <v>270944.03000000003</v>
          </cell>
          <cell r="AA438">
            <v>246307.12</v>
          </cell>
          <cell r="AD438">
            <v>221776.66958333334</v>
          </cell>
          <cell r="AE438">
            <v>217436.63958333331</v>
          </cell>
          <cell r="AF438">
            <v>217658.00083333335</v>
          </cell>
          <cell r="AG438">
            <v>226808.34791666665</v>
          </cell>
          <cell r="AH438">
            <v>244855.02499999999</v>
          </cell>
          <cell r="AI438">
            <v>247195.89625000002</v>
          </cell>
          <cell r="AJ438">
            <v>230834.8979166667</v>
          </cell>
          <cell r="AK438">
            <v>217940.82916666669</v>
          </cell>
          <cell r="AL438">
            <v>210936.21458333332</v>
          </cell>
          <cell r="AM438">
            <v>213135.78791666662</v>
          </cell>
          <cell r="AN438">
            <v>218375.9675</v>
          </cell>
          <cell r="AP438">
            <v>233886.87541666665</v>
          </cell>
          <cell r="AT438" t="str">
            <v>56</v>
          </cell>
        </row>
        <row r="439">
          <cell r="J439">
            <v>4082.8</v>
          </cell>
          <cell r="K439">
            <v>4082.8</v>
          </cell>
          <cell r="L439">
            <v>4082.8</v>
          </cell>
          <cell r="M439">
            <v>4082.8</v>
          </cell>
          <cell r="N439">
            <v>4082.8</v>
          </cell>
          <cell r="O439">
            <v>4082.8</v>
          </cell>
          <cell r="P439">
            <v>4082.8</v>
          </cell>
          <cell r="Q439">
            <v>4082.8</v>
          </cell>
          <cell r="R439">
            <v>4082.8</v>
          </cell>
          <cell r="S439">
            <v>4082.8</v>
          </cell>
          <cell r="T439">
            <v>4082.8</v>
          </cell>
          <cell r="U439">
            <v>4082.8</v>
          </cell>
          <cell r="V439">
            <v>4082.8</v>
          </cell>
          <cell r="W439">
            <v>4082.8</v>
          </cell>
          <cell r="X439">
            <v>4082.8</v>
          </cell>
          <cell r="Y439">
            <v>4082.8</v>
          </cell>
          <cell r="Z439">
            <v>4082.8</v>
          </cell>
          <cell r="AA439">
            <v>34502.800000000003</v>
          </cell>
          <cell r="AD439">
            <v>4082.8000000000006</v>
          </cell>
          <cell r="AE439">
            <v>4082.8000000000006</v>
          </cell>
          <cell r="AF439">
            <v>4082.8000000000006</v>
          </cell>
          <cell r="AG439">
            <v>4082.8000000000006</v>
          </cell>
          <cell r="AH439">
            <v>4082.8000000000006</v>
          </cell>
          <cell r="AI439">
            <v>4082.8000000000006</v>
          </cell>
          <cell r="AJ439">
            <v>4082.8000000000006</v>
          </cell>
          <cell r="AK439">
            <v>4082.8000000000006</v>
          </cell>
          <cell r="AL439">
            <v>4082.8000000000006</v>
          </cell>
          <cell r="AM439">
            <v>4082.8000000000006</v>
          </cell>
          <cell r="AN439">
            <v>5350.3</v>
          </cell>
          <cell r="AP439">
            <v>10133.833333333334</v>
          </cell>
          <cell r="AT439" t="str">
            <v xml:space="preserve"> </v>
          </cell>
        </row>
        <row r="440">
          <cell r="J440">
            <v>3182036.59</v>
          </cell>
          <cell r="K440">
            <v>2719552.74</v>
          </cell>
          <cell r="L440">
            <v>2546078.09</v>
          </cell>
          <cell r="M440">
            <v>2200898.2999999998</v>
          </cell>
          <cell r="N440">
            <v>2188609.62</v>
          </cell>
          <cell r="O440">
            <v>1931924.81</v>
          </cell>
          <cell r="P440">
            <v>1752046.93</v>
          </cell>
          <cell r="Q440">
            <v>1423510.24</v>
          </cell>
          <cell r="R440">
            <v>950628.09</v>
          </cell>
          <cell r="S440">
            <v>609941.99</v>
          </cell>
          <cell r="T440">
            <v>-218001.93</v>
          </cell>
          <cell r="U440">
            <v>-300510.8</v>
          </cell>
          <cell r="V440">
            <v>-748818.06</v>
          </cell>
          <cell r="W440">
            <v>-734489.39</v>
          </cell>
          <cell r="X440">
            <v>-766982.69</v>
          </cell>
          <cell r="Y440">
            <v>-322250.38</v>
          </cell>
          <cell r="Z440">
            <v>-219442.88</v>
          </cell>
          <cell r="AA440">
            <v>-228895.65</v>
          </cell>
          <cell r="AD440">
            <v>2767150.7070833337</v>
          </cell>
          <cell r="AE440">
            <v>2556532.73</v>
          </cell>
          <cell r="AF440">
            <v>2318236.8454166665</v>
          </cell>
          <cell r="AG440">
            <v>2038940.6629166661</v>
          </cell>
          <cell r="AH440">
            <v>1733124.6733333331</v>
          </cell>
          <cell r="AI440">
            <v>1418440.6120833333</v>
          </cell>
          <cell r="AJ440">
            <v>1110736.5795833333</v>
          </cell>
          <cell r="AK440">
            <v>828773.95833333314</v>
          </cell>
          <cell r="AL440">
            <v>585598.56416666671</v>
          </cell>
          <cell r="AM440">
            <v>380131.84833333344</v>
          </cell>
          <cell r="AN440">
            <v>189762.14166666672</v>
          </cell>
          <cell r="AP440">
            <v>-114921.52624999998</v>
          </cell>
          <cell r="AT440">
            <v>0</v>
          </cell>
        </row>
        <row r="441">
          <cell r="J441">
            <v>485395.85</v>
          </cell>
          <cell r="K441">
            <v>476726.42</v>
          </cell>
          <cell r="L441">
            <v>503132.15999999997</v>
          </cell>
          <cell r="M441">
            <v>442437.17</v>
          </cell>
          <cell r="N441">
            <v>450319.46</v>
          </cell>
          <cell r="O441">
            <v>418814.52</v>
          </cell>
          <cell r="P441">
            <v>437865.26</v>
          </cell>
          <cell r="Q441">
            <v>440922</v>
          </cell>
          <cell r="R441">
            <v>458136.89</v>
          </cell>
          <cell r="S441">
            <v>447964.61</v>
          </cell>
          <cell r="T441">
            <v>431003.03</v>
          </cell>
          <cell r="U441">
            <v>463588.28</v>
          </cell>
          <cell r="V441">
            <v>504777.13</v>
          </cell>
          <cell r="W441">
            <v>651920.73</v>
          </cell>
          <cell r="X441">
            <v>832046.01</v>
          </cell>
          <cell r="Y441">
            <v>616920.34</v>
          </cell>
          <cell r="Z441">
            <v>451298.45</v>
          </cell>
          <cell r="AA441">
            <v>149464.49</v>
          </cell>
          <cell r="AD441">
            <v>464118.96416666661</v>
          </cell>
          <cell r="AE441">
            <v>463620.1358333333</v>
          </cell>
          <cell r="AF441">
            <v>462197.88874999993</v>
          </cell>
          <cell r="AG441">
            <v>458616.60999999993</v>
          </cell>
          <cell r="AH441">
            <v>455600.78625000006</v>
          </cell>
          <cell r="AI441">
            <v>455499.69083333341</v>
          </cell>
          <cell r="AJ441">
            <v>463607.00708333339</v>
          </cell>
          <cell r="AK441">
            <v>484611.51374999998</v>
          </cell>
          <cell r="AL441">
            <v>505586.38958333334</v>
          </cell>
          <cell r="AM441">
            <v>512897.31291666656</v>
          </cell>
          <cell r="AN441">
            <v>501715.18625000003</v>
          </cell>
          <cell r="AP441">
            <v>429887.81291666668</v>
          </cell>
          <cell r="AT441">
            <v>0</v>
          </cell>
        </row>
        <row r="442">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D442">
            <v>0</v>
          </cell>
          <cell r="AE442">
            <v>0</v>
          </cell>
          <cell r="AF442">
            <v>0</v>
          </cell>
          <cell r="AG442">
            <v>0</v>
          </cell>
          <cell r="AH442">
            <v>0</v>
          </cell>
          <cell r="AI442">
            <v>0</v>
          </cell>
          <cell r="AJ442">
            <v>0</v>
          </cell>
          <cell r="AK442">
            <v>0</v>
          </cell>
          <cell r="AL442">
            <v>0</v>
          </cell>
          <cell r="AM442">
            <v>0</v>
          </cell>
          <cell r="AN442">
            <v>0</v>
          </cell>
          <cell r="AP442">
            <v>0</v>
          </cell>
          <cell r="AT442">
            <v>0</v>
          </cell>
        </row>
        <row r="443">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D443">
            <v>0</v>
          </cell>
          <cell r="AE443">
            <v>0</v>
          </cell>
          <cell r="AF443">
            <v>0</v>
          </cell>
          <cell r="AG443">
            <v>0</v>
          </cell>
          <cell r="AH443">
            <v>0</v>
          </cell>
          <cell r="AI443">
            <v>0</v>
          </cell>
          <cell r="AJ443">
            <v>0</v>
          </cell>
          <cell r="AK443">
            <v>0</v>
          </cell>
          <cell r="AL443">
            <v>0</v>
          </cell>
          <cell r="AM443">
            <v>0</v>
          </cell>
          <cell r="AN443">
            <v>0</v>
          </cell>
          <cell r="AP443">
            <v>0</v>
          </cell>
          <cell r="AT443">
            <v>0</v>
          </cell>
        </row>
        <row r="444">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D444">
            <v>0</v>
          </cell>
          <cell r="AE444">
            <v>0</v>
          </cell>
          <cell r="AF444">
            <v>0</v>
          </cell>
          <cell r="AG444">
            <v>0</v>
          </cell>
          <cell r="AH444">
            <v>0</v>
          </cell>
          <cell r="AI444">
            <v>0</v>
          </cell>
          <cell r="AJ444">
            <v>0</v>
          </cell>
          <cell r="AK444">
            <v>0</v>
          </cell>
          <cell r="AL444">
            <v>0</v>
          </cell>
          <cell r="AM444">
            <v>0</v>
          </cell>
          <cell r="AN444">
            <v>0</v>
          </cell>
          <cell r="AP444">
            <v>0</v>
          </cell>
          <cell r="AT444">
            <v>0</v>
          </cell>
        </row>
        <row r="445">
          <cell r="J445">
            <v>11013138.880000001</v>
          </cell>
          <cell r="K445">
            <v>11557265.4</v>
          </cell>
          <cell r="L445">
            <v>12854339.800000001</v>
          </cell>
          <cell r="M445">
            <v>15017947.77</v>
          </cell>
          <cell r="N445">
            <v>17331874.140000001</v>
          </cell>
          <cell r="O445">
            <v>17200668.120000001</v>
          </cell>
          <cell r="P445">
            <v>16862866.530000001</v>
          </cell>
          <cell r="Q445">
            <v>18088957</v>
          </cell>
          <cell r="R445">
            <v>16112255.279999999</v>
          </cell>
          <cell r="S445">
            <v>7980641.4400000004</v>
          </cell>
          <cell r="T445">
            <v>8538189</v>
          </cell>
          <cell r="U445">
            <v>10560621.460000001</v>
          </cell>
          <cell r="V445">
            <v>11564402.060000001</v>
          </cell>
          <cell r="W445">
            <v>13657508.529999999</v>
          </cell>
          <cell r="X445">
            <v>13973248.130000001</v>
          </cell>
          <cell r="Y445">
            <v>15652036.08</v>
          </cell>
          <cell r="Z445">
            <v>18419895.16</v>
          </cell>
          <cell r="AA445">
            <v>16798742.579999998</v>
          </cell>
          <cell r="AD445">
            <v>13610142.6425</v>
          </cell>
          <cell r="AE445">
            <v>13616064.401249999</v>
          </cell>
          <cell r="AF445">
            <v>13516040.412916668</v>
          </cell>
          <cell r="AG445">
            <v>13409639.759583332</v>
          </cell>
          <cell r="AH445">
            <v>13500027.536249997</v>
          </cell>
          <cell r="AI445">
            <v>13616199.700833336</v>
          </cell>
          <cell r="AJ445">
            <v>13726679.130416667</v>
          </cell>
          <cell r="AK445">
            <v>13860810.441250002</v>
          </cell>
          <cell r="AL445">
            <v>13933851.967916667</v>
          </cell>
          <cell r="AM445">
            <v>14005606.523333335</v>
          </cell>
          <cell r="AN445">
            <v>14034193.835000001</v>
          </cell>
          <cell r="AP445">
            <v>14043371.29125</v>
          </cell>
          <cell r="AT445">
            <v>0</v>
          </cell>
        </row>
        <row r="446">
          <cell r="J446">
            <v>2742409.9</v>
          </cell>
          <cell r="K446">
            <v>2669367.54</v>
          </cell>
          <cell r="L446">
            <v>2659534.96</v>
          </cell>
          <cell r="M446">
            <v>2659534.96</v>
          </cell>
          <cell r="N446">
            <v>2659534.96</v>
          </cell>
          <cell r="O446">
            <v>2659534.96</v>
          </cell>
          <cell r="P446">
            <v>2659534.96</v>
          </cell>
          <cell r="Q446">
            <v>2673510.5299999998</v>
          </cell>
          <cell r="R446">
            <v>2673510.5299999998</v>
          </cell>
          <cell r="S446">
            <v>2661533.69</v>
          </cell>
          <cell r="T446">
            <v>0</v>
          </cell>
          <cell r="U446">
            <v>0</v>
          </cell>
          <cell r="V446">
            <v>2967635.32</v>
          </cell>
          <cell r="W446">
            <v>2913940.17</v>
          </cell>
          <cell r="X446">
            <v>2913940.17</v>
          </cell>
          <cell r="Y446">
            <v>2800621.3</v>
          </cell>
          <cell r="Z446">
            <v>2676898.2200000002</v>
          </cell>
          <cell r="AA446">
            <v>2713822.09</v>
          </cell>
          <cell r="AD446">
            <v>2877503.3425000007</v>
          </cell>
          <cell r="AE446">
            <v>2824120.9350000005</v>
          </cell>
          <cell r="AF446">
            <v>2770519.9137500008</v>
          </cell>
          <cell r="AG446">
            <v>2609057.4458333342</v>
          </cell>
          <cell r="AH446">
            <v>2350543.4808333339</v>
          </cell>
          <cell r="AI446">
            <v>2235884.9750000001</v>
          </cell>
          <cell r="AJ446">
            <v>2255459.8937500003</v>
          </cell>
          <cell r="AK446">
            <v>2276250.6370833335</v>
          </cell>
          <cell r="AL446">
            <v>2292729.4516666667</v>
          </cell>
          <cell r="AM446">
            <v>2299331.5183333331</v>
          </cell>
          <cell r="AN446">
            <v>2302316.9512499995</v>
          </cell>
          <cell r="AP446">
            <v>2312338.4916666667</v>
          </cell>
          <cell r="AT446">
            <v>0</v>
          </cell>
        </row>
        <row r="447">
          <cell r="J447">
            <v>16345638.359999999</v>
          </cell>
          <cell r="K447">
            <v>16936258.68</v>
          </cell>
          <cell r="L447">
            <v>18303665.870000001</v>
          </cell>
          <cell r="M447">
            <v>18633773.309999999</v>
          </cell>
          <cell r="N447">
            <v>20357050.239999998</v>
          </cell>
          <cell r="O447">
            <v>20923722.48</v>
          </cell>
          <cell r="P447">
            <v>21336979.289999999</v>
          </cell>
          <cell r="Q447">
            <v>15743581.57</v>
          </cell>
          <cell r="R447">
            <v>10570503.4</v>
          </cell>
          <cell r="S447">
            <v>9089872.0999999996</v>
          </cell>
          <cell r="T447">
            <v>10923061.689999999</v>
          </cell>
          <cell r="U447">
            <v>12622143.369999999</v>
          </cell>
          <cell r="V447">
            <v>15190139.25</v>
          </cell>
          <cell r="W447">
            <v>17357754.82</v>
          </cell>
          <cell r="X447">
            <v>17327603.18</v>
          </cell>
          <cell r="Y447">
            <v>18483624.710000001</v>
          </cell>
          <cell r="Z447">
            <v>19561444.949999999</v>
          </cell>
          <cell r="AA447">
            <v>19693275.899999999</v>
          </cell>
          <cell r="AD447">
            <v>16929963.927083332</v>
          </cell>
          <cell r="AE447">
            <v>16693669.747083331</v>
          </cell>
          <cell r="AF447">
            <v>16403172.252499999</v>
          </cell>
          <cell r="AG447">
            <v>16218031.690416666</v>
          </cell>
          <cell r="AH447">
            <v>16056248.047083331</v>
          </cell>
          <cell r="AI447">
            <v>15934041.733750001</v>
          </cell>
          <cell r="AJ447">
            <v>15903458.276666665</v>
          </cell>
          <cell r="AK447">
            <v>15880351.337083332</v>
          </cell>
          <cell r="AL447">
            <v>15833425.866666665</v>
          </cell>
          <cell r="AM447">
            <v>15794019.454583334</v>
          </cell>
          <cell r="AN447">
            <v>15709600.626666667</v>
          </cell>
          <cell r="AP447">
            <v>15070418.203749999</v>
          </cell>
          <cell r="AT447">
            <v>0</v>
          </cell>
        </row>
        <row r="448">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D448">
            <v>0</v>
          </cell>
          <cell r="AE448">
            <v>0</v>
          </cell>
          <cell r="AF448">
            <v>0</v>
          </cell>
          <cell r="AG448">
            <v>0</v>
          </cell>
          <cell r="AH448">
            <v>0</v>
          </cell>
          <cell r="AI448">
            <v>0</v>
          </cell>
          <cell r="AJ448">
            <v>0</v>
          </cell>
          <cell r="AK448">
            <v>0</v>
          </cell>
          <cell r="AL448">
            <v>0</v>
          </cell>
          <cell r="AM448">
            <v>0</v>
          </cell>
          <cell r="AN448">
            <v>0</v>
          </cell>
          <cell r="AP448">
            <v>0</v>
          </cell>
          <cell r="AT448">
            <v>0</v>
          </cell>
        </row>
        <row r="449">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D449">
            <v>0</v>
          </cell>
          <cell r="AE449">
            <v>0</v>
          </cell>
          <cell r="AF449">
            <v>0</v>
          </cell>
          <cell r="AG449">
            <v>0</v>
          </cell>
          <cell r="AH449">
            <v>0</v>
          </cell>
          <cell r="AI449">
            <v>0</v>
          </cell>
          <cell r="AJ449">
            <v>0</v>
          </cell>
          <cell r="AK449">
            <v>0</v>
          </cell>
          <cell r="AL449">
            <v>0</v>
          </cell>
          <cell r="AM449">
            <v>0</v>
          </cell>
          <cell r="AN449">
            <v>0</v>
          </cell>
          <cell r="AP449">
            <v>0</v>
          </cell>
          <cell r="AT449">
            <v>0</v>
          </cell>
        </row>
        <row r="450">
          <cell r="J450">
            <v>45176.84</v>
          </cell>
          <cell r="K450">
            <v>39435.56</v>
          </cell>
          <cell r="L450">
            <v>34283.47</v>
          </cell>
          <cell r="M450">
            <v>27254.9</v>
          </cell>
          <cell r="N450">
            <v>23991.279999999999</v>
          </cell>
          <cell r="O450">
            <v>26078.35</v>
          </cell>
          <cell r="P450">
            <v>62566.71</v>
          </cell>
          <cell r="Q450">
            <v>61729.599999999999</v>
          </cell>
          <cell r="R450">
            <v>82020.92</v>
          </cell>
          <cell r="S450">
            <v>74023.759999999995</v>
          </cell>
          <cell r="T450">
            <v>63063.92</v>
          </cell>
          <cell r="U450">
            <v>53685.1</v>
          </cell>
          <cell r="V450">
            <v>44104.1</v>
          </cell>
          <cell r="W450">
            <v>37421.32</v>
          </cell>
          <cell r="X450">
            <v>30683.18</v>
          </cell>
          <cell r="Y450">
            <v>50110.03</v>
          </cell>
          <cell r="Z450">
            <v>73314.69</v>
          </cell>
          <cell r="AA450">
            <v>79767.490000000005</v>
          </cell>
          <cell r="AD450">
            <v>42529.18208333334</v>
          </cell>
          <cell r="AE450">
            <v>44834.090416666666</v>
          </cell>
          <cell r="AF450">
            <v>47885.317499999997</v>
          </cell>
          <cell r="AG450">
            <v>49197.678749999999</v>
          </cell>
          <cell r="AH450">
            <v>49407.454583333332</v>
          </cell>
          <cell r="AI450">
            <v>49397.836666666662</v>
          </cell>
          <cell r="AJ450">
            <v>49269.212500000001</v>
          </cell>
          <cell r="AK450">
            <v>49035.273749999993</v>
          </cell>
          <cell r="AL450">
            <v>49837.558749999997</v>
          </cell>
          <cell r="AM450">
            <v>52844.997916666667</v>
          </cell>
          <cell r="AN450">
            <v>57137.187499999993</v>
          </cell>
          <cell r="AP450">
            <v>60601.980833333335</v>
          </cell>
          <cell r="AT450">
            <v>0</v>
          </cell>
        </row>
        <row r="451">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D451">
            <v>0</v>
          </cell>
          <cell r="AE451">
            <v>0</v>
          </cell>
          <cell r="AF451">
            <v>0</v>
          </cell>
          <cell r="AG451">
            <v>0</v>
          </cell>
          <cell r="AH451">
            <v>0</v>
          </cell>
          <cell r="AI451">
            <v>0</v>
          </cell>
          <cell r="AJ451">
            <v>0</v>
          </cell>
          <cell r="AK451">
            <v>0</v>
          </cell>
          <cell r="AL451">
            <v>0</v>
          </cell>
          <cell r="AM451">
            <v>0</v>
          </cell>
          <cell r="AN451">
            <v>0</v>
          </cell>
          <cell r="AP451">
            <v>0</v>
          </cell>
          <cell r="AT451">
            <v>0</v>
          </cell>
        </row>
        <row r="452">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D452">
            <v>0</v>
          </cell>
          <cell r="AE452">
            <v>0</v>
          </cell>
          <cell r="AF452">
            <v>0</v>
          </cell>
          <cell r="AG452">
            <v>0</v>
          </cell>
          <cell r="AH452">
            <v>0</v>
          </cell>
          <cell r="AI452">
            <v>0</v>
          </cell>
          <cell r="AJ452">
            <v>0</v>
          </cell>
          <cell r="AK452">
            <v>0</v>
          </cell>
          <cell r="AL452">
            <v>0</v>
          </cell>
          <cell r="AM452">
            <v>0</v>
          </cell>
          <cell r="AN452">
            <v>0</v>
          </cell>
          <cell r="AP452">
            <v>0</v>
          </cell>
          <cell r="AT452">
            <v>0</v>
          </cell>
        </row>
        <row r="453">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D453">
            <v>0</v>
          </cell>
          <cell r="AE453">
            <v>0</v>
          </cell>
          <cell r="AF453">
            <v>0</v>
          </cell>
          <cell r="AG453">
            <v>0</v>
          </cell>
          <cell r="AH453">
            <v>0</v>
          </cell>
          <cell r="AI453">
            <v>0</v>
          </cell>
          <cell r="AJ453">
            <v>0</v>
          </cell>
          <cell r="AK453">
            <v>0</v>
          </cell>
          <cell r="AL453">
            <v>0</v>
          </cell>
          <cell r="AM453">
            <v>0</v>
          </cell>
          <cell r="AN453">
            <v>0</v>
          </cell>
          <cell r="AP453">
            <v>0</v>
          </cell>
          <cell r="AT453">
            <v>0</v>
          </cell>
        </row>
        <row r="454">
          <cell r="J454">
            <v>2220280.0499999998</v>
          </cell>
          <cell r="K454">
            <v>1850233.38</v>
          </cell>
          <cell r="L454">
            <v>1480186.71</v>
          </cell>
          <cell r="M454">
            <v>1110140.04</v>
          </cell>
          <cell r="N454">
            <v>740093.37</v>
          </cell>
          <cell r="O454">
            <v>370046.7</v>
          </cell>
          <cell r="P454">
            <v>0</v>
          </cell>
          <cell r="Q454">
            <v>4155031.45</v>
          </cell>
          <cell r="R454">
            <v>3777301.32</v>
          </cell>
          <cell r="S454">
            <v>3399571.19</v>
          </cell>
          <cell r="T454">
            <v>3021841.06</v>
          </cell>
          <cell r="U454">
            <v>2644110.9300000002</v>
          </cell>
          <cell r="V454">
            <v>2266380.7999999998</v>
          </cell>
          <cell r="W454">
            <v>1888650.67</v>
          </cell>
          <cell r="X454">
            <v>1510920.54</v>
          </cell>
          <cell r="Y454">
            <v>1133190.4099999999</v>
          </cell>
          <cell r="Z454">
            <v>755460.28</v>
          </cell>
          <cell r="AA454">
            <v>377730.15</v>
          </cell>
          <cell r="AD454">
            <v>2031528.7979166666</v>
          </cell>
          <cell r="AE454">
            <v>2038251.824583333</v>
          </cell>
          <cell r="AF454">
            <v>2044334.5629166665</v>
          </cell>
          <cell r="AG454">
            <v>2053401.7629166667</v>
          </cell>
          <cell r="AH454">
            <v>2061828.6745833333</v>
          </cell>
          <cell r="AI454">
            <v>2065990.5479166666</v>
          </cell>
          <cell r="AJ454">
            <v>2069512.1329166666</v>
          </cell>
          <cell r="AK454">
            <v>2072393.4295833334</v>
          </cell>
          <cell r="AL454">
            <v>2074634.437916667</v>
          </cell>
          <cell r="AM454">
            <v>2076235.1579166669</v>
          </cell>
          <cell r="AN454">
            <v>2077195.5895833336</v>
          </cell>
          <cell r="AP454">
            <v>2080102.5679166664</v>
          </cell>
          <cell r="AT454">
            <v>0</v>
          </cell>
        </row>
        <row r="455">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D455">
            <v>0</v>
          </cell>
          <cell r="AE455">
            <v>0</v>
          </cell>
          <cell r="AF455">
            <v>0</v>
          </cell>
          <cell r="AG455">
            <v>0</v>
          </cell>
          <cell r="AH455">
            <v>0</v>
          </cell>
          <cell r="AI455">
            <v>0</v>
          </cell>
          <cell r="AJ455">
            <v>0</v>
          </cell>
          <cell r="AK455">
            <v>0</v>
          </cell>
          <cell r="AL455">
            <v>0</v>
          </cell>
          <cell r="AM455">
            <v>0</v>
          </cell>
          <cell r="AN455">
            <v>0</v>
          </cell>
          <cell r="AP455">
            <v>0</v>
          </cell>
          <cell r="AT455">
            <v>0</v>
          </cell>
        </row>
        <row r="456">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114750</v>
          </cell>
          <cell r="Z456">
            <v>105187.5</v>
          </cell>
          <cell r="AA456">
            <v>95625</v>
          </cell>
          <cell r="AD456">
            <v>0</v>
          </cell>
          <cell r="AE456">
            <v>0</v>
          </cell>
          <cell r="AF456">
            <v>0</v>
          </cell>
          <cell r="AG456">
            <v>0</v>
          </cell>
          <cell r="AH456">
            <v>0</v>
          </cell>
          <cell r="AI456">
            <v>0</v>
          </cell>
          <cell r="AJ456">
            <v>0</v>
          </cell>
          <cell r="AK456">
            <v>0</v>
          </cell>
          <cell r="AL456">
            <v>4781.25</v>
          </cell>
          <cell r="AM456">
            <v>13945.3125</v>
          </cell>
          <cell r="AN456">
            <v>22312.5</v>
          </cell>
          <cell r="AP456">
            <v>36656.25</v>
          </cell>
          <cell r="AT456">
            <v>0</v>
          </cell>
        </row>
        <row r="457">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D457">
            <v>0</v>
          </cell>
          <cell r="AE457">
            <v>0</v>
          </cell>
          <cell r="AF457">
            <v>0</v>
          </cell>
          <cell r="AG457">
            <v>0</v>
          </cell>
          <cell r="AH457">
            <v>0</v>
          </cell>
          <cell r="AI457">
            <v>0</v>
          </cell>
          <cell r="AJ457">
            <v>0</v>
          </cell>
          <cell r="AK457">
            <v>0</v>
          </cell>
          <cell r="AL457">
            <v>0</v>
          </cell>
          <cell r="AM457">
            <v>0</v>
          </cell>
          <cell r="AN457">
            <v>0</v>
          </cell>
          <cell r="AP457">
            <v>0</v>
          </cell>
          <cell r="AT457">
            <v>0</v>
          </cell>
        </row>
        <row r="458">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D458">
            <v>0</v>
          </cell>
          <cell r="AE458">
            <v>0</v>
          </cell>
          <cell r="AF458">
            <v>0</v>
          </cell>
          <cell r="AG458">
            <v>0</v>
          </cell>
          <cell r="AH458">
            <v>0</v>
          </cell>
          <cell r="AI458">
            <v>0</v>
          </cell>
          <cell r="AJ458">
            <v>0</v>
          </cell>
          <cell r="AK458">
            <v>0</v>
          </cell>
          <cell r="AL458">
            <v>0</v>
          </cell>
          <cell r="AM458">
            <v>0</v>
          </cell>
          <cell r="AN458">
            <v>0</v>
          </cell>
          <cell r="AP458">
            <v>0</v>
          </cell>
          <cell r="AT458">
            <v>0</v>
          </cell>
        </row>
        <row r="459">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D459">
            <v>0</v>
          </cell>
          <cell r="AE459">
            <v>0</v>
          </cell>
          <cell r="AF459">
            <v>0</v>
          </cell>
          <cell r="AG459">
            <v>0</v>
          </cell>
          <cell r="AH459">
            <v>0</v>
          </cell>
          <cell r="AI459">
            <v>0</v>
          </cell>
          <cell r="AJ459">
            <v>0</v>
          </cell>
          <cell r="AK459">
            <v>0</v>
          </cell>
          <cell r="AL459">
            <v>0</v>
          </cell>
          <cell r="AM459">
            <v>0</v>
          </cell>
          <cell r="AN459">
            <v>0</v>
          </cell>
          <cell r="AP459">
            <v>0</v>
          </cell>
          <cell r="AT459">
            <v>0</v>
          </cell>
        </row>
        <row r="460">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D460">
            <v>0</v>
          </cell>
          <cell r="AE460">
            <v>0</v>
          </cell>
          <cell r="AF460">
            <v>0</v>
          </cell>
          <cell r="AG460">
            <v>0</v>
          </cell>
          <cell r="AH460">
            <v>0</v>
          </cell>
          <cell r="AI460">
            <v>0</v>
          </cell>
          <cell r="AJ460">
            <v>0</v>
          </cell>
          <cell r="AK460">
            <v>0</v>
          </cell>
          <cell r="AL460">
            <v>0</v>
          </cell>
          <cell r="AM460">
            <v>0</v>
          </cell>
          <cell r="AN460">
            <v>0</v>
          </cell>
          <cell r="AP460">
            <v>0</v>
          </cell>
          <cell r="AT460">
            <v>0</v>
          </cell>
        </row>
        <row r="461">
          <cell r="J461">
            <v>224921.02</v>
          </cell>
          <cell r="K461">
            <v>187434.19</v>
          </cell>
          <cell r="L461">
            <v>149947.35999999999</v>
          </cell>
          <cell r="M461">
            <v>112460.53</v>
          </cell>
          <cell r="N461">
            <v>74973.7</v>
          </cell>
          <cell r="O461">
            <v>37486.870000000003</v>
          </cell>
          <cell r="P461">
            <v>0</v>
          </cell>
          <cell r="Q461">
            <v>305482.43</v>
          </cell>
          <cell r="R461">
            <v>277711.3</v>
          </cell>
          <cell r="S461">
            <v>249940.17</v>
          </cell>
          <cell r="T461">
            <v>222169.04</v>
          </cell>
          <cell r="U461">
            <v>194397.91</v>
          </cell>
          <cell r="V461">
            <v>166626.78</v>
          </cell>
          <cell r="W461">
            <v>138855.65</v>
          </cell>
          <cell r="X461">
            <v>111084.52</v>
          </cell>
          <cell r="Y461">
            <v>83313.39</v>
          </cell>
          <cell r="Z461">
            <v>55542.26</v>
          </cell>
          <cell r="AA461">
            <v>27771.13</v>
          </cell>
          <cell r="AD461">
            <v>201724.5708333333</v>
          </cell>
          <cell r="AE461">
            <v>193223.33</v>
          </cell>
          <cell r="AF461">
            <v>185531.73083333333</v>
          </cell>
          <cell r="AG461">
            <v>178649.77333333332</v>
          </cell>
          <cell r="AH461">
            <v>172577.45749999999</v>
          </cell>
          <cell r="AI461">
            <v>167314.7833333333</v>
          </cell>
          <cell r="AJ461">
            <v>162861.75083333332</v>
          </cell>
          <cell r="AK461">
            <v>159218.35999999999</v>
          </cell>
          <cell r="AL461">
            <v>156384.61083333331</v>
          </cell>
          <cell r="AM461">
            <v>154360.50333333333</v>
          </cell>
          <cell r="AN461">
            <v>153146.03749999998</v>
          </cell>
          <cell r="AP461">
            <v>153463.23541666663</v>
          </cell>
          <cell r="AT461">
            <v>0</v>
          </cell>
        </row>
        <row r="462">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D462">
            <v>0</v>
          </cell>
          <cell r="AE462">
            <v>0</v>
          </cell>
          <cell r="AF462">
            <v>0</v>
          </cell>
          <cell r="AG462">
            <v>0</v>
          </cell>
          <cell r="AH462">
            <v>0</v>
          </cell>
          <cell r="AI462">
            <v>0</v>
          </cell>
          <cell r="AJ462">
            <v>0</v>
          </cell>
          <cell r="AK462">
            <v>0</v>
          </cell>
          <cell r="AL462">
            <v>0</v>
          </cell>
          <cell r="AM462">
            <v>0</v>
          </cell>
          <cell r="AN462">
            <v>0</v>
          </cell>
          <cell r="AP462">
            <v>0</v>
          </cell>
          <cell r="AT462">
            <v>0</v>
          </cell>
        </row>
        <row r="463">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D463">
            <v>0</v>
          </cell>
          <cell r="AE463">
            <v>0</v>
          </cell>
          <cell r="AF463">
            <v>0</v>
          </cell>
          <cell r="AG463">
            <v>0</v>
          </cell>
          <cell r="AH463">
            <v>0</v>
          </cell>
          <cell r="AI463">
            <v>0</v>
          </cell>
          <cell r="AJ463">
            <v>0</v>
          </cell>
          <cell r="AK463">
            <v>0</v>
          </cell>
          <cell r="AL463">
            <v>0</v>
          </cell>
          <cell r="AM463">
            <v>0</v>
          </cell>
          <cell r="AN463">
            <v>0</v>
          </cell>
          <cell r="AP463">
            <v>0</v>
          </cell>
          <cell r="AT463">
            <v>0</v>
          </cell>
        </row>
        <row r="464">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D464">
            <v>0</v>
          </cell>
          <cell r="AE464">
            <v>0</v>
          </cell>
          <cell r="AF464">
            <v>0</v>
          </cell>
          <cell r="AG464">
            <v>0</v>
          </cell>
          <cell r="AH464">
            <v>0</v>
          </cell>
          <cell r="AI464">
            <v>0</v>
          </cell>
          <cell r="AJ464">
            <v>0</v>
          </cell>
          <cell r="AK464">
            <v>0</v>
          </cell>
          <cell r="AL464">
            <v>0</v>
          </cell>
          <cell r="AM464">
            <v>0</v>
          </cell>
          <cell r="AN464">
            <v>0</v>
          </cell>
          <cell r="AP464">
            <v>41592.88958333333</v>
          </cell>
          <cell r="AT464">
            <v>0</v>
          </cell>
        </row>
        <row r="465">
          <cell r="J465">
            <v>2928207.5</v>
          </cell>
          <cell r="K465">
            <v>2635386.75</v>
          </cell>
          <cell r="L465">
            <v>2342566</v>
          </cell>
          <cell r="M465">
            <v>2049745.25</v>
          </cell>
          <cell r="N465">
            <v>1756924.5</v>
          </cell>
          <cell r="O465">
            <v>1464103.75</v>
          </cell>
          <cell r="P465">
            <v>1171283</v>
          </cell>
          <cell r="Q465">
            <v>878462.25</v>
          </cell>
          <cell r="R465">
            <v>585641.5</v>
          </cell>
          <cell r="S465">
            <v>292820.75</v>
          </cell>
          <cell r="T465">
            <v>0</v>
          </cell>
          <cell r="U465">
            <v>2997096.59</v>
          </cell>
          <cell r="V465">
            <v>2724633.32</v>
          </cell>
          <cell r="W465">
            <v>2452169.98</v>
          </cell>
          <cell r="X465">
            <v>2179706.64</v>
          </cell>
          <cell r="Y465">
            <v>1907243.3</v>
          </cell>
          <cell r="Z465">
            <v>1634779.96</v>
          </cell>
          <cell r="AA465">
            <v>1362316.62</v>
          </cell>
          <cell r="AD465">
            <v>1615382.28125</v>
          </cell>
          <cell r="AE465">
            <v>1612677.75</v>
          </cell>
          <cell r="AF465">
            <v>1611055.03125</v>
          </cell>
          <cell r="AG465">
            <v>1610514.125</v>
          </cell>
          <cell r="AH465">
            <v>1601183.6391666669</v>
          </cell>
          <cell r="AI465">
            <v>1583370.8958333333</v>
          </cell>
          <cell r="AJ465">
            <v>1567254.60625</v>
          </cell>
          <cell r="AK465">
            <v>1552834.7675000001</v>
          </cell>
          <cell r="AL465">
            <v>1540111.3795833334</v>
          </cell>
          <cell r="AM465">
            <v>1529084.4425000001</v>
          </cell>
          <cell r="AN465">
            <v>1519753.95625</v>
          </cell>
          <cell r="AP465">
            <v>1506182.3362500004</v>
          </cell>
          <cell r="AT465">
            <v>0</v>
          </cell>
        </row>
        <row r="466">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D466">
            <v>0</v>
          </cell>
          <cell r="AE466">
            <v>0</v>
          </cell>
          <cell r="AF466">
            <v>0</v>
          </cell>
          <cell r="AG466">
            <v>0</v>
          </cell>
          <cell r="AH466">
            <v>0</v>
          </cell>
          <cell r="AI466">
            <v>0</v>
          </cell>
          <cell r="AJ466">
            <v>0</v>
          </cell>
          <cell r="AK466">
            <v>0</v>
          </cell>
          <cell r="AL466">
            <v>0</v>
          </cell>
          <cell r="AM466">
            <v>0</v>
          </cell>
          <cell r="AN466">
            <v>0</v>
          </cell>
          <cell r="AP466">
            <v>10517.44875</v>
          </cell>
          <cell r="AT466">
            <v>0</v>
          </cell>
        </row>
        <row r="467">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D467">
            <v>0</v>
          </cell>
          <cell r="AE467">
            <v>0</v>
          </cell>
          <cell r="AF467">
            <v>0</v>
          </cell>
          <cell r="AG467">
            <v>0</v>
          </cell>
          <cell r="AH467">
            <v>0</v>
          </cell>
          <cell r="AI467">
            <v>0</v>
          </cell>
          <cell r="AJ467">
            <v>0</v>
          </cell>
          <cell r="AK467">
            <v>0</v>
          </cell>
          <cell r="AL467">
            <v>0</v>
          </cell>
          <cell r="AM467">
            <v>0</v>
          </cell>
          <cell r="AN467">
            <v>0</v>
          </cell>
          <cell r="AP467">
            <v>0</v>
          </cell>
          <cell r="AT467">
            <v>0</v>
          </cell>
        </row>
        <row r="468">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D468">
            <v>0</v>
          </cell>
          <cell r="AE468">
            <v>0</v>
          </cell>
          <cell r="AF468">
            <v>0</v>
          </cell>
          <cell r="AG468">
            <v>0</v>
          </cell>
          <cell r="AH468">
            <v>0</v>
          </cell>
          <cell r="AI468">
            <v>0</v>
          </cell>
          <cell r="AJ468">
            <v>0</v>
          </cell>
          <cell r="AK468">
            <v>0</v>
          </cell>
          <cell r="AL468">
            <v>0</v>
          </cell>
          <cell r="AM468">
            <v>0</v>
          </cell>
          <cell r="AN468">
            <v>0</v>
          </cell>
          <cell r="AP468">
            <v>731.67833333333328</v>
          </cell>
          <cell r="AT468">
            <v>0</v>
          </cell>
        </row>
        <row r="469">
          <cell r="J469">
            <v>20000</v>
          </cell>
          <cell r="K469">
            <v>0</v>
          </cell>
          <cell r="L469">
            <v>-20000</v>
          </cell>
          <cell r="M469">
            <v>-40000</v>
          </cell>
          <cell r="N469">
            <v>60000</v>
          </cell>
          <cell r="O469">
            <v>40000</v>
          </cell>
          <cell r="P469">
            <v>20000</v>
          </cell>
          <cell r="Q469">
            <v>0</v>
          </cell>
          <cell r="R469">
            <v>40000</v>
          </cell>
          <cell r="S469">
            <v>20000</v>
          </cell>
          <cell r="T469">
            <v>0</v>
          </cell>
          <cell r="U469">
            <v>-20000</v>
          </cell>
          <cell r="V469">
            <v>20000</v>
          </cell>
          <cell r="W469">
            <v>60000</v>
          </cell>
          <cell r="X469">
            <v>40000</v>
          </cell>
          <cell r="Y469">
            <v>20000</v>
          </cell>
          <cell r="Z469">
            <v>60000</v>
          </cell>
          <cell r="AA469">
            <v>40000</v>
          </cell>
          <cell r="AD469">
            <v>16666.666666666668</v>
          </cell>
          <cell r="AE469">
            <v>18333.333333333332</v>
          </cell>
          <cell r="AF469">
            <v>20000</v>
          </cell>
          <cell r="AG469">
            <v>17500</v>
          </cell>
          <cell r="AH469">
            <v>12500</v>
          </cell>
          <cell r="AI469">
            <v>10000</v>
          </cell>
          <cell r="AJ469">
            <v>12500</v>
          </cell>
          <cell r="AK469">
            <v>17500</v>
          </cell>
          <cell r="AL469">
            <v>22500</v>
          </cell>
          <cell r="AM469">
            <v>25000</v>
          </cell>
          <cell r="AN469">
            <v>25000</v>
          </cell>
          <cell r="AP469">
            <v>25000</v>
          </cell>
          <cell r="AT469">
            <v>0</v>
          </cell>
        </row>
        <row r="470">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D470">
            <v>0</v>
          </cell>
          <cell r="AE470">
            <v>0</v>
          </cell>
          <cell r="AF470">
            <v>0</v>
          </cell>
          <cell r="AG470">
            <v>0</v>
          </cell>
          <cell r="AH470">
            <v>0</v>
          </cell>
          <cell r="AI470">
            <v>0</v>
          </cell>
          <cell r="AJ470">
            <v>0</v>
          </cell>
          <cell r="AK470">
            <v>0</v>
          </cell>
          <cell r="AL470">
            <v>0</v>
          </cell>
          <cell r="AM470">
            <v>0</v>
          </cell>
          <cell r="AN470">
            <v>0</v>
          </cell>
          <cell r="AP470">
            <v>0</v>
          </cell>
          <cell r="AT470">
            <v>0</v>
          </cell>
        </row>
        <row r="471">
          <cell r="J471">
            <v>0</v>
          </cell>
          <cell r="K471">
            <v>0</v>
          </cell>
          <cell r="L471">
            <v>0</v>
          </cell>
          <cell r="M471">
            <v>0</v>
          </cell>
          <cell r="N471">
            <v>0</v>
          </cell>
          <cell r="O471">
            <v>0</v>
          </cell>
          <cell r="P471">
            <v>0</v>
          </cell>
          <cell r="Q471">
            <v>0</v>
          </cell>
          <cell r="R471">
            <v>1210358.42</v>
          </cell>
          <cell r="S471">
            <v>1100325.8400000001</v>
          </cell>
          <cell r="T471">
            <v>990293.26</v>
          </cell>
          <cell r="U471">
            <v>880260.68</v>
          </cell>
          <cell r="V471">
            <v>770228.1</v>
          </cell>
          <cell r="W471">
            <v>660195.52</v>
          </cell>
          <cell r="X471">
            <v>550162.93999999994</v>
          </cell>
          <cell r="Y471">
            <v>440130.36</v>
          </cell>
          <cell r="Z471">
            <v>0</v>
          </cell>
          <cell r="AA471">
            <v>0</v>
          </cell>
          <cell r="AD471">
            <v>99585.416666666672</v>
          </cell>
          <cell r="AE471">
            <v>50431.60083333333</v>
          </cell>
          <cell r="AF471">
            <v>146710.11166666666</v>
          </cell>
          <cell r="AG471">
            <v>233819.24083333332</v>
          </cell>
          <cell r="AH471">
            <v>311758.98833333328</v>
          </cell>
          <cell r="AI471">
            <v>380529.35416666669</v>
          </cell>
          <cell r="AJ471">
            <v>440130.33833333332</v>
          </cell>
          <cell r="AK471">
            <v>490561.94083333336</v>
          </cell>
          <cell r="AL471">
            <v>531824.16166666662</v>
          </cell>
          <cell r="AM471">
            <v>550162.92666666664</v>
          </cell>
          <cell r="AN471">
            <v>550162.92666666664</v>
          </cell>
          <cell r="AP471">
            <v>550162.92666666664</v>
          </cell>
          <cell r="AT471">
            <v>0</v>
          </cell>
        </row>
        <row r="472">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D472">
            <v>0</v>
          </cell>
          <cell r="AE472">
            <v>0</v>
          </cell>
          <cell r="AF472">
            <v>0</v>
          </cell>
          <cell r="AG472">
            <v>0</v>
          </cell>
          <cell r="AH472">
            <v>0</v>
          </cell>
          <cell r="AI472">
            <v>0</v>
          </cell>
          <cell r="AJ472">
            <v>0</v>
          </cell>
          <cell r="AK472">
            <v>0</v>
          </cell>
          <cell r="AL472">
            <v>0</v>
          </cell>
          <cell r="AM472">
            <v>0</v>
          </cell>
          <cell r="AN472">
            <v>0</v>
          </cell>
          <cell r="AP472">
            <v>0</v>
          </cell>
          <cell r="AT472">
            <v>0</v>
          </cell>
        </row>
        <row r="473">
          <cell r="J473">
            <v>529010.06999999995</v>
          </cell>
          <cell r="K473">
            <v>480918.24</v>
          </cell>
          <cell r="L473">
            <v>432826.41</v>
          </cell>
          <cell r="M473">
            <v>384734.58</v>
          </cell>
          <cell r="N473">
            <v>336642.75</v>
          </cell>
          <cell r="O473">
            <v>288550.92</v>
          </cell>
          <cell r="P473">
            <v>240459.09</v>
          </cell>
          <cell r="Q473">
            <v>192367.26</v>
          </cell>
          <cell r="R473">
            <v>144275.43</v>
          </cell>
          <cell r="S473">
            <v>96183.6</v>
          </cell>
          <cell r="T473">
            <v>48091.77</v>
          </cell>
          <cell r="U473">
            <v>0</v>
          </cell>
          <cell r="V473">
            <v>301679.40999999997</v>
          </cell>
          <cell r="W473">
            <v>274254.01</v>
          </cell>
          <cell r="X473">
            <v>361121.29</v>
          </cell>
          <cell r="Y473">
            <v>320996.7</v>
          </cell>
          <cell r="Z473">
            <v>280872.11</v>
          </cell>
          <cell r="AA473">
            <v>240747.51999999999</v>
          </cell>
          <cell r="AD473">
            <v>264941.92166666663</v>
          </cell>
          <cell r="AE473">
            <v>264750.77458333329</v>
          </cell>
          <cell r="AF473">
            <v>264614.24</v>
          </cell>
          <cell r="AG473">
            <v>264532.31791666662</v>
          </cell>
          <cell r="AH473">
            <v>264505.00999999995</v>
          </cell>
          <cell r="AI473">
            <v>255032.89916666667</v>
          </cell>
          <cell r="AJ473">
            <v>236949.77875000003</v>
          </cell>
          <cell r="AK473">
            <v>225351.05583333338</v>
          </cell>
          <cell r="AL473">
            <v>219707.5975</v>
          </cell>
          <cell r="AM473">
            <v>214728.07583333334</v>
          </cell>
          <cell r="AN473">
            <v>210412.49083333332</v>
          </cell>
          <cell r="AP473">
            <v>203773.13083333333</v>
          </cell>
          <cell r="AT473">
            <v>0</v>
          </cell>
        </row>
        <row r="474">
          <cell r="J474">
            <v>127321.93</v>
          </cell>
          <cell r="K474">
            <v>117439.14</v>
          </cell>
          <cell r="L474">
            <v>107556.35</v>
          </cell>
          <cell r="M474">
            <v>97673.56</v>
          </cell>
          <cell r="N474">
            <v>87790.77</v>
          </cell>
          <cell r="O474">
            <v>77907.98</v>
          </cell>
          <cell r="P474">
            <v>58527.17</v>
          </cell>
          <cell r="Q474">
            <v>43895.37</v>
          </cell>
          <cell r="R474">
            <v>29263.57</v>
          </cell>
          <cell r="S474">
            <v>14631.77</v>
          </cell>
          <cell r="T474">
            <v>0</v>
          </cell>
          <cell r="U474">
            <v>168661.92</v>
          </cell>
          <cell r="V474">
            <v>153329.01999999999</v>
          </cell>
          <cell r="W474">
            <v>137996.12</v>
          </cell>
          <cell r="X474">
            <v>122663.22</v>
          </cell>
          <cell r="Y474">
            <v>107330.32</v>
          </cell>
          <cell r="Z474">
            <v>91997.42</v>
          </cell>
          <cell r="AA474">
            <v>76664.52</v>
          </cell>
          <cell r="AD474">
            <v>70271.007916666669</v>
          </cell>
          <cell r="AE474">
            <v>73319.297083333338</v>
          </cell>
          <cell r="AF474">
            <v>75148.269583333327</v>
          </cell>
          <cell r="AG474">
            <v>75757.926666666666</v>
          </cell>
          <cell r="AH474">
            <v>76656.860416666663</v>
          </cell>
          <cell r="AI474">
            <v>78639.422916666663</v>
          </cell>
          <cell r="AJ474">
            <v>80579.592499999999</v>
          </cell>
          <cell r="AK474">
            <v>82065.586250000008</v>
          </cell>
          <cell r="AL474">
            <v>83097.404166666674</v>
          </cell>
          <cell r="AM474">
            <v>83675.046249999999</v>
          </cell>
          <cell r="AN474">
            <v>83798.512499999997</v>
          </cell>
          <cell r="AP474">
            <v>84068.045416666675</v>
          </cell>
          <cell r="AT474">
            <v>0</v>
          </cell>
        </row>
        <row r="475">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D475">
            <v>0</v>
          </cell>
          <cell r="AE475">
            <v>0</v>
          </cell>
          <cell r="AF475">
            <v>0</v>
          </cell>
          <cell r="AG475">
            <v>0</v>
          </cell>
          <cell r="AH475">
            <v>0</v>
          </cell>
          <cell r="AI475">
            <v>0</v>
          </cell>
          <cell r="AJ475">
            <v>0</v>
          </cell>
          <cell r="AK475">
            <v>0</v>
          </cell>
          <cell r="AL475">
            <v>0</v>
          </cell>
          <cell r="AM475">
            <v>0</v>
          </cell>
          <cell r="AN475">
            <v>0</v>
          </cell>
          <cell r="AP475">
            <v>0</v>
          </cell>
          <cell r="AT475">
            <v>0</v>
          </cell>
        </row>
        <row r="476">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D476">
            <v>487.45708333333329</v>
          </cell>
          <cell r="AE476">
            <v>0</v>
          </cell>
          <cell r="AF476">
            <v>0</v>
          </cell>
          <cell r="AG476">
            <v>0</v>
          </cell>
          <cell r="AH476">
            <v>0</v>
          </cell>
          <cell r="AI476">
            <v>0</v>
          </cell>
          <cell r="AJ476">
            <v>0</v>
          </cell>
          <cell r="AK476">
            <v>0</v>
          </cell>
          <cell r="AL476">
            <v>0</v>
          </cell>
          <cell r="AM476">
            <v>0</v>
          </cell>
          <cell r="AN476">
            <v>0</v>
          </cell>
          <cell r="AP476">
            <v>0</v>
          </cell>
          <cell r="AT476">
            <v>0</v>
          </cell>
        </row>
        <row r="477">
          <cell r="J477">
            <v>312572.95</v>
          </cell>
          <cell r="K477">
            <v>281315.65999999997</v>
          </cell>
          <cell r="L477">
            <v>250058.37</v>
          </cell>
          <cell r="M477">
            <v>218801.08</v>
          </cell>
          <cell r="N477">
            <v>187543.79</v>
          </cell>
          <cell r="O477">
            <v>156286.5</v>
          </cell>
          <cell r="P477">
            <v>125029.21</v>
          </cell>
          <cell r="Q477">
            <v>93771.92</v>
          </cell>
          <cell r="R477">
            <v>62514.63</v>
          </cell>
          <cell r="S477">
            <v>99237.34</v>
          </cell>
          <cell r="T477">
            <v>127980.05</v>
          </cell>
          <cell r="U477">
            <v>347782.76</v>
          </cell>
          <cell r="V477">
            <v>350525.47</v>
          </cell>
          <cell r="W477">
            <v>319268.18</v>
          </cell>
          <cell r="X477">
            <v>288010.89</v>
          </cell>
          <cell r="Y477">
            <v>290753.59999999998</v>
          </cell>
          <cell r="Z477">
            <v>259504.25</v>
          </cell>
          <cell r="AA477">
            <v>228246.96</v>
          </cell>
          <cell r="AD477">
            <v>189548.57041666665</v>
          </cell>
          <cell r="AE477">
            <v>189949.44125</v>
          </cell>
          <cell r="AF477">
            <v>193022.46541666662</v>
          </cell>
          <cell r="AG477">
            <v>192090.14291666661</v>
          </cell>
          <cell r="AH477">
            <v>188409.83333333334</v>
          </cell>
          <cell r="AI477">
            <v>190155.87666666662</v>
          </cell>
          <cell r="AJ477">
            <v>193318.58666666667</v>
          </cell>
          <cell r="AK477">
            <v>196481.29666666666</v>
          </cell>
          <cell r="AL477">
            <v>201060.67333333334</v>
          </cell>
          <cell r="AM477">
            <v>207057.04749999999</v>
          </cell>
          <cell r="AN477">
            <v>213053.75249999997</v>
          </cell>
          <cell r="AP477">
            <v>225047.16249999998</v>
          </cell>
          <cell r="AT477">
            <v>0</v>
          </cell>
        </row>
        <row r="478">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D478">
            <v>0</v>
          </cell>
          <cell r="AE478">
            <v>0</v>
          </cell>
          <cell r="AF478">
            <v>0</v>
          </cell>
          <cell r="AG478">
            <v>0</v>
          </cell>
          <cell r="AH478">
            <v>0</v>
          </cell>
          <cell r="AI478">
            <v>0</v>
          </cell>
          <cell r="AJ478">
            <v>0</v>
          </cell>
          <cell r="AK478">
            <v>0</v>
          </cell>
          <cell r="AL478">
            <v>0</v>
          </cell>
          <cell r="AM478">
            <v>0</v>
          </cell>
          <cell r="AN478">
            <v>0</v>
          </cell>
          <cell r="AP478">
            <v>0</v>
          </cell>
          <cell r="AT478">
            <v>0</v>
          </cell>
        </row>
        <row r="479">
          <cell r="J479">
            <v>0</v>
          </cell>
          <cell r="K479">
            <v>0</v>
          </cell>
          <cell r="L479">
            <v>0</v>
          </cell>
          <cell r="M479">
            <v>0</v>
          </cell>
          <cell r="N479">
            <v>0</v>
          </cell>
          <cell r="O479">
            <v>0</v>
          </cell>
          <cell r="P479">
            <v>0</v>
          </cell>
          <cell r="Q479">
            <v>0</v>
          </cell>
          <cell r="R479">
            <v>223040.83</v>
          </cell>
          <cell r="S479">
            <v>202764.39</v>
          </cell>
          <cell r="T479">
            <v>182487.95</v>
          </cell>
          <cell r="U479">
            <v>162211.51</v>
          </cell>
          <cell r="V479">
            <v>141935.07</v>
          </cell>
          <cell r="W479">
            <v>121658.63</v>
          </cell>
          <cell r="X479">
            <v>101382.19</v>
          </cell>
          <cell r="Y479">
            <v>81105.75</v>
          </cell>
          <cell r="Z479">
            <v>60829.31</v>
          </cell>
          <cell r="AA479">
            <v>40552.870000000003</v>
          </cell>
          <cell r="AD479">
            <v>0</v>
          </cell>
          <cell r="AE479">
            <v>9293.3679166666661</v>
          </cell>
          <cell r="AF479">
            <v>27035.252083333336</v>
          </cell>
          <cell r="AG479">
            <v>43087.432916666665</v>
          </cell>
          <cell r="AH479">
            <v>57449.910416666658</v>
          </cell>
          <cell r="AI479">
            <v>70122.684583333335</v>
          </cell>
          <cell r="AJ479">
            <v>81105.755416666667</v>
          </cell>
          <cell r="AK479">
            <v>90399.122916666674</v>
          </cell>
          <cell r="AL479">
            <v>98002.787083333344</v>
          </cell>
          <cell r="AM479">
            <v>103916.74791666667</v>
          </cell>
          <cell r="AN479">
            <v>108141.00541666668</v>
          </cell>
          <cell r="AP479">
            <v>111520.41083333334</v>
          </cell>
          <cell r="AT479">
            <v>0</v>
          </cell>
        </row>
        <row r="480">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74236.210000000006</v>
          </cell>
          <cell r="AD480">
            <v>0</v>
          </cell>
          <cell r="AE480">
            <v>0</v>
          </cell>
          <cell r="AF480">
            <v>0</v>
          </cell>
          <cell r="AG480">
            <v>0</v>
          </cell>
          <cell r="AH480">
            <v>0</v>
          </cell>
          <cell r="AI480">
            <v>0</v>
          </cell>
          <cell r="AJ480">
            <v>0</v>
          </cell>
          <cell r="AK480">
            <v>0</v>
          </cell>
          <cell r="AL480">
            <v>0</v>
          </cell>
          <cell r="AM480">
            <v>0</v>
          </cell>
          <cell r="AN480">
            <v>3093.1754166666669</v>
          </cell>
          <cell r="AP480">
            <v>15465.877083333335</v>
          </cell>
          <cell r="AT480">
            <v>0</v>
          </cell>
        </row>
        <row r="481">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D481">
            <v>0</v>
          </cell>
          <cell r="AE481">
            <v>0</v>
          </cell>
          <cell r="AF481">
            <v>0</v>
          </cell>
          <cell r="AG481">
            <v>0</v>
          </cell>
          <cell r="AH481">
            <v>0</v>
          </cell>
          <cell r="AI481">
            <v>0</v>
          </cell>
          <cell r="AJ481">
            <v>0</v>
          </cell>
          <cell r="AK481">
            <v>0</v>
          </cell>
          <cell r="AL481">
            <v>0</v>
          </cell>
          <cell r="AM481">
            <v>0</v>
          </cell>
          <cell r="AN481">
            <v>0</v>
          </cell>
          <cell r="AP481">
            <v>0</v>
          </cell>
          <cell r="AT481">
            <v>0</v>
          </cell>
        </row>
        <row r="482">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136099.73000000001</v>
          </cell>
          <cell r="AD482">
            <v>0</v>
          </cell>
          <cell r="AE482">
            <v>0</v>
          </cell>
          <cell r="AF482">
            <v>0</v>
          </cell>
          <cell r="AG482">
            <v>0</v>
          </cell>
          <cell r="AH482">
            <v>0</v>
          </cell>
          <cell r="AI482">
            <v>0</v>
          </cell>
          <cell r="AJ482">
            <v>0</v>
          </cell>
          <cell r="AK482">
            <v>0</v>
          </cell>
          <cell r="AL482">
            <v>0</v>
          </cell>
          <cell r="AM482">
            <v>0</v>
          </cell>
          <cell r="AN482">
            <v>5670.8220833333335</v>
          </cell>
          <cell r="AP482">
            <v>27323.052083333332</v>
          </cell>
          <cell r="AT482">
            <v>0</v>
          </cell>
        </row>
        <row r="483">
          <cell r="J483">
            <v>0</v>
          </cell>
          <cell r="K483">
            <v>0</v>
          </cell>
          <cell r="L483">
            <v>0</v>
          </cell>
          <cell r="M483">
            <v>0</v>
          </cell>
          <cell r="N483">
            <v>0</v>
          </cell>
          <cell r="O483">
            <v>0</v>
          </cell>
          <cell r="P483">
            <v>38427.449999999997</v>
          </cell>
          <cell r="Q483">
            <v>0</v>
          </cell>
          <cell r="R483">
            <v>0</v>
          </cell>
          <cell r="S483">
            <v>0</v>
          </cell>
          <cell r="T483">
            <v>0</v>
          </cell>
          <cell r="U483">
            <v>0</v>
          </cell>
          <cell r="V483">
            <v>0</v>
          </cell>
          <cell r="W483">
            <v>0</v>
          </cell>
          <cell r="X483">
            <v>0</v>
          </cell>
          <cell r="Y483">
            <v>0</v>
          </cell>
          <cell r="Z483">
            <v>0</v>
          </cell>
          <cell r="AA483">
            <v>0</v>
          </cell>
          <cell r="AD483">
            <v>11958.257916666667</v>
          </cell>
          <cell r="AE483">
            <v>8637.3770833333328</v>
          </cell>
          <cell r="AF483">
            <v>5316.4962500000001</v>
          </cell>
          <cell r="AG483">
            <v>3542.61375</v>
          </cell>
          <cell r="AH483">
            <v>3315.7295833333333</v>
          </cell>
          <cell r="AI483">
            <v>3202.2874999999999</v>
          </cell>
          <cell r="AJ483">
            <v>3202.2874999999999</v>
          </cell>
          <cell r="AK483">
            <v>3202.2874999999999</v>
          </cell>
          <cell r="AL483">
            <v>3202.2874999999999</v>
          </cell>
          <cell r="AM483">
            <v>3202.2874999999999</v>
          </cell>
          <cell r="AN483">
            <v>3202.2874999999999</v>
          </cell>
          <cell r="AP483">
            <v>278.0625</v>
          </cell>
          <cell r="AT483">
            <v>0</v>
          </cell>
        </row>
        <row r="484">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D484">
            <v>0</v>
          </cell>
          <cell r="AE484">
            <v>0</v>
          </cell>
          <cell r="AF484">
            <v>0</v>
          </cell>
          <cell r="AG484">
            <v>0</v>
          </cell>
          <cell r="AH484">
            <v>0</v>
          </cell>
          <cell r="AI484">
            <v>0</v>
          </cell>
          <cell r="AJ484">
            <v>0</v>
          </cell>
          <cell r="AK484">
            <v>0</v>
          </cell>
          <cell r="AL484">
            <v>0</v>
          </cell>
          <cell r="AM484">
            <v>0</v>
          </cell>
          <cell r="AN484">
            <v>0</v>
          </cell>
          <cell r="AP484">
            <v>0</v>
          </cell>
          <cell r="AT484">
            <v>0</v>
          </cell>
        </row>
        <row r="485">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D485">
            <v>0</v>
          </cell>
          <cell r="AE485">
            <v>0</v>
          </cell>
          <cell r="AF485">
            <v>0</v>
          </cell>
          <cell r="AG485">
            <v>0</v>
          </cell>
          <cell r="AH485">
            <v>0</v>
          </cell>
          <cell r="AI485">
            <v>0</v>
          </cell>
          <cell r="AJ485">
            <v>0</v>
          </cell>
          <cell r="AK485">
            <v>0</v>
          </cell>
          <cell r="AL485">
            <v>0</v>
          </cell>
          <cell r="AM485">
            <v>0</v>
          </cell>
          <cell r="AN485">
            <v>0</v>
          </cell>
          <cell r="AP485">
            <v>0</v>
          </cell>
          <cell r="AT485">
            <v>0</v>
          </cell>
        </row>
        <row r="486">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D486">
            <v>0</v>
          </cell>
          <cell r="AE486">
            <v>0</v>
          </cell>
          <cell r="AF486">
            <v>0</v>
          </cell>
          <cell r="AG486">
            <v>0</v>
          </cell>
          <cell r="AH486">
            <v>0</v>
          </cell>
          <cell r="AI486">
            <v>0</v>
          </cell>
          <cell r="AJ486">
            <v>0</v>
          </cell>
          <cell r="AK486">
            <v>0</v>
          </cell>
          <cell r="AL486">
            <v>0</v>
          </cell>
          <cell r="AM486">
            <v>0</v>
          </cell>
          <cell r="AN486">
            <v>0</v>
          </cell>
          <cell r="AP486">
            <v>0</v>
          </cell>
          <cell r="AT486">
            <v>0</v>
          </cell>
        </row>
        <row r="487">
          <cell r="J487">
            <v>1974823.76</v>
          </cell>
          <cell r="K487">
            <v>1692706.08</v>
          </cell>
          <cell r="L487">
            <v>1410588.4</v>
          </cell>
          <cell r="M487">
            <v>1128470.72</v>
          </cell>
          <cell r="N487">
            <v>904706.51</v>
          </cell>
          <cell r="O487">
            <v>622588.82999999996</v>
          </cell>
          <cell r="P487">
            <v>340471.15</v>
          </cell>
          <cell r="Q487">
            <v>0</v>
          </cell>
          <cell r="R487">
            <v>0</v>
          </cell>
          <cell r="S487">
            <v>0</v>
          </cell>
          <cell r="T487">
            <v>3188469.6</v>
          </cell>
          <cell r="U487">
            <v>2732072.32</v>
          </cell>
          <cell r="V487">
            <v>2372768.87</v>
          </cell>
          <cell r="W487">
            <v>2033801.9</v>
          </cell>
          <cell r="X487">
            <v>1694834.93</v>
          </cell>
          <cell r="Y487">
            <v>1355867.96</v>
          </cell>
          <cell r="Z487">
            <v>1016900.99</v>
          </cell>
          <cell r="AA487">
            <v>677934.02</v>
          </cell>
          <cell r="AD487">
            <v>1072529.6675000002</v>
          </cell>
          <cell r="AE487">
            <v>1072529.6675000002</v>
          </cell>
          <cell r="AF487">
            <v>1072529.6675000002</v>
          </cell>
          <cell r="AG487">
            <v>1099588.4375</v>
          </cell>
          <cell r="AH487">
            <v>1146444.3274999999</v>
          </cell>
          <cell r="AI487">
            <v>1182822.4937500001</v>
          </cell>
          <cell r="AJ487">
            <v>1213615.8658333335</v>
          </cell>
          <cell r="AK487">
            <v>1239671.7970833334</v>
          </cell>
          <cell r="AL487">
            <v>1260990.2875000001</v>
          </cell>
          <cell r="AM487">
            <v>1275139.9424999999</v>
          </cell>
          <cell r="AN487">
            <v>1282120.7620833335</v>
          </cell>
          <cell r="AP487">
            <v>1284301.47</v>
          </cell>
          <cell r="AT487">
            <v>0</v>
          </cell>
        </row>
        <row r="488">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378125</v>
          </cell>
          <cell r="Y488">
            <v>343750</v>
          </cell>
          <cell r="Z488">
            <v>309375</v>
          </cell>
          <cell r="AA488">
            <v>275000</v>
          </cell>
          <cell r="AD488">
            <v>0</v>
          </cell>
          <cell r="AE488">
            <v>0</v>
          </cell>
          <cell r="AF488">
            <v>0</v>
          </cell>
          <cell r="AG488">
            <v>0</v>
          </cell>
          <cell r="AH488">
            <v>0</v>
          </cell>
          <cell r="AI488">
            <v>0</v>
          </cell>
          <cell r="AJ488">
            <v>0</v>
          </cell>
          <cell r="AK488">
            <v>15755.208333333334</v>
          </cell>
          <cell r="AL488">
            <v>45833.333333333336</v>
          </cell>
          <cell r="AM488">
            <v>73046.875</v>
          </cell>
          <cell r="AN488">
            <v>97395.833333333328</v>
          </cell>
          <cell r="AP488">
            <v>137500</v>
          </cell>
          <cell r="AT488">
            <v>0</v>
          </cell>
        </row>
        <row r="489">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D489">
            <v>0</v>
          </cell>
          <cell r="AE489">
            <v>0</v>
          </cell>
          <cell r="AF489">
            <v>0</v>
          </cell>
          <cell r="AG489">
            <v>0</v>
          </cell>
          <cell r="AH489">
            <v>0</v>
          </cell>
          <cell r="AI489">
            <v>0</v>
          </cell>
          <cell r="AJ489">
            <v>0</v>
          </cell>
          <cell r="AK489">
            <v>0</v>
          </cell>
          <cell r="AL489">
            <v>0</v>
          </cell>
          <cell r="AM489">
            <v>0</v>
          </cell>
          <cell r="AN489">
            <v>0</v>
          </cell>
          <cell r="AP489">
            <v>0</v>
          </cell>
          <cell r="AT489">
            <v>0</v>
          </cell>
        </row>
        <row r="490">
          <cell r="J490">
            <v>613930.9</v>
          </cell>
          <cell r="K490">
            <v>526226.48</v>
          </cell>
          <cell r="L490">
            <v>438522.06</v>
          </cell>
          <cell r="M490">
            <v>350817.64</v>
          </cell>
          <cell r="N490">
            <v>263113.21999999997</v>
          </cell>
          <cell r="O490">
            <v>175408.8</v>
          </cell>
          <cell r="P490">
            <v>87704.38</v>
          </cell>
          <cell r="Q490">
            <v>0</v>
          </cell>
          <cell r="R490">
            <v>967806.58</v>
          </cell>
          <cell r="S490">
            <v>879824.16</v>
          </cell>
          <cell r="T490">
            <v>791841.74</v>
          </cell>
          <cell r="U490">
            <v>703859.32</v>
          </cell>
          <cell r="V490">
            <v>615876.9</v>
          </cell>
          <cell r="W490">
            <v>527894.48</v>
          </cell>
          <cell r="X490">
            <v>439912.06</v>
          </cell>
          <cell r="Y490">
            <v>351929.64</v>
          </cell>
          <cell r="Z490">
            <v>263947.21999999997</v>
          </cell>
          <cell r="AA490">
            <v>175964.79999999999</v>
          </cell>
          <cell r="AD490">
            <v>482374.2733333332</v>
          </cell>
          <cell r="AE490">
            <v>482501.68999999994</v>
          </cell>
          <cell r="AF490">
            <v>482744.94</v>
          </cell>
          <cell r="AG490">
            <v>482965.02333333337</v>
          </cell>
          <cell r="AH490">
            <v>483161.94</v>
          </cell>
          <cell r="AI490">
            <v>483335.69000000012</v>
          </cell>
          <cell r="AJ490">
            <v>483486.27333333343</v>
          </cell>
          <cell r="AK490">
            <v>483613.69</v>
          </cell>
          <cell r="AL490">
            <v>483717.93999999994</v>
          </cell>
          <cell r="AM490">
            <v>483799.0233333332</v>
          </cell>
          <cell r="AN490">
            <v>483856.93999999994</v>
          </cell>
          <cell r="AP490">
            <v>483903.2733333332</v>
          </cell>
          <cell r="AT490">
            <v>0</v>
          </cell>
        </row>
        <row r="491">
          <cell r="J491">
            <v>780264.9</v>
          </cell>
          <cell r="K491">
            <v>668798.48</v>
          </cell>
          <cell r="L491">
            <v>557332.06000000006</v>
          </cell>
          <cell r="M491">
            <v>445865.64</v>
          </cell>
          <cell r="N491">
            <v>334399.21999999997</v>
          </cell>
          <cell r="O491">
            <v>222932.8</v>
          </cell>
          <cell r="P491">
            <v>111466.38</v>
          </cell>
          <cell r="Q491">
            <v>0</v>
          </cell>
          <cell r="R491">
            <v>0</v>
          </cell>
          <cell r="S491">
            <v>0</v>
          </cell>
          <cell r="T491">
            <v>0</v>
          </cell>
          <cell r="U491">
            <v>0</v>
          </cell>
          <cell r="V491">
            <v>0</v>
          </cell>
          <cell r="W491">
            <v>0</v>
          </cell>
          <cell r="X491">
            <v>0</v>
          </cell>
          <cell r="Y491">
            <v>0</v>
          </cell>
          <cell r="Z491">
            <v>330097.78000000003</v>
          </cell>
          <cell r="AA491">
            <v>220065.2</v>
          </cell>
          <cell r="AD491">
            <v>613065.27333333343</v>
          </cell>
          <cell r="AE491">
            <v>561976.49916666665</v>
          </cell>
          <cell r="AF491">
            <v>464443.38499999995</v>
          </cell>
          <cell r="AG491">
            <v>376199.13916666666</v>
          </cell>
          <cell r="AH491">
            <v>297243.76166666666</v>
          </cell>
          <cell r="AI491">
            <v>227577.25250000003</v>
          </cell>
          <cell r="AJ491">
            <v>167199.61166666666</v>
          </cell>
          <cell r="AK491">
            <v>116110.83916666667</v>
          </cell>
          <cell r="AL491">
            <v>74310.934999999998</v>
          </cell>
          <cell r="AM491">
            <v>55553.973333333328</v>
          </cell>
          <cell r="AN491">
            <v>55255.263333333336</v>
          </cell>
          <cell r="AP491">
            <v>99930.466666666674</v>
          </cell>
          <cell r="AT491">
            <v>0</v>
          </cell>
        </row>
        <row r="492">
          <cell r="J492">
            <v>465</v>
          </cell>
          <cell r="K492">
            <v>0</v>
          </cell>
          <cell r="L492">
            <v>0</v>
          </cell>
          <cell r="M492">
            <v>1860</v>
          </cell>
          <cell r="N492">
            <v>1860</v>
          </cell>
          <cell r="O492">
            <v>1860</v>
          </cell>
          <cell r="P492">
            <v>1860</v>
          </cell>
          <cell r="Q492">
            <v>0</v>
          </cell>
          <cell r="R492">
            <v>0</v>
          </cell>
          <cell r="S492">
            <v>0</v>
          </cell>
          <cell r="T492">
            <v>0</v>
          </cell>
          <cell r="U492">
            <v>0</v>
          </cell>
          <cell r="V492">
            <v>0</v>
          </cell>
          <cell r="W492">
            <v>0</v>
          </cell>
          <cell r="X492">
            <v>0</v>
          </cell>
          <cell r="Y492">
            <v>0</v>
          </cell>
          <cell r="Z492">
            <v>0</v>
          </cell>
          <cell r="AA492">
            <v>0</v>
          </cell>
          <cell r="AD492">
            <v>936.45833333333337</v>
          </cell>
          <cell r="AE492">
            <v>852.5</v>
          </cell>
          <cell r="AF492">
            <v>781.45833333333337</v>
          </cell>
          <cell r="AG492">
            <v>723.33333333333337</v>
          </cell>
          <cell r="AH492">
            <v>678.125</v>
          </cell>
          <cell r="AI492">
            <v>639.375</v>
          </cell>
          <cell r="AJ492">
            <v>620</v>
          </cell>
          <cell r="AK492">
            <v>620</v>
          </cell>
          <cell r="AL492">
            <v>542.5</v>
          </cell>
          <cell r="AM492">
            <v>387.5</v>
          </cell>
          <cell r="AN492">
            <v>232.5</v>
          </cell>
          <cell r="AP492">
            <v>77.5</v>
          </cell>
          <cell r="AT492">
            <v>0</v>
          </cell>
        </row>
        <row r="493">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D493">
            <v>0</v>
          </cell>
          <cell r="AE493">
            <v>0</v>
          </cell>
          <cell r="AF493">
            <v>0</v>
          </cell>
          <cell r="AG493">
            <v>0</v>
          </cell>
          <cell r="AH493">
            <v>0</v>
          </cell>
          <cell r="AI493">
            <v>0</v>
          </cell>
          <cell r="AJ493">
            <v>0</v>
          </cell>
          <cell r="AK493">
            <v>0</v>
          </cell>
          <cell r="AL493">
            <v>0</v>
          </cell>
          <cell r="AM493">
            <v>0</v>
          </cell>
          <cell r="AN493">
            <v>0</v>
          </cell>
          <cell r="AP493">
            <v>0</v>
          </cell>
          <cell r="AT493">
            <v>0</v>
          </cell>
        </row>
        <row r="494">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D494">
            <v>0</v>
          </cell>
          <cell r="AE494">
            <v>0</v>
          </cell>
          <cell r="AF494">
            <v>0</v>
          </cell>
          <cell r="AG494">
            <v>0</v>
          </cell>
          <cell r="AH494">
            <v>0</v>
          </cell>
          <cell r="AI494">
            <v>0</v>
          </cell>
          <cell r="AJ494">
            <v>0</v>
          </cell>
          <cell r="AK494">
            <v>0</v>
          </cell>
          <cell r="AL494">
            <v>0</v>
          </cell>
          <cell r="AM494">
            <v>0</v>
          </cell>
          <cell r="AN494">
            <v>0</v>
          </cell>
          <cell r="AP494">
            <v>0</v>
          </cell>
          <cell r="AT494">
            <v>0</v>
          </cell>
        </row>
        <row r="495">
          <cell r="J495">
            <v>91391.62</v>
          </cell>
          <cell r="K495">
            <v>78335.67</v>
          </cell>
          <cell r="L495">
            <v>65279.72</v>
          </cell>
          <cell r="M495">
            <v>52223.77</v>
          </cell>
          <cell r="N495">
            <v>39167.82</v>
          </cell>
          <cell r="O495">
            <v>26111.87</v>
          </cell>
          <cell r="P495">
            <v>13055.92</v>
          </cell>
          <cell r="Q495">
            <v>161766.98000000001</v>
          </cell>
          <cell r="R495">
            <v>148286.39999999999</v>
          </cell>
          <cell r="S495">
            <v>134805.82</v>
          </cell>
          <cell r="T495">
            <v>121325.24</v>
          </cell>
          <cell r="U495">
            <v>107844.66</v>
          </cell>
          <cell r="V495">
            <v>94364.08</v>
          </cell>
          <cell r="W495">
            <v>80883.5</v>
          </cell>
          <cell r="X495">
            <v>67402.92</v>
          </cell>
          <cell r="Y495">
            <v>53922.34</v>
          </cell>
          <cell r="Z495">
            <v>40441.760000000002</v>
          </cell>
          <cell r="AA495">
            <v>26961.18</v>
          </cell>
          <cell r="AD495">
            <v>68756.028333333335</v>
          </cell>
          <cell r="AE495">
            <v>81674.919166666659</v>
          </cell>
          <cell r="AF495">
            <v>86942.454583333325</v>
          </cell>
          <cell r="AG495">
            <v>86190.628333333327</v>
          </cell>
          <cell r="AH495">
            <v>86491.412083333344</v>
          </cell>
          <cell r="AI495">
            <v>86756.81</v>
          </cell>
          <cell r="AJ495">
            <v>86986.822083333333</v>
          </cell>
          <cell r="AK495">
            <v>87181.448333333348</v>
          </cell>
          <cell r="AL495">
            <v>87340.688750000016</v>
          </cell>
          <cell r="AM495">
            <v>87464.543333333335</v>
          </cell>
          <cell r="AN495">
            <v>87553.012083333335</v>
          </cell>
          <cell r="AP495">
            <v>80883.499166666661</v>
          </cell>
          <cell r="AT495">
            <v>0</v>
          </cell>
        </row>
        <row r="496">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D496">
            <v>0</v>
          </cell>
          <cell r="AE496">
            <v>0</v>
          </cell>
          <cell r="AF496">
            <v>0</v>
          </cell>
          <cell r="AG496">
            <v>0</v>
          </cell>
          <cell r="AH496">
            <v>0</v>
          </cell>
          <cell r="AI496">
            <v>0</v>
          </cell>
          <cell r="AJ496">
            <v>0</v>
          </cell>
          <cell r="AK496">
            <v>0</v>
          </cell>
          <cell r="AL496">
            <v>0</v>
          </cell>
          <cell r="AM496">
            <v>0</v>
          </cell>
          <cell r="AN496">
            <v>0</v>
          </cell>
          <cell r="AP496">
            <v>0</v>
          </cell>
          <cell r="AT496">
            <v>0</v>
          </cell>
        </row>
        <row r="497">
          <cell r="J497">
            <v>0</v>
          </cell>
          <cell r="K497">
            <v>4836.1000000000004</v>
          </cell>
          <cell r="L497">
            <v>1573.6</v>
          </cell>
          <cell r="M497">
            <v>12594.43</v>
          </cell>
          <cell r="N497">
            <v>97313.23</v>
          </cell>
          <cell r="O497">
            <v>48926.879999999997</v>
          </cell>
          <cell r="P497">
            <v>146132.54999999999</v>
          </cell>
          <cell r="Q497">
            <v>75172.53</v>
          </cell>
          <cell r="R497">
            <v>58548.9</v>
          </cell>
          <cell r="S497">
            <v>22840.29</v>
          </cell>
          <cell r="T497">
            <v>3444.45</v>
          </cell>
          <cell r="U497">
            <v>0</v>
          </cell>
          <cell r="V497">
            <v>0</v>
          </cell>
          <cell r="W497">
            <v>972.22</v>
          </cell>
          <cell r="X497">
            <v>8256.9500000000007</v>
          </cell>
          <cell r="Y497">
            <v>9045.02</v>
          </cell>
          <cell r="Z497">
            <v>177236.94</v>
          </cell>
          <cell r="AA497">
            <v>56035.81</v>
          </cell>
          <cell r="AD497">
            <v>30371.495416666668</v>
          </cell>
          <cell r="AE497">
            <v>34922.814583333333</v>
          </cell>
          <cell r="AF497">
            <v>38043.197083333333</v>
          </cell>
          <cell r="AG497">
            <v>39138.394583333327</v>
          </cell>
          <cell r="AH497">
            <v>39281.91333333333</v>
          </cell>
          <cell r="AI497">
            <v>39281.91333333333</v>
          </cell>
          <cell r="AJ497">
            <v>39120.918333333328</v>
          </cell>
          <cell r="AK497">
            <v>39238.396249999998</v>
          </cell>
          <cell r="AL497">
            <v>39368.977083333324</v>
          </cell>
          <cell r="AM497">
            <v>42551.239583333336</v>
          </cell>
          <cell r="AN497">
            <v>46177.599583333329</v>
          </cell>
          <cell r="AP497">
            <v>62843.48333333333</v>
          </cell>
          <cell r="AT497">
            <v>0</v>
          </cell>
        </row>
        <row r="498">
          <cell r="J498">
            <v>256058.46</v>
          </cell>
          <cell r="K498">
            <v>205044.04</v>
          </cell>
          <cell r="L498">
            <v>102522</v>
          </cell>
          <cell r="M498">
            <v>85556.92</v>
          </cell>
          <cell r="N498">
            <v>1601235.18</v>
          </cell>
          <cell r="O498">
            <v>1454112.77</v>
          </cell>
          <cell r="P498">
            <v>1306990.3600000001</v>
          </cell>
          <cell r="Q498">
            <v>1159867.95</v>
          </cell>
          <cell r="R498">
            <v>1012745.54</v>
          </cell>
          <cell r="S498">
            <v>865623.13</v>
          </cell>
          <cell r="T498">
            <v>718500.72</v>
          </cell>
          <cell r="U498">
            <v>571378.31000000006</v>
          </cell>
          <cell r="V498">
            <v>424255.9</v>
          </cell>
          <cell r="W498">
            <v>277133.46999999997</v>
          </cell>
          <cell r="X498">
            <v>138566.75</v>
          </cell>
          <cell r="Y498">
            <v>86930</v>
          </cell>
          <cell r="Z498">
            <v>78237</v>
          </cell>
          <cell r="AA498">
            <v>1461538.48</v>
          </cell>
          <cell r="AD498">
            <v>689845.28125</v>
          </cell>
          <cell r="AE498">
            <v>712501.64750000008</v>
          </cell>
          <cell r="AF498">
            <v>732130.93791666673</v>
          </cell>
          <cell r="AG498">
            <v>751224.1166666667</v>
          </cell>
          <cell r="AH498">
            <v>769781.18374999997</v>
          </cell>
          <cell r="AI498">
            <v>785311.17500000016</v>
          </cell>
          <cell r="AJ498">
            <v>795323.1279166668</v>
          </cell>
          <cell r="AK498">
            <v>799828.71875000012</v>
          </cell>
          <cell r="AL498">
            <v>801387.79500000027</v>
          </cell>
          <cell r="AM498">
            <v>737986.74916666665</v>
          </cell>
          <cell r="AN498">
            <v>674837.89624999999</v>
          </cell>
          <cell r="AP498">
            <v>675947.1745833332</v>
          </cell>
          <cell r="AT498">
            <v>0</v>
          </cell>
        </row>
        <row r="499">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D499">
            <v>0</v>
          </cell>
          <cell r="AE499">
            <v>0</v>
          </cell>
          <cell r="AF499">
            <v>0</v>
          </cell>
          <cell r="AG499">
            <v>0</v>
          </cell>
          <cell r="AH499">
            <v>0</v>
          </cell>
          <cell r="AI499">
            <v>0</v>
          </cell>
          <cell r="AJ499">
            <v>0</v>
          </cell>
          <cell r="AK499">
            <v>0</v>
          </cell>
          <cell r="AL499">
            <v>0</v>
          </cell>
          <cell r="AM499">
            <v>0</v>
          </cell>
          <cell r="AN499">
            <v>0</v>
          </cell>
          <cell r="AP499">
            <v>0</v>
          </cell>
          <cell r="AT499">
            <v>0</v>
          </cell>
        </row>
        <row r="500">
          <cell r="J500">
            <v>0</v>
          </cell>
          <cell r="K500">
            <v>109815.56</v>
          </cell>
          <cell r="L500">
            <v>109815.56</v>
          </cell>
          <cell r="M500">
            <v>109815.56</v>
          </cell>
          <cell r="N500">
            <v>0</v>
          </cell>
          <cell r="O500">
            <v>0</v>
          </cell>
          <cell r="P500">
            <v>0</v>
          </cell>
          <cell r="Q500">
            <v>0</v>
          </cell>
          <cell r="R500">
            <v>0</v>
          </cell>
          <cell r="S500">
            <v>0</v>
          </cell>
          <cell r="T500">
            <v>0</v>
          </cell>
          <cell r="U500">
            <v>0</v>
          </cell>
          <cell r="V500">
            <v>0</v>
          </cell>
          <cell r="W500">
            <v>0</v>
          </cell>
          <cell r="X500">
            <v>74745.850000000006</v>
          </cell>
          <cell r="Y500">
            <v>37372.92</v>
          </cell>
          <cell r="Z500">
            <v>0</v>
          </cell>
          <cell r="AA500">
            <v>0</v>
          </cell>
          <cell r="AD500">
            <v>27453.89</v>
          </cell>
          <cell r="AE500">
            <v>27453.89</v>
          </cell>
          <cell r="AF500">
            <v>27453.89</v>
          </cell>
          <cell r="AG500">
            <v>27453.89</v>
          </cell>
          <cell r="AH500">
            <v>27453.89</v>
          </cell>
          <cell r="AI500">
            <v>27453.89</v>
          </cell>
          <cell r="AJ500">
            <v>22878.241666666669</v>
          </cell>
          <cell r="AK500">
            <v>16841.355416666669</v>
          </cell>
          <cell r="AL500">
            <v>12361.674166666666</v>
          </cell>
          <cell r="AM500">
            <v>9343.2308333333331</v>
          </cell>
          <cell r="AN500">
            <v>9343.2308333333331</v>
          </cell>
          <cell r="AP500">
            <v>9343.2308333333331</v>
          </cell>
          <cell r="AT500">
            <v>0</v>
          </cell>
        </row>
        <row r="501">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D501">
            <v>0</v>
          </cell>
          <cell r="AE501">
            <v>0</v>
          </cell>
          <cell r="AF501">
            <v>0</v>
          </cell>
          <cell r="AG501">
            <v>0</v>
          </cell>
          <cell r="AH501">
            <v>0</v>
          </cell>
          <cell r="AI501">
            <v>0</v>
          </cell>
          <cell r="AJ501">
            <v>0</v>
          </cell>
          <cell r="AK501">
            <v>0</v>
          </cell>
          <cell r="AL501">
            <v>0</v>
          </cell>
          <cell r="AM501">
            <v>0</v>
          </cell>
          <cell r="AN501">
            <v>0</v>
          </cell>
          <cell r="AP501">
            <v>0</v>
          </cell>
          <cell r="AT501">
            <v>0</v>
          </cell>
        </row>
        <row r="502">
          <cell r="J502">
            <v>0</v>
          </cell>
          <cell r="K502">
            <v>109815.57</v>
          </cell>
          <cell r="L502">
            <v>109815.57</v>
          </cell>
          <cell r="M502">
            <v>109815.57</v>
          </cell>
          <cell r="N502">
            <v>0</v>
          </cell>
          <cell r="O502">
            <v>0</v>
          </cell>
          <cell r="P502">
            <v>0</v>
          </cell>
          <cell r="Q502">
            <v>0</v>
          </cell>
          <cell r="R502">
            <v>0</v>
          </cell>
          <cell r="S502">
            <v>0</v>
          </cell>
          <cell r="T502">
            <v>0</v>
          </cell>
          <cell r="U502">
            <v>0</v>
          </cell>
          <cell r="V502">
            <v>0</v>
          </cell>
          <cell r="W502">
            <v>0</v>
          </cell>
          <cell r="X502">
            <v>74745.850000000006</v>
          </cell>
          <cell r="Y502">
            <v>37372.93</v>
          </cell>
          <cell r="Z502">
            <v>0</v>
          </cell>
          <cell r="AA502">
            <v>0</v>
          </cell>
          <cell r="AD502">
            <v>27453.892500000002</v>
          </cell>
          <cell r="AE502">
            <v>27453.892500000002</v>
          </cell>
          <cell r="AF502">
            <v>27453.892500000002</v>
          </cell>
          <cell r="AG502">
            <v>27453.892500000002</v>
          </cell>
          <cell r="AH502">
            <v>27453.892500000002</v>
          </cell>
          <cell r="AI502">
            <v>27453.892500000002</v>
          </cell>
          <cell r="AJ502">
            <v>22878.243750000005</v>
          </cell>
          <cell r="AK502">
            <v>16841.35666666667</v>
          </cell>
          <cell r="AL502">
            <v>12361.675000000001</v>
          </cell>
          <cell r="AM502">
            <v>9343.2316666666666</v>
          </cell>
          <cell r="AN502">
            <v>9343.2316666666666</v>
          </cell>
          <cell r="AP502">
            <v>9343.2316666666666</v>
          </cell>
          <cell r="AT502">
            <v>0</v>
          </cell>
        </row>
        <row r="503">
          <cell r="J503">
            <v>284291.68</v>
          </cell>
          <cell r="K503">
            <v>243678.59</v>
          </cell>
          <cell r="L503">
            <v>203065.5</v>
          </cell>
          <cell r="M503">
            <v>162452.41</v>
          </cell>
          <cell r="N503">
            <v>121839.32</v>
          </cell>
          <cell r="O503">
            <v>81226.23</v>
          </cell>
          <cell r="P503">
            <v>40613.14</v>
          </cell>
          <cell r="Q503">
            <v>0</v>
          </cell>
          <cell r="R503">
            <v>0</v>
          </cell>
          <cell r="S503">
            <v>0</v>
          </cell>
          <cell r="T503">
            <v>384763.83</v>
          </cell>
          <cell r="U503">
            <v>342012.29</v>
          </cell>
          <cell r="V503">
            <v>299260.75</v>
          </cell>
          <cell r="W503">
            <v>256509.21</v>
          </cell>
          <cell r="X503">
            <v>213757.67</v>
          </cell>
          <cell r="Y503">
            <v>171006.13</v>
          </cell>
          <cell r="Z503">
            <v>128254.59</v>
          </cell>
          <cell r="AA503">
            <v>85503.05</v>
          </cell>
          <cell r="AD503">
            <v>223372.04083333336</v>
          </cell>
          <cell r="AE503">
            <v>204757.70583333334</v>
          </cell>
          <cell r="AF503">
            <v>169221.24791666667</v>
          </cell>
          <cell r="AG503">
            <v>153101.04041666666</v>
          </cell>
          <cell r="AH503">
            <v>154615.76916666667</v>
          </cell>
          <cell r="AI503">
            <v>155952.29374999998</v>
          </cell>
          <cell r="AJ503">
            <v>157110.61416666667</v>
          </cell>
          <cell r="AK503">
            <v>158090.73041666666</v>
          </cell>
          <cell r="AL503">
            <v>158892.64249999999</v>
          </cell>
          <cell r="AM503">
            <v>159516.35041666668</v>
          </cell>
          <cell r="AN503">
            <v>159961.85416666666</v>
          </cell>
          <cell r="AP503">
            <v>160318.2525</v>
          </cell>
          <cell r="AT503">
            <v>0</v>
          </cell>
        </row>
        <row r="504">
          <cell r="J504">
            <v>212919.33</v>
          </cell>
          <cell r="K504">
            <v>184078.35</v>
          </cell>
          <cell r="L504">
            <v>155237.37</v>
          </cell>
          <cell r="M504">
            <v>126396.39</v>
          </cell>
          <cell r="N504">
            <v>97555.41</v>
          </cell>
          <cell r="O504">
            <v>68714.429999999993</v>
          </cell>
          <cell r="P504">
            <v>39873.449999999997</v>
          </cell>
          <cell r="Q504">
            <v>356484</v>
          </cell>
          <cell r="R504">
            <v>326777</v>
          </cell>
          <cell r="S504">
            <v>297070</v>
          </cell>
          <cell r="T504">
            <v>267363</v>
          </cell>
          <cell r="U504">
            <v>237656</v>
          </cell>
          <cell r="V504">
            <v>207949</v>
          </cell>
          <cell r="W504">
            <v>178242</v>
          </cell>
          <cell r="X504">
            <v>148535</v>
          </cell>
          <cell r="Y504">
            <v>118828</v>
          </cell>
          <cell r="Z504">
            <v>89121</v>
          </cell>
          <cell r="AA504">
            <v>59414</v>
          </cell>
          <cell r="AD504">
            <v>197093.0925</v>
          </cell>
          <cell r="AE504">
            <v>197923.03666666662</v>
          </cell>
          <cell r="AF504">
            <v>198221.12208333332</v>
          </cell>
          <cell r="AG504">
            <v>197987.34875</v>
          </cell>
          <cell r="AH504">
            <v>197681.40708333332</v>
          </cell>
          <cell r="AI504">
            <v>197303.29708333334</v>
          </cell>
          <cell r="AJ504">
            <v>196853.01874999996</v>
          </cell>
          <cell r="AK504">
            <v>196330.5720833333</v>
          </cell>
          <cell r="AL504">
            <v>195735.95708333331</v>
          </cell>
          <cell r="AM504">
            <v>195069.17374999999</v>
          </cell>
          <cell r="AN504">
            <v>194330.22208333333</v>
          </cell>
          <cell r="AP504">
            <v>178242</v>
          </cell>
          <cell r="AT504">
            <v>0</v>
          </cell>
        </row>
        <row r="505">
          <cell r="J505">
            <v>193725.26</v>
          </cell>
          <cell r="K505">
            <v>166050.23999999999</v>
          </cell>
          <cell r="L505">
            <v>138375.22</v>
          </cell>
          <cell r="M505">
            <v>110700.2</v>
          </cell>
          <cell r="N505">
            <v>83025.179999999993</v>
          </cell>
          <cell r="O505">
            <v>55350.16</v>
          </cell>
          <cell r="P505">
            <v>27675.14</v>
          </cell>
          <cell r="Q505">
            <v>0</v>
          </cell>
          <cell r="R505">
            <v>306333.71000000002</v>
          </cell>
          <cell r="S505">
            <v>706000.53</v>
          </cell>
          <cell r="T505">
            <v>250636.61</v>
          </cell>
          <cell r="U505">
            <v>222788.06</v>
          </cell>
          <cell r="V505">
            <v>194939.51</v>
          </cell>
          <cell r="W505">
            <v>167090.96</v>
          </cell>
          <cell r="X505">
            <v>139242.41</v>
          </cell>
          <cell r="Y505">
            <v>111393.86</v>
          </cell>
          <cell r="Z505">
            <v>83545.31</v>
          </cell>
          <cell r="AA505">
            <v>55696.76</v>
          </cell>
          <cell r="AD505">
            <v>154518.97166666665</v>
          </cell>
          <cell r="AE505">
            <v>153445.36124999996</v>
          </cell>
          <cell r="AF505">
            <v>170257.17624999999</v>
          </cell>
          <cell r="AG505">
            <v>188207.65625</v>
          </cell>
          <cell r="AH505">
            <v>188330.535</v>
          </cell>
          <cell r="AI505">
            <v>188438.95291666672</v>
          </cell>
          <cell r="AJ505">
            <v>188532.91</v>
          </cell>
          <cell r="AK505">
            <v>188612.40625</v>
          </cell>
          <cell r="AL505">
            <v>188677.44166666665</v>
          </cell>
          <cell r="AM505">
            <v>188728.01624999999</v>
          </cell>
          <cell r="AN505">
            <v>188764.13</v>
          </cell>
          <cell r="AP505">
            <v>188792.99416666664</v>
          </cell>
          <cell r="AT505">
            <v>0</v>
          </cell>
        </row>
        <row r="506">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D506">
            <v>0</v>
          </cell>
          <cell r="AE506">
            <v>0</v>
          </cell>
          <cell r="AF506">
            <v>0</v>
          </cell>
          <cell r="AG506">
            <v>0</v>
          </cell>
          <cell r="AH506">
            <v>0</v>
          </cell>
          <cell r="AI506">
            <v>0</v>
          </cell>
          <cell r="AJ506">
            <v>0</v>
          </cell>
          <cell r="AK506">
            <v>0</v>
          </cell>
          <cell r="AL506">
            <v>0</v>
          </cell>
          <cell r="AM506">
            <v>0</v>
          </cell>
          <cell r="AN506">
            <v>0</v>
          </cell>
          <cell r="AP506">
            <v>0</v>
          </cell>
          <cell r="AT506">
            <v>0</v>
          </cell>
        </row>
        <row r="507">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D507">
            <v>0</v>
          </cell>
          <cell r="AE507">
            <v>0</v>
          </cell>
          <cell r="AF507">
            <v>0</v>
          </cell>
          <cell r="AG507">
            <v>0</v>
          </cell>
          <cell r="AH507">
            <v>0</v>
          </cell>
          <cell r="AI507">
            <v>0</v>
          </cell>
          <cell r="AJ507">
            <v>0</v>
          </cell>
          <cell r="AK507">
            <v>0</v>
          </cell>
          <cell r="AL507">
            <v>0</v>
          </cell>
          <cell r="AM507">
            <v>0</v>
          </cell>
          <cell r="AN507">
            <v>0</v>
          </cell>
          <cell r="AP507">
            <v>0</v>
          </cell>
          <cell r="AT507">
            <v>0</v>
          </cell>
        </row>
        <row r="508">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D508">
            <v>0</v>
          </cell>
          <cell r="AE508">
            <v>0</v>
          </cell>
          <cell r="AF508">
            <v>0</v>
          </cell>
          <cell r="AG508">
            <v>0</v>
          </cell>
          <cell r="AH508">
            <v>0</v>
          </cell>
          <cell r="AI508">
            <v>0</v>
          </cell>
          <cell r="AJ508">
            <v>0</v>
          </cell>
          <cell r="AK508">
            <v>0</v>
          </cell>
          <cell r="AL508">
            <v>0</v>
          </cell>
          <cell r="AM508">
            <v>0</v>
          </cell>
          <cell r="AN508">
            <v>0</v>
          </cell>
          <cell r="AP508">
            <v>0</v>
          </cell>
          <cell r="AT508">
            <v>0</v>
          </cell>
        </row>
        <row r="509">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D509">
            <v>0</v>
          </cell>
          <cell r="AE509">
            <v>0</v>
          </cell>
          <cell r="AF509">
            <v>0</v>
          </cell>
          <cell r="AG509">
            <v>0</v>
          </cell>
          <cell r="AH509">
            <v>0</v>
          </cell>
          <cell r="AI509">
            <v>0</v>
          </cell>
          <cell r="AJ509">
            <v>0</v>
          </cell>
          <cell r="AK509">
            <v>0</v>
          </cell>
          <cell r="AL509">
            <v>0</v>
          </cell>
          <cell r="AM509">
            <v>0</v>
          </cell>
          <cell r="AN509">
            <v>0</v>
          </cell>
          <cell r="AP509">
            <v>0</v>
          </cell>
          <cell r="AT509">
            <v>0</v>
          </cell>
        </row>
        <row r="510">
          <cell r="J510">
            <v>0</v>
          </cell>
          <cell r="K510">
            <v>0</v>
          </cell>
          <cell r="L510">
            <v>0</v>
          </cell>
          <cell r="M510">
            <v>0</v>
          </cell>
          <cell r="N510">
            <v>80439.64</v>
          </cell>
          <cell r="O510">
            <v>70384.679999999993</v>
          </cell>
          <cell r="P510">
            <v>60329.72</v>
          </cell>
          <cell r="Q510">
            <v>70380.84</v>
          </cell>
          <cell r="R510">
            <v>59370.66</v>
          </cell>
          <cell r="S510">
            <v>33030.480000000003</v>
          </cell>
          <cell r="T510">
            <v>22020.3</v>
          </cell>
          <cell r="U510">
            <v>11010.12</v>
          </cell>
          <cell r="V510">
            <v>0</v>
          </cell>
          <cell r="W510">
            <v>0</v>
          </cell>
          <cell r="X510">
            <v>0</v>
          </cell>
          <cell r="Y510">
            <v>0</v>
          </cell>
          <cell r="Z510">
            <v>0</v>
          </cell>
          <cell r="AA510">
            <v>0</v>
          </cell>
          <cell r="AD510">
            <v>20528.705000000002</v>
          </cell>
          <cell r="AE510">
            <v>25935.017500000002</v>
          </cell>
          <cell r="AF510">
            <v>29785.065000000002</v>
          </cell>
          <cell r="AG510">
            <v>32078.847500000003</v>
          </cell>
          <cell r="AH510">
            <v>33455.114999999998</v>
          </cell>
          <cell r="AI510">
            <v>33913.870000000003</v>
          </cell>
          <cell r="AJ510">
            <v>33913.870000000003</v>
          </cell>
          <cell r="AK510">
            <v>33913.870000000003</v>
          </cell>
          <cell r="AL510">
            <v>33913.870000000003</v>
          </cell>
          <cell r="AM510">
            <v>30562.218333333334</v>
          </cell>
          <cell r="AN510">
            <v>24277.871666666662</v>
          </cell>
          <cell r="AP510">
            <v>13385.165000000001</v>
          </cell>
          <cell r="AT510">
            <v>0</v>
          </cell>
        </row>
        <row r="511">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D511">
            <v>0</v>
          </cell>
          <cell r="AE511">
            <v>0</v>
          </cell>
          <cell r="AF511">
            <v>0</v>
          </cell>
          <cell r="AG511">
            <v>0</v>
          </cell>
          <cell r="AH511">
            <v>0</v>
          </cell>
          <cell r="AI511">
            <v>0</v>
          </cell>
          <cell r="AJ511">
            <v>0</v>
          </cell>
          <cell r="AK511">
            <v>0</v>
          </cell>
          <cell r="AL511">
            <v>0</v>
          </cell>
          <cell r="AM511">
            <v>0</v>
          </cell>
          <cell r="AN511">
            <v>0</v>
          </cell>
          <cell r="AP511">
            <v>0</v>
          </cell>
          <cell r="AT511">
            <v>0</v>
          </cell>
        </row>
        <row r="512">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D512">
            <v>0</v>
          </cell>
          <cell r="AE512">
            <v>0</v>
          </cell>
          <cell r="AF512">
            <v>0</v>
          </cell>
          <cell r="AG512">
            <v>0</v>
          </cell>
          <cell r="AH512">
            <v>0</v>
          </cell>
          <cell r="AI512">
            <v>0</v>
          </cell>
          <cell r="AJ512">
            <v>0</v>
          </cell>
          <cell r="AK512">
            <v>0</v>
          </cell>
          <cell r="AL512">
            <v>0</v>
          </cell>
          <cell r="AM512">
            <v>0</v>
          </cell>
          <cell r="AN512">
            <v>0</v>
          </cell>
          <cell r="AP512">
            <v>31375.087916666667</v>
          </cell>
          <cell r="AT512">
            <v>0</v>
          </cell>
        </row>
        <row r="513">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D513">
            <v>0</v>
          </cell>
          <cell r="AE513">
            <v>0</v>
          </cell>
          <cell r="AF513">
            <v>0</v>
          </cell>
          <cell r="AG513">
            <v>0</v>
          </cell>
          <cell r="AH513">
            <v>0</v>
          </cell>
          <cell r="AI513">
            <v>0</v>
          </cell>
          <cell r="AJ513">
            <v>0</v>
          </cell>
          <cell r="AK513">
            <v>0</v>
          </cell>
          <cell r="AL513">
            <v>0</v>
          </cell>
          <cell r="AM513">
            <v>0</v>
          </cell>
          <cell r="AN513">
            <v>0</v>
          </cell>
          <cell r="AP513">
            <v>0</v>
          </cell>
          <cell r="AT513">
            <v>0</v>
          </cell>
        </row>
        <row r="514">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D514">
            <v>0</v>
          </cell>
          <cell r="AE514">
            <v>0</v>
          </cell>
          <cell r="AF514">
            <v>0</v>
          </cell>
          <cell r="AG514">
            <v>0</v>
          </cell>
          <cell r="AH514">
            <v>0</v>
          </cell>
          <cell r="AI514">
            <v>0</v>
          </cell>
          <cell r="AJ514">
            <v>0</v>
          </cell>
          <cell r="AK514">
            <v>0</v>
          </cell>
          <cell r="AL514">
            <v>0</v>
          </cell>
          <cell r="AM514">
            <v>0</v>
          </cell>
          <cell r="AN514">
            <v>0</v>
          </cell>
          <cell r="AP514">
            <v>0</v>
          </cell>
          <cell r="AT514">
            <v>0</v>
          </cell>
        </row>
        <row r="515">
          <cell r="J515">
            <v>0</v>
          </cell>
          <cell r="K515">
            <v>0</v>
          </cell>
          <cell r="L515">
            <v>0</v>
          </cell>
          <cell r="M515">
            <v>81120.5</v>
          </cell>
          <cell r="N515">
            <v>0</v>
          </cell>
          <cell r="O515">
            <v>0</v>
          </cell>
          <cell r="P515">
            <v>119044.75</v>
          </cell>
          <cell r="Q515">
            <v>348969.2</v>
          </cell>
          <cell r="R515">
            <v>303928.2</v>
          </cell>
          <cell r="S515">
            <v>293105.95</v>
          </cell>
          <cell r="T515">
            <v>206527.95</v>
          </cell>
          <cell r="U515">
            <v>103871.67</v>
          </cell>
          <cell r="V515">
            <v>103871.67</v>
          </cell>
          <cell r="W515">
            <v>3572722.56</v>
          </cell>
          <cell r="X515">
            <v>2928143.4</v>
          </cell>
          <cell r="Y515">
            <v>105205.85</v>
          </cell>
          <cell r="Z515">
            <v>35434.199999999997</v>
          </cell>
          <cell r="AA515">
            <v>35434.199999999997</v>
          </cell>
          <cell r="AD515">
            <v>31220.820833333331</v>
          </cell>
          <cell r="AE515">
            <v>58424.879166666658</v>
          </cell>
          <cell r="AF515">
            <v>83301.302083333328</v>
          </cell>
          <cell r="AG515">
            <v>104119.38124999999</v>
          </cell>
          <cell r="AH515">
            <v>117052.69874999998</v>
          </cell>
          <cell r="AI515">
            <v>125708.67124999997</v>
          </cell>
          <cell r="AJ515">
            <v>278900.09749999997</v>
          </cell>
          <cell r="AK515">
            <v>549769.51249999995</v>
          </cell>
          <cell r="AL515">
            <v>672779.04374999995</v>
          </cell>
          <cell r="AM515">
            <v>675259.02499999991</v>
          </cell>
          <cell r="AN515">
            <v>678211.87499999988</v>
          </cell>
          <cell r="AP515">
            <v>655227.52083333337</v>
          </cell>
          <cell r="AT515">
            <v>0</v>
          </cell>
        </row>
        <row r="516">
          <cell r="J516">
            <v>87611.67</v>
          </cell>
          <cell r="K516">
            <v>75095.73</v>
          </cell>
          <cell r="L516">
            <v>62579.79</v>
          </cell>
          <cell r="M516">
            <v>50063.85</v>
          </cell>
          <cell r="N516">
            <v>37547.910000000003</v>
          </cell>
          <cell r="O516">
            <v>25031.97</v>
          </cell>
          <cell r="P516">
            <v>195316.84</v>
          </cell>
          <cell r="Q516">
            <v>182800.81</v>
          </cell>
          <cell r="R516">
            <v>167567.41</v>
          </cell>
          <cell r="S516">
            <v>152334.01</v>
          </cell>
          <cell r="T516">
            <v>137100.60999999999</v>
          </cell>
          <cell r="U516">
            <v>121867.21</v>
          </cell>
          <cell r="V516">
            <v>106633.81</v>
          </cell>
          <cell r="W516">
            <v>91400.41</v>
          </cell>
          <cell r="X516">
            <v>76167.009999999995</v>
          </cell>
          <cell r="Y516">
            <v>60933.61</v>
          </cell>
          <cell r="Z516">
            <v>45700.21</v>
          </cell>
          <cell r="AA516">
            <v>30466.81</v>
          </cell>
          <cell r="AD516">
            <v>97945.827499999999</v>
          </cell>
          <cell r="AE516">
            <v>100550.05333333333</v>
          </cell>
          <cell r="AF516">
            <v>102927.82416666666</v>
          </cell>
          <cell r="AG516">
            <v>105079.14000000001</v>
          </cell>
          <cell r="AH516">
            <v>107004.00083333331</v>
          </cell>
          <cell r="AI516">
            <v>108702.40666666666</v>
          </cell>
          <cell r="AJ516">
            <v>110174.3575</v>
          </cell>
          <cell r="AK516">
            <v>111419.85333333333</v>
          </cell>
          <cell r="AL516">
            <v>112438.89416666667</v>
          </cell>
          <cell r="AM516">
            <v>113231.48</v>
          </cell>
          <cell r="AN516">
            <v>113797.61083333332</v>
          </cell>
          <cell r="AP516">
            <v>91400.409583333341</v>
          </cell>
          <cell r="AT516">
            <v>0</v>
          </cell>
        </row>
        <row r="517">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D517">
            <v>0</v>
          </cell>
          <cell r="AE517">
            <v>0</v>
          </cell>
          <cell r="AF517">
            <v>0</v>
          </cell>
          <cell r="AG517">
            <v>0</v>
          </cell>
          <cell r="AH517">
            <v>0</v>
          </cell>
          <cell r="AI517">
            <v>0</v>
          </cell>
          <cell r="AJ517">
            <v>0</v>
          </cell>
          <cell r="AK517">
            <v>0</v>
          </cell>
          <cell r="AL517">
            <v>0</v>
          </cell>
          <cell r="AM517">
            <v>0</v>
          </cell>
          <cell r="AN517">
            <v>0</v>
          </cell>
          <cell r="AP517">
            <v>0</v>
          </cell>
          <cell r="AT517">
            <v>0</v>
          </cell>
        </row>
        <row r="518">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D518">
            <v>0</v>
          </cell>
          <cell r="AE518">
            <v>0</v>
          </cell>
          <cell r="AF518">
            <v>0</v>
          </cell>
          <cell r="AG518">
            <v>0</v>
          </cell>
          <cell r="AH518">
            <v>0</v>
          </cell>
          <cell r="AI518">
            <v>0</v>
          </cell>
          <cell r="AJ518">
            <v>0</v>
          </cell>
          <cell r="AK518">
            <v>0</v>
          </cell>
          <cell r="AL518">
            <v>0</v>
          </cell>
          <cell r="AM518">
            <v>0</v>
          </cell>
          <cell r="AN518">
            <v>0</v>
          </cell>
          <cell r="AP518">
            <v>0</v>
          </cell>
          <cell r="AT518">
            <v>0</v>
          </cell>
        </row>
        <row r="519">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D519">
            <v>0</v>
          </cell>
          <cell r="AE519">
            <v>0</v>
          </cell>
          <cell r="AF519">
            <v>0</v>
          </cell>
          <cell r="AG519">
            <v>0</v>
          </cell>
          <cell r="AH519">
            <v>0</v>
          </cell>
          <cell r="AI519">
            <v>0</v>
          </cell>
          <cell r="AJ519">
            <v>0</v>
          </cell>
          <cell r="AK519">
            <v>0</v>
          </cell>
          <cell r="AL519">
            <v>0</v>
          </cell>
          <cell r="AM519">
            <v>0</v>
          </cell>
          <cell r="AN519">
            <v>0</v>
          </cell>
          <cell r="AP519">
            <v>0</v>
          </cell>
          <cell r="AT519">
            <v>0</v>
          </cell>
        </row>
        <row r="520">
          <cell r="J520">
            <v>172812.35</v>
          </cell>
          <cell r="K520">
            <v>148124.87</v>
          </cell>
          <cell r="L520">
            <v>123437.39</v>
          </cell>
          <cell r="M520">
            <v>98749.91</v>
          </cell>
          <cell r="N520">
            <v>74062.429999999993</v>
          </cell>
          <cell r="O520">
            <v>49374.95</v>
          </cell>
          <cell r="P520">
            <v>24687.47</v>
          </cell>
          <cell r="Q520">
            <v>505199.74</v>
          </cell>
          <cell r="R520">
            <v>463099.76</v>
          </cell>
          <cell r="S520">
            <v>420999.78</v>
          </cell>
          <cell r="T520">
            <v>378899.8</v>
          </cell>
          <cell r="U520">
            <v>336799.82</v>
          </cell>
          <cell r="V520">
            <v>294699.84000000003</v>
          </cell>
          <cell r="W520">
            <v>252599.86</v>
          </cell>
          <cell r="X520">
            <v>210499.88</v>
          </cell>
          <cell r="Y520">
            <v>168399.9</v>
          </cell>
          <cell r="Z520">
            <v>126299.92</v>
          </cell>
          <cell r="AA520">
            <v>84199.94</v>
          </cell>
          <cell r="AD520">
            <v>134595.93083333329</v>
          </cell>
          <cell r="AE520">
            <v>174744.24333333329</v>
          </cell>
          <cell r="AF520">
            <v>201097.77458333332</v>
          </cell>
          <cell r="AG520">
            <v>214882.66958333334</v>
          </cell>
          <cell r="AH520">
            <v>227216.52291666667</v>
          </cell>
          <cell r="AI520">
            <v>238099.33458333334</v>
          </cell>
          <cell r="AJ520">
            <v>247531.10458333333</v>
          </cell>
          <cell r="AK520">
            <v>255511.83291666667</v>
          </cell>
          <cell r="AL520">
            <v>262041.51958333328</v>
          </cell>
          <cell r="AM520">
            <v>267120.1645833333</v>
          </cell>
          <cell r="AN520">
            <v>270747.76791666663</v>
          </cell>
          <cell r="AP520">
            <v>277822.85291666666</v>
          </cell>
          <cell r="AT520">
            <v>0</v>
          </cell>
        </row>
        <row r="521">
          <cell r="J521">
            <v>0</v>
          </cell>
          <cell r="K521">
            <v>0</v>
          </cell>
          <cell r="L521">
            <v>0</v>
          </cell>
          <cell r="M521">
            <v>0</v>
          </cell>
          <cell r="N521">
            <v>0</v>
          </cell>
          <cell r="O521">
            <v>0</v>
          </cell>
          <cell r="P521">
            <v>0</v>
          </cell>
          <cell r="Q521">
            <v>0</v>
          </cell>
          <cell r="R521">
            <v>0</v>
          </cell>
          <cell r="S521">
            <v>233300.81</v>
          </cell>
          <cell r="T521">
            <v>0</v>
          </cell>
          <cell r="U521">
            <v>0</v>
          </cell>
          <cell r="V521">
            <v>0</v>
          </cell>
          <cell r="W521">
            <v>0</v>
          </cell>
          <cell r="X521">
            <v>0</v>
          </cell>
          <cell r="Y521">
            <v>0</v>
          </cell>
          <cell r="Z521">
            <v>0</v>
          </cell>
          <cell r="AA521">
            <v>0</v>
          </cell>
          <cell r="AD521">
            <v>0</v>
          </cell>
          <cell r="AE521">
            <v>0</v>
          </cell>
          <cell r="AF521">
            <v>9720.8670833333326</v>
          </cell>
          <cell r="AG521">
            <v>19441.734166666665</v>
          </cell>
          <cell r="AH521">
            <v>19441.734166666665</v>
          </cell>
          <cell r="AI521">
            <v>19441.734166666665</v>
          </cell>
          <cell r="AJ521">
            <v>19441.734166666665</v>
          </cell>
          <cell r="AK521">
            <v>19441.734166666665</v>
          </cell>
          <cell r="AL521">
            <v>19441.734166666665</v>
          </cell>
          <cell r="AM521">
            <v>19441.734166666665</v>
          </cell>
          <cell r="AN521">
            <v>19441.734166666665</v>
          </cell>
          <cell r="AP521">
            <v>19441.734166666665</v>
          </cell>
          <cell r="AT521">
            <v>0</v>
          </cell>
        </row>
        <row r="522">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D522">
            <v>0</v>
          </cell>
          <cell r="AE522">
            <v>0</v>
          </cell>
          <cell r="AF522">
            <v>0</v>
          </cell>
          <cell r="AG522">
            <v>0</v>
          </cell>
          <cell r="AH522">
            <v>0</v>
          </cell>
          <cell r="AI522">
            <v>0</v>
          </cell>
          <cell r="AJ522">
            <v>0</v>
          </cell>
          <cell r="AK522">
            <v>0</v>
          </cell>
          <cell r="AL522">
            <v>0</v>
          </cell>
          <cell r="AM522">
            <v>0</v>
          </cell>
          <cell r="AN522">
            <v>0</v>
          </cell>
          <cell r="AP522">
            <v>0</v>
          </cell>
          <cell r="AT522">
            <v>0</v>
          </cell>
        </row>
        <row r="523">
          <cell r="J523">
            <v>0</v>
          </cell>
          <cell r="K523">
            <v>0</v>
          </cell>
          <cell r="L523">
            <v>0</v>
          </cell>
          <cell r="M523">
            <v>0</v>
          </cell>
          <cell r="N523">
            <v>0</v>
          </cell>
          <cell r="O523">
            <v>0</v>
          </cell>
          <cell r="P523">
            <v>0</v>
          </cell>
          <cell r="Q523">
            <v>0</v>
          </cell>
          <cell r="R523">
            <v>0</v>
          </cell>
          <cell r="S523">
            <v>128059.38</v>
          </cell>
          <cell r="T523">
            <v>0</v>
          </cell>
          <cell r="U523">
            <v>0</v>
          </cell>
          <cell r="V523">
            <v>0</v>
          </cell>
          <cell r="W523">
            <v>0</v>
          </cell>
          <cell r="X523">
            <v>0</v>
          </cell>
          <cell r="Y523">
            <v>0</v>
          </cell>
          <cell r="Z523">
            <v>0</v>
          </cell>
          <cell r="AA523">
            <v>0</v>
          </cell>
          <cell r="AD523">
            <v>0</v>
          </cell>
          <cell r="AE523">
            <v>0</v>
          </cell>
          <cell r="AF523">
            <v>5335.8074999999999</v>
          </cell>
          <cell r="AG523">
            <v>10671.615</v>
          </cell>
          <cell r="AH523">
            <v>10671.615</v>
          </cell>
          <cell r="AI523">
            <v>10671.615</v>
          </cell>
          <cell r="AJ523">
            <v>10671.615</v>
          </cell>
          <cell r="AK523">
            <v>10671.615</v>
          </cell>
          <cell r="AL523">
            <v>10671.615</v>
          </cell>
          <cell r="AM523">
            <v>10671.615</v>
          </cell>
          <cell r="AN523">
            <v>10671.615</v>
          </cell>
          <cell r="AP523">
            <v>10671.615</v>
          </cell>
          <cell r="AT523">
            <v>0</v>
          </cell>
        </row>
        <row r="524">
          <cell r="J524">
            <v>417039</v>
          </cell>
          <cell r="K524">
            <v>357462</v>
          </cell>
          <cell r="L524">
            <v>297885</v>
          </cell>
          <cell r="M524">
            <v>238308</v>
          </cell>
          <cell r="N524">
            <v>178731</v>
          </cell>
          <cell r="O524">
            <v>119154</v>
          </cell>
          <cell r="P524">
            <v>59577</v>
          </cell>
          <cell r="Q524">
            <v>0</v>
          </cell>
          <cell r="R524">
            <v>674283.49</v>
          </cell>
          <cell r="S524">
            <v>612984.98</v>
          </cell>
          <cell r="T524">
            <v>551686.47</v>
          </cell>
          <cell r="U524">
            <v>490387.96</v>
          </cell>
          <cell r="V524">
            <v>429089.45</v>
          </cell>
          <cell r="W524">
            <v>367790.94</v>
          </cell>
          <cell r="X524">
            <v>306492.43</v>
          </cell>
          <cell r="Y524">
            <v>245193.92</v>
          </cell>
          <cell r="Z524">
            <v>183895.41</v>
          </cell>
          <cell r="AA524">
            <v>122596.9</v>
          </cell>
          <cell r="AD524">
            <v>327673.5</v>
          </cell>
          <cell r="AE524">
            <v>328462.5204166667</v>
          </cell>
          <cell r="AF524">
            <v>329968.83166666672</v>
          </cell>
          <cell r="AG524">
            <v>331331.68375000003</v>
          </cell>
          <cell r="AH524">
            <v>332551.07666666672</v>
          </cell>
          <cell r="AI524">
            <v>333627.01041666663</v>
          </cell>
          <cell r="AJ524">
            <v>334559.48499999993</v>
          </cell>
          <cell r="AK524">
            <v>335348.50041666668</v>
          </cell>
          <cell r="AL524">
            <v>335994.0566666667</v>
          </cell>
          <cell r="AM524">
            <v>336496.15375</v>
          </cell>
          <cell r="AN524">
            <v>336854.79166666669</v>
          </cell>
          <cell r="AP524">
            <v>337141.69500000001</v>
          </cell>
          <cell r="AT524">
            <v>0</v>
          </cell>
        </row>
        <row r="525">
          <cell r="J525">
            <v>262418.3</v>
          </cell>
          <cell r="K525">
            <v>224929.96</v>
          </cell>
          <cell r="L525">
            <v>187441.62</v>
          </cell>
          <cell r="M525">
            <v>149953.28</v>
          </cell>
          <cell r="N525">
            <v>112464.94</v>
          </cell>
          <cell r="O525">
            <v>74976.600000000006</v>
          </cell>
          <cell r="P525">
            <v>37488.26</v>
          </cell>
          <cell r="Q525">
            <v>0</v>
          </cell>
          <cell r="R525">
            <v>412371.66</v>
          </cell>
          <cell r="S525">
            <v>374883.32</v>
          </cell>
          <cell r="T525">
            <v>337394.98</v>
          </cell>
          <cell r="U525">
            <v>299906.64</v>
          </cell>
          <cell r="V525">
            <v>262418.3</v>
          </cell>
          <cell r="W525">
            <v>224929.96</v>
          </cell>
          <cell r="X525">
            <v>187441.62</v>
          </cell>
          <cell r="Y525">
            <v>149953.28</v>
          </cell>
          <cell r="Z525">
            <v>112464.94</v>
          </cell>
          <cell r="AA525">
            <v>74976.600000000006</v>
          </cell>
          <cell r="AD525">
            <v>206185.79666666663</v>
          </cell>
          <cell r="AE525">
            <v>206185.79666666666</v>
          </cell>
          <cell r="AF525">
            <v>206185.79666666666</v>
          </cell>
          <cell r="AG525">
            <v>206185.79666666663</v>
          </cell>
          <cell r="AH525">
            <v>206185.79666666666</v>
          </cell>
          <cell r="AI525">
            <v>206185.79666666666</v>
          </cell>
          <cell r="AJ525">
            <v>206185.79666666666</v>
          </cell>
          <cell r="AK525">
            <v>206185.79666666672</v>
          </cell>
          <cell r="AL525">
            <v>206185.79666666666</v>
          </cell>
          <cell r="AM525">
            <v>206185.79666666663</v>
          </cell>
          <cell r="AN525">
            <v>206185.79666666663</v>
          </cell>
          <cell r="AP525">
            <v>264395.42166666663</v>
          </cell>
          <cell r="AT525">
            <v>0</v>
          </cell>
        </row>
        <row r="526">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D526">
            <v>0</v>
          </cell>
          <cell r="AE526">
            <v>0</v>
          </cell>
          <cell r="AF526">
            <v>0</v>
          </cell>
          <cell r="AG526">
            <v>0</v>
          </cell>
          <cell r="AH526">
            <v>0</v>
          </cell>
          <cell r="AI526">
            <v>0</v>
          </cell>
          <cell r="AJ526">
            <v>0</v>
          </cell>
          <cell r="AK526">
            <v>0</v>
          </cell>
          <cell r="AL526">
            <v>0</v>
          </cell>
          <cell r="AM526">
            <v>0</v>
          </cell>
          <cell r="AN526">
            <v>0</v>
          </cell>
          <cell r="AP526">
            <v>0</v>
          </cell>
          <cell r="AT526" t="str">
            <v>23</v>
          </cell>
        </row>
        <row r="527">
          <cell r="J527">
            <v>50930.85</v>
          </cell>
          <cell r="K527">
            <v>43655.02</v>
          </cell>
          <cell r="L527">
            <v>36379.19</v>
          </cell>
          <cell r="M527">
            <v>29103.360000000001</v>
          </cell>
          <cell r="N527">
            <v>21827.53</v>
          </cell>
          <cell r="O527">
            <v>14551.7</v>
          </cell>
          <cell r="P527">
            <v>7275.87</v>
          </cell>
          <cell r="Q527">
            <v>0</v>
          </cell>
          <cell r="R527">
            <v>0</v>
          </cell>
          <cell r="S527">
            <v>0</v>
          </cell>
          <cell r="T527">
            <v>65082.74</v>
          </cell>
          <cell r="U527">
            <v>57851.32</v>
          </cell>
          <cell r="V527">
            <v>50619.9</v>
          </cell>
          <cell r="W527">
            <v>43388.480000000003</v>
          </cell>
          <cell r="X527">
            <v>36157.06</v>
          </cell>
          <cell r="Y527">
            <v>28925.64</v>
          </cell>
          <cell r="Z527">
            <v>21694.22</v>
          </cell>
          <cell r="AA527">
            <v>14462.8</v>
          </cell>
          <cell r="AD527">
            <v>40017.101666666669</v>
          </cell>
          <cell r="AE527">
            <v>36682.344583333332</v>
          </cell>
          <cell r="AF527">
            <v>30315.99</v>
          </cell>
          <cell r="AG527">
            <v>27267.735416666663</v>
          </cell>
          <cell r="AH527">
            <v>27236.271666666667</v>
          </cell>
          <cell r="AI527">
            <v>27208.508749999997</v>
          </cell>
          <cell r="AJ527">
            <v>27184.446666666667</v>
          </cell>
          <cell r="AK527">
            <v>27164.085416666665</v>
          </cell>
          <cell r="AL527">
            <v>27147.424999999999</v>
          </cell>
          <cell r="AM527">
            <v>27134.46541666667</v>
          </cell>
          <cell r="AN527">
            <v>27125.206666666665</v>
          </cell>
          <cell r="AP527">
            <v>27117.794999999998</v>
          </cell>
          <cell r="AT527">
            <v>0</v>
          </cell>
        </row>
        <row r="528">
          <cell r="J528">
            <v>66887.520000000004</v>
          </cell>
          <cell r="K528">
            <v>59455.57</v>
          </cell>
          <cell r="L528">
            <v>52023.62</v>
          </cell>
          <cell r="M528">
            <v>44591.67</v>
          </cell>
          <cell r="N528">
            <v>37159.72</v>
          </cell>
          <cell r="O528">
            <v>29727.77</v>
          </cell>
          <cell r="P528">
            <v>22295.82</v>
          </cell>
          <cell r="Q528">
            <v>14863.87</v>
          </cell>
          <cell r="R528">
            <v>7431.92</v>
          </cell>
          <cell r="S528">
            <v>0</v>
          </cell>
          <cell r="T528">
            <v>0</v>
          </cell>
          <cell r="U528">
            <v>74319.47</v>
          </cell>
          <cell r="V528">
            <v>66887.520000000004</v>
          </cell>
          <cell r="W528">
            <v>59455.57</v>
          </cell>
          <cell r="X528">
            <v>52023.62</v>
          </cell>
          <cell r="Y528">
            <v>44591.67</v>
          </cell>
          <cell r="Z528">
            <v>37159.72</v>
          </cell>
          <cell r="AA528">
            <v>29727.77</v>
          </cell>
          <cell r="AD528">
            <v>34063.082916666674</v>
          </cell>
          <cell r="AE528">
            <v>34063.080416666664</v>
          </cell>
          <cell r="AF528">
            <v>34063.079166666663</v>
          </cell>
          <cell r="AG528">
            <v>34063.079166666663</v>
          </cell>
          <cell r="AH528">
            <v>34063.079166666663</v>
          </cell>
          <cell r="AI528">
            <v>34063.079166666663</v>
          </cell>
          <cell r="AJ528">
            <v>34063.07916666667</v>
          </cell>
          <cell r="AK528">
            <v>34063.07916666667</v>
          </cell>
          <cell r="AL528">
            <v>34063.07916666667</v>
          </cell>
          <cell r="AM528">
            <v>34063.079166666663</v>
          </cell>
          <cell r="AN528">
            <v>34063.07916666667</v>
          </cell>
          <cell r="AP528">
            <v>34063.07916666667</v>
          </cell>
          <cell r="AT528">
            <v>0</v>
          </cell>
        </row>
        <row r="529">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D529">
            <v>0</v>
          </cell>
          <cell r="AE529">
            <v>0</v>
          </cell>
          <cell r="AF529">
            <v>0</v>
          </cell>
          <cell r="AG529">
            <v>0</v>
          </cell>
          <cell r="AH529">
            <v>0</v>
          </cell>
          <cell r="AI529">
            <v>0</v>
          </cell>
          <cell r="AJ529">
            <v>0</v>
          </cell>
          <cell r="AK529">
            <v>0</v>
          </cell>
          <cell r="AL529">
            <v>0</v>
          </cell>
          <cell r="AM529">
            <v>0</v>
          </cell>
          <cell r="AN529">
            <v>0</v>
          </cell>
          <cell r="AP529">
            <v>0</v>
          </cell>
          <cell r="AT529">
            <v>0</v>
          </cell>
        </row>
        <row r="530">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D530">
            <v>0</v>
          </cell>
          <cell r="AE530">
            <v>0</v>
          </cell>
          <cell r="AF530">
            <v>0</v>
          </cell>
          <cell r="AG530">
            <v>0</v>
          </cell>
          <cell r="AH530">
            <v>0</v>
          </cell>
          <cell r="AI530">
            <v>0</v>
          </cell>
          <cell r="AJ530">
            <v>0</v>
          </cell>
          <cell r="AK530">
            <v>0</v>
          </cell>
          <cell r="AL530">
            <v>0</v>
          </cell>
          <cell r="AM530">
            <v>0</v>
          </cell>
          <cell r="AN530">
            <v>0</v>
          </cell>
          <cell r="AP530">
            <v>0</v>
          </cell>
          <cell r="AT530">
            <v>0</v>
          </cell>
        </row>
        <row r="531">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D531">
            <v>80851.460000000006</v>
          </cell>
          <cell r="AE531">
            <v>40425.730000000003</v>
          </cell>
          <cell r="AF531">
            <v>0</v>
          </cell>
          <cell r="AG531">
            <v>0</v>
          </cell>
          <cell r="AH531">
            <v>0</v>
          </cell>
          <cell r="AI531">
            <v>0</v>
          </cell>
          <cell r="AJ531">
            <v>0</v>
          </cell>
          <cell r="AK531">
            <v>0</v>
          </cell>
          <cell r="AL531">
            <v>0</v>
          </cell>
          <cell r="AM531">
            <v>0</v>
          </cell>
          <cell r="AN531">
            <v>0</v>
          </cell>
          <cell r="AP531">
            <v>0</v>
          </cell>
          <cell r="AT531">
            <v>0</v>
          </cell>
        </row>
        <row r="532">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D532">
            <v>0</v>
          </cell>
          <cell r="AE532">
            <v>0</v>
          </cell>
          <cell r="AF532">
            <v>0</v>
          </cell>
          <cell r="AG532">
            <v>0</v>
          </cell>
          <cell r="AH532">
            <v>0</v>
          </cell>
          <cell r="AI532">
            <v>0</v>
          </cell>
          <cell r="AJ532">
            <v>0</v>
          </cell>
          <cell r="AK532">
            <v>0</v>
          </cell>
          <cell r="AL532">
            <v>0</v>
          </cell>
          <cell r="AM532">
            <v>0</v>
          </cell>
          <cell r="AN532">
            <v>0</v>
          </cell>
          <cell r="AP532">
            <v>0</v>
          </cell>
          <cell r="AT532">
            <v>0</v>
          </cell>
        </row>
        <row r="533">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D533">
            <v>0</v>
          </cell>
          <cell r="AE533">
            <v>0</v>
          </cell>
          <cell r="AF533">
            <v>0</v>
          </cell>
          <cell r="AG533">
            <v>0</v>
          </cell>
          <cell r="AH533">
            <v>0</v>
          </cell>
          <cell r="AI533">
            <v>0</v>
          </cell>
          <cell r="AJ533">
            <v>0</v>
          </cell>
          <cell r="AK533">
            <v>0</v>
          </cell>
          <cell r="AL533">
            <v>0</v>
          </cell>
          <cell r="AM533">
            <v>0</v>
          </cell>
          <cell r="AN533">
            <v>0</v>
          </cell>
          <cell r="AP533">
            <v>0</v>
          </cell>
          <cell r="AT533">
            <v>0</v>
          </cell>
        </row>
        <row r="534">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D534">
            <v>0</v>
          </cell>
          <cell r="AE534">
            <v>0</v>
          </cell>
          <cell r="AF534">
            <v>0</v>
          </cell>
          <cell r="AG534">
            <v>0</v>
          </cell>
          <cell r="AH534">
            <v>0</v>
          </cell>
          <cell r="AI534">
            <v>0</v>
          </cell>
          <cell r="AJ534">
            <v>0</v>
          </cell>
          <cell r="AK534">
            <v>0</v>
          </cell>
          <cell r="AL534">
            <v>0</v>
          </cell>
          <cell r="AM534">
            <v>0</v>
          </cell>
          <cell r="AN534">
            <v>0</v>
          </cell>
          <cell r="AP534">
            <v>0</v>
          </cell>
          <cell r="AT534">
            <v>0</v>
          </cell>
        </row>
        <row r="535">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D535">
            <v>0</v>
          </cell>
          <cell r="AE535">
            <v>0</v>
          </cell>
          <cell r="AF535">
            <v>0</v>
          </cell>
          <cell r="AG535">
            <v>0</v>
          </cell>
          <cell r="AH535">
            <v>0</v>
          </cell>
          <cell r="AI535">
            <v>0</v>
          </cell>
          <cell r="AJ535">
            <v>0</v>
          </cell>
          <cell r="AK535">
            <v>0</v>
          </cell>
          <cell r="AL535">
            <v>0</v>
          </cell>
          <cell r="AM535">
            <v>0</v>
          </cell>
          <cell r="AN535">
            <v>0</v>
          </cell>
          <cell r="AP535">
            <v>0</v>
          </cell>
          <cell r="AT535">
            <v>0</v>
          </cell>
        </row>
        <row r="536">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D536">
            <v>0</v>
          </cell>
          <cell r="AE536">
            <v>0</v>
          </cell>
          <cell r="AF536">
            <v>0</v>
          </cell>
          <cell r="AG536">
            <v>0</v>
          </cell>
          <cell r="AH536">
            <v>0</v>
          </cell>
          <cell r="AI536">
            <v>0</v>
          </cell>
          <cell r="AJ536">
            <v>0</v>
          </cell>
          <cell r="AK536">
            <v>0</v>
          </cell>
          <cell r="AL536">
            <v>0</v>
          </cell>
          <cell r="AM536">
            <v>0</v>
          </cell>
          <cell r="AN536">
            <v>0</v>
          </cell>
          <cell r="AP536">
            <v>0</v>
          </cell>
          <cell r="AT536">
            <v>0</v>
          </cell>
        </row>
        <row r="537">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D537">
            <v>0</v>
          </cell>
          <cell r="AE537">
            <v>0</v>
          </cell>
          <cell r="AF537">
            <v>0</v>
          </cell>
          <cell r="AG537">
            <v>0</v>
          </cell>
          <cell r="AH537">
            <v>0</v>
          </cell>
          <cell r="AI537">
            <v>0</v>
          </cell>
          <cell r="AJ537">
            <v>0</v>
          </cell>
          <cell r="AK537">
            <v>0</v>
          </cell>
          <cell r="AL537">
            <v>0</v>
          </cell>
          <cell r="AM537">
            <v>0</v>
          </cell>
          <cell r="AN537">
            <v>0</v>
          </cell>
          <cell r="AP537">
            <v>0</v>
          </cell>
          <cell r="AT537">
            <v>0</v>
          </cell>
        </row>
        <row r="538">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D538">
            <v>0</v>
          </cell>
          <cell r="AE538">
            <v>0</v>
          </cell>
          <cell r="AF538">
            <v>0</v>
          </cell>
          <cell r="AG538">
            <v>0</v>
          </cell>
          <cell r="AH538">
            <v>0</v>
          </cell>
          <cell r="AI538">
            <v>0</v>
          </cell>
          <cell r="AJ538">
            <v>0</v>
          </cell>
          <cell r="AK538">
            <v>0</v>
          </cell>
          <cell r="AL538">
            <v>0</v>
          </cell>
          <cell r="AM538">
            <v>0</v>
          </cell>
          <cell r="AN538">
            <v>0</v>
          </cell>
          <cell r="AP538">
            <v>0</v>
          </cell>
          <cell r="AT538">
            <v>0</v>
          </cell>
        </row>
        <row r="539">
          <cell r="J539">
            <v>132239.74</v>
          </cell>
          <cell r="K539">
            <v>113348.34</v>
          </cell>
          <cell r="L539">
            <v>94456.94</v>
          </cell>
          <cell r="M539">
            <v>75565.539999999994</v>
          </cell>
          <cell r="N539">
            <v>56674.14</v>
          </cell>
          <cell r="O539">
            <v>37782.74</v>
          </cell>
          <cell r="P539">
            <v>18891.34</v>
          </cell>
          <cell r="Q539">
            <v>0</v>
          </cell>
          <cell r="R539">
            <v>211338.04</v>
          </cell>
          <cell r="S539">
            <v>192125.49</v>
          </cell>
          <cell r="T539">
            <v>172912.94</v>
          </cell>
          <cell r="U539">
            <v>153700.39000000001</v>
          </cell>
          <cell r="V539">
            <v>134487.84</v>
          </cell>
          <cell r="W539">
            <v>115275.29</v>
          </cell>
          <cell r="X539">
            <v>96062.74</v>
          </cell>
          <cell r="Y539">
            <v>76850.19</v>
          </cell>
          <cell r="Z539">
            <v>57637.64</v>
          </cell>
          <cell r="AA539">
            <v>38425.089999999997</v>
          </cell>
          <cell r="AD539">
            <v>103902.645</v>
          </cell>
          <cell r="AE539">
            <v>104049.84083333332</v>
          </cell>
          <cell r="AF539">
            <v>104330.85125000001</v>
          </cell>
          <cell r="AG539">
            <v>104585.09916666667</v>
          </cell>
          <cell r="AH539">
            <v>104812.58458333334</v>
          </cell>
          <cell r="AI539">
            <v>105013.3075</v>
          </cell>
          <cell r="AJ539">
            <v>105187.26791666665</v>
          </cell>
          <cell r="AK539">
            <v>105334.46583333334</v>
          </cell>
          <cell r="AL539">
            <v>105454.90125</v>
          </cell>
          <cell r="AM539">
            <v>105548.57416666666</v>
          </cell>
          <cell r="AN539">
            <v>105615.48458333332</v>
          </cell>
          <cell r="AP539">
            <v>105669.01583333332</v>
          </cell>
          <cell r="AT539" t="str">
            <v xml:space="preserve"> </v>
          </cell>
        </row>
        <row r="540">
          <cell r="J540">
            <v>0</v>
          </cell>
          <cell r="K540">
            <v>0</v>
          </cell>
          <cell r="L540">
            <v>0</v>
          </cell>
          <cell r="M540">
            <v>0</v>
          </cell>
          <cell r="N540">
            <v>0</v>
          </cell>
          <cell r="O540">
            <v>0</v>
          </cell>
          <cell r="P540">
            <v>0</v>
          </cell>
          <cell r="Q540">
            <v>0</v>
          </cell>
          <cell r="R540">
            <v>0</v>
          </cell>
          <cell r="S540">
            <v>3725.41</v>
          </cell>
          <cell r="T540">
            <v>0</v>
          </cell>
          <cell r="U540">
            <v>0</v>
          </cell>
          <cell r="V540">
            <v>0</v>
          </cell>
          <cell r="W540">
            <v>0</v>
          </cell>
          <cell r="X540">
            <v>0</v>
          </cell>
          <cell r="Y540">
            <v>0</v>
          </cell>
          <cell r="Z540">
            <v>0</v>
          </cell>
          <cell r="AA540">
            <v>0</v>
          </cell>
          <cell r="AD540">
            <v>0</v>
          </cell>
          <cell r="AE540">
            <v>0</v>
          </cell>
          <cell r="AF540">
            <v>155.22541666666666</v>
          </cell>
          <cell r="AG540">
            <v>310.45083333333332</v>
          </cell>
          <cell r="AH540">
            <v>310.45083333333332</v>
          </cell>
          <cell r="AI540">
            <v>310.45083333333332</v>
          </cell>
          <cell r="AJ540">
            <v>310.45083333333332</v>
          </cell>
          <cell r="AK540">
            <v>310.45083333333332</v>
          </cell>
          <cell r="AL540">
            <v>310.45083333333332</v>
          </cell>
          <cell r="AM540">
            <v>310.45083333333332</v>
          </cell>
          <cell r="AN540">
            <v>310.45083333333332</v>
          </cell>
          <cell r="AP540">
            <v>310.45083333333332</v>
          </cell>
          <cell r="AT540">
            <v>0</v>
          </cell>
        </row>
        <row r="541">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D541">
            <v>0</v>
          </cell>
          <cell r="AE541">
            <v>0</v>
          </cell>
          <cell r="AF541">
            <v>0</v>
          </cell>
          <cell r="AG541">
            <v>0</v>
          </cell>
          <cell r="AH541">
            <v>0</v>
          </cell>
          <cell r="AI541">
            <v>0</v>
          </cell>
          <cell r="AJ541">
            <v>0</v>
          </cell>
          <cell r="AK541">
            <v>0</v>
          </cell>
          <cell r="AL541">
            <v>0</v>
          </cell>
          <cell r="AM541">
            <v>0</v>
          </cell>
          <cell r="AN541">
            <v>0</v>
          </cell>
          <cell r="AP541">
            <v>0</v>
          </cell>
          <cell r="AT541">
            <v>0</v>
          </cell>
        </row>
        <row r="542">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D542">
            <v>0</v>
          </cell>
          <cell r="AE542">
            <v>0</v>
          </cell>
          <cell r="AF542">
            <v>0</v>
          </cell>
          <cell r="AG542">
            <v>0</v>
          </cell>
          <cell r="AH542">
            <v>0</v>
          </cell>
          <cell r="AI542">
            <v>0</v>
          </cell>
          <cell r="AJ542">
            <v>0</v>
          </cell>
          <cell r="AK542">
            <v>0</v>
          </cell>
          <cell r="AL542">
            <v>0</v>
          </cell>
          <cell r="AM542">
            <v>0</v>
          </cell>
          <cell r="AN542">
            <v>0</v>
          </cell>
          <cell r="AP542">
            <v>0</v>
          </cell>
          <cell r="AT542">
            <v>0</v>
          </cell>
        </row>
        <row r="543">
          <cell r="J543">
            <v>143703.31</v>
          </cell>
          <cell r="K543">
            <v>123174.27</v>
          </cell>
          <cell r="L543">
            <v>102645.23</v>
          </cell>
          <cell r="M543">
            <v>82116.19</v>
          </cell>
          <cell r="N543">
            <v>61587.15</v>
          </cell>
          <cell r="O543">
            <v>41058.11</v>
          </cell>
          <cell r="P543">
            <v>20529.07</v>
          </cell>
          <cell r="Q543">
            <v>0</v>
          </cell>
          <cell r="R543">
            <v>367159.88</v>
          </cell>
          <cell r="S543">
            <v>336108.57</v>
          </cell>
          <cell r="T543">
            <v>303893.83</v>
          </cell>
          <cell r="U543">
            <v>271679.09000000003</v>
          </cell>
          <cell r="V543">
            <v>239464.35</v>
          </cell>
          <cell r="W543">
            <v>207249.61</v>
          </cell>
          <cell r="X543">
            <v>175034.87</v>
          </cell>
          <cell r="Y543">
            <v>142820.13</v>
          </cell>
          <cell r="Z543">
            <v>110605.39</v>
          </cell>
          <cell r="AA543">
            <v>73736.91</v>
          </cell>
          <cell r="AD543">
            <v>147914.17916666667</v>
          </cell>
          <cell r="AE543">
            <v>148736.93208333332</v>
          </cell>
          <cell r="AF543">
            <v>150404.59458333332</v>
          </cell>
          <cell r="AG543">
            <v>152068.09416666668</v>
          </cell>
          <cell r="AH543">
            <v>153678.95458333334</v>
          </cell>
          <cell r="AI543">
            <v>158461.26833333334</v>
          </cell>
          <cell r="AJ543">
            <v>165954.45083333334</v>
          </cell>
          <cell r="AK543">
            <v>172473.82500000001</v>
          </cell>
          <cell r="AL543">
            <v>178019.39083333337</v>
          </cell>
          <cell r="AM543">
            <v>182591.14833333335</v>
          </cell>
          <cell r="AN543">
            <v>185995.19166666668</v>
          </cell>
          <cell r="AP543">
            <v>188718.42166666672</v>
          </cell>
          <cell r="AT543">
            <v>0</v>
          </cell>
        </row>
        <row r="544">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D544">
            <v>0</v>
          </cell>
          <cell r="AE544">
            <v>0</v>
          </cell>
          <cell r="AF544">
            <v>0</v>
          </cell>
          <cell r="AG544">
            <v>0</v>
          </cell>
          <cell r="AH544">
            <v>0</v>
          </cell>
          <cell r="AI544">
            <v>0</v>
          </cell>
          <cell r="AJ544">
            <v>0</v>
          </cell>
          <cell r="AK544">
            <v>0</v>
          </cell>
          <cell r="AL544">
            <v>0</v>
          </cell>
          <cell r="AM544">
            <v>0</v>
          </cell>
          <cell r="AN544">
            <v>0</v>
          </cell>
          <cell r="AP544">
            <v>0</v>
          </cell>
          <cell r="AT544">
            <v>0</v>
          </cell>
        </row>
        <row r="545">
          <cell r="J545">
            <v>0</v>
          </cell>
          <cell r="K545">
            <v>0</v>
          </cell>
          <cell r="L545">
            <v>0</v>
          </cell>
          <cell r="M545">
            <v>0</v>
          </cell>
          <cell r="N545">
            <v>0</v>
          </cell>
          <cell r="O545">
            <v>0</v>
          </cell>
          <cell r="P545">
            <v>0</v>
          </cell>
          <cell r="Q545">
            <v>0</v>
          </cell>
          <cell r="R545">
            <v>148028.28</v>
          </cell>
          <cell r="S545">
            <v>148028.28</v>
          </cell>
          <cell r="T545">
            <v>148028.28</v>
          </cell>
          <cell r="U545">
            <v>148028.28</v>
          </cell>
          <cell r="V545">
            <v>148028.28</v>
          </cell>
          <cell r="W545">
            <v>148028.28</v>
          </cell>
          <cell r="X545">
            <v>148028.28</v>
          </cell>
          <cell r="Y545">
            <v>53828.44</v>
          </cell>
          <cell r="Z545">
            <v>40371.32</v>
          </cell>
          <cell r="AA545">
            <v>26914.2</v>
          </cell>
          <cell r="AD545">
            <v>29271.224583333333</v>
          </cell>
          <cell r="AE545">
            <v>29946.957916666666</v>
          </cell>
          <cell r="AF545">
            <v>32613.226249999996</v>
          </cell>
          <cell r="AG545">
            <v>35542.455416666664</v>
          </cell>
          <cell r="AH545">
            <v>43174.915000000001</v>
          </cell>
          <cell r="AI545">
            <v>55510.605000000003</v>
          </cell>
          <cell r="AJ545">
            <v>67846.294999999998</v>
          </cell>
          <cell r="AK545">
            <v>80181.985000000001</v>
          </cell>
          <cell r="AL545">
            <v>88592.681666666685</v>
          </cell>
          <cell r="AM545">
            <v>92517.671666666676</v>
          </cell>
          <cell r="AN545">
            <v>95321.23500000003</v>
          </cell>
          <cell r="AP545">
            <v>97564.083333333358</v>
          </cell>
          <cell r="AT545">
            <v>0</v>
          </cell>
        </row>
        <row r="546">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D546">
            <v>0</v>
          </cell>
          <cell r="AE546">
            <v>0</v>
          </cell>
          <cell r="AF546">
            <v>0</v>
          </cell>
          <cell r="AG546">
            <v>0</v>
          </cell>
          <cell r="AH546">
            <v>0</v>
          </cell>
          <cell r="AI546">
            <v>0</v>
          </cell>
          <cell r="AJ546">
            <v>0</v>
          </cell>
          <cell r="AK546">
            <v>0</v>
          </cell>
          <cell r="AL546">
            <v>0</v>
          </cell>
          <cell r="AM546">
            <v>0</v>
          </cell>
          <cell r="AN546">
            <v>0</v>
          </cell>
          <cell r="AP546">
            <v>0</v>
          </cell>
          <cell r="AT546">
            <v>0</v>
          </cell>
        </row>
        <row r="547">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D547">
            <v>0</v>
          </cell>
          <cell r="AE547">
            <v>0</v>
          </cell>
          <cell r="AF547">
            <v>0</v>
          </cell>
          <cell r="AG547">
            <v>0</v>
          </cell>
          <cell r="AH547">
            <v>0</v>
          </cell>
          <cell r="AI547">
            <v>0</v>
          </cell>
          <cell r="AJ547">
            <v>0</v>
          </cell>
          <cell r="AK547">
            <v>0</v>
          </cell>
          <cell r="AL547">
            <v>0</v>
          </cell>
          <cell r="AM547">
            <v>0</v>
          </cell>
          <cell r="AN547">
            <v>0</v>
          </cell>
          <cell r="AP547">
            <v>0</v>
          </cell>
          <cell r="AT547">
            <v>0</v>
          </cell>
        </row>
        <row r="548">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D548">
            <v>0</v>
          </cell>
          <cell r="AE548">
            <v>0</v>
          </cell>
          <cell r="AF548">
            <v>0</v>
          </cell>
          <cell r="AG548">
            <v>0</v>
          </cell>
          <cell r="AH548">
            <v>0</v>
          </cell>
          <cell r="AI548">
            <v>0</v>
          </cell>
          <cell r="AJ548">
            <v>0</v>
          </cell>
          <cell r="AK548">
            <v>0</v>
          </cell>
          <cell r="AL548">
            <v>0</v>
          </cell>
          <cell r="AM548">
            <v>0</v>
          </cell>
          <cell r="AN548">
            <v>0</v>
          </cell>
          <cell r="AP548">
            <v>0</v>
          </cell>
          <cell r="AT548">
            <v>0</v>
          </cell>
        </row>
        <row r="549">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D549">
            <v>0</v>
          </cell>
          <cell r="AE549">
            <v>0</v>
          </cell>
          <cell r="AF549">
            <v>0</v>
          </cell>
          <cell r="AG549">
            <v>0</v>
          </cell>
          <cell r="AH549">
            <v>0</v>
          </cell>
          <cell r="AI549">
            <v>0</v>
          </cell>
          <cell r="AJ549">
            <v>0</v>
          </cell>
          <cell r="AK549">
            <v>0</v>
          </cell>
          <cell r="AL549">
            <v>0</v>
          </cell>
          <cell r="AM549">
            <v>0</v>
          </cell>
          <cell r="AN549">
            <v>0</v>
          </cell>
          <cell r="AP549">
            <v>0</v>
          </cell>
          <cell r="AT549">
            <v>0</v>
          </cell>
        </row>
        <row r="550">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D550">
            <v>0</v>
          </cell>
          <cell r="AE550">
            <v>0</v>
          </cell>
          <cell r="AF550">
            <v>0</v>
          </cell>
          <cell r="AG550">
            <v>0</v>
          </cell>
          <cell r="AH550">
            <v>0</v>
          </cell>
          <cell r="AI550">
            <v>0</v>
          </cell>
          <cell r="AJ550">
            <v>0</v>
          </cell>
          <cell r="AK550">
            <v>0</v>
          </cell>
          <cell r="AL550">
            <v>0</v>
          </cell>
          <cell r="AM550">
            <v>0</v>
          </cell>
          <cell r="AN550">
            <v>0</v>
          </cell>
          <cell r="AP550">
            <v>0</v>
          </cell>
          <cell r="AT550">
            <v>0</v>
          </cell>
        </row>
        <row r="551">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D551">
            <v>0</v>
          </cell>
          <cell r="AE551">
            <v>0</v>
          </cell>
          <cell r="AF551">
            <v>0</v>
          </cell>
          <cell r="AG551">
            <v>0</v>
          </cell>
          <cell r="AH551">
            <v>0</v>
          </cell>
          <cell r="AI551">
            <v>0</v>
          </cell>
          <cell r="AJ551">
            <v>0</v>
          </cell>
          <cell r="AK551">
            <v>0</v>
          </cell>
          <cell r="AL551">
            <v>0</v>
          </cell>
          <cell r="AM551">
            <v>0</v>
          </cell>
          <cell r="AN551">
            <v>0</v>
          </cell>
          <cell r="AP551">
            <v>0</v>
          </cell>
          <cell r="AT551">
            <v>0</v>
          </cell>
        </row>
        <row r="552">
          <cell r="J552">
            <v>0</v>
          </cell>
          <cell r="K552">
            <v>0</v>
          </cell>
          <cell r="L552">
            <v>0</v>
          </cell>
          <cell r="M552">
            <v>0</v>
          </cell>
          <cell r="N552">
            <v>0</v>
          </cell>
          <cell r="O552">
            <v>0</v>
          </cell>
          <cell r="P552">
            <v>0</v>
          </cell>
          <cell r="Q552">
            <v>0</v>
          </cell>
          <cell r="R552">
            <v>0</v>
          </cell>
          <cell r="S552">
            <v>137356.44</v>
          </cell>
          <cell r="T552">
            <v>0</v>
          </cell>
          <cell r="U552">
            <v>167308.29999999999</v>
          </cell>
          <cell r="V552">
            <v>167308.29999999999</v>
          </cell>
          <cell r="W552">
            <v>0</v>
          </cell>
          <cell r="X552">
            <v>0</v>
          </cell>
          <cell r="Y552">
            <v>0</v>
          </cell>
          <cell r="Z552">
            <v>0</v>
          </cell>
          <cell r="AA552">
            <v>0</v>
          </cell>
          <cell r="AD552">
            <v>0</v>
          </cell>
          <cell r="AE552">
            <v>0</v>
          </cell>
          <cell r="AF552">
            <v>5723.1850000000004</v>
          </cell>
          <cell r="AG552">
            <v>11446.37</v>
          </cell>
          <cell r="AH552">
            <v>18417.549166666668</v>
          </cell>
          <cell r="AI552">
            <v>32359.907500000001</v>
          </cell>
          <cell r="AJ552">
            <v>39331.086666666662</v>
          </cell>
          <cell r="AK552">
            <v>39331.086666666662</v>
          </cell>
          <cell r="AL552">
            <v>39331.086666666662</v>
          </cell>
          <cell r="AM552">
            <v>39331.086666666662</v>
          </cell>
          <cell r="AN552">
            <v>39331.086666666662</v>
          </cell>
          <cell r="AP552">
            <v>39331.086666666662</v>
          </cell>
          <cell r="AT552">
            <v>0</v>
          </cell>
        </row>
        <row r="553">
          <cell r="J553">
            <v>0</v>
          </cell>
          <cell r="K553">
            <v>163483.96</v>
          </cell>
          <cell r="L553">
            <v>147135.56</v>
          </cell>
          <cell r="M553">
            <v>130787.16</v>
          </cell>
          <cell r="N553">
            <v>114438.76</v>
          </cell>
          <cell r="O553">
            <v>98090.36</v>
          </cell>
          <cell r="P553">
            <v>81741.960000000006</v>
          </cell>
          <cell r="Q553">
            <v>65393.56</v>
          </cell>
          <cell r="R553">
            <v>49045.16</v>
          </cell>
          <cell r="S553">
            <v>32696.76</v>
          </cell>
          <cell r="T553">
            <v>16348.36</v>
          </cell>
          <cell r="U553">
            <v>0</v>
          </cell>
          <cell r="V553">
            <v>184688.34</v>
          </cell>
          <cell r="W553">
            <v>167898.49</v>
          </cell>
          <cell r="X553">
            <v>151108.64000000001</v>
          </cell>
          <cell r="Y553">
            <v>134318.79</v>
          </cell>
          <cell r="Z553">
            <v>117528.94</v>
          </cell>
          <cell r="AA553">
            <v>100739.09</v>
          </cell>
          <cell r="AD553">
            <v>75237.367499999993</v>
          </cell>
          <cell r="AE553">
            <v>75102.95166666666</v>
          </cell>
          <cell r="AF553">
            <v>75006.940833333341</v>
          </cell>
          <cell r="AG553">
            <v>74949.335000000006</v>
          </cell>
          <cell r="AH553">
            <v>74930.133333333346</v>
          </cell>
          <cell r="AI553">
            <v>82625.480833333349</v>
          </cell>
          <cell r="AJ553">
            <v>90504.767083333325</v>
          </cell>
          <cell r="AK553">
            <v>90854.250833333339</v>
          </cell>
          <cell r="AL553">
            <v>91166.947083333333</v>
          </cell>
          <cell r="AM553">
            <v>91442.855833333335</v>
          </cell>
          <cell r="AN553">
            <v>91681.977083333346</v>
          </cell>
          <cell r="AP553">
            <v>92049.857083333321</v>
          </cell>
          <cell r="AT553">
            <v>0</v>
          </cell>
        </row>
        <row r="554">
          <cell r="J554">
            <v>6480.9</v>
          </cell>
          <cell r="K554">
            <v>6480.9</v>
          </cell>
          <cell r="L554">
            <v>6480.9</v>
          </cell>
          <cell r="M554">
            <v>6480.9</v>
          </cell>
          <cell r="N554">
            <v>10345.450000000001</v>
          </cell>
          <cell r="O554">
            <v>17256.09</v>
          </cell>
          <cell r="P554">
            <v>17256.09</v>
          </cell>
          <cell r="Q554">
            <v>18161256.09</v>
          </cell>
          <cell r="R554">
            <v>18161256.09</v>
          </cell>
          <cell r="S554">
            <v>18161256.09</v>
          </cell>
          <cell r="T554">
            <v>18161256.09</v>
          </cell>
          <cell r="U554">
            <v>18161256.09</v>
          </cell>
          <cell r="V554">
            <v>18161256.09</v>
          </cell>
          <cell r="W554">
            <v>0</v>
          </cell>
          <cell r="X554">
            <v>0</v>
          </cell>
          <cell r="Y554">
            <v>0</v>
          </cell>
          <cell r="Z554">
            <v>0</v>
          </cell>
          <cell r="AA554">
            <v>0</v>
          </cell>
          <cell r="AD554">
            <v>763290.71291666664</v>
          </cell>
          <cell r="AE554">
            <v>2276728.7204166669</v>
          </cell>
          <cell r="AF554">
            <v>3790166.7279166668</v>
          </cell>
          <cell r="AG554">
            <v>5303538.1362500004</v>
          </cell>
          <cell r="AH554">
            <v>6816639.507083334</v>
          </cell>
          <cell r="AI554">
            <v>8329537.4395833341</v>
          </cell>
          <cell r="AJ554">
            <v>9085716.3683333341</v>
          </cell>
          <cell r="AK554">
            <v>9085176.2933333348</v>
          </cell>
          <cell r="AL554">
            <v>9084636.2183333356</v>
          </cell>
          <cell r="AM554">
            <v>9083935.1204166673</v>
          </cell>
          <cell r="AN554">
            <v>9082785.0562500004</v>
          </cell>
          <cell r="AP554">
            <v>8323909.0412500007</v>
          </cell>
          <cell r="AT554">
            <v>0</v>
          </cell>
        </row>
        <row r="555">
          <cell r="J555">
            <v>843618.76</v>
          </cell>
          <cell r="K555">
            <v>773317.2</v>
          </cell>
          <cell r="L555">
            <v>703015.64</v>
          </cell>
          <cell r="M555">
            <v>632714.07999999996</v>
          </cell>
          <cell r="N555">
            <v>562412.52</v>
          </cell>
          <cell r="O555">
            <v>492110.96</v>
          </cell>
          <cell r="P555">
            <v>421809.4</v>
          </cell>
          <cell r="Q555">
            <v>351507.84</v>
          </cell>
          <cell r="R555">
            <v>281206.28000000003</v>
          </cell>
          <cell r="S555">
            <v>210904.72</v>
          </cell>
          <cell r="T555">
            <v>140603.16</v>
          </cell>
          <cell r="U555">
            <v>70301.600000000006</v>
          </cell>
          <cell r="V555">
            <v>874445.9</v>
          </cell>
          <cell r="W555">
            <v>874445.9</v>
          </cell>
          <cell r="X555">
            <v>794950.82</v>
          </cell>
          <cell r="Y555">
            <v>715455.74</v>
          </cell>
          <cell r="Z555">
            <v>635960.66</v>
          </cell>
          <cell r="AA555">
            <v>556465.57999999996</v>
          </cell>
          <cell r="AD555">
            <v>452543.72166666668</v>
          </cell>
          <cell r="AE555">
            <v>454133.64666666667</v>
          </cell>
          <cell r="AF555">
            <v>455370.25500000006</v>
          </cell>
          <cell r="AG555">
            <v>456253.54666666669</v>
          </cell>
          <cell r="AH555">
            <v>456783.52166666673</v>
          </cell>
          <cell r="AI555">
            <v>458244.64416666661</v>
          </cell>
          <cell r="AJ555">
            <v>463742.8041666667</v>
          </cell>
          <cell r="AK555">
            <v>471787.13250000001</v>
          </cell>
          <cell r="AL555">
            <v>479065.33416666673</v>
          </cell>
          <cell r="AM555">
            <v>485577.40916666668</v>
          </cell>
          <cell r="AN555">
            <v>491323.35749999993</v>
          </cell>
          <cell r="AP555">
            <v>500516.8741666667</v>
          </cell>
          <cell r="AT555">
            <v>0</v>
          </cell>
        </row>
        <row r="556">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D556">
            <v>0</v>
          </cell>
          <cell r="AE556">
            <v>0</v>
          </cell>
          <cell r="AF556">
            <v>0</v>
          </cell>
          <cell r="AG556">
            <v>0</v>
          </cell>
          <cell r="AH556">
            <v>0</v>
          </cell>
          <cell r="AI556">
            <v>0</v>
          </cell>
          <cell r="AJ556">
            <v>0</v>
          </cell>
          <cell r="AK556">
            <v>0</v>
          </cell>
          <cell r="AL556">
            <v>0</v>
          </cell>
          <cell r="AM556">
            <v>0</v>
          </cell>
          <cell r="AN556">
            <v>0</v>
          </cell>
          <cell r="AP556">
            <v>0</v>
          </cell>
          <cell r="AT556">
            <v>0</v>
          </cell>
        </row>
        <row r="557">
          <cell r="J557">
            <v>19041.47</v>
          </cell>
          <cell r="K557">
            <v>9520.75</v>
          </cell>
          <cell r="L557">
            <v>0</v>
          </cell>
          <cell r="M557">
            <v>222424.07</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D557">
            <v>37973.492083333338</v>
          </cell>
          <cell r="AE557">
            <v>32816.432916666665</v>
          </cell>
          <cell r="AF557">
            <v>28452.767083333336</v>
          </cell>
          <cell r="AG557">
            <v>24882.494583333333</v>
          </cell>
          <cell r="AH557">
            <v>22105.615416666667</v>
          </cell>
          <cell r="AI557">
            <v>20122.129583333332</v>
          </cell>
          <cell r="AJ557">
            <v>18932.037083333333</v>
          </cell>
          <cell r="AK557">
            <v>18535.339166666668</v>
          </cell>
          <cell r="AL557">
            <v>9267.6695833333342</v>
          </cell>
          <cell r="AM557">
            <v>0</v>
          </cell>
          <cell r="AN557">
            <v>0</v>
          </cell>
          <cell r="AP557">
            <v>0</v>
          </cell>
          <cell r="AT557">
            <v>0</v>
          </cell>
        </row>
        <row r="558">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D558">
            <v>0</v>
          </cell>
          <cell r="AE558">
            <v>0</v>
          </cell>
          <cell r="AF558">
            <v>0</v>
          </cell>
          <cell r="AG558">
            <v>0</v>
          </cell>
          <cell r="AH558">
            <v>0</v>
          </cell>
          <cell r="AI558">
            <v>0</v>
          </cell>
          <cell r="AJ558">
            <v>0</v>
          </cell>
          <cell r="AK558">
            <v>0</v>
          </cell>
          <cell r="AL558">
            <v>0</v>
          </cell>
          <cell r="AM558">
            <v>0</v>
          </cell>
          <cell r="AN558">
            <v>0</v>
          </cell>
          <cell r="AP558">
            <v>0</v>
          </cell>
          <cell r="AT558">
            <v>0</v>
          </cell>
        </row>
        <row r="559">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D559">
            <v>0</v>
          </cell>
          <cell r="AE559">
            <v>0</v>
          </cell>
          <cell r="AF559">
            <v>0</v>
          </cell>
          <cell r="AG559">
            <v>0</v>
          </cell>
          <cell r="AH559">
            <v>0</v>
          </cell>
          <cell r="AI559">
            <v>0</v>
          </cell>
          <cell r="AJ559">
            <v>0</v>
          </cell>
          <cell r="AK559">
            <v>0</v>
          </cell>
          <cell r="AL559">
            <v>0</v>
          </cell>
          <cell r="AM559">
            <v>0</v>
          </cell>
          <cell r="AN559">
            <v>0</v>
          </cell>
          <cell r="AP559">
            <v>0</v>
          </cell>
          <cell r="AT559">
            <v>0</v>
          </cell>
        </row>
        <row r="560">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D560">
            <v>0</v>
          </cell>
          <cell r="AE560">
            <v>0</v>
          </cell>
          <cell r="AF560">
            <v>0</v>
          </cell>
          <cell r="AG560">
            <v>0</v>
          </cell>
          <cell r="AH560">
            <v>0</v>
          </cell>
          <cell r="AI560">
            <v>0</v>
          </cell>
          <cell r="AJ560">
            <v>0</v>
          </cell>
          <cell r="AK560">
            <v>0</v>
          </cell>
          <cell r="AL560">
            <v>0</v>
          </cell>
          <cell r="AM560">
            <v>0</v>
          </cell>
          <cell r="AN560">
            <v>0</v>
          </cell>
          <cell r="AP560">
            <v>0</v>
          </cell>
          <cell r="AT560">
            <v>0</v>
          </cell>
        </row>
        <row r="561">
          <cell r="J561">
            <v>27085.919999999998</v>
          </cell>
          <cell r="K561">
            <v>20314.439999999999</v>
          </cell>
          <cell r="L561">
            <v>13542.96</v>
          </cell>
          <cell r="M561">
            <v>89488.88</v>
          </cell>
          <cell r="N561">
            <v>82717.399999999994</v>
          </cell>
          <cell r="O561">
            <v>75824.28</v>
          </cell>
          <cell r="P561">
            <v>68931.16</v>
          </cell>
          <cell r="Q561">
            <v>62038.04</v>
          </cell>
          <cell r="R561">
            <v>55144.92</v>
          </cell>
          <cell r="S561">
            <v>48251.8</v>
          </cell>
          <cell r="T561">
            <v>41358.68</v>
          </cell>
          <cell r="U561">
            <v>34465.56</v>
          </cell>
          <cell r="V561">
            <v>27572.44</v>
          </cell>
          <cell r="W561">
            <v>20679.32</v>
          </cell>
          <cell r="X561">
            <v>13786.2</v>
          </cell>
          <cell r="Y561">
            <v>6893.08</v>
          </cell>
          <cell r="Z561">
            <v>85635</v>
          </cell>
          <cell r="AA561">
            <v>78498.75</v>
          </cell>
          <cell r="AD561">
            <v>51287.850000000006</v>
          </cell>
          <cell r="AE561">
            <v>51374.008333333339</v>
          </cell>
          <cell r="AF561">
            <v>51450.03</v>
          </cell>
          <cell r="AG561">
            <v>51515.915000000008</v>
          </cell>
          <cell r="AH561">
            <v>51571.663333333338</v>
          </cell>
          <cell r="AI561">
            <v>51617.274999999994</v>
          </cell>
          <cell r="AJ561">
            <v>51652.749999999993</v>
          </cell>
          <cell r="AK561">
            <v>51678.088333333319</v>
          </cell>
          <cell r="AL561">
            <v>48246.731666666659</v>
          </cell>
          <cell r="AM561">
            <v>44926.806666666671</v>
          </cell>
          <cell r="AN561">
            <v>45159.809583333328</v>
          </cell>
          <cell r="AP561">
            <v>45565.032916666671</v>
          </cell>
          <cell r="AT561">
            <v>0</v>
          </cell>
        </row>
        <row r="562">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D562">
            <v>0</v>
          </cell>
          <cell r="AE562">
            <v>0</v>
          </cell>
          <cell r="AF562">
            <v>0</v>
          </cell>
          <cell r="AG562">
            <v>0</v>
          </cell>
          <cell r="AH562">
            <v>0</v>
          </cell>
          <cell r="AI562">
            <v>0</v>
          </cell>
          <cell r="AJ562">
            <v>0</v>
          </cell>
          <cell r="AK562">
            <v>0</v>
          </cell>
          <cell r="AL562">
            <v>0</v>
          </cell>
          <cell r="AM562">
            <v>0</v>
          </cell>
          <cell r="AN562">
            <v>0</v>
          </cell>
          <cell r="AP562">
            <v>0</v>
          </cell>
          <cell r="AT562">
            <v>0</v>
          </cell>
        </row>
        <row r="563">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D563">
            <v>0</v>
          </cell>
          <cell r="AE563">
            <v>0</v>
          </cell>
          <cell r="AF563">
            <v>0</v>
          </cell>
          <cell r="AG563">
            <v>0</v>
          </cell>
          <cell r="AH563">
            <v>0</v>
          </cell>
          <cell r="AI563">
            <v>0</v>
          </cell>
          <cell r="AJ563">
            <v>0</v>
          </cell>
          <cell r="AK563">
            <v>0</v>
          </cell>
          <cell r="AL563">
            <v>0</v>
          </cell>
          <cell r="AM563">
            <v>0</v>
          </cell>
          <cell r="AN563">
            <v>0</v>
          </cell>
          <cell r="AP563">
            <v>0</v>
          </cell>
          <cell r="AT563">
            <v>0</v>
          </cell>
        </row>
        <row r="564">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D564">
            <v>0</v>
          </cell>
          <cell r="AE564">
            <v>0</v>
          </cell>
          <cell r="AF564">
            <v>0</v>
          </cell>
          <cell r="AG564">
            <v>0</v>
          </cell>
          <cell r="AH564">
            <v>0</v>
          </cell>
          <cell r="AI564">
            <v>0</v>
          </cell>
          <cell r="AJ564">
            <v>0</v>
          </cell>
          <cell r="AK564">
            <v>0</v>
          </cell>
          <cell r="AL564">
            <v>0</v>
          </cell>
          <cell r="AM564">
            <v>0</v>
          </cell>
          <cell r="AN564">
            <v>0</v>
          </cell>
          <cell r="AP564">
            <v>0</v>
          </cell>
          <cell r="AT564">
            <v>0</v>
          </cell>
        </row>
        <row r="565">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D565">
            <v>0</v>
          </cell>
          <cell r="AE565">
            <v>0</v>
          </cell>
          <cell r="AF565">
            <v>0</v>
          </cell>
          <cell r="AG565">
            <v>0</v>
          </cell>
          <cell r="AH565">
            <v>0</v>
          </cell>
          <cell r="AI565">
            <v>0</v>
          </cell>
          <cell r="AJ565">
            <v>0</v>
          </cell>
          <cell r="AK565">
            <v>0</v>
          </cell>
          <cell r="AL565">
            <v>0</v>
          </cell>
          <cell r="AM565">
            <v>0</v>
          </cell>
          <cell r="AN565">
            <v>0</v>
          </cell>
          <cell r="AP565">
            <v>0</v>
          </cell>
          <cell r="AT565">
            <v>0</v>
          </cell>
        </row>
        <row r="566">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D566">
            <v>0</v>
          </cell>
          <cell r="AE566">
            <v>0</v>
          </cell>
          <cell r="AF566">
            <v>0</v>
          </cell>
          <cell r="AG566">
            <v>0</v>
          </cell>
          <cell r="AH566">
            <v>0</v>
          </cell>
          <cell r="AI566">
            <v>0</v>
          </cell>
          <cell r="AJ566">
            <v>0</v>
          </cell>
          <cell r="AK566">
            <v>0</v>
          </cell>
          <cell r="AL566">
            <v>0</v>
          </cell>
          <cell r="AM566">
            <v>0</v>
          </cell>
          <cell r="AN566">
            <v>0</v>
          </cell>
          <cell r="AP566">
            <v>0</v>
          </cell>
          <cell r="AT566">
            <v>0</v>
          </cell>
        </row>
        <row r="567">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D567">
            <v>0</v>
          </cell>
          <cell r="AE567">
            <v>0</v>
          </cell>
          <cell r="AF567">
            <v>0</v>
          </cell>
          <cell r="AG567">
            <v>0</v>
          </cell>
          <cell r="AH567">
            <v>0</v>
          </cell>
          <cell r="AI567">
            <v>0</v>
          </cell>
          <cell r="AJ567">
            <v>0</v>
          </cell>
          <cell r="AK567">
            <v>0</v>
          </cell>
          <cell r="AL567">
            <v>0</v>
          </cell>
          <cell r="AM567">
            <v>0</v>
          </cell>
          <cell r="AN567">
            <v>0</v>
          </cell>
          <cell r="AP567">
            <v>0</v>
          </cell>
          <cell r="AT567">
            <v>0</v>
          </cell>
        </row>
        <row r="568">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D568">
            <v>0</v>
          </cell>
          <cell r="AE568">
            <v>0</v>
          </cell>
          <cell r="AF568">
            <v>0</v>
          </cell>
          <cell r="AG568">
            <v>0</v>
          </cell>
          <cell r="AH568">
            <v>0</v>
          </cell>
          <cell r="AI568">
            <v>0</v>
          </cell>
          <cell r="AJ568">
            <v>0</v>
          </cell>
          <cell r="AK568">
            <v>0</v>
          </cell>
          <cell r="AL568">
            <v>0</v>
          </cell>
          <cell r="AM568">
            <v>0</v>
          </cell>
          <cell r="AN568">
            <v>0</v>
          </cell>
          <cell r="AP568">
            <v>0</v>
          </cell>
          <cell r="AT568">
            <v>0</v>
          </cell>
        </row>
        <row r="569">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D569">
            <v>0</v>
          </cell>
          <cell r="AE569">
            <v>0</v>
          </cell>
          <cell r="AF569">
            <v>0</v>
          </cell>
          <cell r="AG569">
            <v>0</v>
          </cell>
          <cell r="AH569">
            <v>0</v>
          </cell>
          <cell r="AI569">
            <v>0</v>
          </cell>
          <cell r="AJ569">
            <v>0</v>
          </cell>
          <cell r="AK569">
            <v>0</v>
          </cell>
          <cell r="AL569">
            <v>0</v>
          </cell>
          <cell r="AM569">
            <v>0</v>
          </cell>
          <cell r="AN569">
            <v>0</v>
          </cell>
          <cell r="AP569">
            <v>0</v>
          </cell>
          <cell r="AT569">
            <v>0</v>
          </cell>
        </row>
        <row r="570">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D570">
            <v>0</v>
          </cell>
          <cell r="AE570">
            <v>0</v>
          </cell>
          <cell r="AF570">
            <v>0</v>
          </cell>
          <cell r="AG570">
            <v>0</v>
          </cell>
          <cell r="AH570">
            <v>0</v>
          </cell>
          <cell r="AI570">
            <v>0</v>
          </cell>
          <cell r="AJ570">
            <v>0</v>
          </cell>
          <cell r="AK570">
            <v>0</v>
          </cell>
          <cell r="AL570">
            <v>0</v>
          </cell>
          <cell r="AM570">
            <v>0</v>
          </cell>
          <cell r="AN570">
            <v>0</v>
          </cell>
          <cell r="AP570">
            <v>0</v>
          </cell>
          <cell r="AT570">
            <v>0</v>
          </cell>
        </row>
        <row r="571">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D571">
            <v>0</v>
          </cell>
          <cell r="AE571">
            <v>0</v>
          </cell>
          <cell r="AF571">
            <v>0</v>
          </cell>
          <cell r="AG571">
            <v>0</v>
          </cell>
          <cell r="AH571">
            <v>0</v>
          </cell>
          <cell r="AI571">
            <v>0</v>
          </cell>
          <cell r="AJ571">
            <v>0</v>
          </cell>
          <cell r="AK571">
            <v>0</v>
          </cell>
          <cell r="AL571">
            <v>0</v>
          </cell>
          <cell r="AM571">
            <v>0</v>
          </cell>
          <cell r="AN571">
            <v>0</v>
          </cell>
          <cell r="AP571">
            <v>0</v>
          </cell>
          <cell r="AT571" t="str">
            <v>23</v>
          </cell>
        </row>
        <row r="572">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D572">
            <v>0</v>
          </cell>
          <cell r="AE572">
            <v>0</v>
          </cell>
          <cell r="AF572">
            <v>0</v>
          </cell>
          <cell r="AG572">
            <v>0</v>
          </cell>
          <cell r="AH572">
            <v>0</v>
          </cell>
          <cell r="AI572">
            <v>0</v>
          </cell>
          <cell r="AJ572">
            <v>0</v>
          </cell>
          <cell r="AK572">
            <v>0</v>
          </cell>
          <cell r="AL572">
            <v>0</v>
          </cell>
          <cell r="AM572">
            <v>0</v>
          </cell>
          <cell r="AN572">
            <v>0</v>
          </cell>
          <cell r="AP572">
            <v>0</v>
          </cell>
          <cell r="AT572" t="str">
            <v>56</v>
          </cell>
        </row>
        <row r="573">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D573">
            <v>0</v>
          </cell>
          <cell r="AE573">
            <v>0</v>
          </cell>
          <cell r="AF573">
            <v>0</v>
          </cell>
          <cell r="AG573">
            <v>0</v>
          </cell>
          <cell r="AH573">
            <v>0</v>
          </cell>
          <cell r="AI573">
            <v>0</v>
          </cell>
          <cell r="AJ573">
            <v>0</v>
          </cell>
          <cell r="AK573">
            <v>0</v>
          </cell>
          <cell r="AL573">
            <v>0</v>
          </cell>
          <cell r="AM573">
            <v>0</v>
          </cell>
          <cell r="AN573">
            <v>0</v>
          </cell>
          <cell r="AP573">
            <v>0</v>
          </cell>
          <cell r="AT573">
            <v>0</v>
          </cell>
        </row>
        <row r="574">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D574">
            <v>0</v>
          </cell>
          <cell r="AE574">
            <v>0</v>
          </cell>
          <cell r="AF574">
            <v>0</v>
          </cell>
          <cell r="AG574">
            <v>0</v>
          </cell>
          <cell r="AH574">
            <v>0</v>
          </cell>
          <cell r="AI574">
            <v>0</v>
          </cell>
          <cell r="AJ574">
            <v>0</v>
          </cell>
          <cell r="AK574">
            <v>0</v>
          </cell>
          <cell r="AL574">
            <v>0</v>
          </cell>
          <cell r="AM574">
            <v>0</v>
          </cell>
          <cell r="AN574">
            <v>0</v>
          </cell>
          <cell r="AP574">
            <v>0</v>
          </cell>
          <cell r="AT574">
            <v>0</v>
          </cell>
        </row>
        <row r="575">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D575">
            <v>0</v>
          </cell>
          <cell r="AE575">
            <v>0</v>
          </cell>
          <cell r="AF575">
            <v>0</v>
          </cell>
          <cell r="AG575">
            <v>0</v>
          </cell>
          <cell r="AH575">
            <v>0</v>
          </cell>
          <cell r="AI575">
            <v>0</v>
          </cell>
          <cell r="AJ575">
            <v>0</v>
          </cell>
          <cell r="AK575">
            <v>0</v>
          </cell>
          <cell r="AL575">
            <v>0</v>
          </cell>
          <cell r="AM575">
            <v>0</v>
          </cell>
          <cell r="AN575">
            <v>0</v>
          </cell>
          <cell r="AP575">
            <v>0</v>
          </cell>
          <cell r="AT575">
            <v>0</v>
          </cell>
        </row>
        <row r="576">
          <cell r="J576">
            <v>0</v>
          </cell>
          <cell r="K576">
            <v>0</v>
          </cell>
          <cell r="L576">
            <v>0</v>
          </cell>
          <cell r="M576">
            <v>0</v>
          </cell>
          <cell r="N576">
            <v>0</v>
          </cell>
          <cell r="O576">
            <v>0</v>
          </cell>
          <cell r="P576">
            <v>0</v>
          </cell>
          <cell r="Q576">
            <v>0</v>
          </cell>
          <cell r="R576">
            <v>0</v>
          </cell>
          <cell r="S576">
            <v>0</v>
          </cell>
          <cell r="T576">
            <v>75755.75</v>
          </cell>
          <cell r="U576">
            <v>64933.5</v>
          </cell>
          <cell r="V576">
            <v>54111.25</v>
          </cell>
          <cell r="W576">
            <v>43289</v>
          </cell>
          <cell r="X576">
            <v>32466.75</v>
          </cell>
          <cell r="Y576">
            <v>21644.5</v>
          </cell>
          <cell r="Z576">
            <v>10822.25</v>
          </cell>
          <cell r="AA576">
            <v>0</v>
          </cell>
          <cell r="AD576">
            <v>0</v>
          </cell>
          <cell r="AE576">
            <v>0</v>
          </cell>
          <cell r="AF576">
            <v>0</v>
          </cell>
          <cell r="AG576">
            <v>3156.4895833333335</v>
          </cell>
          <cell r="AH576">
            <v>9018.5416666666661</v>
          </cell>
          <cell r="AI576">
            <v>13978.739583333334</v>
          </cell>
          <cell r="AJ576">
            <v>18037.083333333332</v>
          </cell>
          <cell r="AK576">
            <v>21193.572916666668</v>
          </cell>
          <cell r="AL576">
            <v>23448.208333333332</v>
          </cell>
          <cell r="AM576">
            <v>24800.989583333332</v>
          </cell>
          <cell r="AN576">
            <v>25251.916666666668</v>
          </cell>
          <cell r="AP576">
            <v>25251.916666666668</v>
          </cell>
          <cell r="AT576">
            <v>0</v>
          </cell>
        </row>
        <row r="577">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D577">
            <v>0</v>
          </cell>
          <cell r="AE577">
            <v>0</v>
          </cell>
          <cell r="AF577">
            <v>0</v>
          </cell>
          <cell r="AG577">
            <v>0</v>
          </cell>
          <cell r="AH577">
            <v>0</v>
          </cell>
          <cell r="AI577">
            <v>0</v>
          </cell>
          <cell r="AJ577">
            <v>0</v>
          </cell>
          <cell r="AK577">
            <v>0</v>
          </cell>
          <cell r="AL577">
            <v>0</v>
          </cell>
          <cell r="AM577">
            <v>0</v>
          </cell>
          <cell r="AN577">
            <v>0</v>
          </cell>
          <cell r="AP577">
            <v>0</v>
          </cell>
          <cell r="AT577" t="str">
            <v>23</v>
          </cell>
        </row>
        <row r="578">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D578">
            <v>0</v>
          </cell>
          <cell r="AE578">
            <v>0</v>
          </cell>
          <cell r="AF578">
            <v>0</v>
          </cell>
          <cell r="AG578">
            <v>0</v>
          </cell>
          <cell r="AH578">
            <v>0</v>
          </cell>
          <cell r="AI578">
            <v>0</v>
          </cell>
          <cell r="AJ578">
            <v>0</v>
          </cell>
          <cell r="AK578">
            <v>0</v>
          </cell>
          <cell r="AL578">
            <v>0</v>
          </cell>
          <cell r="AM578">
            <v>0</v>
          </cell>
          <cell r="AN578">
            <v>0</v>
          </cell>
          <cell r="AP578">
            <v>0</v>
          </cell>
          <cell r="AT578">
            <v>0</v>
          </cell>
        </row>
        <row r="579">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D579">
            <v>0</v>
          </cell>
          <cell r="AE579">
            <v>0</v>
          </cell>
          <cell r="AF579">
            <v>0</v>
          </cell>
          <cell r="AG579">
            <v>0</v>
          </cell>
          <cell r="AH579">
            <v>0</v>
          </cell>
          <cell r="AI579">
            <v>0</v>
          </cell>
          <cell r="AJ579">
            <v>0</v>
          </cell>
          <cell r="AK579">
            <v>0</v>
          </cell>
          <cell r="AL579">
            <v>0</v>
          </cell>
          <cell r="AM579">
            <v>0</v>
          </cell>
          <cell r="AN579">
            <v>0</v>
          </cell>
          <cell r="AP579">
            <v>0</v>
          </cell>
          <cell r="AT579">
            <v>0</v>
          </cell>
        </row>
        <row r="580">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D580">
            <v>0</v>
          </cell>
          <cell r="AE580">
            <v>0</v>
          </cell>
          <cell r="AF580">
            <v>0</v>
          </cell>
          <cell r="AG580">
            <v>0</v>
          </cell>
          <cell r="AH580">
            <v>0</v>
          </cell>
          <cell r="AI580">
            <v>0</v>
          </cell>
          <cell r="AJ580">
            <v>0</v>
          </cell>
          <cell r="AK580">
            <v>0</v>
          </cell>
          <cell r="AL580">
            <v>0</v>
          </cell>
          <cell r="AM580">
            <v>0</v>
          </cell>
          <cell r="AN580">
            <v>0</v>
          </cell>
          <cell r="AP580">
            <v>0</v>
          </cell>
          <cell r="AT580">
            <v>0</v>
          </cell>
        </row>
        <row r="581">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D581">
            <v>0</v>
          </cell>
          <cell r="AE581">
            <v>0</v>
          </cell>
          <cell r="AF581">
            <v>0</v>
          </cell>
          <cell r="AG581">
            <v>0</v>
          </cell>
          <cell r="AH581">
            <v>0</v>
          </cell>
          <cell r="AI581">
            <v>0</v>
          </cell>
          <cell r="AJ581">
            <v>0</v>
          </cell>
          <cell r="AK581">
            <v>0</v>
          </cell>
          <cell r="AL581">
            <v>0</v>
          </cell>
          <cell r="AM581">
            <v>0</v>
          </cell>
          <cell r="AN581">
            <v>0</v>
          </cell>
          <cell r="AP581">
            <v>0</v>
          </cell>
          <cell r="AT581">
            <v>0</v>
          </cell>
        </row>
        <row r="582">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D582">
            <v>0</v>
          </cell>
          <cell r="AE582">
            <v>0</v>
          </cell>
          <cell r="AF582">
            <v>0</v>
          </cell>
          <cell r="AG582">
            <v>0</v>
          </cell>
          <cell r="AH582">
            <v>0</v>
          </cell>
          <cell r="AI582">
            <v>0</v>
          </cell>
          <cell r="AJ582">
            <v>0</v>
          </cell>
          <cell r="AK582">
            <v>0</v>
          </cell>
          <cell r="AL582">
            <v>0</v>
          </cell>
          <cell r="AM582">
            <v>0</v>
          </cell>
          <cell r="AN582">
            <v>0</v>
          </cell>
          <cell r="AP582">
            <v>0</v>
          </cell>
          <cell r="AT582">
            <v>0</v>
          </cell>
        </row>
        <row r="583">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D583">
            <v>0</v>
          </cell>
          <cell r="AE583">
            <v>0</v>
          </cell>
          <cell r="AF583">
            <v>0</v>
          </cell>
          <cell r="AG583">
            <v>0</v>
          </cell>
          <cell r="AH583">
            <v>0</v>
          </cell>
          <cell r="AI583">
            <v>0</v>
          </cell>
          <cell r="AJ583">
            <v>0</v>
          </cell>
          <cell r="AK583">
            <v>0</v>
          </cell>
          <cell r="AL583">
            <v>0</v>
          </cell>
          <cell r="AM583">
            <v>0</v>
          </cell>
          <cell r="AN583">
            <v>0</v>
          </cell>
          <cell r="AP583">
            <v>0</v>
          </cell>
          <cell r="AT583">
            <v>0</v>
          </cell>
        </row>
        <row r="584">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D584">
            <v>0</v>
          </cell>
          <cell r="AE584">
            <v>0</v>
          </cell>
          <cell r="AF584">
            <v>0</v>
          </cell>
          <cell r="AG584">
            <v>0</v>
          </cell>
          <cell r="AH584">
            <v>0</v>
          </cell>
          <cell r="AI584">
            <v>0</v>
          </cell>
          <cell r="AJ584">
            <v>0</v>
          </cell>
          <cell r="AK584">
            <v>0</v>
          </cell>
          <cell r="AL584">
            <v>0</v>
          </cell>
          <cell r="AM584">
            <v>0</v>
          </cell>
          <cell r="AN584">
            <v>0</v>
          </cell>
          <cell r="AP584">
            <v>0</v>
          </cell>
          <cell r="AT584">
            <v>0</v>
          </cell>
        </row>
        <row r="585">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D585">
            <v>0</v>
          </cell>
          <cell r="AE585">
            <v>0</v>
          </cell>
          <cell r="AF585">
            <v>0</v>
          </cell>
          <cell r="AG585">
            <v>0</v>
          </cell>
          <cell r="AH585">
            <v>0</v>
          </cell>
          <cell r="AI585">
            <v>0</v>
          </cell>
          <cell r="AJ585">
            <v>0</v>
          </cell>
          <cell r="AK585">
            <v>0</v>
          </cell>
          <cell r="AL585">
            <v>0</v>
          </cell>
          <cell r="AM585">
            <v>0</v>
          </cell>
          <cell r="AN585">
            <v>0</v>
          </cell>
          <cell r="AP585">
            <v>5509.7358333333332</v>
          </cell>
          <cell r="AT585">
            <v>0</v>
          </cell>
        </row>
        <row r="586">
          <cell r="J586">
            <v>37070</v>
          </cell>
          <cell r="K586">
            <v>37870</v>
          </cell>
          <cell r="L586">
            <v>37870</v>
          </cell>
          <cell r="M586">
            <v>1099</v>
          </cell>
          <cell r="N586">
            <v>1999</v>
          </cell>
          <cell r="O586">
            <v>119</v>
          </cell>
          <cell r="P586">
            <v>119</v>
          </cell>
          <cell r="Q586">
            <v>0</v>
          </cell>
          <cell r="R586">
            <v>0</v>
          </cell>
          <cell r="S586">
            <v>0</v>
          </cell>
          <cell r="T586">
            <v>0</v>
          </cell>
          <cell r="U586">
            <v>3500</v>
          </cell>
          <cell r="V586">
            <v>4700</v>
          </cell>
          <cell r="W586">
            <v>3500</v>
          </cell>
          <cell r="X586">
            <v>5500</v>
          </cell>
          <cell r="Y586">
            <v>9200</v>
          </cell>
          <cell r="Z586">
            <v>0</v>
          </cell>
          <cell r="AA586">
            <v>525</v>
          </cell>
          <cell r="AD586">
            <v>24718.416666666668</v>
          </cell>
          <cell r="AE586">
            <v>21629.25</v>
          </cell>
          <cell r="AF586">
            <v>18540.083333333332</v>
          </cell>
          <cell r="AG586">
            <v>15200.916666666666</v>
          </cell>
          <cell r="AH586">
            <v>11688.416666666666</v>
          </cell>
          <cell r="AI586">
            <v>8621.75</v>
          </cell>
          <cell r="AJ586">
            <v>5840.916666666667</v>
          </cell>
          <cell r="AK586">
            <v>3060.0833333333335</v>
          </cell>
          <cell r="AL586">
            <v>2048.875</v>
          </cell>
          <cell r="AM586">
            <v>2303.125</v>
          </cell>
          <cell r="AN586">
            <v>2236.75</v>
          </cell>
          <cell r="AP586">
            <v>2656.3787499999999</v>
          </cell>
          <cell r="AT586">
            <v>0</v>
          </cell>
        </row>
        <row r="587">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D587">
            <v>0</v>
          </cell>
          <cell r="AE587">
            <v>0</v>
          </cell>
          <cell r="AF587">
            <v>0</v>
          </cell>
          <cell r="AG587">
            <v>0</v>
          </cell>
          <cell r="AH587">
            <v>0</v>
          </cell>
          <cell r="AI587">
            <v>0</v>
          </cell>
          <cell r="AJ587">
            <v>0</v>
          </cell>
          <cell r="AK587">
            <v>0</v>
          </cell>
          <cell r="AL587">
            <v>0</v>
          </cell>
          <cell r="AM587">
            <v>0</v>
          </cell>
          <cell r="AN587">
            <v>0</v>
          </cell>
          <cell r="AP587">
            <v>0</v>
          </cell>
          <cell r="AT587">
            <v>0</v>
          </cell>
        </row>
        <row r="588">
          <cell r="J588">
            <v>90981.47</v>
          </cell>
          <cell r="K588">
            <v>106695.88</v>
          </cell>
          <cell r="L588">
            <v>106695.88</v>
          </cell>
          <cell r="M588">
            <v>123570.92</v>
          </cell>
          <cell r="N588">
            <v>146987.49</v>
          </cell>
          <cell r="O588">
            <v>293965.34000000003</v>
          </cell>
          <cell r="P588">
            <v>422176.47</v>
          </cell>
          <cell r="Q588">
            <v>1217187.3999999999</v>
          </cell>
          <cell r="R588">
            <v>84945.49</v>
          </cell>
          <cell r="S588">
            <v>84945.49</v>
          </cell>
          <cell r="T588">
            <v>84945.49</v>
          </cell>
          <cell r="U588">
            <v>119687.85</v>
          </cell>
          <cell r="V588">
            <v>119687.85</v>
          </cell>
          <cell r="W588">
            <v>174757.37</v>
          </cell>
          <cell r="X588">
            <v>227188.15</v>
          </cell>
          <cell r="Y588">
            <v>250333.47</v>
          </cell>
          <cell r="Z588">
            <v>286639.25</v>
          </cell>
          <cell r="AA588">
            <v>572386.68999999994</v>
          </cell>
          <cell r="AD588">
            <v>257608.82958333334</v>
          </cell>
          <cell r="AE588">
            <v>267293.94</v>
          </cell>
          <cell r="AF588">
            <v>254447.79</v>
          </cell>
          <cell r="AG588">
            <v>241601.64</v>
          </cell>
          <cell r="AH588">
            <v>237705.33125000002</v>
          </cell>
          <cell r="AI588">
            <v>241428.19666666674</v>
          </cell>
          <cell r="AJ588">
            <v>245460.19125000006</v>
          </cell>
          <cell r="AK588">
            <v>253316.59791666677</v>
          </cell>
          <cell r="AL588">
            <v>263618.88208333339</v>
          </cell>
          <cell r="AM588">
            <v>274719.47833333339</v>
          </cell>
          <cell r="AN588">
            <v>292139.19125000003</v>
          </cell>
          <cell r="AP588">
            <v>359344.3604166666</v>
          </cell>
          <cell r="AT588">
            <v>0</v>
          </cell>
        </row>
        <row r="589">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D589">
            <v>0</v>
          </cell>
          <cell r="AE589">
            <v>0</v>
          </cell>
          <cell r="AF589">
            <v>0</v>
          </cell>
          <cell r="AG589">
            <v>0</v>
          </cell>
          <cell r="AH589">
            <v>0</v>
          </cell>
          <cell r="AI589">
            <v>0</v>
          </cell>
          <cell r="AJ589">
            <v>0</v>
          </cell>
          <cell r="AK589">
            <v>0</v>
          </cell>
          <cell r="AL589">
            <v>0</v>
          </cell>
          <cell r="AM589">
            <v>0</v>
          </cell>
          <cell r="AN589">
            <v>0</v>
          </cell>
          <cell r="AP589">
            <v>0</v>
          </cell>
          <cell r="AT589" t="str">
            <v>56</v>
          </cell>
        </row>
        <row r="590">
          <cell r="J590">
            <v>0</v>
          </cell>
          <cell r="K590">
            <v>0</v>
          </cell>
          <cell r="L590">
            <v>0</v>
          </cell>
          <cell r="M590">
            <v>0</v>
          </cell>
          <cell r="N590">
            <v>0</v>
          </cell>
          <cell r="O590">
            <v>0</v>
          </cell>
          <cell r="P590">
            <v>0</v>
          </cell>
          <cell r="Q590">
            <v>0</v>
          </cell>
          <cell r="R590">
            <v>54403.79</v>
          </cell>
          <cell r="S590">
            <v>40802.85</v>
          </cell>
          <cell r="T590">
            <v>34002.379999999997</v>
          </cell>
          <cell r="U590">
            <v>27201.91</v>
          </cell>
          <cell r="V590">
            <v>20401.439999999999</v>
          </cell>
          <cell r="W590">
            <v>13600.97</v>
          </cell>
          <cell r="X590">
            <v>-1632.21</v>
          </cell>
          <cell r="Y590">
            <v>0</v>
          </cell>
          <cell r="Z590">
            <v>0</v>
          </cell>
          <cell r="AA590">
            <v>0</v>
          </cell>
          <cell r="AD590">
            <v>0</v>
          </cell>
          <cell r="AE590">
            <v>2266.8245833333335</v>
          </cell>
          <cell r="AF590">
            <v>6233.7679166666667</v>
          </cell>
          <cell r="AG590">
            <v>9350.6525000000001</v>
          </cell>
          <cell r="AH590">
            <v>11900.831249999997</v>
          </cell>
          <cell r="AI590">
            <v>13884.304166666667</v>
          </cell>
          <cell r="AJ590">
            <v>15301.071249999999</v>
          </cell>
          <cell r="AK590">
            <v>15799.769583333333</v>
          </cell>
          <cell r="AL590">
            <v>15731.760833333334</v>
          </cell>
          <cell r="AM590">
            <v>15731.760833333334</v>
          </cell>
          <cell r="AN590">
            <v>15731.760833333334</v>
          </cell>
          <cell r="AP590">
            <v>23577.972083333338</v>
          </cell>
          <cell r="AT590">
            <v>0</v>
          </cell>
        </row>
        <row r="591">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D591">
            <v>0</v>
          </cell>
          <cell r="AE591">
            <v>0</v>
          </cell>
          <cell r="AF591">
            <v>0</v>
          </cell>
          <cell r="AG591">
            <v>0</v>
          </cell>
          <cell r="AH591">
            <v>0</v>
          </cell>
          <cell r="AI591">
            <v>0</v>
          </cell>
          <cell r="AJ591">
            <v>0</v>
          </cell>
          <cell r="AK591">
            <v>0</v>
          </cell>
          <cell r="AL591">
            <v>0</v>
          </cell>
          <cell r="AM591">
            <v>0</v>
          </cell>
          <cell r="AN591">
            <v>0</v>
          </cell>
          <cell r="AP591">
            <v>0</v>
          </cell>
          <cell r="AT591">
            <v>0</v>
          </cell>
        </row>
        <row r="592">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117810</v>
          </cell>
          <cell r="Z592">
            <v>104720</v>
          </cell>
          <cell r="AA592">
            <v>91630</v>
          </cell>
          <cell r="AD592">
            <v>0</v>
          </cell>
          <cell r="AE592">
            <v>0</v>
          </cell>
          <cell r="AF592">
            <v>0</v>
          </cell>
          <cell r="AG592">
            <v>0</v>
          </cell>
          <cell r="AH592">
            <v>0</v>
          </cell>
          <cell r="AI592">
            <v>0</v>
          </cell>
          <cell r="AJ592">
            <v>0</v>
          </cell>
          <cell r="AK592">
            <v>0</v>
          </cell>
          <cell r="AL592">
            <v>4908.75</v>
          </cell>
          <cell r="AM592">
            <v>14180.833333333334</v>
          </cell>
          <cell r="AN592">
            <v>22362.083333333332</v>
          </cell>
          <cell r="AP592">
            <v>35452.083333333336</v>
          </cell>
          <cell r="AT592">
            <v>0</v>
          </cell>
        </row>
        <row r="593">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D593">
            <v>0</v>
          </cell>
          <cell r="AE593">
            <v>0</v>
          </cell>
          <cell r="AF593">
            <v>0</v>
          </cell>
          <cell r="AG593">
            <v>0</v>
          </cell>
          <cell r="AH593">
            <v>0</v>
          </cell>
          <cell r="AI593">
            <v>0</v>
          </cell>
          <cell r="AJ593">
            <v>0</v>
          </cell>
          <cell r="AK593">
            <v>0</v>
          </cell>
          <cell r="AL593">
            <v>0</v>
          </cell>
          <cell r="AM593">
            <v>0</v>
          </cell>
          <cell r="AN593">
            <v>0</v>
          </cell>
          <cell r="AP593">
            <v>0</v>
          </cell>
          <cell r="AT593" t="str">
            <v>56</v>
          </cell>
        </row>
        <row r="594">
          <cell r="J594">
            <v>0</v>
          </cell>
          <cell r="K594">
            <v>0</v>
          </cell>
          <cell r="L594">
            <v>0</v>
          </cell>
          <cell r="M594">
            <v>0</v>
          </cell>
          <cell r="N594">
            <v>0</v>
          </cell>
          <cell r="O594">
            <v>0</v>
          </cell>
          <cell r="P594">
            <v>0</v>
          </cell>
          <cell r="Q594">
            <v>0</v>
          </cell>
          <cell r="R594">
            <v>0</v>
          </cell>
          <cell r="S594">
            <v>0</v>
          </cell>
          <cell r="T594">
            <v>0</v>
          </cell>
          <cell r="U594">
            <v>0</v>
          </cell>
          <cell r="V594">
            <v>0</v>
          </cell>
          <cell r="W594">
            <v>742729.2</v>
          </cell>
          <cell r="X594">
            <v>668456.28</v>
          </cell>
          <cell r="Y594">
            <v>594183.36</v>
          </cell>
          <cell r="Z594">
            <v>519910.44</v>
          </cell>
          <cell r="AA594">
            <v>445637.52</v>
          </cell>
          <cell r="AD594">
            <v>0</v>
          </cell>
          <cell r="AE594">
            <v>0</v>
          </cell>
          <cell r="AF594">
            <v>0</v>
          </cell>
          <cell r="AG594">
            <v>0</v>
          </cell>
          <cell r="AH594">
            <v>0</v>
          </cell>
          <cell r="AI594">
            <v>0</v>
          </cell>
          <cell r="AJ594">
            <v>30947.05</v>
          </cell>
          <cell r="AK594">
            <v>89746.444999999992</v>
          </cell>
          <cell r="AL594">
            <v>142356.43</v>
          </cell>
          <cell r="AM594">
            <v>188777.005</v>
          </cell>
          <cell r="AN594">
            <v>229008.17</v>
          </cell>
          <cell r="AP594">
            <v>290902.26999999996</v>
          </cell>
          <cell r="AT594">
            <v>0</v>
          </cell>
        </row>
        <row r="595">
          <cell r="J595">
            <v>406825.65</v>
          </cell>
          <cell r="K595">
            <v>348707.78</v>
          </cell>
          <cell r="L595">
            <v>290589.90999999997</v>
          </cell>
          <cell r="M595">
            <v>232472.04</v>
          </cell>
          <cell r="N595">
            <v>174354.17</v>
          </cell>
          <cell r="O595">
            <v>116236.3</v>
          </cell>
          <cell r="P595">
            <v>58118.43</v>
          </cell>
          <cell r="Q595">
            <v>0</v>
          </cell>
          <cell r="R595">
            <v>0</v>
          </cell>
          <cell r="S595">
            <v>868022.35</v>
          </cell>
          <cell r="T595">
            <v>641054.68999999994</v>
          </cell>
          <cell r="U595">
            <v>572040.17000000004</v>
          </cell>
          <cell r="V595">
            <v>500535.15</v>
          </cell>
          <cell r="W595">
            <v>429030.13</v>
          </cell>
          <cell r="X595">
            <v>357525.11</v>
          </cell>
          <cell r="Y595">
            <v>286020.09000000003</v>
          </cell>
          <cell r="Z595">
            <v>214515.07</v>
          </cell>
          <cell r="AA595">
            <v>143010.04999999999</v>
          </cell>
          <cell r="AD595">
            <v>319648.7983333334</v>
          </cell>
          <cell r="AE595">
            <v>293011.41791666666</v>
          </cell>
          <cell r="AF595">
            <v>278325.8329166667</v>
          </cell>
          <cell r="AG595">
            <v>295194.01583333331</v>
          </cell>
          <cell r="AH595">
            <v>304572.76374999998</v>
          </cell>
          <cell r="AI595">
            <v>312939.68666666665</v>
          </cell>
          <cell r="AJ595">
            <v>320191.01374999998</v>
          </cell>
          <cell r="AK595">
            <v>326326.74499999994</v>
          </cell>
          <cell r="AL595">
            <v>331346.88041666662</v>
          </cell>
          <cell r="AM595">
            <v>335251.42</v>
          </cell>
          <cell r="AN595">
            <v>338040.36374999996</v>
          </cell>
          <cell r="AP595">
            <v>340271.48666666658</v>
          </cell>
          <cell r="AT595">
            <v>0</v>
          </cell>
        </row>
        <row r="596">
          <cell r="J596">
            <v>0</v>
          </cell>
          <cell r="K596">
            <v>0</v>
          </cell>
          <cell r="L596">
            <v>0</v>
          </cell>
          <cell r="M596">
            <v>0</v>
          </cell>
          <cell r="N596">
            <v>0</v>
          </cell>
          <cell r="O596">
            <v>0</v>
          </cell>
          <cell r="P596">
            <v>0</v>
          </cell>
          <cell r="Q596">
            <v>0</v>
          </cell>
          <cell r="R596">
            <v>0</v>
          </cell>
          <cell r="S596">
            <v>84327.1</v>
          </cell>
          <cell r="T596">
            <v>75894.39</v>
          </cell>
          <cell r="U596">
            <v>67461.679999999993</v>
          </cell>
          <cell r="V596">
            <v>59028.97</v>
          </cell>
          <cell r="W596">
            <v>50596.26</v>
          </cell>
          <cell r="X596">
            <v>42163.55</v>
          </cell>
          <cell r="Y596">
            <v>33730.839999999997</v>
          </cell>
          <cell r="Z596">
            <v>25298.13</v>
          </cell>
          <cell r="AA596">
            <v>16865.419999999998</v>
          </cell>
          <cell r="AD596">
            <v>0</v>
          </cell>
          <cell r="AE596">
            <v>0</v>
          </cell>
          <cell r="AF596">
            <v>3513.6291666666671</v>
          </cell>
          <cell r="AG596">
            <v>10189.524583333334</v>
          </cell>
          <cell r="AH596">
            <v>16162.694166666666</v>
          </cell>
          <cell r="AI596">
            <v>21433.137916666663</v>
          </cell>
          <cell r="AJ596">
            <v>26000.855833333335</v>
          </cell>
          <cell r="AK596">
            <v>29865.847916666669</v>
          </cell>
          <cell r="AL596">
            <v>33028.114166666666</v>
          </cell>
          <cell r="AM596">
            <v>35487.654583333337</v>
          </cell>
          <cell r="AN596">
            <v>37244.469166666669</v>
          </cell>
          <cell r="AP596">
            <v>38649.920833333337</v>
          </cell>
          <cell r="AT596">
            <v>0</v>
          </cell>
        </row>
        <row r="597">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D597">
            <v>0</v>
          </cell>
          <cell r="AE597">
            <v>0</v>
          </cell>
          <cell r="AF597">
            <v>0</v>
          </cell>
          <cell r="AG597">
            <v>0</v>
          </cell>
          <cell r="AH597">
            <v>0</v>
          </cell>
          <cell r="AI597">
            <v>0</v>
          </cell>
          <cell r="AJ597">
            <v>0</v>
          </cell>
          <cell r="AK597">
            <v>0</v>
          </cell>
          <cell r="AL597">
            <v>0</v>
          </cell>
          <cell r="AM597">
            <v>0</v>
          </cell>
          <cell r="AN597">
            <v>0</v>
          </cell>
          <cell r="AP597">
            <v>0</v>
          </cell>
          <cell r="AT597">
            <v>0</v>
          </cell>
        </row>
        <row r="598">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D598">
            <v>0</v>
          </cell>
          <cell r="AE598">
            <v>0</v>
          </cell>
          <cell r="AF598">
            <v>0</v>
          </cell>
          <cell r="AG598">
            <v>0</v>
          </cell>
          <cell r="AH598">
            <v>0</v>
          </cell>
          <cell r="AI598">
            <v>0</v>
          </cell>
          <cell r="AJ598">
            <v>0</v>
          </cell>
          <cell r="AK598">
            <v>0</v>
          </cell>
          <cell r="AL598">
            <v>0</v>
          </cell>
          <cell r="AM598">
            <v>0</v>
          </cell>
          <cell r="AN598">
            <v>0</v>
          </cell>
          <cell r="AP598">
            <v>0</v>
          </cell>
          <cell r="AT598">
            <v>0</v>
          </cell>
        </row>
        <row r="599">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D599">
            <v>0</v>
          </cell>
          <cell r="AE599">
            <v>0</v>
          </cell>
          <cell r="AF599">
            <v>0</v>
          </cell>
          <cell r="AG599">
            <v>0</v>
          </cell>
          <cell r="AH599">
            <v>0</v>
          </cell>
          <cell r="AI599">
            <v>0</v>
          </cell>
          <cell r="AJ599">
            <v>0</v>
          </cell>
          <cell r="AK599">
            <v>0</v>
          </cell>
          <cell r="AL599">
            <v>0</v>
          </cell>
          <cell r="AM599">
            <v>0</v>
          </cell>
          <cell r="AN599">
            <v>0</v>
          </cell>
          <cell r="AP599">
            <v>0</v>
          </cell>
          <cell r="AT599">
            <v>0</v>
          </cell>
        </row>
        <row r="600">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D600">
            <v>0</v>
          </cell>
          <cell r="AE600">
            <v>0</v>
          </cell>
          <cell r="AF600">
            <v>0</v>
          </cell>
          <cell r="AG600">
            <v>0</v>
          </cell>
          <cell r="AH600">
            <v>0</v>
          </cell>
          <cell r="AI600">
            <v>0</v>
          </cell>
          <cell r="AJ600">
            <v>0</v>
          </cell>
          <cell r="AK600">
            <v>0</v>
          </cell>
          <cell r="AL600">
            <v>0</v>
          </cell>
          <cell r="AM600">
            <v>0</v>
          </cell>
          <cell r="AN600">
            <v>0</v>
          </cell>
          <cell r="AP600">
            <v>0</v>
          </cell>
          <cell r="AT600">
            <v>0</v>
          </cell>
        </row>
        <row r="601">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D601">
            <v>0</v>
          </cell>
          <cell r="AE601">
            <v>0</v>
          </cell>
          <cell r="AF601">
            <v>0</v>
          </cell>
          <cell r="AG601">
            <v>0</v>
          </cell>
          <cell r="AH601">
            <v>0</v>
          </cell>
          <cell r="AI601">
            <v>0</v>
          </cell>
          <cell r="AJ601">
            <v>0</v>
          </cell>
          <cell r="AK601">
            <v>0</v>
          </cell>
          <cell r="AL601">
            <v>0</v>
          </cell>
          <cell r="AM601">
            <v>0</v>
          </cell>
          <cell r="AN601">
            <v>0</v>
          </cell>
          <cell r="AP601">
            <v>0</v>
          </cell>
          <cell r="AT601">
            <v>0</v>
          </cell>
        </row>
        <row r="602">
          <cell r="J602">
            <v>15101.17</v>
          </cell>
          <cell r="K602">
            <v>13351.17</v>
          </cell>
          <cell r="L602">
            <v>12851.17</v>
          </cell>
          <cell r="M602">
            <v>11351.17</v>
          </cell>
          <cell r="N602">
            <v>10101.17</v>
          </cell>
          <cell r="O602">
            <v>8601.17</v>
          </cell>
          <cell r="P602">
            <v>6851.17</v>
          </cell>
          <cell r="Q602">
            <v>6101.17</v>
          </cell>
          <cell r="R602">
            <v>5101.17</v>
          </cell>
          <cell r="S602">
            <v>4601.17</v>
          </cell>
          <cell r="T602">
            <v>4601.17</v>
          </cell>
          <cell r="U602">
            <v>3351.17</v>
          </cell>
          <cell r="V602">
            <v>3351.17</v>
          </cell>
          <cell r="W602">
            <v>1101.17</v>
          </cell>
          <cell r="X602">
            <v>16095.94</v>
          </cell>
          <cell r="Y602">
            <v>13845.94</v>
          </cell>
          <cell r="Z602">
            <v>13595.94</v>
          </cell>
          <cell r="AA602">
            <v>13595.94</v>
          </cell>
          <cell r="AD602">
            <v>13590.753333333336</v>
          </cell>
          <cell r="AE602">
            <v>12330.336666666664</v>
          </cell>
          <cell r="AF602">
            <v>11153.253333333332</v>
          </cell>
          <cell r="AG602">
            <v>10090.753333333332</v>
          </cell>
          <cell r="AH602">
            <v>9038.67</v>
          </cell>
          <cell r="AI602">
            <v>8007.4199999999992</v>
          </cell>
          <cell r="AJ602">
            <v>7007.4199999999992</v>
          </cell>
          <cell r="AK602">
            <v>6632.2020833333327</v>
          </cell>
          <cell r="AL602">
            <v>6871.3495833333318</v>
          </cell>
          <cell r="AM602">
            <v>7120.9137499999997</v>
          </cell>
          <cell r="AN602">
            <v>7474.6445833333319</v>
          </cell>
          <cell r="AP602">
            <v>8348.7729166666668</v>
          </cell>
          <cell r="AT602">
            <v>0</v>
          </cell>
        </row>
        <row r="603">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D603">
            <v>0</v>
          </cell>
          <cell r="AE603">
            <v>0</v>
          </cell>
          <cell r="AF603">
            <v>0</v>
          </cell>
          <cell r="AG603">
            <v>0</v>
          </cell>
          <cell r="AH603">
            <v>0</v>
          </cell>
          <cell r="AI603">
            <v>0</v>
          </cell>
          <cell r="AJ603">
            <v>0</v>
          </cell>
          <cell r="AK603">
            <v>0</v>
          </cell>
          <cell r="AL603">
            <v>0</v>
          </cell>
          <cell r="AM603">
            <v>0</v>
          </cell>
          <cell r="AN603">
            <v>0</v>
          </cell>
          <cell r="AP603">
            <v>0</v>
          </cell>
          <cell r="AT603">
            <v>0</v>
          </cell>
        </row>
        <row r="604">
          <cell r="J604">
            <v>0</v>
          </cell>
          <cell r="K604">
            <v>0</v>
          </cell>
          <cell r="L604">
            <v>0</v>
          </cell>
          <cell r="M604">
            <v>0</v>
          </cell>
          <cell r="N604">
            <v>62134.36</v>
          </cell>
          <cell r="O604">
            <v>62134.36</v>
          </cell>
          <cell r="P604">
            <v>62134.36</v>
          </cell>
          <cell r="Q604">
            <v>41422.9</v>
          </cell>
          <cell r="R604">
            <v>34519.08</v>
          </cell>
          <cell r="S604">
            <v>27615.26</v>
          </cell>
          <cell r="T604">
            <v>20711.439999999999</v>
          </cell>
          <cell r="U604">
            <v>13807.62</v>
          </cell>
          <cell r="V604">
            <v>6903.8</v>
          </cell>
          <cell r="W604">
            <v>0</v>
          </cell>
          <cell r="X604">
            <v>0</v>
          </cell>
          <cell r="Y604">
            <v>71434.03</v>
          </cell>
          <cell r="Z604">
            <v>64290.63</v>
          </cell>
          <cell r="AA604">
            <v>57147.23</v>
          </cell>
          <cell r="AD604">
            <v>17259.54416666667</v>
          </cell>
          <cell r="AE604">
            <v>20423.793333333335</v>
          </cell>
          <cell r="AF604">
            <v>23012.724166666667</v>
          </cell>
          <cell r="AG604">
            <v>25026.336666666666</v>
          </cell>
          <cell r="AH604">
            <v>26464.630833333333</v>
          </cell>
          <cell r="AI604">
            <v>27327.60666666667</v>
          </cell>
          <cell r="AJ604">
            <v>27615.264999999999</v>
          </cell>
          <cell r="AK604">
            <v>27615.264999999999</v>
          </cell>
          <cell r="AL604">
            <v>30591.682916666668</v>
          </cell>
          <cell r="AM604">
            <v>33657.945416666662</v>
          </cell>
          <cell r="AN604">
            <v>33539.992916666662</v>
          </cell>
          <cell r="AP604">
            <v>32381.215416666662</v>
          </cell>
          <cell r="AT604">
            <v>0</v>
          </cell>
        </row>
        <row r="605">
          <cell r="J605">
            <v>14127.29</v>
          </cell>
          <cell r="K605">
            <v>0</v>
          </cell>
          <cell r="L605">
            <v>0</v>
          </cell>
          <cell r="M605">
            <v>0</v>
          </cell>
          <cell r="N605">
            <v>169072.71</v>
          </cell>
          <cell r="O605">
            <v>150286.85</v>
          </cell>
          <cell r="P605">
            <v>131500.99</v>
          </cell>
          <cell r="Q605">
            <v>112715.13</v>
          </cell>
          <cell r="R605">
            <v>93929.27</v>
          </cell>
          <cell r="S605">
            <v>75143.41</v>
          </cell>
          <cell r="T605">
            <v>56357.55</v>
          </cell>
          <cell r="U605">
            <v>37571.69</v>
          </cell>
          <cell r="V605">
            <v>18785.830000000002</v>
          </cell>
          <cell r="W605">
            <v>127255.92</v>
          </cell>
          <cell r="X605">
            <v>334843.93</v>
          </cell>
          <cell r="Y605">
            <v>294762.96999999997</v>
          </cell>
          <cell r="Z605">
            <v>265286.67</v>
          </cell>
          <cell r="AA605">
            <v>235810.37</v>
          </cell>
          <cell r="AD605">
            <v>63459.142499999994</v>
          </cell>
          <cell r="AE605">
            <v>65594.306666666671</v>
          </cell>
          <cell r="AF605">
            <v>67341.25916666667</v>
          </cell>
          <cell r="AG605">
            <v>68700</v>
          </cell>
          <cell r="AH605">
            <v>69670.529166666674</v>
          </cell>
          <cell r="AI605">
            <v>70252.846666666679</v>
          </cell>
          <cell r="AJ605">
            <v>75749.282500000001</v>
          </cell>
          <cell r="AK605">
            <v>95003.442916666681</v>
          </cell>
          <cell r="AL605">
            <v>121237.06375000002</v>
          </cell>
          <cell r="AM605">
            <v>137527.76916666667</v>
          </cell>
          <cell r="AN605">
            <v>145100.16416666665</v>
          </cell>
          <cell r="AP605">
            <v>157572.34416666665</v>
          </cell>
          <cell r="AT605">
            <v>0</v>
          </cell>
        </row>
        <row r="606">
          <cell r="J606">
            <v>0</v>
          </cell>
          <cell r="K606">
            <v>0</v>
          </cell>
          <cell r="L606">
            <v>136065.06</v>
          </cell>
          <cell r="M606">
            <v>123695.51</v>
          </cell>
          <cell r="N606">
            <v>111325.96</v>
          </cell>
          <cell r="O606">
            <v>98956.41</v>
          </cell>
          <cell r="P606">
            <v>86586.86</v>
          </cell>
          <cell r="Q606">
            <v>74217.31</v>
          </cell>
          <cell r="R606">
            <v>61847.76</v>
          </cell>
          <cell r="S606">
            <v>49478.21</v>
          </cell>
          <cell r="T606">
            <v>37108.660000000003</v>
          </cell>
          <cell r="U606">
            <v>24739.11</v>
          </cell>
          <cell r="V606">
            <v>12369.56</v>
          </cell>
          <cell r="W606">
            <v>0</v>
          </cell>
          <cell r="X606">
            <v>9496.17</v>
          </cell>
          <cell r="Y606">
            <v>94961.64</v>
          </cell>
          <cell r="Z606">
            <v>85465.47</v>
          </cell>
          <cell r="AA606">
            <v>75969.3</v>
          </cell>
          <cell r="AD606">
            <v>49478.20458333334</v>
          </cell>
          <cell r="AE606">
            <v>55147.582500000011</v>
          </cell>
          <cell r="AF606">
            <v>59786.164583333339</v>
          </cell>
          <cell r="AG606">
            <v>63393.950833333336</v>
          </cell>
          <cell r="AH606">
            <v>65970.941250000018</v>
          </cell>
          <cell r="AI606">
            <v>67517.135833333348</v>
          </cell>
          <cell r="AJ606">
            <v>68032.534166666679</v>
          </cell>
          <cell r="AK606">
            <v>62758.830416666664</v>
          </cell>
          <cell r="AL606">
            <v>56287.882083333338</v>
          </cell>
          <cell r="AM606">
            <v>54013.117083333338</v>
          </cell>
          <cell r="AN606">
            <v>51977.800416666665</v>
          </cell>
          <cell r="AP606">
            <v>48625.512083333328</v>
          </cell>
          <cell r="AT606">
            <v>0</v>
          </cell>
        </row>
        <row r="607">
          <cell r="J607">
            <v>35144</v>
          </cell>
          <cell r="K607">
            <v>35144</v>
          </cell>
          <cell r="L607">
            <v>1250</v>
          </cell>
          <cell r="M607">
            <v>1251</v>
          </cell>
          <cell r="N607">
            <v>1251</v>
          </cell>
          <cell r="O607">
            <v>1251</v>
          </cell>
          <cell r="P607">
            <v>1251</v>
          </cell>
          <cell r="Q607">
            <v>1251</v>
          </cell>
          <cell r="R607">
            <v>1251</v>
          </cell>
          <cell r="S607">
            <v>1251</v>
          </cell>
          <cell r="T607">
            <v>1251</v>
          </cell>
          <cell r="U607">
            <v>0</v>
          </cell>
          <cell r="V607">
            <v>0</v>
          </cell>
          <cell r="W607">
            <v>0</v>
          </cell>
          <cell r="X607">
            <v>0</v>
          </cell>
          <cell r="Y607">
            <v>0</v>
          </cell>
          <cell r="Z607">
            <v>0</v>
          </cell>
          <cell r="AA607">
            <v>0</v>
          </cell>
          <cell r="AD607">
            <v>19609.625</v>
          </cell>
          <cell r="AE607">
            <v>16785.208333333332</v>
          </cell>
          <cell r="AF607">
            <v>13960.791666666666</v>
          </cell>
          <cell r="AG607">
            <v>11136.375</v>
          </cell>
          <cell r="AH607">
            <v>8259.8333333333339</v>
          </cell>
          <cell r="AI607">
            <v>5331.166666666667</v>
          </cell>
          <cell r="AJ607">
            <v>2402.5</v>
          </cell>
          <cell r="AK607">
            <v>886.08333333333337</v>
          </cell>
          <cell r="AL607">
            <v>781.875</v>
          </cell>
          <cell r="AM607">
            <v>677.625</v>
          </cell>
          <cell r="AN607">
            <v>573.375</v>
          </cell>
          <cell r="AP607">
            <v>364.875</v>
          </cell>
          <cell r="AT607" t="str">
            <v>56</v>
          </cell>
        </row>
        <row r="608">
          <cell r="J608">
            <v>0</v>
          </cell>
          <cell r="K608">
            <v>41618.17</v>
          </cell>
          <cell r="L608">
            <v>31213.62</v>
          </cell>
          <cell r="M608">
            <v>31213.62</v>
          </cell>
          <cell r="N608">
            <v>31213.62</v>
          </cell>
          <cell r="O608">
            <v>31213.62</v>
          </cell>
          <cell r="P608">
            <v>31213.62</v>
          </cell>
          <cell r="Q608">
            <v>20809.07</v>
          </cell>
          <cell r="R608">
            <v>20809.07</v>
          </cell>
          <cell r="S608">
            <v>20809.07</v>
          </cell>
          <cell r="T608">
            <v>10404.530000000001</v>
          </cell>
          <cell r="U608">
            <v>10404.530000000001</v>
          </cell>
          <cell r="V608">
            <v>52022.7</v>
          </cell>
          <cell r="W608">
            <v>41618.17</v>
          </cell>
          <cell r="X608">
            <v>41618.17</v>
          </cell>
          <cell r="Y608">
            <v>41618.17</v>
          </cell>
          <cell r="Z608">
            <v>31213.63</v>
          </cell>
          <cell r="AA608">
            <v>31213.63</v>
          </cell>
          <cell r="AD608">
            <v>19837.497499999998</v>
          </cell>
          <cell r="AE608">
            <v>20572.947499999998</v>
          </cell>
          <cell r="AF608">
            <v>21558.057499999999</v>
          </cell>
          <cell r="AG608">
            <v>22359.305000000004</v>
          </cell>
          <cell r="AH608">
            <v>22976.689583333336</v>
          </cell>
          <cell r="AI608">
            <v>25577.824166666669</v>
          </cell>
          <cell r="AJ608">
            <v>27745.436666666665</v>
          </cell>
          <cell r="AK608">
            <v>28178.959583333333</v>
          </cell>
          <cell r="AL608">
            <v>29046.005416666667</v>
          </cell>
          <cell r="AM608">
            <v>29479.528749999998</v>
          </cell>
          <cell r="AN608">
            <v>29479.529583333333</v>
          </cell>
          <cell r="AP608">
            <v>29479.531666666666</v>
          </cell>
          <cell r="AT608">
            <v>0</v>
          </cell>
        </row>
        <row r="609">
          <cell r="J609">
            <v>48935.4</v>
          </cell>
          <cell r="K609">
            <v>40779.51</v>
          </cell>
          <cell r="L609">
            <v>32623.62</v>
          </cell>
          <cell r="M609">
            <v>24467.73</v>
          </cell>
          <cell r="N609">
            <v>16311.84</v>
          </cell>
          <cell r="O609">
            <v>135475.98000000001</v>
          </cell>
          <cell r="P609">
            <v>127320.03</v>
          </cell>
          <cell r="Q609">
            <v>106100.03</v>
          </cell>
          <cell r="R609">
            <v>95490.03</v>
          </cell>
          <cell r="S609">
            <v>84880.03</v>
          </cell>
          <cell r="T609">
            <v>74270.03</v>
          </cell>
          <cell r="U609">
            <v>63660.03</v>
          </cell>
          <cell r="V609">
            <v>53050.03</v>
          </cell>
          <cell r="W609">
            <v>42440.03</v>
          </cell>
          <cell r="X609">
            <v>31830.03</v>
          </cell>
          <cell r="Y609">
            <v>21220.03</v>
          </cell>
          <cell r="Z609">
            <v>10610.03</v>
          </cell>
          <cell r="AA609">
            <v>0</v>
          </cell>
          <cell r="AD609">
            <v>66760.170833333337</v>
          </cell>
          <cell r="AE609">
            <v>68023.347916666666</v>
          </cell>
          <cell r="AF609">
            <v>69082.015833333353</v>
          </cell>
          <cell r="AG609">
            <v>69936.174583333341</v>
          </cell>
          <cell r="AH609">
            <v>70585.824166666673</v>
          </cell>
          <cell r="AI609">
            <v>71030.964583333334</v>
          </cell>
          <cell r="AJ609">
            <v>71271.59583333334</v>
          </cell>
          <cell r="AK609">
            <v>71307.717916666676</v>
          </cell>
          <cell r="AL609">
            <v>71139.330833333355</v>
          </cell>
          <cell r="AM609">
            <v>70766.434583333365</v>
          </cell>
          <cell r="AN609">
            <v>64884.026666666679</v>
          </cell>
          <cell r="AP609">
            <v>44208.357083333343</v>
          </cell>
          <cell r="AT609">
            <v>0</v>
          </cell>
        </row>
        <row r="610">
          <cell r="J610">
            <v>54130</v>
          </cell>
          <cell r="K610">
            <v>54130</v>
          </cell>
          <cell r="L610">
            <v>1924</v>
          </cell>
          <cell r="M610">
            <v>1925</v>
          </cell>
          <cell r="N610">
            <v>1925</v>
          </cell>
          <cell r="O610">
            <v>1925</v>
          </cell>
          <cell r="P610">
            <v>1925</v>
          </cell>
          <cell r="Q610">
            <v>1925</v>
          </cell>
          <cell r="R610">
            <v>1925</v>
          </cell>
          <cell r="S610">
            <v>1925</v>
          </cell>
          <cell r="T610">
            <v>1925</v>
          </cell>
          <cell r="U610">
            <v>0</v>
          </cell>
          <cell r="V610">
            <v>0</v>
          </cell>
          <cell r="W610">
            <v>0</v>
          </cell>
          <cell r="X610">
            <v>0</v>
          </cell>
          <cell r="Y610">
            <v>0</v>
          </cell>
          <cell r="Z610">
            <v>0</v>
          </cell>
          <cell r="AA610">
            <v>0</v>
          </cell>
          <cell r="AD610">
            <v>30202.625</v>
          </cell>
          <cell r="AE610">
            <v>25852.208333333332</v>
          </cell>
          <cell r="AF610">
            <v>21501.791666666668</v>
          </cell>
          <cell r="AG610">
            <v>17151.375</v>
          </cell>
          <cell r="AH610">
            <v>12720.75</v>
          </cell>
          <cell r="AI610">
            <v>8209.9166666666661</v>
          </cell>
          <cell r="AJ610">
            <v>3699.0833333333335</v>
          </cell>
          <cell r="AK610">
            <v>1363.5</v>
          </cell>
          <cell r="AL610">
            <v>1203.125</v>
          </cell>
          <cell r="AM610">
            <v>1042.7083333333333</v>
          </cell>
          <cell r="AN610">
            <v>882.29166666666663</v>
          </cell>
          <cell r="AP610">
            <v>561.45833333333337</v>
          </cell>
          <cell r="AT610" t="str">
            <v>56</v>
          </cell>
        </row>
        <row r="611">
          <cell r="J611">
            <v>38230.639999999999</v>
          </cell>
          <cell r="K611">
            <v>25487.07</v>
          </cell>
          <cell r="L611">
            <v>12743.5</v>
          </cell>
          <cell r="M611">
            <v>0</v>
          </cell>
          <cell r="N611">
            <v>0</v>
          </cell>
          <cell r="O611">
            <v>139779.49</v>
          </cell>
          <cell r="P611">
            <v>125801.54</v>
          </cell>
          <cell r="Q611">
            <v>111823.59</v>
          </cell>
          <cell r="R611">
            <v>97845.64</v>
          </cell>
          <cell r="S611">
            <v>83867.69</v>
          </cell>
          <cell r="T611">
            <v>69889.740000000005</v>
          </cell>
          <cell r="U611">
            <v>55911.79</v>
          </cell>
          <cell r="V611">
            <v>41933.839999999997</v>
          </cell>
          <cell r="W611">
            <v>27955.89</v>
          </cell>
          <cell r="X611">
            <v>13977.94</v>
          </cell>
          <cell r="Y611">
            <v>178160.32</v>
          </cell>
          <cell r="Z611">
            <v>163313.62</v>
          </cell>
          <cell r="AA611">
            <v>148466.92000000001</v>
          </cell>
          <cell r="AD611">
            <v>60773.878333333334</v>
          </cell>
          <cell r="AE611">
            <v>61545.370833333327</v>
          </cell>
          <cell r="AF611">
            <v>62213.998333333329</v>
          </cell>
          <cell r="AG611">
            <v>62779.760833333341</v>
          </cell>
          <cell r="AH611">
            <v>63242.658333333326</v>
          </cell>
          <cell r="AI611">
            <v>63602.690833333334</v>
          </cell>
          <cell r="AJ611">
            <v>63859.85833333333</v>
          </cell>
          <cell r="AK611">
            <v>64014.160833333328</v>
          </cell>
          <cell r="AL611">
            <v>71488.94249999999</v>
          </cell>
          <cell r="AM611">
            <v>85717.023333333331</v>
          </cell>
          <cell r="AN611">
            <v>92883.733749999999</v>
          </cell>
          <cell r="AP611">
            <v>94186.847083333341</v>
          </cell>
          <cell r="AT611">
            <v>0</v>
          </cell>
        </row>
        <row r="612">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D612">
            <v>0</v>
          </cell>
          <cell r="AE612">
            <v>0</v>
          </cell>
          <cell r="AF612">
            <v>0</v>
          </cell>
          <cell r="AG612">
            <v>0</v>
          </cell>
          <cell r="AH612">
            <v>0</v>
          </cell>
          <cell r="AI612">
            <v>0</v>
          </cell>
          <cell r="AJ612">
            <v>0</v>
          </cell>
          <cell r="AK612">
            <v>0</v>
          </cell>
          <cell r="AL612">
            <v>0</v>
          </cell>
          <cell r="AM612">
            <v>0</v>
          </cell>
          <cell r="AN612">
            <v>0</v>
          </cell>
          <cell r="AP612">
            <v>0</v>
          </cell>
          <cell r="AT612">
            <v>0</v>
          </cell>
        </row>
        <row r="613">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D613">
            <v>0</v>
          </cell>
          <cell r="AE613">
            <v>0</v>
          </cell>
          <cell r="AF613">
            <v>0</v>
          </cell>
          <cell r="AG613">
            <v>0</v>
          </cell>
          <cell r="AH613">
            <v>0</v>
          </cell>
          <cell r="AI613">
            <v>0</v>
          </cell>
          <cell r="AJ613">
            <v>0</v>
          </cell>
          <cell r="AK613">
            <v>0</v>
          </cell>
          <cell r="AL613">
            <v>0</v>
          </cell>
          <cell r="AM613">
            <v>0</v>
          </cell>
          <cell r="AN613">
            <v>0</v>
          </cell>
          <cell r="AP613">
            <v>0</v>
          </cell>
          <cell r="AT613">
            <v>0</v>
          </cell>
        </row>
        <row r="614">
          <cell r="J614">
            <v>58906.79</v>
          </cell>
          <cell r="K614">
            <v>50491.53</v>
          </cell>
          <cell r="L614">
            <v>42076.27</v>
          </cell>
          <cell r="M614">
            <v>33661.01</v>
          </cell>
          <cell r="N614">
            <v>25245.75</v>
          </cell>
          <cell r="O614">
            <v>16830.490000000002</v>
          </cell>
          <cell r="P614">
            <v>8415.23</v>
          </cell>
          <cell r="Q614">
            <v>0</v>
          </cell>
          <cell r="R614">
            <v>92567.83</v>
          </cell>
          <cell r="S614">
            <v>84152.57</v>
          </cell>
          <cell r="T614">
            <v>75737.31</v>
          </cell>
          <cell r="U614">
            <v>67322.05</v>
          </cell>
          <cell r="V614">
            <v>58906.79</v>
          </cell>
          <cell r="W614">
            <v>50491.53</v>
          </cell>
          <cell r="X614">
            <v>42076.27</v>
          </cell>
          <cell r="Y614">
            <v>33661.01</v>
          </cell>
          <cell r="Z614">
            <v>25245.75</v>
          </cell>
          <cell r="AA614">
            <v>16830.490000000002</v>
          </cell>
          <cell r="AD614">
            <v>46283.902499999997</v>
          </cell>
          <cell r="AE614">
            <v>46283.902499999997</v>
          </cell>
          <cell r="AF614">
            <v>46283.902500000004</v>
          </cell>
          <cell r="AG614">
            <v>46283.902500000004</v>
          </cell>
          <cell r="AH614">
            <v>46283.902500000004</v>
          </cell>
          <cell r="AI614">
            <v>46283.902499999997</v>
          </cell>
          <cell r="AJ614">
            <v>46283.902499999997</v>
          </cell>
          <cell r="AK614">
            <v>46283.902499999997</v>
          </cell>
          <cell r="AL614">
            <v>46283.902499999997</v>
          </cell>
          <cell r="AM614">
            <v>46283.902499999997</v>
          </cell>
          <cell r="AN614">
            <v>46283.902499999997</v>
          </cell>
          <cell r="AP614">
            <v>46283.902499999997</v>
          </cell>
          <cell r="AT614">
            <v>0</v>
          </cell>
        </row>
        <row r="615">
          <cell r="J615">
            <v>100778.78</v>
          </cell>
          <cell r="K615">
            <v>86381.81</v>
          </cell>
          <cell r="L615">
            <v>71984.84</v>
          </cell>
          <cell r="M615">
            <v>57587.87</v>
          </cell>
          <cell r="N615">
            <v>43190.9</v>
          </cell>
          <cell r="O615">
            <v>28793.93</v>
          </cell>
          <cell r="P615">
            <v>14396.96</v>
          </cell>
          <cell r="Q615">
            <v>172763.63</v>
          </cell>
          <cell r="R615">
            <v>158366.66</v>
          </cell>
          <cell r="S615">
            <v>143969.69</v>
          </cell>
          <cell r="T615">
            <v>129572.72</v>
          </cell>
          <cell r="U615">
            <v>115175.75</v>
          </cell>
          <cell r="V615">
            <v>100778.78</v>
          </cell>
          <cell r="W615">
            <v>86381.81</v>
          </cell>
          <cell r="X615">
            <v>71984.84</v>
          </cell>
          <cell r="Y615">
            <v>57587.87</v>
          </cell>
          <cell r="Z615">
            <v>43190.9</v>
          </cell>
          <cell r="AA615">
            <v>28793.93</v>
          </cell>
          <cell r="AD615">
            <v>86381.81041666666</v>
          </cell>
          <cell r="AE615">
            <v>93580.294999999998</v>
          </cell>
          <cell r="AF615">
            <v>93580.294999999998</v>
          </cell>
          <cell r="AG615">
            <v>93580.294999999998</v>
          </cell>
          <cell r="AH615">
            <v>93580.294999999998</v>
          </cell>
          <cell r="AI615">
            <v>93580.294999999998</v>
          </cell>
          <cell r="AJ615">
            <v>93580.294999999998</v>
          </cell>
          <cell r="AK615">
            <v>93580.295000000027</v>
          </cell>
          <cell r="AL615">
            <v>93580.295000000027</v>
          </cell>
          <cell r="AM615">
            <v>93580.294999999998</v>
          </cell>
          <cell r="AN615">
            <v>93580.294999999984</v>
          </cell>
          <cell r="AP615">
            <v>86381.81</v>
          </cell>
          <cell r="AT615">
            <v>0</v>
          </cell>
        </row>
        <row r="616">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D616">
            <v>0</v>
          </cell>
          <cell r="AE616">
            <v>0</v>
          </cell>
          <cell r="AF616">
            <v>0</v>
          </cell>
          <cell r="AG616">
            <v>0</v>
          </cell>
          <cell r="AH616">
            <v>0</v>
          </cell>
          <cell r="AI616">
            <v>0</v>
          </cell>
          <cell r="AJ616">
            <v>0</v>
          </cell>
          <cell r="AK616">
            <v>0</v>
          </cell>
          <cell r="AL616">
            <v>0</v>
          </cell>
          <cell r="AM616">
            <v>0</v>
          </cell>
          <cell r="AN616">
            <v>0</v>
          </cell>
          <cell r="AP616">
            <v>0</v>
          </cell>
          <cell r="AT616">
            <v>0</v>
          </cell>
        </row>
        <row r="617">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D617">
            <v>2438.6016666666669</v>
          </cell>
          <cell r="AE617">
            <v>609.65</v>
          </cell>
          <cell r="AF617">
            <v>0</v>
          </cell>
          <cell r="AG617">
            <v>0</v>
          </cell>
          <cell r="AH617">
            <v>0</v>
          </cell>
          <cell r="AI617">
            <v>0</v>
          </cell>
          <cell r="AJ617">
            <v>0</v>
          </cell>
          <cell r="AK617">
            <v>0</v>
          </cell>
          <cell r="AL617">
            <v>0</v>
          </cell>
          <cell r="AM617">
            <v>0</v>
          </cell>
          <cell r="AN617">
            <v>0</v>
          </cell>
          <cell r="AP617">
            <v>0</v>
          </cell>
          <cell r="AT617">
            <v>0</v>
          </cell>
        </row>
        <row r="618">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D618">
            <v>0</v>
          </cell>
          <cell r="AE618">
            <v>0</v>
          </cell>
          <cell r="AF618">
            <v>0</v>
          </cell>
          <cell r="AG618">
            <v>0</v>
          </cell>
          <cell r="AH618">
            <v>0</v>
          </cell>
          <cell r="AI618">
            <v>0</v>
          </cell>
          <cell r="AJ618">
            <v>0</v>
          </cell>
          <cell r="AK618">
            <v>0</v>
          </cell>
          <cell r="AL618">
            <v>0</v>
          </cell>
          <cell r="AM618">
            <v>0</v>
          </cell>
          <cell r="AN618">
            <v>0</v>
          </cell>
          <cell r="AP618">
            <v>0</v>
          </cell>
          <cell r="AT618">
            <v>0</v>
          </cell>
        </row>
        <row r="619">
          <cell r="J619">
            <v>0</v>
          </cell>
          <cell r="K619">
            <v>0</v>
          </cell>
          <cell r="L619">
            <v>0</v>
          </cell>
          <cell r="M619">
            <v>163812</v>
          </cell>
          <cell r="N619">
            <v>109208</v>
          </cell>
          <cell r="O619">
            <v>95557</v>
          </cell>
          <cell r="P619">
            <v>81906</v>
          </cell>
          <cell r="Q619">
            <v>68255</v>
          </cell>
          <cell r="R619">
            <v>54604</v>
          </cell>
          <cell r="S619">
            <v>40953</v>
          </cell>
          <cell r="T619">
            <v>27302</v>
          </cell>
          <cell r="U619">
            <v>13651</v>
          </cell>
          <cell r="V619">
            <v>0</v>
          </cell>
          <cell r="W619">
            <v>0</v>
          </cell>
          <cell r="X619">
            <v>148481.66</v>
          </cell>
          <cell r="Y619">
            <v>133633.49</v>
          </cell>
          <cell r="Z619">
            <v>118785.32</v>
          </cell>
          <cell r="AA619">
            <v>103937.15</v>
          </cell>
          <cell r="AD619">
            <v>55381.162499999999</v>
          </cell>
          <cell r="AE619">
            <v>55236.329166666663</v>
          </cell>
          <cell r="AF619">
            <v>55071.287499999999</v>
          </cell>
          <cell r="AG619">
            <v>54886.037499999999</v>
          </cell>
          <cell r="AH619">
            <v>54698.706249999996</v>
          </cell>
          <cell r="AI619">
            <v>54604</v>
          </cell>
          <cell r="AJ619">
            <v>54604</v>
          </cell>
          <cell r="AK619">
            <v>60790.735833333332</v>
          </cell>
          <cell r="AL619">
            <v>65720.033750000002</v>
          </cell>
          <cell r="AM619">
            <v>64861.65083333334</v>
          </cell>
          <cell r="AN619">
            <v>65609.878749999989</v>
          </cell>
          <cell r="AP619">
            <v>56289.593333333331</v>
          </cell>
          <cell r="AT619">
            <v>0</v>
          </cell>
        </row>
        <row r="620">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D620">
            <v>0</v>
          </cell>
          <cell r="AE620">
            <v>0</v>
          </cell>
          <cell r="AF620">
            <v>0</v>
          </cell>
          <cell r="AG620">
            <v>0</v>
          </cell>
          <cell r="AH620">
            <v>0</v>
          </cell>
          <cell r="AI620">
            <v>0</v>
          </cell>
          <cell r="AJ620">
            <v>0</v>
          </cell>
          <cell r="AK620">
            <v>0</v>
          </cell>
          <cell r="AL620">
            <v>0</v>
          </cell>
          <cell r="AM620">
            <v>0</v>
          </cell>
          <cell r="AN620">
            <v>0</v>
          </cell>
          <cell r="AP620">
            <v>0</v>
          </cell>
          <cell r="AT620">
            <v>0</v>
          </cell>
        </row>
        <row r="621">
          <cell r="J621">
            <v>16767.23</v>
          </cell>
          <cell r="K621">
            <v>8383.64</v>
          </cell>
          <cell r="L621">
            <v>0.05</v>
          </cell>
          <cell r="M621">
            <v>92219.54</v>
          </cell>
          <cell r="N621">
            <v>83835.95</v>
          </cell>
          <cell r="O621">
            <v>75452.36</v>
          </cell>
          <cell r="P621">
            <v>67068.77</v>
          </cell>
          <cell r="Q621">
            <v>58685.18</v>
          </cell>
          <cell r="R621">
            <v>50301.59</v>
          </cell>
          <cell r="S621">
            <v>41918</v>
          </cell>
          <cell r="T621">
            <v>33534.410000000003</v>
          </cell>
          <cell r="U621">
            <v>25150.82</v>
          </cell>
          <cell r="V621">
            <v>16767.23</v>
          </cell>
          <cell r="W621">
            <v>8383.64</v>
          </cell>
          <cell r="X621">
            <v>0.05</v>
          </cell>
          <cell r="Y621">
            <v>0</v>
          </cell>
          <cell r="Z621">
            <v>0</v>
          </cell>
          <cell r="AA621">
            <v>75452.350000000006</v>
          </cell>
          <cell r="AD621">
            <v>46109.795000000006</v>
          </cell>
          <cell r="AE621">
            <v>46109.795000000006</v>
          </cell>
          <cell r="AF621">
            <v>46109.795000000006</v>
          </cell>
          <cell r="AG621">
            <v>46109.795000000006</v>
          </cell>
          <cell r="AH621">
            <v>46109.794999999991</v>
          </cell>
          <cell r="AI621">
            <v>46109.794999999991</v>
          </cell>
          <cell r="AJ621">
            <v>46109.794999999991</v>
          </cell>
          <cell r="AK621">
            <v>46109.795000000006</v>
          </cell>
          <cell r="AL621">
            <v>42267.314166666671</v>
          </cell>
          <cell r="AM621">
            <v>34931.668750000004</v>
          </cell>
          <cell r="AN621">
            <v>31438.503750000003</v>
          </cell>
          <cell r="AP621">
            <v>31438.502083333329</v>
          </cell>
          <cell r="AT621">
            <v>0</v>
          </cell>
        </row>
        <row r="622">
          <cell r="J622">
            <v>0</v>
          </cell>
          <cell r="K622">
            <v>0</v>
          </cell>
          <cell r="L622">
            <v>0</v>
          </cell>
          <cell r="M622">
            <v>0</v>
          </cell>
          <cell r="N622">
            <v>0</v>
          </cell>
          <cell r="O622">
            <v>0</v>
          </cell>
          <cell r="P622">
            <v>0</v>
          </cell>
          <cell r="Q622">
            <v>105361.78</v>
          </cell>
          <cell r="R622">
            <v>105361.78</v>
          </cell>
          <cell r="S622">
            <v>105361.78</v>
          </cell>
          <cell r="T622">
            <v>79021.33</v>
          </cell>
          <cell r="U622">
            <v>79021.33</v>
          </cell>
          <cell r="V622">
            <v>79021.33</v>
          </cell>
          <cell r="W622">
            <v>79021.33</v>
          </cell>
          <cell r="X622">
            <v>79021.33</v>
          </cell>
          <cell r="Y622">
            <v>79021.33</v>
          </cell>
          <cell r="Z622">
            <v>26340.43</v>
          </cell>
          <cell r="AA622">
            <v>17560.28</v>
          </cell>
          <cell r="AD622">
            <v>4390.0741666666663</v>
          </cell>
          <cell r="AE622">
            <v>13170.222499999998</v>
          </cell>
          <cell r="AF622">
            <v>21950.370833333334</v>
          </cell>
          <cell r="AG622">
            <v>29633.000416666662</v>
          </cell>
          <cell r="AH622">
            <v>36218.111249999994</v>
          </cell>
          <cell r="AI622">
            <v>42803.222083333334</v>
          </cell>
          <cell r="AJ622">
            <v>49388.332916666666</v>
          </cell>
          <cell r="AK622">
            <v>55973.443749999999</v>
          </cell>
          <cell r="AL622">
            <v>62558.554583333324</v>
          </cell>
          <cell r="AM622">
            <v>66948.62791666665</v>
          </cell>
          <cell r="AN622">
            <v>68777.824166666658</v>
          </cell>
          <cell r="AP622">
            <v>69750.055000000008</v>
          </cell>
          <cell r="AT622">
            <v>0</v>
          </cell>
        </row>
        <row r="623">
          <cell r="J623">
            <v>32324.400000000001</v>
          </cell>
          <cell r="K623">
            <v>412530.3</v>
          </cell>
          <cell r="L623">
            <v>378152.77</v>
          </cell>
          <cell r="M623">
            <v>343775.24</v>
          </cell>
          <cell r="N623">
            <v>309397.71000000002</v>
          </cell>
          <cell r="O623">
            <v>275020.18</v>
          </cell>
          <cell r="P623">
            <v>240642.65</v>
          </cell>
          <cell r="Q623">
            <v>206265.12</v>
          </cell>
          <cell r="R623">
            <v>171887.59</v>
          </cell>
          <cell r="S623">
            <v>137510.06</v>
          </cell>
          <cell r="T623">
            <v>103132.53</v>
          </cell>
          <cell r="U623">
            <v>68755</v>
          </cell>
          <cell r="V623">
            <v>34377.47</v>
          </cell>
          <cell r="W623">
            <v>0</v>
          </cell>
          <cell r="X623">
            <v>0</v>
          </cell>
          <cell r="Y623">
            <v>725104.6</v>
          </cell>
          <cell r="Z623">
            <v>652594.14</v>
          </cell>
          <cell r="AA623">
            <v>580083.68000000005</v>
          </cell>
          <cell r="AD623">
            <v>220374.21750000003</v>
          </cell>
          <cell r="AE623">
            <v>221315.23041666669</v>
          </cell>
          <cell r="AF623">
            <v>222085.14916666667</v>
          </cell>
          <cell r="AG623">
            <v>222683.97374999998</v>
          </cell>
          <cell r="AH623">
            <v>223111.7041666666</v>
          </cell>
          <cell r="AI623">
            <v>223368.34041666662</v>
          </cell>
          <cell r="AJ623">
            <v>206265.12250000003</v>
          </cell>
          <cell r="AK623">
            <v>173319.99458333335</v>
          </cell>
          <cell r="AL623">
            <v>173452.35250000001</v>
          </cell>
          <cell r="AM623">
            <v>203640.92708333334</v>
          </cell>
          <cell r="AN623">
            <v>230651.75750000004</v>
          </cell>
          <cell r="AP623">
            <v>275140.18583333335</v>
          </cell>
          <cell r="AT623">
            <v>0</v>
          </cell>
        </row>
        <row r="624">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D624">
            <v>0</v>
          </cell>
          <cell r="AE624">
            <v>0</v>
          </cell>
          <cell r="AF624">
            <v>0</v>
          </cell>
          <cell r="AG624">
            <v>0</v>
          </cell>
          <cell r="AH624">
            <v>0</v>
          </cell>
          <cell r="AI624">
            <v>0</v>
          </cell>
          <cell r="AJ624">
            <v>0</v>
          </cell>
          <cell r="AK624">
            <v>0</v>
          </cell>
          <cell r="AL624">
            <v>0</v>
          </cell>
          <cell r="AM624">
            <v>0</v>
          </cell>
          <cell r="AN624">
            <v>0</v>
          </cell>
          <cell r="AP624">
            <v>0</v>
          </cell>
          <cell r="AT624">
            <v>0</v>
          </cell>
        </row>
        <row r="625">
          <cell r="J625">
            <v>56779.14</v>
          </cell>
          <cell r="K625">
            <v>37852.75</v>
          </cell>
          <cell r="L625">
            <v>18926.36</v>
          </cell>
          <cell r="M625">
            <v>0</v>
          </cell>
          <cell r="N625">
            <v>214026.07</v>
          </cell>
          <cell r="O625">
            <v>194569.15</v>
          </cell>
          <cell r="P625">
            <v>175112.23</v>
          </cell>
          <cell r="Q625">
            <v>155655.31</v>
          </cell>
          <cell r="R625">
            <v>136198.39000000001</v>
          </cell>
          <cell r="S625">
            <v>116741.47</v>
          </cell>
          <cell r="T625">
            <v>97284.55</v>
          </cell>
          <cell r="U625">
            <v>77827.63</v>
          </cell>
          <cell r="V625">
            <v>58370.71</v>
          </cell>
          <cell r="W625">
            <v>38913.79</v>
          </cell>
          <cell r="X625">
            <v>19456.87</v>
          </cell>
          <cell r="Y625">
            <v>0</v>
          </cell>
          <cell r="Z625">
            <v>215978.6</v>
          </cell>
          <cell r="AA625">
            <v>196344.18</v>
          </cell>
          <cell r="AD625">
            <v>105598.28000000001</v>
          </cell>
          <cell r="AE625">
            <v>105929.85958333332</v>
          </cell>
          <cell r="AF625">
            <v>106217.22833333333</v>
          </cell>
          <cell r="AG625">
            <v>106460.38625000003</v>
          </cell>
          <cell r="AH625">
            <v>106659.33333333336</v>
          </cell>
          <cell r="AI625">
            <v>106814.06958333334</v>
          </cell>
          <cell r="AJ625">
            <v>106924.59499999997</v>
          </cell>
          <cell r="AK625">
            <v>106990.90958333331</v>
          </cell>
          <cell r="AL625">
            <v>107013.01416666666</v>
          </cell>
          <cell r="AM625">
            <v>107094.36958333333</v>
          </cell>
          <cell r="AN625">
            <v>107249.68458333334</v>
          </cell>
          <cell r="AP625">
            <v>107515.93958333333</v>
          </cell>
          <cell r="AT625">
            <v>0</v>
          </cell>
        </row>
        <row r="626">
          <cell r="J626">
            <v>36332.1</v>
          </cell>
          <cell r="K626">
            <v>31141.8</v>
          </cell>
          <cell r="L626">
            <v>25951.5</v>
          </cell>
          <cell r="M626">
            <v>20761.2</v>
          </cell>
          <cell r="N626">
            <v>15570.9</v>
          </cell>
          <cell r="O626">
            <v>10380.6</v>
          </cell>
          <cell r="P626">
            <v>5190.3</v>
          </cell>
          <cell r="Q626">
            <v>0</v>
          </cell>
          <cell r="R626">
            <v>0</v>
          </cell>
          <cell r="S626">
            <v>0</v>
          </cell>
          <cell r="T626">
            <v>0</v>
          </cell>
          <cell r="U626">
            <v>0</v>
          </cell>
          <cell r="V626">
            <v>0</v>
          </cell>
          <cell r="W626">
            <v>0</v>
          </cell>
          <cell r="X626">
            <v>0</v>
          </cell>
          <cell r="Y626">
            <v>0</v>
          </cell>
          <cell r="Z626">
            <v>0</v>
          </cell>
          <cell r="AA626">
            <v>0</v>
          </cell>
          <cell r="AD626">
            <v>31141.8</v>
          </cell>
          <cell r="AE626">
            <v>26167.762500000001</v>
          </cell>
          <cell r="AF626">
            <v>21626.25</v>
          </cell>
          <cell r="AG626">
            <v>17517.262500000001</v>
          </cell>
          <cell r="AH626">
            <v>13840.799999999997</v>
          </cell>
          <cell r="AI626">
            <v>10596.862500000001</v>
          </cell>
          <cell r="AJ626">
            <v>7785.45</v>
          </cell>
          <cell r="AK626">
            <v>5406.5625</v>
          </cell>
          <cell r="AL626">
            <v>3460.2000000000003</v>
          </cell>
          <cell r="AM626">
            <v>1946.3625000000002</v>
          </cell>
          <cell r="AN626">
            <v>865.05000000000007</v>
          </cell>
          <cell r="AP626">
            <v>0</v>
          </cell>
          <cell r="AT626">
            <v>0</v>
          </cell>
        </row>
        <row r="627">
          <cell r="J627">
            <v>0</v>
          </cell>
          <cell r="K627">
            <v>452425.7</v>
          </cell>
          <cell r="L627">
            <v>452425.7</v>
          </cell>
          <cell r="M627">
            <v>402156.18</v>
          </cell>
          <cell r="N627">
            <v>351886.66</v>
          </cell>
          <cell r="O627">
            <v>301617.14</v>
          </cell>
          <cell r="P627">
            <v>251347.62</v>
          </cell>
          <cell r="Q627">
            <v>201078.1</v>
          </cell>
          <cell r="R627">
            <v>150808.57999999999</v>
          </cell>
          <cell r="S627">
            <v>100539.06</v>
          </cell>
          <cell r="T627">
            <v>50269.54</v>
          </cell>
          <cell r="U627">
            <v>0</v>
          </cell>
          <cell r="V627">
            <v>0</v>
          </cell>
          <cell r="W627">
            <v>659954.6</v>
          </cell>
          <cell r="X627">
            <v>688920.78</v>
          </cell>
          <cell r="Y627">
            <v>527963.68000000005</v>
          </cell>
          <cell r="Z627">
            <v>461968.22</v>
          </cell>
          <cell r="AA627">
            <v>395972.76</v>
          </cell>
          <cell r="AD627">
            <v>220223.93208333335</v>
          </cell>
          <cell r="AE627">
            <v>222844.08791666667</v>
          </cell>
          <cell r="AF627">
            <v>224715.62708333333</v>
          </cell>
          <cell r="AG627">
            <v>225838.54958333334</v>
          </cell>
          <cell r="AH627">
            <v>226212.85666666669</v>
          </cell>
          <cell r="AI627">
            <v>226212.85666666669</v>
          </cell>
          <cell r="AJ627">
            <v>234859.89416666669</v>
          </cell>
          <cell r="AK627">
            <v>253360.8933333334</v>
          </cell>
          <cell r="AL627">
            <v>268456.83416666667</v>
          </cell>
          <cell r="AM627">
            <v>278285.54499999998</v>
          </cell>
          <cell r="AN627">
            <v>286803.76083333342</v>
          </cell>
          <cell r="AP627">
            <v>299908.70749999996</v>
          </cell>
          <cell r="AT627">
            <v>0</v>
          </cell>
        </row>
        <row r="628">
          <cell r="J628">
            <v>9164.11</v>
          </cell>
          <cell r="K628">
            <v>9164.11</v>
          </cell>
          <cell r="L628">
            <v>9164.11</v>
          </cell>
          <cell r="M628">
            <v>9164.11</v>
          </cell>
          <cell r="N628">
            <v>9164.11</v>
          </cell>
          <cell r="O628">
            <v>9164.11</v>
          </cell>
          <cell r="P628">
            <v>9164.11</v>
          </cell>
          <cell r="Q628">
            <v>9164.11</v>
          </cell>
          <cell r="R628">
            <v>9164.11</v>
          </cell>
          <cell r="S628">
            <v>9164.11</v>
          </cell>
          <cell r="T628">
            <v>9164.11</v>
          </cell>
          <cell r="U628">
            <v>9164.11</v>
          </cell>
          <cell r="V628">
            <v>9164.11</v>
          </cell>
          <cell r="W628">
            <v>9164.11</v>
          </cell>
          <cell r="X628">
            <v>9164.11</v>
          </cell>
          <cell r="Y628">
            <v>9164.11</v>
          </cell>
          <cell r="Z628">
            <v>9164.11</v>
          </cell>
          <cell r="AA628">
            <v>9164.11</v>
          </cell>
          <cell r="AD628">
            <v>9164.11</v>
          </cell>
          <cell r="AE628">
            <v>9164.11</v>
          </cell>
          <cell r="AF628">
            <v>9164.11</v>
          </cell>
          <cell r="AG628">
            <v>9164.11</v>
          </cell>
          <cell r="AH628">
            <v>9164.11</v>
          </cell>
          <cell r="AI628">
            <v>9164.11</v>
          </cell>
          <cell r="AJ628">
            <v>9164.11</v>
          </cell>
          <cell r="AK628">
            <v>9164.11</v>
          </cell>
          <cell r="AL628">
            <v>9164.11</v>
          </cell>
          <cell r="AM628">
            <v>9164.11</v>
          </cell>
          <cell r="AN628">
            <v>9164.11</v>
          </cell>
          <cell r="AP628">
            <v>9164.11</v>
          </cell>
          <cell r="AT628">
            <v>0</v>
          </cell>
        </row>
        <row r="629">
          <cell r="J629">
            <v>345954.58</v>
          </cell>
          <cell r="K629">
            <v>291088.71999999997</v>
          </cell>
          <cell r="L629">
            <v>163817.44</v>
          </cell>
          <cell r="M629">
            <v>77187.55</v>
          </cell>
          <cell r="N629">
            <v>130033.5</v>
          </cell>
          <cell r="O629">
            <v>300648.81</v>
          </cell>
          <cell r="P629">
            <v>239479.59</v>
          </cell>
          <cell r="Q629">
            <v>188018.38</v>
          </cell>
          <cell r="R629">
            <v>548112.48</v>
          </cell>
          <cell r="S629">
            <v>633543</v>
          </cell>
          <cell r="T629">
            <v>932477.97</v>
          </cell>
          <cell r="U629">
            <v>601619</v>
          </cell>
          <cell r="V629">
            <v>498419.93</v>
          </cell>
          <cell r="W629">
            <v>410745.14</v>
          </cell>
          <cell r="X629">
            <v>270985.18</v>
          </cell>
          <cell r="Y629">
            <v>182301.39</v>
          </cell>
          <cell r="Z629">
            <v>174848.95</v>
          </cell>
          <cell r="AA629">
            <v>308645.76000000001</v>
          </cell>
          <cell r="AD629">
            <v>343611.05083333328</v>
          </cell>
          <cell r="AE629">
            <v>346441.49208333332</v>
          </cell>
          <cell r="AF629">
            <v>353469.99958333327</v>
          </cell>
          <cell r="AG629">
            <v>362614.8354166667</v>
          </cell>
          <cell r="AH629">
            <v>369228.60208333336</v>
          </cell>
          <cell r="AI629">
            <v>377351.14125000004</v>
          </cell>
          <cell r="AJ629">
            <v>388689.54833333328</v>
          </cell>
          <cell r="AK629">
            <v>398140.55499999999</v>
          </cell>
          <cell r="AL629">
            <v>406985.62083333329</v>
          </cell>
          <cell r="AM629">
            <v>413232.67458333325</v>
          </cell>
          <cell r="AN629">
            <v>415433.19124999997</v>
          </cell>
          <cell r="AP629">
            <v>416292.43041666667</v>
          </cell>
          <cell r="AT629">
            <v>0</v>
          </cell>
        </row>
        <row r="630">
          <cell r="J630">
            <v>14084</v>
          </cell>
          <cell r="K630">
            <v>14084</v>
          </cell>
          <cell r="L630">
            <v>14084</v>
          </cell>
          <cell r="M630">
            <v>14084</v>
          </cell>
          <cell r="N630">
            <v>14084</v>
          </cell>
          <cell r="O630">
            <v>14084</v>
          </cell>
          <cell r="P630">
            <v>14084</v>
          </cell>
          <cell r="Q630">
            <v>14084</v>
          </cell>
          <cell r="R630">
            <v>14084</v>
          </cell>
          <cell r="S630">
            <v>14084</v>
          </cell>
          <cell r="T630">
            <v>14084</v>
          </cell>
          <cell r="U630">
            <v>14084</v>
          </cell>
          <cell r="V630">
            <v>14084</v>
          </cell>
          <cell r="W630">
            <v>14084</v>
          </cell>
          <cell r="X630">
            <v>14084</v>
          </cell>
          <cell r="Y630">
            <v>14084</v>
          </cell>
          <cell r="Z630">
            <v>14084</v>
          </cell>
          <cell r="AA630">
            <v>14084</v>
          </cell>
          <cell r="AD630">
            <v>14084</v>
          </cell>
          <cell r="AE630">
            <v>14084</v>
          </cell>
          <cell r="AF630">
            <v>14084</v>
          </cell>
          <cell r="AG630">
            <v>14084</v>
          </cell>
          <cell r="AH630">
            <v>14084</v>
          </cell>
          <cell r="AI630">
            <v>14084</v>
          </cell>
          <cell r="AJ630">
            <v>14084</v>
          </cell>
          <cell r="AK630">
            <v>14084</v>
          </cell>
          <cell r="AL630">
            <v>14084</v>
          </cell>
          <cell r="AM630">
            <v>14084</v>
          </cell>
          <cell r="AN630">
            <v>14084</v>
          </cell>
          <cell r="AP630">
            <v>14084</v>
          </cell>
          <cell r="AT630">
            <v>0</v>
          </cell>
        </row>
        <row r="631">
          <cell r="J631">
            <v>41270</v>
          </cell>
          <cell r="K631">
            <v>37143</v>
          </cell>
          <cell r="L631">
            <v>33016</v>
          </cell>
          <cell r="M631">
            <v>28889</v>
          </cell>
          <cell r="N631">
            <v>24762</v>
          </cell>
          <cell r="O631">
            <v>20635</v>
          </cell>
          <cell r="P631">
            <v>16508</v>
          </cell>
          <cell r="Q631">
            <v>12381</v>
          </cell>
          <cell r="R631">
            <v>8254</v>
          </cell>
          <cell r="S631">
            <v>4127</v>
          </cell>
          <cell r="T631">
            <v>0</v>
          </cell>
          <cell r="U631">
            <v>53486.03</v>
          </cell>
          <cell r="V631">
            <v>53486.03</v>
          </cell>
          <cell r="W631">
            <v>53486.03</v>
          </cell>
          <cell r="X631">
            <v>53486.03</v>
          </cell>
          <cell r="Y631">
            <v>53486.03</v>
          </cell>
          <cell r="Z631">
            <v>53486.03</v>
          </cell>
          <cell r="AA631">
            <v>53486.03</v>
          </cell>
          <cell r="AD631">
            <v>35595.375</v>
          </cell>
          <cell r="AE631">
            <v>32328.166666666668</v>
          </cell>
          <cell r="AF631">
            <v>28717.041666666668</v>
          </cell>
          <cell r="AG631">
            <v>24762</v>
          </cell>
          <cell r="AH631">
            <v>23035.542916666669</v>
          </cell>
          <cell r="AI631">
            <v>23881.587083333332</v>
          </cell>
          <cell r="AJ631">
            <v>25071.547916666666</v>
          </cell>
          <cell r="AK631">
            <v>26605.425416666665</v>
          </cell>
          <cell r="AL631">
            <v>28483.219583333335</v>
          </cell>
          <cell r="AM631">
            <v>30704.93041666667</v>
          </cell>
          <cell r="AN631">
            <v>33270.557916666672</v>
          </cell>
          <cell r="AP631">
            <v>39477.157083333346</v>
          </cell>
          <cell r="AT631">
            <v>0</v>
          </cell>
        </row>
        <row r="632">
          <cell r="J632">
            <v>18023674.600000001</v>
          </cell>
          <cell r="K632">
            <v>0</v>
          </cell>
          <cell r="L632">
            <v>0</v>
          </cell>
          <cell r="M632">
            <v>48794.25</v>
          </cell>
          <cell r="N632">
            <v>0</v>
          </cell>
          <cell r="O632">
            <v>0</v>
          </cell>
          <cell r="P632">
            <v>448213.21</v>
          </cell>
          <cell r="Q632">
            <v>0</v>
          </cell>
          <cell r="R632">
            <v>0</v>
          </cell>
          <cell r="S632">
            <v>0</v>
          </cell>
          <cell r="T632">
            <v>0</v>
          </cell>
          <cell r="U632">
            <v>0</v>
          </cell>
          <cell r="V632">
            <v>0</v>
          </cell>
          <cell r="W632">
            <v>0</v>
          </cell>
          <cell r="X632">
            <v>0</v>
          </cell>
          <cell r="Y632">
            <v>0</v>
          </cell>
          <cell r="Z632">
            <v>0</v>
          </cell>
          <cell r="AA632">
            <v>0</v>
          </cell>
          <cell r="AD632">
            <v>7455280.5854166644</v>
          </cell>
          <cell r="AE632">
            <v>6709589.2962499997</v>
          </cell>
          <cell r="AF632">
            <v>5247231.3404166671</v>
          </cell>
          <cell r="AG632">
            <v>3780707.7087500002</v>
          </cell>
          <cell r="AH632">
            <v>2294376.6133333337</v>
          </cell>
          <cell r="AI632">
            <v>792403.7300000001</v>
          </cell>
          <cell r="AJ632">
            <v>41417.288333333338</v>
          </cell>
          <cell r="AK632">
            <v>41417.288333333338</v>
          </cell>
          <cell r="AL632">
            <v>39384.194583333338</v>
          </cell>
          <cell r="AM632">
            <v>37351.100833333338</v>
          </cell>
          <cell r="AN632">
            <v>37351.100833333338</v>
          </cell>
          <cell r="AP632">
            <v>0</v>
          </cell>
          <cell r="AT632">
            <v>0</v>
          </cell>
        </row>
        <row r="633">
          <cell r="J633">
            <v>1748299.98</v>
          </cell>
          <cell r="K633">
            <v>0</v>
          </cell>
          <cell r="L633">
            <v>0</v>
          </cell>
          <cell r="M633">
            <v>26783.63</v>
          </cell>
          <cell r="N633">
            <v>0</v>
          </cell>
          <cell r="O633">
            <v>0</v>
          </cell>
          <cell r="P633">
            <v>244730.56</v>
          </cell>
          <cell r="Q633">
            <v>0</v>
          </cell>
          <cell r="R633">
            <v>0</v>
          </cell>
          <cell r="S633">
            <v>0</v>
          </cell>
          <cell r="T633">
            <v>0</v>
          </cell>
          <cell r="U633">
            <v>0</v>
          </cell>
          <cell r="V633">
            <v>0</v>
          </cell>
          <cell r="W633">
            <v>0</v>
          </cell>
          <cell r="X633">
            <v>0</v>
          </cell>
          <cell r="Y633">
            <v>0</v>
          </cell>
          <cell r="Z633">
            <v>0</v>
          </cell>
          <cell r="AA633">
            <v>0</v>
          </cell>
          <cell r="AD633">
            <v>752396.99041666661</v>
          </cell>
          <cell r="AE633">
            <v>628450.02458333329</v>
          </cell>
          <cell r="AF633">
            <v>504503.05875000003</v>
          </cell>
          <cell r="AG633">
            <v>378269.54416666669</v>
          </cell>
          <cell r="AH633">
            <v>241163.68000000002</v>
          </cell>
          <cell r="AI633">
            <v>95472.014999999999</v>
          </cell>
          <cell r="AJ633">
            <v>22626.182499999999</v>
          </cell>
          <cell r="AK633">
            <v>22626.182499999999</v>
          </cell>
          <cell r="AL633">
            <v>21510.197916666668</v>
          </cell>
          <cell r="AM633">
            <v>20394.213333333333</v>
          </cell>
          <cell r="AN633">
            <v>20394.213333333333</v>
          </cell>
          <cell r="AP633">
            <v>0</v>
          </cell>
          <cell r="AT633">
            <v>0</v>
          </cell>
        </row>
        <row r="634">
          <cell r="J634">
            <v>85982.52</v>
          </cell>
          <cell r="K634">
            <v>0</v>
          </cell>
          <cell r="L634">
            <v>0</v>
          </cell>
          <cell r="M634">
            <v>780.45</v>
          </cell>
          <cell r="N634">
            <v>0</v>
          </cell>
          <cell r="O634">
            <v>0</v>
          </cell>
          <cell r="P634">
            <v>7084.95</v>
          </cell>
          <cell r="Q634">
            <v>0</v>
          </cell>
          <cell r="R634">
            <v>0</v>
          </cell>
          <cell r="S634">
            <v>0</v>
          </cell>
          <cell r="T634">
            <v>0</v>
          </cell>
          <cell r="U634">
            <v>0</v>
          </cell>
          <cell r="V634">
            <v>0</v>
          </cell>
          <cell r="W634">
            <v>0</v>
          </cell>
          <cell r="X634">
            <v>0</v>
          </cell>
          <cell r="Y634">
            <v>0</v>
          </cell>
          <cell r="Z634">
            <v>0</v>
          </cell>
          <cell r="AA634">
            <v>0</v>
          </cell>
          <cell r="AD634">
            <v>37983.207083333335</v>
          </cell>
          <cell r="AE634">
            <v>31450.549583333341</v>
          </cell>
          <cell r="AF634">
            <v>24917.89208333334</v>
          </cell>
          <cell r="AG634">
            <v>18318.716666666671</v>
          </cell>
          <cell r="AH634">
            <v>11403.264999999999</v>
          </cell>
          <cell r="AI634">
            <v>4238.0550000000003</v>
          </cell>
          <cell r="AJ634">
            <v>655.44999999999993</v>
          </cell>
          <cell r="AK634">
            <v>655.44999999999993</v>
          </cell>
          <cell r="AL634">
            <v>622.93124999999998</v>
          </cell>
          <cell r="AM634">
            <v>590.41250000000002</v>
          </cell>
          <cell r="AN634">
            <v>590.41250000000002</v>
          </cell>
          <cell r="AP634">
            <v>0</v>
          </cell>
          <cell r="AT634">
            <v>0</v>
          </cell>
        </row>
        <row r="635">
          <cell r="J635">
            <v>0</v>
          </cell>
          <cell r="K635">
            <v>0</v>
          </cell>
          <cell r="L635">
            <v>0</v>
          </cell>
          <cell r="M635">
            <v>0</v>
          </cell>
          <cell r="N635">
            <v>0</v>
          </cell>
          <cell r="O635">
            <v>0</v>
          </cell>
          <cell r="P635">
            <v>0</v>
          </cell>
          <cell r="Q635">
            <v>0</v>
          </cell>
          <cell r="R635">
            <v>0</v>
          </cell>
          <cell r="S635">
            <v>0</v>
          </cell>
          <cell r="T635">
            <v>1401.59</v>
          </cell>
          <cell r="U635">
            <v>1401.59</v>
          </cell>
          <cell r="V635">
            <v>1401.59</v>
          </cell>
          <cell r="W635">
            <v>0</v>
          </cell>
          <cell r="X635">
            <v>0</v>
          </cell>
          <cell r="Y635">
            <v>0</v>
          </cell>
          <cell r="Z635">
            <v>0</v>
          </cell>
          <cell r="AA635">
            <v>0</v>
          </cell>
          <cell r="AD635">
            <v>0</v>
          </cell>
          <cell r="AE635">
            <v>0</v>
          </cell>
          <cell r="AF635">
            <v>0</v>
          </cell>
          <cell r="AG635">
            <v>58.399583333333332</v>
          </cell>
          <cell r="AH635">
            <v>175.19874999999999</v>
          </cell>
          <cell r="AI635">
            <v>291.99791666666664</v>
          </cell>
          <cell r="AJ635">
            <v>350.39749999999998</v>
          </cell>
          <cell r="AK635">
            <v>350.39749999999998</v>
          </cell>
          <cell r="AL635">
            <v>350.39749999999998</v>
          </cell>
          <cell r="AM635">
            <v>350.39749999999998</v>
          </cell>
          <cell r="AN635">
            <v>350.39749999999998</v>
          </cell>
          <cell r="AP635">
            <v>350.39749999999998</v>
          </cell>
          <cell r="AT635">
            <v>0</v>
          </cell>
        </row>
        <row r="636">
          <cell r="J636">
            <v>0</v>
          </cell>
          <cell r="K636">
            <v>0</v>
          </cell>
          <cell r="L636">
            <v>0</v>
          </cell>
          <cell r="M636">
            <v>0</v>
          </cell>
          <cell r="N636">
            <v>1355478.73</v>
          </cell>
          <cell r="O636">
            <v>1788257.78</v>
          </cell>
          <cell r="P636">
            <v>1788257.78</v>
          </cell>
          <cell r="Q636">
            <v>1788257.78</v>
          </cell>
          <cell r="R636">
            <v>1788257.78</v>
          </cell>
          <cell r="S636">
            <v>1788257.78</v>
          </cell>
          <cell r="T636">
            <v>1876032.75</v>
          </cell>
          <cell r="U636">
            <v>1876032.75</v>
          </cell>
          <cell r="V636">
            <v>1876032.75</v>
          </cell>
          <cell r="W636">
            <v>0</v>
          </cell>
          <cell r="X636">
            <v>0</v>
          </cell>
          <cell r="Y636">
            <v>0</v>
          </cell>
          <cell r="Z636">
            <v>0</v>
          </cell>
          <cell r="AA636">
            <v>0</v>
          </cell>
          <cell r="AD636">
            <v>485510.26499999996</v>
          </cell>
          <cell r="AE636">
            <v>634531.7466666667</v>
          </cell>
          <cell r="AF636">
            <v>783553.22833333339</v>
          </cell>
          <cell r="AG636">
            <v>936232.00041666662</v>
          </cell>
          <cell r="AH636">
            <v>1092568.0629166665</v>
          </cell>
          <cell r="AI636">
            <v>1248904.1254166665</v>
          </cell>
          <cell r="AJ636">
            <v>1327072.1566666665</v>
          </cell>
          <cell r="AK636">
            <v>1327072.1566666665</v>
          </cell>
          <cell r="AL636">
            <v>1327072.1566666665</v>
          </cell>
          <cell r="AM636">
            <v>1270593.87625</v>
          </cell>
          <cell r="AN636">
            <v>1139604.8550000002</v>
          </cell>
          <cell r="AP636">
            <v>841561.89166666672</v>
          </cell>
          <cell r="AT636">
            <v>0</v>
          </cell>
        </row>
        <row r="637">
          <cell r="J637">
            <v>0</v>
          </cell>
          <cell r="K637">
            <v>0</v>
          </cell>
          <cell r="L637">
            <v>0</v>
          </cell>
          <cell r="M637">
            <v>0</v>
          </cell>
          <cell r="N637">
            <v>1148988.94</v>
          </cell>
          <cell r="O637">
            <v>1148988.94</v>
          </cell>
          <cell r="P637">
            <v>1148988.94</v>
          </cell>
          <cell r="Q637">
            <v>1386542.31</v>
          </cell>
          <cell r="R637">
            <v>1386542.31</v>
          </cell>
          <cell r="S637">
            <v>1386542.31</v>
          </cell>
          <cell r="T637">
            <v>1434722.19</v>
          </cell>
          <cell r="U637">
            <v>1434722.19</v>
          </cell>
          <cell r="V637">
            <v>1434722.19</v>
          </cell>
          <cell r="W637">
            <v>0</v>
          </cell>
          <cell r="X637">
            <v>0</v>
          </cell>
          <cell r="Y637">
            <v>0</v>
          </cell>
          <cell r="Z637">
            <v>0</v>
          </cell>
          <cell r="AA637">
            <v>0</v>
          </cell>
          <cell r="AD637">
            <v>345019.83124999999</v>
          </cell>
          <cell r="AE637">
            <v>460565.02374999999</v>
          </cell>
          <cell r="AF637">
            <v>576110.21624999994</v>
          </cell>
          <cell r="AG637">
            <v>693662.90374999994</v>
          </cell>
          <cell r="AH637">
            <v>813223.08625000005</v>
          </cell>
          <cell r="AI637">
            <v>932783.26874999993</v>
          </cell>
          <cell r="AJ637">
            <v>992563.35999999987</v>
          </cell>
          <cell r="AK637">
            <v>992563.35999999987</v>
          </cell>
          <cell r="AL637">
            <v>992563.35999999987</v>
          </cell>
          <cell r="AM637">
            <v>944688.8208333333</v>
          </cell>
          <cell r="AN637">
            <v>848939.74250000005</v>
          </cell>
          <cell r="AP637">
            <v>647543.52874999994</v>
          </cell>
          <cell r="AT637">
            <v>0</v>
          </cell>
        </row>
        <row r="638">
          <cell r="J638">
            <v>0</v>
          </cell>
          <cell r="K638">
            <v>0</v>
          </cell>
          <cell r="L638">
            <v>0</v>
          </cell>
          <cell r="M638">
            <v>0</v>
          </cell>
          <cell r="N638">
            <v>1261603.25</v>
          </cell>
          <cell r="O638">
            <v>1261603.25</v>
          </cell>
          <cell r="P638">
            <v>1261603.25</v>
          </cell>
          <cell r="Q638">
            <v>1298084.4099999999</v>
          </cell>
          <cell r="R638">
            <v>1307735.77</v>
          </cell>
          <cell r="S638">
            <v>1333460.08</v>
          </cell>
          <cell r="T638">
            <v>1343918.88</v>
          </cell>
          <cell r="U638">
            <v>1343918.88</v>
          </cell>
          <cell r="V638">
            <v>1343918.88</v>
          </cell>
          <cell r="W638">
            <v>1343918.88</v>
          </cell>
          <cell r="X638">
            <v>0</v>
          </cell>
          <cell r="Y638">
            <v>0</v>
          </cell>
          <cell r="Z638">
            <v>0</v>
          </cell>
          <cell r="AA638">
            <v>0</v>
          </cell>
          <cell r="AD638">
            <v>369487.66291666665</v>
          </cell>
          <cell r="AE638">
            <v>478063.50374999997</v>
          </cell>
          <cell r="AF638">
            <v>588113.33083333331</v>
          </cell>
          <cell r="AG638">
            <v>699670.78749999998</v>
          </cell>
          <cell r="AH638">
            <v>811664.02749999997</v>
          </cell>
          <cell r="AI638">
            <v>923657.26749999996</v>
          </cell>
          <cell r="AJ638">
            <v>1035650.5074999998</v>
          </cell>
          <cell r="AK638">
            <v>1091647.1274999997</v>
          </cell>
          <cell r="AL638">
            <v>1091647.1274999997</v>
          </cell>
          <cell r="AM638">
            <v>1039080.3254166665</v>
          </cell>
          <cell r="AN638">
            <v>933946.72124999983</v>
          </cell>
          <cell r="AP638">
            <v>722159.46458333323</v>
          </cell>
          <cell r="AT638">
            <v>0</v>
          </cell>
        </row>
        <row r="639">
          <cell r="J639">
            <v>2005486.25</v>
          </cell>
          <cell r="K639">
            <v>2222348.75</v>
          </cell>
          <cell r="L639">
            <v>2087030</v>
          </cell>
          <cell r="M639">
            <v>1981161.25</v>
          </cell>
          <cell r="N639">
            <v>2201848.75</v>
          </cell>
          <cell r="O639">
            <v>2891230</v>
          </cell>
          <cell r="P639">
            <v>2927580</v>
          </cell>
          <cell r="Q639">
            <v>2004187.5</v>
          </cell>
          <cell r="R639">
            <v>1678532.5</v>
          </cell>
          <cell r="S639">
            <v>1950642.5</v>
          </cell>
          <cell r="T639">
            <v>1715112.5</v>
          </cell>
          <cell r="U639">
            <v>1600362.5</v>
          </cell>
          <cell r="V639">
            <v>1481787.5</v>
          </cell>
          <cell r="W639">
            <v>1626842.5</v>
          </cell>
          <cell r="X639">
            <v>1508267.5</v>
          </cell>
          <cell r="Y639">
            <v>1389692.5</v>
          </cell>
          <cell r="Z639">
            <v>1871602.5</v>
          </cell>
          <cell r="AA639">
            <v>1753027.5</v>
          </cell>
          <cell r="AD639">
            <v>2234338.90625</v>
          </cell>
          <cell r="AE639">
            <v>2210221.3541666665</v>
          </cell>
          <cell r="AF639">
            <v>2197239.9479166665</v>
          </cell>
          <cell r="AG639">
            <v>2173701.4583333335</v>
          </cell>
          <cell r="AH639">
            <v>2127978.6458333335</v>
          </cell>
          <cell r="AI639">
            <v>2083639.4270833333</v>
          </cell>
          <cell r="AJ639">
            <v>2037005.8854166667</v>
          </cell>
          <cell r="AK639">
            <v>1988078.0208333333</v>
          </cell>
          <cell r="AL639">
            <v>1939318.3854166667</v>
          </cell>
          <cell r="AM639">
            <v>1900913.59375</v>
          </cell>
          <cell r="AN639">
            <v>1839728.2291666667</v>
          </cell>
          <cell r="AP639">
            <v>1665555.3125</v>
          </cell>
          <cell r="AT639">
            <v>0</v>
          </cell>
        </row>
        <row r="640">
          <cell r="J640">
            <v>0</v>
          </cell>
          <cell r="K640">
            <v>0</v>
          </cell>
          <cell r="L640">
            <v>0</v>
          </cell>
          <cell r="M640">
            <v>0</v>
          </cell>
          <cell r="N640">
            <v>2729397.3</v>
          </cell>
          <cell r="O640">
            <v>2729397.3</v>
          </cell>
          <cell r="P640">
            <v>2729397.3</v>
          </cell>
          <cell r="Q640">
            <v>2808321.94</v>
          </cell>
          <cell r="R640">
            <v>2829202.03</v>
          </cell>
          <cell r="S640">
            <v>2884854.92</v>
          </cell>
          <cell r="T640">
            <v>2907481.86</v>
          </cell>
          <cell r="U640">
            <v>2907481.86</v>
          </cell>
          <cell r="V640">
            <v>2907481.86</v>
          </cell>
          <cell r="W640">
            <v>2963421.91</v>
          </cell>
          <cell r="X640">
            <v>0</v>
          </cell>
          <cell r="Y640">
            <v>0</v>
          </cell>
          <cell r="Z640">
            <v>0</v>
          </cell>
          <cell r="AA640">
            <v>0</v>
          </cell>
          <cell r="AD640">
            <v>799362.73916666664</v>
          </cell>
          <cell r="AE640">
            <v>1034259.57125</v>
          </cell>
          <cell r="AF640">
            <v>1272345.2774999999</v>
          </cell>
          <cell r="AG640">
            <v>1513692.6433333333</v>
          </cell>
          <cell r="AH640">
            <v>1755982.7983333331</v>
          </cell>
          <cell r="AI640">
            <v>1998272.9533333331</v>
          </cell>
          <cell r="AJ640">
            <v>2242893.9437499996</v>
          </cell>
          <cell r="AK640">
            <v>2366369.8566666665</v>
          </cell>
          <cell r="AL640">
            <v>2366369.8566666665</v>
          </cell>
          <cell r="AM640">
            <v>2252644.9691666663</v>
          </cell>
          <cell r="AN640">
            <v>2025195.1941666666</v>
          </cell>
          <cell r="AP640">
            <v>1567007.1174999997</v>
          </cell>
          <cell r="AT640">
            <v>0</v>
          </cell>
        </row>
        <row r="641">
          <cell r="J641">
            <v>15330</v>
          </cell>
          <cell r="K641">
            <v>15330</v>
          </cell>
          <cell r="L641">
            <v>15330</v>
          </cell>
          <cell r="M641">
            <v>15330</v>
          </cell>
          <cell r="N641">
            <v>15330</v>
          </cell>
          <cell r="O641">
            <v>15330</v>
          </cell>
          <cell r="P641">
            <v>15330</v>
          </cell>
          <cell r="Q641">
            <v>15330</v>
          </cell>
          <cell r="R641">
            <v>15330</v>
          </cell>
          <cell r="S641">
            <v>15330</v>
          </cell>
          <cell r="T641">
            <v>15330</v>
          </cell>
          <cell r="U641">
            <v>15330</v>
          </cell>
          <cell r="V641">
            <v>15330</v>
          </cell>
          <cell r="W641">
            <v>15330</v>
          </cell>
          <cell r="X641">
            <v>15330</v>
          </cell>
          <cell r="Y641">
            <v>15330</v>
          </cell>
          <cell r="Z641">
            <v>15330</v>
          </cell>
          <cell r="AA641">
            <v>14052.5</v>
          </cell>
          <cell r="AD641">
            <v>15330</v>
          </cell>
          <cell r="AE641">
            <v>15330</v>
          </cell>
          <cell r="AF641">
            <v>15330</v>
          </cell>
          <cell r="AG641">
            <v>15330</v>
          </cell>
          <cell r="AH641">
            <v>15330</v>
          </cell>
          <cell r="AI641">
            <v>15330</v>
          </cell>
          <cell r="AJ641">
            <v>15330</v>
          </cell>
          <cell r="AK641">
            <v>15330</v>
          </cell>
          <cell r="AL641">
            <v>15330</v>
          </cell>
          <cell r="AM641">
            <v>15330</v>
          </cell>
          <cell r="AN641">
            <v>15276.770833333334</v>
          </cell>
          <cell r="AP641">
            <v>14850.9375</v>
          </cell>
          <cell r="AT641">
            <v>0</v>
          </cell>
        </row>
        <row r="642">
          <cell r="J642">
            <v>0</v>
          </cell>
          <cell r="K642">
            <v>0</v>
          </cell>
          <cell r="L642">
            <v>0</v>
          </cell>
          <cell r="M642">
            <v>0</v>
          </cell>
          <cell r="N642">
            <v>2387883.85</v>
          </cell>
          <cell r="O642">
            <v>2387883.85</v>
          </cell>
          <cell r="P642">
            <v>2387883.85</v>
          </cell>
          <cell r="Q642">
            <v>2423312.5699999998</v>
          </cell>
          <cell r="R642">
            <v>2432685.5</v>
          </cell>
          <cell r="S642">
            <v>2457667.69</v>
          </cell>
          <cell r="T642">
            <v>2467824.7599999998</v>
          </cell>
          <cell r="U642">
            <v>2467824.7599999998</v>
          </cell>
          <cell r="V642">
            <v>2467824.7599999998</v>
          </cell>
          <cell r="W642">
            <v>2467824.7599999998</v>
          </cell>
          <cell r="X642">
            <v>0</v>
          </cell>
          <cell r="Y642">
            <v>0</v>
          </cell>
          <cell r="Z642">
            <v>0</v>
          </cell>
          <cell r="AA642">
            <v>0</v>
          </cell>
          <cell r="AD642">
            <v>697942.31958333345</v>
          </cell>
          <cell r="AE642">
            <v>900275.57250000013</v>
          </cell>
          <cell r="AF642">
            <v>1104040.2887500001</v>
          </cell>
          <cell r="AG642">
            <v>1309269.1408333334</v>
          </cell>
          <cell r="AH642">
            <v>1514921.2041666666</v>
          </cell>
          <cell r="AI642">
            <v>1720573.2674999998</v>
          </cell>
          <cell r="AJ642">
            <v>1926225.3308333328</v>
          </cell>
          <cell r="AK642">
            <v>2029051.3624999996</v>
          </cell>
          <cell r="AL642">
            <v>2029051.3624999996</v>
          </cell>
          <cell r="AM642">
            <v>1929556.2020833327</v>
          </cell>
          <cell r="AN642">
            <v>1730565.8812499999</v>
          </cell>
          <cell r="AP642">
            <v>1331109.0429166665</v>
          </cell>
          <cell r="AT642">
            <v>0</v>
          </cell>
        </row>
        <row r="643">
          <cell r="J643">
            <v>87600</v>
          </cell>
          <cell r="K643">
            <v>87600</v>
          </cell>
          <cell r="L643">
            <v>87600</v>
          </cell>
          <cell r="M643">
            <v>87600</v>
          </cell>
          <cell r="N643">
            <v>87600</v>
          </cell>
          <cell r="O643">
            <v>80300</v>
          </cell>
          <cell r="P643">
            <v>73000</v>
          </cell>
          <cell r="Q643">
            <v>65700</v>
          </cell>
          <cell r="R643">
            <v>58400</v>
          </cell>
          <cell r="S643">
            <v>51100</v>
          </cell>
          <cell r="T643">
            <v>43800</v>
          </cell>
          <cell r="U643">
            <v>36500</v>
          </cell>
          <cell r="V643">
            <v>29200</v>
          </cell>
          <cell r="W643">
            <v>21900</v>
          </cell>
          <cell r="X643">
            <v>14600</v>
          </cell>
          <cell r="Y643">
            <v>7300</v>
          </cell>
          <cell r="Z643">
            <v>81600</v>
          </cell>
          <cell r="AA643">
            <v>82280</v>
          </cell>
          <cell r="AD643">
            <v>84862.5</v>
          </cell>
          <cell r="AE643">
            <v>82733.333333333328</v>
          </cell>
          <cell r="AF643">
            <v>79995.833333333328</v>
          </cell>
          <cell r="AG643">
            <v>76650</v>
          </cell>
          <cell r="AH643">
            <v>72695.833333333328</v>
          </cell>
          <cell r="AI643">
            <v>68133.333333333328</v>
          </cell>
          <cell r="AJ643">
            <v>62962.5</v>
          </cell>
          <cell r="AK643">
            <v>57183.333333333336</v>
          </cell>
          <cell r="AL643">
            <v>50795.833333333336</v>
          </cell>
          <cell r="AM643">
            <v>47200</v>
          </cell>
          <cell r="AN643">
            <v>47032.5</v>
          </cell>
          <cell r="AP643">
            <v>47332.5</v>
          </cell>
          <cell r="AT643">
            <v>0</v>
          </cell>
        </row>
        <row r="644">
          <cell r="J644">
            <v>60000</v>
          </cell>
          <cell r="K644">
            <v>60000</v>
          </cell>
          <cell r="L644">
            <v>60000</v>
          </cell>
          <cell r="M644">
            <v>60000</v>
          </cell>
          <cell r="N644">
            <v>60000</v>
          </cell>
          <cell r="O644">
            <v>60000</v>
          </cell>
          <cell r="P644">
            <v>60000</v>
          </cell>
          <cell r="Q644">
            <v>60000</v>
          </cell>
          <cell r="R644">
            <v>60000</v>
          </cell>
          <cell r="S644">
            <v>60000</v>
          </cell>
          <cell r="T644">
            <v>60000</v>
          </cell>
          <cell r="U644">
            <v>60000</v>
          </cell>
          <cell r="V644">
            <v>60000</v>
          </cell>
          <cell r="W644">
            <v>60000</v>
          </cell>
          <cell r="X644">
            <v>60000</v>
          </cell>
          <cell r="Y644">
            <v>55000</v>
          </cell>
          <cell r="Z644">
            <v>50000</v>
          </cell>
          <cell r="AA644">
            <v>45000</v>
          </cell>
          <cell r="AD644">
            <v>60000</v>
          </cell>
          <cell r="AE644">
            <v>60000</v>
          </cell>
          <cell r="AF644">
            <v>60000</v>
          </cell>
          <cell r="AG644">
            <v>60000</v>
          </cell>
          <cell r="AH644">
            <v>60000</v>
          </cell>
          <cell r="AI644">
            <v>60000</v>
          </cell>
          <cell r="AJ644">
            <v>60000</v>
          </cell>
          <cell r="AK644">
            <v>60000</v>
          </cell>
          <cell r="AL644">
            <v>59791.666666666664</v>
          </cell>
          <cell r="AM644">
            <v>59166.666666666664</v>
          </cell>
          <cell r="AN644">
            <v>58125</v>
          </cell>
          <cell r="AP644">
            <v>54791.666666666664</v>
          </cell>
          <cell r="AT644">
            <v>0</v>
          </cell>
        </row>
        <row r="645">
          <cell r="J645">
            <v>99653.16</v>
          </cell>
          <cell r="K645">
            <v>99653.16</v>
          </cell>
          <cell r="L645">
            <v>99653.16</v>
          </cell>
          <cell r="M645">
            <v>99653.16</v>
          </cell>
          <cell r="N645">
            <v>99653.16</v>
          </cell>
          <cell r="O645">
            <v>99653.16</v>
          </cell>
          <cell r="P645">
            <v>99653.16</v>
          </cell>
          <cell r="Q645">
            <v>99653.16</v>
          </cell>
          <cell r="R645">
            <v>99653.16</v>
          </cell>
          <cell r="S645">
            <v>99653.16</v>
          </cell>
          <cell r="T645">
            <v>99653.16</v>
          </cell>
          <cell r="U645">
            <v>99653.16</v>
          </cell>
          <cell r="V645">
            <v>99653.16</v>
          </cell>
          <cell r="W645">
            <v>99653.16</v>
          </cell>
          <cell r="X645">
            <v>99653.16</v>
          </cell>
          <cell r="Y645">
            <v>99653.16</v>
          </cell>
          <cell r="Z645">
            <v>99653.16</v>
          </cell>
          <cell r="AA645">
            <v>99653.16</v>
          </cell>
          <cell r="AD645">
            <v>99653.160000000018</v>
          </cell>
          <cell r="AE645">
            <v>99653.160000000018</v>
          </cell>
          <cell r="AF645">
            <v>99653.160000000018</v>
          </cell>
          <cell r="AG645">
            <v>99653.160000000018</v>
          </cell>
          <cell r="AH645">
            <v>99653.160000000018</v>
          </cell>
          <cell r="AI645">
            <v>99653.160000000018</v>
          </cell>
          <cell r="AJ645">
            <v>99653.160000000018</v>
          </cell>
          <cell r="AK645">
            <v>99653.160000000018</v>
          </cell>
          <cell r="AL645">
            <v>99653.160000000018</v>
          </cell>
          <cell r="AM645">
            <v>99653.160000000018</v>
          </cell>
          <cell r="AN645">
            <v>99653.160000000018</v>
          </cell>
          <cell r="AP645">
            <v>99653.160000000018</v>
          </cell>
          <cell r="AT645">
            <v>0</v>
          </cell>
        </row>
        <row r="646">
          <cell r="J646">
            <v>40906.92</v>
          </cell>
          <cell r="K646">
            <v>40906.92</v>
          </cell>
          <cell r="L646">
            <v>40906.92</v>
          </cell>
          <cell r="M646">
            <v>40906.92</v>
          </cell>
          <cell r="N646">
            <v>40906.92</v>
          </cell>
          <cell r="O646">
            <v>40906.92</v>
          </cell>
          <cell r="P646">
            <v>40906.92</v>
          </cell>
          <cell r="Q646">
            <v>40906.92</v>
          </cell>
          <cell r="R646">
            <v>40906.92</v>
          </cell>
          <cell r="S646">
            <v>40906.92</v>
          </cell>
          <cell r="T646">
            <v>40906.92</v>
          </cell>
          <cell r="U646">
            <v>40906.92</v>
          </cell>
          <cell r="V646">
            <v>40906.92</v>
          </cell>
          <cell r="W646">
            <v>40906.92</v>
          </cell>
          <cell r="X646">
            <v>40906.92</v>
          </cell>
          <cell r="Y646">
            <v>40906.92</v>
          </cell>
          <cell r="Z646">
            <v>40906.92</v>
          </cell>
          <cell r="AA646">
            <v>40906.92</v>
          </cell>
          <cell r="AD646">
            <v>35793.554999999993</v>
          </cell>
          <cell r="AE646">
            <v>39202.464999999989</v>
          </cell>
          <cell r="AF646">
            <v>40906.919999999991</v>
          </cell>
          <cell r="AG646">
            <v>40906.919999999991</v>
          </cell>
          <cell r="AH646">
            <v>40906.919999999991</v>
          </cell>
          <cell r="AI646">
            <v>40906.919999999991</v>
          </cell>
          <cell r="AJ646">
            <v>40906.919999999991</v>
          </cell>
          <cell r="AK646">
            <v>40906.919999999991</v>
          </cell>
          <cell r="AL646">
            <v>40906.919999999991</v>
          </cell>
          <cell r="AM646">
            <v>40906.919999999991</v>
          </cell>
          <cell r="AN646">
            <v>40906.919999999991</v>
          </cell>
          <cell r="AP646">
            <v>40906.919999999991</v>
          </cell>
          <cell r="AT646">
            <v>0</v>
          </cell>
        </row>
        <row r="647">
          <cell r="J647">
            <v>148920</v>
          </cell>
          <cell r="K647">
            <v>148920</v>
          </cell>
          <cell r="L647">
            <v>148920</v>
          </cell>
          <cell r="M647">
            <v>148920</v>
          </cell>
          <cell r="N647">
            <v>148920</v>
          </cell>
          <cell r="O647">
            <v>148920</v>
          </cell>
          <cell r="P647">
            <v>148920</v>
          </cell>
          <cell r="Q647">
            <v>148920</v>
          </cell>
          <cell r="R647">
            <v>148920</v>
          </cell>
          <cell r="S647">
            <v>148920</v>
          </cell>
          <cell r="T647">
            <v>148920</v>
          </cell>
          <cell r="U647">
            <v>148920</v>
          </cell>
          <cell r="V647">
            <v>148920</v>
          </cell>
          <cell r="W647">
            <v>148920</v>
          </cell>
          <cell r="X647">
            <v>148920</v>
          </cell>
          <cell r="Y647">
            <v>148920</v>
          </cell>
          <cell r="Z647">
            <v>148920</v>
          </cell>
          <cell r="AA647">
            <v>148920</v>
          </cell>
          <cell r="AD647">
            <v>105485</v>
          </cell>
          <cell r="AE647">
            <v>117895</v>
          </cell>
          <cell r="AF647">
            <v>130305</v>
          </cell>
          <cell r="AG647">
            <v>142715</v>
          </cell>
          <cell r="AH647">
            <v>148920</v>
          </cell>
          <cell r="AI647">
            <v>148920</v>
          </cell>
          <cell r="AJ647">
            <v>148920</v>
          </cell>
          <cell r="AK647">
            <v>148920</v>
          </cell>
          <cell r="AL647">
            <v>148920</v>
          </cell>
          <cell r="AM647">
            <v>148920</v>
          </cell>
          <cell r="AN647">
            <v>148920</v>
          </cell>
          <cell r="AP647">
            <v>148920</v>
          </cell>
          <cell r="AT647">
            <v>0</v>
          </cell>
        </row>
        <row r="648">
          <cell r="J648">
            <v>970217.52</v>
          </cell>
          <cell r="K648">
            <v>970217.52</v>
          </cell>
          <cell r="L648">
            <v>970217.52</v>
          </cell>
          <cell r="M648">
            <v>970217.52</v>
          </cell>
          <cell r="N648">
            <v>970217.52</v>
          </cell>
          <cell r="O648">
            <v>970217.52</v>
          </cell>
          <cell r="P648">
            <v>970217.52</v>
          </cell>
          <cell r="Q648">
            <v>970217.52</v>
          </cell>
          <cell r="R648">
            <v>970217.52</v>
          </cell>
          <cell r="S648">
            <v>970217.52</v>
          </cell>
          <cell r="T648">
            <v>970217.52</v>
          </cell>
          <cell r="U648">
            <v>970217.52</v>
          </cell>
          <cell r="V648">
            <v>970217.52</v>
          </cell>
          <cell r="W648">
            <v>970217.52</v>
          </cell>
          <cell r="X648">
            <v>970217.52</v>
          </cell>
          <cell r="Y648">
            <v>970217.52</v>
          </cell>
          <cell r="Z648">
            <v>970217.52</v>
          </cell>
          <cell r="AA648">
            <v>970217.52</v>
          </cell>
          <cell r="AD648">
            <v>848940.32999999973</v>
          </cell>
          <cell r="AE648">
            <v>929791.78999999969</v>
          </cell>
          <cell r="AF648">
            <v>970217.51999999967</v>
          </cell>
          <cell r="AG648">
            <v>970217.51999999967</v>
          </cell>
          <cell r="AH648">
            <v>970217.51999999967</v>
          </cell>
          <cell r="AI648">
            <v>970217.51999999967</v>
          </cell>
          <cell r="AJ648">
            <v>970217.51999999967</v>
          </cell>
          <cell r="AK648">
            <v>970217.51999999967</v>
          </cell>
          <cell r="AL648">
            <v>970217.51999999967</v>
          </cell>
          <cell r="AM648">
            <v>970217.51999999967</v>
          </cell>
          <cell r="AN648">
            <v>970217.51999999967</v>
          </cell>
          <cell r="AP648">
            <v>970217.51999999967</v>
          </cell>
          <cell r="AT648">
            <v>0</v>
          </cell>
        </row>
        <row r="649">
          <cell r="J649">
            <v>0</v>
          </cell>
          <cell r="K649">
            <v>94608</v>
          </cell>
          <cell r="L649">
            <v>86724</v>
          </cell>
          <cell r="M649">
            <v>78840</v>
          </cell>
          <cell r="N649">
            <v>70956</v>
          </cell>
          <cell r="O649">
            <v>63072</v>
          </cell>
          <cell r="P649">
            <v>55188</v>
          </cell>
          <cell r="Q649">
            <v>47304</v>
          </cell>
          <cell r="R649">
            <v>39420</v>
          </cell>
          <cell r="S649">
            <v>31536</v>
          </cell>
          <cell r="T649">
            <v>23652</v>
          </cell>
          <cell r="U649">
            <v>15768</v>
          </cell>
          <cell r="V649">
            <v>7884</v>
          </cell>
          <cell r="W649">
            <v>0</v>
          </cell>
          <cell r="X649">
            <v>0</v>
          </cell>
          <cell r="Y649">
            <v>0</v>
          </cell>
          <cell r="Z649">
            <v>0</v>
          </cell>
          <cell r="AA649">
            <v>0</v>
          </cell>
          <cell r="AD649">
            <v>39420</v>
          </cell>
          <cell r="AE649">
            <v>43033.5</v>
          </cell>
          <cell r="AF649">
            <v>45990</v>
          </cell>
          <cell r="AG649">
            <v>48289.5</v>
          </cell>
          <cell r="AH649">
            <v>49932</v>
          </cell>
          <cell r="AI649">
            <v>50917.5</v>
          </cell>
          <cell r="AJ649">
            <v>47304</v>
          </cell>
          <cell r="AK649">
            <v>39748.5</v>
          </cell>
          <cell r="AL649">
            <v>32850</v>
          </cell>
          <cell r="AM649">
            <v>26608.5</v>
          </cell>
          <cell r="AN649">
            <v>21024</v>
          </cell>
          <cell r="AP649">
            <v>11826</v>
          </cell>
          <cell r="AT649">
            <v>0</v>
          </cell>
        </row>
        <row r="650">
          <cell r="J650">
            <v>0</v>
          </cell>
          <cell r="K650">
            <v>0</v>
          </cell>
          <cell r="L650">
            <v>0</v>
          </cell>
          <cell r="M650">
            <v>0</v>
          </cell>
          <cell r="N650">
            <v>74141.350000000006</v>
          </cell>
          <cell r="O650">
            <v>74141.350000000006</v>
          </cell>
          <cell r="P650">
            <v>74141.350000000006</v>
          </cell>
          <cell r="Q650">
            <v>74141.350000000006</v>
          </cell>
          <cell r="R650">
            <v>74141.350000000006</v>
          </cell>
          <cell r="S650">
            <v>74141.350000000006</v>
          </cell>
          <cell r="T650">
            <v>74141.350000000006</v>
          </cell>
          <cell r="U650">
            <v>74141.350000000006</v>
          </cell>
          <cell r="V650">
            <v>74141.350000000006</v>
          </cell>
          <cell r="W650">
            <v>74141.350000000006</v>
          </cell>
          <cell r="X650">
            <v>74141.350000000006</v>
          </cell>
          <cell r="Y650">
            <v>74141.350000000006</v>
          </cell>
          <cell r="Z650">
            <v>74141.350000000006</v>
          </cell>
          <cell r="AA650">
            <v>74141.350000000006</v>
          </cell>
          <cell r="AD650">
            <v>21624.560416666671</v>
          </cell>
          <cell r="AE650">
            <v>27803.006250000002</v>
          </cell>
          <cell r="AF650">
            <v>33981.45208333333</v>
          </cell>
          <cell r="AG650">
            <v>40159.897916666661</v>
          </cell>
          <cell r="AH650">
            <v>46338.34375</v>
          </cell>
          <cell r="AI650">
            <v>52516.789583333331</v>
          </cell>
          <cell r="AJ650">
            <v>58695.235416666663</v>
          </cell>
          <cell r="AK650">
            <v>64873.681249999994</v>
          </cell>
          <cell r="AL650">
            <v>71052.127083333326</v>
          </cell>
          <cell r="AM650">
            <v>74141.349999999991</v>
          </cell>
          <cell r="AN650">
            <v>74141.349999999991</v>
          </cell>
          <cell r="AP650">
            <v>74141.349999999991</v>
          </cell>
          <cell r="AT650">
            <v>0</v>
          </cell>
        </row>
        <row r="651">
          <cell r="J651">
            <v>0</v>
          </cell>
          <cell r="K651">
            <v>0</v>
          </cell>
          <cell r="L651">
            <v>0</v>
          </cell>
          <cell r="M651">
            <v>0</v>
          </cell>
          <cell r="N651">
            <v>0</v>
          </cell>
          <cell r="O651">
            <v>0</v>
          </cell>
          <cell r="P651">
            <v>0</v>
          </cell>
          <cell r="Q651">
            <v>0</v>
          </cell>
          <cell r="R651">
            <v>0</v>
          </cell>
          <cell r="S651">
            <v>0</v>
          </cell>
          <cell r="T651">
            <v>0</v>
          </cell>
          <cell r="U651">
            <v>251662.76</v>
          </cell>
          <cell r="V651">
            <v>251662.76</v>
          </cell>
          <cell r="W651">
            <v>251662.76</v>
          </cell>
          <cell r="X651">
            <v>251662.76</v>
          </cell>
          <cell r="Y651">
            <v>251662.76</v>
          </cell>
          <cell r="Z651">
            <v>251662.76</v>
          </cell>
          <cell r="AA651">
            <v>251662.76</v>
          </cell>
          <cell r="AD651">
            <v>0</v>
          </cell>
          <cell r="AE651">
            <v>0</v>
          </cell>
          <cell r="AF651">
            <v>0</v>
          </cell>
          <cell r="AG651">
            <v>0</v>
          </cell>
          <cell r="AH651">
            <v>10485.948333333334</v>
          </cell>
          <cell r="AI651">
            <v>31457.845000000001</v>
          </cell>
          <cell r="AJ651">
            <v>52429.741666666669</v>
          </cell>
          <cell r="AK651">
            <v>73401.638333333336</v>
          </cell>
          <cell r="AL651">
            <v>94373.534999999989</v>
          </cell>
          <cell r="AM651">
            <v>115345.43166666669</v>
          </cell>
          <cell r="AN651">
            <v>136317.32833333334</v>
          </cell>
          <cell r="AP651">
            <v>178261.12166666667</v>
          </cell>
          <cell r="AT651">
            <v>0</v>
          </cell>
        </row>
        <row r="652">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166750.44</v>
          </cell>
          <cell r="Z652">
            <v>166750.44</v>
          </cell>
          <cell r="AA652">
            <v>166750.44</v>
          </cell>
          <cell r="AD652">
            <v>0</v>
          </cell>
          <cell r="AE652">
            <v>0</v>
          </cell>
          <cell r="AF652">
            <v>0</v>
          </cell>
          <cell r="AG652">
            <v>0</v>
          </cell>
          <cell r="AH652">
            <v>0</v>
          </cell>
          <cell r="AI652">
            <v>0</v>
          </cell>
          <cell r="AJ652">
            <v>0</v>
          </cell>
          <cell r="AK652">
            <v>0</v>
          </cell>
          <cell r="AL652">
            <v>6947.9350000000004</v>
          </cell>
          <cell r="AM652">
            <v>20843.805</v>
          </cell>
          <cell r="AN652">
            <v>34739.674999999996</v>
          </cell>
          <cell r="AP652">
            <v>62531.415000000001</v>
          </cell>
          <cell r="AT652">
            <v>0</v>
          </cell>
        </row>
        <row r="653">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419493.62</v>
          </cell>
          <cell r="Z653">
            <v>419493.62</v>
          </cell>
          <cell r="AA653">
            <v>419493.62</v>
          </cell>
          <cell r="AD653">
            <v>0</v>
          </cell>
          <cell r="AE653">
            <v>0</v>
          </cell>
          <cell r="AF653">
            <v>0</v>
          </cell>
          <cell r="AG653">
            <v>0</v>
          </cell>
          <cell r="AH653">
            <v>0</v>
          </cell>
          <cell r="AI653">
            <v>0</v>
          </cell>
          <cell r="AJ653">
            <v>0</v>
          </cell>
          <cell r="AK653">
            <v>0</v>
          </cell>
          <cell r="AL653">
            <v>17478.900833333333</v>
          </cell>
          <cell r="AM653">
            <v>52436.702499999992</v>
          </cell>
          <cell r="AN653">
            <v>87394.504166666666</v>
          </cell>
          <cell r="AP653">
            <v>157310.10750000001</v>
          </cell>
          <cell r="AT653">
            <v>0</v>
          </cell>
        </row>
        <row r="654">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570039.56999999995</v>
          </cell>
          <cell r="Z654">
            <v>570039.56999999995</v>
          </cell>
          <cell r="AA654">
            <v>570039.56999999995</v>
          </cell>
          <cell r="AD654">
            <v>0</v>
          </cell>
          <cell r="AE654">
            <v>0</v>
          </cell>
          <cell r="AF654">
            <v>0</v>
          </cell>
          <cell r="AG654">
            <v>0</v>
          </cell>
          <cell r="AH654">
            <v>0</v>
          </cell>
          <cell r="AI654">
            <v>0</v>
          </cell>
          <cell r="AJ654">
            <v>0</v>
          </cell>
          <cell r="AK654">
            <v>0</v>
          </cell>
          <cell r="AL654">
            <v>23751.648749999997</v>
          </cell>
          <cell r="AM654">
            <v>71254.946249999994</v>
          </cell>
          <cell r="AN654">
            <v>118758.24374999998</v>
          </cell>
          <cell r="AP654">
            <v>213764.83875</v>
          </cell>
          <cell r="AT654">
            <v>0</v>
          </cell>
        </row>
        <row r="655">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D655">
            <v>0</v>
          </cell>
          <cell r="AE655">
            <v>0</v>
          </cell>
          <cell r="AF655">
            <v>0</v>
          </cell>
          <cell r="AG655">
            <v>0</v>
          </cell>
          <cell r="AH655">
            <v>0</v>
          </cell>
          <cell r="AI655">
            <v>0</v>
          </cell>
          <cell r="AJ655">
            <v>0</v>
          </cell>
          <cell r="AK655">
            <v>0</v>
          </cell>
          <cell r="AL655">
            <v>0</v>
          </cell>
          <cell r="AM655">
            <v>0</v>
          </cell>
          <cell r="AN655">
            <v>0</v>
          </cell>
          <cell r="AP655">
            <v>0</v>
          </cell>
          <cell r="AT655">
            <v>0</v>
          </cell>
        </row>
        <row r="656">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D656">
            <v>0</v>
          </cell>
          <cell r="AE656">
            <v>0</v>
          </cell>
          <cell r="AF656">
            <v>0</v>
          </cell>
          <cell r="AG656">
            <v>0</v>
          </cell>
          <cell r="AH656">
            <v>0</v>
          </cell>
          <cell r="AI656">
            <v>0</v>
          </cell>
          <cell r="AJ656">
            <v>0</v>
          </cell>
          <cell r="AK656">
            <v>0</v>
          </cell>
          <cell r="AL656">
            <v>0</v>
          </cell>
          <cell r="AM656">
            <v>0</v>
          </cell>
          <cell r="AN656">
            <v>0</v>
          </cell>
          <cell r="AP656">
            <v>0</v>
          </cell>
          <cell r="AT656">
            <v>0</v>
          </cell>
        </row>
        <row r="657">
          <cell r="J657">
            <v>409530</v>
          </cell>
          <cell r="K657">
            <v>397120</v>
          </cell>
          <cell r="L657">
            <v>384710</v>
          </cell>
          <cell r="M657">
            <v>372300</v>
          </cell>
          <cell r="N657">
            <v>359890</v>
          </cell>
          <cell r="O657">
            <v>347480</v>
          </cell>
          <cell r="P657">
            <v>335070</v>
          </cell>
          <cell r="Q657">
            <v>322660</v>
          </cell>
          <cell r="R657">
            <v>310250</v>
          </cell>
          <cell r="S657">
            <v>297840</v>
          </cell>
          <cell r="T657">
            <v>285430</v>
          </cell>
          <cell r="U657">
            <v>273020</v>
          </cell>
          <cell r="V657">
            <v>260610</v>
          </cell>
          <cell r="W657">
            <v>248200</v>
          </cell>
          <cell r="X657">
            <v>235790</v>
          </cell>
          <cell r="Y657">
            <v>223380</v>
          </cell>
          <cell r="Z657">
            <v>210970</v>
          </cell>
          <cell r="AA657">
            <v>198560</v>
          </cell>
          <cell r="AD657">
            <v>265780.83333333331</v>
          </cell>
          <cell r="AE657">
            <v>292152.08333333331</v>
          </cell>
          <cell r="AF657">
            <v>317489.16666666669</v>
          </cell>
          <cell r="AG657">
            <v>341792.08333333331</v>
          </cell>
          <cell r="AH657">
            <v>347480</v>
          </cell>
          <cell r="AI657">
            <v>335070</v>
          </cell>
          <cell r="AJ657">
            <v>322660</v>
          </cell>
          <cell r="AK657">
            <v>310250</v>
          </cell>
          <cell r="AL657">
            <v>297840</v>
          </cell>
          <cell r="AM657">
            <v>285430</v>
          </cell>
          <cell r="AN657">
            <v>273020</v>
          </cell>
          <cell r="AP657">
            <v>248200</v>
          </cell>
          <cell r="AT657">
            <v>0</v>
          </cell>
        </row>
        <row r="658">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D658">
            <v>0</v>
          </cell>
          <cell r="AE658">
            <v>0</v>
          </cell>
          <cell r="AF658">
            <v>0</v>
          </cell>
          <cell r="AG658">
            <v>0</v>
          </cell>
          <cell r="AH658">
            <v>0</v>
          </cell>
          <cell r="AI658">
            <v>0</v>
          </cell>
          <cell r="AJ658">
            <v>0</v>
          </cell>
          <cell r="AK658">
            <v>0</v>
          </cell>
          <cell r="AL658">
            <v>0</v>
          </cell>
          <cell r="AM658">
            <v>0</v>
          </cell>
          <cell r="AN658">
            <v>0</v>
          </cell>
          <cell r="AP658">
            <v>0</v>
          </cell>
          <cell r="AT658">
            <v>0</v>
          </cell>
        </row>
        <row r="659">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D659">
            <v>0</v>
          </cell>
          <cell r="AE659">
            <v>0</v>
          </cell>
          <cell r="AF659">
            <v>0</v>
          </cell>
          <cell r="AG659">
            <v>0</v>
          </cell>
          <cell r="AH659">
            <v>0</v>
          </cell>
          <cell r="AI659">
            <v>0</v>
          </cell>
          <cell r="AJ659">
            <v>0</v>
          </cell>
          <cell r="AK659">
            <v>0</v>
          </cell>
          <cell r="AL659">
            <v>0</v>
          </cell>
          <cell r="AM659">
            <v>0</v>
          </cell>
          <cell r="AN659">
            <v>0</v>
          </cell>
          <cell r="AP659">
            <v>0</v>
          </cell>
          <cell r="AT659">
            <v>0</v>
          </cell>
        </row>
        <row r="660">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D660">
            <v>0</v>
          </cell>
          <cell r="AE660">
            <v>0</v>
          </cell>
          <cell r="AF660">
            <v>0</v>
          </cell>
          <cell r="AG660">
            <v>0</v>
          </cell>
          <cell r="AH660">
            <v>0</v>
          </cell>
          <cell r="AI660">
            <v>0</v>
          </cell>
          <cell r="AJ660">
            <v>0</v>
          </cell>
          <cell r="AK660">
            <v>0</v>
          </cell>
          <cell r="AL660">
            <v>0</v>
          </cell>
          <cell r="AM660">
            <v>0</v>
          </cell>
          <cell r="AN660">
            <v>0</v>
          </cell>
          <cell r="AP660">
            <v>0</v>
          </cell>
          <cell r="AT660">
            <v>0</v>
          </cell>
        </row>
        <row r="661">
          <cell r="J661">
            <v>20440</v>
          </cell>
          <cell r="K661">
            <v>19162.5</v>
          </cell>
          <cell r="L661">
            <v>17885</v>
          </cell>
          <cell r="M661">
            <v>16607.5</v>
          </cell>
          <cell r="N661">
            <v>15330</v>
          </cell>
          <cell r="O661">
            <v>14052.5</v>
          </cell>
          <cell r="P661">
            <v>12775</v>
          </cell>
          <cell r="Q661">
            <v>11497.5</v>
          </cell>
          <cell r="R661">
            <v>10220</v>
          </cell>
          <cell r="S661">
            <v>8942.5</v>
          </cell>
          <cell r="T661">
            <v>7665</v>
          </cell>
          <cell r="U661">
            <v>6387.5</v>
          </cell>
          <cell r="V661">
            <v>5110</v>
          </cell>
          <cell r="W661">
            <v>3832.5</v>
          </cell>
          <cell r="X661">
            <v>2555</v>
          </cell>
          <cell r="Y661">
            <v>1277.5</v>
          </cell>
          <cell r="Z661">
            <v>0</v>
          </cell>
          <cell r="AA661">
            <v>0</v>
          </cell>
          <cell r="AD661">
            <v>19162.5</v>
          </cell>
          <cell r="AE661">
            <v>17885</v>
          </cell>
          <cell r="AF661">
            <v>16607.5</v>
          </cell>
          <cell r="AG661">
            <v>15330</v>
          </cell>
          <cell r="AH661">
            <v>14052.5</v>
          </cell>
          <cell r="AI661">
            <v>12775</v>
          </cell>
          <cell r="AJ661">
            <v>11497.5</v>
          </cell>
          <cell r="AK661">
            <v>10220</v>
          </cell>
          <cell r="AL661">
            <v>8942.5</v>
          </cell>
          <cell r="AM661">
            <v>7665</v>
          </cell>
          <cell r="AN661">
            <v>6440.729166666667</v>
          </cell>
          <cell r="AP661">
            <v>4311.5625</v>
          </cell>
          <cell r="AT661">
            <v>0</v>
          </cell>
        </row>
        <row r="662">
          <cell r="J662">
            <v>70000</v>
          </cell>
          <cell r="K662">
            <v>65000</v>
          </cell>
          <cell r="L662">
            <v>60000</v>
          </cell>
          <cell r="M662">
            <v>55000</v>
          </cell>
          <cell r="N662">
            <v>50000</v>
          </cell>
          <cell r="O662">
            <v>45000</v>
          </cell>
          <cell r="P662">
            <v>40000</v>
          </cell>
          <cell r="Q662">
            <v>35000</v>
          </cell>
          <cell r="R662">
            <v>30000</v>
          </cell>
          <cell r="S662">
            <v>25000</v>
          </cell>
          <cell r="T662">
            <v>20000</v>
          </cell>
          <cell r="U662">
            <v>15000</v>
          </cell>
          <cell r="V662">
            <v>10000</v>
          </cell>
          <cell r="W662">
            <v>5000</v>
          </cell>
          <cell r="X662">
            <v>0</v>
          </cell>
          <cell r="Y662">
            <v>0</v>
          </cell>
          <cell r="Z662">
            <v>0</v>
          </cell>
          <cell r="AA662">
            <v>0</v>
          </cell>
          <cell r="AD662">
            <v>65000</v>
          </cell>
          <cell r="AE662">
            <v>60000</v>
          </cell>
          <cell r="AF662">
            <v>55000</v>
          </cell>
          <cell r="AG662">
            <v>50000</v>
          </cell>
          <cell r="AH662">
            <v>45000</v>
          </cell>
          <cell r="AI662">
            <v>40000</v>
          </cell>
          <cell r="AJ662">
            <v>35000</v>
          </cell>
          <cell r="AK662">
            <v>30000</v>
          </cell>
          <cell r="AL662">
            <v>25208.333333333332</v>
          </cell>
          <cell r="AM662">
            <v>20833.333333333332</v>
          </cell>
          <cell r="AN662">
            <v>16875</v>
          </cell>
          <cell r="AP662">
            <v>10208.333333333334</v>
          </cell>
          <cell r="AT662">
            <v>0</v>
          </cell>
        </row>
        <row r="663">
          <cell r="J663">
            <v>29200</v>
          </cell>
          <cell r="K663">
            <v>21900</v>
          </cell>
          <cell r="L663">
            <v>14600</v>
          </cell>
          <cell r="M663">
            <v>7300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D663">
            <v>24637.5</v>
          </cell>
          <cell r="AE663">
            <v>19466.666666666668</v>
          </cell>
          <cell r="AF663">
            <v>14904.166666666666</v>
          </cell>
          <cell r="AG663">
            <v>10950</v>
          </cell>
          <cell r="AH663">
            <v>7604.166666666667</v>
          </cell>
          <cell r="AI663">
            <v>4866.666666666667</v>
          </cell>
          <cell r="AJ663">
            <v>2737.5</v>
          </cell>
          <cell r="AK663">
            <v>1216.6666666666667</v>
          </cell>
          <cell r="AL663">
            <v>304.16666666666669</v>
          </cell>
          <cell r="AM663">
            <v>0</v>
          </cell>
          <cell r="AN663">
            <v>0</v>
          </cell>
          <cell r="AP663">
            <v>0</v>
          </cell>
          <cell r="AT663">
            <v>0</v>
          </cell>
        </row>
        <row r="664">
          <cell r="J664">
            <v>290655.03000000003</v>
          </cell>
          <cell r="K664">
            <v>282350.59999999998</v>
          </cell>
          <cell r="L664">
            <v>274046.17</v>
          </cell>
          <cell r="M664">
            <v>265741.74</v>
          </cell>
          <cell r="N664">
            <v>257437.31</v>
          </cell>
          <cell r="O664">
            <v>249132.88</v>
          </cell>
          <cell r="P664">
            <v>240828.45</v>
          </cell>
          <cell r="Q664">
            <v>232524.02</v>
          </cell>
          <cell r="R664">
            <v>224219.59</v>
          </cell>
          <cell r="S664">
            <v>215915.16</v>
          </cell>
          <cell r="T664">
            <v>207610.73</v>
          </cell>
          <cell r="U664">
            <v>199306.3</v>
          </cell>
          <cell r="V664">
            <v>191001.87</v>
          </cell>
          <cell r="W664">
            <v>182697.44</v>
          </cell>
          <cell r="X664">
            <v>174393.01</v>
          </cell>
          <cell r="Y664">
            <v>166088.57999999999</v>
          </cell>
          <cell r="Z664">
            <v>157784.15</v>
          </cell>
          <cell r="AA664">
            <v>149479.72</v>
          </cell>
          <cell r="AD664">
            <v>437315.8974999999</v>
          </cell>
          <cell r="AE664">
            <v>351528.81874999992</v>
          </cell>
          <cell r="AF664">
            <v>265741.74</v>
          </cell>
          <cell r="AG664">
            <v>257437.31000000003</v>
          </cell>
          <cell r="AH664">
            <v>249132.88</v>
          </cell>
          <cell r="AI664">
            <v>240828.45000000004</v>
          </cell>
          <cell r="AJ664">
            <v>232524.02000000002</v>
          </cell>
          <cell r="AK664">
            <v>224219.58999999997</v>
          </cell>
          <cell r="AL664">
            <v>215915.16</v>
          </cell>
          <cell r="AM664">
            <v>207610.73</v>
          </cell>
          <cell r="AN664">
            <v>199306.30000000002</v>
          </cell>
          <cell r="AP664">
            <v>182697.44000000003</v>
          </cell>
          <cell r="AT664">
            <v>0</v>
          </cell>
        </row>
        <row r="665">
          <cell r="J665">
            <v>105768</v>
          </cell>
          <cell r="K665">
            <v>104954.4</v>
          </cell>
          <cell r="L665">
            <v>104140.8</v>
          </cell>
          <cell r="M665">
            <v>103327.2</v>
          </cell>
          <cell r="N665">
            <v>102513.60000000001</v>
          </cell>
          <cell r="O665">
            <v>101700</v>
          </cell>
          <cell r="P665">
            <v>100886.39999999999</v>
          </cell>
          <cell r="Q665">
            <v>100072.8</v>
          </cell>
          <cell r="R665">
            <v>99259.199999999997</v>
          </cell>
          <cell r="S665">
            <v>98445.6</v>
          </cell>
          <cell r="T665">
            <v>97632</v>
          </cell>
          <cell r="U665">
            <v>96818.4</v>
          </cell>
          <cell r="V665">
            <v>96004.800000000003</v>
          </cell>
          <cell r="W665">
            <v>95191.2</v>
          </cell>
          <cell r="X665">
            <v>94377.600000000006</v>
          </cell>
          <cell r="Y665">
            <v>93564</v>
          </cell>
          <cell r="Z665">
            <v>92750.399999999994</v>
          </cell>
          <cell r="AA665">
            <v>91936.8</v>
          </cell>
          <cell r="AD665">
            <v>104954.39999999998</v>
          </cell>
          <cell r="AE665">
            <v>104140.8</v>
          </cell>
          <cell r="AF665">
            <v>103327.2</v>
          </cell>
          <cell r="AG665">
            <v>102513.60000000002</v>
          </cell>
          <cell r="AH665">
            <v>101700</v>
          </cell>
          <cell r="AI665">
            <v>100886.39999999998</v>
          </cell>
          <cell r="AJ665">
            <v>100072.8</v>
          </cell>
          <cell r="AK665">
            <v>99259.199999999997</v>
          </cell>
          <cell r="AL665">
            <v>98445.60000000002</v>
          </cell>
          <cell r="AM665">
            <v>97632</v>
          </cell>
          <cell r="AN665">
            <v>96818.39999999998</v>
          </cell>
          <cell r="AP665">
            <v>95191.2</v>
          </cell>
          <cell r="AT665">
            <v>0</v>
          </cell>
        </row>
        <row r="666">
          <cell r="J666">
            <v>1218112.5</v>
          </cell>
          <cell r="K666">
            <v>870037.5</v>
          </cell>
          <cell r="L666">
            <v>870037.5</v>
          </cell>
          <cell r="M666">
            <v>870037.5</v>
          </cell>
          <cell r="N666">
            <v>518137.5</v>
          </cell>
          <cell r="O666">
            <v>518137.5</v>
          </cell>
          <cell r="P666">
            <v>518137.5</v>
          </cell>
          <cell r="Q666">
            <v>1196125</v>
          </cell>
          <cell r="R666">
            <v>1196125</v>
          </cell>
          <cell r="S666">
            <v>1196125</v>
          </cell>
          <cell r="T666">
            <v>1315720</v>
          </cell>
          <cell r="U666">
            <v>1315720</v>
          </cell>
          <cell r="V666">
            <v>1315720</v>
          </cell>
          <cell r="W666">
            <v>1336890</v>
          </cell>
          <cell r="X666">
            <v>1336890</v>
          </cell>
          <cell r="Y666">
            <v>1336890</v>
          </cell>
          <cell r="Z666">
            <v>1105230</v>
          </cell>
          <cell r="AA666">
            <v>1105230</v>
          </cell>
          <cell r="AD666">
            <v>1037191.6666666666</v>
          </cell>
          <cell r="AE666">
            <v>1002556.25</v>
          </cell>
          <cell r="AF666">
            <v>967920.83333333337</v>
          </cell>
          <cell r="AG666">
            <v>954670.10416666663</v>
          </cell>
          <cell r="AH666">
            <v>962804.0625</v>
          </cell>
          <cell r="AI666">
            <v>970938.02083333337</v>
          </cell>
          <cell r="AJ666">
            <v>994457.1875</v>
          </cell>
          <cell r="AK666">
            <v>1033361.5625</v>
          </cell>
          <cell r="AL666">
            <v>1072265.9375</v>
          </cell>
          <cell r="AM666">
            <v>1116180.3125</v>
          </cell>
          <cell r="AN666">
            <v>1165104.6875</v>
          </cell>
          <cell r="AP666">
            <v>1221464.1666666667</v>
          </cell>
          <cell r="AT666">
            <v>0</v>
          </cell>
        </row>
        <row r="667">
          <cell r="J667">
            <v>0</v>
          </cell>
          <cell r="K667">
            <v>0</v>
          </cell>
          <cell r="L667">
            <v>0</v>
          </cell>
          <cell r="M667">
            <v>0</v>
          </cell>
          <cell r="N667">
            <v>48794.25</v>
          </cell>
          <cell r="O667">
            <v>48794.25</v>
          </cell>
          <cell r="P667">
            <v>48794.25</v>
          </cell>
          <cell r="Q667">
            <v>497007.46</v>
          </cell>
          <cell r="R667">
            <v>497007.46</v>
          </cell>
          <cell r="S667">
            <v>497007.46</v>
          </cell>
          <cell r="T667">
            <v>730308.27</v>
          </cell>
          <cell r="U667">
            <v>730308.27</v>
          </cell>
          <cell r="V667">
            <v>988389.97</v>
          </cell>
          <cell r="W667">
            <v>988389.97</v>
          </cell>
          <cell r="X667">
            <v>988389.97</v>
          </cell>
          <cell r="Y667">
            <v>988389.97</v>
          </cell>
          <cell r="Z667">
            <v>988389.97</v>
          </cell>
          <cell r="AA667">
            <v>1088373.57</v>
          </cell>
          <cell r="AD667">
            <v>32907.206666666665</v>
          </cell>
          <cell r="AE667">
            <v>74324.494999999995</v>
          </cell>
          <cell r="AF667">
            <v>115741.78333333333</v>
          </cell>
          <cell r="AG667">
            <v>166879.93875</v>
          </cell>
          <cell r="AH667">
            <v>227738.96125000002</v>
          </cell>
          <cell r="AI667">
            <v>299351.38791666663</v>
          </cell>
          <cell r="AJ667">
            <v>381717.21875</v>
          </cell>
          <cell r="AK667">
            <v>464083.04958333331</v>
          </cell>
          <cell r="AL667">
            <v>546448.88041666662</v>
          </cell>
          <cell r="AM667">
            <v>626781.61749999993</v>
          </cell>
          <cell r="AN667">
            <v>709247.24416666653</v>
          </cell>
          <cell r="AP667">
            <v>922906.46124999982</v>
          </cell>
          <cell r="AT667">
            <v>0</v>
          </cell>
        </row>
        <row r="668">
          <cell r="J668">
            <v>0</v>
          </cell>
          <cell r="K668">
            <v>0</v>
          </cell>
          <cell r="L668">
            <v>0</v>
          </cell>
          <cell r="M668">
            <v>0</v>
          </cell>
          <cell r="N668">
            <v>26783.63</v>
          </cell>
          <cell r="O668">
            <v>26783.63</v>
          </cell>
          <cell r="P668">
            <v>26783.63</v>
          </cell>
          <cell r="Q668">
            <v>271514.19</v>
          </cell>
          <cell r="R668">
            <v>271514.19</v>
          </cell>
          <cell r="S668">
            <v>271514.19</v>
          </cell>
          <cell r="T668">
            <v>399573.57</v>
          </cell>
          <cell r="U668">
            <v>399573.57</v>
          </cell>
          <cell r="V668">
            <v>541234.92000000004</v>
          </cell>
          <cell r="W668">
            <v>541234.92000000004</v>
          </cell>
          <cell r="X668">
            <v>541234.92000000004</v>
          </cell>
          <cell r="Y668">
            <v>541234.92000000004</v>
          </cell>
          <cell r="Z668">
            <v>541234.92000000004</v>
          </cell>
          <cell r="AA668">
            <v>596115.81999999995</v>
          </cell>
          <cell r="AD668">
            <v>18008.998749999999</v>
          </cell>
          <cell r="AE668">
            <v>40635.181250000001</v>
          </cell>
          <cell r="AF668">
            <v>63261.363749999997</v>
          </cell>
          <cell r="AG668">
            <v>91223.353749999995</v>
          </cell>
          <cell r="AH668">
            <v>124521.15125</v>
          </cell>
          <cell r="AI668">
            <v>163721.505</v>
          </cell>
          <cell r="AJ668">
            <v>208824.41500000001</v>
          </cell>
          <cell r="AK668">
            <v>253927.32499999998</v>
          </cell>
          <cell r="AL668">
            <v>299030.23499999999</v>
          </cell>
          <cell r="AM668">
            <v>343017.16041666665</v>
          </cell>
          <cell r="AN668">
            <v>388174.80541666667</v>
          </cell>
          <cell r="AP668">
            <v>505290.89833333326</v>
          </cell>
          <cell r="AT668">
            <v>0</v>
          </cell>
        </row>
        <row r="669">
          <cell r="J669">
            <v>0</v>
          </cell>
          <cell r="K669">
            <v>0</v>
          </cell>
          <cell r="L669">
            <v>0</v>
          </cell>
          <cell r="M669">
            <v>0</v>
          </cell>
          <cell r="N669">
            <v>780.45</v>
          </cell>
          <cell r="O669">
            <v>780.45</v>
          </cell>
          <cell r="P669">
            <v>780.45</v>
          </cell>
          <cell r="Q669">
            <v>7865.4</v>
          </cell>
          <cell r="R669">
            <v>7865.4</v>
          </cell>
          <cell r="S669">
            <v>7865.4</v>
          </cell>
          <cell r="T669">
            <v>11590.81</v>
          </cell>
          <cell r="U669">
            <v>11590.81</v>
          </cell>
          <cell r="V669">
            <v>15711.29</v>
          </cell>
          <cell r="W669">
            <v>15711.29</v>
          </cell>
          <cell r="X669">
            <v>15711.29</v>
          </cell>
          <cell r="Y669">
            <v>15711.29</v>
          </cell>
          <cell r="Z669">
            <v>15711.29</v>
          </cell>
          <cell r="AA669">
            <v>17307.66</v>
          </cell>
          <cell r="AD669">
            <v>522.83749999999998</v>
          </cell>
          <cell r="AE669">
            <v>1178.2875000000001</v>
          </cell>
          <cell r="AF669">
            <v>1833.7375000000002</v>
          </cell>
          <cell r="AG669">
            <v>2644.4129166666667</v>
          </cell>
          <cell r="AH669">
            <v>3610.3137499999998</v>
          </cell>
          <cell r="AI669">
            <v>4747.9012499999999</v>
          </cell>
          <cell r="AJ669">
            <v>6057.175416666666</v>
          </cell>
          <cell r="AK669">
            <v>7366.449583333334</v>
          </cell>
          <cell r="AL669">
            <v>8675.723750000001</v>
          </cell>
          <cell r="AM669">
            <v>9952.4791666666661</v>
          </cell>
          <cell r="AN669">
            <v>11263.231250000003</v>
          </cell>
          <cell r="AP669">
            <v>14665.818750000004</v>
          </cell>
          <cell r="AT669">
            <v>0</v>
          </cell>
        </row>
        <row r="670">
          <cell r="J670">
            <v>0</v>
          </cell>
          <cell r="K670">
            <v>0</v>
          </cell>
          <cell r="L670">
            <v>33006</v>
          </cell>
          <cell r="M670">
            <v>33006</v>
          </cell>
          <cell r="N670">
            <v>33006</v>
          </cell>
          <cell r="O670">
            <v>33006</v>
          </cell>
          <cell r="P670">
            <v>33006</v>
          </cell>
          <cell r="Q670">
            <v>33006</v>
          </cell>
          <cell r="R670">
            <v>33006</v>
          </cell>
          <cell r="S670">
            <v>33006</v>
          </cell>
          <cell r="T670">
            <v>33006</v>
          </cell>
          <cell r="U670">
            <v>33006</v>
          </cell>
          <cell r="V670">
            <v>33006</v>
          </cell>
          <cell r="W670">
            <v>33006</v>
          </cell>
          <cell r="X670">
            <v>33006</v>
          </cell>
          <cell r="Y670">
            <v>33006</v>
          </cell>
          <cell r="Z670">
            <v>33006</v>
          </cell>
          <cell r="AA670">
            <v>33006</v>
          </cell>
          <cell r="AD670">
            <v>15127.75</v>
          </cell>
          <cell r="AE670">
            <v>17878.25</v>
          </cell>
          <cell r="AF670">
            <v>20628.75</v>
          </cell>
          <cell r="AG670">
            <v>23379.25</v>
          </cell>
          <cell r="AH670">
            <v>26129.75</v>
          </cell>
          <cell r="AI670">
            <v>28880.25</v>
          </cell>
          <cell r="AJ670">
            <v>31630.75</v>
          </cell>
          <cell r="AK670">
            <v>33006</v>
          </cell>
          <cell r="AL670">
            <v>33006</v>
          </cell>
          <cell r="AM670">
            <v>33006</v>
          </cell>
          <cell r="AN670">
            <v>33006</v>
          </cell>
          <cell r="AP670">
            <v>33006</v>
          </cell>
          <cell r="AT670">
            <v>0</v>
          </cell>
        </row>
        <row r="671">
          <cell r="J671">
            <v>210002.5</v>
          </cell>
          <cell r="K671">
            <v>208745</v>
          </cell>
          <cell r="L671">
            <v>207487.5</v>
          </cell>
          <cell r="M671">
            <v>206230</v>
          </cell>
          <cell r="N671">
            <v>204972.5</v>
          </cell>
          <cell r="O671">
            <v>203715</v>
          </cell>
          <cell r="P671">
            <v>202457.5</v>
          </cell>
          <cell r="Q671">
            <v>201200</v>
          </cell>
          <cell r="R671">
            <v>199942.5</v>
          </cell>
          <cell r="S671">
            <v>198685</v>
          </cell>
          <cell r="T671">
            <v>197427.5</v>
          </cell>
          <cell r="U671">
            <v>196170</v>
          </cell>
          <cell r="V671">
            <v>194912.5</v>
          </cell>
          <cell r="W671">
            <v>193655</v>
          </cell>
          <cell r="X671">
            <v>192397.5</v>
          </cell>
          <cell r="Y671">
            <v>191140</v>
          </cell>
          <cell r="Z671">
            <v>189882.5</v>
          </cell>
          <cell r="AA671">
            <v>188625</v>
          </cell>
          <cell r="AD671">
            <v>208745</v>
          </cell>
          <cell r="AE671">
            <v>207487.5</v>
          </cell>
          <cell r="AF671">
            <v>206230</v>
          </cell>
          <cell r="AG671">
            <v>204972.5</v>
          </cell>
          <cell r="AH671">
            <v>203715</v>
          </cell>
          <cell r="AI671">
            <v>202457.5</v>
          </cell>
          <cell r="AJ671">
            <v>201200</v>
          </cell>
          <cell r="AK671">
            <v>199942.5</v>
          </cell>
          <cell r="AL671">
            <v>198685</v>
          </cell>
          <cell r="AM671">
            <v>197427.5</v>
          </cell>
          <cell r="AN671">
            <v>196170</v>
          </cell>
          <cell r="AP671">
            <v>193655</v>
          </cell>
          <cell r="AT671">
            <v>0</v>
          </cell>
        </row>
        <row r="672">
          <cell r="J672">
            <v>105676.52</v>
          </cell>
          <cell r="K672">
            <v>102267.6</v>
          </cell>
          <cell r="L672">
            <v>98858.68</v>
          </cell>
          <cell r="M672">
            <v>95449.76</v>
          </cell>
          <cell r="N672">
            <v>92040.84</v>
          </cell>
          <cell r="O672">
            <v>88631.92</v>
          </cell>
          <cell r="P672">
            <v>85223</v>
          </cell>
          <cell r="Q672">
            <v>81814.080000000002</v>
          </cell>
          <cell r="R672">
            <v>78405.16</v>
          </cell>
          <cell r="S672">
            <v>74996.240000000005</v>
          </cell>
          <cell r="T672">
            <v>71587.320000000007</v>
          </cell>
          <cell r="U672">
            <v>68178.399999999994</v>
          </cell>
          <cell r="V672">
            <v>64769.48</v>
          </cell>
          <cell r="W672">
            <v>61360.56</v>
          </cell>
          <cell r="X672">
            <v>57951.64</v>
          </cell>
          <cell r="Y672">
            <v>54542.720000000001</v>
          </cell>
          <cell r="Z672">
            <v>51133.8</v>
          </cell>
          <cell r="AA672">
            <v>47724.88</v>
          </cell>
          <cell r="AD672">
            <v>87211.536666666681</v>
          </cell>
          <cell r="AE672">
            <v>93887.338333333362</v>
          </cell>
          <cell r="AF672">
            <v>95449.760000000009</v>
          </cell>
          <cell r="AG672">
            <v>92040.840000000011</v>
          </cell>
          <cell r="AH672">
            <v>88631.92</v>
          </cell>
          <cell r="AI672">
            <v>85223.000000000015</v>
          </cell>
          <cell r="AJ672">
            <v>81814.080000000002</v>
          </cell>
          <cell r="AK672">
            <v>78405.16</v>
          </cell>
          <cell r="AL672">
            <v>74996.240000000005</v>
          </cell>
          <cell r="AM672">
            <v>71587.319999999992</v>
          </cell>
          <cell r="AN672">
            <v>68178.400000000009</v>
          </cell>
          <cell r="AP672">
            <v>61360.56</v>
          </cell>
          <cell r="AT672">
            <v>0</v>
          </cell>
        </row>
        <row r="673">
          <cell r="J673">
            <v>1164997.93</v>
          </cell>
          <cell r="K673">
            <v>1165008.77</v>
          </cell>
          <cell r="L673">
            <v>1196314.71</v>
          </cell>
          <cell r="M673">
            <v>1221285.3899999999</v>
          </cell>
          <cell r="N673">
            <v>0</v>
          </cell>
          <cell r="O673">
            <v>36443.230000000003</v>
          </cell>
          <cell r="P673">
            <v>36481.160000000003</v>
          </cell>
          <cell r="Q673">
            <v>0</v>
          </cell>
          <cell r="R673">
            <v>0</v>
          </cell>
          <cell r="S673">
            <v>0</v>
          </cell>
          <cell r="T673">
            <v>0</v>
          </cell>
          <cell r="U673">
            <v>0</v>
          </cell>
          <cell r="V673">
            <v>0</v>
          </cell>
          <cell r="W673">
            <v>0</v>
          </cell>
          <cell r="X673">
            <v>0</v>
          </cell>
          <cell r="Y673">
            <v>0</v>
          </cell>
          <cell r="Z673">
            <v>0</v>
          </cell>
          <cell r="AA673">
            <v>0</v>
          </cell>
          <cell r="AD673">
            <v>831640.39416666667</v>
          </cell>
          <cell r="AE673">
            <v>738784.5579166665</v>
          </cell>
          <cell r="AF673">
            <v>643914.63500000013</v>
          </cell>
          <cell r="AG673">
            <v>547334.31874999998</v>
          </cell>
          <cell r="AH673">
            <v>450252.06125000003</v>
          </cell>
          <cell r="AI673">
            <v>353169.35208333336</v>
          </cell>
          <cell r="AJ673">
            <v>256085.73958333334</v>
          </cell>
          <cell r="AK673">
            <v>157697.26124999998</v>
          </cell>
          <cell r="AL673">
            <v>56963.923749999994</v>
          </cell>
          <cell r="AM673">
            <v>6077.0325000000012</v>
          </cell>
          <cell r="AN673">
            <v>4558.5645833333338</v>
          </cell>
          <cell r="AP673">
            <v>0</v>
          </cell>
          <cell r="AT673">
            <v>0</v>
          </cell>
        </row>
        <row r="674">
          <cell r="J674">
            <v>1536177.73</v>
          </cell>
          <cell r="K674">
            <v>1455326.27</v>
          </cell>
          <cell r="L674">
            <v>1374474.81</v>
          </cell>
          <cell r="M674">
            <v>1293623.3500000001</v>
          </cell>
          <cell r="N674">
            <v>1212771.8899999999</v>
          </cell>
          <cell r="O674">
            <v>1131920.43</v>
          </cell>
          <cell r="P674">
            <v>1051068.97</v>
          </cell>
          <cell r="Q674">
            <v>970217.51</v>
          </cell>
          <cell r="R674">
            <v>889366.05</v>
          </cell>
          <cell r="S674">
            <v>808514.59</v>
          </cell>
          <cell r="T674">
            <v>727663.13</v>
          </cell>
          <cell r="U674">
            <v>646811.67000000004</v>
          </cell>
          <cell r="V674">
            <v>565960.21</v>
          </cell>
          <cell r="W674">
            <v>485108.75</v>
          </cell>
          <cell r="X674">
            <v>404257.29</v>
          </cell>
          <cell r="Y674">
            <v>323405.83</v>
          </cell>
          <cell r="Z674">
            <v>242554.37</v>
          </cell>
          <cell r="AA674">
            <v>161702.91</v>
          </cell>
          <cell r="AD674">
            <v>1219509.5129166667</v>
          </cell>
          <cell r="AE674">
            <v>1296992.1612500001</v>
          </cell>
          <cell r="AF674">
            <v>1293623.3500000001</v>
          </cell>
          <cell r="AG674">
            <v>1212771.8900000001</v>
          </cell>
          <cell r="AH674">
            <v>1131920.43</v>
          </cell>
          <cell r="AI674">
            <v>1051068.9700000002</v>
          </cell>
          <cell r="AJ674">
            <v>970217.50999999989</v>
          </cell>
          <cell r="AK674">
            <v>889366.05000000016</v>
          </cell>
          <cell r="AL674">
            <v>808514.58999999985</v>
          </cell>
          <cell r="AM674">
            <v>727663.12999999989</v>
          </cell>
          <cell r="AN674">
            <v>646811.67000000004</v>
          </cell>
          <cell r="AP674">
            <v>485108.75041666668</v>
          </cell>
          <cell r="AT674">
            <v>0</v>
          </cell>
        </row>
        <row r="675">
          <cell r="J675">
            <v>2520397.92</v>
          </cell>
          <cell r="K675">
            <v>2520421.36</v>
          </cell>
          <cell r="L675">
            <v>2588149.77</v>
          </cell>
          <cell r="M675">
            <v>2642172.21</v>
          </cell>
          <cell r="N675">
            <v>0</v>
          </cell>
          <cell r="O675">
            <v>78842.570000000007</v>
          </cell>
          <cell r="P675">
            <v>78924.639999999999</v>
          </cell>
          <cell r="Q675">
            <v>0</v>
          </cell>
          <cell r="R675">
            <v>0</v>
          </cell>
          <cell r="S675">
            <v>0</v>
          </cell>
          <cell r="T675">
            <v>0</v>
          </cell>
          <cell r="U675">
            <v>0</v>
          </cell>
          <cell r="V675">
            <v>0</v>
          </cell>
          <cell r="W675">
            <v>0</v>
          </cell>
          <cell r="X675">
            <v>0</v>
          </cell>
          <cell r="Y675">
            <v>0</v>
          </cell>
          <cell r="Z675">
            <v>0</v>
          </cell>
          <cell r="AA675">
            <v>0</v>
          </cell>
          <cell r="AD675">
            <v>1799200.3879166667</v>
          </cell>
          <cell r="AE675">
            <v>1598312.7699999998</v>
          </cell>
          <cell r="AF675">
            <v>1393067.8054166667</v>
          </cell>
          <cell r="AG675">
            <v>1184122.5158333334</v>
          </cell>
          <cell r="AH675">
            <v>974091.30916666659</v>
          </cell>
          <cell r="AI675">
            <v>764059.12583333335</v>
          </cell>
          <cell r="AJ675">
            <v>554024.98916666664</v>
          </cell>
          <cell r="AK675">
            <v>341167.85874999996</v>
          </cell>
          <cell r="AL675">
            <v>123237.77625</v>
          </cell>
          <cell r="AM675">
            <v>13147.267500000002</v>
          </cell>
          <cell r="AN675">
            <v>9862.1604166666675</v>
          </cell>
          <cell r="AP675">
            <v>0</v>
          </cell>
          <cell r="AT675">
            <v>0</v>
          </cell>
        </row>
        <row r="676">
          <cell r="J676">
            <v>2294065.4900000002</v>
          </cell>
          <cell r="K676">
            <v>2294076.02</v>
          </cell>
          <cell r="L676">
            <v>2324478.83</v>
          </cell>
          <cell r="M676">
            <v>2348729.12</v>
          </cell>
          <cell r="N676">
            <v>0</v>
          </cell>
          <cell r="O676">
            <v>35391.879999999997</v>
          </cell>
          <cell r="P676">
            <v>35428.720000000001</v>
          </cell>
          <cell r="Q676">
            <v>0</v>
          </cell>
          <cell r="R676">
            <v>0</v>
          </cell>
          <cell r="S676">
            <v>0</v>
          </cell>
          <cell r="T676">
            <v>0</v>
          </cell>
          <cell r="U676">
            <v>0</v>
          </cell>
          <cell r="V676">
            <v>0</v>
          </cell>
          <cell r="W676">
            <v>0</v>
          </cell>
          <cell r="X676">
            <v>0</v>
          </cell>
          <cell r="Y676">
            <v>0</v>
          </cell>
          <cell r="Z676">
            <v>0</v>
          </cell>
          <cell r="AA676">
            <v>0</v>
          </cell>
          <cell r="AD676">
            <v>1631210.9845833331</v>
          </cell>
          <cell r="AE676">
            <v>1444144.2308333332</v>
          </cell>
          <cell r="AF676">
            <v>1255121.4945833334</v>
          </cell>
          <cell r="AG676">
            <v>1064437.7083333337</v>
          </cell>
          <cell r="AH676">
            <v>873266.4616666669</v>
          </cell>
          <cell r="AI676">
            <v>682094.77625</v>
          </cell>
          <cell r="AJ676">
            <v>490922.21333333332</v>
          </cell>
          <cell r="AK676">
            <v>298482.42791666667</v>
          </cell>
          <cell r="AL676">
            <v>103765.43000000001</v>
          </cell>
          <cell r="AM676">
            <v>5901.7166666666672</v>
          </cell>
          <cell r="AN676">
            <v>4427.0550000000003</v>
          </cell>
          <cell r="AP676">
            <v>0</v>
          </cell>
          <cell r="AT676">
            <v>0</v>
          </cell>
        </row>
        <row r="677">
          <cell r="J677">
            <v>0</v>
          </cell>
          <cell r="K677">
            <v>0</v>
          </cell>
          <cell r="L677">
            <v>0</v>
          </cell>
          <cell r="M677">
            <v>0</v>
          </cell>
          <cell r="N677">
            <v>0</v>
          </cell>
          <cell r="O677">
            <v>0</v>
          </cell>
          <cell r="P677">
            <v>0</v>
          </cell>
          <cell r="Q677">
            <v>0</v>
          </cell>
          <cell r="R677">
            <v>0</v>
          </cell>
          <cell r="S677">
            <v>0</v>
          </cell>
          <cell r="T677">
            <v>0</v>
          </cell>
          <cell r="U677">
            <v>49028.87</v>
          </cell>
          <cell r="V677">
            <v>44571.7</v>
          </cell>
          <cell r="W677">
            <v>40114.53</v>
          </cell>
          <cell r="X677">
            <v>35657.360000000001</v>
          </cell>
          <cell r="Y677">
            <v>31200.19</v>
          </cell>
          <cell r="Z677">
            <v>26743.02</v>
          </cell>
          <cell r="AA677">
            <v>22285.85</v>
          </cell>
          <cell r="AD677">
            <v>1547.6416666666667</v>
          </cell>
          <cell r="AE677">
            <v>687.84333333333325</v>
          </cell>
          <cell r="AF677">
            <v>171.96166666666667</v>
          </cell>
          <cell r="AG677">
            <v>0</v>
          </cell>
          <cell r="AH677">
            <v>2042.8695833333334</v>
          </cell>
          <cell r="AI677">
            <v>5942.8933333333334</v>
          </cell>
          <cell r="AJ677">
            <v>9471.4862499999999</v>
          </cell>
          <cell r="AK677">
            <v>12628.648333333333</v>
          </cell>
          <cell r="AL677">
            <v>15414.379583333335</v>
          </cell>
          <cell r="AM677">
            <v>17828.680000000004</v>
          </cell>
          <cell r="AN677">
            <v>19871.549583333333</v>
          </cell>
          <cell r="AP677">
            <v>23989.983749999999</v>
          </cell>
          <cell r="AT677">
            <v>0</v>
          </cell>
        </row>
        <row r="678">
          <cell r="J678">
            <v>1113461.23</v>
          </cell>
          <cell r="K678">
            <v>1113461.23</v>
          </cell>
          <cell r="L678">
            <v>1113461.23</v>
          </cell>
          <cell r="M678">
            <v>1113461.23</v>
          </cell>
          <cell r="N678">
            <v>0</v>
          </cell>
          <cell r="O678">
            <v>0</v>
          </cell>
          <cell r="P678">
            <v>0</v>
          </cell>
          <cell r="Q678">
            <v>0</v>
          </cell>
          <cell r="R678">
            <v>0</v>
          </cell>
          <cell r="S678">
            <v>0</v>
          </cell>
          <cell r="T678">
            <v>0</v>
          </cell>
          <cell r="U678">
            <v>0</v>
          </cell>
          <cell r="V678">
            <v>0</v>
          </cell>
          <cell r="W678">
            <v>0</v>
          </cell>
          <cell r="X678">
            <v>0</v>
          </cell>
          <cell r="Y678">
            <v>0</v>
          </cell>
          <cell r="Z678">
            <v>29766.12</v>
          </cell>
          <cell r="AA678">
            <v>414887.64</v>
          </cell>
          <cell r="AD678">
            <v>678665.61916666676</v>
          </cell>
          <cell r="AE678">
            <v>619699.36583333334</v>
          </cell>
          <cell r="AF678">
            <v>560733.11249999993</v>
          </cell>
          <cell r="AG678">
            <v>497596.08250000002</v>
          </cell>
          <cell r="AH678">
            <v>417547.96124999999</v>
          </cell>
          <cell r="AI678">
            <v>324759.52541666664</v>
          </cell>
          <cell r="AJ678">
            <v>231971.08958333335</v>
          </cell>
          <cell r="AK678">
            <v>139182.65375</v>
          </cell>
          <cell r="AL678">
            <v>46394.217916666668</v>
          </cell>
          <cell r="AM678">
            <v>1240.2549999999999</v>
          </cell>
          <cell r="AN678">
            <v>19767.494999999999</v>
          </cell>
          <cell r="AP678">
            <v>88915.434999999998</v>
          </cell>
          <cell r="AT678">
            <v>0</v>
          </cell>
        </row>
        <row r="679">
          <cell r="J679">
            <v>1016145</v>
          </cell>
          <cell r="K679">
            <v>1016145</v>
          </cell>
          <cell r="L679">
            <v>1016145</v>
          </cell>
          <cell r="M679">
            <v>1016145</v>
          </cell>
          <cell r="N679">
            <v>0</v>
          </cell>
          <cell r="O679">
            <v>237553.37</v>
          </cell>
          <cell r="P679">
            <v>237553.37</v>
          </cell>
          <cell r="Q679">
            <v>0</v>
          </cell>
          <cell r="R679">
            <v>0</v>
          </cell>
          <cell r="S679">
            <v>0</v>
          </cell>
          <cell r="T679">
            <v>0</v>
          </cell>
          <cell r="U679">
            <v>0</v>
          </cell>
          <cell r="V679">
            <v>0</v>
          </cell>
          <cell r="W679">
            <v>0</v>
          </cell>
          <cell r="X679">
            <v>0</v>
          </cell>
          <cell r="Y679">
            <v>0</v>
          </cell>
          <cell r="Z679">
            <v>16338.69</v>
          </cell>
          <cell r="AA679">
            <v>227732.73</v>
          </cell>
          <cell r="AD679">
            <v>698962.55500000005</v>
          </cell>
          <cell r="AE679">
            <v>632848.875</v>
          </cell>
          <cell r="AF679">
            <v>566735.19499999995</v>
          </cell>
          <cell r="AG679">
            <v>498332.16666666669</v>
          </cell>
          <cell r="AH679">
            <v>420646.60333333333</v>
          </cell>
          <cell r="AI679">
            <v>335967.85333333333</v>
          </cell>
          <cell r="AJ679">
            <v>251289.10333333336</v>
          </cell>
          <cell r="AK679">
            <v>166610.35333333336</v>
          </cell>
          <cell r="AL679">
            <v>81931.603333333333</v>
          </cell>
          <cell r="AM679">
            <v>40273.00708333333</v>
          </cell>
          <cell r="AN679">
            <v>40544.592499999999</v>
          </cell>
          <cell r="AP679">
            <v>48805.876250000001</v>
          </cell>
          <cell r="AT679">
            <v>0</v>
          </cell>
        </row>
        <row r="680">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475.3</v>
          </cell>
          <cell r="AA680">
            <v>6624.95</v>
          </cell>
          <cell r="AD680">
            <v>0</v>
          </cell>
          <cell r="AE680">
            <v>0</v>
          </cell>
          <cell r="AF680">
            <v>0</v>
          </cell>
          <cell r="AG680">
            <v>0</v>
          </cell>
          <cell r="AH680">
            <v>0</v>
          </cell>
          <cell r="AI680">
            <v>0</v>
          </cell>
          <cell r="AJ680">
            <v>0</v>
          </cell>
          <cell r="AK680">
            <v>0</v>
          </cell>
          <cell r="AL680">
            <v>0</v>
          </cell>
          <cell r="AM680">
            <v>19.804166666666667</v>
          </cell>
          <cell r="AN680">
            <v>315.64791666666667</v>
          </cell>
          <cell r="AP680">
            <v>1419.8062499999999</v>
          </cell>
          <cell r="AT680">
            <v>0</v>
          </cell>
        </row>
        <row r="681">
          <cell r="J681">
            <v>169907.38</v>
          </cell>
          <cell r="K681">
            <v>169907.38</v>
          </cell>
          <cell r="L681">
            <v>169907.38</v>
          </cell>
          <cell r="M681">
            <v>169907.38</v>
          </cell>
          <cell r="N681">
            <v>169907.38</v>
          </cell>
          <cell r="O681">
            <v>169907.38</v>
          </cell>
          <cell r="P681">
            <v>169907.38</v>
          </cell>
          <cell r="Q681">
            <v>169907.38</v>
          </cell>
          <cell r="R681">
            <v>169907.38</v>
          </cell>
          <cell r="S681">
            <v>169907.38</v>
          </cell>
          <cell r="T681">
            <v>169907.38</v>
          </cell>
          <cell r="U681">
            <v>169907.38</v>
          </cell>
          <cell r="V681">
            <v>169907.38</v>
          </cell>
          <cell r="W681">
            <v>169907.38</v>
          </cell>
          <cell r="X681">
            <v>169907.38</v>
          </cell>
          <cell r="Y681">
            <v>169907.38</v>
          </cell>
          <cell r="Z681">
            <v>169907.38</v>
          </cell>
          <cell r="AA681">
            <v>169907.38</v>
          </cell>
          <cell r="AD681">
            <v>134510.00916666666</v>
          </cell>
          <cell r="AE681">
            <v>148668.95749999999</v>
          </cell>
          <cell r="AF681">
            <v>162827.90583333329</v>
          </cell>
          <cell r="AG681">
            <v>169907.37999999998</v>
          </cell>
          <cell r="AH681">
            <v>169907.37999999998</v>
          </cell>
          <cell r="AI681">
            <v>169907.37999999998</v>
          </cell>
          <cell r="AJ681">
            <v>169907.37999999998</v>
          </cell>
          <cell r="AK681">
            <v>169907.37999999998</v>
          </cell>
          <cell r="AL681">
            <v>169907.37999999998</v>
          </cell>
          <cell r="AM681">
            <v>169907.37999999998</v>
          </cell>
          <cell r="AN681">
            <v>169907.37999999998</v>
          </cell>
          <cell r="AP681">
            <v>169907.37999999998</v>
          </cell>
          <cell r="AT681">
            <v>0</v>
          </cell>
        </row>
        <row r="682">
          <cell r="J682">
            <v>297337.90999999997</v>
          </cell>
          <cell r="K682">
            <v>283178.96000000002</v>
          </cell>
          <cell r="L682">
            <v>269020.01</v>
          </cell>
          <cell r="M682">
            <v>254861.06</v>
          </cell>
          <cell r="N682">
            <v>240702.11</v>
          </cell>
          <cell r="O682">
            <v>226543.16</v>
          </cell>
          <cell r="P682">
            <v>212384.21</v>
          </cell>
          <cell r="Q682">
            <v>198225.26</v>
          </cell>
          <cell r="R682">
            <v>184066.31</v>
          </cell>
          <cell r="S682">
            <v>169907.36</v>
          </cell>
          <cell r="T682">
            <v>155748.41</v>
          </cell>
          <cell r="U682">
            <v>141589.46</v>
          </cell>
          <cell r="V682">
            <v>127430.51</v>
          </cell>
          <cell r="W682">
            <v>113271.56</v>
          </cell>
          <cell r="X682">
            <v>99112.61</v>
          </cell>
          <cell r="Y682">
            <v>84953.66</v>
          </cell>
          <cell r="Z682">
            <v>70794.710000000006</v>
          </cell>
          <cell r="AA682">
            <v>56635.76</v>
          </cell>
          <cell r="AD682">
            <v>210024.39333333331</v>
          </cell>
          <cell r="AE682">
            <v>225953.20874999996</v>
          </cell>
          <cell r="AF682">
            <v>240702.11166666666</v>
          </cell>
          <cell r="AG682">
            <v>240702.11</v>
          </cell>
          <cell r="AH682">
            <v>226543.16</v>
          </cell>
          <cell r="AI682">
            <v>212384.21</v>
          </cell>
          <cell r="AJ682">
            <v>198225.26</v>
          </cell>
          <cell r="AK682">
            <v>184066.30999999997</v>
          </cell>
          <cell r="AL682">
            <v>169907.36000000002</v>
          </cell>
          <cell r="AM682">
            <v>155748.41</v>
          </cell>
          <cell r="AN682">
            <v>141589.46</v>
          </cell>
          <cell r="AP682">
            <v>113271.56</v>
          </cell>
          <cell r="AT682">
            <v>0</v>
          </cell>
        </row>
        <row r="683">
          <cell r="J683">
            <v>0</v>
          </cell>
          <cell r="K683">
            <v>0</v>
          </cell>
          <cell r="L683">
            <v>0</v>
          </cell>
          <cell r="M683">
            <v>0</v>
          </cell>
          <cell r="N683">
            <v>135925.82</v>
          </cell>
          <cell r="O683">
            <v>129747.37</v>
          </cell>
          <cell r="P683">
            <v>123568.92</v>
          </cell>
          <cell r="Q683">
            <v>117390.47</v>
          </cell>
          <cell r="R683">
            <v>111212.02</v>
          </cell>
          <cell r="S683">
            <v>105033.57</v>
          </cell>
          <cell r="T683">
            <v>98855.12</v>
          </cell>
          <cell r="U683">
            <v>92676.67</v>
          </cell>
          <cell r="V683">
            <v>86498.22</v>
          </cell>
          <cell r="W683">
            <v>80319.77</v>
          </cell>
          <cell r="X683">
            <v>74141.320000000007</v>
          </cell>
          <cell r="Y683">
            <v>67962.87</v>
          </cell>
          <cell r="Z683">
            <v>61784.42</v>
          </cell>
          <cell r="AA683">
            <v>55605.97</v>
          </cell>
          <cell r="AD683">
            <v>37328.112083333333</v>
          </cell>
          <cell r="AE683">
            <v>46853.215833333328</v>
          </cell>
          <cell r="AF683">
            <v>55863.448750000003</v>
          </cell>
          <cell r="AG683">
            <v>64358.810833333329</v>
          </cell>
          <cell r="AH683">
            <v>72339.302083333328</v>
          </cell>
          <cell r="AI683">
            <v>79804.922500000001</v>
          </cell>
          <cell r="AJ683">
            <v>86755.672083333324</v>
          </cell>
          <cell r="AK683">
            <v>93191.550833333327</v>
          </cell>
          <cell r="AL683">
            <v>99112.558750000011</v>
          </cell>
          <cell r="AM683">
            <v>98855.120000000039</v>
          </cell>
          <cell r="AN683">
            <v>92676.67</v>
          </cell>
          <cell r="AP683">
            <v>80319.77</v>
          </cell>
          <cell r="AT683">
            <v>0</v>
          </cell>
        </row>
        <row r="684">
          <cell r="J684">
            <v>0</v>
          </cell>
          <cell r="K684">
            <v>0</v>
          </cell>
          <cell r="L684">
            <v>0</v>
          </cell>
          <cell r="M684">
            <v>0</v>
          </cell>
          <cell r="N684">
            <v>0</v>
          </cell>
          <cell r="O684">
            <v>0</v>
          </cell>
          <cell r="P684">
            <v>0</v>
          </cell>
          <cell r="Q684">
            <v>0</v>
          </cell>
          <cell r="R684">
            <v>0</v>
          </cell>
          <cell r="S684">
            <v>0</v>
          </cell>
          <cell r="T684">
            <v>0</v>
          </cell>
          <cell r="U684">
            <v>377494.16</v>
          </cell>
          <cell r="V684">
            <v>356522.26</v>
          </cell>
          <cell r="W684">
            <v>335550.36</v>
          </cell>
          <cell r="X684">
            <v>314578.46000000002</v>
          </cell>
          <cell r="Y684">
            <v>293606.56</v>
          </cell>
          <cell r="Z684">
            <v>272634.65999999997</v>
          </cell>
          <cell r="AA684">
            <v>251662.76</v>
          </cell>
          <cell r="AD684">
            <v>0</v>
          </cell>
          <cell r="AE684">
            <v>0</v>
          </cell>
          <cell r="AF684">
            <v>0</v>
          </cell>
          <cell r="AG684">
            <v>0</v>
          </cell>
          <cell r="AH684">
            <v>15728.923333333332</v>
          </cell>
          <cell r="AI684">
            <v>46312.940833333334</v>
          </cell>
          <cell r="AJ684">
            <v>75149.299999999988</v>
          </cell>
          <cell r="AK684">
            <v>102238.00083333331</v>
          </cell>
          <cell r="AL684">
            <v>127579.04333333332</v>
          </cell>
          <cell r="AM684">
            <v>151172.42749999999</v>
          </cell>
          <cell r="AN684">
            <v>173018.15333333332</v>
          </cell>
          <cell r="AP684">
            <v>211466.62999999998</v>
          </cell>
          <cell r="AT684">
            <v>0</v>
          </cell>
        </row>
        <row r="685">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277917.40999999997</v>
          </cell>
          <cell r="Z685">
            <v>264021.53999999998</v>
          </cell>
          <cell r="AA685">
            <v>250125.67</v>
          </cell>
          <cell r="AD685">
            <v>0</v>
          </cell>
          <cell r="AE685">
            <v>0</v>
          </cell>
          <cell r="AF685">
            <v>0</v>
          </cell>
          <cell r="AG685">
            <v>0</v>
          </cell>
          <cell r="AH685">
            <v>0</v>
          </cell>
          <cell r="AI685">
            <v>0</v>
          </cell>
          <cell r="AJ685">
            <v>0</v>
          </cell>
          <cell r="AK685">
            <v>0</v>
          </cell>
          <cell r="AL685">
            <v>11579.892083333332</v>
          </cell>
          <cell r="AM685">
            <v>34160.681666666664</v>
          </cell>
          <cell r="AN685">
            <v>55583.482083333329</v>
          </cell>
          <cell r="AP685">
            <v>94955.115416666667</v>
          </cell>
          <cell r="AT685">
            <v>0</v>
          </cell>
        </row>
        <row r="686">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699156.03</v>
          </cell>
          <cell r="Z686">
            <v>664198.23</v>
          </cell>
          <cell r="AA686">
            <v>629240.43000000005</v>
          </cell>
          <cell r="AD686">
            <v>0</v>
          </cell>
          <cell r="AE686">
            <v>0</v>
          </cell>
          <cell r="AF686">
            <v>0</v>
          </cell>
          <cell r="AG686">
            <v>0</v>
          </cell>
          <cell r="AH686">
            <v>0</v>
          </cell>
          <cell r="AI686">
            <v>0</v>
          </cell>
          <cell r="AJ686">
            <v>0</v>
          </cell>
          <cell r="AK686">
            <v>0</v>
          </cell>
          <cell r="AL686">
            <v>29131.501250000001</v>
          </cell>
          <cell r="AM686">
            <v>85937.928750000006</v>
          </cell>
          <cell r="AN686">
            <v>139831.20625000002</v>
          </cell>
          <cell r="AP686">
            <v>238878.31125</v>
          </cell>
          <cell r="AT686">
            <v>0</v>
          </cell>
        </row>
        <row r="687">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950065.94</v>
          </cell>
          <cell r="Z687">
            <v>902562.64</v>
          </cell>
          <cell r="AA687">
            <v>855059.34</v>
          </cell>
          <cell r="AD687">
            <v>0</v>
          </cell>
          <cell r="AE687">
            <v>0</v>
          </cell>
          <cell r="AF687">
            <v>0</v>
          </cell>
          <cell r="AG687">
            <v>0</v>
          </cell>
          <cell r="AH687">
            <v>0</v>
          </cell>
          <cell r="AI687">
            <v>0</v>
          </cell>
          <cell r="AJ687">
            <v>0</v>
          </cell>
          <cell r="AK687">
            <v>0</v>
          </cell>
          <cell r="AL687">
            <v>39586.080833333333</v>
          </cell>
          <cell r="AM687">
            <v>116778.93833333334</v>
          </cell>
          <cell r="AN687">
            <v>190013.1875</v>
          </cell>
          <cell r="AP687">
            <v>324605.86083333334</v>
          </cell>
          <cell r="AT687">
            <v>0</v>
          </cell>
        </row>
        <row r="688">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D688">
            <v>0</v>
          </cell>
          <cell r="AE688">
            <v>0</v>
          </cell>
          <cell r="AF688">
            <v>0</v>
          </cell>
          <cell r="AG688">
            <v>0</v>
          </cell>
          <cell r="AH688">
            <v>0</v>
          </cell>
          <cell r="AI688">
            <v>0</v>
          </cell>
          <cell r="AJ688">
            <v>0</v>
          </cell>
          <cell r="AK688">
            <v>0</v>
          </cell>
          <cell r="AL688">
            <v>0</v>
          </cell>
          <cell r="AM688">
            <v>0</v>
          </cell>
          <cell r="AN688">
            <v>0</v>
          </cell>
          <cell r="AP688">
            <v>8556.842083333333</v>
          </cell>
          <cell r="AT688">
            <v>0</v>
          </cell>
        </row>
        <row r="689">
          <cell r="J689">
            <v>-7955331.4299999997</v>
          </cell>
          <cell r="K689">
            <v>-8422811.7799999993</v>
          </cell>
          <cell r="L689">
            <v>-8422811.7799999993</v>
          </cell>
          <cell r="M689">
            <v>-8422811.7799999993</v>
          </cell>
          <cell r="N689">
            <v>-416850.43</v>
          </cell>
          <cell r="O689">
            <v>-416850.43</v>
          </cell>
          <cell r="P689">
            <v>-416850.43</v>
          </cell>
          <cell r="Q689">
            <v>-1110665.8500000001</v>
          </cell>
          <cell r="R689">
            <v>-1110665.8500000001</v>
          </cell>
          <cell r="S689">
            <v>-1110665.8500000001</v>
          </cell>
          <cell r="T689">
            <v>-1469538.15</v>
          </cell>
          <cell r="U689">
            <v>-1469538.15</v>
          </cell>
          <cell r="V689">
            <v>-1469538.15</v>
          </cell>
          <cell r="W689">
            <v>-1867188.38</v>
          </cell>
          <cell r="X689">
            <v>-1867188.38</v>
          </cell>
          <cell r="Y689">
            <v>-1867188.38</v>
          </cell>
          <cell r="Z689">
            <v>-1907555.19</v>
          </cell>
          <cell r="AA689">
            <v>-1907555.19</v>
          </cell>
          <cell r="AD689">
            <v>-5819367.0079166666</v>
          </cell>
          <cell r="AE689">
            <v>-5282186.1537500005</v>
          </cell>
          <cell r="AF689">
            <v>-4745005.2995833335</v>
          </cell>
          <cell r="AG689">
            <v>-4206173.4858333338</v>
          </cell>
          <cell r="AH689">
            <v>-3665690.7124999999</v>
          </cell>
          <cell r="AI689">
            <v>-3125207.9391666665</v>
          </cell>
          <cell r="AJ689">
            <v>-2581815.5775000001</v>
          </cell>
          <cell r="AK689">
            <v>-2035513.6274999995</v>
          </cell>
          <cell r="AL689">
            <v>-1489211.6775000002</v>
          </cell>
          <cell r="AM689">
            <v>-1278173.4008333334</v>
          </cell>
          <cell r="AN689">
            <v>-1402398.7974999996</v>
          </cell>
          <cell r="AP689">
            <v>-1684125.0833333333</v>
          </cell>
          <cell r="AT689">
            <v>0</v>
          </cell>
        </row>
        <row r="690">
          <cell r="J690">
            <v>-1218112.5</v>
          </cell>
          <cell r="K690">
            <v>-870037.5</v>
          </cell>
          <cell r="L690">
            <v>-870037.5</v>
          </cell>
          <cell r="M690">
            <v>-870037.5</v>
          </cell>
          <cell r="N690">
            <v>-518137.5</v>
          </cell>
          <cell r="O690">
            <v>-518137.5</v>
          </cell>
          <cell r="P690">
            <v>-518137.5</v>
          </cell>
          <cell r="Q690">
            <v>-1196125</v>
          </cell>
          <cell r="R690">
            <v>-1196125</v>
          </cell>
          <cell r="S690">
            <v>-1196125</v>
          </cell>
          <cell r="T690">
            <v>-1196125</v>
          </cell>
          <cell r="U690">
            <v>-1196125</v>
          </cell>
          <cell r="V690">
            <v>-1196125</v>
          </cell>
          <cell r="W690">
            <v>-1336890</v>
          </cell>
          <cell r="X690">
            <v>-1336890</v>
          </cell>
          <cell r="Y690">
            <v>-1336890</v>
          </cell>
          <cell r="Z690">
            <v>-1105230</v>
          </cell>
          <cell r="AA690">
            <v>-1105230</v>
          </cell>
          <cell r="AD690">
            <v>-1037191.6666666666</v>
          </cell>
          <cell r="AE690">
            <v>-1002556.25</v>
          </cell>
          <cell r="AF690">
            <v>-967920.83333333337</v>
          </cell>
          <cell r="AG690">
            <v>-949686.97916666663</v>
          </cell>
          <cell r="AH690">
            <v>-947854.6875</v>
          </cell>
          <cell r="AI690">
            <v>-946022.39583333337</v>
          </cell>
          <cell r="AJ690">
            <v>-964558.4375</v>
          </cell>
          <cell r="AK690">
            <v>-1003462.8125</v>
          </cell>
          <cell r="AL690">
            <v>-1042367.1875</v>
          </cell>
          <cell r="AM690">
            <v>-1086281.5625</v>
          </cell>
          <cell r="AN690">
            <v>-1135205.9375</v>
          </cell>
          <cell r="AP690">
            <v>-1191565.4166666667</v>
          </cell>
          <cell r="AT690">
            <v>0</v>
          </cell>
        </row>
        <row r="691">
          <cell r="J691">
            <v>-2590089.71</v>
          </cell>
          <cell r="K691">
            <v>-2626305.9300000002</v>
          </cell>
          <cell r="L691">
            <v>-2626305.9300000002</v>
          </cell>
          <cell r="M691">
            <v>-2626305.9300000002</v>
          </cell>
          <cell r="N691">
            <v>-2364097.9700000002</v>
          </cell>
          <cell r="O691">
            <v>-2364097.9700000002</v>
          </cell>
          <cell r="P691">
            <v>-2364097.9700000002</v>
          </cell>
          <cell r="Q691">
            <v>-2758867.1</v>
          </cell>
          <cell r="R691">
            <v>-2758867.1</v>
          </cell>
          <cell r="S691">
            <v>-2758867.1</v>
          </cell>
          <cell r="T691">
            <v>-1574559.71</v>
          </cell>
          <cell r="U691">
            <v>-1574559.71</v>
          </cell>
          <cell r="V691">
            <v>-1574559.71</v>
          </cell>
          <cell r="W691">
            <v>-1555455.47</v>
          </cell>
          <cell r="X691">
            <v>-1555455.47</v>
          </cell>
          <cell r="Y691">
            <v>-1555455.47</v>
          </cell>
          <cell r="Z691">
            <v>-2925181.54</v>
          </cell>
          <cell r="AA691">
            <v>-2925181.54</v>
          </cell>
          <cell r="AD691">
            <v>-2120927.398333333</v>
          </cell>
          <cell r="AE691">
            <v>-2306492.5099999998</v>
          </cell>
          <cell r="AF691">
            <v>-2492057.6216666666</v>
          </cell>
          <cell r="AG691">
            <v>-2542526.4275000002</v>
          </cell>
          <cell r="AH691">
            <v>-2457898.9275000007</v>
          </cell>
          <cell r="AI691">
            <v>-2373271.4275000007</v>
          </cell>
          <cell r="AJ691">
            <v>-2286338.9083333337</v>
          </cell>
          <cell r="AK691">
            <v>-2197101.37</v>
          </cell>
          <cell r="AL691">
            <v>-2107863.8316666665</v>
          </cell>
          <cell r="AM691">
            <v>-2086623.544583333</v>
          </cell>
          <cell r="AN691">
            <v>-2133380.5087499996</v>
          </cell>
          <cell r="AP691">
            <v>-2194417.5649999999</v>
          </cell>
          <cell r="AT691">
            <v>0</v>
          </cell>
        </row>
        <row r="692">
          <cell r="J692">
            <v>7955331.4299999997</v>
          </cell>
          <cell r="K692">
            <v>8422811.7799999993</v>
          </cell>
          <cell r="L692">
            <v>8422811.7799999993</v>
          </cell>
          <cell r="M692">
            <v>8422811.7799999993</v>
          </cell>
          <cell r="N692">
            <v>416850.43</v>
          </cell>
          <cell r="O692">
            <v>416850.43</v>
          </cell>
          <cell r="P692">
            <v>416850.43</v>
          </cell>
          <cell r="Q692">
            <v>1110665.8500000001</v>
          </cell>
          <cell r="R692">
            <v>1110665.8500000001</v>
          </cell>
          <cell r="S692">
            <v>1110665.8500000001</v>
          </cell>
          <cell r="T692">
            <v>1469538.15</v>
          </cell>
          <cell r="U692">
            <v>1469538.15</v>
          </cell>
          <cell r="V692">
            <v>1469538.15</v>
          </cell>
          <cell r="W692">
            <v>1867188.38</v>
          </cell>
          <cell r="X692">
            <v>1867188.38</v>
          </cell>
          <cell r="Y692">
            <v>1867188.38</v>
          </cell>
          <cell r="Z692">
            <v>1907555.19</v>
          </cell>
          <cell r="AA692">
            <v>1907555.19</v>
          </cell>
          <cell r="AD692">
            <v>5819367.0079166666</v>
          </cell>
          <cell r="AE692">
            <v>5282186.1537500005</v>
          </cell>
          <cell r="AF692">
            <v>4745005.2995833335</v>
          </cell>
          <cell r="AG692">
            <v>4206173.4858333338</v>
          </cell>
          <cell r="AH692">
            <v>3665690.7124999999</v>
          </cell>
          <cell r="AI692">
            <v>3125207.9391666665</v>
          </cell>
          <cell r="AJ692">
            <v>2581815.5775000001</v>
          </cell>
          <cell r="AK692">
            <v>2035513.6274999995</v>
          </cell>
          <cell r="AL692">
            <v>1489211.6775000002</v>
          </cell>
          <cell r="AM692">
            <v>1278173.4008333334</v>
          </cell>
          <cell r="AN692">
            <v>1402398.7974999996</v>
          </cell>
          <cell r="AP692">
            <v>1684125.0833333333</v>
          </cell>
          <cell r="AT692">
            <v>0</v>
          </cell>
        </row>
        <row r="693">
          <cell r="J693">
            <v>1218112.5</v>
          </cell>
          <cell r="K693">
            <v>870037.5</v>
          </cell>
          <cell r="L693">
            <v>870037.5</v>
          </cell>
          <cell r="M693">
            <v>870037.5</v>
          </cell>
          <cell r="N693">
            <v>518137.5</v>
          </cell>
          <cell r="O693">
            <v>518137.5</v>
          </cell>
          <cell r="P693">
            <v>518137.5</v>
          </cell>
          <cell r="Q693">
            <v>1196125</v>
          </cell>
          <cell r="R693">
            <v>1196125</v>
          </cell>
          <cell r="S693">
            <v>1196125</v>
          </cell>
          <cell r="T693">
            <v>1196125</v>
          </cell>
          <cell r="U693">
            <v>1196125</v>
          </cell>
          <cell r="V693">
            <v>1196125</v>
          </cell>
          <cell r="W693">
            <v>1336890</v>
          </cell>
          <cell r="X693">
            <v>1336890</v>
          </cell>
          <cell r="Y693">
            <v>1336890</v>
          </cell>
          <cell r="Z693">
            <v>1105230</v>
          </cell>
          <cell r="AA693">
            <v>1105230</v>
          </cell>
          <cell r="AD693">
            <v>1037191.6666666666</v>
          </cell>
          <cell r="AE693">
            <v>1002556.25</v>
          </cell>
          <cell r="AF693">
            <v>967920.83333333337</v>
          </cell>
          <cell r="AG693">
            <v>949686.97916666663</v>
          </cell>
          <cell r="AH693">
            <v>947854.6875</v>
          </cell>
          <cell r="AI693">
            <v>946022.39583333337</v>
          </cell>
          <cell r="AJ693">
            <v>964558.4375</v>
          </cell>
          <cell r="AK693">
            <v>1003462.8125</v>
          </cell>
          <cell r="AL693">
            <v>1042367.1875</v>
          </cell>
          <cell r="AM693">
            <v>1086281.5625</v>
          </cell>
          <cell r="AN693">
            <v>1135205.9375</v>
          </cell>
          <cell r="AP693">
            <v>1191565.4166666667</v>
          </cell>
          <cell r="AT693">
            <v>0</v>
          </cell>
        </row>
        <row r="694">
          <cell r="J694">
            <v>2590089.71</v>
          </cell>
          <cell r="K694">
            <v>2626305.9300000002</v>
          </cell>
          <cell r="L694">
            <v>2626305.9300000002</v>
          </cell>
          <cell r="M694">
            <v>2626305.9300000002</v>
          </cell>
          <cell r="N694">
            <v>2364097.9700000002</v>
          </cell>
          <cell r="O694">
            <v>2364097.9700000002</v>
          </cell>
          <cell r="P694">
            <v>2364097.9700000002</v>
          </cell>
          <cell r="Q694">
            <v>2758867.1</v>
          </cell>
          <cell r="R694">
            <v>2758867.1</v>
          </cell>
          <cell r="S694">
            <v>2758867.1</v>
          </cell>
          <cell r="T694">
            <v>1574559.71</v>
          </cell>
          <cell r="U694">
            <v>1574559.71</v>
          </cell>
          <cell r="V694">
            <v>1574559.71</v>
          </cell>
          <cell r="W694">
            <v>1555455.47</v>
          </cell>
          <cell r="X694">
            <v>1555455.47</v>
          </cell>
          <cell r="Y694">
            <v>1555455.47</v>
          </cell>
          <cell r="Z694">
            <v>2925181.54</v>
          </cell>
          <cell r="AA694">
            <v>2925181.54</v>
          </cell>
          <cell r="AD694">
            <v>2120927.398333333</v>
          </cell>
          <cell r="AE694">
            <v>2306492.5099999998</v>
          </cell>
          <cell r="AF694">
            <v>2492057.6216666666</v>
          </cell>
          <cell r="AG694">
            <v>2542526.4275000002</v>
          </cell>
          <cell r="AH694">
            <v>2457898.9275000007</v>
          </cell>
          <cell r="AI694">
            <v>2373271.4275000007</v>
          </cell>
          <cell r="AJ694">
            <v>2286338.9083333337</v>
          </cell>
          <cell r="AK694">
            <v>2197101.37</v>
          </cell>
          <cell r="AL694">
            <v>2107863.8316666665</v>
          </cell>
          <cell r="AM694">
            <v>2086623.544583333</v>
          </cell>
          <cell r="AN694">
            <v>2133380.5087499996</v>
          </cell>
          <cell r="AP694">
            <v>2194417.5649999999</v>
          </cell>
          <cell r="AT694">
            <v>0</v>
          </cell>
        </row>
        <row r="695">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D695">
            <v>0</v>
          </cell>
          <cell r="AE695">
            <v>0</v>
          </cell>
          <cell r="AF695">
            <v>0</v>
          </cell>
          <cell r="AG695">
            <v>0</v>
          </cell>
          <cell r="AH695">
            <v>0</v>
          </cell>
          <cell r="AI695">
            <v>0</v>
          </cell>
          <cell r="AJ695">
            <v>0</v>
          </cell>
          <cell r="AK695">
            <v>0</v>
          </cell>
          <cell r="AL695">
            <v>0</v>
          </cell>
          <cell r="AM695">
            <v>0</v>
          </cell>
          <cell r="AN695">
            <v>0</v>
          </cell>
          <cell r="AP695">
            <v>0</v>
          </cell>
          <cell r="AT695" t="str">
            <v>23</v>
          </cell>
        </row>
        <row r="696">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D696">
            <v>0</v>
          </cell>
          <cell r="AE696">
            <v>0</v>
          </cell>
          <cell r="AF696">
            <v>0</v>
          </cell>
          <cell r="AG696">
            <v>0</v>
          </cell>
          <cell r="AH696">
            <v>0</v>
          </cell>
          <cell r="AI696">
            <v>0</v>
          </cell>
          <cell r="AJ696">
            <v>0</v>
          </cell>
          <cell r="AK696">
            <v>0</v>
          </cell>
          <cell r="AL696">
            <v>0</v>
          </cell>
          <cell r="AM696">
            <v>0</v>
          </cell>
          <cell r="AN696">
            <v>0</v>
          </cell>
          <cell r="AP696">
            <v>0</v>
          </cell>
          <cell r="AT696" t="str">
            <v>56</v>
          </cell>
        </row>
        <row r="697">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D697">
            <v>0</v>
          </cell>
          <cell r="AE697">
            <v>0</v>
          </cell>
          <cell r="AF697">
            <v>0</v>
          </cell>
          <cell r="AG697">
            <v>0</v>
          </cell>
          <cell r="AH697">
            <v>0</v>
          </cell>
          <cell r="AI697">
            <v>0</v>
          </cell>
          <cell r="AJ697">
            <v>0</v>
          </cell>
          <cell r="AK697">
            <v>0</v>
          </cell>
          <cell r="AL697">
            <v>0</v>
          </cell>
          <cell r="AM697">
            <v>0</v>
          </cell>
          <cell r="AN697">
            <v>0</v>
          </cell>
          <cell r="AP697">
            <v>0</v>
          </cell>
          <cell r="AT697" t="str">
            <v>56</v>
          </cell>
        </row>
        <row r="698">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D698">
            <v>0</v>
          </cell>
          <cell r="AE698">
            <v>0</v>
          </cell>
          <cell r="AF698">
            <v>0</v>
          </cell>
          <cell r="AG698">
            <v>0</v>
          </cell>
          <cell r="AH698">
            <v>0</v>
          </cell>
          <cell r="AI698">
            <v>0</v>
          </cell>
          <cell r="AJ698">
            <v>0</v>
          </cell>
          <cell r="AK698">
            <v>0</v>
          </cell>
          <cell r="AL698">
            <v>0</v>
          </cell>
          <cell r="AM698">
            <v>0</v>
          </cell>
          <cell r="AN698">
            <v>0</v>
          </cell>
          <cell r="AP698">
            <v>0</v>
          </cell>
          <cell r="AT698" t="str">
            <v>56</v>
          </cell>
        </row>
        <row r="699">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D699">
            <v>0</v>
          </cell>
          <cell r="AE699">
            <v>0</v>
          </cell>
          <cell r="AF699">
            <v>0</v>
          </cell>
          <cell r="AG699">
            <v>0</v>
          </cell>
          <cell r="AH699">
            <v>0</v>
          </cell>
          <cell r="AI699">
            <v>0</v>
          </cell>
          <cell r="AJ699">
            <v>0</v>
          </cell>
          <cell r="AK699">
            <v>0</v>
          </cell>
          <cell r="AL699">
            <v>0</v>
          </cell>
          <cell r="AM699">
            <v>0</v>
          </cell>
          <cell r="AN699">
            <v>0</v>
          </cell>
          <cell r="AP699">
            <v>0</v>
          </cell>
          <cell r="AT699" t="str">
            <v>56</v>
          </cell>
        </row>
        <row r="700">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D700">
            <v>0</v>
          </cell>
          <cell r="AE700">
            <v>0</v>
          </cell>
          <cell r="AF700">
            <v>0</v>
          </cell>
          <cell r="AG700">
            <v>0</v>
          </cell>
          <cell r="AH700">
            <v>0</v>
          </cell>
          <cell r="AI700">
            <v>0</v>
          </cell>
          <cell r="AJ700">
            <v>0</v>
          </cell>
          <cell r="AK700">
            <v>0</v>
          </cell>
          <cell r="AL700">
            <v>0</v>
          </cell>
          <cell r="AM700">
            <v>0</v>
          </cell>
          <cell r="AN700">
            <v>0</v>
          </cell>
          <cell r="AP700">
            <v>0</v>
          </cell>
          <cell r="AT700" t="str">
            <v>56</v>
          </cell>
        </row>
        <row r="701">
          <cell r="J701">
            <v>106834652.39</v>
          </cell>
          <cell r="K701">
            <v>102011325.04000001</v>
          </cell>
          <cell r="L701">
            <v>110577988.27</v>
          </cell>
          <cell r="M701">
            <v>107949955.48999999</v>
          </cell>
          <cell r="N701">
            <v>99871943.5</v>
          </cell>
          <cell r="O701">
            <v>117087042.34</v>
          </cell>
          <cell r="P701">
            <v>125702031.61</v>
          </cell>
          <cell r="Q701">
            <v>157245712.69</v>
          </cell>
          <cell r="R701">
            <v>153990721.56</v>
          </cell>
          <cell r="S701">
            <v>129076665.26000001</v>
          </cell>
          <cell r="T701">
            <v>118873561.98</v>
          </cell>
          <cell r="U701">
            <v>105438572.86</v>
          </cell>
          <cell r="V701">
            <v>99412946.439999998</v>
          </cell>
          <cell r="W701">
            <v>92860822.540000007</v>
          </cell>
          <cell r="X701">
            <v>98345428.709999993</v>
          </cell>
          <cell r="Y701">
            <v>105857105.98999999</v>
          </cell>
          <cell r="Z701">
            <v>100249311.52</v>
          </cell>
          <cell r="AA701">
            <v>117318639.04000001</v>
          </cell>
          <cell r="AD701">
            <v>117301717.27458332</v>
          </cell>
          <cell r="AE701">
            <v>118198214.64083333</v>
          </cell>
          <cell r="AF701">
            <v>119043762.84750001</v>
          </cell>
          <cell r="AG701">
            <v>119304347.65374999</v>
          </cell>
          <cell r="AH701">
            <v>119396961.70083332</v>
          </cell>
          <cell r="AI701">
            <v>119245776.66791666</v>
          </cell>
          <cell r="AJ701">
            <v>118555267.9825</v>
          </cell>
          <cell r="AK701">
            <v>117664307.06333333</v>
          </cell>
          <cell r="AL701">
            <v>117067415.01916666</v>
          </cell>
          <cell r="AM701">
            <v>116995936.62416667</v>
          </cell>
          <cell r="AN701">
            <v>117021310.15416668</v>
          </cell>
          <cell r="AP701">
            <v>117199900.56166668</v>
          </cell>
          <cell r="AT701">
            <v>0</v>
          </cell>
        </row>
        <row r="702">
          <cell r="J702">
            <v>28672290.129999999</v>
          </cell>
          <cell r="K702">
            <v>24229263.170000002</v>
          </cell>
          <cell r="L702">
            <v>23225641.41</v>
          </cell>
          <cell r="M702">
            <v>22342283.489999998</v>
          </cell>
          <cell r="N702">
            <v>26149228.760000002</v>
          </cell>
          <cell r="O702">
            <v>38479887.420000002</v>
          </cell>
          <cell r="P702">
            <v>50219096.520000003</v>
          </cell>
          <cell r="Q702">
            <v>76807047.670000002</v>
          </cell>
          <cell r="R702">
            <v>72314883.769999996</v>
          </cell>
          <cell r="S702">
            <v>59255918.280000001</v>
          </cell>
          <cell r="T702">
            <v>48294184.159999996</v>
          </cell>
          <cell r="U702">
            <v>40062878.600000001</v>
          </cell>
          <cell r="V702">
            <v>28586204.030000001</v>
          </cell>
          <cell r="W702">
            <v>23083739.379999999</v>
          </cell>
          <cell r="X702">
            <v>21702807.16</v>
          </cell>
          <cell r="Y702">
            <v>22032964.190000001</v>
          </cell>
          <cell r="Z702">
            <v>26002791.41</v>
          </cell>
          <cell r="AA702">
            <v>43459844.109999999</v>
          </cell>
          <cell r="AD702">
            <v>38789450.640416659</v>
          </cell>
          <cell r="AE702">
            <v>39712621.58208333</v>
          </cell>
          <cell r="AF702">
            <v>40849843.405833334</v>
          </cell>
          <cell r="AG702">
            <v>41538543.910416663</v>
          </cell>
          <cell r="AH702">
            <v>42097710.379999995</v>
          </cell>
          <cell r="AI702">
            <v>42500796.694166668</v>
          </cell>
          <cell r="AJ702">
            <v>42449479.615416653</v>
          </cell>
          <cell r="AK702">
            <v>42338298.03041666</v>
          </cell>
          <cell r="AL702">
            <v>42261958.299166657</v>
          </cell>
          <cell r="AM702">
            <v>42242968.438749991</v>
          </cell>
          <cell r="AN702">
            <v>42444365.077916667</v>
          </cell>
          <cell r="AP702">
            <v>42743918.129583336</v>
          </cell>
          <cell r="AT702">
            <v>0</v>
          </cell>
        </row>
        <row r="703">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D703">
            <v>0</v>
          </cell>
          <cell r="AE703">
            <v>0</v>
          </cell>
          <cell r="AF703">
            <v>0</v>
          </cell>
          <cell r="AG703">
            <v>0</v>
          </cell>
          <cell r="AH703">
            <v>0</v>
          </cell>
          <cell r="AI703">
            <v>0</v>
          </cell>
          <cell r="AJ703">
            <v>0</v>
          </cell>
          <cell r="AK703">
            <v>0</v>
          </cell>
          <cell r="AL703">
            <v>0</v>
          </cell>
          <cell r="AM703">
            <v>0</v>
          </cell>
          <cell r="AN703">
            <v>0</v>
          </cell>
          <cell r="AP703">
            <v>0</v>
          </cell>
          <cell r="AT703">
            <v>0</v>
          </cell>
        </row>
        <row r="704">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D704">
            <v>0</v>
          </cell>
          <cell r="AE704">
            <v>0</v>
          </cell>
          <cell r="AF704">
            <v>0</v>
          </cell>
          <cell r="AG704">
            <v>0</v>
          </cell>
          <cell r="AH704">
            <v>0</v>
          </cell>
          <cell r="AI704">
            <v>0</v>
          </cell>
          <cell r="AJ704">
            <v>0</v>
          </cell>
          <cell r="AK704">
            <v>0</v>
          </cell>
          <cell r="AL704">
            <v>0</v>
          </cell>
          <cell r="AM704">
            <v>0</v>
          </cell>
          <cell r="AN704">
            <v>0</v>
          </cell>
          <cell r="AP704">
            <v>0</v>
          </cell>
          <cell r="AT704" t="str">
            <v>56</v>
          </cell>
        </row>
        <row r="705">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D705">
            <v>0</v>
          </cell>
          <cell r="AE705">
            <v>0</v>
          </cell>
          <cell r="AF705">
            <v>0</v>
          </cell>
          <cell r="AG705">
            <v>0</v>
          </cell>
          <cell r="AH705">
            <v>0</v>
          </cell>
          <cell r="AI705">
            <v>0</v>
          </cell>
          <cell r="AJ705">
            <v>0</v>
          </cell>
          <cell r="AK705">
            <v>0</v>
          </cell>
          <cell r="AL705">
            <v>0</v>
          </cell>
          <cell r="AM705">
            <v>0</v>
          </cell>
          <cell r="AN705">
            <v>0</v>
          </cell>
          <cell r="AP705">
            <v>0</v>
          </cell>
          <cell r="AT705" t="str">
            <v>56</v>
          </cell>
        </row>
        <row r="706">
          <cell r="J706">
            <v>0</v>
          </cell>
          <cell r="K706">
            <v>1801927.73</v>
          </cell>
          <cell r="L706">
            <v>9553632.6600000001</v>
          </cell>
          <cell r="M706">
            <v>17638349.969999999</v>
          </cell>
          <cell r="N706">
            <v>23302850.359999999</v>
          </cell>
          <cell r="O706">
            <v>23302850.359999999</v>
          </cell>
          <cell r="P706">
            <v>12797138.48</v>
          </cell>
          <cell r="Q706">
            <v>0</v>
          </cell>
          <cell r="R706">
            <v>0</v>
          </cell>
          <cell r="S706">
            <v>0</v>
          </cell>
          <cell r="T706">
            <v>0</v>
          </cell>
          <cell r="U706">
            <v>0</v>
          </cell>
          <cell r="V706">
            <v>0</v>
          </cell>
          <cell r="W706">
            <v>0</v>
          </cell>
          <cell r="X706">
            <v>741335.99</v>
          </cell>
          <cell r="Y706">
            <v>8876786.3399999999</v>
          </cell>
          <cell r="Z706">
            <v>14276910.34</v>
          </cell>
          <cell r="AA706">
            <v>14276910.34</v>
          </cell>
          <cell r="AD706">
            <v>7366395.7966666669</v>
          </cell>
          <cell r="AE706">
            <v>7366395.7966666669</v>
          </cell>
          <cell r="AF706">
            <v>7366395.7966666669</v>
          </cell>
          <cell r="AG706">
            <v>7366395.7966666669</v>
          </cell>
          <cell r="AH706">
            <v>7366395.7966666669</v>
          </cell>
          <cell r="AI706">
            <v>7366395.7966666669</v>
          </cell>
          <cell r="AJ706">
            <v>7291315.4745833324</v>
          </cell>
          <cell r="AK706">
            <v>6849056.1245833337</v>
          </cell>
          <cell r="AL706">
            <v>6116811.9454166666</v>
          </cell>
          <cell r="AM706">
            <v>5375665.96</v>
          </cell>
          <cell r="AN706">
            <v>4623504.291666667</v>
          </cell>
          <cell r="AP706">
            <v>3938233.6350000002</v>
          </cell>
          <cell r="AT706">
            <v>0</v>
          </cell>
        </row>
        <row r="707">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14000</v>
          </cell>
          <cell r="Y707">
            <v>76500</v>
          </cell>
          <cell r="Z707">
            <v>108480</v>
          </cell>
          <cell r="AA707">
            <v>108480</v>
          </cell>
          <cell r="AD707">
            <v>0</v>
          </cell>
          <cell r="AE707">
            <v>0</v>
          </cell>
          <cell r="AF707">
            <v>0</v>
          </cell>
          <cell r="AG707">
            <v>0</v>
          </cell>
          <cell r="AH707">
            <v>0</v>
          </cell>
          <cell r="AI707">
            <v>0</v>
          </cell>
          <cell r="AJ707">
            <v>0</v>
          </cell>
          <cell r="AK707">
            <v>583.33333333333337</v>
          </cell>
          <cell r="AL707">
            <v>4354.166666666667</v>
          </cell>
          <cell r="AM707">
            <v>12061.666666666666</v>
          </cell>
          <cell r="AN707">
            <v>21101.666666666668</v>
          </cell>
          <cell r="AP707">
            <v>35245</v>
          </cell>
          <cell r="AT707">
            <v>0</v>
          </cell>
        </row>
        <row r="708">
          <cell r="J708">
            <v>22332930.52</v>
          </cell>
          <cell r="K708">
            <v>25480073.510000002</v>
          </cell>
          <cell r="L708">
            <v>19016011.780000001</v>
          </cell>
          <cell r="M708">
            <v>13948148.18</v>
          </cell>
          <cell r="N708">
            <v>9254174.0700000003</v>
          </cell>
          <cell r="O708">
            <v>9615697.7200000007</v>
          </cell>
          <cell r="P708">
            <v>15381800.74</v>
          </cell>
          <cell r="Q708">
            <v>30596352.550000001</v>
          </cell>
          <cell r="R708">
            <v>10331750.1</v>
          </cell>
          <cell r="S708">
            <v>18981495.649999999</v>
          </cell>
          <cell r="T708">
            <v>16150290.279999999</v>
          </cell>
          <cell r="U708">
            <v>14550962.609999999</v>
          </cell>
          <cell r="V708">
            <v>10542345.58</v>
          </cell>
          <cell r="W708">
            <v>9250855.4299999997</v>
          </cell>
          <cell r="X708">
            <v>10780811.529999999</v>
          </cell>
          <cell r="Y708">
            <v>8933708.0500000007</v>
          </cell>
          <cell r="Z708">
            <v>9933010.5199999996</v>
          </cell>
          <cell r="AA708">
            <v>10200717.57</v>
          </cell>
          <cell r="AD708">
            <v>21799693.026250001</v>
          </cell>
          <cell r="AE708">
            <v>21732810.534166668</v>
          </cell>
          <cell r="AF708">
            <v>20282105.076250002</v>
          </cell>
          <cell r="AG708">
            <v>18671404.317916669</v>
          </cell>
          <cell r="AH708">
            <v>17550054.870833334</v>
          </cell>
          <cell r="AI708">
            <v>16645366.270000001</v>
          </cell>
          <cell r="AJ708">
            <v>15477874.477500001</v>
          </cell>
          <cell r="AK708">
            <v>14458523.713749999</v>
          </cell>
          <cell r="AL708">
            <v>13906455.364583334</v>
          </cell>
          <cell r="AM708">
            <v>13725805.21125</v>
          </cell>
          <cell r="AN708">
            <v>13778465.890416669</v>
          </cell>
          <cell r="AP708">
            <v>12722075.76375</v>
          </cell>
          <cell r="AT708" t="str">
            <v>56</v>
          </cell>
        </row>
        <row r="709">
          <cell r="J709">
            <v>6268899.25</v>
          </cell>
          <cell r="K709">
            <v>10775333.99</v>
          </cell>
          <cell r="L709">
            <v>9418024.7599999998</v>
          </cell>
          <cell r="M709">
            <v>7450892.8799999999</v>
          </cell>
          <cell r="N709">
            <v>5753463.5599999996</v>
          </cell>
          <cell r="O709">
            <v>5683673.8200000003</v>
          </cell>
          <cell r="P709">
            <v>11168915.279999999</v>
          </cell>
          <cell r="Q709">
            <v>23744776.219999999</v>
          </cell>
          <cell r="R709">
            <v>7601546.1600000001</v>
          </cell>
          <cell r="S709">
            <v>7395317.4299999997</v>
          </cell>
          <cell r="T709">
            <v>7350249.7800000003</v>
          </cell>
          <cell r="U709">
            <v>8123540.9800000004</v>
          </cell>
          <cell r="V709">
            <v>6129127.6500000004</v>
          </cell>
          <cell r="W709">
            <v>6826950.6399999997</v>
          </cell>
          <cell r="X709">
            <v>6618811.8499999996</v>
          </cell>
          <cell r="Y709">
            <v>4751340.6500000004</v>
          </cell>
          <cell r="Z709">
            <v>6672086.1500000004</v>
          </cell>
          <cell r="AA709">
            <v>7170275.1200000001</v>
          </cell>
          <cell r="AD709">
            <v>8205328.4762500003</v>
          </cell>
          <cell r="AE709">
            <v>9019550.5041666664</v>
          </cell>
          <cell r="AF709">
            <v>8996997.4879166652</v>
          </cell>
          <cell r="AG709">
            <v>8964144.7416666672</v>
          </cell>
          <cell r="AH709">
            <v>9115113.3699999992</v>
          </cell>
          <cell r="AI709">
            <v>9222062.3591666669</v>
          </cell>
          <cell r="AJ709">
            <v>9051722.5695833322</v>
          </cell>
          <cell r="AK709">
            <v>8770572.7254166678</v>
          </cell>
          <cell r="AL709">
            <v>8541457.5112499986</v>
          </cell>
          <cell r="AM709">
            <v>8467252.109583335</v>
          </cell>
          <cell r="AN709">
            <v>8567469.7716666665</v>
          </cell>
          <cell r="AP709">
            <v>7776460.673750001</v>
          </cell>
          <cell r="AT709" t="str">
            <v>56</v>
          </cell>
        </row>
        <row r="710">
          <cell r="J710">
            <v>5356506.13</v>
          </cell>
          <cell r="K710">
            <v>6177008.5199999996</v>
          </cell>
          <cell r="L710">
            <v>6867036</v>
          </cell>
          <cell r="M710">
            <v>4873860.78</v>
          </cell>
          <cell r="N710">
            <v>4214024.91</v>
          </cell>
          <cell r="O710">
            <v>4511780.91</v>
          </cell>
          <cell r="P710">
            <v>4908893.96</v>
          </cell>
          <cell r="Q710">
            <v>5864527.3700000001</v>
          </cell>
          <cell r="R710">
            <v>3551126.76</v>
          </cell>
          <cell r="S710">
            <v>4562912.8899999997</v>
          </cell>
          <cell r="T710">
            <v>4192524.98</v>
          </cell>
          <cell r="U710">
            <v>3378372.61</v>
          </cell>
          <cell r="V710">
            <v>3078420.26</v>
          </cell>
          <cell r="W710">
            <v>2995009.89</v>
          </cell>
          <cell r="X710">
            <v>1894117.4</v>
          </cell>
          <cell r="Y710">
            <v>1896994.14</v>
          </cell>
          <cell r="Z710">
            <v>1722817.84</v>
          </cell>
          <cell r="AA710">
            <v>1457810.6</v>
          </cell>
          <cell r="AD710">
            <v>5717645.7229166664</v>
          </cell>
          <cell r="AE710">
            <v>5701477.3795833327</v>
          </cell>
          <cell r="AF710">
            <v>5430409.4879166661</v>
          </cell>
          <cell r="AG710">
            <v>5120397.0487500001</v>
          </cell>
          <cell r="AH710">
            <v>4937739.0991666662</v>
          </cell>
          <cell r="AI710">
            <v>4776627.7404166665</v>
          </cell>
          <cell r="AJ710">
            <v>4549124.2195833335</v>
          </cell>
          <cell r="AK710">
            <v>4209336.0016666669</v>
          </cell>
          <cell r="AL710">
            <v>3878094.9500000007</v>
          </cell>
          <cell r="AM710">
            <v>3650258.5454166667</v>
          </cell>
          <cell r="AN710">
            <v>3419209.487916667</v>
          </cell>
          <cell r="AP710">
            <v>2774058.3095833338</v>
          </cell>
          <cell r="AT710" t="str">
            <v>56</v>
          </cell>
        </row>
        <row r="711">
          <cell r="J711">
            <v>1807145.13</v>
          </cell>
          <cell r="K711">
            <v>2605314.38</v>
          </cell>
          <cell r="L711">
            <v>2568588.5</v>
          </cell>
          <cell r="M711">
            <v>1741319</v>
          </cell>
          <cell r="N711">
            <v>1194650.71</v>
          </cell>
          <cell r="O711">
            <v>1572733.28</v>
          </cell>
          <cell r="P711">
            <v>1716031.52</v>
          </cell>
          <cell r="Q711">
            <v>2873680.18</v>
          </cell>
          <cell r="R711">
            <v>938772.3</v>
          </cell>
          <cell r="S711">
            <v>1273243.3500000001</v>
          </cell>
          <cell r="T711">
            <v>1353348.64</v>
          </cell>
          <cell r="U711">
            <v>1657436.81</v>
          </cell>
          <cell r="V711">
            <v>1423591.14</v>
          </cell>
          <cell r="W711">
            <v>1510188.03</v>
          </cell>
          <cell r="X711">
            <v>1060329.95</v>
          </cell>
          <cell r="Y711">
            <v>1415502.86</v>
          </cell>
          <cell r="Z711">
            <v>1153937.73</v>
          </cell>
          <cell r="AA711">
            <v>1173995.42</v>
          </cell>
          <cell r="AD711">
            <v>1595550.3737500003</v>
          </cell>
          <cell r="AE711">
            <v>1685954.5829166665</v>
          </cell>
          <cell r="AF711">
            <v>1714236.72875</v>
          </cell>
          <cell r="AG711">
            <v>1753374.0833333337</v>
          </cell>
          <cell r="AH711">
            <v>1772406.0895833333</v>
          </cell>
          <cell r="AI711">
            <v>1759207.2337499999</v>
          </cell>
          <cell r="AJ711">
            <v>1697595.5529166665</v>
          </cell>
          <cell r="AK711">
            <v>1589121.1820833336</v>
          </cell>
          <cell r="AL711">
            <v>1512701.4033333333</v>
          </cell>
          <cell r="AM711">
            <v>1497429.3566666667</v>
          </cell>
          <cell r="AN711">
            <v>1479118.905</v>
          </cell>
          <cell r="AP711">
            <v>1351157.5708333331</v>
          </cell>
          <cell r="AT711" t="str">
            <v>56</v>
          </cell>
        </row>
        <row r="712">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D712">
            <v>0</v>
          </cell>
          <cell r="AE712">
            <v>0</v>
          </cell>
          <cell r="AF712">
            <v>0</v>
          </cell>
          <cell r="AG712">
            <v>0</v>
          </cell>
          <cell r="AH712">
            <v>0</v>
          </cell>
          <cell r="AI712">
            <v>0</v>
          </cell>
          <cell r="AJ712">
            <v>0</v>
          </cell>
          <cell r="AK712">
            <v>0</v>
          </cell>
          <cell r="AL712">
            <v>0</v>
          </cell>
          <cell r="AM712">
            <v>0</v>
          </cell>
          <cell r="AN712">
            <v>0</v>
          </cell>
          <cell r="AP712">
            <v>0</v>
          </cell>
          <cell r="AT712" t="str">
            <v>56</v>
          </cell>
        </row>
        <row r="713">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D713">
            <v>0</v>
          </cell>
          <cell r="AE713">
            <v>0</v>
          </cell>
          <cell r="AF713">
            <v>0</v>
          </cell>
          <cell r="AG713">
            <v>0</v>
          </cell>
          <cell r="AH713">
            <v>0</v>
          </cell>
          <cell r="AI713">
            <v>0</v>
          </cell>
          <cell r="AJ713">
            <v>0</v>
          </cell>
          <cell r="AK713">
            <v>0</v>
          </cell>
          <cell r="AL713">
            <v>0</v>
          </cell>
          <cell r="AM713">
            <v>0</v>
          </cell>
          <cell r="AN713">
            <v>0</v>
          </cell>
          <cell r="AP713">
            <v>0</v>
          </cell>
          <cell r="AT713" t="str">
            <v>56</v>
          </cell>
        </row>
        <row r="714">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D714">
            <v>0</v>
          </cell>
          <cell r="AE714">
            <v>0</v>
          </cell>
          <cell r="AF714">
            <v>0</v>
          </cell>
          <cell r="AG714">
            <v>0</v>
          </cell>
          <cell r="AH714">
            <v>0</v>
          </cell>
          <cell r="AI714">
            <v>0</v>
          </cell>
          <cell r="AJ714">
            <v>0</v>
          </cell>
          <cell r="AK714">
            <v>0</v>
          </cell>
          <cell r="AL714">
            <v>0</v>
          </cell>
          <cell r="AM714">
            <v>0</v>
          </cell>
          <cell r="AN714">
            <v>0</v>
          </cell>
          <cell r="AP714">
            <v>0</v>
          </cell>
          <cell r="AT714" t="str">
            <v>56</v>
          </cell>
        </row>
        <row r="715">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D715">
            <v>0</v>
          </cell>
          <cell r="AE715">
            <v>0</v>
          </cell>
          <cell r="AF715">
            <v>0</v>
          </cell>
          <cell r="AG715">
            <v>0</v>
          </cell>
          <cell r="AH715">
            <v>0</v>
          </cell>
          <cell r="AI715">
            <v>0</v>
          </cell>
          <cell r="AJ715">
            <v>0</v>
          </cell>
          <cell r="AK715">
            <v>0</v>
          </cell>
          <cell r="AL715">
            <v>0</v>
          </cell>
          <cell r="AM715">
            <v>0</v>
          </cell>
          <cell r="AN715">
            <v>0</v>
          </cell>
          <cell r="AP715">
            <v>0</v>
          </cell>
          <cell r="AT715" t="str">
            <v>56</v>
          </cell>
        </row>
        <row r="716">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D716">
            <v>0</v>
          </cell>
          <cell r="AE716">
            <v>0</v>
          </cell>
          <cell r="AF716">
            <v>0</v>
          </cell>
          <cell r="AG716">
            <v>0</v>
          </cell>
          <cell r="AH716">
            <v>0</v>
          </cell>
          <cell r="AI716">
            <v>0</v>
          </cell>
          <cell r="AJ716">
            <v>0</v>
          </cell>
          <cell r="AK716">
            <v>0</v>
          </cell>
          <cell r="AL716">
            <v>0</v>
          </cell>
          <cell r="AM716">
            <v>0</v>
          </cell>
          <cell r="AN716">
            <v>0</v>
          </cell>
          <cell r="AP716">
            <v>0</v>
          </cell>
          <cell r="AT716" t="str">
            <v>56</v>
          </cell>
        </row>
        <row r="717">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D717">
            <v>0</v>
          </cell>
          <cell r="AE717">
            <v>0</v>
          </cell>
          <cell r="AF717">
            <v>0</v>
          </cell>
          <cell r="AG717">
            <v>0</v>
          </cell>
          <cell r="AH717">
            <v>0</v>
          </cell>
          <cell r="AI717">
            <v>0</v>
          </cell>
          <cell r="AJ717">
            <v>0</v>
          </cell>
          <cell r="AK717">
            <v>0</v>
          </cell>
          <cell r="AL717">
            <v>0</v>
          </cell>
          <cell r="AM717">
            <v>0</v>
          </cell>
          <cell r="AN717">
            <v>0</v>
          </cell>
          <cell r="AP717">
            <v>0</v>
          </cell>
          <cell r="AT717" t="str">
            <v>56</v>
          </cell>
        </row>
        <row r="718">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D718">
            <v>0</v>
          </cell>
          <cell r="AE718">
            <v>0</v>
          </cell>
          <cell r="AF718">
            <v>0</v>
          </cell>
          <cell r="AG718">
            <v>0</v>
          </cell>
          <cell r="AH718">
            <v>0</v>
          </cell>
          <cell r="AI718">
            <v>0</v>
          </cell>
          <cell r="AJ718">
            <v>0</v>
          </cell>
          <cell r="AK718">
            <v>0</v>
          </cell>
          <cell r="AL718">
            <v>0</v>
          </cell>
          <cell r="AM718">
            <v>0</v>
          </cell>
          <cell r="AN718">
            <v>0</v>
          </cell>
          <cell r="AP718">
            <v>0</v>
          </cell>
          <cell r="AT718" t="str">
            <v>56</v>
          </cell>
        </row>
        <row r="719">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D719">
            <v>0</v>
          </cell>
          <cell r="AE719">
            <v>0</v>
          </cell>
          <cell r="AF719">
            <v>0</v>
          </cell>
          <cell r="AG719">
            <v>0</v>
          </cell>
          <cell r="AH719">
            <v>0</v>
          </cell>
          <cell r="AI719">
            <v>0</v>
          </cell>
          <cell r="AJ719">
            <v>0</v>
          </cell>
          <cell r="AK719">
            <v>0</v>
          </cell>
          <cell r="AL719">
            <v>0</v>
          </cell>
          <cell r="AM719">
            <v>0</v>
          </cell>
          <cell r="AN719">
            <v>0</v>
          </cell>
          <cell r="AP719">
            <v>0</v>
          </cell>
          <cell r="AT719" t="str">
            <v>56</v>
          </cell>
        </row>
        <row r="720">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D720">
            <v>0</v>
          </cell>
          <cell r="AE720">
            <v>0</v>
          </cell>
          <cell r="AF720">
            <v>0</v>
          </cell>
          <cell r="AG720">
            <v>0</v>
          </cell>
          <cell r="AH720">
            <v>0</v>
          </cell>
          <cell r="AI720">
            <v>0</v>
          </cell>
          <cell r="AJ720">
            <v>0</v>
          </cell>
          <cell r="AK720">
            <v>0</v>
          </cell>
          <cell r="AL720">
            <v>0</v>
          </cell>
          <cell r="AM720">
            <v>0</v>
          </cell>
          <cell r="AN720">
            <v>0</v>
          </cell>
          <cell r="AP720">
            <v>0</v>
          </cell>
          <cell r="AT720" t="str">
            <v>56</v>
          </cell>
        </row>
        <row r="721">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D721">
            <v>0</v>
          </cell>
          <cell r="AE721">
            <v>0</v>
          </cell>
          <cell r="AF721">
            <v>0</v>
          </cell>
          <cell r="AG721">
            <v>0</v>
          </cell>
          <cell r="AH721">
            <v>0</v>
          </cell>
          <cell r="AI721">
            <v>0</v>
          </cell>
          <cell r="AJ721">
            <v>0</v>
          </cell>
          <cell r="AK721">
            <v>0</v>
          </cell>
          <cell r="AL721">
            <v>0</v>
          </cell>
          <cell r="AM721">
            <v>0</v>
          </cell>
          <cell r="AN721">
            <v>0</v>
          </cell>
          <cell r="AP721">
            <v>0</v>
          </cell>
          <cell r="AT721" t="str">
            <v>56</v>
          </cell>
        </row>
        <row r="722">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D722">
            <v>0</v>
          </cell>
          <cell r="AE722">
            <v>0</v>
          </cell>
          <cell r="AF722">
            <v>0</v>
          </cell>
          <cell r="AG722">
            <v>0</v>
          </cell>
          <cell r="AH722">
            <v>0</v>
          </cell>
          <cell r="AI722">
            <v>0</v>
          </cell>
          <cell r="AJ722">
            <v>0</v>
          </cell>
          <cell r="AK722">
            <v>0</v>
          </cell>
          <cell r="AL722">
            <v>0</v>
          </cell>
          <cell r="AM722">
            <v>0</v>
          </cell>
          <cell r="AN722">
            <v>0</v>
          </cell>
          <cell r="AP722">
            <v>0</v>
          </cell>
          <cell r="AT722" t="str">
            <v>56</v>
          </cell>
        </row>
        <row r="723">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D723">
            <v>0</v>
          </cell>
          <cell r="AE723">
            <v>0</v>
          </cell>
          <cell r="AF723">
            <v>0</v>
          </cell>
          <cell r="AG723">
            <v>0</v>
          </cell>
          <cell r="AH723">
            <v>0</v>
          </cell>
          <cell r="AI723">
            <v>0</v>
          </cell>
          <cell r="AJ723">
            <v>0</v>
          </cell>
          <cell r="AK723">
            <v>0</v>
          </cell>
          <cell r="AL723">
            <v>0</v>
          </cell>
          <cell r="AM723">
            <v>0</v>
          </cell>
          <cell r="AN723">
            <v>0</v>
          </cell>
          <cell r="AP723">
            <v>0</v>
          </cell>
          <cell r="AT723" t="str">
            <v>56</v>
          </cell>
        </row>
        <row r="724">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D724">
            <v>0</v>
          </cell>
          <cell r="AE724">
            <v>0</v>
          </cell>
          <cell r="AF724">
            <v>0</v>
          </cell>
          <cell r="AG724">
            <v>0</v>
          </cell>
          <cell r="AH724">
            <v>0</v>
          </cell>
          <cell r="AI724">
            <v>0</v>
          </cell>
          <cell r="AJ724">
            <v>0</v>
          </cell>
          <cell r="AK724">
            <v>0</v>
          </cell>
          <cell r="AL724">
            <v>0</v>
          </cell>
          <cell r="AM724">
            <v>0</v>
          </cell>
          <cell r="AN724">
            <v>0</v>
          </cell>
          <cell r="AP724">
            <v>0</v>
          </cell>
          <cell r="AT724" t="str">
            <v>56</v>
          </cell>
        </row>
        <row r="725">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D725">
            <v>0</v>
          </cell>
          <cell r="AE725">
            <v>0</v>
          </cell>
          <cell r="AF725">
            <v>0</v>
          </cell>
          <cell r="AG725">
            <v>0</v>
          </cell>
          <cell r="AH725">
            <v>0</v>
          </cell>
          <cell r="AI725">
            <v>0</v>
          </cell>
          <cell r="AJ725">
            <v>0</v>
          </cell>
          <cell r="AK725">
            <v>0</v>
          </cell>
          <cell r="AL725">
            <v>0</v>
          </cell>
          <cell r="AM725">
            <v>0</v>
          </cell>
          <cell r="AN725">
            <v>0</v>
          </cell>
          <cell r="AP725">
            <v>0</v>
          </cell>
          <cell r="AT725" t="str">
            <v>56</v>
          </cell>
        </row>
        <row r="726">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D726">
            <v>0</v>
          </cell>
          <cell r="AE726">
            <v>0</v>
          </cell>
          <cell r="AF726">
            <v>0</v>
          </cell>
          <cell r="AG726">
            <v>0</v>
          </cell>
          <cell r="AH726">
            <v>0</v>
          </cell>
          <cell r="AI726">
            <v>0</v>
          </cell>
          <cell r="AJ726">
            <v>0</v>
          </cell>
          <cell r="AK726">
            <v>0</v>
          </cell>
          <cell r="AL726">
            <v>0</v>
          </cell>
          <cell r="AM726">
            <v>0</v>
          </cell>
          <cell r="AN726">
            <v>0</v>
          </cell>
          <cell r="AP726">
            <v>0</v>
          </cell>
          <cell r="AT726" t="str">
            <v>56</v>
          </cell>
        </row>
        <row r="727">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D727">
            <v>0</v>
          </cell>
          <cell r="AE727">
            <v>0</v>
          </cell>
          <cell r="AF727">
            <v>0</v>
          </cell>
          <cell r="AG727">
            <v>0</v>
          </cell>
          <cell r="AH727">
            <v>0</v>
          </cell>
          <cell r="AI727">
            <v>0</v>
          </cell>
          <cell r="AJ727">
            <v>0</v>
          </cell>
          <cell r="AK727">
            <v>0</v>
          </cell>
          <cell r="AL727">
            <v>0</v>
          </cell>
          <cell r="AM727">
            <v>0</v>
          </cell>
          <cell r="AN727">
            <v>0</v>
          </cell>
          <cell r="AP727">
            <v>0</v>
          </cell>
          <cell r="AT727" t="str">
            <v>55</v>
          </cell>
        </row>
        <row r="728">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D728">
            <v>0</v>
          </cell>
          <cell r="AE728">
            <v>0</v>
          </cell>
          <cell r="AF728">
            <v>0</v>
          </cell>
          <cell r="AG728">
            <v>0</v>
          </cell>
          <cell r="AH728">
            <v>0</v>
          </cell>
          <cell r="AI728">
            <v>0</v>
          </cell>
          <cell r="AJ728">
            <v>0</v>
          </cell>
          <cell r="AK728">
            <v>0</v>
          </cell>
          <cell r="AL728">
            <v>0</v>
          </cell>
          <cell r="AM728">
            <v>0</v>
          </cell>
          <cell r="AN728">
            <v>0</v>
          </cell>
          <cell r="AP728">
            <v>0</v>
          </cell>
          <cell r="AT728" t="str">
            <v>56</v>
          </cell>
        </row>
        <row r="729">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D729">
            <v>0</v>
          </cell>
          <cell r="AE729">
            <v>0</v>
          </cell>
          <cell r="AF729">
            <v>0</v>
          </cell>
          <cell r="AG729">
            <v>0</v>
          </cell>
          <cell r="AH729">
            <v>0</v>
          </cell>
          <cell r="AI729">
            <v>0</v>
          </cell>
          <cell r="AJ729">
            <v>0</v>
          </cell>
          <cell r="AK729">
            <v>0</v>
          </cell>
          <cell r="AL729">
            <v>0</v>
          </cell>
          <cell r="AM729">
            <v>0</v>
          </cell>
          <cell r="AN729">
            <v>0</v>
          </cell>
          <cell r="AP729">
            <v>0</v>
          </cell>
          <cell r="AT729" t="str">
            <v>56</v>
          </cell>
        </row>
        <row r="730">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D730">
            <v>0</v>
          </cell>
          <cell r="AE730">
            <v>0</v>
          </cell>
          <cell r="AF730">
            <v>0</v>
          </cell>
          <cell r="AG730">
            <v>0</v>
          </cell>
          <cell r="AH730">
            <v>0</v>
          </cell>
          <cell r="AI730">
            <v>0</v>
          </cell>
          <cell r="AJ730">
            <v>0</v>
          </cell>
          <cell r="AK730">
            <v>0</v>
          </cell>
          <cell r="AL730">
            <v>0</v>
          </cell>
          <cell r="AM730">
            <v>0</v>
          </cell>
          <cell r="AN730">
            <v>0</v>
          </cell>
          <cell r="AP730">
            <v>0</v>
          </cell>
          <cell r="AT730" t="str">
            <v>56</v>
          </cell>
        </row>
        <row r="731">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D731">
            <v>0</v>
          </cell>
          <cell r="AE731">
            <v>0</v>
          </cell>
          <cell r="AF731">
            <v>0</v>
          </cell>
          <cell r="AG731">
            <v>0</v>
          </cell>
          <cell r="AH731">
            <v>0</v>
          </cell>
          <cell r="AI731">
            <v>0</v>
          </cell>
          <cell r="AJ731">
            <v>0</v>
          </cell>
          <cell r="AK731">
            <v>0</v>
          </cell>
          <cell r="AL731">
            <v>0</v>
          </cell>
          <cell r="AM731">
            <v>0</v>
          </cell>
          <cell r="AN731">
            <v>0</v>
          </cell>
          <cell r="AP731">
            <v>0</v>
          </cell>
          <cell r="AT731" t="str">
            <v>56</v>
          </cell>
        </row>
        <row r="732">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D732">
            <v>0</v>
          </cell>
          <cell r="AE732">
            <v>0</v>
          </cell>
          <cell r="AF732">
            <v>0</v>
          </cell>
          <cell r="AG732">
            <v>0</v>
          </cell>
          <cell r="AH732">
            <v>0</v>
          </cell>
          <cell r="AI732">
            <v>0</v>
          </cell>
          <cell r="AJ732">
            <v>0</v>
          </cell>
          <cell r="AK732">
            <v>0</v>
          </cell>
          <cell r="AL732">
            <v>0</v>
          </cell>
          <cell r="AM732">
            <v>0</v>
          </cell>
          <cell r="AN732">
            <v>0</v>
          </cell>
          <cell r="AP732">
            <v>0</v>
          </cell>
          <cell r="AT732" t="str">
            <v>56</v>
          </cell>
        </row>
        <row r="733">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D733">
            <v>0</v>
          </cell>
          <cell r="AE733">
            <v>0</v>
          </cell>
          <cell r="AF733">
            <v>0</v>
          </cell>
          <cell r="AG733">
            <v>0</v>
          </cell>
          <cell r="AH733">
            <v>0</v>
          </cell>
          <cell r="AI733">
            <v>0</v>
          </cell>
          <cell r="AJ733">
            <v>0</v>
          </cell>
          <cell r="AK733">
            <v>0</v>
          </cell>
          <cell r="AL733">
            <v>0</v>
          </cell>
          <cell r="AM733">
            <v>0</v>
          </cell>
          <cell r="AN733">
            <v>0</v>
          </cell>
          <cell r="AP733">
            <v>0</v>
          </cell>
          <cell r="AT733" t="str">
            <v>56</v>
          </cell>
        </row>
        <row r="734">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D734">
            <v>0</v>
          </cell>
          <cell r="AE734">
            <v>0</v>
          </cell>
          <cell r="AF734">
            <v>0</v>
          </cell>
          <cell r="AG734">
            <v>0</v>
          </cell>
          <cell r="AH734">
            <v>0</v>
          </cell>
          <cell r="AI734">
            <v>0</v>
          </cell>
          <cell r="AJ734">
            <v>0</v>
          </cell>
          <cell r="AK734">
            <v>0</v>
          </cell>
          <cell r="AL734">
            <v>0</v>
          </cell>
          <cell r="AM734">
            <v>0</v>
          </cell>
          <cell r="AN734">
            <v>0</v>
          </cell>
          <cell r="AP734">
            <v>0</v>
          </cell>
          <cell r="AT734" t="str">
            <v>56</v>
          </cell>
        </row>
        <row r="735">
          <cell r="J735">
            <v>206063.16</v>
          </cell>
          <cell r="K735">
            <v>197652.4</v>
          </cell>
          <cell r="L735">
            <v>189241.64</v>
          </cell>
          <cell r="M735">
            <v>180830.88</v>
          </cell>
          <cell r="N735">
            <v>172420.12</v>
          </cell>
          <cell r="O735">
            <v>164009.35999999999</v>
          </cell>
          <cell r="P735">
            <v>155598.6</v>
          </cell>
          <cell r="Q735">
            <v>147187.84</v>
          </cell>
          <cell r="R735">
            <v>138777.07999999999</v>
          </cell>
          <cell r="S735">
            <v>130366.32</v>
          </cell>
          <cell r="T735">
            <v>121955.56</v>
          </cell>
          <cell r="U735">
            <v>113544.8</v>
          </cell>
          <cell r="V735">
            <v>105134.04</v>
          </cell>
          <cell r="W735">
            <v>96723.28</v>
          </cell>
          <cell r="X735">
            <v>88312.52</v>
          </cell>
          <cell r="Y735">
            <v>79901.759999999995</v>
          </cell>
          <cell r="Z735">
            <v>71491</v>
          </cell>
          <cell r="AA735">
            <v>63080.24</v>
          </cell>
          <cell r="AD735">
            <v>197652.4</v>
          </cell>
          <cell r="AE735">
            <v>189241.64</v>
          </cell>
          <cell r="AF735">
            <v>180830.88000000003</v>
          </cell>
          <cell r="AG735">
            <v>172420.12000000002</v>
          </cell>
          <cell r="AH735">
            <v>164009.36000000004</v>
          </cell>
          <cell r="AI735">
            <v>155598.60000000003</v>
          </cell>
          <cell r="AJ735">
            <v>147187.84000000003</v>
          </cell>
          <cell r="AK735">
            <v>138777.08000000002</v>
          </cell>
          <cell r="AL735">
            <v>130366.32</v>
          </cell>
          <cell r="AM735">
            <v>121955.56000000001</v>
          </cell>
          <cell r="AN735">
            <v>113544.80000000003</v>
          </cell>
          <cell r="AP735">
            <v>96723.280000000013</v>
          </cell>
          <cell r="AT735">
            <v>5</v>
          </cell>
        </row>
        <row r="736">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D736">
            <v>0</v>
          </cell>
          <cell r="AE736">
            <v>0</v>
          </cell>
          <cell r="AF736">
            <v>0</v>
          </cell>
          <cell r="AG736">
            <v>0</v>
          </cell>
          <cell r="AH736">
            <v>0</v>
          </cell>
          <cell r="AI736">
            <v>0</v>
          </cell>
          <cell r="AJ736">
            <v>0</v>
          </cell>
          <cell r="AK736">
            <v>0</v>
          </cell>
          <cell r="AL736">
            <v>0</v>
          </cell>
          <cell r="AM736">
            <v>0</v>
          </cell>
          <cell r="AN736">
            <v>0</v>
          </cell>
          <cell r="AP736">
            <v>0</v>
          </cell>
          <cell r="AT736">
            <v>5</v>
          </cell>
        </row>
        <row r="737">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D737">
            <v>0</v>
          </cell>
          <cell r="AE737">
            <v>0</v>
          </cell>
          <cell r="AF737">
            <v>0</v>
          </cell>
          <cell r="AG737">
            <v>0</v>
          </cell>
          <cell r="AH737">
            <v>0</v>
          </cell>
          <cell r="AI737">
            <v>0</v>
          </cell>
          <cell r="AJ737">
            <v>0</v>
          </cell>
          <cell r="AK737">
            <v>0</v>
          </cell>
          <cell r="AL737">
            <v>0</v>
          </cell>
          <cell r="AM737">
            <v>0</v>
          </cell>
          <cell r="AN737">
            <v>0</v>
          </cell>
          <cell r="AP737">
            <v>0</v>
          </cell>
          <cell r="AT737">
            <v>5</v>
          </cell>
        </row>
        <row r="738">
          <cell r="J738">
            <v>42427.99</v>
          </cell>
          <cell r="K738">
            <v>42055.82</v>
          </cell>
          <cell r="L738">
            <v>41683.65</v>
          </cell>
          <cell r="M738">
            <v>41311.480000000003</v>
          </cell>
          <cell r="N738">
            <v>40939.31</v>
          </cell>
          <cell r="O738">
            <v>40567.14</v>
          </cell>
          <cell r="P738">
            <v>40194.97</v>
          </cell>
          <cell r="Q738">
            <v>39822.800000000003</v>
          </cell>
          <cell r="R738">
            <v>39450.629999999997</v>
          </cell>
          <cell r="S738">
            <v>39078.46</v>
          </cell>
          <cell r="T738">
            <v>38706.29</v>
          </cell>
          <cell r="U738">
            <v>38334.120000000003</v>
          </cell>
          <cell r="V738">
            <v>37961.949999999997</v>
          </cell>
          <cell r="W738">
            <v>37589.78</v>
          </cell>
          <cell r="X738">
            <v>37217.61</v>
          </cell>
          <cell r="Y738">
            <v>36845.440000000002</v>
          </cell>
          <cell r="Z738">
            <v>36473.269999999997</v>
          </cell>
          <cell r="AA738">
            <v>36101.1</v>
          </cell>
          <cell r="AD738">
            <v>42055.82</v>
          </cell>
          <cell r="AE738">
            <v>41683.649999999994</v>
          </cell>
          <cell r="AF738">
            <v>41311.479999999996</v>
          </cell>
          <cell r="AG738">
            <v>40939.310000000005</v>
          </cell>
          <cell r="AH738">
            <v>40567.14</v>
          </cell>
          <cell r="AI738">
            <v>40194.97</v>
          </cell>
          <cell r="AJ738">
            <v>39822.800000000003</v>
          </cell>
          <cell r="AK738">
            <v>39450.630000000005</v>
          </cell>
          <cell r="AL738">
            <v>39078.46</v>
          </cell>
          <cell r="AM738">
            <v>38706.29</v>
          </cell>
          <cell r="AN738">
            <v>38334.120000000003</v>
          </cell>
          <cell r="AP738">
            <v>37589.78</v>
          </cell>
          <cell r="AT738">
            <v>5</v>
          </cell>
        </row>
        <row r="739">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D739">
            <v>0</v>
          </cell>
          <cell r="AE739">
            <v>0</v>
          </cell>
          <cell r="AF739">
            <v>0</v>
          </cell>
          <cell r="AG739">
            <v>0</v>
          </cell>
          <cell r="AH739">
            <v>0</v>
          </cell>
          <cell r="AI739">
            <v>0</v>
          </cell>
          <cell r="AJ739">
            <v>0</v>
          </cell>
          <cell r="AK739">
            <v>0</v>
          </cell>
          <cell r="AL739">
            <v>0</v>
          </cell>
          <cell r="AM739">
            <v>0</v>
          </cell>
          <cell r="AN739">
            <v>0</v>
          </cell>
          <cell r="AP739">
            <v>0</v>
          </cell>
          <cell r="AT739">
            <v>5</v>
          </cell>
        </row>
        <row r="740">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D740">
            <v>0</v>
          </cell>
          <cell r="AE740">
            <v>0</v>
          </cell>
          <cell r="AF740">
            <v>0</v>
          </cell>
          <cell r="AG740">
            <v>0</v>
          </cell>
          <cell r="AH740">
            <v>0</v>
          </cell>
          <cell r="AI740">
            <v>0</v>
          </cell>
          <cell r="AJ740">
            <v>0</v>
          </cell>
          <cell r="AK740">
            <v>0</v>
          </cell>
          <cell r="AL740">
            <v>0</v>
          </cell>
          <cell r="AM740">
            <v>0</v>
          </cell>
          <cell r="AN740">
            <v>0</v>
          </cell>
          <cell r="AP740">
            <v>0</v>
          </cell>
          <cell r="AT740">
            <v>5</v>
          </cell>
        </row>
        <row r="741">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D741">
            <v>0</v>
          </cell>
          <cell r="AE741">
            <v>0</v>
          </cell>
          <cell r="AF741">
            <v>0</v>
          </cell>
          <cell r="AG741">
            <v>0</v>
          </cell>
          <cell r="AH741">
            <v>0</v>
          </cell>
          <cell r="AI741">
            <v>0</v>
          </cell>
          <cell r="AJ741">
            <v>0</v>
          </cell>
          <cell r="AK741">
            <v>0</v>
          </cell>
          <cell r="AL741">
            <v>0</v>
          </cell>
          <cell r="AM741">
            <v>0</v>
          </cell>
          <cell r="AN741">
            <v>0</v>
          </cell>
          <cell r="AP741">
            <v>0</v>
          </cell>
          <cell r="AT741">
            <v>5</v>
          </cell>
        </row>
        <row r="742">
          <cell r="J742">
            <v>1558321.55</v>
          </cell>
          <cell r="K742">
            <v>1551486.8</v>
          </cell>
          <cell r="L742">
            <v>1544652.05</v>
          </cell>
          <cell r="M742">
            <v>1537817.3</v>
          </cell>
          <cell r="N742">
            <v>1530982.55</v>
          </cell>
          <cell r="O742">
            <v>1524147.8</v>
          </cell>
          <cell r="P742">
            <v>1517313.05</v>
          </cell>
          <cell r="Q742">
            <v>1510478.3</v>
          </cell>
          <cell r="R742">
            <v>1503643.55</v>
          </cell>
          <cell r="S742">
            <v>1496808.8</v>
          </cell>
          <cell r="T742">
            <v>1489974.05</v>
          </cell>
          <cell r="U742">
            <v>1483139.3</v>
          </cell>
          <cell r="V742">
            <v>1476304.55</v>
          </cell>
          <cell r="W742">
            <v>1469469.8</v>
          </cell>
          <cell r="X742">
            <v>1462635.05</v>
          </cell>
          <cell r="Y742">
            <v>1455800.3</v>
          </cell>
          <cell r="Z742">
            <v>1448965.55</v>
          </cell>
          <cell r="AA742">
            <v>1442130.8</v>
          </cell>
          <cell r="AD742">
            <v>1551486.8000000005</v>
          </cell>
          <cell r="AE742">
            <v>1544652.0500000005</v>
          </cell>
          <cell r="AF742">
            <v>1537817.3000000005</v>
          </cell>
          <cell r="AG742">
            <v>1530982.5500000005</v>
          </cell>
          <cell r="AH742">
            <v>1524147.8000000005</v>
          </cell>
          <cell r="AI742">
            <v>1517313.0500000005</v>
          </cell>
          <cell r="AJ742">
            <v>1510478.3000000005</v>
          </cell>
          <cell r="AK742">
            <v>1503643.5500000005</v>
          </cell>
          <cell r="AL742">
            <v>1496808.8000000005</v>
          </cell>
          <cell r="AM742">
            <v>1489974.0500000005</v>
          </cell>
          <cell r="AN742">
            <v>1483139.3000000005</v>
          </cell>
          <cell r="AP742">
            <v>1469469.8000000005</v>
          </cell>
          <cell r="AT742">
            <v>5</v>
          </cell>
        </row>
        <row r="743">
          <cell r="J743">
            <v>4379946.12</v>
          </cell>
          <cell r="K743">
            <v>4368687.87</v>
          </cell>
          <cell r="L743">
            <v>4356061.5999999996</v>
          </cell>
          <cell r="M743">
            <v>4343435.33</v>
          </cell>
          <cell r="N743">
            <v>4330809.0599999996</v>
          </cell>
          <cell r="O743">
            <v>4318182.79</v>
          </cell>
          <cell r="P743">
            <v>4305556.5199999996</v>
          </cell>
          <cell r="Q743">
            <v>4292930.25</v>
          </cell>
          <cell r="R743">
            <v>4280303.9800000004</v>
          </cell>
          <cell r="S743">
            <v>4267677.71</v>
          </cell>
          <cell r="T743">
            <v>4255051.4400000004</v>
          </cell>
          <cell r="U743">
            <v>4322624.46</v>
          </cell>
          <cell r="V743">
            <v>4309759.51</v>
          </cell>
          <cell r="W743">
            <v>4296894.5599999996</v>
          </cell>
          <cell r="X743">
            <v>4284029.6100000003</v>
          </cell>
          <cell r="Y743">
            <v>4271164.66</v>
          </cell>
          <cell r="Z743">
            <v>4258299.71</v>
          </cell>
          <cell r="AA743">
            <v>4245434.76</v>
          </cell>
          <cell r="AD743">
            <v>4368058.2341666669</v>
          </cell>
          <cell r="AE743">
            <v>4355547.1150000002</v>
          </cell>
          <cell r="AF743">
            <v>4343035.6675000014</v>
          </cell>
          <cell r="AG743">
            <v>4330523.8916666666</v>
          </cell>
          <cell r="AH743">
            <v>4321353.4245833326</v>
          </cell>
          <cell r="AI743">
            <v>4315514.4854166666</v>
          </cell>
          <cell r="AJ743">
            <v>4309598.6554166665</v>
          </cell>
          <cell r="AK743">
            <v>4303605.9345833333</v>
          </cell>
          <cell r="AL743">
            <v>4297593.3237499995</v>
          </cell>
          <cell r="AM743">
            <v>4291560.822916667</v>
          </cell>
          <cell r="AN743">
            <v>4285508.4320833338</v>
          </cell>
          <cell r="AP743">
            <v>4273343.9804166667</v>
          </cell>
          <cell r="AT743" t="str">
            <v>5</v>
          </cell>
        </row>
        <row r="744">
          <cell r="J744">
            <v>1220173.96</v>
          </cell>
          <cell r="K744">
            <v>1213280.32</v>
          </cell>
          <cell r="L744">
            <v>1206386.68</v>
          </cell>
          <cell r="M744">
            <v>1199493.04</v>
          </cell>
          <cell r="N744">
            <v>1192599.3999999999</v>
          </cell>
          <cell r="O744">
            <v>1185705.76</v>
          </cell>
          <cell r="P744">
            <v>1178812.1200000001</v>
          </cell>
          <cell r="Q744">
            <v>1171918.48</v>
          </cell>
          <cell r="R744">
            <v>1165024.8400000001</v>
          </cell>
          <cell r="S744">
            <v>1158131.2</v>
          </cell>
          <cell r="T744">
            <v>1151237.56</v>
          </cell>
          <cell r="U744">
            <v>1144343.92</v>
          </cell>
          <cell r="V744">
            <v>1137450.28</v>
          </cell>
          <cell r="W744">
            <v>1130556.6399999999</v>
          </cell>
          <cell r="X744">
            <v>1123663</v>
          </cell>
          <cell r="Y744">
            <v>1116769.3600000001</v>
          </cell>
          <cell r="Z744">
            <v>1109875.72</v>
          </cell>
          <cell r="AA744">
            <v>1102982.08</v>
          </cell>
          <cell r="AD744">
            <v>1213280.3200000003</v>
          </cell>
          <cell r="AE744">
            <v>1206386.68</v>
          </cell>
          <cell r="AF744">
            <v>1199493.04</v>
          </cell>
          <cell r="AG744">
            <v>1192599.3999999999</v>
          </cell>
          <cell r="AH744">
            <v>1185705.76</v>
          </cell>
          <cell r="AI744">
            <v>1178812.1199999999</v>
          </cell>
          <cell r="AJ744">
            <v>1171918.48</v>
          </cell>
          <cell r="AK744">
            <v>1165024.8400000001</v>
          </cell>
          <cell r="AL744">
            <v>1158131.2</v>
          </cell>
          <cell r="AM744">
            <v>1151237.56</v>
          </cell>
          <cell r="AN744">
            <v>1144343.9200000002</v>
          </cell>
          <cell r="AP744">
            <v>1130556.6399999999</v>
          </cell>
          <cell r="AT744" t="str">
            <v>5</v>
          </cell>
        </row>
        <row r="745">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D745">
            <v>0</v>
          </cell>
          <cell r="AE745">
            <v>0</v>
          </cell>
          <cell r="AF745">
            <v>0</v>
          </cell>
          <cell r="AG745">
            <v>0</v>
          </cell>
          <cell r="AH745">
            <v>0</v>
          </cell>
          <cell r="AI745">
            <v>0</v>
          </cell>
          <cell r="AJ745">
            <v>0</v>
          </cell>
          <cell r="AK745">
            <v>0</v>
          </cell>
          <cell r="AL745">
            <v>0</v>
          </cell>
          <cell r="AM745">
            <v>0</v>
          </cell>
          <cell r="AN745">
            <v>0</v>
          </cell>
          <cell r="AP745">
            <v>0</v>
          </cell>
          <cell r="AT745">
            <v>5</v>
          </cell>
        </row>
        <row r="746">
          <cell r="J746">
            <v>206202.32</v>
          </cell>
          <cell r="K746">
            <v>205037.33</v>
          </cell>
          <cell r="L746">
            <v>203872.34</v>
          </cell>
          <cell r="M746">
            <v>202707.35</v>
          </cell>
          <cell r="N746">
            <v>201542.36</v>
          </cell>
          <cell r="O746">
            <v>200377.37</v>
          </cell>
          <cell r="P746">
            <v>199212.38</v>
          </cell>
          <cell r="Q746">
            <v>198047.39</v>
          </cell>
          <cell r="R746">
            <v>196882.4</v>
          </cell>
          <cell r="S746">
            <v>195717.41</v>
          </cell>
          <cell r="T746">
            <v>194552.42</v>
          </cell>
          <cell r="U746">
            <v>193387.43</v>
          </cell>
          <cell r="V746">
            <v>192222.44</v>
          </cell>
          <cell r="W746">
            <v>191057.45</v>
          </cell>
          <cell r="X746">
            <v>189892.46</v>
          </cell>
          <cell r="Y746">
            <v>188727.47</v>
          </cell>
          <cell r="Z746">
            <v>187562.48</v>
          </cell>
          <cell r="AA746">
            <v>186397.49</v>
          </cell>
          <cell r="AD746">
            <v>205037.33000000005</v>
          </cell>
          <cell r="AE746">
            <v>203872.34</v>
          </cell>
          <cell r="AF746">
            <v>202707.35</v>
          </cell>
          <cell r="AG746">
            <v>201542.36</v>
          </cell>
          <cell r="AH746">
            <v>200377.37</v>
          </cell>
          <cell r="AI746">
            <v>199212.37999999998</v>
          </cell>
          <cell r="AJ746">
            <v>198047.38999999998</v>
          </cell>
          <cell r="AK746">
            <v>196882.4</v>
          </cell>
          <cell r="AL746">
            <v>195717.41</v>
          </cell>
          <cell r="AM746">
            <v>194552.42</v>
          </cell>
          <cell r="AN746">
            <v>193387.43000000002</v>
          </cell>
          <cell r="AP746">
            <v>191057.44999999998</v>
          </cell>
          <cell r="AT746" t="str">
            <v>5</v>
          </cell>
        </row>
        <row r="747">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D747">
            <v>0</v>
          </cell>
          <cell r="AE747">
            <v>0</v>
          </cell>
          <cell r="AF747">
            <v>0</v>
          </cell>
          <cell r="AG747">
            <v>0</v>
          </cell>
          <cell r="AH747">
            <v>0</v>
          </cell>
          <cell r="AI747">
            <v>0</v>
          </cell>
          <cell r="AJ747">
            <v>0</v>
          </cell>
          <cell r="AK747">
            <v>0</v>
          </cell>
          <cell r="AL747">
            <v>0</v>
          </cell>
          <cell r="AM747">
            <v>0</v>
          </cell>
          <cell r="AN747">
            <v>0</v>
          </cell>
          <cell r="AP747">
            <v>0</v>
          </cell>
          <cell r="AT747">
            <v>5</v>
          </cell>
        </row>
        <row r="748">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D748">
            <v>0</v>
          </cell>
          <cell r="AE748">
            <v>0</v>
          </cell>
          <cell r="AF748">
            <v>0</v>
          </cell>
          <cell r="AG748">
            <v>0</v>
          </cell>
          <cell r="AH748">
            <v>0</v>
          </cell>
          <cell r="AI748">
            <v>0</v>
          </cell>
          <cell r="AJ748">
            <v>0</v>
          </cell>
          <cell r="AK748">
            <v>0</v>
          </cell>
          <cell r="AL748">
            <v>0</v>
          </cell>
          <cell r="AM748">
            <v>0</v>
          </cell>
          <cell r="AN748">
            <v>0</v>
          </cell>
          <cell r="AP748">
            <v>0</v>
          </cell>
          <cell r="AT748">
            <v>5</v>
          </cell>
        </row>
        <row r="749">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D749">
            <v>0</v>
          </cell>
          <cell r="AE749">
            <v>0</v>
          </cell>
          <cell r="AF749">
            <v>0</v>
          </cell>
          <cell r="AG749">
            <v>0</v>
          </cell>
          <cell r="AH749">
            <v>0</v>
          </cell>
          <cell r="AI749">
            <v>0</v>
          </cell>
          <cell r="AJ749">
            <v>0</v>
          </cell>
          <cell r="AK749">
            <v>0</v>
          </cell>
          <cell r="AL749">
            <v>0</v>
          </cell>
          <cell r="AM749">
            <v>0</v>
          </cell>
          <cell r="AN749">
            <v>0</v>
          </cell>
          <cell r="AP749">
            <v>0</v>
          </cell>
          <cell r="AT749">
            <v>5</v>
          </cell>
        </row>
        <row r="750">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D750">
            <v>0</v>
          </cell>
          <cell r="AE750">
            <v>0</v>
          </cell>
          <cell r="AF750">
            <v>0</v>
          </cell>
          <cell r="AG750">
            <v>0</v>
          </cell>
          <cell r="AH750">
            <v>0</v>
          </cell>
          <cell r="AI750">
            <v>0</v>
          </cell>
          <cell r="AJ750">
            <v>0</v>
          </cell>
          <cell r="AK750">
            <v>0</v>
          </cell>
          <cell r="AL750">
            <v>0</v>
          </cell>
          <cell r="AM750">
            <v>0</v>
          </cell>
          <cell r="AN750">
            <v>0</v>
          </cell>
          <cell r="AP750">
            <v>0</v>
          </cell>
          <cell r="AT750">
            <v>5</v>
          </cell>
        </row>
        <row r="751">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D751">
            <v>0</v>
          </cell>
          <cell r="AE751">
            <v>0</v>
          </cell>
          <cell r="AF751">
            <v>0</v>
          </cell>
          <cell r="AG751">
            <v>0</v>
          </cell>
          <cell r="AH751">
            <v>0</v>
          </cell>
          <cell r="AI751">
            <v>0</v>
          </cell>
          <cell r="AJ751">
            <v>0</v>
          </cell>
          <cell r="AK751">
            <v>0</v>
          </cell>
          <cell r="AL751">
            <v>0</v>
          </cell>
          <cell r="AM751">
            <v>0</v>
          </cell>
          <cell r="AN751">
            <v>0</v>
          </cell>
          <cell r="AP751">
            <v>0</v>
          </cell>
          <cell r="AT751">
            <v>5</v>
          </cell>
        </row>
        <row r="752">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D752">
            <v>0</v>
          </cell>
          <cell r="AE752">
            <v>0</v>
          </cell>
          <cell r="AF752">
            <v>0</v>
          </cell>
          <cell r="AG752">
            <v>0</v>
          </cell>
          <cell r="AH752">
            <v>0</v>
          </cell>
          <cell r="AI752">
            <v>0</v>
          </cell>
          <cell r="AJ752">
            <v>0</v>
          </cell>
          <cell r="AK752">
            <v>0</v>
          </cell>
          <cell r="AL752">
            <v>0</v>
          </cell>
          <cell r="AM752">
            <v>0</v>
          </cell>
          <cell r="AN752">
            <v>0</v>
          </cell>
          <cell r="AP752">
            <v>0</v>
          </cell>
          <cell r="AT752">
            <v>5</v>
          </cell>
        </row>
        <row r="753">
          <cell r="J753">
            <v>1163521.2</v>
          </cell>
          <cell r="K753">
            <v>1155089.8799999999</v>
          </cell>
          <cell r="L753">
            <v>1146658.56</v>
          </cell>
          <cell r="M753">
            <v>1138227.24</v>
          </cell>
          <cell r="N753">
            <v>1129795.92</v>
          </cell>
          <cell r="O753">
            <v>1121364.6000000001</v>
          </cell>
          <cell r="P753">
            <v>1112933.28</v>
          </cell>
          <cell r="Q753">
            <v>1104501.96</v>
          </cell>
          <cell r="R753">
            <v>1096070.6399999999</v>
          </cell>
          <cell r="S753">
            <v>1087639.32</v>
          </cell>
          <cell r="T753">
            <v>1079208</v>
          </cell>
          <cell r="U753">
            <v>1070776.68</v>
          </cell>
          <cell r="V753">
            <v>1062345.3600000001</v>
          </cell>
          <cell r="W753">
            <v>1053914.04</v>
          </cell>
          <cell r="X753">
            <v>1045482.72</v>
          </cell>
          <cell r="Y753">
            <v>1037051.4</v>
          </cell>
          <cell r="Z753">
            <v>1028620.08</v>
          </cell>
          <cell r="AA753">
            <v>1020188.76</v>
          </cell>
          <cell r="AD753">
            <v>1155089.8799999999</v>
          </cell>
          <cell r="AE753">
            <v>1146658.56</v>
          </cell>
          <cell r="AF753">
            <v>1138227.24</v>
          </cell>
          <cell r="AG753">
            <v>1129795.9200000002</v>
          </cell>
          <cell r="AH753">
            <v>1121364.6000000001</v>
          </cell>
          <cell r="AI753">
            <v>1112933.28</v>
          </cell>
          <cell r="AJ753">
            <v>1104501.96</v>
          </cell>
          <cell r="AK753">
            <v>1096070.6399999999</v>
          </cell>
          <cell r="AL753">
            <v>1087639.32</v>
          </cell>
          <cell r="AM753">
            <v>1079208</v>
          </cell>
          <cell r="AN753">
            <v>1070776.6800000002</v>
          </cell>
          <cell r="AP753">
            <v>1053914.04</v>
          </cell>
          <cell r="AT753">
            <v>5</v>
          </cell>
        </row>
        <row r="754">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D754">
            <v>0</v>
          </cell>
          <cell r="AE754">
            <v>0</v>
          </cell>
          <cell r="AF754">
            <v>0</v>
          </cell>
          <cell r="AG754">
            <v>0</v>
          </cell>
          <cell r="AH754">
            <v>0</v>
          </cell>
          <cell r="AI754">
            <v>0</v>
          </cell>
          <cell r="AJ754">
            <v>0</v>
          </cell>
          <cell r="AK754">
            <v>0</v>
          </cell>
          <cell r="AL754">
            <v>0</v>
          </cell>
          <cell r="AM754">
            <v>0</v>
          </cell>
          <cell r="AN754">
            <v>0</v>
          </cell>
          <cell r="AP754">
            <v>0</v>
          </cell>
          <cell r="AT754">
            <v>5</v>
          </cell>
        </row>
        <row r="755">
          <cell r="J755">
            <v>406685.42</v>
          </cell>
          <cell r="K755">
            <v>404032.55</v>
          </cell>
          <cell r="L755">
            <v>401379.68</v>
          </cell>
          <cell r="M755">
            <v>398726.81</v>
          </cell>
          <cell r="N755">
            <v>396073.94</v>
          </cell>
          <cell r="O755">
            <v>393421.07</v>
          </cell>
          <cell r="P755">
            <v>390768.2</v>
          </cell>
          <cell r="Q755">
            <v>388115.33</v>
          </cell>
          <cell r="R755">
            <v>385462.46</v>
          </cell>
          <cell r="S755">
            <v>382809.59</v>
          </cell>
          <cell r="T755">
            <v>380156.72</v>
          </cell>
          <cell r="U755">
            <v>377503.85</v>
          </cell>
          <cell r="V755">
            <v>374850.98</v>
          </cell>
          <cell r="W755">
            <v>372198.11</v>
          </cell>
          <cell r="X755">
            <v>369545.24</v>
          </cell>
          <cell r="Y755">
            <v>366892.37</v>
          </cell>
          <cell r="Z755">
            <v>364239.5</v>
          </cell>
          <cell r="AA755">
            <v>361586.63</v>
          </cell>
          <cell r="AD755">
            <v>404032.55</v>
          </cell>
          <cell r="AE755">
            <v>401379.67999999993</v>
          </cell>
          <cell r="AF755">
            <v>398726.81000000006</v>
          </cell>
          <cell r="AG755">
            <v>396073.93999999994</v>
          </cell>
          <cell r="AH755">
            <v>393421.07</v>
          </cell>
          <cell r="AI755">
            <v>390768.19999999995</v>
          </cell>
          <cell r="AJ755">
            <v>388115.33</v>
          </cell>
          <cell r="AK755">
            <v>385462.46</v>
          </cell>
          <cell r="AL755">
            <v>382809.58999999991</v>
          </cell>
          <cell r="AM755">
            <v>380156.72</v>
          </cell>
          <cell r="AN755">
            <v>377503.84999999992</v>
          </cell>
          <cell r="AP755">
            <v>372198.11000000004</v>
          </cell>
          <cell r="AT755">
            <v>5</v>
          </cell>
        </row>
        <row r="756">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D756">
            <v>0</v>
          </cell>
          <cell r="AE756">
            <v>0</v>
          </cell>
          <cell r="AF756">
            <v>0</v>
          </cell>
          <cell r="AG756">
            <v>0</v>
          </cell>
          <cell r="AH756">
            <v>0</v>
          </cell>
          <cell r="AI756">
            <v>0</v>
          </cell>
          <cell r="AJ756">
            <v>0</v>
          </cell>
          <cell r="AK756">
            <v>0</v>
          </cell>
          <cell r="AL756">
            <v>0</v>
          </cell>
          <cell r="AM756">
            <v>0</v>
          </cell>
          <cell r="AN756">
            <v>0</v>
          </cell>
          <cell r="AP756">
            <v>0</v>
          </cell>
          <cell r="AT756">
            <v>5</v>
          </cell>
        </row>
        <row r="757">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D757">
            <v>0</v>
          </cell>
          <cell r="AE757">
            <v>0</v>
          </cell>
          <cell r="AF757">
            <v>0</v>
          </cell>
          <cell r="AG757">
            <v>0</v>
          </cell>
          <cell r="AH757">
            <v>0</v>
          </cell>
          <cell r="AI757">
            <v>0</v>
          </cell>
          <cell r="AJ757">
            <v>0</v>
          </cell>
          <cell r="AK757">
            <v>0</v>
          </cell>
          <cell r="AL757">
            <v>0</v>
          </cell>
          <cell r="AM757">
            <v>0</v>
          </cell>
          <cell r="AN757">
            <v>0</v>
          </cell>
          <cell r="AP757">
            <v>0</v>
          </cell>
          <cell r="AT757">
            <v>5</v>
          </cell>
        </row>
        <row r="758">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D758">
            <v>0</v>
          </cell>
          <cell r="AE758">
            <v>0</v>
          </cell>
          <cell r="AF758">
            <v>0</v>
          </cell>
          <cell r="AG758">
            <v>0</v>
          </cell>
          <cell r="AH758">
            <v>0</v>
          </cell>
          <cell r="AI758">
            <v>0</v>
          </cell>
          <cell r="AJ758">
            <v>0</v>
          </cell>
          <cell r="AK758">
            <v>0</v>
          </cell>
          <cell r="AL758">
            <v>0</v>
          </cell>
          <cell r="AM758">
            <v>0</v>
          </cell>
          <cell r="AN758">
            <v>0</v>
          </cell>
          <cell r="AP758">
            <v>0</v>
          </cell>
          <cell r="AT758">
            <v>5</v>
          </cell>
        </row>
        <row r="759">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D759">
            <v>0</v>
          </cell>
          <cell r="AE759">
            <v>0</v>
          </cell>
          <cell r="AF759">
            <v>0</v>
          </cell>
          <cell r="AG759">
            <v>0</v>
          </cell>
          <cell r="AH759">
            <v>0</v>
          </cell>
          <cell r="AI759">
            <v>0</v>
          </cell>
          <cell r="AJ759">
            <v>0</v>
          </cell>
          <cell r="AK759">
            <v>0</v>
          </cell>
          <cell r="AL759">
            <v>0</v>
          </cell>
          <cell r="AM759">
            <v>0</v>
          </cell>
          <cell r="AN759">
            <v>0</v>
          </cell>
          <cell r="AP759">
            <v>0</v>
          </cell>
          <cell r="AT759">
            <v>5</v>
          </cell>
        </row>
        <row r="760">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D760">
            <v>0</v>
          </cell>
          <cell r="AE760">
            <v>0</v>
          </cell>
          <cell r="AF760">
            <v>0</v>
          </cell>
          <cell r="AG760">
            <v>0</v>
          </cell>
          <cell r="AH760">
            <v>0</v>
          </cell>
          <cell r="AI760">
            <v>0</v>
          </cell>
          <cell r="AJ760">
            <v>0</v>
          </cell>
          <cell r="AK760">
            <v>0</v>
          </cell>
          <cell r="AL760">
            <v>0</v>
          </cell>
          <cell r="AM760">
            <v>0</v>
          </cell>
          <cell r="AN760">
            <v>0</v>
          </cell>
          <cell r="AP760">
            <v>0</v>
          </cell>
          <cell r="AT760">
            <v>5</v>
          </cell>
        </row>
        <row r="761">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D761">
            <v>0</v>
          </cell>
          <cell r="AE761">
            <v>0</v>
          </cell>
          <cell r="AF761">
            <v>0</v>
          </cell>
          <cell r="AG761">
            <v>0</v>
          </cell>
          <cell r="AH761">
            <v>0</v>
          </cell>
          <cell r="AI761">
            <v>0</v>
          </cell>
          <cell r="AJ761">
            <v>0</v>
          </cell>
          <cell r="AK761">
            <v>0</v>
          </cell>
          <cell r="AL761">
            <v>0</v>
          </cell>
          <cell r="AM761">
            <v>0</v>
          </cell>
          <cell r="AN761">
            <v>0</v>
          </cell>
          <cell r="AP761">
            <v>0</v>
          </cell>
          <cell r="AT761">
            <v>5</v>
          </cell>
        </row>
        <row r="762">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D762">
            <v>0</v>
          </cell>
          <cell r="AE762">
            <v>0</v>
          </cell>
          <cell r="AF762">
            <v>0</v>
          </cell>
          <cell r="AG762">
            <v>0</v>
          </cell>
          <cell r="AH762">
            <v>0</v>
          </cell>
          <cell r="AI762">
            <v>0</v>
          </cell>
          <cell r="AJ762">
            <v>0</v>
          </cell>
          <cell r="AK762">
            <v>0</v>
          </cell>
          <cell r="AL762">
            <v>0</v>
          </cell>
          <cell r="AM762">
            <v>0</v>
          </cell>
          <cell r="AN762">
            <v>0</v>
          </cell>
          <cell r="AP762">
            <v>0</v>
          </cell>
          <cell r="AT762">
            <v>5</v>
          </cell>
        </row>
        <row r="763">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D763">
            <v>0</v>
          </cell>
          <cell r="AE763">
            <v>0</v>
          </cell>
          <cell r="AF763">
            <v>0</v>
          </cell>
          <cell r="AG763">
            <v>0</v>
          </cell>
          <cell r="AH763">
            <v>0</v>
          </cell>
          <cell r="AI763">
            <v>0</v>
          </cell>
          <cell r="AJ763">
            <v>0</v>
          </cell>
          <cell r="AK763">
            <v>0</v>
          </cell>
          <cell r="AL763">
            <v>0</v>
          </cell>
          <cell r="AM763">
            <v>0</v>
          </cell>
          <cell r="AN763">
            <v>0</v>
          </cell>
          <cell r="AP763">
            <v>0</v>
          </cell>
          <cell r="AT763">
            <v>5</v>
          </cell>
        </row>
        <row r="764">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D764">
            <v>0</v>
          </cell>
          <cell r="AE764">
            <v>0</v>
          </cell>
          <cell r="AF764">
            <v>0</v>
          </cell>
          <cell r="AG764">
            <v>0</v>
          </cell>
          <cell r="AH764">
            <v>0</v>
          </cell>
          <cell r="AI764">
            <v>0</v>
          </cell>
          <cell r="AJ764">
            <v>0</v>
          </cell>
          <cell r="AK764">
            <v>0</v>
          </cell>
          <cell r="AL764">
            <v>0</v>
          </cell>
          <cell r="AM764">
            <v>0</v>
          </cell>
          <cell r="AN764">
            <v>0</v>
          </cell>
          <cell r="AP764">
            <v>0</v>
          </cell>
          <cell r="AT764">
            <v>5</v>
          </cell>
        </row>
        <row r="765">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D765">
            <v>0</v>
          </cell>
          <cell r="AE765">
            <v>0</v>
          </cell>
          <cell r="AF765">
            <v>0</v>
          </cell>
          <cell r="AG765">
            <v>0</v>
          </cell>
          <cell r="AH765">
            <v>0</v>
          </cell>
          <cell r="AI765">
            <v>0</v>
          </cell>
          <cell r="AJ765">
            <v>0</v>
          </cell>
          <cell r="AK765">
            <v>0</v>
          </cell>
          <cell r="AL765">
            <v>0</v>
          </cell>
          <cell r="AM765">
            <v>0</v>
          </cell>
          <cell r="AN765">
            <v>0</v>
          </cell>
          <cell r="AP765">
            <v>0</v>
          </cell>
          <cell r="AT765" t="str">
            <v>5</v>
          </cell>
        </row>
        <row r="766">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D766">
            <v>0</v>
          </cell>
          <cell r="AE766">
            <v>0</v>
          </cell>
          <cell r="AF766">
            <v>0</v>
          </cell>
          <cell r="AG766">
            <v>0</v>
          </cell>
          <cell r="AH766">
            <v>0</v>
          </cell>
          <cell r="AI766">
            <v>0</v>
          </cell>
          <cell r="AJ766">
            <v>0</v>
          </cell>
          <cell r="AK766">
            <v>0</v>
          </cell>
          <cell r="AL766">
            <v>0</v>
          </cell>
          <cell r="AM766">
            <v>0</v>
          </cell>
          <cell r="AN766">
            <v>0</v>
          </cell>
          <cell r="AP766">
            <v>0</v>
          </cell>
          <cell r="AT766" t="str">
            <v>5</v>
          </cell>
        </row>
        <row r="767">
          <cell r="J767">
            <v>720567.41</v>
          </cell>
          <cell r="K767">
            <v>699306.67</v>
          </cell>
          <cell r="L767">
            <v>678045.93</v>
          </cell>
          <cell r="M767">
            <v>656785.18999999994</v>
          </cell>
          <cell r="N767">
            <v>635524.44999999995</v>
          </cell>
          <cell r="O767">
            <v>614263.71</v>
          </cell>
          <cell r="P767">
            <v>593002.97</v>
          </cell>
          <cell r="Q767">
            <v>571742.23</v>
          </cell>
          <cell r="R767">
            <v>550481.49</v>
          </cell>
          <cell r="S767">
            <v>529220.75</v>
          </cell>
          <cell r="T767">
            <v>507960.01</v>
          </cell>
          <cell r="U767">
            <v>486699.27</v>
          </cell>
          <cell r="V767">
            <v>465438.53</v>
          </cell>
          <cell r="W767">
            <v>444177.79</v>
          </cell>
          <cell r="X767">
            <v>422917.05</v>
          </cell>
          <cell r="Y767">
            <v>401656.31</v>
          </cell>
          <cell r="Z767">
            <v>380395.57</v>
          </cell>
          <cell r="AA767">
            <v>311010.76</v>
          </cell>
          <cell r="AD767">
            <v>699306.66999999993</v>
          </cell>
          <cell r="AE767">
            <v>678045.92999999982</v>
          </cell>
          <cell r="AF767">
            <v>656785.18999999994</v>
          </cell>
          <cell r="AG767">
            <v>635524.44999999995</v>
          </cell>
          <cell r="AH767">
            <v>614263.71000000008</v>
          </cell>
          <cell r="AI767">
            <v>593002.97</v>
          </cell>
          <cell r="AJ767">
            <v>571742.23</v>
          </cell>
          <cell r="AK767">
            <v>550481.49000000011</v>
          </cell>
          <cell r="AL767">
            <v>529220.74999999988</v>
          </cell>
          <cell r="AM767">
            <v>507960.00999999995</v>
          </cell>
          <cell r="AN767">
            <v>484694.10041666665</v>
          </cell>
          <cell r="AP767">
            <v>436831.48041666666</v>
          </cell>
          <cell r="AT767" t="str">
            <v>5</v>
          </cell>
        </row>
        <row r="768">
          <cell r="J768">
            <v>1298377.71</v>
          </cell>
          <cell r="K768">
            <v>1261388.57</v>
          </cell>
          <cell r="L768">
            <v>1227266.43</v>
          </cell>
          <cell r="M768">
            <v>1191436.29</v>
          </cell>
          <cell r="N768">
            <v>1157863.1499999999</v>
          </cell>
          <cell r="O768">
            <v>1122704.01</v>
          </cell>
          <cell r="P768">
            <v>1087130.8899999999</v>
          </cell>
          <cell r="Q768">
            <v>1050141.75</v>
          </cell>
          <cell r="R768">
            <v>1013152.61</v>
          </cell>
          <cell r="S768">
            <v>976163.47</v>
          </cell>
          <cell r="T768">
            <v>965134.33</v>
          </cell>
          <cell r="U768">
            <v>928145.19</v>
          </cell>
          <cell r="V768">
            <v>891156.05</v>
          </cell>
          <cell r="W768">
            <v>854166.91</v>
          </cell>
          <cell r="X768">
            <v>817177.77</v>
          </cell>
          <cell r="Y768">
            <v>781468.01</v>
          </cell>
          <cell r="Z768">
            <v>744478.87</v>
          </cell>
          <cell r="AA768">
            <v>615108.65</v>
          </cell>
          <cell r="AD768">
            <v>1263282.5687499999</v>
          </cell>
          <cell r="AE768">
            <v>1227497.2645833336</v>
          </cell>
          <cell r="AF768">
            <v>1191711.9604166667</v>
          </cell>
          <cell r="AG768">
            <v>1157008.3229166667</v>
          </cell>
          <cell r="AH768">
            <v>1123386.3520833335</v>
          </cell>
          <cell r="AI768">
            <v>1089607.7975000001</v>
          </cell>
          <cell r="AJ768">
            <v>1055672.6591666667</v>
          </cell>
          <cell r="AK768">
            <v>1021618.0625</v>
          </cell>
          <cell r="AL768">
            <v>987449.02333333343</v>
          </cell>
          <cell r="AM768">
            <v>953142.66666666651</v>
          </cell>
          <cell r="AN768">
            <v>914768.51500000001</v>
          </cell>
          <cell r="AP768">
            <v>834455.23583333334</v>
          </cell>
          <cell r="AT768" t="str">
            <v>5</v>
          </cell>
        </row>
        <row r="769">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D769">
            <v>0</v>
          </cell>
          <cell r="AE769">
            <v>0</v>
          </cell>
          <cell r="AF769">
            <v>0</v>
          </cell>
          <cell r="AG769">
            <v>0</v>
          </cell>
          <cell r="AH769">
            <v>0</v>
          </cell>
          <cell r="AI769">
            <v>0</v>
          </cell>
          <cell r="AJ769">
            <v>0</v>
          </cell>
          <cell r="AK769">
            <v>0</v>
          </cell>
          <cell r="AL769">
            <v>0</v>
          </cell>
          <cell r="AM769">
            <v>0</v>
          </cell>
          <cell r="AN769">
            <v>0</v>
          </cell>
          <cell r="AP769">
            <v>337974.29333333333</v>
          </cell>
          <cell r="AT769" t="str">
            <v>5</v>
          </cell>
        </row>
        <row r="770">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D770">
            <v>0</v>
          </cell>
          <cell r="AE770">
            <v>0</v>
          </cell>
          <cell r="AF770">
            <v>0</v>
          </cell>
          <cell r="AG770">
            <v>0</v>
          </cell>
          <cell r="AH770">
            <v>0</v>
          </cell>
          <cell r="AI770">
            <v>0</v>
          </cell>
          <cell r="AJ770">
            <v>0</v>
          </cell>
          <cell r="AK770">
            <v>0</v>
          </cell>
          <cell r="AL770">
            <v>0</v>
          </cell>
          <cell r="AM770">
            <v>0</v>
          </cell>
          <cell r="AN770">
            <v>0</v>
          </cell>
          <cell r="AP770">
            <v>0</v>
          </cell>
          <cell r="AT770">
            <v>5</v>
          </cell>
        </row>
        <row r="771">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D771">
            <v>0</v>
          </cell>
          <cell r="AE771">
            <v>0</v>
          </cell>
          <cell r="AF771">
            <v>0</v>
          </cell>
          <cell r="AG771">
            <v>0</v>
          </cell>
          <cell r="AH771">
            <v>0</v>
          </cell>
          <cell r="AI771">
            <v>0</v>
          </cell>
          <cell r="AJ771">
            <v>0</v>
          </cell>
          <cell r="AK771">
            <v>0</v>
          </cell>
          <cell r="AL771">
            <v>0</v>
          </cell>
          <cell r="AM771">
            <v>0</v>
          </cell>
          <cell r="AN771">
            <v>0</v>
          </cell>
          <cell r="AP771">
            <v>0</v>
          </cell>
          <cell r="AT771">
            <v>5</v>
          </cell>
        </row>
        <row r="772">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D772">
            <v>0</v>
          </cell>
          <cell r="AE772">
            <v>0</v>
          </cell>
          <cell r="AF772">
            <v>0</v>
          </cell>
          <cell r="AG772">
            <v>0</v>
          </cell>
          <cell r="AH772">
            <v>0</v>
          </cell>
          <cell r="AI772">
            <v>0</v>
          </cell>
          <cell r="AJ772">
            <v>0</v>
          </cell>
          <cell r="AK772">
            <v>0</v>
          </cell>
          <cell r="AL772">
            <v>0</v>
          </cell>
          <cell r="AM772">
            <v>0</v>
          </cell>
          <cell r="AN772">
            <v>0</v>
          </cell>
          <cell r="AP772">
            <v>0</v>
          </cell>
          <cell r="AT772">
            <v>5</v>
          </cell>
        </row>
        <row r="773">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D773">
            <v>0</v>
          </cell>
          <cell r="AE773">
            <v>0</v>
          </cell>
          <cell r="AF773">
            <v>0</v>
          </cell>
          <cell r="AG773">
            <v>0</v>
          </cell>
          <cell r="AH773">
            <v>0</v>
          </cell>
          <cell r="AI773">
            <v>0</v>
          </cell>
          <cell r="AJ773">
            <v>0</v>
          </cell>
          <cell r="AK773">
            <v>0</v>
          </cell>
          <cell r="AL773">
            <v>0</v>
          </cell>
          <cell r="AM773">
            <v>0</v>
          </cell>
          <cell r="AN773">
            <v>0</v>
          </cell>
          <cell r="AP773">
            <v>0</v>
          </cell>
          <cell r="AT773">
            <v>5</v>
          </cell>
        </row>
        <row r="774">
          <cell r="J774">
            <v>2204507.11</v>
          </cell>
          <cell r="K774">
            <v>2197279.2200000002</v>
          </cell>
          <cell r="L774">
            <v>2190051.33</v>
          </cell>
          <cell r="M774">
            <v>2182823.44</v>
          </cell>
          <cell r="N774">
            <v>2175595.5499999998</v>
          </cell>
          <cell r="O774">
            <v>2168367.66</v>
          </cell>
          <cell r="P774">
            <v>2161139.77</v>
          </cell>
          <cell r="Q774">
            <v>2153911.88</v>
          </cell>
          <cell r="R774">
            <v>2146683.9900000002</v>
          </cell>
          <cell r="S774">
            <v>2139456.1</v>
          </cell>
          <cell r="T774">
            <v>2132228.21</v>
          </cell>
          <cell r="U774">
            <v>2125000.3199999998</v>
          </cell>
          <cell r="V774">
            <v>2117772.4300000002</v>
          </cell>
          <cell r="W774">
            <v>2110544.54</v>
          </cell>
          <cell r="X774">
            <v>2103316.65</v>
          </cell>
          <cell r="Y774">
            <v>2096088.76</v>
          </cell>
          <cell r="Z774">
            <v>2088860.87</v>
          </cell>
          <cell r="AA774">
            <v>2081632.98</v>
          </cell>
          <cell r="AD774">
            <v>2197279.2200000002</v>
          </cell>
          <cell r="AE774">
            <v>2190051.33</v>
          </cell>
          <cell r="AF774">
            <v>2182823.44</v>
          </cell>
          <cell r="AG774">
            <v>2175595.5499999998</v>
          </cell>
          <cell r="AH774">
            <v>2168367.6599999997</v>
          </cell>
          <cell r="AI774">
            <v>2161139.77</v>
          </cell>
          <cell r="AJ774">
            <v>2153911.88</v>
          </cell>
          <cell r="AK774">
            <v>2146683.9900000002</v>
          </cell>
          <cell r="AL774">
            <v>2139456.1</v>
          </cell>
          <cell r="AM774">
            <v>2132228.21</v>
          </cell>
          <cell r="AN774">
            <v>2125000.3199999998</v>
          </cell>
          <cell r="AP774">
            <v>2110544.54</v>
          </cell>
          <cell r="AT774" t="str">
            <v>5</v>
          </cell>
        </row>
        <row r="775">
          <cell r="J775">
            <v>453456.66</v>
          </cell>
          <cell r="K775">
            <v>452389.7</v>
          </cell>
          <cell r="L775">
            <v>451322.74</v>
          </cell>
          <cell r="M775">
            <v>450255.78</v>
          </cell>
          <cell r="N775">
            <v>449188.82</v>
          </cell>
          <cell r="O775">
            <v>448121.86</v>
          </cell>
          <cell r="P775">
            <v>447054.9</v>
          </cell>
          <cell r="Q775">
            <v>445987.94</v>
          </cell>
          <cell r="R775">
            <v>444920.98</v>
          </cell>
          <cell r="S775">
            <v>443854.02</v>
          </cell>
          <cell r="T775">
            <v>442787.06</v>
          </cell>
          <cell r="U775">
            <v>441720.1</v>
          </cell>
          <cell r="V775">
            <v>440653.14</v>
          </cell>
          <cell r="W775">
            <v>439586.18</v>
          </cell>
          <cell r="X775">
            <v>438519.22</v>
          </cell>
          <cell r="Y775">
            <v>437452.26</v>
          </cell>
          <cell r="Z775">
            <v>436385.3</v>
          </cell>
          <cell r="AA775">
            <v>435318.34</v>
          </cell>
          <cell r="AD775">
            <v>452389.70000000013</v>
          </cell>
          <cell r="AE775">
            <v>451322.74000000005</v>
          </cell>
          <cell r="AF775">
            <v>450255.78</v>
          </cell>
          <cell r="AG775">
            <v>449188.82</v>
          </cell>
          <cell r="AH775">
            <v>448121.86000000004</v>
          </cell>
          <cell r="AI775">
            <v>447054.89999999997</v>
          </cell>
          <cell r="AJ775">
            <v>445987.94</v>
          </cell>
          <cell r="AK775">
            <v>444920.98</v>
          </cell>
          <cell r="AL775">
            <v>443854.02</v>
          </cell>
          <cell r="AM775">
            <v>442787.06</v>
          </cell>
          <cell r="AN775">
            <v>441720.09999999992</v>
          </cell>
          <cell r="AP775">
            <v>439586.17999999993</v>
          </cell>
          <cell r="AT775" t="str">
            <v>5</v>
          </cell>
        </row>
        <row r="776">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D776">
            <v>0</v>
          </cell>
          <cell r="AE776">
            <v>0</v>
          </cell>
          <cell r="AF776">
            <v>0</v>
          </cell>
          <cell r="AG776">
            <v>0</v>
          </cell>
          <cell r="AH776">
            <v>0</v>
          </cell>
          <cell r="AI776">
            <v>0</v>
          </cell>
          <cell r="AJ776">
            <v>0</v>
          </cell>
          <cell r="AK776">
            <v>0</v>
          </cell>
          <cell r="AL776">
            <v>0</v>
          </cell>
          <cell r="AM776">
            <v>0</v>
          </cell>
          <cell r="AN776">
            <v>0</v>
          </cell>
          <cell r="AP776">
            <v>0</v>
          </cell>
          <cell r="AT776">
            <v>5</v>
          </cell>
        </row>
        <row r="777">
          <cell r="J777">
            <v>0</v>
          </cell>
          <cell r="K777">
            <v>0</v>
          </cell>
          <cell r="L777">
            <v>0</v>
          </cell>
          <cell r="M777">
            <v>0</v>
          </cell>
          <cell r="N777">
            <v>0</v>
          </cell>
          <cell r="O777">
            <v>0</v>
          </cell>
          <cell r="P777">
            <v>0</v>
          </cell>
          <cell r="Q777">
            <v>4148</v>
          </cell>
          <cell r="R777">
            <v>4148</v>
          </cell>
          <cell r="S777">
            <v>0</v>
          </cell>
          <cell r="T777">
            <v>0</v>
          </cell>
          <cell r="U777">
            <v>0</v>
          </cell>
          <cell r="V777">
            <v>0</v>
          </cell>
          <cell r="W777">
            <v>0</v>
          </cell>
          <cell r="X777">
            <v>0</v>
          </cell>
          <cell r="Y777">
            <v>0</v>
          </cell>
          <cell r="Z777">
            <v>0</v>
          </cell>
          <cell r="AA777">
            <v>0</v>
          </cell>
          <cell r="AD777">
            <v>172.83333333333334</v>
          </cell>
          <cell r="AE777">
            <v>518.5</v>
          </cell>
          <cell r="AF777">
            <v>691.33333333333337</v>
          </cell>
          <cell r="AG777">
            <v>691.33333333333337</v>
          </cell>
          <cell r="AH777">
            <v>691.33333333333337</v>
          </cell>
          <cell r="AI777">
            <v>691.33333333333337</v>
          </cell>
          <cell r="AJ777">
            <v>691.33333333333337</v>
          </cell>
          <cell r="AK777">
            <v>691.33333333333337</v>
          </cell>
          <cell r="AL777">
            <v>691.33333333333337</v>
          </cell>
          <cell r="AM777">
            <v>691.33333333333337</v>
          </cell>
          <cell r="AN777">
            <v>691.33333333333337</v>
          </cell>
          <cell r="AP777">
            <v>518.5</v>
          </cell>
          <cell r="AT777">
            <v>5</v>
          </cell>
        </row>
        <row r="778">
          <cell r="J778">
            <v>1697046.2</v>
          </cell>
          <cell r="K778">
            <v>1689995.32</v>
          </cell>
          <cell r="L778">
            <v>1682944.44</v>
          </cell>
          <cell r="M778">
            <v>1675893.56</v>
          </cell>
          <cell r="N778">
            <v>1668842.68</v>
          </cell>
          <cell r="O778">
            <v>1661791.8</v>
          </cell>
          <cell r="P778">
            <v>1654740.92</v>
          </cell>
          <cell r="Q778">
            <v>1647690.04</v>
          </cell>
          <cell r="R778">
            <v>1640639.16</v>
          </cell>
          <cell r="S778">
            <v>1633588.28</v>
          </cell>
          <cell r="T778">
            <v>1626537.4</v>
          </cell>
          <cell r="U778">
            <v>1619486.52</v>
          </cell>
          <cell r="V778">
            <v>1612435.64</v>
          </cell>
          <cell r="W778">
            <v>1605384.76</v>
          </cell>
          <cell r="X778">
            <v>1598333.88</v>
          </cell>
          <cell r="Y778">
            <v>1591283</v>
          </cell>
          <cell r="Z778">
            <v>1584232.12</v>
          </cell>
          <cell r="AA778">
            <v>1577181.24</v>
          </cell>
          <cell r="AD778">
            <v>1689995.3199999996</v>
          </cell>
          <cell r="AE778">
            <v>1682944.4400000002</v>
          </cell>
          <cell r="AF778">
            <v>1675893.5599999998</v>
          </cell>
          <cell r="AG778">
            <v>1668842.6800000004</v>
          </cell>
          <cell r="AH778">
            <v>1661791.8</v>
          </cell>
          <cell r="AI778">
            <v>1654740.92</v>
          </cell>
          <cell r="AJ778">
            <v>1647690.0399999998</v>
          </cell>
          <cell r="AK778">
            <v>1640639.1600000001</v>
          </cell>
          <cell r="AL778">
            <v>1633588.2800000003</v>
          </cell>
          <cell r="AM778">
            <v>1626537.3999999997</v>
          </cell>
          <cell r="AN778">
            <v>1619486.5200000003</v>
          </cell>
          <cell r="AP778">
            <v>1605384.7600000005</v>
          </cell>
          <cell r="AT778" t="str">
            <v>5</v>
          </cell>
        </row>
        <row r="779">
          <cell r="J779">
            <v>1990775.31</v>
          </cell>
          <cell r="K779">
            <v>1982780.23</v>
          </cell>
          <cell r="L779">
            <v>1974785.15</v>
          </cell>
          <cell r="M779">
            <v>1966790.07</v>
          </cell>
          <cell r="N779">
            <v>1958794.99</v>
          </cell>
          <cell r="O779">
            <v>1950799.91</v>
          </cell>
          <cell r="P779">
            <v>1942804.83</v>
          </cell>
          <cell r="Q779">
            <v>1934809.75</v>
          </cell>
          <cell r="R779">
            <v>1926814.67</v>
          </cell>
          <cell r="S779">
            <v>1918819.59</v>
          </cell>
          <cell r="T779">
            <v>1910824.51</v>
          </cell>
          <cell r="U779">
            <v>1902829.43</v>
          </cell>
          <cell r="V779">
            <v>1894834.35</v>
          </cell>
          <cell r="W779">
            <v>1886839.27</v>
          </cell>
          <cell r="X779">
            <v>1878844.19</v>
          </cell>
          <cell r="Y779">
            <v>1870849.11</v>
          </cell>
          <cell r="Z779">
            <v>1862854.03</v>
          </cell>
          <cell r="AA779">
            <v>1854858.95</v>
          </cell>
          <cell r="AD779">
            <v>1982780.2300000002</v>
          </cell>
          <cell r="AE779">
            <v>1974785.1499999997</v>
          </cell>
          <cell r="AF779">
            <v>1966790.0700000003</v>
          </cell>
          <cell r="AG779">
            <v>1958794.9900000002</v>
          </cell>
          <cell r="AH779">
            <v>1950799.9100000001</v>
          </cell>
          <cell r="AI779">
            <v>1942804.83</v>
          </cell>
          <cell r="AJ779">
            <v>1934809.75</v>
          </cell>
          <cell r="AK779">
            <v>1926814.67</v>
          </cell>
          <cell r="AL779">
            <v>1918819.59</v>
          </cell>
          <cell r="AM779">
            <v>1910824.51</v>
          </cell>
          <cell r="AN779">
            <v>1902829.43</v>
          </cell>
          <cell r="AP779">
            <v>1886839.2699999998</v>
          </cell>
          <cell r="AT779" t="str">
            <v>5</v>
          </cell>
        </row>
        <row r="780">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D780">
            <v>0</v>
          </cell>
          <cell r="AE780">
            <v>0</v>
          </cell>
          <cell r="AF780">
            <v>0</v>
          </cell>
          <cell r="AG780">
            <v>0</v>
          </cell>
          <cell r="AH780">
            <v>0</v>
          </cell>
          <cell r="AI780">
            <v>0</v>
          </cell>
          <cell r="AJ780">
            <v>0</v>
          </cell>
          <cell r="AK780">
            <v>0</v>
          </cell>
          <cell r="AL780">
            <v>0</v>
          </cell>
          <cell r="AM780">
            <v>0</v>
          </cell>
          <cell r="AN780">
            <v>0</v>
          </cell>
          <cell r="AP780">
            <v>0</v>
          </cell>
          <cell r="AT780" t="str">
            <v>5</v>
          </cell>
        </row>
        <row r="781">
          <cell r="J781">
            <v>415306.43</v>
          </cell>
          <cell r="K781">
            <v>377889.94</v>
          </cell>
          <cell r="L781">
            <v>340473.45</v>
          </cell>
          <cell r="M781">
            <v>303056.96000000002</v>
          </cell>
          <cell r="N781">
            <v>265640.46999999997</v>
          </cell>
          <cell r="O781">
            <v>228223.98</v>
          </cell>
          <cell r="P781">
            <v>190807.49</v>
          </cell>
          <cell r="Q781">
            <v>153391</v>
          </cell>
          <cell r="R781">
            <v>115974.51</v>
          </cell>
          <cell r="S781">
            <v>78558.02</v>
          </cell>
          <cell r="T781">
            <v>41141.53</v>
          </cell>
          <cell r="U781">
            <v>3725.04</v>
          </cell>
          <cell r="V781">
            <v>0</v>
          </cell>
          <cell r="W781">
            <v>0</v>
          </cell>
          <cell r="X781">
            <v>0</v>
          </cell>
          <cell r="Y781">
            <v>0</v>
          </cell>
          <cell r="Z781">
            <v>0</v>
          </cell>
          <cell r="AA781">
            <v>0</v>
          </cell>
          <cell r="AD781">
            <v>377889.94</v>
          </cell>
          <cell r="AE781">
            <v>340473.45</v>
          </cell>
          <cell r="AF781">
            <v>303056.95999999996</v>
          </cell>
          <cell r="AG781">
            <v>265640.46999999997</v>
          </cell>
          <cell r="AH781">
            <v>228223.97999999995</v>
          </cell>
          <cell r="AI781">
            <v>192211.30041666667</v>
          </cell>
          <cell r="AJ781">
            <v>159161.45166666669</v>
          </cell>
          <cell r="AK781">
            <v>129229.64375</v>
          </cell>
          <cell r="AL781">
            <v>102415.87666666666</v>
          </cell>
          <cell r="AM781">
            <v>78720.150416666671</v>
          </cell>
          <cell r="AN781">
            <v>58142.465000000004</v>
          </cell>
          <cell r="AP781">
            <v>26341.216666666664</v>
          </cell>
          <cell r="AT781" t="str">
            <v>5</v>
          </cell>
        </row>
        <row r="782">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D782">
            <v>0</v>
          </cell>
          <cell r="AE782">
            <v>0</v>
          </cell>
          <cell r="AF782">
            <v>0</v>
          </cell>
          <cell r="AG782">
            <v>0</v>
          </cell>
          <cell r="AH782">
            <v>0</v>
          </cell>
          <cell r="AI782">
            <v>0</v>
          </cell>
          <cell r="AJ782">
            <v>0</v>
          </cell>
          <cell r="AK782">
            <v>0</v>
          </cell>
          <cell r="AL782">
            <v>0</v>
          </cell>
          <cell r="AM782">
            <v>0</v>
          </cell>
          <cell r="AN782">
            <v>0</v>
          </cell>
          <cell r="AP782">
            <v>0</v>
          </cell>
          <cell r="AT782" t="str">
            <v>5</v>
          </cell>
        </row>
        <row r="783">
          <cell r="J783">
            <v>446869.77</v>
          </cell>
          <cell r="K783">
            <v>424526.27</v>
          </cell>
          <cell r="L783">
            <v>402182.77</v>
          </cell>
          <cell r="M783">
            <v>379839.27</v>
          </cell>
          <cell r="N783">
            <v>357495.77</v>
          </cell>
          <cell r="O783">
            <v>335152.27</v>
          </cell>
          <cell r="P783">
            <v>312808.77</v>
          </cell>
          <cell r="Q783">
            <v>290465.27</v>
          </cell>
          <cell r="R783">
            <v>268121.77</v>
          </cell>
          <cell r="S783">
            <v>245778.27</v>
          </cell>
          <cell r="T783">
            <v>223434.77</v>
          </cell>
          <cell r="U783">
            <v>201091.27</v>
          </cell>
          <cell r="V783">
            <v>178747.77</v>
          </cell>
          <cell r="W783">
            <v>156404.26999999999</v>
          </cell>
          <cell r="X783">
            <v>134060.76999999999</v>
          </cell>
          <cell r="Y783">
            <v>111717.27</v>
          </cell>
          <cell r="Z783">
            <v>89373.77</v>
          </cell>
          <cell r="AA783">
            <v>67030.27</v>
          </cell>
          <cell r="AD783">
            <v>424526.27</v>
          </cell>
          <cell r="AE783">
            <v>402182.77</v>
          </cell>
          <cell r="AF783">
            <v>379839.27</v>
          </cell>
          <cell r="AG783">
            <v>357495.77</v>
          </cell>
          <cell r="AH783">
            <v>335152.27</v>
          </cell>
          <cell r="AI783">
            <v>312808.77</v>
          </cell>
          <cell r="AJ783">
            <v>290465.27</v>
          </cell>
          <cell r="AK783">
            <v>268121.77</v>
          </cell>
          <cell r="AL783">
            <v>245778.27000000002</v>
          </cell>
          <cell r="AM783">
            <v>223434.77000000002</v>
          </cell>
          <cell r="AN783">
            <v>201091.27000000002</v>
          </cell>
          <cell r="AP783">
            <v>156404.27000000002</v>
          </cell>
          <cell r="AT783" t="str">
            <v>5</v>
          </cell>
        </row>
        <row r="784">
          <cell r="J784">
            <v>344284.08</v>
          </cell>
          <cell r="K784">
            <v>327069.88</v>
          </cell>
          <cell r="L784">
            <v>309855.68</v>
          </cell>
          <cell r="M784">
            <v>292641.48</v>
          </cell>
          <cell r="N784">
            <v>275427.28000000003</v>
          </cell>
          <cell r="O784">
            <v>258213.08</v>
          </cell>
          <cell r="P784">
            <v>240998.88</v>
          </cell>
          <cell r="Q784">
            <v>223784.68</v>
          </cell>
          <cell r="R784">
            <v>206570.48</v>
          </cell>
          <cell r="S784">
            <v>189356.28</v>
          </cell>
          <cell r="T784">
            <v>172142.07999999999</v>
          </cell>
          <cell r="U784">
            <v>154927.88</v>
          </cell>
          <cell r="V784">
            <v>137713.68</v>
          </cell>
          <cell r="W784">
            <v>120499.48</v>
          </cell>
          <cell r="X784">
            <v>103285.28</v>
          </cell>
          <cell r="Y784">
            <v>86071.08</v>
          </cell>
          <cell r="Z784">
            <v>68856.88</v>
          </cell>
          <cell r="AA784">
            <v>51642.68</v>
          </cell>
          <cell r="AD784">
            <v>327069.88000000006</v>
          </cell>
          <cell r="AE784">
            <v>309855.68</v>
          </cell>
          <cell r="AF784">
            <v>292641.48000000004</v>
          </cell>
          <cell r="AG784">
            <v>275427.27999999997</v>
          </cell>
          <cell r="AH784">
            <v>258213.08</v>
          </cell>
          <cell r="AI784">
            <v>240998.88</v>
          </cell>
          <cell r="AJ784">
            <v>223784.68000000002</v>
          </cell>
          <cell r="AK784">
            <v>206570.48</v>
          </cell>
          <cell r="AL784">
            <v>189356.28</v>
          </cell>
          <cell r="AM784">
            <v>172142.07999999999</v>
          </cell>
          <cell r="AN784">
            <v>154927.88</v>
          </cell>
          <cell r="AP784">
            <v>120499.48</v>
          </cell>
          <cell r="AT784" t="str">
            <v>5</v>
          </cell>
        </row>
        <row r="785">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D785">
            <v>0</v>
          </cell>
          <cell r="AE785">
            <v>0</v>
          </cell>
          <cell r="AF785">
            <v>0</v>
          </cell>
          <cell r="AG785">
            <v>0</v>
          </cell>
          <cell r="AH785">
            <v>0</v>
          </cell>
          <cell r="AI785">
            <v>0</v>
          </cell>
          <cell r="AJ785">
            <v>0</v>
          </cell>
          <cell r="AK785">
            <v>0</v>
          </cell>
          <cell r="AL785">
            <v>0</v>
          </cell>
          <cell r="AM785">
            <v>0</v>
          </cell>
          <cell r="AN785">
            <v>0</v>
          </cell>
          <cell r="AP785">
            <v>0</v>
          </cell>
          <cell r="AT785" t="str">
            <v>5</v>
          </cell>
        </row>
        <row r="786">
          <cell r="J786">
            <v>2760288.01</v>
          </cell>
          <cell r="K786">
            <v>2750394.51</v>
          </cell>
          <cell r="L786">
            <v>2740501.01</v>
          </cell>
          <cell r="M786">
            <v>2730607.51</v>
          </cell>
          <cell r="N786">
            <v>2720714.01</v>
          </cell>
          <cell r="O786">
            <v>2710820.51</v>
          </cell>
          <cell r="P786">
            <v>2700927.01</v>
          </cell>
          <cell r="Q786">
            <v>2691033.51</v>
          </cell>
          <cell r="R786">
            <v>2681140.0099999998</v>
          </cell>
          <cell r="S786">
            <v>2671246.5099999998</v>
          </cell>
          <cell r="T786">
            <v>2661353.0099999998</v>
          </cell>
          <cell r="U786">
            <v>2651459.5099999998</v>
          </cell>
          <cell r="V786">
            <v>2641566.0099999998</v>
          </cell>
          <cell r="W786">
            <v>2631672.5099999998</v>
          </cell>
          <cell r="X786">
            <v>2621779.0099999998</v>
          </cell>
          <cell r="Y786">
            <v>2611885.5099999998</v>
          </cell>
          <cell r="Z786">
            <v>2601992.0099999998</v>
          </cell>
          <cell r="AA786">
            <v>2592098.5099999998</v>
          </cell>
          <cell r="AD786">
            <v>2750394.5099999993</v>
          </cell>
          <cell r="AE786">
            <v>2740501.0099999993</v>
          </cell>
          <cell r="AF786">
            <v>2730607.5099999993</v>
          </cell>
          <cell r="AG786">
            <v>2720714.0099999993</v>
          </cell>
          <cell r="AH786">
            <v>2710820.5099999993</v>
          </cell>
          <cell r="AI786">
            <v>2700927.0099999993</v>
          </cell>
          <cell r="AJ786">
            <v>2691033.5099999993</v>
          </cell>
          <cell r="AK786">
            <v>2681140.0099999993</v>
          </cell>
          <cell r="AL786">
            <v>2671246.5099999993</v>
          </cell>
          <cell r="AM786">
            <v>2661353.0099999993</v>
          </cell>
          <cell r="AN786">
            <v>2651459.5099999993</v>
          </cell>
          <cell r="AP786">
            <v>2631672.5099999993</v>
          </cell>
          <cell r="AT786">
            <v>5</v>
          </cell>
        </row>
        <row r="787">
          <cell r="J787">
            <v>2679941.31</v>
          </cell>
          <cell r="K787">
            <v>2670538.0099999998</v>
          </cell>
          <cell r="L787">
            <v>2661134.71</v>
          </cell>
          <cell r="M787">
            <v>2651731.41</v>
          </cell>
          <cell r="N787">
            <v>2642328.11</v>
          </cell>
          <cell r="O787">
            <v>2632924.81</v>
          </cell>
          <cell r="P787">
            <v>2623521.5099999998</v>
          </cell>
          <cell r="Q787">
            <v>2614118.21</v>
          </cell>
          <cell r="R787">
            <v>2604714.91</v>
          </cell>
          <cell r="S787">
            <v>2595311.61</v>
          </cell>
          <cell r="T787">
            <v>2585908.31</v>
          </cell>
          <cell r="U787">
            <v>2576505.0099999998</v>
          </cell>
          <cell r="V787">
            <v>2567101.71</v>
          </cell>
          <cell r="W787">
            <v>2557698.41</v>
          </cell>
          <cell r="X787">
            <v>2548295.11</v>
          </cell>
          <cell r="Y787">
            <v>2538891.81</v>
          </cell>
          <cell r="Z787">
            <v>2529488.5099999998</v>
          </cell>
          <cell r="AA787">
            <v>2520085.21</v>
          </cell>
          <cell r="AD787">
            <v>2670538.0099999998</v>
          </cell>
          <cell r="AE787">
            <v>2661134.7100000004</v>
          </cell>
          <cell r="AF787">
            <v>2651731.41</v>
          </cell>
          <cell r="AG787">
            <v>2642328.11</v>
          </cell>
          <cell r="AH787">
            <v>2632924.81</v>
          </cell>
          <cell r="AI787">
            <v>2623521.5099999998</v>
          </cell>
          <cell r="AJ787">
            <v>2614118.2100000004</v>
          </cell>
          <cell r="AK787">
            <v>2604714.91</v>
          </cell>
          <cell r="AL787">
            <v>2595311.61</v>
          </cell>
          <cell r="AM787">
            <v>2585908.31</v>
          </cell>
          <cell r="AN787">
            <v>2576505.0099999998</v>
          </cell>
          <cell r="AP787">
            <v>2557698.41</v>
          </cell>
          <cell r="AT787">
            <v>5</v>
          </cell>
        </row>
        <row r="788">
          <cell r="J788">
            <v>2077420.84</v>
          </cell>
          <cell r="K788">
            <v>2070257.32</v>
          </cell>
          <cell r="L788">
            <v>2063093.8</v>
          </cell>
          <cell r="M788">
            <v>2055930.28</v>
          </cell>
          <cell r="N788">
            <v>2048766.76</v>
          </cell>
          <cell r="O788">
            <v>2041603.24</v>
          </cell>
          <cell r="P788">
            <v>2034439.72</v>
          </cell>
          <cell r="Q788">
            <v>2027276.2</v>
          </cell>
          <cell r="R788">
            <v>2020112.68</v>
          </cell>
          <cell r="S788">
            <v>2012949.16</v>
          </cell>
          <cell r="T788">
            <v>2005785.64</v>
          </cell>
          <cell r="U788">
            <v>1998622.12</v>
          </cell>
          <cell r="V788">
            <v>1991458.6</v>
          </cell>
          <cell r="W788">
            <v>1984295.08</v>
          </cell>
          <cell r="X788">
            <v>1977131.56</v>
          </cell>
          <cell r="Y788">
            <v>1969968.04</v>
          </cell>
          <cell r="Z788">
            <v>1962804.52</v>
          </cell>
          <cell r="AA788">
            <v>1955641</v>
          </cell>
          <cell r="AD788">
            <v>2070257.32</v>
          </cell>
          <cell r="AE788">
            <v>2063093.7999999998</v>
          </cell>
          <cell r="AF788">
            <v>2055930.28</v>
          </cell>
          <cell r="AG788">
            <v>2048766.7599999998</v>
          </cell>
          <cell r="AH788">
            <v>2041603.2400000002</v>
          </cell>
          <cell r="AI788">
            <v>2034439.72</v>
          </cell>
          <cell r="AJ788">
            <v>2027276.2000000002</v>
          </cell>
          <cell r="AK788">
            <v>2020112.6800000004</v>
          </cell>
          <cell r="AL788">
            <v>2012949.1600000001</v>
          </cell>
          <cell r="AM788">
            <v>2005785.64</v>
          </cell>
          <cell r="AN788">
            <v>1998622.1199999999</v>
          </cell>
          <cell r="AP788">
            <v>1984295.08</v>
          </cell>
          <cell r="AT788" t="str">
            <v>5</v>
          </cell>
        </row>
        <row r="789">
          <cell r="J789">
            <v>2549065.36</v>
          </cell>
          <cell r="K789">
            <v>2540560.23</v>
          </cell>
          <cell r="L789">
            <v>2532055.1</v>
          </cell>
          <cell r="M789">
            <v>2523549.9700000002</v>
          </cell>
          <cell r="N789">
            <v>2515044.84</v>
          </cell>
          <cell r="O789">
            <v>2506539.71</v>
          </cell>
          <cell r="P789">
            <v>2498034.58</v>
          </cell>
          <cell r="Q789">
            <v>2489529.4500000002</v>
          </cell>
          <cell r="R789">
            <v>2481024.3199999998</v>
          </cell>
          <cell r="S789">
            <v>2472519.19</v>
          </cell>
          <cell r="T789">
            <v>2464014.06</v>
          </cell>
          <cell r="U789">
            <v>2455508.9300000002</v>
          </cell>
          <cell r="V789">
            <v>2447003.7999999998</v>
          </cell>
          <cell r="W789">
            <v>2438498.67</v>
          </cell>
          <cell r="X789">
            <v>2429993.54</v>
          </cell>
          <cell r="Y789">
            <v>2421488.41</v>
          </cell>
          <cell r="Z789">
            <v>2412983.2799999998</v>
          </cell>
          <cell r="AA789">
            <v>2404478.15</v>
          </cell>
          <cell r="AD789">
            <v>2540560.23</v>
          </cell>
          <cell r="AE789">
            <v>2532055.0999999996</v>
          </cell>
          <cell r="AF789">
            <v>2523549.9699999997</v>
          </cell>
          <cell r="AG789">
            <v>2515044.8400000003</v>
          </cell>
          <cell r="AH789">
            <v>2506539.71</v>
          </cell>
          <cell r="AI789">
            <v>2498034.58</v>
          </cell>
          <cell r="AJ789">
            <v>2489529.4500000002</v>
          </cell>
          <cell r="AK789">
            <v>2481024.3200000003</v>
          </cell>
          <cell r="AL789">
            <v>2472519.19</v>
          </cell>
          <cell r="AM789">
            <v>2464014.06</v>
          </cell>
          <cell r="AN789">
            <v>2455508.9300000002</v>
          </cell>
          <cell r="AP789">
            <v>2438498.67</v>
          </cell>
          <cell r="AT789" t="str">
            <v>5</v>
          </cell>
        </row>
        <row r="790">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D790">
            <v>0</v>
          </cell>
          <cell r="AE790">
            <v>0</v>
          </cell>
          <cell r="AF790">
            <v>0</v>
          </cell>
          <cell r="AG790">
            <v>0</v>
          </cell>
          <cell r="AH790">
            <v>0</v>
          </cell>
          <cell r="AI790">
            <v>0</v>
          </cell>
          <cell r="AJ790">
            <v>0</v>
          </cell>
          <cell r="AK790">
            <v>0</v>
          </cell>
          <cell r="AL790">
            <v>0</v>
          </cell>
          <cell r="AM790">
            <v>0</v>
          </cell>
          <cell r="AN790">
            <v>0</v>
          </cell>
          <cell r="AP790">
            <v>0</v>
          </cell>
          <cell r="AT790">
            <v>0</v>
          </cell>
        </row>
        <row r="791">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D791">
            <v>0</v>
          </cell>
          <cell r="AE791">
            <v>0</v>
          </cell>
          <cell r="AF791">
            <v>0</v>
          </cell>
          <cell r="AG791">
            <v>0</v>
          </cell>
          <cell r="AH791">
            <v>0</v>
          </cell>
          <cell r="AI791">
            <v>0</v>
          </cell>
          <cell r="AJ791">
            <v>0</v>
          </cell>
          <cell r="AK791">
            <v>0</v>
          </cell>
          <cell r="AL791">
            <v>0</v>
          </cell>
          <cell r="AM791">
            <v>0</v>
          </cell>
          <cell r="AN791">
            <v>0</v>
          </cell>
          <cell r="AP791">
            <v>0</v>
          </cell>
          <cell r="AT791">
            <v>0</v>
          </cell>
        </row>
        <row r="792">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D792">
            <v>0</v>
          </cell>
          <cell r="AE792">
            <v>0</v>
          </cell>
          <cell r="AF792">
            <v>0</v>
          </cell>
          <cell r="AG792">
            <v>0</v>
          </cell>
          <cell r="AH792">
            <v>0</v>
          </cell>
          <cell r="AI792">
            <v>0</v>
          </cell>
          <cell r="AJ792">
            <v>0</v>
          </cell>
          <cell r="AK792">
            <v>0</v>
          </cell>
          <cell r="AL792">
            <v>0</v>
          </cell>
          <cell r="AM792">
            <v>0</v>
          </cell>
          <cell r="AN792">
            <v>0</v>
          </cell>
          <cell r="AP792">
            <v>0</v>
          </cell>
          <cell r="AT792">
            <v>0</v>
          </cell>
        </row>
        <row r="793">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D793">
            <v>0</v>
          </cell>
          <cell r="AE793">
            <v>0</v>
          </cell>
          <cell r="AF793">
            <v>0</v>
          </cell>
          <cell r="AG793">
            <v>0</v>
          </cell>
          <cell r="AH793">
            <v>0</v>
          </cell>
          <cell r="AI793">
            <v>0</v>
          </cell>
          <cell r="AJ793">
            <v>0</v>
          </cell>
          <cell r="AK793">
            <v>0</v>
          </cell>
          <cell r="AL793">
            <v>0</v>
          </cell>
          <cell r="AM793">
            <v>0</v>
          </cell>
          <cell r="AN793">
            <v>0</v>
          </cell>
          <cell r="AP793">
            <v>0</v>
          </cell>
          <cell r="AT793">
            <v>0</v>
          </cell>
        </row>
        <row r="794">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D794">
            <v>0</v>
          </cell>
          <cell r="AE794">
            <v>0</v>
          </cell>
          <cell r="AF794">
            <v>0</v>
          </cell>
          <cell r="AG794">
            <v>0</v>
          </cell>
          <cell r="AH794">
            <v>0</v>
          </cell>
          <cell r="AI794">
            <v>0</v>
          </cell>
          <cell r="AJ794">
            <v>0</v>
          </cell>
          <cell r="AK794">
            <v>0</v>
          </cell>
          <cell r="AL794">
            <v>0</v>
          </cell>
          <cell r="AM794">
            <v>0</v>
          </cell>
          <cell r="AN794">
            <v>0</v>
          </cell>
          <cell r="AP794">
            <v>0</v>
          </cell>
          <cell r="AT794">
            <v>0</v>
          </cell>
        </row>
        <row r="795">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D795">
            <v>0</v>
          </cell>
          <cell r="AE795">
            <v>0</v>
          </cell>
          <cell r="AF795">
            <v>0</v>
          </cell>
          <cell r="AG795">
            <v>0</v>
          </cell>
          <cell r="AH795">
            <v>0</v>
          </cell>
          <cell r="AI795">
            <v>0</v>
          </cell>
          <cell r="AJ795">
            <v>0</v>
          </cell>
          <cell r="AK795">
            <v>0</v>
          </cell>
          <cell r="AL795">
            <v>0</v>
          </cell>
          <cell r="AM795">
            <v>0</v>
          </cell>
          <cell r="AN795">
            <v>0</v>
          </cell>
          <cell r="AP795">
            <v>0</v>
          </cell>
          <cell r="AT795">
            <v>0</v>
          </cell>
        </row>
        <row r="796">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D796">
            <v>0</v>
          </cell>
          <cell r="AE796">
            <v>0</v>
          </cell>
          <cell r="AF796">
            <v>0</v>
          </cell>
          <cell r="AG796">
            <v>0</v>
          </cell>
          <cell r="AH796">
            <v>0</v>
          </cell>
          <cell r="AI796">
            <v>0</v>
          </cell>
          <cell r="AJ796">
            <v>0</v>
          </cell>
          <cell r="AK796">
            <v>0</v>
          </cell>
          <cell r="AL796">
            <v>0</v>
          </cell>
          <cell r="AM796">
            <v>0</v>
          </cell>
          <cell r="AN796">
            <v>0</v>
          </cell>
          <cell r="AP796">
            <v>0</v>
          </cell>
          <cell r="AT796">
            <v>0</v>
          </cell>
        </row>
        <row r="797">
          <cell r="J797">
            <v>19235103</v>
          </cell>
          <cell r="K797">
            <v>18571825</v>
          </cell>
          <cell r="L797">
            <v>17908547</v>
          </cell>
          <cell r="M797">
            <v>17245269</v>
          </cell>
          <cell r="N797">
            <v>16581991</v>
          </cell>
          <cell r="O797">
            <v>15918713</v>
          </cell>
          <cell r="P797">
            <v>15255435</v>
          </cell>
          <cell r="Q797">
            <v>14592157</v>
          </cell>
          <cell r="R797">
            <v>13928879</v>
          </cell>
          <cell r="S797">
            <v>13265601</v>
          </cell>
          <cell r="T797">
            <v>12602323</v>
          </cell>
          <cell r="U797">
            <v>11939045</v>
          </cell>
          <cell r="V797">
            <v>11275767</v>
          </cell>
          <cell r="W797">
            <v>10612489</v>
          </cell>
          <cell r="X797">
            <v>9949211</v>
          </cell>
          <cell r="Y797">
            <v>9285933</v>
          </cell>
          <cell r="Z797">
            <v>8622655</v>
          </cell>
          <cell r="AA797">
            <v>7959377</v>
          </cell>
          <cell r="AD797">
            <v>18571825</v>
          </cell>
          <cell r="AE797">
            <v>17908547</v>
          </cell>
          <cell r="AF797">
            <v>17245269</v>
          </cell>
          <cell r="AG797">
            <v>16581991</v>
          </cell>
          <cell r="AH797">
            <v>15918713</v>
          </cell>
          <cell r="AI797">
            <v>15255435</v>
          </cell>
          <cell r="AJ797">
            <v>14592157</v>
          </cell>
          <cell r="AK797">
            <v>13928879</v>
          </cell>
          <cell r="AL797">
            <v>13265601</v>
          </cell>
          <cell r="AM797">
            <v>12602323</v>
          </cell>
          <cell r="AN797">
            <v>11939045</v>
          </cell>
          <cell r="AP797">
            <v>10336121.458333334</v>
          </cell>
          <cell r="AT797">
            <v>0</v>
          </cell>
        </row>
        <row r="798">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D798">
            <v>0</v>
          </cell>
          <cell r="AE798">
            <v>0</v>
          </cell>
          <cell r="AF798">
            <v>0</v>
          </cell>
          <cell r="AG798">
            <v>0</v>
          </cell>
          <cell r="AH798">
            <v>0</v>
          </cell>
          <cell r="AI798">
            <v>0</v>
          </cell>
          <cell r="AJ798">
            <v>0</v>
          </cell>
          <cell r="AK798">
            <v>0</v>
          </cell>
          <cell r="AL798">
            <v>0</v>
          </cell>
          <cell r="AM798">
            <v>0</v>
          </cell>
          <cell r="AN798">
            <v>0</v>
          </cell>
          <cell r="AP798">
            <v>0</v>
          </cell>
          <cell r="AT798">
            <v>0</v>
          </cell>
        </row>
        <row r="799">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D799">
            <v>0</v>
          </cell>
          <cell r="AE799">
            <v>0</v>
          </cell>
          <cell r="AF799">
            <v>0</v>
          </cell>
          <cell r="AG799">
            <v>0</v>
          </cell>
          <cell r="AH799">
            <v>0</v>
          </cell>
          <cell r="AI799">
            <v>0</v>
          </cell>
          <cell r="AJ799">
            <v>0</v>
          </cell>
          <cell r="AK799">
            <v>0</v>
          </cell>
          <cell r="AL799">
            <v>0</v>
          </cell>
          <cell r="AM799">
            <v>0</v>
          </cell>
          <cell r="AN799">
            <v>0</v>
          </cell>
          <cell r="AP799">
            <v>0</v>
          </cell>
          <cell r="AT799">
            <v>0</v>
          </cell>
        </row>
        <row r="800">
          <cell r="J800">
            <v>50185.88</v>
          </cell>
          <cell r="K800">
            <v>50185.88</v>
          </cell>
          <cell r="L800">
            <v>50185.88</v>
          </cell>
          <cell r="M800">
            <v>50185.88</v>
          </cell>
          <cell r="N800">
            <v>50185.88</v>
          </cell>
          <cell r="O800">
            <v>50185.88</v>
          </cell>
          <cell r="P800">
            <v>50185.88</v>
          </cell>
          <cell r="Q800">
            <v>50185.88</v>
          </cell>
          <cell r="R800">
            <v>50185.88</v>
          </cell>
          <cell r="S800">
            <v>50185.88</v>
          </cell>
          <cell r="T800">
            <v>50185.88</v>
          </cell>
          <cell r="U800">
            <v>50185.88</v>
          </cell>
          <cell r="V800">
            <v>50185.88</v>
          </cell>
          <cell r="W800">
            <v>50185.88</v>
          </cell>
          <cell r="X800">
            <v>50185.88</v>
          </cell>
          <cell r="Y800">
            <v>50185.88</v>
          </cell>
          <cell r="Z800">
            <v>50185.88</v>
          </cell>
          <cell r="AA800">
            <v>50185.88</v>
          </cell>
          <cell r="AD800">
            <v>50185.88</v>
          </cell>
          <cell r="AE800">
            <v>50185.88</v>
          </cell>
          <cell r="AF800">
            <v>50185.88</v>
          </cell>
          <cell r="AG800">
            <v>50185.88</v>
          </cell>
          <cell r="AH800">
            <v>50185.88</v>
          </cell>
          <cell r="AI800">
            <v>50185.88</v>
          </cell>
          <cell r="AJ800">
            <v>50185.88</v>
          </cell>
          <cell r="AK800">
            <v>50185.88</v>
          </cell>
          <cell r="AL800">
            <v>50185.88</v>
          </cell>
          <cell r="AM800">
            <v>50185.88</v>
          </cell>
          <cell r="AN800">
            <v>50185.88</v>
          </cell>
          <cell r="AP800">
            <v>48094.801666666659</v>
          </cell>
          <cell r="AT800">
            <v>0</v>
          </cell>
        </row>
        <row r="801">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D801">
            <v>0</v>
          </cell>
          <cell r="AE801">
            <v>0</v>
          </cell>
          <cell r="AF801">
            <v>0</v>
          </cell>
          <cell r="AG801">
            <v>0</v>
          </cell>
          <cell r="AH801">
            <v>0</v>
          </cell>
          <cell r="AI801">
            <v>0</v>
          </cell>
          <cell r="AJ801">
            <v>0</v>
          </cell>
          <cell r="AK801">
            <v>0</v>
          </cell>
          <cell r="AL801">
            <v>0</v>
          </cell>
          <cell r="AM801">
            <v>0</v>
          </cell>
          <cell r="AN801">
            <v>0</v>
          </cell>
          <cell r="AP801">
            <v>0</v>
          </cell>
          <cell r="AT801">
            <v>0</v>
          </cell>
        </row>
        <row r="802">
          <cell r="J802">
            <v>60295490.299999997</v>
          </cell>
          <cell r="K802">
            <v>60295490.299999997</v>
          </cell>
          <cell r="L802">
            <v>60295490.299999997</v>
          </cell>
          <cell r="M802">
            <v>60295490.299999997</v>
          </cell>
          <cell r="N802">
            <v>60295490.299999997</v>
          </cell>
          <cell r="O802">
            <v>60295490.299999997</v>
          </cell>
          <cell r="P802">
            <v>60295490.299999997</v>
          </cell>
          <cell r="Q802">
            <v>60295490.299999997</v>
          </cell>
          <cell r="R802">
            <v>60295490.299999997</v>
          </cell>
          <cell r="S802">
            <v>60295490.299999997</v>
          </cell>
          <cell r="T802">
            <v>60295490.299999997</v>
          </cell>
          <cell r="U802">
            <v>60295490.299999997</v>
          </cell>
          <cell r="V802">
            <v>60295490.299999997</v>
          </cell>
          <cell r="W802">
            <v>60295490.299999997</v>
          </cell>
          <cell r="X802">
            <v>60295490.299999997</v>
          </cell>
          <cell r="Y802">
            <v>60295490.299999997</v>
          </cell>
          <cell r="Z802">
            <v>60295490.299999997</v>
          </cell>
          <cell r="AA802">
            <v>60295490.299999997</v>
          </cell>
          <cell r="AD802">
            <v>60295490.29999999</v>
          </cell>
          <cell r="AE802">
            <v>60295490.29999999</v>
          </cell>
          <cell r="AF802">
            <v>60295490.29999999</v>
          </cell>
          <cell r="AG802">
            <v>60295490.29999999</v>
          </cell>
          <cell r="AH802">
            <v>60295490.29999999</v>
          </cell>
          <cell r="AI802">
            <v>60295490.29999999</v>
          </cell>
          <cell r="AJ802">
            <v>60295490.29999999</v>
          </cell>
          <cell r="AK802">
            <v>60295490.29999999</v>
          </cell>
          <cell r="AL802">
            <v>60295490.29999999</v>
          </cell>
          <cell r="AM802">
            <v>60295490.29999999</v>
          </cell>
          <cell r="AN802">
            <v>60295490.29999999</v>
          </cell>
          <cell r="AP802">
            <v>60057865.237916656</v>
          </cell>
          <cell r="AT802">
            <v>0</v>
          </cell>
        </row>
        <row r="803">
          <cell r="J803">
            <v>-656443.23</v>
          </cell>
          <cell r="K803">
            <v>-1282948.23</v>
          </cell>
          <cell r="L803">
            <v>-1909453.23</v>
          </cell>
          <cell r="M803">
            <v>-2535958.23</v>
          </cell>
          <cell r="N803">
            <v>-3162463.23</v>
          </cell>
          <cell r="O803">
            <v>-3788968.23</v>
          </cell>
          <cell r="P803">
            <v>-4415473.2300000004</v>
          </cell>
          <cell r="Q803">
            <v>-5041978.2300000004</v>
          </cell>
          <cell r="R803">
            <v>-5668483.2300000004</v>
          </cell>
          <cell r="S803">
            <v>-6294988.2300000004</v>
          </cell>
          <cell r="T803">
            <v>-6921493.2300000004</v>
          </cell>
          <cell r="U803">
            <v>-7547998.2300000004</v>
          </cell>
          <cell r="V803">
            <v>-8174503.2300000004</v>
          </cell>
          <cell r="W803">
            <v>-8801008.2300000004</v>
          </cell>
          <cell r="X803">
            <v>-9427513.2300000004</v>
          </cell>
          <cell r="Y803">
            <v>-10054018.23</v>
          </cell>
          <cell r="Z803">
            <v>-10680523.23</v>
          </cell>
          <cell r="AA803">
            <v>-11307028.23</v>
          </cell>
          <cell r="AD803">
            <v>-1282948.2300000002</v>
          </cell>
          <cell r="AE803">
            <v>-1909453.2300000002</v>
          </cell>
          <cell r="AF803">
            <v>-2535958.23</v>
          </cell>
          <cell r="AG803">
            <v>-3162463.2300000004</v>
          </cell>
          <cell r="AH803">
            <v>-3788968.2300000004</v>
          </cell>
          <cell r="AI803">
            <v>-4415473.2300000014</v>
          </cell>
          <cell r="AJ803">
            <v>-5041978.2300000014</v>
          </cell>
          <cell r="AK803">
            <v>-5668483.2300000014</v>
          </cell>
          <cell r="AL803">
            <v>-6294988.2300000014</v>
          </cell>
          <cell r="AM803">
            <v>-6921493.2300000014</v>
          </cell>
          <cell r="AN803">
            <v>-7547998.2300000014</v>
          </cell>
          <cell r="AP803">
            <v>-8277673.3037500018</v>
          </cell>
          <cell r="AT803">
            <v>0</v>
          </cell>
        </row>
        <row r="804">
          <cell r="J804">
            <v>18185772.66</v>
          </cell>
          <cell r="K804">
            <v>18185672.66</v>
          </cell>
          <cell r="L804">
            <v>18185672.66</v>
          </cell>
          <cell r="M804">
            <v>18185672.66</v>
          </cell>
          <cell r="N804">
            <v>18185672.66</v>
          </cell>
          <cell r="O804">
            <v>18185672.66</v>
          </cell>
          <cell r="P804">
            <v>18185672.66</v>
          </cell>
          <cell r="Q804">
            <v>18185672.66</v>
          </cell>
          <cell r="R804">
            <v>18185672.66</v>
          </cell>
          <cell r="S804">
            <v>18185672.66</v>
          </cell>
          <cell r="T804">
            <v>18185672.66</v>
          </cell>
          <cell r="U804">
            <v>18185672.66</v>
          </cell>
          <cell r="V804">
            <v>18185672.66</v>
          </cell>
          <cell r="W804">
            <v>18185672.66</v>
          </cell>
          <cell r="X804">
            <v>18185672.66</v>
          </cell>
          <cell r="Y804">
            <v>18185672.66</v>
          </cell>
          <cell r="Z804">
            <v>18185672.66</v>
          </cell>
          <cell r="AA804">
            <v>18185672.66</v>
          </cell>
          <cell r="AD804">
            <v>18185714.326666664</v>
          </cell>
          <cell r="AE804">
            <v>18185710.16</v>
          </cell>
          <cell r="AF804">
            <v>18185701.826666664</v>
          </cell>
          <cell r="AG804">
            <v>18185693.493333332</v>
          </cell>
          <cell r="AH804">
            <v>18185685.16</v>
          </cell>
          <cell r="AI804">
            <v>18185676.826666664</v>
          </cell>
          <cell r="AJ804">
            <v>18185672.66</v>
          </cell>
          <cell r="AK804">
            <v>18185672.66</v>
          </cell>
          <cell r="AL804">
            <v>18185672.66</v>
          </cell>
          <cell r="AM804">
            <v>18185672.66</v>
          </cell>
          <cell r="AN804">
            <v>18185672.66</v>
          </cell>
          <cell r="AP804">
            <v>18164085.451666664</v>
          </cell>
          <cell r="AT804">
            <v>0</v>
          </cell>
        </row>
        <row r="805">
          <cell r="J805">
            <v>24124865.93</v>
          </cell>
          <cell r="K805">
            <v>24156737.989999998</v>
          </cell>
          <cell r="L805">
            <v>24158611.940000001</v>
          </cell>
          <cell r="M805">
            <v>24157683.210000001</v>
          </cell>
          <cell r="N805">
            <v>24157767.120000001</v>
          </cell>
          <cell r="O805">
            <v>24157793.440000001</v>
          </cell>
          <cell r="P805">
            <v>24157793.440000001</v>
          </cell>
          <cell r="Q805">
            <v>24158235.699999999</v>
          </cell>
          <cell r="R805">
            <v>24158235.699999999</v>
          </cell>
          <cell r="S805">
            <v>24158235.699999999</v>
          </cell>
          <cell r="T805">
            <v>24158235.699999999</v>
          </cell>
          <cell r="U805">
            <v>24158235.699999999</v>
          </cell>
          <cell r="V805">
            <v>24158235.699999999</v>
          </cell>
          <cell r="W805">
            <v>24158235.699999999</v>
          </cell>
          <cell r="X805">
            <v>24158235.699999999</v>
          </cell>
          <cell r="Y805">
            <v>24158235.699999999</v>
          </cell>
          <cell r="Z805">
            <v>24158235.699999999</v>
          </cell>
          <cell r="AA805">
            <v>24158235.699999999</v>
          </cell>
          <cell r="AD805">
            <v>23975372.995833337</v>
          </cell>
          <cell r="AE805">
            <v>24107587.019583333</v>
          </cell>
          <cell r="AF805">
            <v>24159292.893749997</v>
          </cell>
          <cell r="AG805">
            <v>24155728.383333329</v>
          </cell>
          <cell r="AH805">
            <v>24153509.442499995</v>
          </cell>
          <cell r="AI805">
            <v>24156593.03791666</v>
          </cell>
          <cell r="AJ805">
            <v>24158045.849583328</v>
          </cell>
          <cell r="AK805">
            <v>24158092.577499997</v>
          </cell>
          <cell r="AL805">
            <v>24158099.921249997</v>
          </cell>
          <cell r="AM805">
            <v>24158142.465833332</v>
          </cell>
          <cell r="AN805">
            <v>24158180.417499993</v>
          </cell>
          <cell r="AP805">
            <v>24158235.699999992</v>
          </cell>
          <cell r="AT805">
            <v>0</v>
          </cell>
        </row>
        <row r="806">
          <cell r="J806">
            <v>4606263.4400000004</v>
          </cell>
          <cell r="K806">
            <v>4550834.93</v>
          </cell>
          <cell r="L806">
            <v>4556493.84</v>
          </cell>
          <cell r="M806">
            <v>4565453.78</v>
          </cell>
          <cell r="N806">
            <v>4574348.42</v>
          </cell>
          <cell r="O806">
            <v>8269006.0899999999</v>
          </cell>
          <cell r="P806">
            <v>10207048.35</v>
          </cell>
          <cell r="Q806">
            <v>10469305.720000001</v>
          </cell>
          <cell r="R806">
            <v>10417047.289999999</v>
          </cell>
          <cell r="S806">
            <v>10432666.539999999</v>
          </cell>
          <cell r="T806">
            <v>10432841.83</v>
          </cell>
          <cell r="U806">
            <v>10436960.310000001</v>
          </cell>
          <cell r="V806">
            <v>10437020.220000001</v>
          </cell>
          <cell r="W806">
            <v>10437020.220000001</v>
          </cell>
          <cell r="X806">
            <v>10437020.220000001</v>
          </cell>
          <cell r="Y806">
            <v>10437020.220000001</v>
          </cell>
          <cell r="Z806">
            <v>10437020.220000001</v>
          </cell>
          <cell r="AA806">
            <v>10437020.220000001</v>
          </cell>
          <cell r="AD806">
            <v>4718337.1658333335</v>
          </cell>
          <cell r="AE806">
            <v>5588601.8745833337</v>
          </cell>
          <cell r="AF806">
            <v>6457339.9508333327</v>
          </cell>
          <cell r="AG806">
            <v>7093696.4212499997</v>
          </cell>
          <cell r="AH806">
            <v>7544273.8320833333</v>
          </cell>
          <cell r="AI806">
            <v>8036137.4108333327</v>
          </cell>
          <cell r="AJ806">
            <v>8524343.3304166663</v>
          </cell>
          <cell r="AK806">
            <v>9014622.9833333325</v>
          </cell>
          <cell r="AL806">
            <v>9504293.5175000001</v>
          </cell>
          <cell r="AM806">
            <v>9993220.1108333319</v>
          </cell>
          <cell r="AN806">
            <v>10327832.024583334</v>
          </cell>
          <cell r="AP806">
            <v>10435985.039999999</v>
          </cell>
          <cell r="AT806">
            <v>0</v>
          </cell>
        </row>
        <row r="807">
          <cell r="J807">
            <v>0</v>
          </cell>
          <cell r="K807">
            <v>0</v>
          </cell>
          <cell r="L807">
            <v>0</v>
          </cell>
          <cell r="M807">
            <v>0</v>
          </cell>
          <cell r="N807">
            <v>0</v>
          </cell>
          <cell r="O807">
            <v>0</v>
          </cell>
          <cell r="P807">
            <v>0</v>
          </cell>
          <cell r="Q807">
            <v>0</v>
          </cell>
          <cell r="R807">
            <v>0</v>
          </cell>
          <cell r="S807">
            <v>8153022.6399999997</v>
          </cell>
          <cell r="T807">
            <v>8845951.8499999996</v>
          </cell>
          <cell r="U807">
            <v>8457282.75</v>
          </cell>
          <cell r="V807">
            <v>11699595.550000001</v>
          </cell>
          <cell r="W807">
            <v>12083533.539999999</v>
          </cell>
          <cell r="X807">
            <v>12215518.98</v>
          </cell>
          <cell r="Y807">
            <v>12271419.630000001</v>
          </cell>
          <cell r="Z807">
            <v>12403099.369999999</v>
          </cell>
          <cell r="AA807">
            <v>14634406.720000001</v>
          </cell>
          <cell r="AD807">
            <v>0</v>
          </cell>
          <cell r="AE807">
            <v>0</v>
          </cell>
          <cell r="AF807">
            <v>339709.27666666667</v>
          </cell>
          <cell r="AG807">
            <v>1047999.8804166666</v>
          </cell>
          <cell r="AH807">
            <v>1768967.9887499998</v>
          </cell>
          <cell r="AI807">
            <v>2608837.9179166667</v>
          </cell>
          <cell r="AJ807">
            <v>3599801.6300000004</v>
          </cell>
          <cell r="AK807">
            <v>4612262.1516666664</v>
          </cell>
          <cell r="AL807">
            <v>5632551.260416667</v>
          </cell>
          <cell r="AM807">
            <v>6660656.21875</v>
          </cell>
          <cell r="AN807">
            <v>7787218.9725000001</v>
          </cell>
          <cell r="AP807">
            <v>10462746.782083334</v>
          </cell>
          <cell r="AT807">
            <v>0</v>
          </cell>
        </row>
        <row r="808">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D808">
            <v>0</v>
          </cell>
          <cell r="AE808">
            <v>0</v>
          </cell>
          <cell r="AF808">
            <v>0</v>
          </cell>
          <cell r="AG808">
            <v>0</v>
          </cell>
          <cell r="AH808">
            <v>0</v>
          </cell>
          <cell r="AI808">
            <v>0</v>
          </cell>
          <cell r="AJ808">
            <v>0</v>
          </cell>
          <cell r="AK808">
            <v>0</v>
          </cell>
          <cell r="AL808">
            <v>0</v>
          </cell>
          <cell r="AM808">
            <v>0</v>
          </cell>
          <cell r="AN808">
            <v>0</v>
          </cell>
          <cell r="AP808">
            <v>508979.95750000002</v>
          </cell>
          <cell r="AT808">
            <v>0</v>
          </cell>
        </row>
        <row r="809">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D809">
            <v>0</v>
          </cell>
          <cell r="AE809">
            <v>0</v>
          </cell>
          <cell r="AF809">
            <v>0</v>
          </cell>
          <cell r="AG809">
            <v>0</v>
          </cell>
          <cell r="AH809">
            <v>0</v>
          </cell>
          <cell r="AI809">
            <v>0</v>
          </cell>
          <cell r="AJ809">
            <v>0</v>
          </cell>
          <cell r="AK809">
            <v>0</v>
          </cell>
          <cell r="AL809">
            <v>0</v>
          </cell>
          <cell r="AM809">
            <v>0</v>
          </cell>
          <cell r="AN809">
            <v>0</v>
          </cell>
          <cell r="AP809">
            <v>0</v>
          </cell>
          <cell r="AT809">
            <v>23</v>
          </cell>
        </row>
        <row r="810">
          <cell r="J810">
            <v>65708856.939999998</v>
          </cell>
          <cell r="K810">
            <v>65708856.939999998</v>
          </cell>
          <cell r="L810">
            <v>65708856.939999998</v>
          </cell>
          <cell r="M810">
            <v>65708856.939999998</v>
          </cell>
          <cell r="N810">
            <v>65708856.939999998</v>
          </cell>
          <cell r="O810">
            <v>65708856.939999998</v>
          </cell>
          <cell r="P810">
            <v>65708856.939999998</v>
          </cell>
          <cell r="Q810">
            <v>65708856.939999998</v>
          </cell>
          <cell r="R810">
            <v>65708856.939999998</v>
          </cell>
          <cell r="S810">
            <v>65708856.939999998</v>
          </cell>
          <cell r="T810">
            <v>65708856.939999998</v>
          </cell>
          <cell r="U810">
            <v>65708856.939999998</v>
          </cell>
          <cell r="V810">
            <v>65708856.939999998</v>
          </cell>
          <cell r="W810">
            <v>65708856.939999998</v>
          </cell>
          <cell r="X810">
            <v>65708856.939999998</v>
          </cell>
          <cell r="Y810">
            <v>65708856.939999998</v>
          </cell>
          <cell r="Z810">
            <v>65708856.939999998</v>
          </cell>
          <cell r="AA810">
            <v>65708856.939999998</v>
          </cell>
          <cell r="AD810">
            <v>65708856.94000002</v>
          </cell>
          <cell r="AE810">
            <v>65708856.94000002</v>
          </cell>
          <cell r="AF810">
            <v>65708856.94000002</v>
          </cell>
          <cell r="AG810">
            <v>65708856.94000002</v>
          </cell>
          <cell r="AH810">
            <v>65708856.94000002</v>
          </cell>
          <cell r="AI810">
            <v>65708856.94000002</v>
          </cell>
          <cell r="AJ810">
            <v>65708856.94000002</v>
          </cell>
          <cell r="AK810">
            <v>65708856.94000002</v>
          </cell>
          <cell r="AL810">
            <v>65708856.94000002</v>
          </cell>
          <cell r="AM810">
            <v>65708856.94000002</v>
          </cell>
          <cell r="AN810">
            <v>65708856.94000002</v>
          </cell>
          <cell r="AP810">
            <v>62970987.900833346</v>
          </cell>
          <cell r="AT810">
            <v>23</v>
          </cell>
        </row>
        <row r="811">
          <cell r="J811">
            <v>743111.53</v>
          </cell>
          <cell r="K811">
            <v>743111.53</v>
          </cell>
          <cell r="L811">
            <v>743111.53</v>
          </cell>
          <cell r="M811">
            <v>743111.53</v>
          </cell>
          <cell r="N811">
            <v>743111.53</v>
          </cell>
          <cell r="O811">
            <v>743111.53</v>
          </cell>
          <cell r="P811">
            <v>743111.53</v>
          </cell>
          <cell r="Q811">
            <v>743111.53</v>
          </cell>
          <cell r="R811">
            <v>743111.53</v>
          </cell>
          <cell r="S811">
            <v>743111.53</v>
          </cell>
          <cell r="T811">
            <v>743111.53</v>
          </cell>
          <cell r="U811">
            <v>743111.53</v>
          </cell>
          <cell r="V811">
            <v>743111.53</v>
          </cell>
          <cell r="W811">
            <v>743111.53</v>
          </cell>
          <cell r="X811">
            <v>743111.53</v>
          </cell>
          <cell r="Y811">
            <v>743111.53</v>
          </cell>
          <cell r="Z811">
            <v>743111.53</v>
          </cell>
          <cell r="AA811">
            <v>743111.53</v>
          </cell>
          <cell r="AD811">
            <v>743111.53000000014</v>
          </cell>
          <cell r="AE811">
            <v>743111.53000000014</v>
          </cell>
          <cell r="AF811">
            <v>743111.53000000014</v>
          </cell>
          <cell r="AG811">
            <v>743111.53000000014</v>
          </cell>
          <cell r="AH811">
            <v>743111.53000000014</v>
          </cell>
          <cell r="AI811">
            <v>743111.53000000014</v>
          </cell>
          <cell r="AJ811">
            <v>743111.53000000014</v>
          </cell>
          <cell r="AK811">
            <v>743111.53000000014</v>
          </cell>
          <cell r="AL811">
            <v>743111.53000000014</v>
          </cell>
          <cell r="AM811">
            <v>743111.53000000014</v>
          </cell>
          <cell r="AN811">
            <v>743111.53000000014</v>
          </cell>
          <cell r="AP811">
            <v>712148.54958333354</v>
          </cell>
          <cell r="AT811">
            <v>23</v>
          </cell>
        </row>
        <row r="812">
          <cell r="J812">
            <v>-18818583.699999999</v>
          </cell>
          <cell r="K812">
            <v>-18818583.699999999</v>
          </cell>
          <cell r="L812">
            <v>-18818583.699999999</v>
          </cell>
          <cell r="M812">
            <v>-18818583.699999999</v>
          </cell>
          <cell r="N812">
            <v>-18818583.699999999</v>
          </cell>
          <cell r="O812">
            <v>-18818583.699999999</v>
          </cell>
          <cell r="P812">
            <v>-18818583.699999999</v>
          </cell>
          <cell r="Q812">
            <v>-18818583.699999999</v>
          </cell>
          <cell r="R812">
            <v>-18818583.699999999</v>
          </cell>
          <cell r="S812">
            <v>-18818583.699999999</v>
          </cell>
          <cell r="T812">
            <v>-18818583.699999999</v>
          </cell>
          <cell r="U812">
            <v>-18818583.699999999</v>
          </cell>
          <cell r="V812">
            <v>-18818583.699999999</v>
          </cell>
          <cell r="W812">
            <v>-18818583.699999999</v>
          </cell>
          <cell r="X812">
            <v>-18818583.699999999</v>
          </cell>
          <cell r="Y812">
            <v>-18818583.699999999</v>
          </cell>
          <cell r="Z812">
            <v>-18818583.699999999</v>
          </cell>
          <cell r="AA812">
            <v>-18818583.699999999</v>
          </cell>
          <cell r="AD812">
            <v>-18818583.699999996</v>
          </cell>
          <cell r="AE812">
            <v>-18818583.699999996</v>
          </cell>
          <cell r="AF812">
            <v>-18818583.699999996</v>
          </cell>
          <cell r="AG812">
            <v>-18818583.699999996</v>
          </cell>
          <cell r="AH812">
            <v>-18818583.699999996</v>
          </cell>
          <cell r="AI812">
            <v>-18818583.699999996</v>
          </cell>
          <cell r="AJ812">
            <v>-18818583.699999996</v>
          </cell>
          <cell r="AK812">
            <v>-18818583.699999996</v>
          </cell>
          <cell r="AL812">
            <v>-18818583.699999996</v>
          </cell>
          <cell r="AM812">
            <v>-18818583.699999996</v>
          </cell>
          <cell r="AN812">
            <v>-18818583.699999996</v>
          </cell>
          <cell r="AP812">
            <v>-18034476.045833331</v>
          </cell>
          <cell r="AT812">
            <v>23</v>
          </cell>
        </row>
        <row r="813">
          <cell r="J813">
            <v>-18496937.239999998</v>
          </cell>
          <cell r="K813">
            <v>-18621495.739999998</v>
          </cell>
          <cell r="L813">
            <v>-18746054.239999998</v>
          </cell>
          <cell r="M813">
            <v>-18870612.739999998</v>
          </cell>
          <cell r="N813">
            <v>-18995171.239999998</v>
          </cell>
          <cell r="O813">
            <v>-19119729.739999998</v>
          </cell>
          <cell r="P813">
            <v>-19244288.239999998</v>
          </cell>
          <cell r="Q813">
            <v>-19368846.739999998</v>
          </cell>
          <cell r="R813">
            <v>-19493405.239999998</v>
          </cell>
          <cell r="S813">
            <v>-19617963.739999998</v>
          </cell>
          <cell r="T813">
            <v>-19742522.239999998</v>
          </cell>
          <cell r="U813">
            <v>-19867080.739999998</v>
          </cell>
          <cell r="V813">
            <v>-19991639.239999998</v>
          </cell>
          <cell r="W813">
            <v>-20116197.739999998</v>
          </cell>
          <cell r="X813">
            <v>-20240756.239999998</v>
          </cell>
          <cell r="Y813">
            <v>-20365314.739999998</v>
          </cell>
          <cell r="Z813">
            <v>-20489873.239999998</v>
          </cell>
          <cell r="AA813">
            <v>-20614431.739999998</v>
          </cell>
          <cell r="AD813">
            <v>-18621495.740000002</v>
          </cell>
          <cell r="AE813">
            <v>-18746054.240000002</v>
          </cell>
          <cell r="AF813">
            <v>-18870612.740000002</v>
          </cell>
          <cell r="AG813">
            <v>-18995171.240000002</v>
          </cell>
          <cell r="AH813">
            <v>-19119729.740000002</v>
          </cell>
          <cell r="AI813">
            <v>-19244288.240000002</v>
          </cell>
          <cell r="AJ813">
            <v>-19368846.740000002</v>
          </cell>
          <cell r="AK813">
            <v>-19493405.240000002</v>
          </cell>
          <cell r="AL813">
            <v>-19617963.740000002</v>
          </cell>
          <cell r="AM813">
            <v>-19742522.240000002</v>
          </cell>
          <cell r="AN813">
            <v>-19867080.740000002</v>
          </cell>
          <cell r="AP813">
            <v>-19246883.209166668</v>
          </cell>
          <cell r="AT813">
            <v>23</v>
          </cell>
        </row>
        <row r="814">
          <cell r="J814">
            <v>-30211680.609999999</v>
          </cell>
          <cell r="K814">
            <v>-30211680.609999999</v>
          </cell>
          <cell r="L814">
            <v>-30211680.609999999</v>
          </cell>
          <cell r="M814">
            <v>-30211680.609999999</v>
          </cell>
          <cell r="N814">
            <v>-30211680.609999999</v>
          </cell>
          <cell r="O814">
            <v>-30211680.609999999</v>
          </cell>
          <cell r="P814">
            <v>-30211680.609999999</v>
          </cell>
          <cell r="Q814">
            <v>-30211680.609999999</v>
          </cell>
          <cell r="R814">
            <v>-30211680.609999999</v>
          </cell>
          <cell r="S814">
            <v>-30211680.609999999</v>
          </cell>
          <cell r="T814">
            <v>-30211680.609999999</v>
          </cell>
          <cell r="U814">
            <v>-30211680.609999999</v>
          </cell>
          <cell r="V814">
            <v>-30211680.609999999</v>
          </cell>
          <cell r="W814">
            <v>-30211680.609999999</v>
          </cell>
          <cell r="X814">
            <v>-30211680.609999999</v>
          </cell>
          <cell r="Y814">
            <v>-30211680.609999999</v>
          </cell>
          <cell r="Z814">
            <v>-30211680.609999999</v>
          </cell>
          <cell r="AA814">
            <v>-30211680.609999999</v>
          </cell>
          <cell r="AD814">
            <v>-30211680.610000011</v>
          </cell>
          <cell r="AE814">
            <v>-30211680.610000011</v>
          </cell>
          <cell r="AF814">
            <v>-30211680.610000011</v>
          </cell>
          <cell r="AG814">
            <v>-30211680.610000011</v>
          </cell>
          <cell r="AH814">
            <v>-30211680.610000011</v>
          </cell>
          <cell r="AI814">
            <v>-30211680.610000011</v>
          </cell>
          <cell r="AJ814">
            <v>-30211680.610000011</v>
          </cell>
          <cell r="AK814">
            <v>-30211680.610000011</v>
          </cell>
          <cell r="AL814">
            <v>-30211680.610000011</v>
          </cell>
          <cell r="AM814">
            <v>-30211680.610000011</v>
          </cell>
          <cell r="AN814">
            <v>-30211680.610000011</v>
          </cell>
          <cell r="AP814">
            <v>-28952860.584583342</v>
          </cell>
          <cell r="AT814">
            <v>23</v>
          </cell>
        </row>
        <row r="815">
          <cell r="J815">
            <v>140739.47</v>
          </cell>
          <cell r="K815">
            <v>120633.79</v>
          </cell>
          <cell r="L815">
            <v>100528.11</v>
          </cell>
          <cell r="M815">
            <v>80422.429999999993</v>
          </cell>
          <cell r="N815">
            <v>60316.75</v>
          </cell>
          <cell r="O815">
            <v>40211.07</v>
          </cell>
          <cell r="P815">
            <v>20105.39</v>
          </cell>
          <cell r="Q815">
            <v>0</v>
          </cell>
          <cell r="R815">
            <v>0</v>
          </cell>
          <cell r="S815">
            <v>0</v>
          </cell>
          <cell r="T815">
            <v>0</v>
          </cell>
          <cell r="U815">
            <v>0</v>
          </cell>
          <cell r="V815">
            <v>0</v>
          </cell>
          <cell r="W815">
            <v>0</v>
          </cell>
          <cell r="X815">
            <v>0</v>
          </cell>
          <cell r="Y815">
            <v>0</v>
          </cell>
          <cell r="Z815">
            <v>0</v>
          </cell>
          <cell r="AA815">
            <v>0</v>
          </cell>
          <cell r="AD815">
            <v>120633.80208333333</v>
          </cell>
          <cell r="AE815">
            <v>101365.88291666667</v>
          </cell>
          <cell r="AF815">
            <v>83773.437083333338</v>
          </cell>
          <cell r="AG815">
            <v>67856.464583333334</v>
          </cell>
          <cell r="AH815">
            <v>53614.965416666666</v>
          </cell>
          <cell r="AI815">
            <v>41048.939583333333</v>
          </cell>
          <cell r="AJ815">
            <v>30158.387083333335</v>
          </cell>
          <cell r="AK815">
            <v>20943.307916666668</v>
          </cell>
          <cell r="AL815">
            <v>13403.702083333332</v>
          </cell>
          <cell r="AM815">
            <v>7539.569583333333</v>
          </cell>
          <cell r="AN815">
            <v>3350.9104166666671</v>
          </cell>
          <cell r="AP815">
            <v>0</v>
          </cell>
          <cell r="AT815" t="str">
            <v>23</v>
          </cell>
        </row>
        <row r="816">
          <cell r="J816">
            <v>9156182.8399999999</v>
          </cell>
          <cell r="K816">
            <v>8873557.8399999999</v>
          </cell>
          <cell r="L816">
            <v>8590932.8399999999</v>
          </cell>
          <cell r="M816">
            <v>8308307.8399999999</v>
          </cell>
          <cell r="N816">
            <v>8025682.8399999999</v>
          </cell>
          <cell r="O816">
            <v>7743057.8399999999</v>
          </cell>
          <cell r="P816">
            <v>7460432.8399999999</v>
          </cell>
          <cell r="Q816">
            <v>7177807.8399999999</v>
          </cell>
          <cell r="R816">
            <v>6895182.8399999999</v>
          </cell>
          <cell r="S816">
            <v>6612557.8399999999</v>
          </cell>
          <cell r="T816">
            <v>6329932.8399999999</v>
          </cell>
          <cell r="U816">
            <v>6047307.8399999999</v>
          </cell>
          <cell r="V816">
            <v>5764682.8399999999</v>
          </cell>
          <cell r="W816">
            <v>5482057.8399999999</v>
          </cell>
          <cell r="X816">
            <v>5199432.84</v>
          </cell>
          <cell r="Y816">
            <v>4916807.84</v>
          </cell>
          <cell r="Z816">
            <v>4634182.84</v>
          </cell>
          <cell r="AA816">
            <v>4351557.84</v>
          </cell>
          <cell r="AD816">
            <v>8873557.8400000017</v>
          </cell>
          <cell r="AE816">
            <v>8590932.8400000017</v>
          </cell>
          <cell r="AF816">
            <v>8308307.8400000026</v>
          </cell>
          <cell r="AG816">
            <v>8025682.8400000026</v>
          </cell>
          <cell r="AH816">
            <v>7743057.8400000026</v>
          </cell>
          <cell r="AI816">
            <v>7460432.8400000026</v>
          </cell>
          <cell r="AJ816">
            <v>7177807.8400000026</v>
          </cell>
          <cell r="AK816">
            <v>6895182.8400000026</v>
          </cell>
          <cell r="AL816">
            <v>6612557.8400000026</v>
          </cell>
          <cell r="AM816">
            <v>6329932.8400000026</v>
          </cell>
          <cell r="AN816">
            <v>6047307.8400000026</v>
          </cell>
          <cell r="AP816">
            <v>5482057.8400000008</v>
          </cell>
          <cell r="AT816" t="str">
            <v>23</v>
          </cell>
        </row>
        <row r="817">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D817">
            <v>0</v>
          </cell>
          <cell r="AE817">
            <v>0</v>
          </cell>
          <cell r="AF817">
            <v>0</v>
          </cell>
          <cell r="AG817">
            <v>0</v>
          </cell>
          <cell r="AH817">
            <v>0</v>
          </cell>
          <cell r="AI817">
            <v>0</v>
          </cell>
          <cell r="AJ817">
            <v>0</v>
          </cell>
          <cell r="AK817">
            <v>0</v>
          </cell>
          <cell r="AL817">
            <v>0</v>
          </cell>
          <cell r="AM817">
            <v>0</v>
          </cell>
          <cell r="AN817">
            <v>0</v>
          </cell>
          <cell r="AP817">
            <v>0</v>
          </cell>
          <cell r="AT817">
            <v>23</v>
          </cell>
        </row>
        <row r="818">
          <cell r="J818">
            <v>1659064.15</v>
          </cell>
          <cell r="K818">
            <v>1775698.55</v>
          </cell>
          <cell r="L818">
            <v>1863053.43</v>
          </cell>
          <cell r="M818">
            <v>1557700.43</v>
          </cell>
          <cell r="N818">
            <v>1649183.07</v>
          </cell>
          <cell r="O818">
            <v>1731134.89</v>
          </cell>
          <cell r="P818">
            <v>1854770.55</v>
          </cell>
          <cell r="Q818">
            <v>1252850.99</v>
          </cell>
          <cell r="R818">
            <v>9923225.0299999993</v>
          </cell>
          <cell r="S818">
            <v>1261692.8799999999</v>
          </cell>
          <cell r="T818">
            <v>1281071.2</v>
          </cell>
          <cell r="U818">
            <v>1294834.92</v>
          </cell>
          <cell r="V818">
            <v>1336045.75</v>
          </cell>
          <cell r="W818">
            <v>1360673.36</v>
          </cell>
          <cell r="X818">
            <v>1397939.63</v>
          </cell>
          <cell r="Y818">
            <v>1417899.94</v>
          </cell>
          <cell r="Z818">
            <v>1439819.57</v>
          </cell>
          <cell r="AA818">
            <v>1457472.87</v>
          </cell>
          <cell r="AD818">
            <v>1567854.4437500003</v>
          </cell>
          <cell r="AE818">
            <v>1931685.7604166667</v>
          </cell>
          <cell r="AF818">
            <v>2293042.4445833336</v>
          </cell>
          <cell r="AG818">
            <v>2285633.5233333334</v>
          </cell>
          <cell r="AH818">
            <v>2268768.7537499997</v>
          </cell>
          <cell r="AI818">
            <v>2245230.9074999997</v>
          </cell>
          <cell r="AJ818">
            <v>2214479.0912500001</v>
          </cell>
          <cell r="AK818">
            <v>2177806.6333333333</v>
          </cell>
          <cell r="AL818">
            <v>2152601.8712499999</v>
          </cell>
          <cell r="AM818">
            <v>2138053.3716666666</v>
          </cell>
          <cell r="AN818">
            <v>2117927.3083333331</v>
          </cell>
          <cell r="AP818">
            <v>2022208.4783333335</v>
          </cell>
          <cell r="AT818" t="str">
            <v>58</v>
          </cell>
        </row>
        <row r="819">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D819">
            <v>0</v>
          </cell>
          <cell r="AE819">
            <v>0</v>
          </cell>
          <cell r="AF819">
            <v>0</v>
          </cell>
          <cell r="AG819">
            <v>0</v>
          </cell>
          <cell r="AH819">
            <v>0</v>
          </cell>
          <cell r="AI819">
            <v>0</v>
          </cell>
          <cell r="AJ819">
            <v>0</v>
          </cell>
          <cell r="AK819">
            <v>0</v>
          </cell>
          <cell r="AL819">
            <v>0</v>
          </cell>
          <cell r="AM819">
            <v>0</v>
          </cell>
          <cell r="AN819">
            <v>0</v>
          </cell>
          <cell r="AP819">
            <v>0</v>
          </cell>
          <cell r="AT819" t="str">
            <v>57</v>
          </cell>
        </row>
        <row r="820">
          <cell r="J820">
            <v>38058394.75</v>
          </cell>
          <cell r="K820">
            <v>47785361.57</v>
          </cell>
          <cell r="L820">
            <v>55920120.219999999</v>
          </cell>
          <cell r="M820">
            <v>64031529.689999998</v>
          </cell>
          <cell r="N820">
            <v>70823650.810000002</v>
          </cell>
          <cell r="O820">
            <v>80733929.379999995</v>
          </cell>
          <cell r="P820">
            <v>88557319.370000005</v>
          </cell>
          <cell r="Q820">
            <v>100933892.91</v>
          </cell>
          <cell r="R820">
            <v>106597433.47</v>
          </cell>
          <cell r="S820">
            <v>114874585.25</v>
          </cell>
          <cell r="T820">
            <v>121829366.89</v>
          </cell>
          <cell r="U820">
            <v>130230613.09999999</v>
          </cell>
          <cell r="V820">
            <v>36620282.490000002</v>
          </cell>
          <cell r="W820">
            <v>46773762.359999999</v>
          </cell>
          <cell r="X820">
            <v>56285735.719999999</v>
          </cell>
          <cell r="Y820">
            <v>63149584.829999998</v>
          </cell>
          <cell r="Z820">
            <v>71981606.200000003</v>
          </cell>
          <cell r="AA820">
            <v>80347059.530000001</v>
          </cell>
          <cell r="AD820">
            <v>82713044.22541666</v>
          </cell>
          <cell r="AE820">
            <v>83289292.894999996</v>
          </cell>
          <cell r="AF820">
            <v>83808621.877916679</v>
          </cell>
          <cell r="AG820">
            <v>84303805.164166659</v>
          </cell>
          <cell r="AH820">
            <v>84782469.510416672</v>
          </cell>
          <cell r="AI820">
            <v>84971428.439999998</v>
          </cell>
          <cell r="AJ820">
            <v>84869357.128750011</v>
          </cell>
          <cell r="AK820">
            <v>84842441.140833333</v>
          </cell>
          <cell r="AL820">
            <v>84820927.417500004</v>
          </cell>
          <cell r="AM820">
            <v>84832427.856250003</v>
          </cell>
          <cell r="AN820">
            <v>84864556.420416683</v>
          </cell>
          <cell r="AP820">
            <v>85111827.087083355</v>
          </cell>
          <cell r="AT820" t="str">
            <v>57</v>
          </cell>
        </row>
        <row r="821">
          <cell r="J821">
            <v>51169744.649999999</v>
          </cell>
          <cell r="K821">
            <v>50964245.829999998</v>
          </cell>
          <cell r="L821">
            <v>50758747.009999998</v>
          </cell>
          <cell r="M821">
            <v>50553248.189999998</v>
          </cell>
          <cell r="N821">
            <v>50347749.369999997</v>
          </cell>
          <cell r="O821">
            <v>50142250.549999997</v>
          </cell>
          <cell r="P821">
            <v>49936751.729999997</v>
          </cell>
          <cell r="Q821">
            <v>51403518.619999997</v>
          </cell>
          <cell r="R821">
            <v>51198019.799999997</v>
          </cell>
          <cell r="S821">
            <v>50992520.979999997</v>
          </cell>
          <cell r="T821">
            <v>50778090.229999997</v>
          </cell>
          <cell r="U821">
            <v>50569614.100000001</v>
          </cell>
          <cell r="V821">
            <v>50361137.969999999</v>
          </cell>
          <cell r="W821">
            <v>50152661.840000004</v>
          </cell>
          <cell r="X821">
            <v>49944185.710000001</v>
          </cell>
          <cell r="Y821">
            <v>49735709.579999998</v>
          </cell>
          <cell r="Z821">
            <v>49527233.450000003</v>
          </cell>
          <cell r="AA821">
            <v>49318757.32</v>
          </cell>
          <cell r="AD821">
            <v>51033923.509583324</v>
          </cell>
          <cell r="AE821">
            <v>50967780.188749999</v>
          </cell>
          <cell r="AF821">
            <v>50901636.867916666</v>
          </cell>
          <cell r="AG821">
            <v>50835121.37166667</v>
          </cell>
          <cell r="AH821">
            <v>50768109.64541667</v>
          </cell>
          <cell r="AI821">
            <v>50700849.810000002</v>
          </cell>
          <cell r="AJ821">
            <v>50633341.865416676</v>
          </cell>
          <cell r="AK821">
            <v>50565585.811666675</v>
          </cell>
          <cell r="AL821">
            <v>50497581.648750007</v>
          </cell>
          <cell r="AM821">
            <v>50429329.376666665</v>
          </cell>
          <cell r="AN821">
            <v>50360828.995416664</v>
          </cell>
          <cell r="AP821">
            <v>50211686.626249991</v>
          </cell>
          <cell r="AT821">
            <v>23</v>
          </cell>
        </row>
        <row r="822">
          <cell r="J822">
            <v>5118002.0199999996</v>
          </cell>
          <cell r="K822">
            <v>6253370.5899999999</v>
          </cell>
          <cell r="L822">
            <v>7001703.5899999999</v>
          </cell>
          <cell r="M822">
            <v>7929707.54</v>
          </cell>
          <cell r="N822">
            <v>8890646.4700000007</v>
          </cell>
          <cell r="O822">
            <v>9790389.7699999996</v>
          </cell>
          <cell r="P822">
            <v>11085862.91</v>
          </cell>
          <cell r="Q822">
            <v>13643850.26</v>
          </cell>
          <cell r="R822">
            <v>15141851.18</v>
          </cell>
          <cell r="S822">
            <v>16049936.57</v>
          </cell>
          <cell r="T822">
            <v>17220998.510000002</v>
          </cell>
          <cell r="U822">
            <v>18316056.199999999</v>
          </cell>
          <cell r="V822">
            <v>5651389.5800000001</v>
          </cell>
          <cell r="W822">
            <v>7040950.4199999999</v>
          </cell>
          <cell r="X822">
            <v>8239781.2999999998</v>
          </cell>
          <cell r="Y822">
            <v>8873379.9100000001</v>
          </cell>
          <cell r="Z822">
            <v>10487191.619999999</v>
          </cell>
          <cell r="AA822">
            <v>11853035.279999999</v>
          </cell>
          <cell r="AD822">
            <v>11112534.675416665</v>
          </cell>
          <cell r="AE822">
            <v>11163681.699166669</v>
          </cell>
          <cell r="AF822">
            <v>11216910.949166669</v>
          </cell>
          <cell r="AG822">
            <v>11269859.435416667</v>
          </cell>
          <cell r="AH822">
            <v>11334008.24</v>
          </cell>
          <cell r="AI822">
            <v>11392422.449166669</v>
          </cell>
          <cell r="AJ822">
            <v>11447462.757083334</v>
          </cell>
          <cell r="AK822">
            <v>11531865.154583333</v>
          </cell>
          <cell r="AL822">
            <v>11622771.407916667</v>
          </cell>
          <cell r="AM822">
            <v>11728613.804583333</v>
          </cell>
          <cell r="AN822">
            <v>11881080.082083335</v>
          </cell>
          <cell r="AP822">
            <v>12179750.240416666</v>
          </cell>
          <cell r="AT822" t="str">
            <v>57</v>
          </cell>
        </row>
        <row r="823">
          <cell r="J823">
            <v>21589277</v>
          </cell>
          <cell r="K823">
            <v>21589277</v>
          </cell>
          <cell r="L823">
            <v>21589277</v>
          </cell>
          <cell r="M823">
            <v>21589277</v>
          </cell>
          <cell r="N823">
            <v>21589277</v>
          </cell>
          <cell r="O823">
            <v>21589277</v>
          </cell>
          <cell r="P823">
            <v>21589277</v>
          </cell>
          <cell r="Q823">
            <v>21589277</v>
          </cell>
          <cell r="R823">
            <v>21589277</v>
          </cell>
          <cell r="S823">
            <v>21589277</v>
          </cell>
          <cell r="T823">
            <v>21589277</v>
          </cell>
          <cell r="U823">
            <v>21589277</v>
          </cell>
          <cell r="V823">
            <v>21589277</v>
          </cell>
          <cell r="W823">
            <v>21589277</v>
          </cell>
          <cell r="X823">
            <v>21589277</v>
          </cell>
          <cell r="Y823">
            <v>21589277</v>
          </cell>
          <cell r="Z823">
            <v>21589277</v>
          </cell>
          <cell r="AA823">
            <v>21589277</v>
          </cell>
          <cell r="AD823">
            <v>21589277</v>
          </cell>
          <cell r="AE823">
            <v>21589277</v>
          </cell>
          <cell r="AF823">
            <v>21589277</v>
          </cell>
          <cell r="AG823">
            <v>21589277</v>
          </cell>
          <cell r="AH823">
            <v>21589277</v>
          </cell>
          <cell r="AI823">
            <v>21589277</v>
          </cell>
          <cell r="AJ823">
            <v>21589277</v>
          </cell>
          <cell r="AK823">
            <v>21589277</v>
          </cell>
          <cell r="AL823">
            <v>21589277</v>
          </cell>
          <cell r="AM823">
            <v>21589277</v>
          </cell>
          <cell r="AN823">
            <v>21589277</v>
          </cell>
          <cell r="AP823">
            <v>21589277</v>
          </cell>
          <cell r="AT823">
            <v>23</v>
          </cell>
        </row>
        <row r="824">
          <cell r="J824">
            <v>1947952.78</v>
          </cell>
          <cell r="K824">
            <v>1394924.45</v>
          </cell>
          <cell r="L824">
            <v>881594.53</v>
          </cell>
          <cell r="M824">
            <v>447007.72</v>
          </cell>
          <cell r="N824">
            <v>-125384.6</v>
          </cell>
          <cell r="O824">
            <v>-1126840.44</v>
          </cell>
          <cell r="P824">
            <v>-2491887.87</v>
          </cell>
          <cell r="Q824">
            <v>-5054949.3499999996</v>
          </cell>
          <cell r="R824">
            <v>-7858900.9500000002</v>
          </cell>
          <cell r="S824">
            <v>-9934408.5999999996</v>
          </cell>
          <cell r="T824">
            <v>-12025014.24</v>
          </cell>
          <cell r="U824">
            <v>-13406343.83</v>
          </cell>
          <cell r="V824">
            <v>-634079.51</v>
          </cell>
          <cell r="W824">
            <v>-1183927.25</v>
          </cell>
          <cell r="X824">
            <v>-1636195.54</v>
          </cell>
          <cell r="Y824">
            <v>-2041213.49</v>
          </cell>
          <cell r="Z824">
            <v>-2552008.63</v>
          </cell>
          <cell r="AA824">
            <v>-3663958.33</v>
          </cell>
          <cell r="AD824">
            <v>-3270798.0245833336</v>
          </cell>
          <cell r="AE824">
            <v>-3311654.0954166669</v>
          </cell>
          <cell r="AF824">
            <v>-3428373.2233333332</v>
          </cell>
          <cell r="AG824">
            <v>-3601944.2554166666</v>
          </cell>
          <cell r="AH824">
            <v>-3822737.9908333332</v>
          </cell>
          <cell r="AI824">
            <v>-4053605.5454166667</v>
          </cell>
          <cell r="AJ824">
            <v>-4268642.3783333329</v>
          </cell>
          <cell r="AK824">
            <v>-4481002.4520833334</v>
          </cell>
          <cell r="AL824">
            <v>-4689586.2554166662</v>
          </cell>
          <cell r="AM824">
            <v>-4894371.4737499999</v>
          </cell>
          <cell r="AN824">
            <v>-5101194.05375</v>
          </cell>
          <cell r="AP824">
            <v>-5556043.6537499996</v>
          </cell>
          <cell r="AT824" t="str">
            <v>57</v>
          </cell>
        </row>
        <row r="825">
          <cell r="J825">
            <v>-16958230.48</v>
          </cell>
          <cell r="K825">
            <v>-17006270.370000001</v>
          </cell>
          <cell r="L825">
            <v>-17054310.260000002</v>
          </cell>
          <cell r="M825">
            <v>-17102350.149999999</v>
          </cell>
          <cell r="N825">
            <v>-17150390.039999999</v>
          </cell>
          <cell r="O825">
            <v>-17198429.93</v>
          </cell>
          <cell r="P825">
            <v>-17246469.82</v>
          </cell>
          <cell r="Q825">
            <v>-17294509.710000001</v>
          </cell>
          <cell r="R825">
            <v>-17342549.600000001</v>
          </cell>
          <cell r="S825">
            <v>-17390589.489999998</v>
          </cell>
          <cell r="T825">
            <v>-17438629.379999999</v>
          </cell>
          <cell r="U825">
            <v>-17486669.27</v>
          </cell>
          <cell r="V825">
            <v>-17534709.16</v>
          </cell>
          <cell r="W825">
            <v>-17582749.050000001</v>
          </cell>
          <cell r="X825">
            <v>-17630788.940000001</v>
          </cell>
          <cell r="Y825">
            <v>-17678828.829999998</v>
          </cell>
          <cell r="Z825">
            <v>-17726868.719999999</v>
          </cell>
          <cell r="AA825">
            <v>-17774908.609999999</v>
          </cell>
          <cell r="AD825">
            <v>-17006270.370000001</v>
          </cell>
          <cell r="AE825">
            <v>-17054310.260000002</v>
          </cell>
          <cell r="AF825">
            <v>-17102350.150000002</v>
          </cell>
          <cell r="AG825">
            <v>-17150390.039999999</v>
          </cell>
          <cell r="AH825">
            <v>-17198429.93</v>
          </cell>
          <cell r="AI825">
            <v>-17246469.82</v>
          </cell>
          <cell r="AJ825">
            <v>-17294509.710000001</v>
          </cell>
          <cell r="AK825">
            <v>-17342549.600000001</v>
          </cell>
          <cell r="AL825">
            <v>-17390589.489999998</v>
          </cell>
          <cell r="AM825">
            <v>-17438629.379999999</v>
          </cell>
          <cell r="AN825">
            <v>-17486669.27</v>
          </cell>
          <cell r="AP825">
            <v>-17582749.049999997</v>
          </cell>
          <cell r="AT825">
            <v>23</v>
          </cell>
        </row>
        <row r="826">
          <cell r="J826">
            <v>1119810</v>
          </cell>
          <cell r="K826">
            <v>1108243</v>
          </cell>
          <cell r="L826">
            <v>1096676</v>
          </cell>
          <cell r="M826">
            <v>1085109</v>
          </cell>
          <cell r="N826">
            <v>1073542</v>
          </cell>
          <cell r="O826">
            <v>1061975</v>
          </cell>
          <cell r="P826">
            <v>1050408</v>
          </cell>
          <cell r="Q826">
            <v>1038841</v>
          </cell>
          <cell r="R826">
            <v>1027274</v>
          </cell>
          <cell r="S826">
            <v>1015707</v>
          </cell>
          <cell r="T826">
            <v>1004140</v>
          </cell>
          <cell r="U826">
            <v>992573</v>
          </cell>
          <cell r="V826">
            <v>981006</v>
          </cell>
          <cell r="W826">
            <v>969439</v>
          </cell>
          <cell r="X826">
            <v>957872</v>
          </cell>
          <cell r="Y826">
            <v>946305</v>
          </cell>
          <cell r="Z826">
            <v>934738</v>
          </cell>
          <cell r="AA826">
            <v>923171</v>
          </cell>
          <cell r="AD826">
            <v>1108243</v>
          </cell>
          <cell r="AE826">
            <v>1096676</v>
          </cell>
          <cell r="AF826">
            <v>1085109</v>
          </cell>
          <cell r="AG826">
            <v>1073542</v>
          </cell>
          <cell r="AH826">
            <v>1061975</v>
          </cell>
          <cell r="AI826">
            <v>1050408</v>
          </cell>
          <cell r="AJ826">
            <v>1038841</v>
          </cell>
          <cell r="AK826">
            <v>1027274</v>
          </cell>
          <cell r="AL826">
            <v>1015707</v>
          </cell>
          <cell r="AM826">
            <v>1004140</v>
          </cell>
          <cell r="AN826">
            <v>992573</v>
          </cell>
          <cell r="AP826">
            <v>969439</v>
          </cell>
          <cell r="AT826" t="str">
            <v>23</v>
          </cell>
        </row>
        <row r="827">
          <cell r="J827">
            <v>113632921</v>
          </cell>
          <cell r="K827">
            <v>113632921</v>
          </cell>
          <cell r="L827">
            <v>113632921</v>
          </cell>
          <cell r="M827">
            <v>113632921</v>
          </cell>
          <cell r="N827">
            <v>113632921</v>
          </cell>
          <cell r="O827">
            <v>113632921</v>
          </cell>
          <cell r="P827">
            <v>113632921</v>
          </cell>
          <cell r="Q827">
            <v>113632921</v>
          </cell>
          <cell r="R827">
            <v>113632921</v>
          </cell>
          <cell r="S827">
            <v>113632921</v>
          </cell>
          <cell r="T827">
            <v>113632921</v>
          </cell>
          <cell r="U827">
            <v>113632921</v>
          </cell>
          <cell r="V827">
            <v>113632921</v>
          </cell>
          <cell r="W827">
            <v>113632921</v>
          </cell>
          <cell r="X827">
            <v>113632921</v>
          </cell>
          <cell r="Y827">
            <v>113632921</v>
          </cell>
          <cell r="Z827">
            <v>113632921</v>
          </cell>
          <cell r="AA827">
            <v>113632921</v>
          </cell>
          <cell r="AD827">
            <v>113632921</v>
          </cell>
          <cell r="AE827">
            <v>113632921</v>
          </cell>
          <cell r="AF827">
            <v>113632921</v>
          </cell>
          <cell r="AG827">
            <v>113632921</v>
          </cell>
          <cell r="AH827">
            <v>113632921</v>
          </cell>
          <cell r="AI827">
            <v>113632921</v>
          </cell>
          <cell r="AJ827">
            <v>113632921</v>
          </cell>
          <cell r="AK827">
            <v>113632921</v>
          </cell>
          <cell r="AL827">
            <v>113632921</v>
          </cell>
          <cell r="AM827">
            <v>113632921</v>
          </cell>
          <cell r="AN827">
            <v>113632921</v>
          </cell>
          <cell r="AP827">
            <v>113632921</v>
          </cell>
          <cell r="AT827">
            <v>23</v>
          </cell>
        </row>
        <row r="828">
          <cell r="J828">
            <v>-109812507.98999999</v>
          </cell>
          <cell r="K828">
            <v>-110106392.98999999</v>
          </cell>
          <cell r="L828">
            <v>-110400277.98999999</v>
          </cell>
          <cell r="M828">
            <v>-110694162.98999999</v>
          </cell>
          <cell r="N828">
            <v>-110988047.98999999</v>
          </cell>
          <cell r="O828">
            <v>-111281932.98999999</v>
          </cell>
          <cell r="P828">
            <v>-111575817.98999999</v>
          </cell>
          <cell r="Q828">
            <v>-111869702.98999999</v>
          </cell>
          <cell r="R828">
            <v>-112163587.98999999</v>
          </cell>
          <cell r="S828">
            <v>-112457472.98999999</v>
          </cell>
          <cell r="T828">
            <v>-112751357.98999999</v>
          </cell>
          <cell r="U828">
            <v>-113045242.98999999</v>
          </cell>
          <cell r="V828">
            <v>-113339127.98999999</v>
          </cell>
          <cell r="W828">
            <v>-113633012.98999999</v>
          </cell>
          <cell r="X828">
            <v>-113632921</v>
          </cell>
          <cell r="Y828">
            <v>-113632921</v>
          </cell>
          <cell r="Z828">
            <v>-113632921</v>
          </cell>
          <cell r="AA828">
            <v>-113632921</v>
          </cell>
          <cell r="AD828">
            <v>-110106392.98999999</v>
          </cell>
          <cell r="AE828">
            <v>-110400277.98999999</v>
          </cell>
          <cell r="AF828">
            <v>-110694162.98999999</v>
          </cell>
          <cell r="AG828">
            <v>-110988047.98999999</v>
          </cell>
          <cell r="AH828">
            <v>-111281932.98999999</v>
          </cell>
          <cell r="AI828">
            <v>-111575817.98999999</v>
          </cell>
          <cell r="AJ828">
            <v>-111869702.98999999</v>
          </cell>
          <cell r="AK828">
            <v>-112151338.94874997</v>
          </cell>
          <cell r="AL828">
            <v>-112408480.65791667</v>
          </cell>
          <cell r="AM828">
            <v>-112641131.95041664</v>
          </cell>
          <cell r="AN828">
            <v>-112849292.82625</v>
          </cell>
          <cell r="AP828">
            <v>-113192143.32791667</v>
          </cell>
          <cell r="AT828">
            <v>23</v>
          </cell>
        </row>
        <row r="829">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D829">
            <v>0</v>
          </cell>
          <cell r="AE829">
            <v>0</v>
          </cell>
          <cell r="AF829">
            <v>0</v>
          </cell>
          <cell r="AG829">
            <v>0</v>
          </cell>
          <cell r="AH829">
            <v>0</v>
          </cell>
          <cell r="AI829">
            <v>0</v>
          </cell>
          <cell r="AJ829">
            <v>0</v>
          </cell>
          <cell r="AK829">
            <v>0</v>
          </cell>
          <cell r="AL829">
            <v>0</v>
          </cell>
          <cell r="AM829">
            <v>0</v>
          </cell>
          <cell r="AN829">
            <v>0</v>
          </cell>
          <cell r="AP829">
            <v>0</v>
          </cell>
          <cell r="AT829">
            <v>0</v>
          </cell>
        </row>
        <row r="830">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D830">
            <v>0</v>
          </cell>
          <cell r="AE830">
            <v>0</v>
          </cell>
          <cell r="AF830">
            <v>0</v>
          </cell>
          <cell r="AG830">
            <v>0</v>
          </cell>
          <cell r="AH830">
            <v>0</v>
          </cell>
          <cell r="AI830">
            <v>0</v>
          </cell>
          <cell r="AJ830">
            <v>0</v>
          </cell>
          <cell r="AK830">
            <v>0</v>
          </cell>
          <cell r="AL830">
            <v>0</v>
          </cell>
          <cell r="AM830">
            <v>0</v>
          </cell>
          <cell r="AN830">
            <v>0</v>
          </cell>
          <cell r="AP830">
            <v>0</v>
          </cell>
          <cell r="AT830">
            <v>23</v>
          </cell>
        </row>
        <row r="831">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D831">
            <v>0</v>
          </cell>
          <cell r="AE831">
            <v>0</v>
          </cell>
          <cell r="AF831">
            <v>0</v>
          </cell>
          <cell r="AG831">
            <v>0</v>
          </cell>
          <cell r="AH831">
            <v>0</v>
          </cell>
          <cell r="AI831">
            <v>0</v>
          </cell>
          <cell r="AJ831">
            <v>0</v>
          </cell>
          <cell r="AK831">
            <v>0</v>
          </cell>
          <cell r="AL831">
            <v>0</v>
          </cell>
          <cell r="AM831">
            <v>0</v>
          </cell>
          <cell r="AN831">
            <v>0</v>
          </cell>
          <cell r="AP831">
            <v>0</v>
          </cell>
          <cell r="AT831" t="str">
            <v xml:space="preserve"> </v>
          </cell>
        </row>
        <row r="832">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D832">
            <v>0</v>
          </cell>
          <cell r="AE832">
            <v>0</v>
          </cell>
          <cell r="AF832">
            <v>0</v>
          </cell>
          <cell r="AG832">
            <v>0</v>
          </cell>
          <cell r="AH832">
            <v>0</v>
          </cell>
          <cell r="AI832">
            <v>0</v>
          </cell>
          <cell r="AJ832">
            <v>0</v>
          </cell>
          <cell r="AK832">
            <v>0</v>
          </cell>
          <cell r="AL832">
            <v>0</v>
          </cell>
          <cell r="AM832">
            <v>0</v>
          </cell>
          <cell r="AN832">
            <v>0</v>
          </cell>
          <cell r="AP832">
            <v>0</v>
          </cell>
          <cell r="AT832">
            <v>23</v>
          </cell>
        </row>
        <row r="833">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D833">
            <v>0</v>
          </cell>
          <cell r="AE833">
            <v>0</v>
          </cell>
          <cell r="AF833">
            <v>0</v>
          </cell>
          <cell r="AG833">
            <v>0</v>
          </cell>
          <cell r="AH833">
            <v>0</v>
          </cell>
          <cell r="AI833">
            <v>0</v>
          </cell>
          <cell r="AJ833">
            <v>0</v>
          </cell>
          <cell r="AK833">
            <v>0</v>
          </cell>
          <cell r="AL833">
            <v>0</v>
          </cell>
          <cell r="AM833">
            <v>0</v>
          </cell>
          <cell r="AN833">
            <v>0</v>
          </cell>
          <cell r="AP833">
            <v>0</v>
          </cell>
          <cell r="AT833" t="str">
            <v>35</v>
          </cell>
        </row>
        <row r="834">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D834">
            <v>0</v>
          </cell>
          <cell r="AE834">
            <v>0</v>
          </cell>
          <cell r="AF834">
            <v>0</v>
          </cell>
          <cell r="AG834">
            <v>0</v>
          </cell>
          <cell r="AH834">
            <v>0</v>
          </cell>
          <cell r="AI834">
            <v>0</v>
          </cell>
          <cell r="AJ834">
            <v>0</v>
          </cell>
          <cell r="AK834">
            <v>0</v>
          </cell>
          <cell r="AL834">
            <v>0</v>
          </cell>
          <cell r="AM834">
            <v>0</v>
          </cell>
          <cell r="AN834">
            <v>0</v>
          </cell>
          <cell r="AP834">
            <v>0</v>
          </cell>
          <cell r="AT834" t="str">
            <v>25</v>
          </cell>
        </row>
        <row r="835">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D835">
            <v>0</v>
          </cell>
          <cell r="AE835">
            <v>0</v>
          </cell>
          <cell r="AF835">
            <v>0</v>
          </cell>
          <cell r="AG835">
            <v>0</v>
          </cell>
          <cell r="AH835">
            <v>0</v>
          </cell>
          <cell r="AI835">
            <v>0</v>
          </cell>
          <cell r="AJ835">
            <v>0</v>
          </cell>
          <cell r="AK835">
            <v>0</v>
          </cell>
          <cell r="AL835">
            <v>0</v>
          </cell>
          <cell r="AM835">
            <v>0</v>
          </cell>
          <cell r="AN835">
            <v>0</v>
          </cell>
          <cell r="AP835">
            <v>0</v>
          </cell>
          <cell r="AT835">
            <v>23</v>
          </cell>
        </row>
        <row r="836">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D836">
            <v>0</v>
          </cell>
          <cell r="AE836">
            <v>0</v>
          </cell>
          <cell r="AF836">
            <v>0</v>
          </cell>
          <cell r="AG836">
            <v>0</v>
          </cell>
          <cell r="AH836">
            <v>0</v>
          </cell>
          <cell r="AI836">
            <v>0</v>
          </cell>
          <cell r="AJ836">
            <v>0</v>
          </cell>
          <cell r="AK836">
            <v>0</v>
          </cell>
          <cell r="AL836">
            <v>0</v>
          </cell>
          <cell r="AM836">
            <v>0</v>
          </cell>
          <cell r="AN836">
            <v>0</v>
          </cell>
          <cell r="AP836">
            <v>0</v>
          </cell>
          <cell r="AT836">
            <v>0</v>
          </cell>
        </row>
        <row r="837">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D837">
            <v>0</v>
          </cell>
          <cell r="AE837">
            <v>0</v>
          </cell>
          <cell r="AF837">
            <v>0</v>
          </cell>
          <cell r="AG837">
            <v>0</v>
          </cell>
          <cell r="AH837">
            <v>0</v>
          </cell>
          <cell r="AI837">
            <v>0</v>
          </cell>
          <cell r="AJ837">
            <v>0</v>
          </cell>
          <cell r="AK837">
            <v>0</v>
          </cell>
          <cell r="AL837">
            <v>0</v>
          </cell>
          <cell r="AM837">
            <v>0</v>
          </cell>
          <cell r="AN837">
            <v>0</v>
          </cell>
          <cell r="AP837">
            <v>0</v>
          </cell>
          <cell r="AT837" t="str">
            <v>57</v>
          </cell>
        </row>
        <row r="838">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D838">
            <v>0</v>
          </cell>
          <cell r="AE838">
            <v>0</v>
          </cell>
          <cell r="AF838">
            <v>0</v>
          </cell>
          <cell r="AG838">
            <v>0</v>
          </cell>
          <cell r="AH838">
            <v>0</v>
          </cell>
          <cell r="AI838">
            <v>0</v>
          </cell>
          <cell r="AJ838">
            <v>0</v>
          </cell>
          <cell r="AK838">
            <v>0</v>
          </cell>
          <cell r="AL838">
            <v>0</v>
          </cell>
          <cell r="AM838">
            <v>0</v>
          </cell>
          <cell r="AN838">
            <v>0</v>
          </cell>
          <cell r="AP838">
            <v>0</v>
          </cell>
          <cell r="AT838" t="str">
            <v>57</v>
          </cell>
        </row>
        <row r="839">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D839">
            <v>0</v>
          </cell>
          <cell r="AE839">
            <v>0</v>
          </cell>
          <cell r="AF839">
            <v>0</v>
          </cell>
          <cell r="AG839">
            <v>0</v>
          </cell>
          <cell r="AH839">
            <v>0</v>
          </cell>
          <cell r="AI839">
            <v>0</v>
          </cell>
          <cell r="AJ839">
            <v>0</v>
          </cell>
          <cell r="AK839">
            <v>0</v>
          </cell>
          <cell r="AL839">
            <v>0</v>
          </cell>
          <cell r="AM839">
            <v>0</v>
          </cell>
          <cell r="AN839">
            <v>0</v>
          </cell>
          <cell r="AP839">
            <v>0</v>
          </cell>
          <cell r="AT839">
            <v>23</v>
          </cell>
        </row>
        <row r="840">
          <cell r="J840">
            <v>30000</v>
          </cell>
          <cell r="K840">
            <v>30000</v>
          </cell>
          <cell r="L840">
            <v>30000</v>
          </cell>
          <cell r="M840">
            <v>30000</v>
          </cell>
          <cell r="N840">
            <v>30000</v>
          </cell>
          <cell r="O840">
            <v>30000</v>
          </cell>
          <cell r="P840">
            <v>30000</v>
          </cell>
          <cell r="Q840">
            <v>30000</v>
          </cell>
          <cell r="R840">
            <v>30000</v>
          </cell>
          <cell r="S840">
            <v>30000</v>
          </cell>
          <cell r="T840">
            <v>30000</v>
          </cell>
          <cell r="U840">
            <v>30000</v>
          </cell>
          <cell r="V840">
            <v>30000</v>
          </cell>
          <cell r="W840">
            <v>30000</v>
          </cell>
          <cell r="X840">
            <v>30000</v>
          </cell>
          <cell r="Y840">
            <v>30000</v>
          </cell>
          <cell r="Z840">
            <v>30000</v>
          </cell>
          <cell r="AA840">
            <v>30000</v>
          </cell>
          <cell r="AD840">
            <v>30000</v>
          </cell>
          <cell r="AE840">
            <v>30000</v>
          </cell>
          <cell r="AF840">
            <v>30000</v>
          </cell>
          <cell r="AG840">
            <v>30000</v>
          </cell>
          <cell r="AH840">
            <v>30000</v>
          </cell>
          <cell r="AI840">
            <v>30000</v>
          </cell>
          <cell r="AJ840">
            <v>30000</v>
          </cell>
          <cell r="AK840">
            <v>30000</v>
          </cell>
          <cell r="AL840">
            <v>30000</v>
          </cell>
          <cell r="AM840">
            <v>30000</v>
          </cell>
          <cell r="AN840">
            <v>30000</v>
          </cell>
          <cell r="AP840">
            <v>30000</v>
          </cell>
          <cell r="AT840" t="str">
            <v>57</v>
          </cell>
        </row>
        <row r="841">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D841">
            <v>0</v>
          </cell>
          <cell r="AE841">
            <v>0</v>
          </cell>
          <cell r="AF841">
            <v>0</v>
          </cell>
          <cell r="AG841">
            <v>0</v>
          </cell>
          <cell r="AH841">
            <v>0</v>
          </cell>
          <cell r="AI841">
            <v>0</v>
          </cell>
          <cell r="AJ841">
            <v>0</v>
          </cell>
          <cell r="AK841">
            <v>0</v>
          </cell>
          <cell r="AL841">
            <v>0</v>
          </cell>
          <cell r="AM841">
            <v>0</v>
          </cell>
          <cell r="AN841">
            <v>0</v>
          </cell>
          <cell r="AP841">
            <v>-1207174.8712500001</v>
          </cell>
          <cell r="AT841">
            <v>0</v>
          </cell>
        </row>
        <row r="842">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D842">
            <v>0</v>
          </cell>
          <cell r="AE842">
            <v>0</v>
          </cell>
          <cell r="AF842">
            <v>0</v>
          </cell>
          <cell r="AG842">
            <v>0</v>
          </cell>
          <cell r="AH842">
            <v>0</v>
          </cell>
          <cell r="AI842">
            <v>0</v>
          </cell>
          <cell r="AJ842">
            <v>0</v>
          </cell>
          <cell r="AK842">
            <v>0</v>
          </cell>
          <cell r="AL842">
            <v>0</v>
          </cell>
          <cell r="AM842">
            <v>0</v>
          </cell>
          <cell r="AN842">
            <v>0</v>
          </cell>
          <cell r="AP842">
            <v>0</v>
          </cell>
          <cell r="AT842" t="str">
            <v>57</v>
          </cell>
        </row>
        <row r="843">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D843">
            <v>0</v>
          </cell>
          <cell r="AE843">
            <v>0</v>
          </cell>
          <cell r="AF843">
            <v>0</v>
          </cell>
          <cell r="AG843">
            <v>0</v>
          </cell>
          <cell r="AH843">
            <v>0</v>
          </cell>
          <cell r="AI843">
            <v>0</v>
          </cell>
          <cell r="AJ843">
            <v>0</v>
          </cell>
          <cell r="AK843">
            <v>0</v>
          </cell>
          <cell r="AL843">
            <v>0</v>
          </cell>
          <cell r="AM843">
            <v>0</v>
          </cell>
          <cell r="AN843">
            <v>0</v>
          </cell>
          <cell r="AP843">
            <v>0</v>
          </cell>
          <cell r="AT843">
            <v>0</v>
          </cell>
        </row>
        <row r="844">
          <cell r="J844">
            <v>109274345.2</v>
          </cell>
          <cell r="K844">
            <v>108683673.06999999</v>
          </cell>
          <cell r="L844">
            <v>108093000.94</v>
          </cell>
          <cell r="M844">
            <v>107502328.81</v>
          </cell>
          <cell r="N844">
            <v>106911656.68000001</v>
          </cell>
          <cell r="O844">
            <v>106320984.55</v>
          </cell>
          <cell r="P844">
            <v>105730312.42</v>
          </cell>
          <cell r="Q844">
            <v>105139640.29000001</v>
          </cell>
          <cell r="R844">
            <v>104548968.16</v>
          </cell>
          <cell r="S844">
            <v>103958296.03</v>
          </cell>
          <cell r="T844">
            <v>103367623.90000001</v>
          </cell>
          <cell r="U844">
            <v>102776951.77</v>
          </cell>
          <cell r="V844">
            <v>102186279.64</v>
          </cell>
          <cell r="W844">
            <v>101595607.51000001</v>
          </cell>
          <cell r="X844">
            <v>101004935.38</v>
          </cell>
          <cell r="Y844">
            <v>100414263.25</v>
          </cell>
          <cell r="Z844">
            <v>99823591.120000005</v>
          </cell>
          <cell r="AA844">
            <v>99232918.989999995</v>
          </cell>
          <cell r="AD844">
            <v>108683673.06999999</v>
          </cell>
          <cell r="AE844">
            <v>108093000.94</v>
          </cell>
          <cell r="AF844">
            <v>107502328.81</v>
          </cell>
          <cell r="AG844">
            <v>106911656.67999999</v>
          </cell>
          <cell r="AH844">
            <v>106320984.55</v>
          </cell>
          <cell r="AI844">
            <v>105730312.42</v>
          </cell>
          <cell r="AJ844">
            <v>105139640.29000001</v>
          </cell>
          <cell r="AK844">
            <v>104548968.16000001</v>
          </cell>
          <cell r="AL844">
            <v>103958296.02999999</v>
          </cell>
          <cell r="AM844">
            <v>103367623.89999999</v>
          </cell>
          <cell r="AN844">
            <v>102776951.76999998</v>
          </cell>
          <cell r="AP844">
            <v>101595607.50999999</v>
          </cell>
          <cell r="AT844" t="str">
            <v>23</v>
          </cell>
        </row>
        <row r="845">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D845">
            <v>0</v>
          </cell>
          <cell r="AE845">
            <v>0</v>
          </cell>
          <cell r="AF845">
            <v>0</v>
          </cell>
          <cell r="AG845">
            <v>0</v>
          </cell>
          <cell r="AH845">
            <v>0</v>
          </cell>
          <cell r="AI845">
            <v>0</v>
          </cell>
          <cell r="AJ845">
            <v>0</v>
          </cell>
          <cell r="AK845">
            <v>0</v>
          </cell>
          <cell r="AL845">
            <v>0</v>
          </cell>
          <cell r="AM845">
            <v>0</v>
          </cell>
          <cell r="AN845">
            <v>0</v>
          </cell>
          <cell r="AP845">
            <v>0</v>
          </cell>
          <cell r="AT845" t="str">
            <v>23</v>
          </cell>
        </row>
        <row r="846">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D846">
            <v>0</v>
          </cell>
          <cell r="AE846">
            <v>0</v>
          </cell>
          <cell r="AF846">
            <v>0</v>
          </cell>
          <cell r="AG846">
            <v>0</v>
          </cell>
          <cell r="AH846">
            <v>0</v>
          </cell>
          <cell r="AI846">
            <v>0</v>
          </cell>
          <cell r="AJ846">
            <v>0</v>
          </cell>
          <cell r="AK846">
            <v>0</v>
          </cell>
          <cell r="AL846">
            <v>0</v>
          </cell>
          <cell r="AM846">
            <v>0</v>
          </cell>
          <cell r="AN846">
            <v>0</v>
          </cell>
          <cell r="AP846">
            <v>0</v>
          </cell>
          <cell r="AT846">
            <v>23</v>
          </cell>
        </row>
        <row r="847">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D847">
            <v>0</v>
          </cell>
          <cell r="AE847">
            <v>0</v>
          </cell>
          <cell r="AF847">
            <v>0</v>
          </cell>
          <cell r="AG847">
            <v>0</v>
          </cell>
          <cell r="AH847">
            <v>0</v>
          </cell>
          <cell r="AI847">
            <v>0</v>
          </cell>
          <cell r="AJ847">
            <v>0</v>
          </cell>
          <cell r="AK847">
            <v>0</v>
          </cell>
          <cell r="AL847">
            <v>0</v>
          </cell>
          <cell r="AM847">
            <v>0</v>
          </cell>
          <cell r="AN847">
            <v>0</v>
          </cell>
          <cell r="AP847">
            <v>0</v>
          </cell>
          <cell r="AT847" t="str">
            <v>23</v>
          </cell>
        </row>
        <row r="848">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D848">
            <v>0</v>
          </cell>
          <cell r="AE848">
            <v>0</v>
          </cell>
          <cell r="AF848">
            <v>0</v>
          </cell>
          <cell r="AG848">
            <v>0</v>
          </cell>
          <cell r="AH848">
            <v>0</v>
          </cell>
          <cell r="AI848">
            <v>0</v>
          </cell>
          <cell r="AJ848">
            <v>0</v>
          </cell>
          <cell r="AK848">
            <v>0</v>
          </cell>
          <cell r="AL848">
            <v>0</v>
          </cell>
          <cell r="AM848">
            <v>0</v>
          </cell>
          <cell r="AN848">
            <v>0</v>
          </cell>
          <cell r="AP848">
            <v>0</v>
          </cell>
          <cell r="AT848" t="str">
            <v>23</v>
          </cell>
        </row>
        <row r="849">
          <cell r="J849">
            <v>13262.01</v>
          </cell>
          <cell r="K849">
            <v>13262.01</v>
          </cell>
          <cell r="L849">
            <v>13262.01</v>
          </cell>
          <cell r="M849">
            <v>13262.01</v>
          </cell>
          <cell r="N849">
            <v>13262.01</v>
          </cell>
          <cell r="O849">
            <v>13262.01</v>
          </cell>
          <cell r="P849">
            <v>13262.01</v>
          </cell>
          <cell r="Q849">
            <v>13262.01</v>
          </cell>
          <cell r="R849">
            <v>13262.01</v>
          </cell>
          <cell r="S849">
            <v>13262.01</v>
          </cell>
          <cell r="T849">
            <v>13262.01</v>
          </cell>
          <cell r="U849">
            <v>13262.01</v>
          </cell>
          <cell r="V849">
            <v>13262.01</v>
          </cell>
          <cell r="W849">
            <v>13262.01</v>
          </cell>
          <cell r="X849">
            <v>13262.01</v>
          </cell>
          <cell r="Y849">
            <v>13262.01</v>
          </cell>
          <cell r="Z849">
            <v>13262.01</v>
          </cell>
          <cell r="AA849">
            <v>13262.01</v>
          </cell>
          <cell r="AD849">
            <v>13262.01</v>
          </cell>
          <cell r="AE849">
            <v>13262.01</v>
          </cell>
          <cell r="AF849">
            <v>13262.01</v>
          </cell>
          <cell r="AG849">
            <v>13262.01</v>
          </cell>
          <cell r="AH849">
            <v>13262.01</v>
          </cell>
          <cell r="AI849">
            <v>13262.01</v>
          </cell>
          <cell r="AJ849">
            <v>13262.01</v>
          </cell>
          <cell r="AK849">
            <v>13262.01</v>
          </cell>
          <cell r="AL849">
            <v>13262.01</v>
          </cell>
          <cell r="AM849">
            <v>13262.01</v>
          </cell>
          <cell r="AN849">
            <v>13262.01</v>
          </cell>
          <cell r="AP849">
            <v>12709.426249999999</v>
          </cell>
          <cell r="AT849" t="str">
            <v>23</v>
          </cell>
        </row>
        <row r="850">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D850">
            <v>0</v>
          </cell>
          <cell r="AE850">
            <v>0</v>
          </cell>
          <cell r="AF850">
            <v>0</v>
          </cell>
          <cell r="AG850">
            <v>0</v>
          </cell>
          <cell r="AH850">
            <v>0</v>
          </cell>
          <cell r="AI850">
            <v>0</v>
          </cell>
          <cell r="AJ850">
            <v>0</v>
          </cell>
          <cell r="AK850">
            <v>0</v>
          </cell>
          <cell r="AL850">
            <v>0</v>
          </cell>
          <cell r="AM850">
            <v>0</v>
          </cell>
          <cell r="AN850">
            <v>0</v>
          </cell>
          <cell r="AP850">
            <v>0</v>
          </cell>
          <cell r="AT850" t="str">
            <v>57</v>
          </cell>
        </row>
        <row r="851">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D851">
            <v>0</v>
          </cell>
          <cell r="AE851">
            <v>0</v>
          </cell>
          <cell r="AF851">
            <v>0</v>
          </cell>
          <cell r="AG851">
            <v>0</v>
          </cell>
          <cell r="AH851">
            <v>0</v>
          </cell>
          <cell r="AI851">
            <v>0</v>
          </cell>
          <cell r="AJ851">
            <v>0</v>
          </cell>
          <cell r="AK851">
            <v>0</v>
          </cell>
          <cell r="AL851">
            <v>0</v>
          </cell>
          <cell r="AM851">
            <v>0</v>
          </cell>
          <cell r="AN851">
            <v>0</v>
          </cell>
          <cell r="AP851">
            <v>0</v>
          </cell>
          <cell r="AT851" t="str">
            <v>57</v>
          </cell>
        </row>
        <row r="852">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D852">
            <v>0</v>
          </cell>
          <cell r="AE852">
            <v>0</v>
          </cell>
          <cell r="AF852">
            <v>0</v>
          </cell>
          <cell r="AG852">
            <v>0</v>
          </cell>
          <cell r="AH852">
            <v>0</v>
          </cell>
          <cell r="AI852">
            <v>0</v>
          </cell>
          <cell r="AJ852">
            <v>0</v>
          </cell>
          <cell r="AK852">
            <v>0</v>
          </cell>
          <cell r="AL852">
            <v>0</v>
          </cell>
          <cell r="AM852">
            <v>0</v>
          </cell>
          <cell r="AN852">
            <v>0</v>
          </cell>
          <cell r="AP852">
            <v>-71908.185833333337</v>
          </cell>
          <cell r="AT852">
            <v>0</v>
          </cell>
        </row>
        <row r="853">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D853">
            <v>0</v>
          </cell>
          <cell r="AE853">
            <v>0</v>
          </cell>
          <cell r="AF853">
            <v>0</v>
          </cell>
          <cell r="AG853">
            <v>0</v>
          </cell>
          <cell r="AH853">
            <v>0</v>
          </cell>
          <cell r="AI853">
            <v>0</v>
          </cell>
          <cell r="AJ853">
            <v>0</v>
          </cell>
          <cell r="AK853">
            <v>0</v>
          </cell>
          <cell r="AL853">
            <v>0</v>
          </cell>
          <cell r="AM853">
            <v>0</v>
          </cell>
          <cell r="AN853">
            <v>0</v>
          </cell>
          <cell r="AP853">
            <v>0</v>
          </cell>
          <cell r="AT853" t="str">
            <v>34</v>
          </cell>
        </row>
        <row r="854">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D854">
            <v>0</v>
          </cell>
          <cell r="AE854">
            <v>0</v>
          </cell>
          <cell r="AF854">
            <v>0</v>
          </cell>
          <cell r="AG854">
            <v>0</v>
          </cell>
          <cell r="AH854">
            <v>0</v>
          </cell>
          <cell r="AI854">
            <v>0</v>
          </cell>
          <cell r="AJ854">
            <v>0</v>
          </cell>
          <cell r="AK854">
            <v>0</v>
          </cell>
          <cell r="AL854">
            <v>0</v>
          </cell>
          <cell r="AM854">
            <v>0</v>
          </cell>
          <cell r="AN854">
            <v>0</v>
          </cell>
          <cell r="AP854">
            <v>0</v>
          </cell>
          <cell r="AT854" t="str">
            <v>34</v>
          </cell>
        </row>
        <row r="855">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D855">
            <v>0</v>
          </cell>
          <cell r="AE855">
            <v>0</v>
          </cell>
          <cell r="AF855">
            <v>0</v>
          </cell>
          <cell r="AG855">
            <v>0</v>
          </cell>
          <cell r="AH855">
            <v>0</v>
          </cell>
          <cell r="AI855">
            <v>0</v>
          </cell>
          <cell r="AJ855">
            <v>0</v>
          </cell>
          <cell r="AK855">
            <v>0</v>
          </cell>
          <cell r="AL855">
            <v>0</v>
          </cell>
          <cell r="AM855">
            <v>0</v>
          </cell>
          <cell r="AN855">
            <v>0</v>
          </cell>
          <cell r="AP855">
            <v>0</v>
          </cell>
          <cell r="AT855" t="str">
            <v>23</v>
          </cell>
        </row>
        <row r="856">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D856">
            <v>0</v>
          </cell>
          <cell r="AE856">
            <v>0</v>
          </cell>
          <cell r="AF856">
            <v>0</v>
          </cell>
          <cell r="AG856">
            <v>0</v>
          </cell>
          <cell r="AH856">
            <v>0</v>
          </cell>
          <cell r="AI856">
            <v>0</v>
          </cell>
          <cell r="AJ856">
            <v>0</v>
          </cell>
          <cell r="AK856">
            <v>0</v>
          </cell>
          <cell r="AL856">
            <v>0</v>
          </cell>
          <cell r="AM856">
            <v>0</v>
          </cell>
          <cell r="AN856">
            <v>0</v>
          </cell>
          <cell r="AP856">
            <v>0</v>
          </cell>
          <cell r="AT856">
            <v>0</v>
          </cell>
        </row>
        <row r="857">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D857">
            <v>0</v>
          </cell>
          <cell r="AE857">
            <v>0</v>
          </cell>
          <cell r="AF857">
            <v>0</v>
          </cell>
          <cell r="AG857">
            <v>0</v>
          </cell>
          <cell r="AH857">
            <v>0</v>
          </cell>
          <cell r="AI857">
            <v>0</v>
          </cell>
          <cell r="AJ857">
            <v>0</v>
          </cell>
          <cell r="AK857">
            <v>0</v>
          </cell>
          <cell r="AL857">
            <v>0</v>
          </cell>
          <cell r="AM857">
            <v>0</v>
          </cell>
          <cell r="AN857">
            <v>0</v>
          </cell>
          <cell r="AP857">
            <v>90079.531666666662</v>
          </cell>
          <cell r="AT857">
            <v>0</v>
          </cell>
        </row>
        <row r="858">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D858">
            <v>0</v>
          </cell>
          <cell r="AE858">
            <v>0</v>
          </cell>
          <cell r="AF858">
            <v>0</v>
          </cell>
          <cell r="AG858">
            <v>0</v>
          </cell>
          <cell r="AH858">
            <v>0</v>
          </cell>
          <cell r="AI858">
            <v>0</v>
          </cell>
          <cell r="AJ858">
            <v>0</v>
          </cell>
          <cell r="AK858">
            <v>0</v>
          </cell>
          <cell r="AL858">
            <v>0</v>
          </cell>
          <cell r="AM858">
            <v>0</v>
          </cell>
          <cell r="AN858">
            <v>0</v>
          </cell>
          <cell r="AP858">
            <v>64936.002083333333</v>
          </cell>
          <cell r="AT858">
            <v>0</v>
          </cell>
        </row>
        <row r="859">
          <cell r="J859">
            <v>-16380345.529999999</v>
          </cell>
          <cell r="K859">
            <v>-22913655.52</v>
          </cell>
          <cell r="L859">
            <v>-29812163</v>
          </cell>
          <cell r="M859">
            <v>-36736369.630000003</v>
          </cell>
          <cell r="N859">
            <v>-43193331.579999998</v>
          </cell>
          <cell r="O859">
            <v>-50535583.509999998</v>
          </cell>
          <cell r="P859">
            <v>-58070175.18</v>
          </cell>
          <cell r="Q859">
            <v>-68496064.109999999</v>
          </cell>
          <cell r="R859">
            <v>-78824913.840000004</v>
          </cell>
          <cell r="S859">
            <v>-87147715.579999998</v>
          </cell>
          <cell r="T859">
            <v>-96287262.260000005</v>
          </cell>
          <cell r="U859">
            <v>-103651917.48</v>
          </cell>
          <cell r="V859">
            <v>-11395431.380000001</v>
          </cell>
          <cell r="W859">
            <v>-18928850.760000002</v>
          </cell>
          <cell r="X859">
            <v>-26889802.559999999</v>
          </cell>
          <cell r="Y859">
            <v>-35318010.780000001</v>
          </cell>
          <cell r="Z859">
            <v>-42955313.310000002</v>
          </cell>
          <cell r="AA859">
            <v>-51701082.399999999</v>
          </cell>
          <cell r="AD859">
            <v>-57906516.090833329</v>
          </cell>
          <cell r="AE859">
            <v>-58019336.124166667</v>
          </cell>
          <cell r="AF859">
            <v>-57816437.969583333</v>
          </cell>
          <cell r="AG859">
            <v>-57589684.416250013</v>
          </cell>
          <cell r="AH859">
            <v>-57644295.991666667</v>
          </cell>
          <cell r="AI859">
            <v>-57463086.678750008</v>
          </cell>
          <cell r="AJ859">
            <v>-57089348.390833341</v>
          </cell>
          <cell r="AK859">
            <v>-56801549.840833329</v>
          </cell>
          <cell r="AL859">
            <v>-56620686.537083328</v>
          </cell>
          <cell r="AM859">
            <v>-56551670.823749997</v>
          </cell>
          <cell r="AN859">
            <v>-56590315.849583335</v>
          </cell>
          <cell r="AP859">
            <v>-57119489.451666661</v>
          </cell>
          <cell r="AT859" t="str">
            <v>57</v>
          </cell>
        </row>
        <row r="860">
          <cell r="J860">
            <v>69852577.170000002</v>
          </cell>
          <cell r="K860">
            <v>69437160.579999998</v>
          </cell>
          <cell r="L860">
            <v>68901326.400000006</v>
          </cell>
          <cell r="M860">
            <v>68721470.900000006</v>
          </cell>
          <cell r="N860">
            <v>68624721.790000007</v>
          </cell>
          <cell r="O860">
            <v>68487331.909999996</v>
          </cell>
          <cell r="P860">
            <v>68513747.609999999</v>
          </cell>
          <cell r="Q860">
            <v>70264584.579999998</v>
          </cell>
          <cell r="R860">
            <v>85724313.950000003</v>
          </cell>
          <cell r="S860">
            <v>70102110.790000007</v>
          </cell>
          <cell r="T860">
            <v>70319854.040000007</v>
          </cell>
          <cell r="U860">
            <v>70181490.480000004</v>
          </cell>
          <cell r="V860">
            <v>69970183.629999995</v>
          </cell>
          <cell r="W860">
            <v>69724158.5</v>
          </cell>
          <cell r="X860">
            <v>69658461.980000004</v>
          </cell>
          <cell r="Y860">
            <v>69622842.409999996</v>
          </cell>
          <cell r="Z860">
            <v>69616882.730000004</v>
          </cell>
          <cell r="AA860">
            <v>69838979.519999996</v>
          </cell>
          <cell r="AD860">
            <v>69540707.404999986</v>
          </cell>
          <cell r="AE860">
            <v>70098377.182083324</v>
          </cell>
          <cell r="AF860">
            <v>70707095.885833338</v>
          </cell>
          <cell r="AG860">
            <v>70712562.490833342</v>
          </cell>
          <cell r="AH860">
            <v>70739367.392916664</v>
          </cell>
          <cell r="AI860">
            <v>70765791.119166657</v>
          </cell>
          <cell r="AJ860">
            <v>70782649.63499999</v>
          </cell>
          <cell r="AK860">
            <v>70826155.19749999</v>
          </cell>
          <cell r="AL860">
            <v>70895259.65958333</v>
          </cell>
          <cell r="AM860">
            <v>70974156.844999999</v>
          </cell>
          <cell r="AN860">
            <v>71071815.534583345</v>
          </cell>
          <cell r="AP860">
            <v>68363367.969166681</v>
          </cell>
          <cell r="AT860" t="str">
            <v>57</v>
          </cell>
        </row>
        <row r="861">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D861">
            <v>0</v>
          </cell>
          <cell r="AE861">
            <v>0</v>
          </cell>
          <cell r="AF861">
            <v>0</v>
          </cell>
          <cell r="AG861">
            <v>0</v>
          </cell>
          <cell r="AH861">
            <v>0</v>
          </cell>
          <cell r="AI861">
            <v>0</v>
          </cell>
          <cell r="AJ861">
            <v>0</v>
          </cell>
          <cell r="AK861">
            <v>0</v>
          </cell>
          <cell r="AL861">
            <v>0</v>
          </cell>
          <cell r="AM861">
            <v>0</v>
          </cell>
          <cell r="AN861">
            <v>0</v>
          </cell>
          <cell r="AP861">
            <v>0</v>
          </cell>
          <cell r="AT861">
            <v>23</v>
          </cell>
        </row>
        <row r="862">
          <cell r="J862">
            <v>-474402.14</v>
          </cell>
          <cell r="K862">
            <v>-474402.14</v>
          </cell>
          <cell r="L862">
            <v>-474402.14</v>
          </cell>
          <cell r="M862">
            <v>-474402.14</v>
          </cell>
          <cell r="N862">
            <v>-474402.14</v>
          </cell>
          <cell r="O862">
            <v>-474402.14</v>
          </cell>
          <cell r="P862">
            <v>-474402.14</v>
          </cell>
          <cell r="Q862">
            <v>-474402.14</v>
          </cell>
          <cell r="R862">
            <v>-474402.14</v>
          </cell>
          <cell r="S862">
            <v>-474402.14</v>
          </cell>
          <cell r="T862">
            <v>-474402.14</v>
          </cell>
          <cell r="U862">
            <v>-474402.14</v>
          </cell>
          <cell r="V862">
            <v>-474402.14</v>
          </cell>
          <cell r="W862">
            <v>-474402.14</v>
          </cell>
          <cell r="X862">
            <v>-474402.14</v>
          </cell>
          <cell r="Y862">
            <v>-474402.14</v>
          </cell>
          <cell r="Z862">
            <v>-474402.14</v>
          </cell>
          <cell r="AA862">
            <v>-474402.14</v>
          </cell>
          <cell r="AD862">
            <v>-474402.13999999996</v>
          </cell>
          <cell r="AE862">
            <v>-474402.13999999996</v>
          </cell>
          <cell r="AF862">
            <v>-474402.13999999996</v>
          </cell>
          <cell r="AG862">
            <v>-474402.13999999996</v>
          </cell>
          <cell r="AH862">
            <v>-474402.13999999996</v>
          </cell>
          <cell r="AI862">
            <v>-474402.13999999996</v>
          </cell>
          <cell r="AJ862">
            <v>-474402.13999999996</v>
          </cell>
          <cell r="AK862">
            <v>-474402.13999999996</v>
          </cell>
          <cell r="AL862">
            <v>-474402.13999999996</v>
          </cell>
          <cell r="AM862">
            <v>-474402.13999999996</v>
          </cell>
          <cell r="AN862">
            <v>-474402.13999999996</v>
          </cell>
          <cell r="AP862">
            <v>-454635.38416666671</v>
          </cell>
          <cell r="AT862">
            <v>23</v>
          </cell>
        </row>
        <row r="863">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D863">
            <v>0</v>
          </cell>
          <cell r="AE863">
            <v>0</v>
          </cell>
          <cell r="AF863">
            <v>0</v>
          </cell>
          <cell r="AG863">
            <v>0</v>
          </cell>
          <cell r="AH863">
            <v>0</v>
          </cell>
          <cell r="AI863">
            <v>0</v>
          </cell>
          <cell r="AJ863">
            <v>0</v>
          </cell>
          <cell r="AK863">
            <v>0</v>
          </cell>
          <cell r="AL863">
            <v>0</v>
          </cell>
          <cell r="AM863">
            <v>0</v>
          </cell>
          <cell r="AN863">
            <v>0</v>
          </cell>
          <cell r="AP863">
            <v>0</v>
          </cell>
          <cell r="AT863" t="str">
            <v>57</v>
          </cell>
        </row>
        <row r="864">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D864">
            <v>0</v>
          </cell>
          <cell r="AE864">
            <v>0</v>
          </cell>
          <cell r="AF864">
            <v>0</v>
          </cell>
          <cell r="AG864">
            <v>0</v>
          </cell>
          <cell r="AH864">
            <v>0</v>
          </cell>
          <cell r="AI864">
            <v>0</v>
          </cell>
          <cell r="AJ864">
            <v>0</v>
          </cell>
          <cell r="AK864">
            <v>0</v>
          </cell>
          <cell r="AL864">
            <v>0</v>
          </cell>
          <cell r="AM864">
            <v>0</v>
          </cell>
          <cell r="AN864">
            <v>0</v>
          </cell>
          <cell r="AP864">
            <v>0</v>
          </cell>
          <cell r="AT864" t="str">
            <v>57</v>
          </cell>
        </row>
        <row r="865">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D865">
            <v>0</v>
          </cell>
          <cell r="AE865">
            <v>0</v>
          </cell>
          <cell r="AF865">
            <v>0</v>
          </cell>
          <cell r="AG865">
            <v>0</v>
          </cell>
          <cell r="AH865">
            <v>0</v>
          </cell>
          <cell r="AI865">
            <v>0</v>
          </cell>
          <cell r="AJ865">
            <v>0</v>
          </cell>
          <cell r="AK865">
            <v>0</v>
          </cell>
          <cell r="AL865">
            <v>0</v>
          </cell>
          <cell r="AM865">
            <v>0</v>
          </cell>
          <cell r="AN865">
            <v>0</v>
          </cell>
          <cell r="AP865">
            <v>0</v>
          </cell>
          <cell r="AT865" t="str">
            <v>57</v>
          </cell>
        </row>
        <row r="866">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D866">
            <v>0</v>
          </cell>
          <cell r="AE866">
            <v>0</v>
          </cell>
          <cell r="AF866">
            <v>0</v>
          </cell>
          <cell r="AG866">
            <v>0</v>
          </cell>
          <cell r="AH866">
            <v>0</v>
          </cell>
          <cell r="AI866">
            <v>0</v>
          </cell>
          <cell r="AJ866">
            <v>0</v>
          </cell>
          <cell r="AK866">
            <v>0</v>
          </cell>
          <cell r="AL866">
            <v>0</v>
          </cell>
          <cell r="AM866">
            <v>0</v>
          </cell>
          <cell r="AN866">
            <v>0</v>
          </cell>
          <cell r="AP866">
            <v>0</v>
          </cell>
          <cell r="AT866" t="str">
            <v>57</v>
          </cell>
        </row>
        <row r="867">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D867">
            <v>0</v>
          </cell>
          <cell r="AE867">
            <v>0</v>
          </cell>
          <cell r="AF867">
            <v>0</v>
          </cell>
          <cell r="AG867">
            <v>0</v>
          </cell>
          <cell r="AH867">
            <v>0</v>
          </cell>
          <cell r="AI867">
            <v>0</v>
          </cell>
          <cell r="AJ867">
            <v>0</v>
          </cell>
          <cell r="AK867">
            <v>0</v>
          </cell>
          <cell r="AL867">
            <v>0</v>
          </cell>
          <cell r="AM867">
            <v>0</v>
          </cell>
          <cell r="AN867">
            <v>0</v>
          </cell>
          <cell r="AP867">
            <v>0</v>
          </cell>
          <cell r="AT867" t="str">
            <v>57</v>
          </cell>
        </row>
        <row r="868">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D868">
            <v>0</v>
          </cell>
          <cell r="AE868">
            <v>0</v>
          </cell>
          <cell r="AF868">
            <v>0</v>
          </cell>
          <cell r="AG868">
            <v>0</v>
          </cell>
          <cell r="AH868">
            <v>0</v>
          </cell>
          <cell r="AI868">
            <v>0</v>
          </cell>
          <cell r="AJ868">
            <v>0</v>
          </cell>
          <cell r="AK868">
            <v>0</v>
          </cell>
          <cell r="AL868">
            <v>0</v>
          </cell>
          <cell r="AM868">
            <v>0</v>
          </cell>
          <cell r="AN868">
            <v>0</v>
          </cell>
          <cell r="AP868">
            <v>0</v>
          </cell>
          <cell r="AT868" t="str">
            <v>57</v>
          </cell>
        </row>
        <row r="869">
          <cell r="J869">
            <v>8499761</v>
          </cell>
          <cell r="K869">
            <v>12521276</v>
          </cell>
          <cell r="L869">
            <v>7797869</v>
          </cell>
          <cell r="M869">
            <v>5020848</v>
          </cell>
          <cell r="N869">
            <v>8375330</v>
          </cell>
          <cell r="O869">
            <v>9644892</v>
          </cell>
          <cell r="P869">
            <v>17048611</v>
          </cell>
          <cell r="Q869">
            <v>10798862</v>
          </cell>
          <cell r="R869">
            <v>20910606</v>
          </cell>
          <cell r="S869">
            <v>21507211</v>
          </cell>
          <cell r="T869">
            <v>20772828</v>
          </cell>
          <cell r="U869">
            <v>18782757</v>
          </cell>
          <cell r="V869">
            <v>20515412</v>
          </cell>
          <cell r="W869">
            <v>19390116</v>
          </cell>
          <cell r="X869">
            <v>16403454</v>
          </cell>
          <cell r="Y869">
            <v>18619570</v>
          </cell>
          <cell r="Z869">
            <v>19782402</v>
          </cell>
          <cell r="AA869">
            <v>19475783</v>
          </cell>
          <cell r="AD869">
            <v>6760578.708333333</v>
          </cell>
          <cell r="AE869">
            <v>7632912.041666667</v>
          </cell>
          <cell r="AF869">
            <v>9421922.208333334</v>
          </cell>
          <cell r="AG869">
            <v>11356517.708333334</v>
          </cell>
          <cell r="AH869">
            <v>12896130.708333334</v>
          </cell>
          <cell r="AI869">
            <v>13974056.375</v>
          </cell>
          <cell r="AJ869">
            <v>14760910.166666666</v>
          </cell>
          <cell r="AK869">
            <v>15405677.875</v>
          </cell>
          <cell r="AL869">
            <v>16330857.333333334</v>
          </cell>
          <cell r="AM869">
            <v>17372765.416666668</v>
          </cell>
          <cell r="AN869">
            <v>18257680.541666668</v>
          </cell>
          <cell r="AP869">
            <v>19553642.708333332</v>
          </cell>
          <cell r="AT869" t="str">
            <v>57</v>
          </cell>
        </row>
        <row r="870">
          <cell r="J870">
            <v>-8499761</v>
          </cell>
          <cell r="K870">
            <v>-12521276</v>
          </cell>
          <cell r="L870">
            <v>-7797869</v>
          </cell>
          <cell r="M870">
            <v>-5020848</v>
          </cell>
          <cell r="N870">
            <v>-8375330</v>
          </cell>
          <cell r="O870">
            <v>-9644892</v>
          </cell>
          <cell r="P870">
            <v>-17048611</v>
          </cell>
          <cell r="Q870">
            <v>-10798862</v>
          </cell>
          <cell r="R870">
            <v>-20910606</v>
          </cell>
          <cell r="S870">
            <v>-21507211</v>
          </cell>
          <cell r="T870">
            <v>-20772828</v>
          </cell>
          <cell r="U870">
            <v>-18782757</v>
          </cell>
          <cell r="V870">
            <v>-20515412</v>
          </cell>
          <cell r="W870">
            <v>-19390116</v>
          </cell>
          <cell r="X870">
            <v>-16403454</v>
          </cell>
          <cell r="Y870">
            <v>-18619570</v>
          </cell>
          <cell r="Z870">
            <v>-19782402</v>
          </cell>
          <cell r="AA870">
            <v>-19475783</v>
          </cell>
          <cell r="AD870">
            <v>-6760578.708333333</v>
          </cell>
          <cell r="AE870">
            <v>-7632912.041666667</v>
          </cell>
          <cell r="AF870">
            <v>-9421922.208333334</v>
          </cell>
          <cell r="AG870">
            <v>-11356517.708333334</v>
          </cell>
          <cell r="AH870">
            <v>-12896130.708333334</v>
          </cell>
          <cell r="AI870">
            <v>-13974056.375</v>
          </cell>
          <cell r="AJ870">
            <v>-14760910.166666666</v>
          </cell>
          <cell r="AK870">
            <v>-15405677.875</v>
          </cell>
          <cell r="AL870">
            <v>-16330857.333333334</v>
          </cell>
          <cell r="AM870">
            <v>-17372765.416666668</v>
          </cell>
          <cell r="AN870">
            <v>-18257680.541666668</v>
          </cell>
          <cell r="AP870">
            <v>-19553642.708333332</v>
          </cell>
          <cell r="AT870" t="str">
            <v>57</v>
          </cell>
        </row>
        <row r="871">
          <cell r="J871">
            <v>3858376</v>
          </cell>
          <cell r="K871">
            <v>3858376</v>
          </cell>
          <cell r="L871">
            <v>3858376</v>
          </cell>
          <cell r="M871">
            <v>3533098</v>
          </cell>
          <cell r="N871">
            <v>3533098</v>
          </cell>
          <cell r="O871">
            <v>3533098</v>
          </cell>
          <cell r="P871">
            <v>3533098</v>
          </cell>
          <cell r="Q871">
            <v>3533098</v>
          </cell>
          <cell r="R871">
            <v>3533098</v>
          </cell>
          <cell r="S871">
            <v>3533098</v>
          </cell>
          <cell r="T871">
            <v>3533098</v>
          </cell>
          <cell r="U871">
            <v>3454344</v>
          </cell>
          <cell r="V871">
            <v>3454344</v>
          </cell>
          <cell r="W871">
            <v>3454344</v>
          </cell>
          <cell r="X871">
            <v>3454344</v>
          </cell>
          <cell r="Y871">
            <v>3454344</v>
          </cell>
          <cell r="Z871">
            <v>3454344</v>
          </cell>
          <cell r="AA871">
            <v>3454344</v>
          </cell>
          <cell r="AD871">
            <v>3736396.75</v>
          </cell>
          <cell r="AE871">
            <v>3709290.25</v>
          </cell>
          <cell r="AF871">
            <v>3682183.75</v>
          </cell>
          <cell r="AG871">
            <v>3655077.25</v>
          </cell>
          <cell r="AH871">
            <v>3624689.3333333335</v>
          </cell>
          <cell r="AI871">
            <v>3591020</v>
          </cell>
          <cell r="AJ871">
            <v>3557350.6666666665</v>
          </cell>
          <cell r="AK871">
            <v>3523681.3333333335</v>
          </cell>
          <cell r="AL871">
            <v>3503565.25</v>
          </cell>
          <cell r="AM871">
            <v>3497002.4166666665</v>
          </cell>
          <cell r="AN871">
            <v>3490439.5833333335</v>
          </cell>
          <cell r="AP871">
            <v>3477313.9166666665</v>
          </cell>
          <cell r="AT871">
            <v>23</v>
          </cell>
        </row>
        <row r="872">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D872">
            <v>0</v>
          </cell>
          <cell r="AE872">
            <v>0</v>
          </cell>
          <cell r="AF872">
            <v>0</v>
          </cell>
          <cell r="AG872">
            <v>0</v>
          </cell>
          <cell r="AH872">
            <v>0</v>
          </cell>
          <cell r="AI872">
            <v>0</v>
          </cell>
          <cell r="AJ872">
            <v>0</v>
          </cell>
          <cell r="AK872">
            <v>0</v>
          </cell>
          <cell r="AL872">
            <v>0</v>
          </cell>
          <cell r="AM872">
            <v>0</v>
          </cell>
          <cell r="AN872">
            <v>0</v>
          </cell>
          <cell r="AP872">
            <v>0</v>
          </cell>
          <cell r="AT872">
            <v>23</v>
          </cell>
        </row>
        <row r="873">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D873">
            <v>0</v>
          </cell>
          <cell r="AE873">
            <v>0</v>
          </cell>
          <cell r="AF873">
            <v>0</v>
          </cell>
          <cell r="AG873">
            <v>0</v>
          </cell>
          <cell r="AH873">
            <v>0</v>
          </cell>
          <cell r="AI873">
            <v>0</v>
          </cell>
          <cell r="AJ873">
            <v>0</v>
          </cell>
          <cell r="AK873">
            <v>0</v>
          </cell>
          <cell r="AL873">
            <v>0</v>
          </cell>
          <cell r="AM873">
            <v>0</v>
          </cell>
          <cell r="AN873">
            <v>0</v>
          </cell>
          <cell r="AP873">
            <v>0</v>
          </cell>
          <cell r="AT873" t="str">
            <v>57</v>
          </cell>
        </row>
        <row r="874">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D874">
            <v>0</v>
          </cell>
          <cell r="AE874">
            <v>0</v>
          </cell>
          <cell r="AF874">
            <v>0</v>
          </cell>
          <cell r="AG874">
            <v>0</v>
          </cell>
          <cell r="AH874">
            <v>0</v>
          </cell>
          <cell r="AI874">
            <v>0</v>
          </cell>
          <cell r="AJ874">
            <v>0</v>
          </cell>
          <cell r="AK874">
            <v>0</v>
          </cell>
          <cell r="AL874">
            <v>0</v>
          </cell>
          <cell r="AM874">
            <v>0</v>
          </cell>
          <cell r="AN874">
            <v>0</v>
          </cell>
          <cell r="AP874">
            <v>0</v>
          </cell>
          <cell r="AT874" t="str">
            <v>57</v>
          </cell>
        </row>
        <row r="875">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D875">
            <v>0</v>
          </cell>
          <cell r="AE875">
            <v>0</v>
          </cell>
          <cell r="AF875">
            <v>0</v>
          </cell>
          <cell r="AG875">
            <v>0</v>
          </cell>
          <cell r="AH875">
            <v>0</v>
          </cell>
          <cell r="AI875">
            <v>0</v>
          </cell>
          <cell r="AJ875">
            <v>0</v>
          </cell>
          <cell r="AK875">
            <v>0</v>
          </cell>
          <cell r="AL875">
            <v>0</v>
          </cell>
          <cell r="AM875">
            <v>0</v>
          </cell>
          <cell r="AN875">
            <v>0</v>
          </cell>
          <cell r="AP875">
            <v>0</v>
          </cell>
          <cell r="AT875" t="str">
            <v>57</v>
          </cell>
        </row>
        <row r="876">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D876">
            <v>0</v>
          </cell>
          <cell r="AE876">
            <v>0</v>
          </cell>
          <cell r="AF876">
            <v>0</v>
          </cell>
          <cell r="AG876">
            <v>0</v>
          </cell>
          <cell r="AH876">
            <v>0</v>
          </cell>
          <cell r="AI876">
            <v>0</v>
          </cell>
          <cell r="AJ876">
            <v>0</v>
          </cell>
          <cell r="AK876">
            <v>0</v>
          </cell>
          <cell r="AL876">
            <v>0</v>
          </cell>
          <cell r="AM876">
            <v>0</v>
          </cell>
          <cell r="AN876">
            <v>0</v>
          </cell>
          <cell r="AP876">
            <v>0</v>
          </cell>
          <cell r="AT876" t="str">
            <v>57</v>
          </cell>
        </row>
        <row r="877">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D877">
            <v>0</v>
          </cell>
          <cell r="AE877">
            <v>0</v>
          </cell>
          <cell r="AF877">
            <v>0</v>
          </cell>
          <cell r="AG877">
            <v>0</v>
          </cell>
          <cell r="AH877">
            <v>0</v>
          </cell>
          <cell r="AI877">
            <v>0</v>
          </cell>
          <cell r="AJ877">
            <v>0</v>
          </cell>
          <cell r="AK877">
            <v>0</v>
          </cell>
          <cell r="AL877">
            <v>0</v>
          </cell>
          <cell r="AM877">
            <v>0</v>
          </cell>
          <cell r="AN877">
            <v>0</v>
          </cell>
          <cell r="AP877">
            <v>0</v>
          </cell>
          <cell r="AT877" t="str">
            <v>57</v>
          </cell>
        </row>
        <row r="878">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D878">
            <v>0</v>
          </cell>
          <cell r="AE878">
            <v>0</v>
          </cell>
          <cell r="AF878">
            <v>0</v>
          </cell>
          <cell r="AG878">
            <v>0</v>
          </cell>
          <cell r="AH878">
            <v>0</v>
          </cell>
          <cell r="AI878">
            <v>0</v>
          </cell>
          <cell r="AJ878">
            <v>0</v>
          </cell>
          <cell r="AK878">
            <v>0</v>
          </cell>
          <cell r="AL878">
            <v>0</v>
          </cell>
          <cell r="AM878">
            <v>0</v>
          </cell>
          <cell r="AN878">
            <v>0</v>
          </cell>
          <cell r="AP878">
            <v>0</v>
          </cell>
          <cell r="AT878" t="str">
            <v>57</v>
          </cell>
        </row>
        <row r="879">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D879">
            <v>0</v>
          </cell>
          <cell r="AE879">
            <v>0</v>
          </cell>
          <cell r="AF879">
            <v>0</v>
          </cell>
          <cell r="AG879">
            <v>0</v>
          </cell>
          <cell r="AH879">
            <v>0</v>
          </cell>
          <cell r="AI879">
            <v>0</v>
          </cell>
          <cell r="AJ879">
            <v>0</v>
          </cell>
          <cell r="AK879">
            <v>0</v>
          </cell>
          <cell r="AL879">
            <v>0</v>
          </cell>
          <cell r="AM879">
            <v>0</v>
          </cell>
          <cell r="AN879">
            <v>0</v>
          </cell>
          <cell r="AP879">
            <v>0</v>
          </cell>
          <cell r="AT879" t="str">
            <v>57</v>
          </cell>
        </row>
        <row r="880">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D880">
            <v>0</v>
          </cell>
          <cell r="AE880">
            <v>0</v>
          </cell>
          <cell r="AF880">
            <v>0</v>
          </cell>
          <cell r="AG880">
            <v>0</v>
          </cell>
          <cell r="AH880">
            <v>0</v>
          </cell>
          <cell r="AI880">
            <v>0</v>
          </cell>
          <cell r="AJ880">
            <v>0</v>
          </cell>
          <cell r="AK880">
            <v>0</v>
          </cell>
          <cell r="AL880">
            <v>0</v>
          </cell>
          <cell r="AM880">
            <v>0</v>
          </cell>
          <cell r="AN880">
            <v>0</v>
          </cell>
          <cell r="AP880">
            <v>0</v>
          </cell>
          <cell r="AT880" t="str">
            <v>57</v>
          </cell>
        </row>
        <row r="881">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D881">
            <v>0</v>
          </cell>
          <cell r="AE881">
            <v>0</v>
          </cell>
          <cell r="AF881">
            <v>0</v>
          </cell>
          <cell r="AG881">
            <v>0</v>
          </cell>
          <cell r="AH881">
            <v>0</v>
          </cell>
          <cell r="AI881">
            <v>0</v>
          </cell>
          <cell r="AJ881">
            <v>0</v>
          </cell>
          <cell r="AK881">
            <v>0</v>
          </cell>
          <cell r="AL881">
            <v>0</v>
          </cell>
          <cell r="AM881">
            <v>0</v>
          </cell>
          <cell r="AN881">
            <v>0</v>
          </cell>
          <cell r="AP881">
            <v>0</v>
          </cell>
          <cell r="AT881" t="str">
            <v>57</v>
          </cell>
        </row>
        <row r="882">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D882">
            <v>0</v>
          </cell>
          <cell r="AE882">
            <v>0</v>
          </cell>
          <cell r="AF882">
            <v>0</v>
          </cell>
          <cell r="AG882">
            <v>0</v>
          </cell>
          <cell r="AH882">
            <v>0</v>
          </cell>
          <cell r="AI882">
            <v>0</v>
          </cell>
          <cell r="AJ882">
            <v>0</v>
          </cell>
          <cell r="AK882">
            <v>0</v>
          </cell>
          <cell r="AL882">
            <v>0</v>
          </cell>
          <cell r="AM882">
            <v>0</v>
          </cell>
          <cell r="AN882">
            <v>0</v>
          </cell>
          <cell r="AP882">
            <v>0</v>
          </cell>
          <cell r="AT882" t="str">
            <v>57</v>
          </cell>
        </row>
        <row r="883">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D883">
            <v>0</v>
          </cell>
          <cell r="AE883">
            <v>0</v>
          </cell>
          <cell r="AF883">
            <v>0</v>
          </cell>
          <cell r="AG883">
            <v>0</v>
          </cell>
          <cell r="AH883">
            <v>0</v>
          </cell>
          <cell r="AI883">
            <v>0</v>
          </cell>
          <cell r="AJ883">
            <v>0</v>
          </cell>
          <cell r="AK883">
            <v>0</v>
          </cell>
          <cell r="AL883">
            <v>0</v>
          </cell>
          <cell r="AM883">
            <v>0</v>
          </cell>
          <cell r="AN883">
            <v>0</v>
          </cell>
          <cell r="AP883">
            <v>0</v>
          </cell>
          <cell r="AT883">
            <v>0</v>
          </cell>
        </row>
        <row r="884">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D884">
            <v>0</v>
          </cell>
          <cell r="AE884">
            <v>0</v>
          </cell>
          <cell r="AF884">
            <v>0</v>
          </cell>
          <cell r="AG884">
            <v>0</v>
          </cell>
          <cell r="AH884">
            <v>0</v>
          </cell>
          <cell r="AI884">
            <v>0</v>
          </cell>
          <cell r="AJ884">
            <v>0</v>
          </cell>
          <cell r="AK884">
            <v>0</v>
          </cell>
          <cell r="AL884">
            <v>0</v>
          </cell>
          <cell r="AM884">
            <v>0</v>
          </cell>
          <cell r="AN884">
            <v>0</v>
          </cell>
          <cell r="AP884">
            <v>0</v>
          </cell>
          <cell r="AT884" t="str">
            <v>57</v>
          </cell>
        </row>
        <row r="885">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D885">
            <v>0</v>
          </cell>
          <cell r="AE885">
            <v>0</v>
          </cell>
          <cell r="AF885">
            <v>0</v>
          </cell>
          <cell r="AG885">
            <v>0</v>
          </cell>
          <cell r="AH885">
            <v>0</v>
          </cell>
          <cell r="AI885">
            <v>0</v>
          </cell>
          <cell r="AJ885">
            <v>0</v>
          </cell>
          <cell r="AK885">
            <v>0</v>
          </cell>
          <cell r="AL885">
            <v>0</v>
          </cell>
          <cell r="AM885">
            <v>0</v>
          </cell>
          <cell r="AN885">
            <v>0</v>
          </cell>
          <cell r="AP885">
            <v>0</v>
          </cell>
          <cell r="AT885" t="str">
            <v>57</v>
          </cell>
        </row>
        <row r="886">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D886">
            <v>0</v>
          </cell>
          <cell r="AE886">
            <v>0</v>
          </cell>
          <cell r="AF886">
            <v>0</v>
          </cell>
          <cell r="AG886">
            <v>0</v>
          </cell>
          <cell r="AH886">
            <v>0</v>
          </cell>
          <cell r="AI886">
            <v>0</v>
          </cell>
          <cell r="AJ886">
            <v>0</v>
          </cell>
          <cell r="AK886">
            <v>0</v>
          </cell>
          <cell r="AL886">
            <v>0</v>
          </cell>
          <cell r="AM886">
            <v>0</v>
          </cell>
          <cell r="AN886">
            <v>0</v>
          </cell>
          <cell r="AP886">
            <v>0</v>
          </cell>
          <cell r="AT886" t="str">
            <v>57</v>
          </cell>
        </row>
        <row r="887">
          <cell r="J887">
            <v>2749643.08</v>
          </cell>
          <cell r="K887">
            <v>2749643.08</v>
          </cell>
          <cell r="L887">
            <v>2749643.08</v>
          </cell>
          <cell r="M887">
            <v>2749643.08</v>
          </cell>
          <cell r="N887">
            <v>2749643.08</v>
          </cell>
          <cell r="O887">
            <v>2749643.08</v>
          </cell>
          <cell r="P887">
            <v>2749643.08</v>
          </cell>
          <cell r="Q887">
            <v>2749643.08</v>
          </cell>
          <cell r="R887">
            <v>2749643.08</v>
          </cell>
          <cell r="S887">
            <v>2749643.08</v>
          </cell>
          <cell r="T887">
            <v>2749643.08</v>
          </cell>
          <cell r="U887">
            <v>2749643.08</v>
          </cell>
          <cell r="V887">
            <v>2749643.08</v>
          </cell>
          <cell r="W887">
            <v>2749643.08</v>
          </cell>
          <cell r="X887">
            <v>2749643.08</v>
          </cell>
          <cell r="Y887">
            <v>2749643.08</v>
          </cell>
          <cell r="Z887">
            <v>2749643.08</v>
          </cell>
          <cell r="AA887">
            <v>2749643.08</v>
          </cell>
          <cell r="AD887">
            <v>2749643.0799999996</v>
          </cell>
          <cell r="AE887">
            <v>2749643.0799999996</v>
          </cell>
          <cell r="AF887">
            <v>2749643.0799999996</v>
          </cell>
          <cell r="AG887">
            <v>2749643.0799999996</v>
          </cell>
          <cell r="AH887">
            <v>2749643.0799999996</v>
          </cell>
          <cell r="AI887">
            <v>2749643.0799999996</v>
          </cell>
          <cell r="AJ887">
            <v>2749643.0799999996</v>
          </cell>
          <cell r="AK887">
            <v>2749643.0799999996</v>
          </cell>
          <cell r="AL887">
            <v>2749643.0799999996</v>
          </cell>
          <cell r="AM887">
            <v>2749643.0799999996</v>
          </cell>
          <cell r="AN887">
            <v>2749643.0799999996</v>
          </cell>
          <cell r="AP887">
            <v>2635074.6183333327</v>
          </cell>
          <cell r="AT887">
            <v>23</v>
          </cell>
        </row>
        <row r="888">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D888">
            <v>0</v>
          </cell>
          <cell r="AE888">
            <v>0</v>
          </cell>
          <cell r="AF888">
            <v>0</v>
          </cell>
          <cell r="AG888">
            <v>0</v>
          </cell>
          <cell r="AH888">
            <v>0</v>
          </cell>
          <cell r="AI888">
            <v>0</v>
          </cell>
          <cell r="AJ888">
            <v>0</v>
          </cell>
          <cell r="AK888">
            <v>0</v>
          </cell>
          <cell r="AL888">
            <v>0</v>
          </cell>
          <cell r="AM888">
            <v>0</v>
          </cell>
          <cell r="AN888">
            <v>0</v>
          </cell>
          <cell r="AP888">
            <v>0</v>
          </cell>
          <cell r="AT888" t="str">
            <v>57</v>
          </cell>
        </row>
        <row r="889">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D889">
            <v>0</v>
          </cell>
          <cell r="AE889">
            <v>0</v>
          </cell>
          <cell r="AF889">
            <v>0</v>
          </cell>
          <cell r="AG889">
            <v>0</v>
          </cell>
          <cell r="AH889">
            <v>0</v>
          </cell>
          <cell r="AI889">
            <v>0</v>
          </cell>
          <cell r="AJ889">
            <v>0</v>
          </cell>
          <cell r="AK889">
            <v>0</v>
          </cell>
          <cell r="AL889">
            <v>0</v>
          </cell>
          <cell r="AM889">
            <v>0</v>
          </cell>
          <cell r="AN889">
            <v>0</v>
          </cell>
          <cell r="AP889">
            <v>0</v>
          </cell>
          <cell r="AT889" t="str">
            <v xml:space="preserve"> </v>
          </cell>
        </row>
        <row r="890">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D890">
            <v>0</v>
          </cell>
          <cell r="AE890">
            <v>0</v>
          </cell>
          <cell r="AF890">
            <v>0</v>
          </cell>
          <cell r="AG890">
            <v>0</v>
          </cell>
          <cell r="AH890">
            <v>0</v>
          </cell>
          <cell r="AI890">
            <v>0</v>
          </cell>
          <cell r="AJ890">
            <v>0</v>
          </cell>
          <cell r="AK890">
            <v>0</v>
          </cell>
          <cell r="AL890">
            <v>0</v>
          </cell>
          <cell r="AM890">
            <v>0</v>
          </cell>
          <cell r="AN890">
            <v>0</v>
          </cell>
          <cell r="AP890">
            <v>0</v>
          </cell>
          <cell r="AT890" t="str">
            <v xml:space="preserve"> </v>
          </cell>
        </row>
        <row r="891">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D891">
            <v>0</v>
          </cell>
          <cell r="AE891">
            <v>0</v>
          </cell>
          <cell r="AF891">
            <v>0</v>
          </cell>
          <cell r="AG891">
            <v>0</v>
          </cell>
          <cell r="AH891">
            <v>0</v>
          </cell>
          <cell r="AI891">
            <v>0</v>
          </cell>
          <cell r="AJ891">
            <v>0</v>
          </cell>
          <cell r="AK891">
            <v>0</v>
          </cell>
          <cell r="AL891">
            <v>0</v>
          </cell>
          <cell r="AM891">
            <v>0</v>
          </cell>
          <cell r="AN891">
            <v>0</v>
          </cell>
          <cell r="AP891">
            <v>0</v>
          </cell>
          <cell r="AT891" t="str">
            <v>23</v>
          </cell>
        </row>
        <row r="892">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D892">
            <v>0</v>
          </cell>
          <cell r="AE892">
            <v>0</v>
          </cell>
          <cell r="AF892">
            <v>0</v>
          </cell>
          <cell r="AG892">
            <v>0</v>
          </cell>
          <cell r="AH892">
            <v>0</v>
          </cell>
          <cell r="AI892">
            <v>0</v>
          </cell>
          <cell r="AJ892">
            <v>0</v>
          </cell>
          <cell r="AK892">
            <v>0</v>
          </cell>
          <cell r="AL892">
            <v>0</v>
          </cell>
          <cell r="AM892">
            <v>0</v>
          </cell>
          <cell r="AN892">
            <v>0</v>
          </cell>
          <cell r="AP892">
            <v>0</v>
          </cell>
          <cell r="AT892" t="str">
            <v xml:space="preserve"> </v>
          </cell>
        </row>
        <row r="893">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D893">
            <v>0</v>
          </cell>
          <cell r="AE893">
            <v>0</v>
          </cell>
          <cell r="AF893">
            <v>0</v>
          </cell>
          <cell r="AG893">
            <v>0</v>
          </cell>
          <cell r="AH893">
            <v>0</v>
          </cell>
          <cell r="AI893">
            <v>0</v>
          </cell>
          <cell r="AJ893">
            <v>0</v>
          </cell>
          <cell r="AK893">
            <v>0</v>
          </cell>
          <cell r="AL893">
            <v>0</v>
          </cell>
          <cell r="AM893">
            <v>0</v>
          </cell>
          <cell r="AN893">
            <v>0</v>
          </cell>
          <cell r="AP893">
            <v>0</v>
          </cell>
          <cell r="AT893" t="str">
            <v>23</v>
          </cell>
        </row>
        <row r="894">
          <cell r="J894">
            <v>-34827817</v>
          </cell>
          <cell r="K894">
            <v>-34827817</v>
          </cell>
          <cell r="L894">
            <v>-34827817</v>
          </cell>
          <cell r="M894">
            <v>-34827817</v>
          </cell>
          <cell r="N894">
            <v>-34827817</v>
          </cell>
          <cell r="O894">
            <v>-34827817</v>
          </cell>
          <cell r="P894">
            <v>-34827817</v>
          </cell>
          <cell r="Q894">
            <v>-34827817</v>
          </cell>
          <cell r="R894">
            <v>-34827817</v>
          </cell>
          <cell r="S894">
            <v>-34827817</v>
          </cell>
          <cell r="T894">
            <v>-34827817</v>
          </cell>
          <cell r="U894">
            <v>-34827817</v>
          </cell>
          <cell r="V894">
            <v>-34827817</v>
          </cell>
          <cell r="W894">
            <v>-34827817</v>
          </cell>
          <cell r="X894">
            <v>-34827817</v>
          </cell>
          <cell r="Y894">
            <v>-34827817</v>
          </cell>
          <cell r="Z894">
            <v>-34827817</v>
          </cell>
          <cell r="AA894">
            <v>-34827817</v>
          </cell>
          <cell r="AD894">
            <v>-34827817</v>
          </cell>
          <cell r="AE894">
            <v>-34827817</v>
          </cell>
          <cell r="AF894">
            <v>-34827817</v>
          </cell>
          <cell r="AG894">
            <v>-34827817</v>
          </cell>
          <cell r="AH894">
            <v>-34827817</v>
          </cell>
          <cell r="AI894">
            <v>-34827817</v>
          </cell>
          <cell r="AJ894">
            <v>-34827817</v>
          </cell>
          <cell r="AK894">
            <v>-34827817</v>
          </cell>
          <cell r="AL894">
            <v>-34827817</v>
          </cell>
          <cell r="AM894">
            <v>-34827817</v>
          </cell>
          <cell r="AN894">
            <v>-34827817</v>
          </cell>
          <cell r="AP894">
            <v>-34827817</v>
          </cell>
          <cell r="AT894" t="str">
            <v>57</v>
          </cell>
        </row>
        <row r="895">
          <cell r="J895">
            <v>34827817</v>
          </cell>
          <cell r="K895">
            <v>34827817</v>
          </cell>
          <cell r="L895">
            <v>34827817</v>
          </cell>
          <cell r="M895">
            <v>34827817</v>
          </cell>
          <cell r="N895">
            <v>34827817</v>
          </cell>
          <cell r="O895">
            <v>34827817</v>
          </cell>
          <cell r="P895">
            <v>34827817</v>
          </cell>
          <cell r="Q895">
            <v>34827817</v>
          </cell>
          <cell r="R895">
            <v>34827817</v>
          </cell>
          <cell r="S895">
            <v>34827817</v>
          </cell>
          <cell r="T895">
            <v>34827817</v>
          </cell>
          <cell r="U895">
            <v>34827817</v>
          </cell>
          <cell r="V895">
            <v>34827817</v>
          </cell>
          <cell r="W895">
            <v>34827817</v>
          </cell>
          <cell r="X895">
            <v>34827817</v>
          </cell>
          <cell r="Y895">
            <v>34827817</v>
          </cell>
          <cell r="Z895">
            <v>34827817</v>
          </cell>
          <cell r="AA895">
            <v>34827817</v>
          </cell>
          <cell r="AD895">
            <v>34827817</v>
          </cell>
          <cell r="AE895">
            <v>34827817</v>
          </cell>
          <cell r="AF895">
            <v>34827817</v>
          </cell>
          <cell r="AG895">
            <v>34827817</v>
          </cell>
          <cell r="AH895">
            <v>34827817</v>
          </cell>
          <cell r="AI895">
            <v>34827817</v>
          </cell>
          <cell r="AJ895">
            <v>34827817</v>
          </cell>
          <cell r="AK895">
            <v>34827817</v>
          </cell>
          <cell r="AL895">
            <v>34827817</v>
          </cell>
          <cell r="AM895">
            <v>34827817</v>
          </cell>
          <cell r="AN895">
            <v>34827817</v>
          </cell>
          <cell r="AP895">
            <v>34827817</v>
          </cell>
          <cell r="AT895" t="str">
            <v>57</v>
          </cell>
        </row>
        <row r="896">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D896">
            <v>0</v>
          </cell>
          <cell r="AE896">
            <v>0</v>
          </cell>
          <cell r="AF896">
            <v>0</v>
          </cell>
          <cell r="AG896">
            <v>0</v>
          </cell>
          <cell r="AH896">
            <v>0</v>
          </cell>
          <cell r="AI896">
            <v>0</v>
          </cell>
          <cell r="AJ896">
            <v>0</v>
          </cell>
          <cell r="AK896">
            <v>0</v>
          </cell>
          <cell r="AL896">
            <v>0</v>
          </cell>
          <cell r="AM896">
            <v>0</v>
          </cell>
          <cell r="AN896">
            <v>0</v>
          </cell>
          <cell r="AP896">
            <v>0</v>
          </cell>
          <cell r="AT896" t="str">
            <v xml:space="preserve"> </v>
          </cell>
        </row>
        <row r="897">
          <cell r="J897">
            <v>-25644564</v>
          </cell>
          <cell r="K897">
            <v>-25644564</v>
          </cell>
          <cell r="L897">
            <v>-25644564</v>
          </cell>
          <cell r="M897">
            <v>-25644564</v>
          </cell>
          <cell r="N897">
            <v>-25644564</v>
          </cell>
          <cell r="O897">
            <v>-25644564</v>
          </cell>
          <cell r="P897">
            <v>-25644564</v>
          </cell>
          <cell r="Q897">
            <v>-25644564</v>
          </cell>
          <cell r="R897">
            <v>-25644564</v>
          </cell>
          <cell r="S897">
            <v>-25644564</v>
          </cell>
          <cell r="T897">
            <v>-25644564</v>
          </cell>
          <cell r="U897">
            <v>-25644564</v>
          </cell>
          <cell r="V897">
            <v>-25644564</v>
          </cell>
          <cell r="W897">
            <v>-25644564</v>
          </cell>
          <cell r="X897">
            <v>-25644564</v>
          </cell>
          <cell r="Y897">
            <v>-25644564</v>
          </cell>
          <cell r="Z897">
            <v>-25644564</v>
          </cell>
          <cell r="AA897">
            <v>-25644564</v>
          </cell>
          <cell r="AD897">
            <v>-25644564</v>
          </cell>
          <cell r="AE897">
            <v>-25644564</v>
          </cell>
          <cell r="AF897">
            <v>-25644564</v>
          </cell>
          <cell r="AG897">
            <v>-25644564</v>
          </cell>
          <cell r="AH897">
            <v>-25644564</v>
          </cell>
          <cell r="AI897">
            <v>-25644564</v>
          </cell>
          <cell r="AJ897">
            <v>-25644564</v>
          </cell>
          <cell r="AK897">
            <v>-25644564</v>
          </cell>
          <cell r="AL897">
            <v>-25644564</v>
          </cell>
          <cell r="AM897">
            <v>-25644564</v>
          </cell>
          <cell r="AN897">
            <v>-25644564</v>
          </cell>
          <cell r="AP897">
            <v>-25644564</v>
          </cell>
          <cell r="AT897" t="str">
            <v>57</v>
          </cell>
        </row>
        <row r="898">
          <cell r="J898">
            <v>25644564</v>
          </cell>
          <cell r="K898">
            <v>25644564</v>
          </cell>
          <cell r="L898">
            <v>25644564</v>
          </cell>
          <cell r="M898">
            <v>25644564</v>
          </cell>
          <cell r="N898">
            <v>25644564</v>
          </cell>
          <cell r="O898">
            <v>25644564</v>
          </cell>
          <cell r="P898">
            <v>25644564</v>
          </cell>
          <cell r="Q898">
            <v>25644564</v>
          </cell>
          <cell r="R898">
            <v>25644564</v>
          </cell>
          <cell r="S898">
            <v>25644564</v>
          </cell>
          <cell r="T898">
            <v>25644564</v>
          </cell>
          <cell r="U898">
            <v>25644564</v>
          </cell>
          <cell r="V898">
            <v>25644564</v>
          </cell>
          <cell r="W898">
            <v>25644564</v>
          </cell>
          <cell r="X898">
            <v>25644564</v>
          </cell>
          <cell r="Y898">
            <v>25644564</v>
          </cell>
          <cell r="Z898">
            <v>25644564</v>
          </cell>
          <cell r="AA898">
            <v>25644564</v>
          </cell>
          <cell r="AD898">
            <v>25644564</v>
          </cell>
          <cell r="AE898">
            <v>25644564</v>
          </cell>
          <cell r="AF898">
            <v>25644564</v>
          </cell>
          <cell r="AG898">
            <v>25644564</v>
          </cell>
          <cell r="AH898">
            <v>25644564</v>
          </cell>
          <cell r="AI898">
            <v>25644564</v>
          </cell>
          <cell r="AJ898">
            <v>25644564</v>
          </cell>
          <cell r="AK898">
            <v>25644564</v>
          </cell>
          <cell r="AL898">
            <v>25644564</v>
          </cell>
          <cell r="AM898">
            <v>25644564</v>
          </cell>
          <cell r="AN898">
            <v>25644564</v>
          </cell>
          <cell r="AP898">
            <v>25644564</v>
          </cell>
          <cell r="AT898" t="str">
            <v>57</v>
          </cell>
        </row>
        <row r="899">
          <cell r="J899">
            <v>-37811937</v>
          </cell>
          <cell r="K899">
            <v>-37811937</v>
          </cell>
          <cell r="L899">
            <v>-37811937</v>
          </cell>
          <cell r="M899">
            <v>-37881375</v>
          </cell>
          <cell r="N899">
            <v>-37881375</v>
          </cell>
          <cell r="O899">
            <v>-37881375</v>
          </cell>
          <cell r="P899">
            <v>-37881375</v>
          </cell>
          <cell r="Q899">
            <v>-37881375</v>
          </cell>
          <cell r="R899">
            <v>-37881375</v>
          </cell>
          <cell r="S899">
            <v>-37881375</v>
          </cell>
          <cell r="T899">
            <v>-37881375</v>
          </cell>
          <cell r="U899">
            <v>-38038883</v>
          </cell>
          <cell r="V899">
            <v>-38038883</v>
          </cell>
          <cell r="W899">
            <v>-38038883</v>
          </cell>
          <cell r="X899">
            <v>-38038883</v>
          </cell>
          <cell r="Y899">
            <v>-38038883</v>
          </cell>
          <cell r="Z899">
            <v>-38038883</v>
          </cell>
          <cell r="AA899">
            <v>-38038883</v>
          </cell>
          <cell r="AD899">
            <v>-37837976.25</v>
          </cell>
          <cell r="AE899">
            <v>-37843762.75</v>
          </cell>
          <cell r="AF899">
            <v>-37849549.25</v>
          </cell>
          <cell r="AG899">
            <v>-37855335.75</v>
          </cell>
          <cell r="AH899">
            <v>-37867685.083333336</v>
          </cell>
          <cell r="AI899">
            <v>-37886597.25</v>
          </cell>
          <cell r="AJ899">
            <v>-37905509.416666664</v>
          </cell>
          <cell r="AK899">
            <v>-37924421.583333336</v>
          </cell>
          <cell r="AL899">
            <v>-37940440.5</v>
          </cell>
          <cell r="AM899">
            <v>-37953566.166666664</v>
          </cell>
          <cell r="AN899">
            <v>-37966691.833333336</v>
          </cell>
          <cell r="AP899">
            <v>-37992943.166666664</v>
          </cell>
          <cell r="AT899" t="str">
            <v>57</v>
          </cell>
        </row>
        <row r="900">
          <cell r="J900">
            <v>37811937</v>
          </cell>
          <cell r="K900">
            <v>37811937</v>
          </cell>
          <cell r="L900">
            <v>37811937</v>
          </cell>
          <cell r="M900">
            <v>37881375</v>
          </cell>
          <cell r="N900">
            <v>37881375</v>
          </cell>
          <cell r="O900">
            <v>37881375</v>
          </cell>
          <cell r="P900">
            <v>37881375</v>
          </cell>
          <cell r="Q900">
            <v>37881375</v>
          </cell>
          <cell r="R900">
            <v>37881375</v>
          </cell>
          <cell r="S900">
            <v>37881375</v>
          </cell>
          <cell r="T900">
            <v>37881375</v>
          </cell>
          <cell r="U900">
            <v>38038883</v>
          </cell>
          <cell r="V900">
            <v>38038883</v>
          </cell>
          <cell r="W900">
            <v>38038883</v>
          </cell>
          <cell r="X900">
            <v>38038883</v>
          </cell>
          <cell r="Y900">
            <v>38038883</v>
          </cell>
          <cell r="Z900">
            <v>38038883</v>
          </cell>
          <cell r="AA900">
            <v>38038883</v>
          </cell>
          <cell r="AD900">
            <v>37837976.25</v>
          </cell>
          <cell r="AE900">
            <v>37843762.75</v>
          </cell>
          <cell r="AF900">
            <v>37849549.25</v>
          </cell>
          <cell r="AG900">
            <v>37855335.75</v>
          </cell>
          <cell r="AH900">
            <v>37867685.083333336</v>
          </cell>
          <cell r="AI900">
            <v>37886597.25</v>
          </cell>
          <cell r="AJ900">
            <v>37905509.416666664</v>
          </cell>
          <cell r="AK900">
            <v>37924421.583333336</v>
          </cell>
          <cell r="AL900">
            <v>37940440.5</v>
          </cell>
          <cell r="AM900">
            <v>37953566.166666664</v>
          </cell>
          <cell r="AN900">
            <v>37966691.833333336</v>
          </cell>
          <cell r="AP900">
            <v>37992943.166666664</v>
          </cell>
          <cell r="AT900" t="str">
            <v>57</v>
          </cell>
        </row>
        <row r="901">
          <cell r="J901">
            <v>40127111</v>
          </cell>
          <cell r="K901">
            <v>40127111</v>
          </cell>
          <cell r="L901">
            <v>40127111</v>
          </cell>
          <cell r="M901">
            <v>39647674</v>
          </cell>
          <cell r="N901">
            <v>39647674</v>
          </cell>
          <cell r="O901">
            <v>39647674</v>
          </cell>
          <cell r="P901">
            <v>39647674</v>
          </cell>
          <cell r="Q901">
            <v>39647674</v>
          </cell>
          <cell r="R901">
            <v>39647674</v>
          </cell>
          <cell r="S901">
            <v>39647674</v>
          </cell>
          <cell r="T901">
            <v>39647674</v>
          </cell>
          <cell r="U901">
            <v>39647674</v>
          </cell>
          <cell r="V901">
            <v>39647674</v>
          </cell>
          <cell r="W901">
            <v>39647674</v>
          </cell>
          <cell r="X901">
            <v>39647674</v>
          </cell>
          <cell r="Y901">
            <v>39647674</v>
          </cell>
          <cell r="Z901">
            <v>39647674</v>
          </cell>
          <cell r="AA901">
            <v>39647674</v>
          </cell>
          <cell r="AD901">
            <v>39947322.125</v>
          </cell>
          <cell r="AE901">
            <v>39907369.041666664</v>
          </cell>
          <cell r="AF901">
            <v>39867415.958333336</v>
          </cell>
          <cell r="AG901">
            <v>39827462.875</v>
          </cell>
          <cell r="AH901">
            <v>39787509.791666664</v>
          </cell>
          <cell r="AI901">
            <v>39747556.708333336</v>
          </cell>
          <cell r="AJ901">
            <v>39707603.625</v>
          </cell>
          <cell r="AK901">
            <v>39667650.541666664</v>
          </cell>
          <cell r="AL901">
            <v>39647674</v>
          </cell>
          <cell r="AM901">
            <v>39647674</v>
          </cell>
          <cell r="AN901">
            <v>39647674</v>
          </cell>
          <cell r="AP901">
            <v>39647674</v>
          </cell>
          <cell r="AT901" t="str">
            <v>57</v>
          </cell>
        </row>
        <row r="902">
          <cell r="J902">
            <v>-40127111</v>
          </cell>
          <cell r="K902">
            <v>-40127111</v>
          </cell>
          <cell r="L902">
            <v>-40127111</v>
          </cell>
          <cell r="M902">
            <v>-39647674</v>
          </cell>
          <cell r="N902">
            <v>-39647674</v>
          </cell>
          <cell r="O902">
            <v>-39647674</v>
          </cell>
          <cell r="P902">
            <v>-39647674</v>
          </cell>
          <cell r="Q902">
            <v>-39647674</v>
          </cell>
          <cell r="R902">
            <v>-39647674</v>
          </cell>
          <cell r="S902">
            <v>-39647674</v>
          </cell>
          <cell r="T902">
            <v>-39647674</v>
          </cell>
          <cell r="U902">
            <v>-39647674</v>
          </cell>
          <cell r="V902">
            <v>-39647674</v>
          </cell>
          <cell r="W902">
            <v>-39647674</v>
          </cell>
          <cell r="X902">
            <v>-39647674</v>
          </cell>
          <cell r="Y902">
            <v>-39647674</v>
          </cell>
          <cell r="Z902">
            <v>-39647674</v>
          </cell>
          <cell r="AA902">
            <v>-39647674</v>
          </cell>
          <cell r="AD902">
            <v>-39947322.125</v>
          </cell>
          <cell r="AE902">
            <v>-39907369.041666664</v>
          </cell>
          <cell r="AF902">
            <v>-39867415.958333336</v>
          </cell>
          <cell r="AG902">
            <v>-39827462.875</v>
          </cell>
          <cell r="AH902">
            <v>-39787509.791666664</v>
          </cell>
          <cell r="AI902">
            <v>-39747556.708333336</v>
          </cell>
          <cell r="AJ902">
            <v>-39707603.625</v>
          </cell>
          <cell r="AK902">
            <v>-39667650.541666664</v>
          </cell>
          <cell r="AL902">
            <v>-39647674</v>
          </cell>
          <cell r="AM902">
            <v>-39647674</v>
          </cell>
          <cell r="AN902">
            <v>-39647674</v>
          </cell>
          <cell r="AP902">
            <v>-39647674</v>
          </cell>
          <cell r="AT902" t="str">
            <v>57</v>
          </cell>
        </row>
        <row r="903">
          <cell r="J903">
            <v>8733855</v>
          </cell>
          <cell r="K903">
            <v>8733855</v>
          </cell>
          <cell r="L903">
            <v>8733855</v>
          </cell>
          <cell r="M903">
            <v>8232968</v>
          </cell>
          <cell r="N903">
            <v>8232968</v>
          </cell>
          <cell r="O903">
            <v>8232968</v>
          </cell>
          <cell r="P903">
            <v>8232968</v>
          </cell>
          <cell r="Q903">
            <v>8232968</v>
          </cell>
          <cell r="R903">
            <v>8232968</v>
          </cell>
          <cell r="S903">
            <v>8232968</v>
          </cell>
          <cell r="T903">
            <v>8232968</v>
          </cell>
          <cell r="U903">
            <v>8232968</v>
          </cell>
          <cell r="V903">
            <v>8232968</v>
          </cell>
          <cell r="W903">
            <v>8232968</v>
          </cell>
          <cell r="X903">
            <v>8232968</v>
          </cell>
          <cell r="Y903">
            <v>8232968</v>
          </cell>
          <cell r="Z903">
            <v>8232968</v>
          </cell>
          <cell r="AA903">
            <v>8232968</v>
          </cell>
          <cell r="AD903">
            <v>8546022.375</v>
          </cell>
          <cell r="AE903">
            <v>8504281.791666666</v>
          </cell>
          <cell r="AF903">
            <v>8462541.208333334</v>
          </cell>
          <cell r="AG903">
            <v>8420800.625</v>
          </cell>
          <cell r="AH903">
            <v>8379060.041666667</v>
          </cell>
          <cell r="AI903">
            <v>8337319.458333333</v>
          </cell>
          <cell r="AJ903">
            <v>8295578.875</v>
          </cell>
          <cell r="AK903">
            <v>8253838.291666667</v>
          </cell>
          <cell r="AL903">
            <v>8232968</v>
          </cell>
          <cell r="AM903">
            <v>8232968</v>
          </cell>
          <cell r="AN903">
            <v>8232968</v>
          </cell>
          <cell r="AP903">
            <v>8232968</v>
          </cell>
          <cell r="AT903" t="str">
            <v>57</v>
          </cell>
        </row>
        <row r="904">
          <cell r="J904">
            <v>-8733855</v>
          </cell>
          <cell r="K904">
            <v>-8733855</v>
          </cell>
          <cell r="L904">
            <v>-8733855</v>
          </cell>
          <cell r="M904">
            <v>-8232968</v>
          </cell>
          <cell r="N904">
            <v>-8232968</v>
          </cell>
          <cell r="O904">
            <v>-8232968</v>
          </cell>
          <cell r="P904">
            <v>-8232968</v>
          </cell>
          <cell r="Q904">
            <v>-8232968</v>
          </cell>
          <cell r="R904">
            <v>-8232968</v>
          </cell>
          <cell r="S904">
            <v>-8232968</v>
          </cell>
          <cell r="T904">
            <v>-8232968</v>
          </cell>
          <cell r="U904">
            <v>-8232968</v>
          </cell>
          <cell r="V904">
            <v>-8232968</v>
          </cell>
          <cell r="W904">
            <v>-8232968</v>
          </cell>
          <cell r="X904">
            <v>-8232968</v>
          </cell>
          <cell r="Y904">
            <v>-8232968</v>
          </cell>
          <cell r="Z904">
            <v>-8232968</v>
          </cell>
          <cell r="AA904">
            <v>-8232968</v>
          </cell>
          <cell r="AD904">
            <v>-8546022.375</v>
          </cell>
          <cell r="AE904">
            <v>-8504281.791666666</v>
          </cell>
          <cell r="AF904">
            <v>-8462541.208333334</v>
          </cell>
          <cell r="AG904">
            <v>-8420800.625</v>
          </cell>
          <cell r="AH904">
            <v>-8379060.041666667</v>
          </cell>
          <cell r="AI904">
            <v>-8337319.458333333</v>
          </cell>
          <cell r="AJ904">
            <v>-8295578.875</v>
          </cell>
          <cell r="AK904">
            <v>-8253838.291666667</v>
          </cell>
          <cell r="AL904">
            <v>-8232968</v>
          </cell>
          <cell r="AM904">
            <v>-8232968</v>
          </cell>
          <cell r="AN904">
            <v>-8232968</v>
          </cell>
          <cell r="AP904">
            <v>-8232968</v>
          </cell>
          <cell r="AT904" t="str">
            <v>57</v>
          </cell>
        </row>
        <row r="905">
          <cell r="J905">
            <v>465000</v>
          </cell>
          <cell r="K905">
            <v>463071.25</v>
          </cell>
          <cell r="L905">
            <v>463071.25</v>
          </cell>
          <cell r="M905">
            <v>463071.25</v>
          </cell>
          <cell r="N905">
            <v>459093.75</v>
          </cell>
          <cell r="O905">
            <v>459093.75</v>
          </cell>
          <cell r="P905">
            <v>459093.75</v>
          </cell>
          <cell r="Q905">
            <v>465000</v>
          </cell>
          <cell r="R905">
            <v>465000</v>
          </cell>
          <cell r="S905">
            <v>465000</v>
          </cell>
          <cell r="T905">
            <v>460587.87</v>
          </cell>
          <cell r="U905">
            <v>460587.87</v>
          </cell>
          <cell r="V905">
            <v>460587.87</v>
          </cell>
          <cell r="W905">
            <v>457520.62</v>
          </cell>
          <cell r="X905">
            <v>457520.62</v>
          </cell>
          <cell r="Y905">
            <v>457520.62</v>
          </cell>
          <cell r="Z905">
            <v>451211.27</v>
          </cell>
          <cell r="AA905">
            <v>451211.27</v>
          </cell>
          <cell r="AD905">
            <v>366166.25</v>
          </cell>
          <cell r="AE905">
            <v>404916.25</v>
          </cell>
          <cell r="AF905">
            <v>443666.25</v>
          </cell>
          <cell r="AG905">
            <v>462857.41124999995</v>
          </cell>
          <cell r="AH905">
            <v>462489.73374999996</v>
          </cell>
          <cell r="AI905">
            <v>462122.05624999997</v>
          </cell>
          <cell r="AJ905">
            <v>461706.94124999997</v>
          </cell>
          <cell r="AK905">
            <v>461244.38874999998</v>
          </cell>
          <cell r="AL905">
            <v>460781.83624999999</v>
          </cell>
          <cell r="AM905">
            <v>460222.12333333335</v>
          </cell>
          <cell r="AN905">
            <v>459565.25</v>
          </cell>
          <cell r="AP905">
            <v>458579.94000000012</v>
          </cell>
          <cell r="AT905" t="str">
            <v>57</v>
          </cell>
        </row>
        <row r="906">
          <cell r="J906">
            <v>1431</v>
          </cell>
          <cell r="K906">
            <v>1928.75</v>
          </cell>
          <cell r="L906">
            <v>3648</v>
          </cell>
          <cell r="M906">
            <v>4945.5</v>
          </cell>
          <cell r="N906">
            <v>5906.25</v>
          </cell>
          <cell r="O906">
            <v>8851</v>
          </cell>
          <cell r="P906">
            <v>20566.310000000001</v>
          </cell>
          <cell r="Q906">
            <v>23976.81</v>
          </cell>
          <cell r="R906">
            <v>24446.81</v>
          </cell>
          <cell r="S906">
            <v>27271.439999999999</v>
          </cell>
          <cell r="T906">
            <v>28388.94</v>
          </cell>
          <cell r="U906">
            <v>29218.94</v>
          </cell>
          <cell r="V906">
            <v>29218.94</v>
          </cell>
          <cell r="W906">
            <v>31456.19</v>
          </cell>
          <cell r="X906">
            <v>31456.19</v>
          </cell>
          <cell r="Y906">
            <v>37765.54</v>
          </cell>
          <cell r="Z906">
            <v>37765.54</v>
          </cell>
          <cell r="AA906">
            <v>51661.66</v>
          </cell>
          <cell r="AD906">
            <v>4984.4762499999997</v>
          </cell>
          <cell r="AE906">
            <v>7002.1270833333328</v>
          </cell>
          <cell r="AF906">
            <v>9157.0541666666668</v>
          </cell>
          <cell r="AG906">
            <v>11476.236666666666</v>
          </cell>
          <cell r="AH906">
            <v>13853.710833333333</v>
          </cell>
          <cell r="AI906">
            <v>16206.143333333333</v>
          </cell>
          <cell r="AJ906">
            <v>18594.284166666668</v>
          </cell>
          <cell r="AK906">
            <v>20983.268749999999</v>
          </cell>
          <cell r="AL906">
            <v>23509.445000000003</v>
          </cell>
          <cell r="AM906">
            <v>26204.417083333334</v>
          </cell>
          <cell r="AN906">
            <v>29315.664999999997</v>
          </cell>
          <cell r="AP906">
            <v>35318.559166666673</v>
          </cell>
          <cell r="AT906" t="str">
            <v>23</v>
          </cell>
        </row>
        <row r="907">
          <cell r="J907">
            <v>199475.25</v>
          </cell>
          <cell r="K907">
            <v>197293.25</v>
          </cell>
          <cell r="L907">
            <v>197293.25</v>
          </cell>
          <cell r="M907">
            <v>197293.25</v>
          </cell>
          <cell r="N907">
            <v>196806.75</v>
          </cell>
          <cell r="O907">
            <v>196806.75</v>
          </cell>
          <cell r="P907">
            <v>196806.75</v>
          </cell>
          <cell r="Q907">
            <v>200000</v>
          </cell>
          <cell r="R907">
            <v>200000</v>
          </cell>
          <cell r="S907">
            <v>200000</v>
          </cell>
          <cell r="T907">
            <v>197751.25</v>
          </cell>
          <cell r="U907">
            <v>197751.25</v>
          </cell>
          <cell r="V907">
            <v>197751.25</v>
          </cell>
          <cell r="W907">
            <v>189835.41</v>
          </cell>
          <cell r="X907">
            <v>189835.41</v>
          </cell>
          <cell r="Y907">
            <v>189835.41</v>
          </cell>
          <cell r="Z907">
            <v>189835.41</v>
          </cell>
          <cell r="AA907">
            <v>189835.41</v>
          </cell>
          <cell r="AD907">
            <v>198393.8125</v>
          </cell>
          <cell r="AE907">
            <v>198393.8125</v>
          </cell>
          <cell r="AF907">
            <v>198393.8125</v>
          </cell>
          <cell r="AG907">
            <v>198321.97916666666</v>
          </cell>
          <cell r="AH907">
            <v>198178.3125</v>
          </cell>
          <cell r="AI907">
            <v>198034.64583333334</v>
          </cell>
          <cell r="AJ907">
            <v>197652.06916666668</v>
          </cell>
          <cell r="AK907">
            <v>197030.58250000002</v>
          </cell>
          <cell r="AL907">
            <v>196409.09583333333</v>
          </cell>
          <cell r="AM907">
            <v>195807.88</v>
          </cell>
          <cell r="AN907">
            <v>195226.93499999997</v>
          </cell>
          <cell r="AP907">
            <v>194355.51749999996</v>
          </cell>
          <cell r="AT907" t="str">
            <v>57</v>
          </cell>
        </row>
        <row r="908">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D908">
            <v>0</v>
          </cell>
          <cell r="AE908">
            <v>0</v>
          </cell>
          <cell r="AF908">
            <v>0</v>
          </cell>
          <cell r="AG908">
            <v>0</v>
          </cell>
          <cell r="AH908">
            <v>0</v>
          </cell>
          <cell r="AI908">
            <v>0</v>
          </cell>
          <cell r="AJ908">
            <v>0</v>
          </cell>
          <cell r="AK908">
            <v>0</v>
          </cell>
          <cell r="AL908">
            <v>0</v>
          </cell>
          <cell r="AM908">
            <v>0</v>
          </cell>
          <cell r="AN908">
            <v>0</v>
          </cell>
          <cell r="AP908">
            <v>0</v>
          </cell>
          <cell r="AT908">
            <v>0</v>
          </cell>
        </row>
        <row r="909">
          <cell r="J909">
            <v>2145241.61</v>
          </cell>
          <cell r="K909">
            <v>2147072.61</v>
          </cell>
          <cell r="L909">
            <v>2147559.11</v>
          </cell>
          <cell r="M909">
            <v>2147559.11</v>
          </cell>
          <cell r="N909">
            <v>2147559.11</v>
          </cell>
          <cell r="O909">
            <v>2152934.86</v>
          </cell>
          <cell r="P909">
            <v>2154615.15</v>
          </cell>
          <cell r="Q909">
            <v>2156485.4</v>
          </cell>
          <cell r="R909">
            <v>2154845.11</v>
          </cell>
          <cell r="S909">
            <v>2157073.86</v>
          </cell>
          <cell r="T909">
            <v>2158734.15</v>
          </cell>
          <cell r="U909">
            <v>2158734.15</v>
          </cell>
          <cell r="V909">
            <v>2159291.36</v>
          </cell>
          <cell r="W909">
            <v>2167207.2000000002</v>
          </cell>
          <cell r="X909">
            <v>2167207.2000000002</v>
          </cell>
          <cell r="Y909">
            <v>2167207.2000000002</v>
          </cell>
          <cell r="Z909">
            <v>2167207.2000000002</v>
          </cell>
          <cell r="AA909">
            <v>2167207.2000000002</v>
          </cell>
          <cell r="AD909">
            <v>2147696.3233333328</v>
          </cell>
          <cell r="AE909">
            <v>2148637.9395833327</v>
          </cell>
          <cell r="AF909">
            <v>2149582.2104166662</v>
          </cell>
          <cell r="AG909">
            <v>2150666.6599999997</v>
          </cell>
          <cell r="AH909">
            <v>2151805.6633333326</v>
          </cell>
          <cell r="AI909">
            <v>2152953.2587499996</v>
          </cell>
          <cell r="AJ909">
            <v>2154377.6062499997</v>
          </cell>
          <cell r="AK909">
            <v>2156035.2179166665</v>
          </cell>
          <cell r="AL909">
            <v>2157672.5587499999</v>
          </cell>
          <cell r="AM909">
            <v>2159309.8995833332</v>
          </cell>
          <cell r="AN909">
            <v>2160723.250833333</v>
          </cell>
          <cell r="AP909">
            <v>2073478.9333333329</v>
          </cell>
          <cell r="AT909">
            <v>0</v>
          </cell>
        </row>
        <row r="910">
          <cell r="J910">
            <v>545580.69999999995</v>
          </cell>
          <cell r="K910">
            <v>483640.36</v>
          </cell>
          <cell r="L910">
            <v>483640.36</v>
          </cell>
          <cell r="M910">
            <v>483640.36</v>
          </cell>
          <cell r="N910">
            <v>492962.47</v>
          </cell>
          <cell r="O910">
            <v>492962.47</v>
          </cell>
          <cell r="P910">
            <v>492962.47</v>
          </cell>
          <cell r="Q910">
            <v>250000</v>
          </cell>
          <cell r="R910">
            <v>250000</v>
          </cell>
          <cell r="S910">
            <v>250000</v>
          </cell>
          <cell r="T910">
            <v>89261.46</v>
          </cell>
          <cell r="U910">
            <v>89261.46</v>
          </cell>
          <cell r="V910">
            <v>89261.46</v>
          </cell>
          <cell r="W910">
            <v>-51720.33</v>
          </cell>
          <cell r="X910">
            <v>-51720.33</v>
          </cell>
          <cell r="Y910">
            <v>-51720.33</v>
          </cell>
          <cell r="Z910">
            <v>-39699.61</v>
          </cell>
          <cell r="AA910">
            <v>-39699.61</v>
          </cell>
          <cell r="AD910">
            <v>515962.54916666658</v>
          </cell>
          <cell r="AE910">
            <v>486795.88249999989</v>
          </cell>
          <cell r="AF910">
            <v>457629.21583333326</v>
          </cell>
          <cell r="AG910">
            <v>424032.58083333325</v>
          </cell>
          <cell r="AH910">
            <v>386005.97749999998</v>
          </cell>
          <cell r="AI910">
            <v>347979.3741666667</v>
          </cell>
          <cell r="AJ910">
            <v>306659.37708333333</v>
          </cell>
          <cell r="AK910">
            <v>262045.98624999996</v>
          </cell>
          <cell r="AL910">
            <v>217432.59541666668</v>
          </cell>
          <cell r="AM910">
            <v>172931.64666666664</v>
          </cell>
          <cell r="AN910">
            <v>128543.13999999996</v>
          </cell>
          <cell r="AP910">
            <v>57793.71333333334</v>
          </cell>
          <cell r="AT910" t="str">
            <v>57</v>
          </cell>
        </row>
        <row r="911">
          <cell r="J911">
            <v>371705.94</v>
          </cell>
          <cell r="K911">
            <v>403196.61</v>
          </cell>
          <cell r="L911">
            <v>366637.7</v>
          </cell>
          <cell r="M911">
            <v>381973.59</v>
          </cell>
          <cell r="N911">
            <v>393874.5</v>
          </cell>
          <cell r="O911">
            <v>273967.40000000002</v>
          </cell>
          <cell r="P911">
            <v>341457.89</v>
          </cell>
          <cell r="Q911">
            <v>396658.16</v>
          </cell>
          <cell r="R911">
            <v>459133.16</v>
          </cell>
          <cell r="S911">
            <v>498883.37</v>
          </cell>
          <cell r="T911">
            <v>557396.69999999995</v>
          </cell>
          <cell r="U911">
            <v>633543.51</v>
          </cell>
          <cell r="V911">
            <v>674570.69</v>
          </cell>
          <cell r="W911">
            <v>698378.49</v>
          </cell>
          <cell r="X911">
            <v>712528.24</v>
          </cell>
          <cell r="Y911">
            <v>744866.39</v>
          </cell>
          <cell r="Z911">
            <v>686357.77</v>
          </cell>
          <cell r="AA911">
            <v>694439.27</v>
          </cell>
          <cell r="AD911">
            <v>360134.28541666665</v>
          </cell>
          <cell r="AE911">
            <v>364981.58749999997</v>
          </cell>
          <cell r="AF911">
            <v>375178.58125000005</v>
          </cell>
          <cell r="AG911">
            <v>391144.5304166667</v>
          </cell>
          <cell r="AH911">
            <v>411676.37958333339</v>
          </cell>
          <cell r="AI911">
            <v>435821.74208333343</v>
          </cell>
          <cell r="AJ911">
            <v>460740.35166666663</v>
          </cell>
          <cell r="AK911">
            <v>487451.70250000007</v>
          </cell>
          <cell r="AL911">
            <v>516984.34166666662</v>
          </cell>
          <cell r="AM911">
            <v>544291.67791666661</v>
          </cell>
          <cell r="AN911">
            <v>573998.14208333322</v>
          </cell>
          <cell r="AP911">
            <v>615126.40583333327</v>
          </cell>
          <cell r="AT911">
            <v>0</v>
          </cell>
        </row>
        <row r="912">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D912">
            <v>0</v>
          </cell>
          <cell r="AE912">
            <v>0</v>
          </cell>
          <cell r="AF912">
            <v>0</v>
          </cell>
          <cell r="AG912">
            <v>0</v>
          </cell>
          <cell r="AH912">
            <v>0</v>
          </cell>
          <cell r="AI912">
            <v>0</v>
          </cell>
          <cell r="AJ912">
            <v>0</v>
          </cell>
          <cell r="AK912">
            <v>0</v>
          </cell>
          <cell r="AL912">
            <v>0</v>
          </cell>
          <cell r="AM912">
            <v>0</v>
          </cell>
          <cell r="AN912">
            <v>0</v>
          </cell>
          <cell r="AP912">
            <v>0</v>
          </cell>
          <cell r="AT912">
            <v>0</v>
          </cell>
        </row>
        <row r="913">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D913">
            <v>0</v>
          </cell>
          <cell r="AE913">
            <v>0</v>
          </cell>
          <cell r="AF913">
            <v>0</v>
          </cell>
          <cell r="AG913">
            <v>0</v>
          </cell>
          <cell r="AH913">
            <v>0</v>
          </cell>
          <cell r="AI913">
            <v>0</v>
          </cell>
          <cell r="AJ913">
            <v>0</v>
          </cell>
          <cell r="AK913">
            <v>0</v>
          </cell>
          <cell r="AL913">
            <v>0</v>
          </cell>
          <cell r="AM913">
            <v>0</v>
          </cell>
          <cell r="AN913">
            <v>0</v>
          </cell>
          <cell r="AP913">
            <v>0</v>
          </cell>
          <cell r="AT913">
            <v>0</v>
          </cell>
        </row>
        <row r="914">
          <cell r="J914">
            <v>68403118.370000005</v>
          </cell>
          <cell r="K914">
            <v>68119555.370000005</v>
          </cell>
          <cell r="L914">
            <v>67843103.370000005</v>
          </cell>
          <cell r="M914">
            <v>67565182.370000005</v>
          </cell>
          <cell r="N914">
            <v>67279157.370000005</v>
          </cell>
          <cell r="O914">
            <v>67000159.369999997</v>
          </cell>
          <cell r="P914">
            <v>66713093.369999997</v>
          </cell>
          <cell r="Q914">
            <v>66431157.369999997</v>
          </cell>
          <cell r="R914">
            <v>66149590.369999997</v>
          </cell>
          <cell r="S914">
            <v>65847005.369999997</v>
          </cell>
          <cell r="T914">
            <v>65562500.369999997</v>
          </cell>
          <cell r="U914">
            <v>65222431.640000001</v>
          </cell>
          <cell r="V914">
            <v>64986156.369999997</v>
          </cell>
          <cell r="W914">
            <v>64692635.369999997</v>
          </cell>
          <cell r="X914">
            <v>64405802.369999997</v>
          </cell>
          <cell r="Y914">
            <v>64117500.369999997</v>
          </cell>
          <cell r="Z914">
            <v>63821430.369999997</v>
          </cell>
          <cell r="AA914">
            <v>63531958.369999997</v>
          </cell>
          <cell r="AD914">
            <v>68118835.953333333</v>
          </cell>
          <cell r="AE914">
            <v>67838385.161666676</v>
          </cell>
          <cell r="AF914">
            <v>67556841.995000005</v>
          </cell>
          <cell r="AG914">
            <v>67274206.453333333</v>
          </cell>
          <cell r="AH914">
            <v>66988673.922916673</v>
          </cell>
          <cell r="AI914">
            <v>66702297.80916667</v>
          </cell>
          <cell r="AJ914">
            <v>66417136.05916667</v>
          </cell>
          <cell r="AK914">
            <v>66131126.850833334</v>
          </cell>
          <cell r="AL914">
            <v>65844252.55916667</v>
          </cell>
          <cell r="AM914">
            <v>65556527.184166662</v>
          </cell>
          <cell r="AN914">
            <v>65267946.850833327</v>
          </cell>
          <cell r="AP914">
            <v>64689190.725833334</v>
          </cell>
          <cell r="AT914" t="str">
            <v>23</v>
          </cell>
        </row>
        <row r="915">
          <cell r="J915">
            <v>14457819</v>
          </cell>
          <cell r="K915">
            <v>14400534</v>
          </cell>
          <cell r="L915">
            <v>14343249</v>
          </cell>
          <cell r="M915">
            <v>14285964</v>
          </cell>
          <cell r="N915">
            <v>14228679</v>
          </cell>
          <cell r="O915">
            <v>14171394</v>
          </cell>
          <cell r="P915">
            <v>14114109</v>
          </cell>
          <cell r="Q915">
            <v>14056824</v>
          </cell>
          <cell r="R915">
            <v>13999539</v>
          </cell>
          <cell r="S915">
            <v>13942254</v>
          </cell>
          <cell r="T915">
            <v>13884969</v>
          </cell>
          <cell r="U915">
            <v>13827684</v>
          </cell>
          <cell r="V915">
            <v>13770399</v>
          </cell>
          <cell r="W915">
            <v>13713114</v>
          </cell>
          <cell r="X915">
            <v>13655829</v>
          </cell>
          <cell r="Y915">
            <v>13598544</v>
          </cell>
          <cell r="Z915">
            <v>13541259</v>
          </cell>
          <cell r="AA915">
            <v>13483974</v>
          </cell>
          <cell r="AD915">
            <v>14400534</v>
          </cell>
          <cell r="AE915">
            <v>14343249</v>
          </cell>
          <cell r="AF915">
            <v>14285964</v>
          </cell>
          <cell r="AG915">
            <v>14228679</v>
          </cell>
          <cell r="AH915">
            <v>14171394</v>
          </cell>
          <cell r="AI915">
            <v>14114109</v>
          </cell>
          <cell r="AJ915">
            <v>14056824</v>
          </cell>
          <cell r="AK915">
            <v>13999539</v>
          </cell>
          <cell r="AL915">
            <v>13942254</v>
          </cell>
          <cell r="AM915">
            <v>13884969</v>
          </cell>
          <cell r="AN915">
            <v>13827684</v>
          </cell>
          <cell r="AP915">
            <v>13713114</v>
          </cell>
          <cell r="AT915" t="str">
            <v>23</v>
          </cell>
        </row>
        <row r="916">
          <cell r="J916">
            <v>1791666.44</v>
          </cell>
          <cell r="K916">
            <v>1749999.77</v>
          </cell>
          <cell r="L916">
            <v>1708333.1</v>
          </cell>
          <cell r="M916">
            <v>1666666.43</v>
          </cell>
          <cell r="N916">
            <v>1624999.76</v>
          </cell>
          <cell r="O916">
            <v>1583333.09</v>
          </cell>
          <cell r="P916">
            <v>1541666.42</v>
          </cell>
          <cell r="Q916">
            <v>1499999.75</v>
          </cell>
          <cell r="R916">
            <v>1458333.08</v>
          </cell>
          <cell r="S916">
            <v>1416666.41</v>
          </cell>
          <cell r="T916">
            <v>1374999.74</v>
          </cell>
          <cell r="U916">
            <v>1333333.07</v>
          </cell>
          <cell r="V916">
            <v>1291666.3999999999</v>
          </cell>
          <cell r="W916">
            <v>1249999.73</v>
          </cell>
          <cell r="X916">
            <v>1208333.06</v>
          </cell>
          <cell r="Y916">
            <v>1166666.3899999999</v>
          </cell>
          <cell r="Z916">
            <v>1124999.72</v>
          </cell>
          <cell r="AA916">
            <v>1083333.05</v>
          </cell>
          <cell r="AD916">
            <v>1749999.7699999998</v>
          </cell>
          <cell r="AE916">
            <v>1708333.0999999999</v>
          </cell>
          <cell r="AF916">
            <v>1666666.4299999997</v>
          </cell>
          <cell r="AG916">
            <v>1624999.76</v>
          </cell>
          <cell r="AH916">
            <v>1583333.0899999999</v>
          </cell>
          <cell r="AI916">
            <v>1541666.42</v>
          </cell>
          <cell r="AJ916">
            <v>1499999.75</v>
          </cell>
          <cell r="AK916">
            <v>1458333.08</v>
          </cell>
          <cell r="AL916">
            <v>1416666.4100000001</v>
          </cell>
          <cell r="AM916">
            <v>1374999.7400000002</v>
          </cell>
          <cell r="AN916">
            <v>1333333.0700000003</v>
          </cell>
          <cell r="AP916">
            <v>1249999.7300000004</v>
          </cell>
          <cell r="AT916" t="str">
            <v>23</v>
          </cell>
        </row>
        <row r="917">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D917">
            <v>249976.09750000003</v>
          </cell>
          <cell r="AE917">
            <v>140610.96249999999</v>
          </cell>
          <cell r="AF917">
            <v>62493.327499999992</v>
          </cell>
          <cell r="AG917">
            <v>15623.192499999999</v>
          </cell>
          <cell r="AH917">
            <v>0</v>
          </cell>
          <cell r="AI917">
            <v>0</v>
          </cell>
          <cell r="AJ917">
            <v>0</v>
          </cell>
          <cell r="AK917">
            <v>0</v>
          </cell>
          <cell r="AL917">
            <v>0</v>
          </cell>
          <cell r="AM917">
            <v>0</v>
          </cell>
          <cell r="AN917">
            <v>0</v>
          </cell>
          <cell r="AP917">
            <v>0</v>
          </cell>
          <cell r="AT917" t="str">
            <v>23</v>
          </cell>
        </row>
        <row r="918">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D918">
            <v>0</v>
          </cell>
          <cell r="AE918">
            <v>0</v>
          </cell>
          <cell r="AF918">
            <v>0</v>
          </cell>
          <cell r="AG918">
            <v>0</v>
          </cell>
          <cell r="AH918">
            <v>0</v>
          </cell>
          <cell r="AI918">
            <v>0</v>
          </cell>
          <cell r="AJ918">
            <v>0</v>
          </cell>
          <cell r="AK918">
            <v>0</v>
          </cell>
          <cell r="AL918">
            <v>0</v>
          </cell>
          <cell r="AM918">
            <v>0</v>
          </cell>
          <cell r="AN918">
            <v>0</v>
          </cell>
          <cell r="AP918">
            <v>0</v>
          </cell>
          <cell r="AT918" t="str">
            <v>57</v>
          </cell>
        </row>
        <row r="919">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D919">
            <v>0</v>
          </cell>
          <cell r="AE919">
            <v>0</v>
          </cell>
          <cell r="AF919">
            <v>0</v>
          </cell>
          <cell r="AG919">
            <v>0</v>
          </cell>
          <cell r="AH919">
            <v>0</v>
          </cell>
          <cell r="AI919">
            <v>0</v>
          </cell>
          <cell r="AJ919">
            <v>0</v>
          </cell>
          <cell r="AK919">
            <v>0</v>
          </cell>
          <cell r="AL919">
            <v>0</v>
          </cell>
          <cell r="AM919">
            <v>0</v>
          </cell>
          <cell r="AN919">
            <v>0</v>
          </cell>
          <cell r="AP919">
            <v>0</v>
          </cell>
          <cell r="AT919" t="str">
            <v>57</v>
          </cell>
        </row>
        <row r="920">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D920">
            <v>0</v>
          </cell>
          <cell r="AE920">
            <v>0</v>
          </cell>
          <cell r="AF920">
            <v>0</v>
          </cell>
          <cell r="AG920">
            <v>0</v>
          </cell>
          <cell r="AH920">
            <v>0</v>
          </cell>
          <cell r="AI920">
            <v>0</v>
          </cell>
          <cell r="AJ920">
            <v>0</v>
          </cell>
          <cell r="AK920">
            <v>0</v>
          </cell>
          <cell r="AL920">
            <v>0</v>
          </cell>
          <cell r="AM920">
            <v>0</v>
          </cell>
          <cell r="AN920">
            <v>0</v>
          </cell>
          <cell r="AP920">
            <v>0</v>
          </cell>
          <cell r="AT920">
            <v>0</v>
          </cell>
        </row>
        <row r="921">
          <cell r="J921">
            <v>20000</v>
          </cell>
          <cell r="K921">
            <v>20000</v>
          </cell>
          <cell r="L921">
            <v>20000</v>
          </cell>
          <cell r="M921">
            <v>20000</v>
          </cell>
          <cell r="N921">
            <v>20000</v>
          </cell>
          <cell r="O921">
            <v>20000</v>
          </cell>
          <cell r="P921">
            <v>20000</v>
          </cell>
          <cell r="Q921">
            <v>20000</v>
          </cell>
          <cell r="R921">
            <v>20000</v>
          </cell>
          <cell r="S921">
            <v>20000</v>
          </cell>
          <cell r="T921">
            <v>20000</v>
          </cell>
          <cell r="U921">
            <v>20000</v>
          </cell>
          <cell r="V921">
            <v>20000</v>
          </cell>
          <cell r="W921">
            <v>20000</v>
          </cell>
          <cell r="X921">
            <v>20000</v>
          </cell>
          <cell r="Y921">
            <v>20000</v>
          </cell>
          <cell r="Z921">
            <v>20000</v>
          </cell>
          <cell r="AA921">
            <v>20000</v>
          </cell>
          <cell r="AD921">
            <v>20000</v>
          </cell>
          <cell r="AE921">
            <v>20000</v>
          </cell>
          <cell r="AF921">
            <v>20000</v>
          </cell>
          <cell r="AG921">
            <v>20000</v>
          </cell>
          <cell r="AH921">
            <v>20000</v>
          </cell>
          <cell r="AI921">
            <v>20000</v>
          </cell>
          <cell r="AJ921">
            <v>20000</v>
          </cell>
          <cell r="AK921">
            <v>20000</v>
          </cell>
          <cell r="AL921">
            <v>20000</v>
          </cell>
          <cell r="AM921">
            <v>20000</v>
          </cell>
          <cell r="AN921">
            <v>20000</v>
          </cell>
          <cell r="AP921">
            <v>20000</v>
          </cell>
          <cell r="AT921">
            <v>0</v>
          </cell>
        </row>
        <row r="922">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D922">
            <v>0</v>
          </cell>
          <cell r="AE922">
            <v>0</v>
          </cell>
          <cell r="AF922">
            <v>0</v>
          </cell>
          <cell r="AG922">
            <v>0</v>
          </cell>
          <cell r="AH922">
            <v>0</v>
          </cell>
          <cell r="AI922">
            <v>0</v>
          </cell>
          <cell r="AJ922">
            <v>0</v>
          </cell>
          <cell r="AK922">
            <v>0</v>
          </cell>
          <cell r="AL922">
            <v>0</v>
          </cell>
          <cell r="AM922">
            <v>0</v>
          </cell>
          <cell r="AN922">
            <v>0</v>
          </cell>
          <cell r="AP922">
            <v>0</v>
          </cell>
          <cell r="AT922">
            <v>0</v>
          </cell>
        </row>
        <row r="923">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D923">
            <v>0</v>
          </cell>
          <cell r="AE923">
            <v>0</v>
          </cell>
          <cell r="AF923">
            <v>0</v>
          </cell>
          <cell r="AG923">
            <v>0</v>
          </cell>
          <cell r="AH923">
            <v>0</v>
          </cell>
          <cell r="AI923">
            <v>0</v>
          </cell>
          <cell r="AJ923">
            <v>0</v>
          </cell>
          <cell r="AK923">
            <v>0</v>
          </cell>
          <cell r="AL923">
            <v>0</v>
          </cell>
          <cell r="AM923">
            <v>0</v>
          </cell>
          <cell r="AN923">
            <v>0</v>
          </cell>
          <cell r="AP923">
            <v>0</v>
          </cell>
          <cell r="AT923">
            <v>0</v>
          </cell>
        </row>
        <row r="924">
          <cell r="J924">
            <v>198092.16</v>
          </cell>
          <cell r="K924">
            <v>198092.16</v>
          </cell>
          <cell r="L924">
            <v>198092.16</v>
          </cell>
          <cell r="M924">
            <v>198092.16</v>
          </cell>
          <cell r="N924">
            <v>198092.16</v>
          </cell>
          <cell r="O924">
            <v>198092.16</v>
          </cell>
          <cell r="P924">
            <v>198092.16</v>
          </cell>
          <cell r="Q924">
            <v>198092.16</v>
          </cell>
          <cell r="R924">
            <v>198092.16</v>
          </cell>
          <cell r="S924">
            <v>198092.16</v>
          </cell>
          <cell r="T924">
            <v>198092.16</v>
          </cell>
          <cell r="U924">
            <v>198092.16</v>
          </cell>
          <cell r="V924">
            <v>198092.16</v>
          </cell>
          <cell r="W924">
            <v>198092.16</v>
          </cell>
          <cell r="X924">
            <v>198092.16</v>
          </cell>
          <cell r="Y924">
            <v>198092.16</v>
          </cell>
          <cell r="Z924">
            <v>198092.16</v>
          </cell>
          <cell r="AA924">
            <v>198092.16</v>
          </cell>
          <cell r="AD924">
            <v>198092.16</v>
          </cell>
          <cell r="AE924">
            <v>198092.16</v>
          </cell>
          <cell r="AF924">
            <v>198092.16</v>
          </cell>
          <cell r="AG924">
            <v>198092.16</v>
          </cell>
          <cell r="AH924">
            <v>198092.16</v>
          </cell>
          <cell r="AI924">
            <v>198092.16</v>
          </cell>
          <cell r="AJ924">
            <v>198092.16</v>
          </cell>
          <cell r="AK924">
            <v>198092.16</v>
          </cell>
          <cell r="AL924">
            <v>198092.16</v>
          </cell>
          <cell r="AM924">
            <v>198092.16</v>
          </cell>
          <cell r="AN924">
            <v>198092.16</v>
          </cell>
          <cell r="AP924">
            <v>189838.31999999998</v>
          </cell>
          <cell r="AT924">
            <v>0</v>
          </cell>
        </row>
        <row r="925">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D925">
            <v>0</v>
          </cell>
          <cell r="AE925">
            <v>0</v>
          </cell>
          <cell r="AF925">
            <v>0</v>
          </cell>
          <cell r="AG925">
            <v>0</v>
          </cell>
          <cell r="AH925">
            <v>0</v>
          </cell>
          <cell r="AI925">
            <v>0</v>
          </cell>
          <cell r="AJ925">
            <v>0</v>
          </cell>
          <cell r="AK925">
            <v>0</v>
          </cell>
          <cell r="AL925">
            <v>0</v>
          </cell>
          <cell r="AM925">
            <v>0</v>
          </cell>
          <cell r="AN925">
            <v>0</v>
          </cell>
          <cell r="AP925">
            <v>0</v>
          </cell>
          <cell r="AT925">
            <v>0</v>
          </cell>
        </row>
        <row r="926">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D926">
            <v>0</v>
          </cell>
          <cell r="AE926">
            <v>0</v>
          </cell>
          <cell r="AF926">
            <v>0</v>
          </cell>
          <cell r="AG926">
            <v>0</v>
          </cell>
          <cell r="AH926">
            <v>0</v>
          </cell>
          <cell r="AI926">
            <v>0</v>
          </cell>
          <cell r="AJ926">
            <v>0</v>
          </cell>
          <cell r="AK926">
            <v>0</v>
          </cell>
          <cell r="AL926">
            <v>0</v>
          </cell>
          <cell r="AM926">
            <v>0</v>
          </cell>
          <cell r="AN926">
            <v>0</v>
          </cell>
          <cell r="AP926">
            <v>0</v>
          </cell>
          <cell r="AT926">
            <v>0</v>
          </cell>
        </row>
        <row r="927">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D927">
            <v>0</v>
          </cell>
          <cell r="AE927">
            <v>0</v>
          </cell>
          <cell r="AF927">
            <v>0</v>
          </cell>
          <cell r="AG927">
            <v>0</v>
          </cell>
          <cell r="AH927">
            <v>0</v>
          </cell>
          <cell r="AI927">
            <v>0</v>
          </cell>
          <cell r="AJ927">
            <v>0</v>
          </cell>
          <cell r="AK927">
            <v>0</v>
          </cell>
          <cell r="AL927">
            <v>0</v>
          </cell>
          <cell r="AM927">
            <v>0</v>
          </cell>
          <cell r="AN927">
            <v>0</v>
          </cell>
          <cell r="AP927">
            <v>0</v>
          </cell>
          <cell r="AT927">
            <v>0</v>
          </cell>
        </row>
        <row r="928">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D928">
            <v>0</v>
          </cell>
          <cell r="AE928">
            <v>0</v>
          </cell>
          <cell r="AF928">
            <v>0</v>
          </cell>
          <cell r="AG928">
            <v>0</v>
          </cell>
          <cell r="AH928">
            <v>0</v>
          </cell>
          <cell r="AI928">
            <v>0</v>
          </cell>
          <cell r="AJ928">
            <v>0</v>
          </cell>
          <cell r="AK928">
            <v>0</v>
          </cell>
          <cell r="AL928">
            <v>0</v>
          </cell>
          <cell r="AM928">
            <v>0</v>
          </cell>
          <cell r="AN928">
            <v>0</v>
          </cell>
          <cell r="AP928">
            <v>0</v>
          </cell>
          <cell r="AT928" t="str">
            <v>57</v>
          </cell>
        </row>
        <row r="929">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D929">
            <v>0</v>
          </cell>
          <cell r="AE929">
            <v>0</v>
          </cell>
          <cell r="AF929">
            <v>0</v>
          </cell>
          <cell r="AG929">
            <v>0</v>
          </cell>
          <cell r="AH929">
            <v>0</v>
          </cell>
          <cell r="AI929">
            <v>0</v>
          </cell>
          <cell r="AJ929">
            <v>0</v>
          </cell>
          <cell r="AK929">
            <v>0</v>
          </cell>
          <cell r="AL929">
            <v>0</v>
          </cell>
          <cell r="AM929">
            <v>0</v>
          </cell>
          <cell r="AN929">
            <v>0</v>
          </cell>
          <cell r="AP929">
            <v>0</v>
          </cell>
          <cell r="AT929">
            <v>0</v>
          </cell>
        </row>
        <row r="930">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D930">
            <v>0</v>
          </cell>
          <cell r="AE930">
            <v>0</v>
          </cell>
          <cell r="AF930">
            <v>0</v>
          </cell>
          <cell r="AG930">
            <v>0</v>
          </cell>
          <cell r="AH930">
            <v>0</v>
          </cell>
          <cell r="AI930">
            <v>0</v>
          </cell>
          <cell r="AJ930">
            <v>0</v>
          </cell>
          <cell r="AK930">
            <v>0</v>
          </cell>
          <cell r="AL930">
            <v>0</v>
          </cell>
          <cell r="AM930">
            <v>0</v>
          </cell>
          <cell r="AN930">
            <v>0</v>
          </cell>
          <cell r="AP930">
            <v>0</v>
          </cell>
          <cell r="AT930">
            <v>0</v>
          </cell>
        </row>
        <row r="931">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D931">
            <v>0</v>
          </cell>
          <cell r="AE931">
            <v>0</v>
          </cell>
          <cell r="AF931">
            <v>0</v>
          </cell>
          <cell r="AG931">
            <v>0</v>
          </cell>
          <cell r="AH931">
            <v>0</v>
          </cell>
          <cell r="AI931">
            <v>0</v>
          </cell>
          <cell r="AJ931">
            <v>0</v>
          </cell>
          <cell r="AK931">
            <v>0</v>
          </cell>
          <cell r="AL931">
            <v>0</v>
          </cell>
          <cell r="AM931">
            <v>0</v>
          </cell>
          <cell r="AN931">
            <v>0</v>
          </cell>
          <cell r="AP931">
            <v>0</v>
          </cell>
          <cell r="AT931">
            <v>0</v>
          </cell>
        </row>
        <row r="932">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D932">
            <v>0</v>
          </cell>
          <cell r="AE932">
            <v>0</v>
          </cell>
          <cell r="AF932">
            <v>0</v>
          </cell>
          <cell r="AG932">
            <v>0</v>
          </cell>
          <cell r="AH932">
            <v>0</v>
          </cell>
          <cell r="AI932">
            <v>0</v>
          </cell>
          <cell r="AJ932">
            <v>0</v>
          </cell>
          <cell r="AK932">
            <v>0</v>
          </cell>
          <cell r="AL932">
            <v>0</v>
          </cell>
          <cell r="AM932">
            <v>0</v>
          </cell>
          <cell r="AN932">
            <v>0</v>
          </cell>
          <cell r="AP932">
            <v>0</v>
          </cell>
          <cell r="AT932">
            <v>0</v>
          </cell>
        </row>
        <row r="933">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D933">
            <v>0</v>
          </cell>
          <cell r="AE933">
            <v>0</v>
          </cell>
          <cell r="AF933">
            <v>0</v>
          </cell>
          <cell r="AG933">
            <v>0</v>
          </cell>
          <cell r="AH933">
            <v>0</v>
          </cell>
          <cell r="AI933">
            <v>0</v>
          </cell>
          <cell r="AJ933">
            <v>0</v>
          </cell>
          <cell r="AK933">
            <v>0</v>
          </cell>
          <cell r="AL933">
            <v>0</v>
          </cell>
          <cell r="AM933">
            <v>0</v>
          </cell>
          <cell r="AN933">
            <v>0</v>
          </cell>
          <cell r="AP933">
            <v>0</v>
          </cell>
          <cell r="AT933">
            <v>0</v>
          </cell>
        </row>
        <row r="934">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D934">
            <v>0</v>
          </cell>
          <cell r="AE934">
            <v>0</v>
          </cell>
          <cell r="AF934">
            <v>0</v>
          </cell>
          <cell r="AG934">
            <v>0</v>
          </cell>
          <cell r="AH934">
            <v>0</v>
          </cell>
          <cell r="AI934">
            <v>0</v>
          </cell>
          <cell r="AJ934">
            <v>0</v>
          </cell>
          <cell r="AK934">
            <v>0</v>
          </cell>
          <cell r="AL934">
            <v>0</v>
          </cell>
          <cell r="AM934">
            <v>0</v>
          </cell>
          <cell r="AN934">
            <v>0</v>
          </cell>
          <cell r="AP934">
            <v>0</v>
          </cell>
          <cell r="AT934">
            <v>0</v>
          </cell>
        </row>
        <row r="935">
          <cell r="J935">
            <v>25318385.879999999</v>
          </cell>
          <cell r="K935">
            <v>25077964.879999999</v>
          </cell>
          <cell r="L935">
            <v>24837543.879999999</v>
          </cell>
          <cell r="M935">
            <v>24597122.879999999</v>
          </cell>
          <cell r="N935">
            <v>24356701.879999999</v>
          </cell>
          <cell r="O935">
            <v>24116280.879999999</v>
          </cell>
          <cell r="P935">
            <v>23875859.879999999</v>
          </cell>
          <cell r="Q935">
            <v>23635438.879999999</v>
          </cell>
          <cell r="R935">
            <v>23395017.879999999</v>
          </cell>
          <cell r="S935">
            <v>23154596.879999999</v>
          </cell>
          <cell r="T935">
            <v>22914175.879999999</v>
          </cell>
          <cell r="U935">
            <v>22673754.879999999</v>
          </cell>
          <cell r="V935">
            <v>22433333.879999999</v>
          </cell>
          <cell r="W935">
            <v>22192912.879999999</v>
          </cell>
          <cell r="X935">
            <v>21952491.879999999</v>
          </cell>
          <cell r="Y935">
            <v>21712070.879999999</v>
          </cell>
          <cell r="Z935">
            <v>21471649.879999999</v>
          </cell>
          <cell r="AA935">
            <v>21231228.879999999</v>
          </cell>
          <cell r="AD935">
            <v>25077964.879999999</v>
          </cell>
          <cell r="AE935">
            <v>24837543.879999999</v>
          </cell>
          <cell r="AF935">
            <v>24597122.879999999</v>
          </cell>
          <cell r="AG935">
            <v>24356701.879999999</v>
          </cell>
          <cell r="AH935">
            <v>24116280.879999999</v>
          </cell>
          <cell r="AI935">
            <v>23875859.879999999</v>
          </cell>
          <cell r="AJ935">
            <v>23635438.879999999</v>
          </cell>
          <cell r="AK935">
            <v>23395017.879999999</v>
          </cell>
          <cell r="AL935">
            <v>23154596.879999999</v>
          </cell>
          <cell r="AM935">
            <v>22914175.879999999</v>
          </cell>
          <cell r="AN935">
            <v>22673754.879999999</v>
          </cell>
          <cell r="AP935">
            <v>22192912.879999999</v>
          </cell>
          <cell r="AT935" t="str">
            <v>23</v>
          </cell>
        </row>
        <row r="936">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D936">
            <v>0</v>
          </cell>
          <cell r="AE936">
            <v>0</v>
          </cell>
          <cell r="AF936">
            <v>0</v>
          </cell>
          <cell r="AG936">
            <v>0</v>
          </cell>
          <cell r="AH936">
            <v>0</v>
          </cell>
          <cell r="AI936">
            <v>0</v>
          </cell>
          <cell r="AJ936">
            <v>0</v>
          </cell>
          <cell r="AK936">
            <v>0</v>
          </cell>
          <cell r="AL936">
            <v>0</v>
          </cell>
          <cell r="AM936">
            <v>0</v>
          </cell>
          <cell r="AN936">
            <v>0</v>
          </cell>
          <cell r="AP936">
            <v>0</v>
          </cell>
          <cell r="AT936" t="str">
            <v>23</v>
          </cell>
        </row>
        <row r="937">
          <cell r="J937">
            <v>15256064.07</v>
          </cell>
          <cell r="K937">
            <v>15256064.07</v>
          </cell>
          <cell r="L937">
            <v>15256064.07</v>
          </cell>
          <cell r="M937">
            <v>15256064.07</v>
          </cell>
          <cell r="N937">
            <v>15256064.07</v>
          </cell>
          <cell r="O937">
            <v>15256064.07</v>
          </cell>
          <cell r="P937">
            <v>15256064.07</v>
          </cell>
          <cell r="Q937">
            <v>15256064.07</v>
          </cell>
          <cell r="R937">
            <v>15256064.07</v>
          </cell>
          <cell r="S937">
            <v>15256064.07</v>
          </cell>
          <cell r="T937">
            <v>15256064.07</v>
          </cell>
          <cell r="U937">
            <v>15256064.07</v>
          </cell>
          <cell r="V937">
            <v>15256064.07</v>
          </cell>
          <cell r="W937">
            <v>15256064.07</v>
          </cell>
          <cell r="X937">
            <v>15256064.07</v>
          </cell>
          <cell r="Y937">
            <v>15256064.07</v>
          </cell>
          <cell r="Z937">
            <v>15256064.07</v>
          </cell>
          <cell r="AA937">
            <v>15256064.07</v>
          </cell>
          <cell r="AD937">
            <v>15256064.069999995</v>
          </cell>
          <cell r="AE937">
            <v>15256064.069999995</v>
          </cell>
          <cell r="AF937">
            <v>15256064.069999995</v>
          </cell>
          <cell r="AG937">
            <v>15256064.069999995</v>
          </cell>
          <cell r="AH937">
            <v>15256064.069999995</v>
          </cell>
          <cell r="AI937">
            <v>15256064.069999995</v>
          </cell>
          <cell r="AJ937">
            <v>15256064.069999995</v>
          </cell>
          <cell r="AK937">
            <v>15256064.069999995</v>
          </cell>
          <cell r="AL937">
            <v>15256064.069999995</v>
          </cell>
          <cell r="AM937">
            <v>15256064.069999995</v>
          </cell>
          <cell r="AN937">
            <v>15256064.069999995</v>
          </cell>
          <cell r="AP937">
            <v>14620394.733749995</v>
          </cell>
          <cell r="AT937">
            <v>23</v>
          </cell>
        </row>
        <row r="938">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D938">
            <v>0</v>
          </cell>
          <cell r="AE938">
            <v>0</v>
          </cell>
          <cell r="AF938">
            <v>0</v>
          </cell>
          <cell r="AG938">
            <v>0</v>
          </cell>
          <cell r="AH938">
            <v>0</v>
          </cell>
          <cell r="AI938">
            <v>0</v>
          </cell>
          <cell r="AJ938">
            <v>0</v>
          </cell>
          <cell r="AK938">
            <v>0</v>
          </cell>
          <cell r="AL938">
            <v>0</v>
          </cell>
          <cell r="AM938">
            <v>0</v>
          </cell>
          <cell r="AN938">
            <v>0</v>
          </cell>
          <cell r="AP938">
            <v>0</v>
          </cell>
          <cell r="AT938" t="str">
            <v>57</v>
          </cell>
        </row>
        <row r="939">
          <cell r="J939">
            <v>2873005.76</v>
          </cell>
          <cell r="K939">
            <v>2873005.76</v>
          </cell>
          <cell r="L939">
            <v>2873005.76</v>
          </cell>
          <cell r="M939">
            <v>2873005.76</v>
          </cell>
          <cell r="N939">
            <v>2873005.76</v>
          </cell>
          <cell r="O939">
            <v>2873005.76</v>
          </cell>
          <cell r="P939">
            <v>2873005.76</v>
          </cell>
          <cell r="Q939">
            <v>2873005.76</v>
          </cell>
          <cell r="R939">
            <v>2873005.76</v>
          </cell>
          <cell r="S939">
            <v>2873005.76</v>
          </cell>
          <cell r="T939">
            <v>2873005.76</v>
          </cell>
          <cell r="U939">
            <v>2873005.76</v>
          </cell>
          <cell r="V939">
            <v>2873005.76</v>
          </cell>
          <cell r="W939">
            <v>2873005.76</v>
          </cell>
          <cell r="X939">
            <v>2873005.76</v>
          </cell>
          <cell r="Y939">
            <v>2873005.76</v>
          </cell>
          <cell r="Z939">
            <v>2873005.76</v>
          </cell>
          <cell r="AA939">
            <v>2873005.76</v>
          </cell>
          <cell r="AD939">
            <v>2873005.7599999993</v>
          </cell>
          <cell r="AE939">
            <v>2873005.7599999993</v>
          </cell>
          <cell r="AF939">
            <v>2873005.7599999993</v>
          </cell>
          <cell r="AG939">
            <v>2873005.7599999993</v>
          </cell>
          <cell r="AH939">
            <v>2873005.7599999993</v>
          </cell>
          <cell r="AI939">
            <v>2873005.7599999993</v>
          </cell>
          <cell r="AJ939">
            <v>2873005.7599999993</v>
          </cell>
          <cell r="AK939">
            <v>2873005.7599999993</v>
          </cell>
          <cell r="AL939">
            <v>2873005.7599999993</v>
          </cell>
          <cell r="AM939">
            <v>2873005.7599999993</v>
          </cell>
          <cell r="AN939">
            <v>2873005.7599999993</v>
          </cell>
          <cell r="AP939">
            <v>2753297.1866666661</v>
          </cell>
          <cell r="AT939">
            <v>23</v>
          </cell>
        </row>
        <row r="940">
          <cell r="J940">
            <v>-228709.77</v>
          </cell>
          <cell r="K940">
            <v>-228709.77</v>
          </cell>
          <cell r="L940">
            <v>-228709.77</v>
          </cell>
          <cell r="M940">
            <v>-228709.77</v>
          </cell>
          <cell r="N940">
            <v>-228709.77</v>
          </cell>
          <cell r="O940">
            <v>-228709.77</v>
          </cell>
          <cell r="P940">
            <v>-228709.77</v>
          </cell>
          <cell r="Q940">
            <v>-228709.77</v>
          </cell>
          <cell r="R940">
            <v>-228709.77</v>
          </cell>
          <cell r="S940">
            <v>-228709.77</v>
          </cell>
          <cell r="T940">
            <v>-228709.77</v>
          </cell>
          <cell r="U940">
            <v>-228709.77</v>
          </cell>
          <cell r="V940">
            <v>-228709.77</v>
          </cell>
          <cell r="W940">
            <v>-228709.77</v>
          </cell>
          <cell r="X940">
            <v>-228709.77</v>
          </cell>
          <cell r="Y940">
            <v>-228709.77</v>
          </cell>
          <cell r="Z940">
            <v>-228709.77</v>
          </cell>
          <cell r="AA940">
            <v>-228709.77</v>
          </cell>
          <cell r="AD940">
            <v>-228709.77</v>
          </cell>
          <cell r="AE940">
            <v>-228709.77</v>
          </cell>
          <cell r="AF940">
            <v>-228709.77</v>
          </cell>
          <cell r="AG940">
            <v>-228709.77</v>
          </cell>
          <cell r="AH940">
            <v>-228709.77</v>
          </cell>
          <cell r="AI940">
            <v>-228709.77</v>
          </cell>
          <cell r="AJ940">
            <v>-228709.77</v>
          </cell>
          <cell r="AK940">
            <v>-228709.77</v>
          </cell>
          <cell r="AL940">
            <v>-228709.77</v>
          </cell>
          <cell r="AM940">
            <v>-228709.77</v>
          </cell>
          <cell r="AN940">
            <v>-228709.77</v>
          </cell>
          <cell r="AP940">
            <v>-219180.19624999995</v>
          </cell>
          <cell r="AT940">
            <v>23</v>
          </cell>
        </row>
        <row r="941">
          <cell r="J941">
            <v>107024.51</v>
          </cell>
          <cell r="K941">
            <v>107024.51</v>
          </cell>
          <cell r="L941">
            <v>107024.51</v>
          </cell>
          <cell r="M941">
            <v>107024.51</v>
          </cell>
          <cell r="N941">
            <v>107024.51</v>
          </cell>
          <cell r="O941">
            <v>107024.51</v>
          </cell>
          <cell r="P941">
            <v>107024.51</v>
          </cell>
          <cell r="Q941">
            <v>107024.51</v>
          </cell>
          <cell r="R941">
            <v>107024.51</v>
          </cell>
          <cell r="S941">
            <v>107024.51</v>
          </cell>
          <cell r="T941">
            <v>107024.51</v>
          </cell>
          <cell r="U941">
            <v>107024.51</v>
          </cell>
          <cell r="V941">
            <v>107024.51</v>
          </cell>
          <cell r="W941">
            <v>107024.51</v>
          </cell>
          <cell r="X941">
            <v>107024.51</v>
          </cell>
          <cell r="Y941">
            <v>107024.51</v>
          </cell>
          <cell r="Z941">
            <v>107024.51</v>
          </cell>
          <cell r="AA941">
            <v>107024.51</v>
          </cell>
          <cell r="AD941">
            <v>107024.51</v>
          </cell>
          <cell r="AE941">
            <v>107024.51</v>
          </cell>
          <cell r="AF941">
            <v>107024.51</v>
          </cell>
          <cell r="AG941">
            <v>107024.51</v>
          </cell>
          <cell r="AH941">
            <v>107024.51</v>
          </cell>
          <cell r="AI941">
            <v>107024.51</v>
          </cell>
          <cell r="AJ941">
            <v>107024.51</v>
          </cell>
          <cell r="AK941">
            <v>107024.51</v>
          </cell>
          <cell r="AL941">
            <v>107024.51</v>
          </cell>
          <cell r="AM941">
            <v>107024.51</v>
          </cell>
          <cell r="AN941">
            <v>107024.51</v>
          </cell>
          <cell r="AP941">
            <v>102565.15541666665</v>
          </cell>
          <cell r="AT941">
            <v>23</v>
          </cell>
        </row>
        <row r="942">
          <cell r="J942">
            <v>1031542.85</v>
          </cell>
          <cell r="K942">
            <v>1031542.85</v>
          </cell>
          <cell r="L942">
            <v>1031542.85</v>
          </cell>
          <cell r="M942">
            <v>1031542.85</v>
          </cell>
          <cell r="N942">
            <v>1031542.85</v>
          </cell>
          <cell r="O942">
            <v>1031542.85</v>
          </cell>
          <cell r="P942">
            <v>1031542.85</v>
          </cell>
          <cell r="Q942">
            <v>1031542.85</v>
          </cell>
          <cell r="R942">
            <v>1031542.85</v>
          </cell>
          <cell r="S942">
            <v>1031542.85</v>
          </cell>
          <cell r="T942">
            <v>1031542.85</v>
          </cell>
          <cell r="U942">
            <v>1031542.85</v>
          </cell>
          <cell r="V942">
            <v>1031542.85</v>
          </cell>
          <cell r="W942">
            <v>1031542.85</v>
          </cell>
          <cell r="X942">
            <v>1031542.85</v>
          </cell>
          <cell r="Y942">
            <v>1031542.85</v>
          </cell>
          <cell r="Z942">
            <v>1031542.85</v>
          </cell>
          <cell r="AA942">
            <v>1031542.85</v>
          </cell>
          <cell r="AD942">
            <v>1031542.8499999997</v>
          </cell>
          <cell r="AE942">
            <v>1031542.8499999997</v>
          </cell>
          <cell r="AF942">
            <v>1031542.8499999997</v>
          </cell>
          <cell r="AG942">
            <v>1031542.8499999997</v>
          </cell>
          <cell r="AH942">
            <v>1031542.8499999997</v>
          </cell>
          <cell r="AI942">
            <v>1031542.8499999997</v>
          </cell>
          <cell r="AJ942">
            <v>1031542.8499999997</v>
          </cell>
          <cell r="AK942">
            <v>1031542.8499999997</v>
          </cell>
          <cell r="AL942">
            <v>1031542.8499999997</v>
          </cell>
          <cell r="AM942">
            <v>1031542.8499999997</v>
          </cell>
          <cell r="AN942">
            <v>1031542.8499999997</v>
          </cell>
          <cell r="AP942">
            <v>988561.89791666658</v>
          </cell>
          <cell r="AT942">
            <v>23</v>
          </cell>
        </row>
        <row r="943">
          <cell r="J943">
            <v>671052.84</v>
          </cell>
          <cell r="K943">
            <v>671052.84</v>
          </cell>
          <cell r="L943">
            <v>671052.84</v>
          </cell>
          <cell r="M943">
            <v>671052.84</v>
          </cell>
          <cell r="N943">
            <v>671052.84</v>
          </cell>
          <cell r="O943">
            <v>671052.84</v>
          </cell>
          <cell r="P943">
            <v>671052.84</v>
          </cell>
          <cell r="Q943">
            <v>671052.84</v>
          </cell>
          <cell r="R943">
            <v>671052.84</v>
          </cell>
          <cell r="S943">
            <v>671052.84</v>
          </cell>
          <cell r="T943">
            <v>671052.84</v>
          </cell>
          <cell r="U943">
            <v>671052.84</v>
          </cell>
          <cell r="V943">
            <v>671052.84</v>
          </cell>
          <cell r="W943">
            <v>671052.84</v>
          </cell>
          <cell r="X943">
            <v>671052.84</v>
          </cell>
          <cell r="Y943">
            <v>671052.84</v>
          </cell>
          <cell r="Z943">
            <v>671052.84</v>
          </cell>
          <cell r="AA943">
            <v>671052.84</v>
          </cell>
          <cell r="AD943">
            <v>671052.84</v>
          </cell>
          <cell r="AE943">
            <v>671052.84</v>
          </cell>
          <cell r="AF943">
            <v>671052.84</v>
          </cell>
          <cell r="AG943">
            <v>671052.84</v>
          </cell>
          <cell r="AH943">
            <v>671052.84</v>
          </cell>
          <cell r="AI943">
            <v>671052.84</v>
          </cell>
          <cell r="AJ943">
            <v>671052.84</v>
          </cell>
          <cell r="AK943">
            <v>671052.84</v>
          </cell>
          <cell r="AL943">
            <v>671052.84</v>
          </cell>
          <cell r="AM943">
            <v>671052.84</v>
          </cell>
          <cell r="AN943">
            <v>671052.84</v>
          </cell>
          <cell r="AP943">
            <v>643092.30499999993</v>
          </cell>
          <cell r="AT943">
            <v>23</v>
          </cell>
        </row>
        <row r="944">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D944">
            <v>0</v>
          </cell>
          <cell r="AE944">
            <v>0</v>
          </cell>
          <cell r="AF944">
            <v>0</v>
          </cell>
          <cell r="AG944">
            <v>0</v>
          </cell>
          <cell r="AH944">
            <v>0</v>
          </cell>
          <cell r="AI944">
            <v>0</v>
          </cell>
          <cell r="AJ944">
            <v>0</v>
          </cell>
          <cell r="AK944">
            <v>0</v>
          </cell>
          <cell r="AL944">
            <v>0</v>
          </cell>
          <cell r="AM944">
            <v>0</v>
          </cell>
          <cell r="AN944">
            <v>0</v>
          </cell>
          <cell r="AP944">
            <v>0</v>
          </cell>
          <cell r="AT944" t="str">
            <v>57</v>
          </cell>
        </row>
        <row r="945">
          <cell r="J945">
            <v>-100555.3</v>
          </cell>
          <cell r="K945">
            <v>-100555.3</v>
          </cell>
          <cell r="L945">
            <v>-100555.3</v>
          </cell>
          <cell r="M945">
            <v>-100555.3</v>
          </cell>
          <cell r="N945">
            <v>-100555.3</v>
          </cell>
          <cell r="O945">
            <v>-100555.3</v>
          </cell>
          <cell r="P945">
            <v>-100555.3</v>
          </cell>
          <cell r="Q945">
            <v>-100555.3</v>
          </cell>
          <cell r="R945">
            <v>-100555.3</v>
          </cell>
          <cell r="S945">
            <v>-100555.3</v>
          </cell>
          <cell r="T945">
            <v>-100555.3</v>
          </cell>
          <cell r="U945">
            <v>-100555.3</v>
          </cell>
          <cell r="V945">
            <v>-100555.3</v>
          </cell>
          <cell r="W945">
            <v>-100555.3</v>
          </cell>
          <cell r="X945">
            <v>-100555.3</v>
          </cell>
          <cell r="Y945">
            <v>-100555.3</v>
          </cell>
          <cell r="Z945">
            <v>-100555.3</v>
          </cell>
          <cell r="AA945">
            <v>-100555.3</v>
          </cell>
          <cell r="AD945">
            <v>-100555.30000000003</v>
          </cell>
          <cell r="AE945">
            <v>-100555.30000000003</v>
          </cell>
          <cell r="AF945">
            <v>-100555.30000000003</v>
          </cell>
          <cell r="AG945">
            <v>-100555.30000000003</v>
          </cell>
          <cell r="AH945">
            <v>-100555.30000000003</v>
          </cell>
          <cell r="AI945">
            <v>-100555.30000000003</v>
          </cell>
          <cell r="AJ945">
            <v>-100555.30000000003</v>
          </cell>
          <cell r="AK945">
            <v>-100555.30000000003</v>
          </cell>
          <cell r="AL945">
            <v>-100555.30000000003</v>
          </cell>
          <cell r="AM945">
            <v>-100555.30000000003</v>
          </cell>
          <cell r="AN945">
            <v>-100555.30000000003</v>
          </cell>
          <cell r="AP945">
            <v>-96365.495833333349</v>
          </cell>
          <cell r="AT945" t="str">
            <v>23</v>
          </cell>
        </row>
        <row r="946">
          <cell r="J946">
            <v>3769772.47</v>
          </cell>
          <cell r="K946">
            <v>3769772.47</v>
          </cell>
          <cell r="L946">
            <v>3769772.47</v>
          </cell>
          <cell r="M946">
            <v>3769772.47</v>
          </cell>
          <cell r="N946">
            <v>3769772.47</v>
          </cell>
          <cell r="O946">
            <v>3769772.47</v>
          </cell>
          <cell r="P946">
            <v>3769772.47</v>
          </cell>
          <cell r="Q946">
            <v>3769772.47</v>
          </cell>
          <cell r="R946">
            <v>3769772.47</v>
          </cell>
          <cell r="S946">
            <v>3769772.47</v>
          </cell>
          <cell r="T946">
            <v>3769772.47</v>
          </cell>
          <cell r="U946">
            <v>3769772.47</v>
          </cell>
          <cell r="V946">
            <v>3769772.47</v>
          </cell>
          <cell r="W946">
            <v>3769772.47</v>
          </cell>
          <cell r="X946">
            <v>3769772.47</v>
          </cell>
          <cell r="Y946">
            <v>3769772.47</v>
          </cell>
          <cell r="Z946">
            <v>3769772.47</v>
          </cell>
          <cell r="AA946">
            <v>3769772.47</v>
          </cell>
          <cell r="AD946">
            <v>3769772.4699999993</v>
          </cell>
          <cell r="AE946">
            <v>3769772.4699999993</v>
          </cell>
          <cell r="AF946">
            <v>3769772.4699999993</v>
          </cell>
          <cell r="AG946">
            <v>3769772.4699999993</v>
          </cell>
          <cell r="AH946">
            <v>3769772.4699999993</v>
          </cell>
          <cell r="AI946">
            <v>3769772.4699999993</v>
          </cell>
          <cell r="AJ946">
            <v>3769772.4699999993</v>
          </cell>
          <cell r="AK946">
            <v>3769772.4699999993</v>
          </cell>
          <cell r="AL946">
            <v>3769772.4699999993</v>
          </cell>
          <cell r="AM946">
            <v>3769772.4699999993</v>
          </cell>
          <cell r="AN946">
            <v>3769772.4699999993</v>
          </cell>
          <cell r="AP946">
            <v>3612698.617083333</v>
          </cell>
          <cell r="AT946" t="str">
            <v>23</v>
          </cell>
        </row>
        <row r="947">
          <cell r="J947">
            <v>-2126781.98</v>
          </cell>
          <cell r="K947">
            <v>-2124984.35</v>
          </cell>
          <cell r="L947">
            <v>-2123066.2599999998</v>
          </cell>
          <cell r="M947">
            <v>-2116242.5699999998</v>
          </cell>
          <cell r="N947">
            <v>-2112895.7200000002</v>
          </cell>
          <cell r="O947">
            <v>-2103661.23</v>
          </cell>
          <cell r="P947">
            <v>-2098986.5699999998</v>
          </cell>
          <cell r="Q947">
            <v>-2093995.97</v>
          </cell>
          <cell r="R947">
            <v>-2544675.3199999998</v>
          </cell>
          <cell r="S947">
            <v>-2519502.7400000002</v>
          </cell>
          <cell r="T947">
            <v>-2501385.9700000002</v>
          </cell>
          <cell r="U947">
            <v>-2501219.66</v>
          </cell>
          <cell r="V947">
            <v>-2501219.66</v>
          </cell>
          <cell r="W947">
            <v>-2501219.66</v>
          </cell>
          <cell r="X947">
            <v>-2501219.66</v>
          </cell>
          <cell r="Y947">
            <v>-2501219.66</v>
          </cell>
          <cell r="Z947">
            <v>-2501219.66</v>
          </cell>
          <cell r="AA947">
            <v>-2501219.66</v>
          </cell>
          <cell r="AD947">
            <v>-2125042.6241666665</v>
          </cell>
          <cell r="AE947">
            <v>-2138687.9845833331</v>
          </cell>
          <cell r="AF947">
            <v>-2170762.4833333329</v>
          </cell>
          <cell r="AG947">
            <v>-2201506.6516666668</v>
          </cell>
          <cell r="AH947">
            <v>-2231955.1583333332</v>
          </cell>
          <cell r="AI947">
            <v>-2262884.7650000001</v>
          </cell>
          <cell r="AJ947">
            <v>-2294162.8062499999</v>
          </cell>
          <cell r="AK947">
            <v>-2325595.6691666669</v>
          </cell>
          <cell r="AL947">
            <v>-2357392.7729166667</v>
          </cell>
          <cell r="AM947">
            <v>-2389613.6491666669</v>
          </cell>
          <cell r="AN947">
            <v>-2422358.7479166668</v>
          </cell>
          <cell r="AP947">
            <v>-2385193.2745833336</v>
          </cell>
          <cell r="AT947" t="str">
            <v>23</v>
          </cell>
        </row>
        <row r="948">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D948">
            <v>0</v>
          </cell>
          <cell r="AE948">
            <v>0</v>
          </cell>
          <cell r="AF948">
            <v>0</v>
          </cell>
          <cell r="AG948">
            <v>0</v>
          </cell>
          <cell r="AH948">
            <v>0</v>
          </cell>
          <cell r="AI948">
            <v>0</v>
          </cell>
          <cell r="AJ948">
            <v>0</v>
          </cell>
          <cell r="AK948">
            <v>0</v>
          </cell>
          <cell r="AL948">
            <v>0</v>
          </cell>
          <cell r="AM948">
            <v>0</v>
          </cell>
          <cell r="AN948">
            <v>0</v>
          </cell>
          <cell r="AP948">
            <v>0</v>
          </cell>
          <cell r="AT948" t="str">
            <v>57</v>
          </cell>
        </row>
        <row r="949">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D949">
            <v>0</v>
          </cell>
          <cell r="AE949">
            <v>0</v>
          </cell>
          <cell r="AF949">
            <v>0</v>
          </cell>
          <cell r="AG949">
            <v>0</v>
          </cell>
          <cell r="AH949">
            <v>0</v>
          </cell>
          <cell r="AI949">
            <v>0</v>
          </cell>
          <cell r="AJ949">
            <v>0</v>
          </cell>
          <cell r="AK949">
            <v>0</v>
          </cell>
          <cell r="AL949">
            <v>0</v>
          </cell>
          <cell r="AM949">
            <v>0</v>
          </cell>
          <cell r="AN949">
            <v>0</v>
          </cell>
          <cell r="AP949">
            <v>0</v>
          </cell>
          <cell r="AT949" t="str">
            <v>57</v>
          </cell>
        </row>
        <row r="950">
          <cell r="J950">
            <v>279321.2</v>
          </cell>
          <cell r="K950">
            <v>279321.2</v>
          </cell>
          <cell r="L950">
            <v>280573.45</v>
          </cell>
          <cell r="M950">
            <v>286701.19</v>
          </cell>
          <cell r="N950">
            <v>289121.19</v>
          </cell>
          <cell r="O950">
            <v>292050.49</v>
          </cell>
          <cell r="P950">
            <v>292475.59000000003</v>
          </cell>
          <cell r="Q950">
            <v>294228.84000000003</v>
          </cell>
          <cell r="R950">
            <v>294228.84000000003</v>
          </cell>
          <cell r="S950">
            <v>294228.84000000003</v>
          </cell>
          <cell r="T950">
            <v>294228.84000000003</v>
          </cell>
          <cell r="U950">
            <v>294228.84000000003</v>
          </cell>
          <cell r="V950">
            <v>294228.84000000003</v>
          </cell>
          <cell r="W950">
            <v>294228.84000000003</v>
          </cell>
          <cell r="X950">
            <v>294228.84000000003</v>
          </cell>
          <cell r="Y950">
            <v>294228.84000000003</v>
          </cell>
          <cell r="Z950">
            <v>294228.84000000003</v>
          </cell>
          <cell r="AA950">
            <v>294228.84000000003</v>
          </cell>
          <cell r="AD950">
            <v>283635.34416666662</v>
          </cell>
          <cell r="AE950">
            <v>284877.64750000002</v>
          </cell>
          <cell r="AF950">
            <v>286119.95083333331</v>
          </cell>
          <cell r="AG950">
            <v>287362.25416666659</v>
          </cell>
          <cell r="AH950">
            <v>288604.55749999994</v>
          </cell>
          <cell r="AI950">
            <v>289846.86083333328</v>
          </cell>
          <cell r="AJ950">
            <v>291089.16416666663</v>
          </cell>
          <cell r="AK950">
            <v>292279.29041666666</v>
          </cell>
          <cell r="AL950">
            <v>293161.9170833333</v>
          </cell>
          <cell r="AM950">
            <v>293688.38791666669</v>
          </cell>
          <cell r="AN950">
            <v>293991.97125</v>
          </cell>
          <cell r="AP950">
            <v>282182.12374999997</v>
          </cell>
          <cell r="AT950" t="str">
            <v>57</v>
          </cell>
        </row>
        <row r="951">
          <cell r="J951">
            <v>169602.13</v>
          </cell>
          <cell r="K951">
            <v>169602.13</v>
          </cell>
          <cell r="L951">
            <v>169602.13</v>
          </cell>
          <cell r="M951">
            <v>169602.13</v>
          </cell>
          <cell r="N951">
            <v>169602.13</v>
          </cell>
          <cell r="O951">
            <v>169602.13</v>
          </cell>
          <cell r="P951">
            <v>169602.13</v>
          </cell>
          <cell r="Q951">
            <v>169602.13</v>
          </cell>
          <cell r="R951">
            <v>169602.13</v>
          </cell>
          <cell r="S951">
            <v>169602.13</v>
          </cell>
          <cell r="T951">
            <v>169602.13</v>
          </cell>
          <cell r="U951">
            <v>169602.13</v>
          </cell>
          <cell r="V951">
            <v>169602.13</v>
          </cell>
          <cell r="W951">
            <v>169602.13</v>
          </cell>
          <cell r="X951">
            <v>169602.13</v>
          </cell>
          <cell r="Y951">
            <v>169602.13</v>
          </cell>
          <cell r="Z951">
            <v>169602.13</v>
          </cell>
          <cell r="AA951">
            <v>169602.13</v>
          </cell>
          <cell r="AD951">
            <v>169602.12999999998</v>
          </cell>
          <cell r="AE951">
            <v>169602.12999999998</v>
          </cell>
          <cell r="AF951">
            <v>169602.12999999998</v>
          </cell>
          <cell r="AG951">
            <v>169602.12999999998</v>
          </cell>
          <cell r="AH951">
            <v>169602.12999999998</v>
          </cell>
          <cell r="AI951">
            <v>169602.12999999998</v>
          </cell>
          <cell r="AJ951">
            <v>169602.12999999998</v>
          </cell>
          <cell r="AK951">
            <v>169602.12999999998</v>
          </cell>
          <cell r="AL951">
            <v>169602.12999999998</v>
          </cell>
          <cell r="AM951">
            <v>169602.12999999998</v>
          </cell>
          <cell r="AN951">
            <v>169602.12999999998</v>
          </cell>
          <cell r="AP951">
            <v>162535.37458333329</v>
          </cell>
          <cell r="AT951" t="str">
            <v>57</v>
          </cell>
        </row>
        <row r="952">
          <cell r="J952">
            <v>133750.43</v>
          </cell>
          <cell r="K952">
            <v>133750.43</v>
          </cell>
          <cell r="L952">
            <v>133750.43</v>
          </cell>
          <cell r="M952">
            <v>133750.43</v>
          </cell>
          <cell r="N952">
            <v>133750.43</v>
          </cell>
          <cell r="O952">
            <v>133750.43</v>
          </cell>
          <cell r="P952">
            <v>133750.43</v>
          </cell>
          <cell r="Q952">
            <v>133750.43</v>
          </cell>
          <cell r="R952">
            <v>133750.43</v>
          </cell>
          <cell r="S952">
            <v>133750.43</v>
          </cell>
          <cell r="T952">
            <v>133750.43</v>
          </cell>
          <cell r="U952">
            <v>133750.43</v>
          </cell>
          <cell r="V952">
            <v>133750.43</v>
          </cell>
          <cell r="W952">
            <v>133750.43</v>
          </cell>
          <cell r="X952">
            <v>133750.43</v>
          </cell>
          <cell r="Y952">
            <v>133750.43</v>
          </cell>
          <cell r="Z952">
            <v>133750.43</v>
          </cell>
          <cell r="AA952">
            <v>133750.43</v>
          </cell>
          <cell r="AD952">
            <v>133750.42999999996</v>
          </cell>
          <cell r="AE952">
            <v>133750.42999999996</v>
          </cell>
          <cell r="AF952">
            <v>133750.42999999996</v>
          </cell>
          <cell r="AG952">
            <v>133750.42999999996</v>
          </cell>
          <cell r="AH952">
            <v>133750.42999999996</v>
          </cell>
          <cell r="AI952">
            <v>133750.42999999996</v>
          </cell>
          <cell r="AJ952">
            <v>133750.42999999996</v>
          </cell>
          <cell r="AK952">
            <v>133750.42999999996</v>
          </cell>
          <cell r="AL952">
            <v>133750.42999999996</v>
          </cell>
          <cell r="AM952">
            <v>133750.42999999996</v>
          </cell>
          <cell r="AN952">
            <v>133750.42999999996</v>
          </cell>
          <cell r="AP952">
            <v>128177.49541666663</v>
          </cell>
          <cell r="AT952" t="str">
            <v>57</v>
          </cell>
        </row>
        <row r="953">
          <cell r="J953">
            <v>53995.63</v>
          </cell>
          <cell r="K953">
            <v>53995.63</v>
          </cell>
          <cell r="L953">
            <v>53995.63</v>
          </cell>
          <cell r="M953">
            <v>53995.63</v>
          </cell>
          <cell r="N953">
            <v>53995.63</v>
          </cell>
          <cell r="O953">
            <v>53995.63</v>
          </cell>
          <cell r="P953">
            <v>53995.63</v>
          </cell>
          <cell r="Q953">
            <v>53995.63</v>
          </cell>
          <cell r="R953">
            <v>53995.63</v>
          </cell>
          <cell r="S953">
            <v>53995.63</v>
          </cell>
          <cell r="T953">
            <v>53995.63</v>
          </cell>
          <cell r="U953">
            <v>53995.63</v>
          </cell>
          <cell r="V953">
            <v>53995.63</v>
          </cell>
          <cell r="W953">
            <v>53995.63</v>
          </cell>
          <cell r="X953">
            <v>53995.63</v>
          </cell>
          <cell r="Y953">
            <v>53995.63</v>
          </cell>
          <cell r="Z953">
            <v>53995.63</v>
          </cell>
          <cell r="AA953">
            <v>53995.63</v>
          </cell>
          <cell r="AD953">
            <v>53995.63</v>
          </cell>
          <cell r="AE953">
            <v>53995.63</v>
          </cell>
          <cell r="AF953">
            <v>53995.63</v>
          </cell>
          <cell r="AG953">
            <v>53995.63</v>
          </cell>
          <cell r="AH953">
            <v>53995.63</v>
          </cell>
          <cell r="AI953">
            <v>53995.63</v>
          </cell>
          <cell r="AJ953">
            <v>53995.63</v>
          </cell>
          <cell r="AK953">
            <v>53995.63</v>
          </cell>
          <cell r="AL953">
            <v>53995.63</v>
          </cell>
          <cell r="AM953">
            <v>53995.63</v>
          </cell>
          <cell r="AN953">
            <v>53995.63</v>
          </cell>
          <cell r="AP953">
            <v>51745.812083333323</v>
          </cell>
          <cell r="AT953" t="str">
            <v>57</v>
          </cell>
        </row>
        <row r="954">
          <cell r="J954">
            <v>67987.45</v>
          </cell>
          <cell r="K954">
            <v>67987.45</v>
          </cell>
          <cell r="L954">
            <v>67987.45</v>
          </cell>
          <cell r="M954">
            <v>67987.45</v>
          </cell>
          <cell r="N954">
            <v>67987.45</v>
          </cell>
          <cell r="O954">
            <v>67987.45</v>
          </cell>
          <cell r="P954">
            <v>67987.45</v>
          </cell>
          <cell r="Q954">
            <v>67987.45</v>
          </cell>
          <cell r="R954">
            <v>67987.45</v>
          </cell>
          <cell r="S954">
            <v>67987.45</v>
          </cell>
          <cell r="T954">
            <v>67987.45</v>
          </cell>
          <cell r="U954">
            <v>67987.45</v>
          </cell>
          <cell r="V954">
            <v>67987.45</v>
          </cell>
          <cell r="W954">
            <v>67987.45</v>
          </cell>
          <cell r="X954">
            <v>67987.45</v>
          </cell>
          <cell r="Y954">
            <v>67987.45</v>
          </cell>
          <cell r="Z954">
            <v>67987.45</v>
          </cell>
          <cell r="AA954">
            <v>67987.45</v>
          </cell>
          <cell r="AD954">
            <v>67987.449999999983</v>
          </cell>
          <cell r="AE954">
            <v>67987.449999999983</v>
          </cell>
          <cell r="AF954">
            <v>67987.449999999983</v>
          </cell>
          <cell r="AG954">
            <v>67987.449999999983</v>
          </cell>
          <cell r="AH954">
            <v>67987.449999999983</v>
          </cell>
          <cell r="AI954">
            <v>67987.449999999983</v>
          </cell>
          <cell r="AJ954">
            <v>67987.449999999983</v>
          </cell>
          <cell r="AK954">
            <v>67987.449999999983</v>
          </cell>
          <cell r="AL954">
            <v>67987.449999999983</v>
          </cell>
          <cell r="AM954">
            <v>67987.449999999983</v>
          </cell>
          <cell r="AN954">
            <v>67987.449999999983</v>
          </cell>
          <cell r="AP954">
            <v>65154.639583333315</v>
          </cell>
          <cell r="AT954" t="str">
            <v>57</v>
          </cell>
        </row>
        <row r="955">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D955">
            <v>0</v>
          </cell>
          <cell r="AE955">
            <v>0</v>
          </cell>
          <cell r="AF955">
            <v>0</v>
          </cell>
          <cell r="AG955">
            <v>0</v>
          </cell>
          <cell r="AH955">
            <v>0</v>
          </cell>
          <cell r="AI955">
            <v>0</v>
          </cell>
          <cell r="AJ955">
            <v>0</v>
          </cell>
          <cell r="AK955">
            <v>0</v>
          </cell>
          <cell r="AL955">
            <v>0</v>
          </cell>
          <cell r="AM955">
            <v>0</v>
          </cell>
          <cell r="AN955">
            <v>0</v>
          </cell>
          <cell r="AP955">
            <v>964.92166666666662</v>
          </cell>
          <cell r="AT955">
            <v>0</v>
          </cell>
        </row>
        <row r="956">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D956">
            <v>0</v>
          </cell>
          <cell r="AE956">
            <v>0</v>
          </cell>
          <cell r="AF956">
            <v>0</v>
          </cell>
          <cell r="AG956">
            <v>0</v>
          </cell>
          <cell r="AH956">
            <v>0</v>
          </cell>
          <cell r="AI956">
            <v>0</v>
          </cell>
          <cell r="AJ956">
            <v>0</v>
          </cell>
          <cell r="AK956">
            <v>0</v>
          </cell>
          <cell r="AL956">
            <v>0</v>
          </cell>
          <cell r="AM956">
            <v>0</v>
          </cell>
          <cell r="AN956">
            <v>0</v>
          </cell>
          <cell r="AP956">
            <v>3945.0774999999999</v>
          </cell>
          <cell r="AT956">
            <v>0</v>
          </cell>
        </row>
        <row r="957">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D957">
            <v>0</v>
          </cell>
          <cell r="AE957">
            <v>0</v>
          </cell>
          <cell r="AF957">
            <v>0</v>
          </cell>
          <cell r="AG957">
            <v>0</v>
          </cell>
          <cell r="AH957">
            <v>0</v>
          </cell>
          <cell r="AI957">
            <v>0</v>
          </cell>
          <cell r="AJ957">
            <v>0</v>
          </cell>
          <cell r="AK957">
            <v>0</v>
          </cell>
          <cell r="AL957">
            <v>0</v>
          </cell>
          <cell r="AM957">
            <v>0</v>
          </cell>
          <cell r="AN957">
            <v>0</v>
          </cell>
          <cell r="AP957">
            <v>5556.7245833333336</v>
          </cell>
          <cell r="AT957">
            <v>0</v>
          </cell>
        </row>
        <row r="958">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D958">
            <v>0</v>
          </cell>
          <cell r="AE958">
            <v>0</v>
          </cell>
          <cell r="AF958">
            <v>0</v>
          </cell>
          <cell r="AG958">
            <v>0</v>
          </cell>
          <cell r="AH958">
            <v>0</v>
          </cell>
          <cell r="AI958">
            <v>0</v>
          </cell>
          <cell r="AJ958">
            <v>0</v>
          </cell>
          <cell r="AK958">
            <v>0</v>
          </cell>
          <cell r="AL958">
            <v>0</v>
          </cell>
          <cell r="AM958">
            <v>0</v>
          </cell>
          <cell r="AN958">
            <v>0</v>
          </cell>
          <cell r="AP958">
            <v>5380.44</v>
          </cell>
          <cell r="AT958">
            <v>0</v>
          </cell>
        </row>
        <row r="959">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D959">
            <v>0</v>
          </cell>
          <cell r="AE959">
            <v>0</v>
          </cell>
          <cell r="AF959">
            <v>0</v>
          </cell>
          <cell r="AG959">
            <v>0</v>
          </cell>
          <cell r="AH959">
            <v>0</v>
          </cell>
          <cell r="AI959">
            <v>0</v>
          </cell>
          <cell r="AJ959">
            <v>0</v>
          </cell>
          <cell r="AK959">
            <v>0</v>
          </cell>
          <cell r="AL959">
            <v>0</v>
          </cell>
          <cell r="AM959">
            <v>0</v>
          </cell>
          <cell r="AN959">
            <v>0</v>
          </cell>
          <cell r="AP959">
            <v>5750.7766666666676</v>
          </cell>
          <cell r="AT959">
            <v>0</v>
          </cell>
        </row>
        <row r="960">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D960">
            <v>0</v>
          </cell>
          <cell r="AE960">
            <v>0</v>
          </cell>
          <cell r="AF960">
            <v>0</v>
          </cell>
          <cell r="AG960">
            <v>0</v>
          </cell>
          <cell r="AH960">
            <v>0</v>
          </cell>
          <cell r="AI960">
            <v>0</v>
          </cell>
          <cell r="AJ960">
            <v>0</v>
          </cell>
          <cell r="AK960">
            <v>0</v>
          </cell>
          <cell r="AL960">
            <v>0</v>
          </cell>
          <cell r="AM960">
            <v>0</v>
          </cell>
          <cell r="AN960">
            <v>0</v>
          </cell>
          <cell r="AP960">
            <v>5.2837500000000004</v>
          </cell>
          <cell r="AT960">
            <v>0</v>
          </cell>
        </row>
        <row r="961">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D961">
            <v>0</v>
          </cell>
          <cell r="AE961">
            <v>0</v>
          </cell>
          <cell r="AF961">
            <v>0</v>
          </cell>
          <cell r="AG961">
            <v>0</v>
          </cell>
          <cell r="AH961">
            <v>0</v>
          </cell>
          <cell r="AI961">
            <v>0</v>
          </cell>
          <cell r="AJ961">
            <v>0</v>
          </cell>
          <cell r="AK961">
            <v>0</v>
          </cell>
          <cell r="AL961">
            <v>0</v>
          </cell>
          <cell r="AM961">
            <v>0</v>
          </cell>
          <cell r="AN961">
            <v>0</v>
          </cell>
          <cell r="AP961">
            <v>9.7475000000000005</v>
          </cell>
          <cell r="AT961">
            <v>0</v>
          </cell>
        </row>
        <row r="962">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D962">
            <v>0</v>
          </cell>
          <cell r="AE962">
            <v>0</v>
          </cell>
          <cell r="AF962">
            <v>0</v>
          </cell>
          <cell r="AG962">
            <v>0</v>
          </cell>
          <cell r="AH962">
            <v>0</v>
          </cell>
          <cell r="AI962">
            <v>0</v>
          </cell>
          <cell r="AJ962">
            <v>0</v>
          </cell>
          <cell r="AK962">
            <v>0</v>
          </cell>
          <cell r="AL962">
            <v>0</v>
          </cell>
          <cell r="AM962">
            <v>0</v>
          </cell>
          <cell r="AN962">
            <v>0</v>
          </cell>
          <cell r="AP962">
            <v>9.4383333333333344</v>
          </cell>
          <cell r="AT962">
            <v>0</v>
          </cell>
        </row>
        <row r="963">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D963">
            <v>0</v>
          </cell>
          <cell r="AE963">
            <v>0</v>
          </cell>
          <cell r="AF963">
            <v>0</v>
          </cell>
          <cell r="AG963">
            <v>0</v>
          </cell>
          <cell r="AH963">
            <v>0</v>
          </cell>
          <cell r="AI963">
            <v>0</v>
          </cell>
          <cell r="AJ963">
            <v>0</v>
          </cell>
          <cell r="AK963">
            <v>0</v>
          </cell>
          <cell r="AL963">
            <v>0</v>
          </cell>
          <cell r="AM963">
            <v>0</v>
          </cell>
          <cell r="AN963">
            <v>0</v>
          </cell>
          <cell r="AP963">
            <v>-1001.0416666666666</v>
          </cell>
          <cell r="AT963">
            <v>0</v>
          </cell>
        </row>
        <row r="964">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D964">
            <v>0</v>
          </cell>
          <cell r="AE964">
            <v>0</v>
          </cell>
          <cell r="AF964">
            <v>0</v>
          </cell>
          <cell r="AG964">
            <v>0</v>
          </cell>
          <cell r="AH964">
            <v>0</v>
          </cell>
          <cell r="AI964">
            <v>0</v>
          </cell>
          <cell r="AJ964">
            <v>0</v>
          </cell>
          <cell r="AK964">
            <v>0</v>
          </cell>
          <cell r="AL964">
            <v>0</v>
          </cell>
          <cell r="AM964">
            <v>0</v>
          </cell>
          <cell r="AN964">
            <v>0</v>
          </cell>
          <cell r="AP964">
            <v>4.0862499999999997</v>
          </cell>
          <cell r="AT964">
            <v>0</v>
          </cell>
        </row>
        <row r="965">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D965">
            <v>0</v>
          </cell>
          <cell r="AE965">
            <v>0</v>
          </cell>
          <cell r="AF965">
            <v>0</v>
          </cell>
          <cell r="AG965">
            <v>0</v>
          </cell>
          <cell r="AH965">
            <v>0</v>
          </cell>
          <cell r="AI965">
            <v>0</v>
          </cell>
          <cell r="AJ965">
            <v>0</v>
          </cell>
          <cell r="AK965">
            <v>0</v>
          </cell>
          <cell r="AL965">
            <v>0</v>
          </cell>
          <cell r="AM965">
            <v>0</v>
          </cell>
          <cell r="AN965">
            <v>0</v>
          </cell>
          <cell r="AP965">
            <v>-6423.0333333333328</v>
          </cell>
          <cell r="AT965">
            <v>0</v>
          </cell>
        </row>
        <row r="966">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D966">
            <v>0</v>
          </cell>
          <cell r="AE966">
            <v>0</v>
          </cell>
          <cell r="AF966">
            <v>0</v>
          </cell>
          <cell r="AG966">
            <v>0</v>
          </cell>
          <cell r="AH966">
            <v>0</v>
          </cell>
          <cell r="AI966">
            <v>0</v>
          </cell>
          <cell r="AJ966">
            <v>0</v>
          </cell>
          <cell r="AK966">
            <v>0</v>
          </cell>
          <cell r="AL966">
            <v>0</v>
          </cell>
          <cell r="AM966">
            <v>0</v>
          </cell>
          <cell r="AN966">
            <v>0</v>
          </cell>
          <cell r="AP966">
            <v>-6344.489583333333</v>
          </cell>
          <cell r="AT966">
            <v>0</v>
          </cell>
        </row>
        <row r="967">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D967">
            <v>0</v>
          </cell>
          <cell r="AE967">
            <v>0</v>
          </cell>
          <cell r="AF967">
            <v>0</v>
          </cell>
          <cell r="AG967">
            <v>0</v>
          </cell>
          <cell r="AH967">
            <v>0</v>
          </cell>
          <cell r="AI967">
            <v>0</v>
          </cell>
          <cell r="AJ967">
            <v>0</v>
          </cell>
          <cell r="AK967">
            <v>0</v>
          </cell>
          <cell r="AL967">
            <v>0</v>
          </cell>
          <cell r="AM967">
            <v>0</v>
          </cell>
          <cell r="AN967">
            <v>0</v>
          </cell>
          <cell r="AP967">
            <v>-978.45375000000001</v>
          </cell>
          <cell r="AT967">
            <v>0</v>
          </cell>
        </row>
        <row r="968">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D968">
            <v>0</v>
          </cell>
          <cell r="AE968">
            <v>0</v>
          </cell>
          <cell r="AF968">
            <v>0</v>
          </cell>
          <cell r="AG968">
            <v>0</v>
          </cell>
          <cell r="AH968">
            <v>0</v>
          </cell>
          <cell r="AI968">
            <v>0</v>
          </cell>
          <cell r="AJ968">
            <v>0</v>
          </cell>
          <cell r="AK968">
            <v>0</v>
          </cell>
          <cell r="AL968">
            <v>0</v>
          </cell>
          <cell r="AM968">
            <v>0</v>
          </cell>
          <cell r="AN968">
            <v>0</v>
          </cell>
          <cell r="AP968">
            <v>-23663.042083333334</v>
          </cell>
          <cell r="AT968">
            <v>0</v>
          </cell>
        </row>
        <row r="969">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D969">
            <v>0</v>
          </cell>
          <cell r="AE969">
            <v>0</v>
          </cell>
          <cell r="AF969">
            <v>0</v>
          </cell>
          <cell r="AG969">
            <v>0</v>
          </cell>
          <cell r="AH969">
            <v>0</v>
          </cell>
          <cell r="AI969">
            <v>0</v>
          </cell>
          <cell r="AJ969">
            <v>0</v>
          </cell>
          <cell r="AK969">
            <v>0</v>
          </cell>
          <cell r="AL969">
            <v>0</v>
          </cell>
          <cell r="AM969">
            <v>0</v>
          </cell>
          <cell r="AN969">
            <v>0</v>
          </cell>
          <cell r="AP969">
            <v>-3574.9941666666668</v>
          </cell>
          <cell r="AT969">
            <v>0</v>
          </cell>
        </row>
        <row r="970">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D970">
            <v>0</v>
          </cell>
          <cell r="AE970">
            <v>0</v>
          </cell>
          <cell r="AF970">
            <v>0</v>
          </cell>
          <cell r="AG970">
            <v>0</v>
          </cell>
          <cell r="AH970">
            <v>0</v>
          </cell>
          <cell r="AI970">
            <v>0</v>
          </cell>
          <cell r="AJ970">
            <v>0</v>
          </cell>
          <cell r="AK970">
            <v>0</v>
          </cell>
          <cell r="AL970">
            <v>0</v>
          </cell>
          <cell r="AM970">
            <v>0</v>
          </cell>
          <cell r="AN970">
            <v>0</v>
          </cell>
          <cell r="AP970">
            <v>0</v>
          </cell>
          <cell r="AT970" t="str">
            <v>57</v>
          </cell>
        </row>
        <row r="971">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D971">
            <v>0</v>
          </cell>
          <cell r="AE971">
            <v>0</v>
          </cell>
          <cell r="AF971">
            <v>0</v>
          </cell>
          <cell r="AG971">
            <v>0</v>
          </cell>
          <cell r="AH971">
            <v>0</v>
          </cell>
          <cell r="AI971">
            <v>0</v>
          </cell>
          <cell r="AJ971">
            <v>0</v>
          </cell>
          <cell r="AK971">
            <v>0</v>
          </cell>
          <cell r="AL971">
            <v>0</v>
          </cell>
          <cell r="AM971">
            <v>0</v>
          </cell>
          <cell r="AN971">
            <v>0</v>
          </cell>
          <cell r="AP971">
            <v>0</v>
          </cell>
          <cell r="AT971" t="str">
            <v>57</v>
          </cell>
        </row>
        <row r="972">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D972">
            <v>0</v>
          </cell>
          <cell r="AE972">
            <v>0</v>
          </cell>
          <cell r="AF972">
            <v>0</v>
          </cell>
          <cell r="AG972">
            <v>0</v>
          </cell>
          <cell r="AH972">
            <v>0</v>
          </cell>
          <cell r="AI972">
            <v>0</v>
          </cell>
          <cell r="AJ972">
            <v>0</v>
          </cell>
          <cell r="AK972">
            <v>0</v>
          </cell>
          <cell r="AL972">
            <v>0</v>
          </cell>
          <cell r="AM972">
            <v>0</v>
          </cell>
          <cell r="AN972">
            <v>0</v>
          </cell>
          <cell r="AP972">
            <v>0</v>
          </cell>
          <cell r="AT972" t="str">
            <v>57</v>
          </cell>
        </row>
        <row r="973">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D973">
            <v>0</v>
          </cell>
          <cell r="AE973">
            <v>0</v>
          </cell>
          <cell r="AF973">
            <v>0</v>
          </cell>
          <cell r="AG973">
            <v>0</v>
          </cell>
          <cell r="AH973">
            <v>0</v>
          </cell>
          <cell r="AI973">
            <v>0</v>
          </cell>
          <cell r="AJ973">
            <v>0</v>
          </cell>
          <cell r="AK973">
            <v>0</v>
          </cell>
          <cell r="AL973">
            <v>0</v>
          </cell>
          <cell r="AM973">
            <v>0</v>
          </cell>
          <cell r="AN973">
            <v>0</v>
          </cell>
          <cell r="AP973">
            <v>0</v>
          </cell>
          <cell r="AT973">
            <v>0</v>
          </cell>
        </row>
        <row r="974">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D974">
            <v>0</v>
          </cell>
          <cell r="AE974">
            <v>0</v>
          </cell>
          <cell r="AF974">
            <v>0</v>
          </cell>
          <cell r="AG974">
            <v>0</v>
          </cell>
          <cell r="AH974">
            <v>0</v>
          </cell>
          <cell r="AI974">
            <v>0</v>
          </cell>
          <cell r="AJ974">
            <v>0</v>
          </cell>
          <cell r="AK974">
            <v>0</v>
          </cell>
          <cell r="AL974">
            <v>0</v>
          </cell>
          <cell r="AM974">
            <v>0</v>
          </cell>
          <cell r="AN974">
            <v>0</v>
          </cell>
          <cell r="AP974">
            <v>0</v>
          </cell>
          <cell r="AT974">
            <v>0</v>
          </cell>
        </row>
        <row r="975">
          <cell r="J975">
            <v>22706915.190000001</v>
          </cell>
          <cell r="K975">
            <v>20642650.190000001</v>
          </cell>
          <cell r="L975">
            <v>18578385.190000001</v>
          </cell>
          <cell r="M975">
            <v>16514120.189999999</v>
          </cell>
          <cell r="N975">
            <v>14449855.189999999</v>
          </cell>
          <cell r="O975">
            <v>12385590.189999999</v>
          </cell>
          <cell r="P975">
            <v>10321326.189999999</v>
          </cell>
          <cell r="Q975">
            <v>8257062.1900000004</v>
          </cell>
          <cell r="R975">
            <v>6192796.1900000004</v>
          </cell>
          <cell r="S975">
            <v>4128531.19</v>
          </cell>
          <cell r="T975">
            <v>2898818.97</v>
          </cell>
          <cell r="U975">
            <v>834553.97</v>
          </cell>
          <cell r="V975">
            <v>20994660.969999999</v>
          </cell>
          <cell r="W975">
            <v>19086054.969999999</v>
          </cell>
          <cell r="X975">
            <v>17177448.969999999</v>
          </cell>
          <cell r="Y975">
            <v>15268843.970000001</v>
          </cell>
          <cell r="Z975">
            <v>13360238.970000001</v>
          </cell>
          <cell r="AA975">
            <v>11451632.970000001</v>
          </cell>
          <cell r="AD975">
            <v>11064228.204583332</v>
          </cell>
          <cell r="AE975">
            <v>11242460.465416664</v>
          </cell>
          <cell r="AF975">
            <v>11370078.434583331</v>
          </cell>
          <cell r="AG975">
            <v>11451716.555833334</v>
          </cell>
          <cell r="AH975">
            <v>11487374.829166668</v>
          </cell>
          <cell r="AI975">
            <v>11421206.477499999</v>
          </cell>
          <cell r="AJ975">
            <v>11285004.417499999</v>
          </cell>
          <cell r="AK975">
            <v>11161773.940833332</v>
          </cell>
          <cell r="AL975">
            <v>11051515.089166665</v>
          </cell>
          <cell r="AM975">
            <v>10954227.904166665</v>
          </cell>
          <cell r="AN975">
            <v>10869912.344166666</v>
          </cell>
          <cell r="AP975">
            <v>10740195.849166665</v>
          </cell>
          <cell r="AT975" t="str">
            <v>23</v>
          </cell>
        </row>
        <row r="976">
          <cell r="J976">
            <v>8152229.29</v>
          </cell>
          <cell r="K976">
            <v>7411118.29</v>
          </cell>
          <cell r="L976">
            <v>6670006.29</v>
          </cell>
          <cell r="M976">
            <v>5928893.29</v>
          </cell>
          <cell r="N976">
            <v>5187782.29</v>
          </cell>
          <cell r="O976">
            <v>4446670.29</v>
          </cell>
          <cell r="P976">
            <v>3705558.29</v>
          </cell>
          <cell r="Q976">
            <v>2964446.29</v>
          </cell>
          <cell r="R976">
            <v>2223335.29</v>
          </cell>
          <cell r="S976">
            <v>1482223.29</v>
          </cell>
          <cell r="T976">
            <v>385354.23</v>
          </cell>
          <cell r="U976">
            <v>-355757.77</v>
          </cell>
          <cell r="V976">
            <v>7610678.2300000004</v>
          </cell>
          <cell r="W976">
            <v>6918798.2300000004</v>
          </cell>
          <cell r="X976">
            <v>6226918.2300000004</v>
          </cell>
          <cell r="Y976">
            <v>5535039.2300000004</v>
          </cell>
          <cell r="Z976">
            <v>4843159.2300000004</v>
          </cell>
          <cell r="AA976">
            <v>4151279.23</v>
          </cell>
          <cell r="AD976">
            <v>4048326.7254166664</v>
          </cell>
          <cell r="AE976">
            <v>4104731.6929166666</v>
          </cell>
          <cell r="AF976">
            <v>4144971.7020833329</v>
          </cell>
          <cell r="AG976">
            <v>4129034.4958333331</v>
          </cell>
          <cell r="AH976">
            <v>4056920.0741666663</v>
          </cell>
          <cell r="AI976">
            <v>3994256.9858333324</v>
          </cell>
          <cell r="AJ976">
            <v>3951179.0224999995</v>
          </cell>
          <cell r="AK976">
            <v>3912203.6841666666</v>
          </cell>
          <cell r="AL976">
            <v>3877331.0958333332</v>
          </cell>
          <cell r="AM976">
            <v>3846561.2158333329</v>
          </cell>
          <cell r="AN976">
            <v>3819893.9608333339</v>
          </cell>
          <cell r="AP976">
            <v>3778867.4508333323</v>
          </cell>
          <cell r="AT976" t="str">
            <v>35</v>
          </cell>
        </row>
        <row r="977">
          <cell r="J977">
            <v>13328696</v>
          </cell>
          <cell r="K977">
            <v>12424804</v>
          </cell>
          <cell r="L977">
            <v>14978383</v>
          </cell>
          <cell r="M977">
            <v>15673371</v>
          </cell>
          <cell r="N977">
            <v>18302479</v>
          </cell>
          <cell r="O977">
            <v>20313476</v>
          </cell>
          <cell r="P977">
            <v>22171509</v>
          </cell>
          <cell r="Q977">
            <v>22068712</v>
          </cell>
          <cell r="R977">
            <v>22421350</v>
          </cell>
          <cell r="S977">
            <v>24153328</v>
          </cell>
          <cell r="T977">
            <v>25336666</v>
          </cell>
          <cell r="U977">
            <v>28055079</v>
          </cell>
          <cell r="V977">
            <v>8710361</v>
          </cell>
          <cell r="W977">
            <v>11775486</v>
          </cell>
          <cell r="X977">
            <v>14595138</v>
          </cell>
          <cell r="Y977">
            <v>14982947</v>
          </cell>
          <cell r="Z977">
            <v>17713102</v>
          </cell>
          <cell r="AA977">
            <v>19837302</v>
          </cell>
          <cell r="AD977">
            <v>21447800.166666668</v>
          </cell>
          <cell r="AE977">
            <v>21234203.583333332</v>
          </cell>
          <cell r="AF977">
            <v>20962340.291666668</v>
          </cell>
          <cell r="AG977">
            <v>20611283.833333332</v>
          </cell>
          <cell r="AH977">
            <v>20168576.916666668</v>
          </cell>
          <cell r="AI977">
            <v>19743223.791666668</v>
          </cell>
          <cell r="AJ977">
            <v>19523738.25</v>
          </cell>
          <cell r="AK977">
            <v>19480714.791666668</v>
          </cell>
          <cell r="AL977">
            <v>19435978.583333332</v>
          </cell>
          <cell r="AM977">
            <v>19382653.541666668</v>
          </cell>
          <cell r="AN977">
            <v>19338255.583333332</v>
          </cell>
          <cell r="AP977">
            <v>19199402.875</v>
          </cell>
          <cell r="AT977" t="str">
            <v>23</v>
          </cell>
        </row>
        <row r="978">
          <cell r="J978">
            <v>2718706</v>
          </cell>
          <cell r="K978">
            <v>3977901</v>
          </cell>
          <cell r="L978">
            <v>5684060</v>
          </cell>
          <cell r="M978">
            <v>7179143</v>
          </cell>
          <cell r="N978">
            <v>8777972</v>
          </cell>
          <cell r="O978">
            <v>9728220</v>
          </cell>
          <cell r="P978">
            <v>10141251</v>
          </cell>
          <cell r="Q978">
            <v>8658316</v>
          </cell>
          <cell r="R978">
            <v>6941522</v>
          </cell>
          <cell r="S978">
            <v>6337420</v>
          </cell>
          <cell r="T978">
            <v>5762867</v>
          </cell>
          <cell r="U978">
            <v>6015396</v>
          </cell>
          <cell r="V978">
            <v>-1482018</v>
          </cell>
          <cell r="W978">
            <v>154310</v>
          </cell>
          <cell r="X978">
            <v>1939005</v>
          </cell>
          <cell r="Y978">
            <v>3344985</v>
          </cell>
          <cell r="Z978">
            <v>4982728</v>
          </cell>
          <cell r="AA978">
            <v>5691080</v>
          </cell>
          <cell r="AD978">
            <v>7499210.833333333</v>
          </cell>
          <cell r="AE978">
            <v>7480180.333333333</v>
          </cell>
          <cell r="AF978">
            <v>7381891.458333333</v>
          </cell>
          <cell r="AG978">
            <v>7215082.875</v>
          </cell>
          <cell r="AH978">
            <v>6969474</v>
          </cell>
          <cell r="AI978">
            <v>6651867.666666667</v>
          </cell>
          <cell r="AJ978">
            <v>6317521.208333333</v>
          </cell>
          <cell r="AK978">
            <v>6002160.958333333</v>
          </cell>
          <cell r="AL978">
            <v>5686360.416666667</v>
          </cell>
          <cell r="AM978">
            <v>5368468.666666667</v>
          </cell>
          <cell r="AN978">
            <v>5042119.333333333</v>
          </cell>
          <cell r="AP978">
            <v>4312881.5</v>
          </cell>
          <cell r="AT978" t="str">
            <v>35</v>
          </cell>
        </row>
        <row r="979">
          <cell r="J979">
            <v>22959219.059999999</v>
          </cell>
          <cell r="K979">
            <v>25671533.84</v>
          </cell>
          <cell r="L979">
            <v>25671533.84</v>
          </cell>
          <cell r="M979">
            <v>25671533.84</v>
          </cell>
          <cell r="N979">
            <v>27293510.170000002</v>
          </cell>
          <cell r="O979">
            <v>27293510.170000002</v>
          </cell>
          <cell r="P979">
            <v>28845920.960000001</v>
          </cell>
          <cell r="Q979">
            <v>28845920.960000001</v>
          </cell>
          <cell r="R979">
            <v>28845920.960000001</v>
          </cell>
          <cell r="S979">
            <v>32789128.739999998</v>
          </cell>
          <cell r="T979">
            <v>35050186.950000003</v>
          </cell>
          <cell r="U979">
            <v>39659641.159999996</v>
          </cell>
          <cell r="V979">
            <v>9431413.4199999999</v>
          </cell>
          <cell r="W979">
            <v>9781861.6199999992</v>
          </cell>
          <cell r="X979">
            <v>9581931.9900000002</v>
          </cell>
          <cell r="Y979">
            <v>6881842.5800000001</v>
          </cell>
          <cell r="Z979">
            <v>6208232.0899999999</v>
          </cell>
          <cell r="AA979">
            <v>991460.08</v>
          </cell>
          <cell r="AD979">
            <v>26181172.587500002</v>
          </cell>
          <cell r="AE979">
            <v>27190251.921250001</v>
          </cell>
          <cell r="AF979">
            <v>27986745.384583335</v>
          </cell>
          <cell r="AG979">
            <v>28563371.958750006</v>
          </cell>
          <cell r="AH979">
            <v>28927642.180000003</v>
          </cell>
          <cell r="AI979">
            <v>28486138.152500004</v>
          </cell>
          <cell r="AJ979">
            <v>27260409.908333335</v>
          </cell>
          <cell r="AK979">
            <v>25927940.155416679</v>
          </cell>
          <cell r="AL979">
            <v>24474636.275833335</v>
          </cell>
          <cell r="AM979">
            <v>22813179.220000003</v>
          </cell>
          <cell r="AN979">
            <v>20838707.212916669</v>
          </cell>
          <cell r="AP979">
            <v>16137048.339166669</v>
          </cell>
          <cell r="AT979" t="str">
            <v>23</v>
          </cell>
        </row>
        <row r="980">
          <cell r="J980">
            <v>53650765.159999996</v>
          </cell>
          <cell r="K980">
            <v>55203724.259999998</v>
          </cell>
          <cell r="L980">
            <v>56020083.039999999</v>
          </cell>
          <cell r="M980">
            <v>57138080.579999998</v>
          </cell>
          <cell r="N980">
            <v>58317423.090000004</v>
          </cell>
          <cell r="O980">
            <v>61123938.740000002</v>
          </cell>
          <cell r="P980">
            <v>69907436.930000007</v>
          </cell>
          <cell r="Q980">
            <v>69907436.930000007</v>
          </cell>
          <cell r="R980">
            <v>69907436.930000007</v>
          </cell>
          <cell r="S980">
            <v>70734907.010000005</v>
          </cell>
          <cell r="T980">
            <v>71076525.049999997</v>
          </cell>
          <cell r="U980">
            <v>72441646.319999993</v>
          </cell>
          <cell r="V980">
            <v>42385959.270000003</v>
          </cell>
          <cell r="W980">
            <v>43162712.200000003</v>
          </cell>
          <cell r="X980">
            <v>44602172.57</v>
          </cell>
          <cell r="Y980">
            <v>45661514.609999999</v>
          </cell>
          <cell r="Z980">
            <v>47343172.030000001</v>
          </cell>
          <cell r="AA980">
            <v>47298042.530000001</v>
          </cell>
          <cell r="AD980">
            <v>60820233.33291667</v>
          </cell>
          <cell r="AE980">
            <v>62241736.941250004</v>
          </cell>
          <cell r="AF980">
            <v>63249282.06916669</v>
          </cell>
          <cell r="AG980">
            <v>63775595.685416676</v>
          </cell>
          <cell r="AH980">
            <v>63869218.020000003</v>
          </cell>
          <cell r="AI980">
            <v>63316416.757916659</v>
          </cell>
          <cell r="AJ980">
            <v>62345341.00999999</v>
          </cell>
          <cell r="AK980">
            <v>61367885.904583327</v>
          </cell>
          <cell r="AL980">
            <v>60413949.386250012</v>
          </cell>
          <cell r="AM980">
            <v>59478498.676666677</v>
          </cell>
          <cell r="AN980">
            <v>58445159.207083337</v>
          </cell>
          <cell r="AP980">
            <v>55190597.076666661</v>
          </cell>
          <cell r="AT980" t="str">
            <v>35</v>
          </cell>
        </row>
        <row r="981">
          <cell r="J981">
            <v>6875588.1100000003</v>
          </cell>
          <cell r="K981">
            <v>7776620.2999999998</v>
          </cell>
          <cell r="L981">
            <v>7922160.5499999998</v>
          </cell>
          <cell r="M981">
            <v>8316676.9500000002</v>
          </cell>
          <cell r="N981">
            <v>9317556.2100000009</v>
          </cell>
          <cell r="O981">
            <v>10326840.59</v>
          </cell>
          <cell r="P981">
            <v>12198922.91</v>
          </cell>
          <cell r="Q981">
            <v>12265263.75</v>
          </cell>
          <cell r="R981">
            <v>12804511.029999999</v>
          </cell>
          <cell r="S981">
            <v>14817814.029999999</v>
          </cell>
          <cell r="T981">
            <v>16459660.550000001</v>
          </cell>
          <cell r="U981">
            <v>18484497.399999999</v>
          </cell>
          <cell r="V981">
            <v>6724353.7199999997</v>
          </cell>
          <cell r="W981">
            <v>7311535.3600000003</v>
          </cell>
          <cell r="X981">
            <v>7622985.8200000003</v>
          </cell>
          <cell r="Y981">
            <v>7507538.3899999997</v>
          </cell>
          <cell r="Z981">
            <v>9132118.3399999999</v>
          </cell>
          <cell r="AA981">
            <v>9729683.4700000007</v>
          </cell>
          <cell r="AD981">
            <v>9209610.3833333328</v>
          </cell>
          <cell r="AE981">
            <v>9702518.206666667</v>
          </cell>
          <cell r="AF981">
            <v>10220427.754999999</v>
          </cell>
          <cell r="AG981">
            <v>10747257.464166665</v>
          </cell>
          <cell r="AH981">
            <v>11232205.032916667</v>
          </cell>
          <cell r="AI981">
            <v>11457541.265416667</v>
          </cell>
          <cell r="AJ981">
            <v>11431861.293333335</v>
          </cell>
          <cell r="AK981">
            <v>11400017.140416665</v>
          </cell>
          <cell r="AL981">
            <v>11353837.42</v>
          </cell>
          <cell r="AM981">
            <v>11312396.735416666</v>
          </cell>
          <cell r="AN981">
            <v>11279788.610833332</v>
          </cell>
          <cell r="AP981">
            <v>11122746.539166667</v>
          </cell>
          <cell r="AT981" t="str">
            <v>23</v>
          </cell>
        </row>
        <row r="982">
          <cell r="J982">
            <v>8044826.0599999996</v>
          </cell>
          <cell r="K982">
            <v>8296047.5300000003</v>
          </cell>
          <cell r="L982">
            <v>8475389.2300000004</v>
          </cell>
          <cell r="M982">
            <v>8925421.8399999999</v>
          </cell>
          <cell r="N982">
            <v>8925421.8399999999</v>
          </cell>
          <cell r="O982">
            <v>9954145.6799999997</v>
          </cell>
          <cell r="P982">
            <v>12533597.24</v>
          </cell>
          <cell r="Q982">
            <v>12608790.34</v>
          </cell>
          <cell r="R982">
            <v>12608790.34</v>
          </cell>
          <cell r="S982">
            <v>12913009.92</v>
          </cell>
          <cell r="T982">
            <v>12913009.92</v>
          </cell>
          <cell r="U982">
            <v>13155125.98</v>
          </cell>
          <cell r="V982">
            <v>0</v>
          </cell>
          <cell r="W982">
            <v>0</v>
          </cell>
          <cell r="X982">
            <v>0</v>
          </cell>
          <cell r="Y982">
            <v>0</v>
          </cell>
          <cell r="Z982">
            <v>0</v>
          </cell>
          <cell r="AA982">
            <v>0</v>
          </cell>
          <cell r="AD982">
            <v>11302723.016249999</v>
          </cell>
          <cell r="AE982">
            <v>11420239.255000001</v>
          </cell>
          <cell r="AF982">
            <v>11381191.664166667</v>
          </cell>
          <cell r="AG982">
            <v>11216253.581250003</v>
          </cell>
          <cell r="AH982">
            <v>10948788.974166667</v>
          </cell>
          <cell r="AI982">
            <v>10444263.574166669</v>
          </cell>
          <cell r="AJ982">
            <v>9763393.8412500005</v>
          </cell>
          <cell r="AK982">
            <v>9064583.9762500003</v>
          </cell>
          <cell r="AL982">
            <v>8339550.1816666676</v>
          </cell>
          <cell r="AM982">
            <v>7595765.0283333352</v>
          </cell>
          <cell r="AN982">
            <v>6809116.3816666678</v>
          </cell>
          <cell r="AP982">
            <v>4876330.1691666665</v>
          </cell>
          <cell r="AT982" t="str">
            <v>35</v>
          </cell>
        </row>
        <row r="983">
          <cell r="J983">
            <v>391673.33</v>
          </cell>
          <cell r="K983">
            <v>504701.02</v>
          </cell>
          <cell r="L983">
            <v>620284.92000000004</v>
          </cell>
          <cell r="M983">
            <v>731658.33</v>
          </cell>
          <cell r="N983">
            <v>842431.8</v>
          </cell>
          <cell r="O983">
            <v>947998.92</v>
          </cell>
          <cell r="P983">
            <v>1047941.24</v>
          </cell>
          <cell r="Q983">
            <v>1139397.48</v>
          </cell>
          <cell r="R983">
            <v>1216513.03</v>
          </cell>
          <cell r="S983">
            <v>1293460.29</v>
          </cell>
          <cell r="T983">
            <v>1376928.81</v>
          </cell>
          <cell r="U983">
            <v>1473647.45</v>
          </cell>
          <cell r="V983">
            <v>172697.85</v>
          </cell>
          <cell r="W983">
            <v>231950.4</v>
          </cell>
          <cell r="X983">
            <v>292906.78000000003</v>
          </cell>
          <cell r="Y983">
            <v>351067.33</v>
          </cell>
          <cell r="Z983">
            <v>397295.22</v>
          </cell>
          <cell r="AA983">
            <v>433368.93</v>
          </cell>
          <cell r="AD983">
            <v>805173.68958333333</v>
          </cell>
          <cell r="AE983">
            <v>838795.69791666663</v>
          </cell>
          <cell r="AF983">
            <v>874142.09916666651</v>
          </cell>
          <cell r="AG983">
            <v>910472.26583333348</v>
          </cell>
          <cell r="AH983">
            <v>947180.16875000019</v>
          </cell>
          <cell r="AI983">
            <v>956429.07333333336</v>
          </cell>
          <cell r="AJ983">
            <v>935940.48583333334</v>
          </cell>
          <cell r="AK983">
            <v>910935.12083333323</v>
          </cell>
          <cell r="AL983">
            <v>881436.40666666662</v>
          </cell>
          <cell r="AM983">
            <v>847031.0908333332</v>
          </cell>
          <cell r="AN983">
            <v>807040.8170833335</v>
          </cell>
          <cell r="AP983">
            <v>707160.59750000003</v>
          </cell>
          <cell r="AT983" t="str">
            <v>23</v>
          </cell>
        </row>
        <row r="984">
          <cell r="J984">
            <v>942032.7</v>
          </cell>
          <cell r="K984">
            <v>1170183.3700000001</v>
          </cell>
          <cell r="L984">
            <v>1402861.72</v>
          </cell>
          <cell r="M984">
            <v>1637016.71</v>
          </cell>
          <cell r="N984">
            <v>1872990.74</v>
          </cell>
          <cell r="O984">
            <v>2112001.31</v>
          </cell>
          <cell r="P984">
            <v>2363440.89</v>
          </cell>
          <cell r="Q984">
            <v>2615702.75</v>
          </cell>
          <cell r="R984">
            <v>2844370.38</v>
          </cell>
          <cell r="S984">
            <v>3055667.84</v>
          </cell>
          <cell r="T984">
            <v>3260553.55</v>
          </cell>
          <cell r="U984">
            <v>3473701.2</v>
          </cell>
          <cell r="V984">
            <v>924393.31</v>
          </cell>
          <cell r="W984">
            <v>1118268.42</v>
          </cell>
          <cell r="X984">
            <v>1314930.1000000001</v>
          </cell>
          <cell r="Y984">
            <v>1539583.76</v>
          </cell>
          <cell r="Z984">
            <v>1753849.59</v>
          </cell>
          <cell r="AA984">
            <v>1980759.51</v>
          </cell>
          <cell r="AD984">
            <v>1781098.0512500003</v>
          </cell>
          <cell r="AE984">
            <v>1875134.5662500001</v>
          </cell>
          <cell r="AF984">
            <v>1973888.4020833336</v>
          </cell>
          <cell r="AG984">
            <v>2075338.9550000001</v>
          </cell>
          <cell r="AH984">
            <v>2177868.0258333334</v>
          </cell>
          <cell r="AI984">
            <v>2228475.2887499998</v>
          </cell>
          <cell r="AJ984">
            <v>2225577.1912499997</v>
          </cell>
          <cell r="AK984">
            <v>2219750.2508333335</v>
          </cell>
          <cell r="AL984">
            <v>2212026.7270833333</v>
          </cell>
          <cell r="AM984">
            <v>2203002.8062499999</v>
          </cell>
          <cell r="AN984">
            <v>2192570.1833333331</v>
          </cell>
          <cell r="AP984">
            <v>2165405.585</v>
          </cell>
          <cell r="AT984" t="str">
            <v>35</v>
          </cell>
        </row>
        <row r="985">
          <cell r="J985">
            <v>147289.21</v>
          </cell>
          <cell r="K985">
            <v>186172.45</v>
          </cell>
          <cell r="L985">
            <v>226352.77</v>
          </cell>
          <cell r="M985">
            <v>266639.23</v>
          </cell>
          <cell r="N985">
            <v>308281.21000000002</v>
          </cell>
          <cell r="O985">
            <v>352198.88</v>
          </cell>
          <cell r="P985">
            <v>399677.36</v>
          </cell>
          <cell r="Q985">
            <v>449269.52</v>
          </cell>
          <cell r="R985">
            <v>498955.8</v>
          </cell>
          <cell r="S985">
            <v>551622.56999999995</v>
          </cell>
          <cell r="T985">
            <v>608917.12</v>
          </cell>
          <cell r="U985">
            <v>674600.41</v>
          </cell>
          <cell r="V985">
            <v>165122.04999999999</v>
          </cell>
          <cell r="W985">
            <v>211771.97</v>
          </cell>
          <cell r="X985">
            <v>259456.44</v>
          </cell>
          <cell r="Y985">
            <v>309946.46000000002</v>
          </cell>
          <cell r="Z985">
            <v>357421.07</v>
          </cell>
          <cell r="AA985">
            <v>409384.32</v>
          </cell>
          <cell r="AD985">
            <v>314323.80124999996</v>
          </cell>
          <cell r="AE985">
            <v>326831.96791666665</v>
          </cell>
          <cell r="AF985">
            <v>341639.41874999995</v>
          </cell>
          <cell r="AG985">
            <v>358873.7049999999</v>
          </cell>
          <cell r="AH985">
            <v>378637.89874999999</v>
          </cell>
          <cell r="AI985">
            <v>389907.74583333329</v>
          </cell>
          <cell r="AJ985">
            <v>391717.42749999993</v>
          </cell>
          <cell r="AK985">
            <v>394163.39374999999</v>
          </cell>
          <cell r="AL985">
            <v>397347.18125000008</v>
          </cell>
          <cell r="AM985">
            <v>401199.14333333331</v>
          </cell>
          <cell r="AN985">
            <v>405629.3641666667</v>
          </cell>
          <cell r="AP985">
            <v>415996.93333333329</v>
          </cell>
          <cell r="AT985" t="str">
            <v>23</v>
          </cell>
        </row>
        <row r="986">
          <cell r="J986">
            <v>229451.07</v>
          </cell>
          <cell r="K986">
            <v>284809.77</v>
          </cell>
          <cell r="L986">
            <v>340367.92</v>
          </cell>
          <cell r="M986">
            <v>396144.79</v>
          </cell>
          <cell r="N986">
            <v>451351.93</v>
          </cell>
          <cell r="O986">
            <v>506728.66</v>
          </cell>
          <cell r="P986">
            <v>565684.15</v>
          </cell>
          <cell r="Q986">
            <v>625874.84</v>
          </cell>
          <cell r="R986">
            <v>680151.45</v>
          </cell>
          <cell r="S986">
            <v>728975.85</v>
          </cell>
          <cell r="T986">
            <v>775022.31</v>
          </cell>
          <cell r="U986">
            <v>821347.93</v>
          </cell>
          <cell r="V986">
            <v>188393.66</v>
          </cell>
          <cell r="W986">
            <v>225163.53</v>
          </cell>
          <cell r="X986">
            <v>261212.18</v>
          </cell>
          <cell r="Y986">
            <v>301026.17</v>
          </cell>
          <cell r="Z986">
            <v>337820.17</v>
          </cell>
          <cell r="AA986">
            <v>375625.12</v>
          </cell>
          <cell r="AD986">
            <v>441341.8641666667</v>
          </cell>
          <cell r="AE986">
            <v>461008.76833333337</v>
          </cell>
          <cell r="AF986">
            <v>481657.72250000009</v>
          </cell>
          <cell r="AG986">
            <v>502642.73333333334</v>
          </cell>
          <cell r="AH986">
            <v>523491.48249999998</v>
          </cell>
          <cell r="AI986">
            <v>532115.16374999995</v>
          </cell>
          <cell r="AJ986">
            <v>527919.17833333323</v>
          </cell>
          <cell r="AK986">
            <v>522135.76249999995</v>
          </cell>
          <cell r="AL986">
            <v>514874.33083333337</v>
          </cell>
          <cell r="AM986">
            <v>506180.56499999994</v>
          </cell>
          <cell r="AN986">
            <v>495987.42749999999</v>
          </cell>
          <cell r="AP986">
            <v>470149.83458333329</v>
          </cell>
          <cell r="AT986" t="str">
            <v>35</v>
          </cell>
        </row>
        <row r="987">
          <cell r="J987">
            <v>851953.77</v>
          </cell>
          <cell r="K987">
            <v>851953.77</v>
          </cell>
          <cell r="L987">
            <v>851953.77</v>
          </cell>
          <cell r="M987">
            <v>851953.77</v>
          </cell>
          <cell r="N987">
            <v>851953.77</v>
          </cell>
          <cell r="O987">
            <v>878599.32</v>
          </cell>
          <cell r="P987">
            <v>1225599.57</v>
          </cell>
          <cell r="Q987">
            <v>1225599.57</v>
          </cell>
          <cell r="R987">
            <v>1292959.6000000001</v>
          </cell>
          <cell r="S987">
            <v>1312085.8899999999</v>
          </cell>
          <cell r="T987">
            <v>1365166.0800000001</v>
          </cell>
          <cell r="U987">
            <v>1365166.0800000001</v>
          </cell>
          <cell r="V987">
            <v>39212.800000000003</v>
          </cell>
          <cell r="W987">
            <v>0</v>
          </cell>
          <cell r="X987">
            <v>0</v>
          </cell>
          <cell r="Y987">
            <v>0</v>
          </cell>
          <cell r="Z987">
            <v>0</v>
          </cell>
          <cell r="AA987">
            <v>0</v>
          </cell>
          <cell r="AD987">
            <v>979466.37124999985</v>
          </cell>
          <cell r="AE987">
            <v>1019065.4491666666</v>
          </cell>
          <cell r="AF987">
            <v>1050192.1591666667</v>
          </cell>
          <cell r="AG987">
            <v>1071358.9216666666</v>
          </cell>
          <cell r="AH987">
            <v>1076167.8616666666</v>
          </cell>
          <cell r="AI987">
            <v>1043214.5395833334</v>
          </cell>
          <cell r="AJ987">
            <v>973852.25875000015</v>
          </cell>
          <cell r="AK987">
            <v>902856.11125000007</v>
          </cell>
          <cell r="AL987">
            <v>831859.96375</v>
          </cell>
          <cell r="AM987">
            <v>760863.81625000003</v>
          </cell>
          <cell r="AN987">
            <v>688757.4375</v>
          </cell>
          <cell r="AP987">
            <v>512002.81791666668</v>
          </cell>
          <cell r="AT987" t="str">
            <v>23</v>
          </cell>
        </row>
        <row r="988">
          <cell r="J988">
            <v>619404.54</v>
          </cell>
          <cell r="K988">
            <v>619404.54</v>
          </cell>
          <cell r="L988">
            <v>630026.88</v>
          </cell>
          <cell r="M988">
            <v>630026.88</v>
          </cell>
          <cell r="N988">
            <v>630026.88</v>
          </cell>
          <cell r="O988">
            <v>802489.57</v>
          </cell>
          <cell r="P988">
            <v>1033473.26</v>
          </cell>
          <cell r="Q988">
            <v>1146665.1100000001</v>
          </cell>
          <cell r="R988">
            <v>1296058.4099999999</v>
          </cell>
          <cell r="S988">
            <v>1296058.4099999999</v>
          </cell>
          <cell r="T988">
            <v>1394863.53</v>
          </cell>
          <cell r="U988">
            <v>1394863.53</v>
          </cell>
          <cell r="V988">
            <v>14069.68</v>
          </cell>
          <cell r="W988">
            <v>0</v>
          </cell>
          <cell r="X988">
            <v>0</v>
          </cell>
          <cell r="Y988">
            <v>0</v>
          </cell>
          <cell r="Z988">
            <v>0</v>
          </cell>
          <cell r="AA988">
            <v>0</v>
          </cell>
          <cell r="AD988">
            <v>1263643.6470833332</v>
          </cell>
          <cell r="AE988">
            <v>1202535.1341666668</v>
          </cell>
          <cell r="AF988">
            <v>1138171.2004166665</v>
          </cell>
          <cell r="AG988">
            <v>1073209.3241666667</v>
          </cell>
          <cell r="AH988">
            <v>998211.94833333325</v>
          </cell>
          <cell r="AI988">
            <v>932557.84249999991</v>
          </cell>
          <cell r="AJ988">
            <v>881527.03416666656</v>
          </cell>
          <cell r="AK988">
            <v>829467.3916666666</v>
          </cell>
          <cell r="AL988">
            <v>776965.15166666673</v>
          </cell>
          <cell r="AM988">
            <v>724462.91166666674</v>
          </cell>
          <cell r="AN988">
            <v>664774.72625000007</v>
          </cell>
          <cell r="AP988">
            <v>507721.41874999995</v>
          </cell>
          <cell r="AT988" t="str">
            <v>23</v>
          </cell>
        </row>
        <row r="989">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D989">
            <v>101666.66666666667</v>
          </cell>
          <cell r="AE989">
            <v>0</v>
          </cell>
          <cell r="AF989">
            <v>0</v>
          </cell>
          <cell r="AG989">
            <v>0</v>
          </cell>
          <cell r="AH989">
            <v>0</v>
          </cell>
          <cell r="AI989">
            <v>0</v>
          </cell>
          <cell r="AJ989">
            <v>0</v>
          </cell>
          <cell r="AK989">
            <v>0</v>
          </cell>
          <cell r="AL989">
            <v>0</v>
          </cell>
          <cell r="AM989">
            <v>0</v>
          </cell>
          <cell r="AN989">
            <v>0</v>
          </cell>
          <cell r="AP989">
            <v>0</v>
          </cell>
          <cell r="AT989" t="str">
            <v>57</v>
          </cell>
        </row>
        <row r="990">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D990">
            <v>0</v>
          </cell>
          <cell r="AE990">
            <v>0</v>
          </cell>
          <cell r="AF990">
            <v>0</v>
          </cell>
          <cell r="AG990">
            <v>0</v>
          </cell>
          <cell r="AH990">
            <v>0</v>
          </cell>
          <cell r="AI990">
            <v>0</v>
          </cell>
          <cell r="AJ990">
            <v>0</v>
          </cell>
          <cell r="AK990">
            <v>0</v>
          </cell>
          <cell r="AL990">
            <v>0</v>
          </cell>
          <cell r="AM990">
            <v>0</v>
          </cell>
          <cell r="AN990">
            <v>0</v>
          </cell>
          <cell r="AP990">
            <v>0</v>
          </cell>
          <cell r="AT990" t="str">
            <v>57</v>
          </cell>
        </row>
        <row r="991">
          <cell r="J991">
            <v>18501.43</v>
          </cell>
          <cell r="K991">
            <v>22463.55</v>
          </cell>
          <cell r="L991">
            <v>25610.5</v>
          </cell>
          <cell r="M991">
            <v>27893.82</v>
          </cell>
          <cell r="N991">
            <v>29241.25</v>
          </cell>
          <cell r="O991">
            <v>30085.75</v>
          </cell>
          <cell r="P991">
            <v>31464.46</v>
          </cell>
          <cell r="Q991">
            <v>33268.050000000003</v>
          </cell>
          <cell r="R991">
            <v>35088.379999999997</v>
          </cell>
          <cell r="S991">
            <v>37024.06</v>
          </cell>
          <cell r="T991">
            <v>39054.230000000003</v>
          </cell>
          <cell r="U991">
            <v>41165.29</v>
          </cell>
          <cell r="V991">
            <v>0</v>
          </cell>
          <cell r="W991">
            <v>0</v>
          </cell>
          <cell r="X991">
            <v>0</v>
          </cell>
          <cell r="Y991">
            <v>0</v>
          </cell>
          <cell r="Z991">
            <v>0</v>
          </cell>
          <cell r="AA991">
            <v>0</v>
          </cell>
          <cell r="AD991">
            <v>31912.781666666666</v>
          </cell>
          <cell r="AE991">
            <v>31907.376666666667</v>
          </cell>
          <cell r="AF991">
            <v>31783.260833333334</v>
          </cell>
          <cell r="AG991">
            <v>31536.977083333335</v>
          </cell>
          <cell r="AH991">
            <v>31143.829166666663</v>
          </cell>
          <cell r="AI991">
            <v>30134.171249999999</v>
          </cell>
          <cell r="AJ991">
            <v>28427.297083333335</v>
          </cell>
          <cell r="AK991">
            <v>26424.211666666666</v>
          </cell>
          <cell r="AL991">
            <v>24194.864999999994</v>
          </cell>
          <cell r="AM991">
            <v>21814.237083333337</v>
          </cell>
          <cell r="AN991">
            <v>19342.278750000001</v>
          </cell>
          <cell r="AP991">
            <v>14080.498750000001</v>
          </cell>
          <cell r="AT991" t="str">
            <v>23</v>
          </cell>
        </row>
        <row r="992">
          <cell r="J992">
            <v>30136.3</v>
          </cell>
          <cell r="K992">
            <v>36625.339999999997</v>
          </cell>
          <cell r="L992">
            <v>42647.02</v>
          </cell>
          <cell r="M992">
            <v>47394.57</v>
          </cell>
          <cell r="N992">
            <v>50679.47</v>
          </cell>
          <cell r="O992">
            <v>53727.94</v>
          </cell>
          <cell r="P992">
            <v>57052.4</v>
          </cell>
          <cell r="Q992">
            <v>60570.66</v>
          </cell>
          <cell r="R992">
            <v>64160.5</v>
          </cell>
          <cell r="S992">
            <v>67523.86</v>
          </cell>
          <cell r="T992">
            <v>70582.399999999994</v>
          </cell>
          <cell r="U992">
            <v>73464.83</v>
          </cell>
          <cell r="V992">
            <v>0</v>
          </cell>
          <cell r="W992">
            <v>0</v>
          </cell>
          <cell r="X992">
            <v>0</v>
          </cell>
          <cell r="Y992">
            <v>0</v>
          </cell>
          <cell r="Z992">
            <v>0</v>
          </cell>
          <cell r="AA992">
            <v>0</v>
          </cell>
          <cell r="AD992">
            <v>62433.438750000008</v>
          </cell>
          <cell r="AE992">
            <v>61030.007500000014</v>
          </cell>
          <cell r="AF992">
            <v>59462.03125</v>
          </cell>
          <cell r="AG992">
            <v>57688.150416666671</v>
          </cell>
          <cell r="AH992">
            <v>55646.035000000003</v>
          </cell>
          <cell r="AI992">
            <v>53291.428333333337</v>
          </cell>
          <cell r="AJ992">
            <v>50509.693333333329</v>
          </cell>
          <cell r="AK992">
            <v>47206.678333333337</v>
          </cell>
          <cell r="AL992">
            <v>43454.945416666662</v>
          </cell>
          <cell r="AM992">
            <v>39368.527083333334</v>
          </cell>
          <cell r="AN992">
            <v>35018.218333333331</v>
          </cell>
          <cell r="AP992">
            <v>25501.41</v>
          </cell>
          <cell r="AT992" t="str">
            <v>23</v>
          </cell>
        </row>
        <row r="993">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D993">
            <v>0</v>
          </cell>
          <cell r="AE993">
            <v>0</v>
          </cell>
          <cell r="AF993">
            <v>0</v>
          </cell>
          <cell r="AG993">
            <v>0</v>
          </cell>
          <cell r="AH993">
            <v>0</v>
          </cell>
          <cell r="AI993">
            <v>0</v>
          </cell>
          <cell r="AJ993">
            <v>0</v>
          </cell>
          <cell r="AK993">
            <v>0</v>
          </cell>
          <cell r="AL993">
            <v>0</v>
          </cell>
          <cell r="AM993">
            <v>0</v>
          </cell>
          <cell r="AN993">
            <v>0</v>
          </cell>
          <cell r="AP993">
            <v>0</v>
          </cell>
          <cell r="AT993" t="str">
            <v>35</v>
          </cell>
        </row>
        <row r="994">
          <cell r="J994">
            <v>15444775.76</v>
          </cell>
          <cell r="K994">
            <v>15068073.76</v>
          </cell>
          <cell r="L994">
            <v>14691371.76</v>
          </cell>
          <cell r="M994">
            <v>14314669.76</v>
          </cell>
          <cell r="N994">
            <v>13937967.76</v>
          </cell>
          <cell r="O994">
            <v>13561265.76</v>
          </cell>
          <cell r="P994">
            <v>13184563.76</v>
          </cell>
          <cell r="Q994">
            <v>12807861.76</v>
          </cell>
          <cell r="R994">
            <v>12431159.76</v>
          </cell>
          <cell r="S994">
            <v>12054457.76</v>
          </cell>
          <cell r="T994">
            <v>11677755.76</v>
          </cell>
          <cell r="U994">
            <v>11301053.76</v>
          </cell>
          <cell r="V994">
            <v>10924351.76</v>
          </cell>
          <cell r="W994">
            <v>10547649.76</v>
          </cell>
          <cell r="X994">
            <v>10170947.76</v>
          </cell>
          <cell r="Y994">
            <v>9794245.7599999998</v>
          </cell>
          <cell r="Z994">
            <v>9417543.7599999998</v>
          </cell>
          <cell r="AA994">
            <v>9040841.7599999998</v>
          </cell>
          <cell r="AD994">
            <v>15068073.759999998</v>
          </cell>
          <cell r="AE994">
            <v>14691371.759999998</v>
          </cell>
          <cell r="AF994">
            <v>14314669.76</v>
          </cell>
          <cell r="AG994">
            <v>13937967.76</v>
          </cell>
          <cell r="AH994">
            <v>13561265.76</v>
          </cell>
          <cell r="AI994">
            <v>13184563.76</v>
          </cell>
          <cell r="AJ994">
            <v>12807861.76</v>
          </cell>
          <cell r="AK994">
            <v>12431159.76</v>
          </cell>
          <cell r="AL994">
            <v>12054457.760000004</v>
          </cell>
          <cell r="AM994">
            <v>11677755.760000004</v>
          </cell>
          <cell r="AN994">
            <v>11301053.760000004</v>
          </cell>
          <cell r="AP994">
            <v>10547649.760000004</v>
          </cell>
          <cell r="AT994" t="str">
            <v>23</v>
          </cell>
        </row>
        <row r="995">
          <cell r="J995">
            <v>1627259.9</v>
          </cell>
          <cell r="K995">
            <v>1571146.9</v>
          </cell>
          <cell r="L995">
            <v>1515033.9</v>
          </cell>
          <cell r="M995">
            <v>1458920.9</v>
          </cell>
          <cell r="N995">
            <v>1402807.9</v>
          </cell>
          <cell r="O995">
            <v>1346694.9</v>
          </cell>
          <cell r="P995">
            <v>1290581.8999999999</v>
          </cell>
          <cell r="Q995">
            <v>1234468.8999999999</v>
          </cell>
          <cell r="R995">
            <v>1178355.8999999999</v>
          </cell>
          <cell r="S995">
            <v>1122242.8999999999</v>
          </cell>
          <cell r="T995">
            <v>1066129.8999999999</v>
          </cell>
          <cell r="U995">
            <v>1010016.9</v>
          </cell>
          <cell r="V995">
            <v>953903.9</v>
          </cell>
          <cell r="W995">
            <v>897790.9</v>
          </cell>
          <cell r="X995">
            <v>841677.9</v>
          </cell>
          <cell r="Y995">
            <v>785564.9</v>
          </cell>
          <cell r="Z995">
            <v>729451.9</v>
          </cell>
          <cell r="AA995">
            <v>673338.9</v>
          </cell>
          <cell r="AD995">
            <v>1571146.9000000001</v>
          </cell>
          <cell r="AE995">
            <v>1515033.9000000001</v>
          </cell>
          <cell r="AF995">
            <v>1458920.9000000001</v>
          </cell>
          <cell r="AG995">
            <v>1402807.9000000001</v>
          </cell>
          <cell r="AH995">
            <v>1346694.9000000001</v>
          </cell>
          <cell r="AI995">
            <v>1290581.9000000001</v>
          </cell>
          <cell r="AJ995">
            <v>1234468.9000000001</v>
          </cell>
          <cell r="AK995">
            <v>1178355.9000000001</v>
          </cell>
          <cell r="AL995">
            <v>1122242.9000000001</v>
          </cell>
          <cell r="AM995">
            <v>1066129.9000000001</v>
          </cell>
          <cell r="AN995">
            <v>1010016.9000000003</v>
          </cell>
          <cell r="AP995">
            <v>897790.90000000026</v>
          </cell>
          <cell r="AT995" t="str">
            <v>23</v>
          </cell>
        </row>
        <row r="996">
          <cell r="J996">
            <v>6389957.7199999997</v>
          </cell>
          <cell r="K996">
            <v>6169613.7199999997</v>
          </cell>
          <cell r="L996">
            <v>5949269.7199999997</v>
          </cell>
          <cell r="M996">
            <v>5728925.7199999997</v>
          </cell>
          <cell r="N996">
            <v>5508581.7199999997</v>
          </cell>
          <cell r="O996">
            <v>5288237.72</v>
          </cell>
          <cell r="P996">
            <v>5067893.72</v>
          </cell>
          <cell r="Q996">
            <v>4847549.72</v>
          </cell>
          <cell r="R996">
            <v>4627205.72</v>
          </cell>
          <cell r="S996">
            <v>4406861.72</v>
          </cell>
          <cell r="T996">
            <v>4186517.72</v>
          </cell>
          <cell r="U996">
            <v>3966173.72</v>
          </cell>
          <cell r="V996">
            <v>3745829.72</v>
          </cell>
          <cell r="W996">
            <v>3525485.72</v>
          </cell>
          <cell r="X996">
            <v>3305141.72</v>
          </cell>
          <cell r="Y996">
            <v>3084797.72</v>
          </cell>
          <cell r="Z996">
            <v>2864453.72</v>
          </cell>
          <cell r="AA996">
            <v>2644109.7200000002</v>
          </cell>
          <cell r="AD996">
            <v>6169613.7199999997</v>
          </cell>
          <cell r="AE996">
            <v>5949269.7199999997</v>
          </cell>
          <cell r="AF996">
            <v>5728925.7199999997</v>
          </cell>
          <cell r="AG996">
            <v>5508581.7199999997</v>
          </cell>
          <cell r="AH996">
            <v>5288237.72</v>
          </cell>
          <cell r="AI996">
            <v>5067893.72</v>
          </cell>
          <cell r="AJ996">
            <v>4847549.72</v>
          </cell>
          <cell r="AK996">
            <v>4627205.72</v>
          </cell>
          <cell r="AL996">
            <v>4406861.72</v>
          </cell>
          <cell r="AM996">
            <v>4186517.7199999993</v>
          </cell>
          <cell r="AN996">
            <v>3966173.7199999993</v>
          </cell>
          <cell r="AP996">
            <v>3525485.7199999993</v>
          </cell>
          <cell r="AT996" t="str">
            <v>23</v>
          </cell>
        </row>
        <row r="997">
          <cell r="J997">
            <v>109879293.81</v>
          </cell>
          <cell r="K997">
            <v>111366204.69</v>
          </cell>
          <cell r="L997">
            <v>112239872</v>
          </cell>
          <cell r="M997">
            <v>113193274.42</v>
          </cell>
          <cell r="N997">
            <v>114295843.77</v>
          </cell>
          <cell r="O997">
            <v>114659082.51000001</v>
          </cell>
          <cell r="P997">
            <v>116246159.73</v>
          </cell>
          <cell r="Q997">
            <v>117797980</v>
          </cell>
          <cell r="R997">
            <v>118225129.13</v>
          </cell>
          <cell r="S997">
            <v>119460023.31</v>
          </cell>
          <cell r="T997">
            <v>120100589.54000001</v>
          </cell>
          <cell r="U997">
            <v>121707405.61</v>
          </cell>
          <cell r="V997">
            <v>124270648.06</v>
          </cell>
          <cell r="W997">
            <v>125464115.68000001</v>
          </cell>
          <cell r="X997">
            <v>126580514.89</v>
          </cell>
          <cell r="Y997">
            <v>127773274.34</v>
          </cell>
          <cell r="Z997">
            <v>128480959.7</v>
          </cell>
          <cell r="AA997">
            <v>129651540.55</v>
          </cell>
          <cell r="AD997">
            <v>111030920.12416667</v>
          </cell>
          <cell r="AE997">
            <v>112081440.80291665</v>
          </cell>
          <cell r="AF997">
            <v>113116910.48791666</v>
          </cell>
          <cell r="AG997">
            <v>114151708.38708334</v>
          </cell>
          <cell r="AH997">
            <v>115218561.24458335</v>
          </cell>
          <cell r="AI997">
            <v>116363877.97041665</v>
          </cell>
          <cell r="AJ997">
            <v>117550930.68874997</v>
          </cell>
          <cell r="AK997">
            <v>118735870.43375002</v>
          </cell>
          <cell r="AL997">
            <v>119940897.21750002</v>
          </cell>
          <cell r="AM997">
            <v>121139443.71125001</v>
          </cell>
          <cell r="AN997">
            <v>122355175.96000002</v>
          </cell>
          <cell r="AP997">
            <v>124888209.30416669</v>
          </cell>
          <cell r="AT997">
            <v>0</v>
          </cell>
        </row>
        <row r="998">
          <cell r="J998">
            <v>33930659.469999999</v>
          </cell>
          <cell r="K998">
            <v>34206246.369999997</v>
          </cell>
          <cell r="L998">
            <v>34300391.960000001</v>
          </cell>
          <cell r="M998">
            <v>34401758.630000003</v>
          </cell>
          <cell r="N998">
            <v>34484850.539999999</v>
          </cell>
          <cell r="O998">
            <v>34555443.210000001</v>
          </cell>
          <cell r="P998">
            <v>34962032.799999997</v>
          </cell>
          <cell r="Q998">
            <v>35287658.200000003</v>
          </cell>
          <cell r="R998">
            <v>35328826.939999998</v>
          </cell>
          <cell r="S998">
            <v>35474408.409999996</v>
          </cell>
          <cell r="T998">
            <v>35554851.990000002</v>
          </cell>
          <cell r="U998">
            <v>35823556.18</v>
          </cell>
          <cell r="V998">
            <v>36174537.969999999</v>
          </cell>
          <cell r="W998">
            <v>36282750.450000003</v>
          </cell>
          <cell r="X998">
            <v>36457950.259999998</v>
          </cell>
          <cell r="Y998">
            <v>36625998.659999996</v>
          </cell>
          <cell r="Z998">
            <v>36705694.600000001</v>
          </cell>
          <cell r="AA998">
            <v>37069951.200000003</v>
          </cell>
          <cell r="AD998">
            <v>34045698.725416668</v>
          </cell>
          <cell r="AE998">
            <v>34238284.289166667</v>
          </cell>
          <cell r="AF998">
            <v>34422045.359999999</v>
          </cell>
          <cell r="AG998">
            <v>34598007.71541667</v>
          </cell>
          <cell r="AH998">
            <v>34771497.15208333</v>
          </cell>
          <cell r="AI998">
            <v>34952718.662499994</v>
          </cell>
          <cell r="AJ998">
            <v>35132734.603333324</v>
          </cell>
          <cell r="AK998">
            <v>35309153.869166665</v>
          </cell>
          <cell r="AL998">
            <v>35491728.799583331</v>
          </cell>
          <cell r="AM998">
            <v>35676940.636666663</v>
          </cell>
          <cell r="AN998">
            <v>35874246.972083338</v>
          </cell>
          <cell r="AP998">
            <v>36284784.507916667</v>
          </cell>
          <cell r="AT998">
            <v>0</v>
          </cell>
        </row>
        <row r="999">
          <cell r="J999">
            <v>3399633.16</v>
          </cell>
          <cell r="K999">
            <v>3419446.22</v>
          </cell>
          <cell r="L999">
            <v>3437024.72</v>
          </cell>
          <cell r="M999">
            <v>3455280.69</v>
          </cell>
          <cell r="N999">
            <v>3473753.45</v>
          </cell>
          <cell r="O999">
            <v>3494720.83</v>
          </cell>
          <cell r="P999">
            <v>3516040.88</v>
          </cell>
          <cell r="Q999">
            <v>3539117.89</v>
          </cell>
          <cell r="R999">
            <v>3562537.18</v>
          </cell>
          <cell r="S999">
            <v>3580904.65</v>
          </cell>
          <cell r="T999">
            <v>3603794.8</v>
          </cell>
          <cell r="U999">
            <v>3624444.37</v>
          </cell>
          <cell r="V999">
            <v>3648465.42</v>
          </cell>
          <cell r="W999">
            <v>3672038.95</v>
          </cell>
          <cell r="X999">
            <v>3693090.47</v>
          </cell>
          <cell r="Y999">
            <v>3714574.51</v>
          </cell>
          <cell r="Z999">
            <v>3732252.87</v>
          </cell>
          <cell r="AA999">
            <v>3774616.35</v>
          </cell>
          <cell r="AD999">
            <v>3417361.2862500004</v>
          </cell>
          <cell r="AE999">
            <v>3438071.8662500004</v>
          </cell>
          <cell r="AF999">
            <v>3458542.8316666665</v>
          </cell>
          <cell r="AG999">
            <v>3478769.6820833334</v>
          </cell>
          <cell r="AH999">
            <v>3498858.9512499999</v>
          </cell>
          <cell r="AI999">
            <v>3519259.5808333331</v>
          </cell>
          <cell r="AJ999">
            <v>3540152.2887500003</v>
          </cell>
          <cell r="AK999">
            <v>3561346.3920833338</v>
          </cell>
          <cell r="AL999">
            <v>3582819.7075</v>
          </cell>
          <cell r="AM999">
            <v>3604394.4258333333</v>
          </cell>
          <cell r="AN999">
            <v>3626827.5483333333</v>
          </cell>
          <cell r="AP999">
            <v>3673372.9483333337</v>
          </cell>
          <cell r="AT999">
            <v>0</v>
          </cell>
        </row>
        <row r="1000">
          <cell r="J1000">
            <v>1326301.94</v>
          </cell>
          <cell r="K1000">
            <v>1332906.29</v>
          </cell>
          <cell r="L1000">
            <v>1338765.79</v>
          </cell>
          <cell r="M1000">
            <v>1344851.11</v>
          </cell>
          <cell r="N1000">
            <v>1351008.69</v>
          </cell>
          <cell r="O1000">
            <v>1357997.81</v>
          </cell>
          <cell r="P1000">
            <v>1365104.49</v>
          </cell>
          <cell r="Q1000">
            <v>1372796.83</v>
          </cell>
          <cell r="R1000">
            <v>1380603.26</v>
          </cell>
          <cell r="S1000">
            <v>1386725.75</v>
          </cell>
          <cell r="T1000">
            <v>1394355.8</v>
          </cell>
          <cell r="U1000">
            <v>1401238.99</v>
          </cell>
          <cell r="V1000">
            <v>1409246.01</v>
          </cell>
          <cell r="W1000">
            <v>1417103.85</v>
          </cell>
          <cell r="X1000">
            <v>1424121.02</v>
          </cell>
          <cell r="Y1000">
            <v>1431282.37</v>
          </cell>
          <cell r="Z1000">
            <v>1437175.16</v>
          </cell>
          <cell r="AA1000">
            <v>1451296.32</v>
          </cell>
          <cell r="AD1000">
            <v>1332211.3116666665</v>
          </cell>
          <cell r="AE1000">
            <v>1339114.8354166667</v>
          </cell>
          <cell r="AF1000">
            <v>1345938.4879166668</v>
          </cell>
          <cell r="AG1000">
            <v>1352680.7691666668</v>
          </cell>
          <cell r="AH1000">
            <v>1359377.1904166669</v>
          </cell>
          <cell r="AI1000">
            <v>1366177.3987500002</v>
          </cell>
          <cell r="AJ1000">
            <v>1373141.6333333335</v>
          </cell>
          <cell r="AK1000">
            <v>1380206.3329166665</v>
          </cell>
          <cell r="AL1000">
            <v>1387364.1033333333</v>
          </cell>
          <cell r="AM1000">
            <v>1394555.6754166668</v>
          </cell>
          <cell r="AN1000">
            <v>1402033.3829166668</v>
          </cell>
          <cell r="AP1000">
            <v>1417487.0149999999</v>
          </cell>
          <cell r="AT1000">
            <v>0</v>
          </cell>
        </row>
        <row r="1001">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D1001">
            <v>0</v>
          </cell>
          <cell r="AE1001">
            <v>0</v>
          </cell>
          <cell r="AF1001">
            <v>0</v>
          </cell>
          <cell r="AG1001">
            <v>0</v>
          </cell>
          <cell r="AH1001">
            <v>0</v>
          </cell>
          <cell r="AI1001">
            <v>0</v>
          </cell>
          <cell r="AJ1001">
            <v>0</v>
          </cell>
          <cell r="AK1001">
            <v>0</v>
          </cell>
          <cell r="AL1001">
            <v>0</v>
          </cell>
          <cell r="AM1001">
            <v>0</v>
          </cell>
          <cell r="AN1001">
            <v>0</v>
          </cell>
          <cell r="AP1001">
            <v>0</v>
          </cell>
          <cell r="AT1001">
            <v>0</v>
          </cell>
        </row>
        <row r="1002">
          <cell r="J1002">
            <v>25074604.289999999</v>
          </cell>
          <cell r="K1002">
            <v>25298935.16</v>
          </cell>
          <cell r="L1002">
            <v>25676396.050000001</v>
          </cell>
          <cell r="M1002">
            <v>25798747.530000001</v>
          </cell>
          <cell r="N1002">
            <v>25913291.780000001</v>
          </cell>
          <cell r="O1002">
            <v>26675578.899999999</v>
          </cell>
          <cell r="P1002">
            <v>26781462.879999999</v>
          </cell>
          <cell r="Q1002">
            <v>26901057.609999999</v>
          </cell>
          <cell r="R1002">
            <v>27637550.239999998</v>
          </cell>
          <cell r="S1002">
            <v>27785700.239999998</v>
          </cell>
          <cell r="T1002">
            <v>27903673.620000001</v>
          </cell>
          <cell r="U1002">
            <v>28619823.289999999</v>
          </cell>
          <cell r="V1002">
            <v>28797096.84</v>
          </cell>
          <cell r="W1002">
            <v>28931910.920000002</v>
          </cell>
          <cell r="X1002">
            <v>29636777.09</v>
          </cell>
          <cell r="Y1002">
            <v>29752383.010000002</v>
          </cell>
          <cell r="Z1002">
            <v>29765278.460000001</v>
          </cell>
          <cell r="AA1002">
            <v>29871073.800000001</v>
          </cell>
          <cell r="AD1002">
            <v>25442392.292083334</v>
          </cell>
          <cell r="AE1002">
            <v>25692538.005833339</v>
          </cell>
          <cell r="AF1002">
            <v>25959769.512500003</v>
          </cell>
          <cell r="AG1002">
            <v>26232056.142916668</v>
          </cell>
          <cell r="AH1002">
            <v>26520924.838333335</v>
          </cell>
          <cell r="AI1002">
            <v>26827338.988750007</v>
          </cell>
          <cell r="AJ1002">
            <v>27133816.835000005</v>
          </cell>
          <cell r="AK1002">
            <v>27450206.701666668</v>
          </cell>
          <cell r="AL1002">
            <v>27779957.389999997</v>
          </cell>
          <cell r="AM1002">
            <v>28105191.646666665</v>
          </cell>
          <cell r="AN1002">
            <v>28398836.712500002</v>
          </cell>
          <cell r="AP1002">
            <v>28931987.229166668</v>
          </cell>
          <cell r="AT1002">
            <v>0</v>
          </cell>
        </row>
        <row r="1003">
          <cell r="J1003">
            <v>9474277.0500000007</v>
          </cell>
          <cell r="K1003">
            <v>9549054</v>
          </cell>
          <cell r="L1003">
            <v>9674874.3000000007</v>
          </cell>
          <cell r="M1003">
            <v>9715658.1199999992</v>
          </cell>
          <cell r="N1003">
            <v>9753839.5399999991</v>
          </cell>
          <cell r="O1003">
            <v>10007935.25</v>
          </cell>
          <cell r="P1003">
            <v>10043229.91</v>
          </cell>
          <cell r="Q1003">
            <v>10083094.82</v>
          </cell>
          <cell r="R1003">
            <v>10328592.359999999</v>
          </cell>
          <cell r="S1003">
            <v>10377975.689999999</v>
          </cell>
          <cell r="T1003">
            <v>10417300.15</v>
          </cell>
          <cell r="U1003">
            <v>10656016.710000001</v>
          </cell>
          <cell r="V1003">
            <v>10715107.890000001</v>
          </cell>
          <cell r="W1003">
            <v>10760045.92</v>
          </cell>
          <cell r="X1003">
            <v>10995001.310000001</v>
          </cell>
          <cell r="Y1003">
            <v>11033536.619999999</v>
          </cell>
          <cell r="Z1003">
            <v>11037835.109999999</v>
          </cell>
          <cell r="AA1003">
            <v>11073100.23</v>
          </cell>
          <cell r="AD1003">
            <v>9596873.0483333338</v>
          </cell>
          <cell r="AE1003">
            <v>9680254.9520833325</v>
          </cell>
          <cell r="AF1003">
            <v>9769332.1199999992</v>
          </cell>
          <cell r="AG1003">
            <v>9860094.3291666657</v>
          </cell>
          <cell r="AH1003">
            <v>9956383.8937500007</v>
          </cell>
          <cell r="AI1003">
            <v>10058521.943333333</v>
          </cell>
          <cell r="AJ1003">
            <v>10160681.225000001</v>
          </cell>
          <cell r="AK1003">
            <v>10266144.513750002</v>
          </cell>
          <cell r="AL1003">
            <v>10376061.410000002</v>
          </cell>
          <cell r="AM1003">
            <v>10484472.829583334</v>
          </cell>
          <cell r="AN1003">
            <v>10582354.519166667</v>
          </cell>
          <cell r="AP1003">
            <v>10759645.149583334</v>
          </cell>
          <cell r="AT1003">
            <v>0</v>
          </cell>
        </row>
        <row r="1004">
          <cell r="J1004">
            <v>0</v>
          </cell>
          <cell r="K1004">
            <v>0</v>
          </cell>
          <cell r="L1004">
            <v>0</v>
          </cell>
          <cell r="M1004">
            <v>0</v>
          </cell>
          <cell r="N1004">
            <v>0</v>
          </cell>
          <cell r="O1004">
            <v>-33242.92</v>
          </cell>
          <cell r="P1004">
            <v>0</v>
          </cell>
          <cell r="Q1004">
            <v>0</v>
          </cell>
          <cell r="R1004">
            <v>0</v>
          </cell>
          <cell r="S1004">
            <v>0</v>
          </cell>
          <cell r="T1004">
            <v>0</v>
          </cell>
          <cell r="U1004">
            <v>0</v>
          </cell>
          <cell r="V1004">
            <v>0</v>
          </cell>
          <cell r="W1004">
            <v>0</v>
          </cell>
          <cell r="X1004">
            <v>0</v>
          </cell>
          <cell r="Y1004">
            <v>-0.23</v>
          </cell>
          <cell r="Z1004">
            <v>0</v>
          </cell>
          <cell r="AA1004">
            <v>0</v>
          </cell>
          <cell r="AD1004">
            <v>-2770.2433333333333</v>
          </cell>
          <cell r="AE1004">
            <v>-2770.2433333333333</v>
          </cell>
          <cell r="AF1004">
            <v>-2770.2433333333333</v>
          </cell>
          <cell r="AG1004">
            <v>-2770.2433333333333</v>
          </cell>
          <cell r="AH1004">
            <v>-2770.2433333333333</v>
          </cell>
          <cell r="AI1004">
            <v>-2770.2433333333333</v>
          </cell>
          <cell r="AJ1004">
            <v>-2770.2433333333333</v>
          </cell>
          <cell r="AK1004">
            <v>-2770.2433333333333</v>
          </cell>
          <cell r="AL1004">
            <v>-2770.2529166666664</v>
          </cell>
          <cell r="AM1004">
            <v>-2770.2625000000003</v>
          </cell>
          <cell r="AN1004">
            <v>-1385.1408333333331</v>
          </cell>
          <cell r="AP1004">
            <v>-1532.3408333333334</v>
          </cell>
          <cell r="AT1004">
            <v>0</v>
          </cell>
        </row>
        <row r="1005">
          <cell r="J1005">
            <v>-138353531.25999999</v>
          </cell>
          <cell r="K1005">
            <v>-140084586.06999999</v>
          </cell>
          <cell r="L1005">
            <v>-141353292.77000001</v>
          </cell>
          <cell r="M1005">
            <v>-142306695.19</v>
          </cell>
          <cell r="N1005">
            <v>-143682889</v>
          </cell>
          <cell r="O1005">
            <v>-144829382.24000001</v>
          </cell>
          <cell r="P1005">
            <v>-146543663.49000001</v>
          </cell>
          <cell r="Q1005">
            <v>-148238155.5</v>
          </cell>
          <cell r="R1005">
            <v>-149425216.55000001</v>
          </cell>
          <cell r="S1005">
            <v>-150826628.19999999</v>
          </cell>
          <cell r="T1005">
            <v>-151608057.96000001</v>
          </cell>
          <cell r="U1005">
            <v>-153951673.27000001</v>
          </cell>
          <cell r="V1005">
            <v>-156716210.31999999</v>
          </cell>
          <cell r="W1005">
            <v>-158068065.55000001</v>
          </cell>
          <cell r="X1005">
            <v>-159910382.44999999</v>
          </cell>
          <cell r="Y1005">
            <v>-161240231.86000001</v>
          </cell>
          <cell r="Z1005">
            <v>-161978491.03</v>
          </cell>
          <cell r="AA1005">
            <v>-163297230.69999999</v>
          </cell>
          <cell r="AD1005">
            <v>-139878956.41499999</v>
          </cell>
          <cell r="AE1005">
            <v>-141200333.38750002</v>
          </cell>
          <cell r="AF1005">
            <v>-142523505.54458332</v>
          </cell>
          <cell r="AG1005">
            <v>-143850816.92458335</v>
          </cell>
          <cell r="AH1005">
            <v>-145226627.74666667</v>
          </cell>
          <cell r="AI1005">
            <v>-146698759.2525</v>
          </cell>
          <cell r="AJ1005">
            <v>-148213182.52500001</v>
          </cell>
          <cell r="AK1005">
            <v>-149735706.24000001</v>
          </cell>
          <cell r="AL1005">
            <v>-151297815.67125002</v>
          </cell>
          <cell r="AM1005">
            <v>-152849029.78374997</v>
          </cell>
          <cell r="AN1005">
            <v>-154380840.22083333</v>
          </cell>
          <cell r="AP1005">
            <v>-157493569.48166665</v>
          </cell>
          <cell r="AT1005">
            <v>0</v>
          </cell>
        </row>
        <row r="1006">
          <cell r="J1006">
            <v>-44731238.460000001</v>
          </cell>
          <cell r="K1006">
            <v>-45088206.659999996</v>
          </cell>
          <cell r="L1006">
            <v>-45314032.049999997</v>
          </cell>
          <cell r="M1006">
            <v>-45415398.719999999</v>
          </cell>
          <cell r="N1006">
            <v>-45589698.770000003</v>
          </cell>
          <cell r="O1006">
            <v>-45921376.270000003</v>
          </cell>
          <cell r="P1006">
            <v>-46370367.200000003</v>
          </cell>
          <cell r="Q1006">
            <v>-46743549.850000001</v>
          </cell>
          <cell r="R1006">
            <v>-47038022.560000002</v>
          </cell>
          <cell r="S1006">
            <v>-47239109.850000001</v>
          </cell>
          <cell r="T1006">
            <v>-47366507.939999998</v>
          </cell>
          <cell r="U1006">
            <v>-47880811.880000003</v>
          </cell>
          <cell r="V1006">
            <v>-48298891.869999997</v>
          </cell>
          <cell r="W1006">
            <v>-48459900.219999999</v>
          </cell>
          <cell r="X1006">
            <v>-48877072.590000004</v>
          </cell>
          <cell r="Y1006">
            <v>-49090817.649999999</v>
          </cell>
          <cell r="Z1006">
            <v>-49180704.869999997</v>
          </cell>
          <cell r="AA1006">
            <v>-49594347.75</v>
          </cell>
          <cell r="AD1006">
            <v>-44970877.323749997</v>
          </cell>
          <cell r="AE1006">
            <v>-45253748.314999998</v>
          </cell>
          <cell r="AF1006">
            <v>-45533410.206250004</v>
          </cell>
          <cell r="AG1006">
            <v>-45806877.052083336</v>
          </cell>
          <cell r="AH1006">
            <v>-46083352.474583335</v>
          </cell>
          <cell r="AI1006">
            <v>-46373512.242916673</v>
          </cell>
          <cell r="AJ1006">
            <v>-46662651.70000001</v>
          </cell>
          <cell r="AK1006">
            <v>-46951598.954166673</v>
          </cell>
          <cell r="AL1006">
            <v>-47253201.432083331</v>
          </cell>
          <cell r="AM1006">
            <v>-47555969.141666673</v>
          </cell>
          <cell r="AN1006">
            <v>-47858634.874166667</v>
          </cell>
          <cell r="AP1006">
            <v>-48461916.672499992</v>
          </cell>
          <cell r="AT1006">
            <v>0</v>
          </cell>
        </row>
        <row r="1007">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D1007">
            <v>0</v>
          </cell>
          <cell r="AE1007">
            <v>0</v>
          </cell>
          <cell r="AF1007">
            <v>0</v>
          </cell>
          <cell r="AG1007">
            <v>0</v>
          </cell>
          <cell r="AH1007">
            <v>0</v>
          </cell>
          <cell r="AI1007">
            <v>0</v>
          </cell>
          <cell r="AJ1007">
            <v>0</v>
          </cell>
          <cell r="AK1007">
            <v>0</v>
          </cell>
          <cell r="AL1007">
            <v>0</v>
          </cell>
          <cell r="AM1007">
            <v>0</v>
          </cell>
          <cell r="AN1007">
            <v>0</v>
          </cell>
          <cell r="AP1007">
            <v>0</v>
          </cell>
          <cell r="AT1007">
            <v>0</v>
          </cell>
        </row>
        <row r="1008">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D1008">
            <v>0</v>
          </cell>
          <cell r="AE1008">
            <v>0</v>
          </cell>
          <cell r="AF1008">
            <v>0</v>
          </cell>
          <cell r="AG1008">
            <v>0</v>
          </cell>
          <cell r="AH1008">
            <v>0</v>
          </cell>
          <cell r="AI1008">
            <v>0</v>
          </cell>
          <cell r="AJ1008">
            <v>0</v>
          </cell>
          <cell r="AK1008">
            <v>0</v>
          </cell>
          <cell r="AL1008">
            <v>0</v>
          </cell>
          <cell r="AM1008">
            <v>0</v>
          </cell>
          <cell r="AN1008">
            <v>0</v>
          </cell>
          <cell r="AP1008">
            <v>2986996.3466666662</v>
          </cell>
          <cell r="AT1008">
            <v>0</v>
          </cell>
        </row>
        <row r="1009">
          <cell r="J1009">
            <v>0</v>
          </cell>
          <cell r="K1009">
            <v>0</v>
          </cell>
          <cell r="L1009">
            <v>0</v>
          </cell>
          <cell r="M1009">
            <v>0</v>
          </cell>
          <cell r="N1009">
            <v>119027.25</v>
          </cell>
          <cell r="O1009">
            <v>295676.06</v>
          </cell>
          <cell r="P1009">
            <v>521725.47</v>
          </cell>
          <cell r="Q1009">
            <v>749096.66</v>
          </cell>
          <cell r="R1009">
            <v>1142873.26</v>
          </cell>
          <cell r="S1009">
            <v>1206739.92</v>
          </cell>
          <cell r="T1009">
            <v>1621416.83</v>
          </cell>
          <cell r="U1009">
            <v>1926237.42</v>
          </cell>
          <cell r="V1009">
            <v>2134880.62</v>
          </cell>
          <cell r="W1009">
            <v>2421205.14</v>
          </cell>
          <cell r="X1009">
            <v>2605348.7799999998</v>
          </cell>
          <cell r="Y1009">
            <v>2780409.16</v>
          </cell>
          <cell r="Z1009">
            <v>3082386.9</v>
          </cell>
          <cell r="AA1009">
            <v>3349257.44</v>
          </cell>
          <cell r="AD1009">
            <v>109248.09250000001</v>
          </cell>
          <cell r="AE1009">
            <v>188080.17249999999</v>
          </cell>
          <cell r="AF1009">
            <v>285980.72166666668</v>
          </cell>
          <cell r="AG1009">
            <v>403820.58624999999</v>
          </cell>
          <cell r="AH1009">
            <v>551639.51333333331</v>
          </cell>
          <cell r="AI1009">
            <v>720852.76500000001</v>
          </cell>
          <cell r="AJ1009">
            <v>910689.67166666675</v>
          </cell>
          <cell r="AK1009">
            <v>1120129.4183333335</v>
          </cell>
          <cell r="AL1009">
            <v>1344535.9991666668</v>
          </cell>
          <cell r="AM1009">
            <v>1583859.6995833332</v>
          </cell>
          <cell r="AN1009">
            <v>1834565.575833333</v>
          </cell>
          <cell r="AP1009">
            <v>2187454.6624999996</v>
          </cell>
          <cell r="AT1009" t="str">
            <v>23</v>
          </cell>
        </row>
        <row r="1010">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D1010">
            <v>0</v>
          </cell>
          <cell r="AE1010">
            <v>0</v>
          </cell>
          <cell r="AF1010">
            <v>0</v>
          </cell>
          <cell r="AG1010">
            <v>0</v>
          </cell>
          <cell r="AH1010">
            <v>0</v>
          </cell>
          <cell r="AI1010">
            <v>0</v>
          </cell>
          <cell r="AJ1010">
            <v>0</v>
          </cell>
          <cell r="AK1010">
            <v>0</v>
          </cell>
          <cell r="AL1010">
            <v>0</v>
          </cell>
          <cell r="AM1010">
            <v>0</v>
          </cell>
          <cell r="AN1010">
            <v>0</v>
          </cell>
          <cell r="AP1010">
            <v>0</v>
          </cell>
          <cell r="AT1010">
            <v>0</v>
          </cell>
        </row>
        <row r="1011">
          <cell r="J1011">
            <v>943925</v>
          </cell>
          <cell r="K1011">
            <v>954898</v>
          </cell>
          <cell r="L1011">
            <v>966387</v>
          </cell>
          <cell r="M1011">
            <v>956825</v>
          </cell>
          <cell r="N1011">
            <v>966989</v>
          </cell>
          <cell r="O1011">
            <v>977492</v>
          </cell>
          <cell r="P1011">
            <v>987656</v>
          </cell>
          <cell r="Q1011">
            <v>998178</v>
          </cell>
          <cell r="R1011">
            <v>1008681</v>
          </cell>
          <cell r="S1011">
            <v>1018167</v>
          </cell>
          <cell r="T1011">
            <v>1028670</v>
          </cell>
          <cell r="U1011">
            <v>1029385</v>
          </cell>
          <cell r="V1011">
            <v>1040269</v>
          </cell>
          <cell r="W1011">
            <v>1050802</v>
          </cell>
          <cell r="X1011">
            <v>1062420</v>
          </cell>
          <cell r="Y1011">
            <v>1074038</v>
          </cell>
          <cell r="Z1011">
            <v>1085281</v>
          </cell>
          <cell r="AA1011">
            <v>1097632</v>
          </cell>
          <cell r="AD1011">
            <v>947050.20833333337</v>
          </cell>
          <cell r="AE1011">
            <v>956029.66666666663</v>
          </cell>
          <cell r="AF1011">
            <v>964983.125</v>
          </cell>
          <cell r="AG1011">
            <v>973910.58333333337</v>
          </cell>
          <cell r="AH1011">
            <v>982404.5</v>
          </cell>
          <cell r="AI1011">
            <v>990452.08333333337</v>
          </cell>
          <cell r="AJ1011">
            <v>998462.41666666663</v>
          </cell>
          <cell r="AK1011">
            <v>1006459.7916666666</v>
          </cell>
          <cell r="AL1011">
            <v>1015345.0416666666</v>
          </cell>
          <cell r="AM1011">
            <v>1025157.75</v>
          </cell>
          <cell r="AN1011">
            <v>1035092.4166666666</v>
          </cell>
          <cell r="AP1011">
            <v>1055415.5833333333</v>
          </cell>
          <cell r="AT1011">
            <v>23</v>
          </cell>
        </row>
        <row r="1012">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D1012">
            <v>0</v>
          </cell>
          <cell r="AE1012">
            <v>0</v>
          </cell>
          <cell r="AF1012">
            <v>0</v>
          </cell>
          <cell r="AG1012">
            <v>0</v>
          </cell>
          <cell r="AH1012">
            <v>0</v>
          </cell>
          <cell r="AI1012">
            <v>0</v>
          </cell>
          <cell r="AJ1012">
            <v>0</v>
          </cell>
          <cell r="AK1012">
            <v>0</v>
          </cell>
          <cell r="AL1012">
            <v>0</v>
          </cell>
          <cell r="AM1012">
            <v>0</v>
          </cell>
          <cell r="AN1012">
            <v>0</v>
          </cell>
          <cell r="AP1012">
            <v>0</v>
          </cell>
          <cell r="AT1012" t="str">
            <v>57</v>
          </cell>
        </row>
        <row r="1013">
          <cell r="J1013">
            <v>8930316.0800000001</v>
          </cell>
          <cell r="K1013">
            <v>8381613.6799999997</v>
          </cell>
          <cell r="L1013">
            <v>7768852.3799999999</v>
          </cell>
          <cell r="M1013">
            <v>7159497.0999999996</v>
          </cell>
          <cell r="N1013">
            <v>6619971.5800000001</v>
          </cell>
          <cell r="O1013">
            <v>5886918.5</v>
          </cell>
          <cell r="P1013">
            <v>5111235.59</v>
          </cell>
          <cell r="Q1013">
            <v>3910850.35</v>
          </cell>
          <cell r="R1013">
            <v>2727468.29</v>
          </cell>
          <cell r="S1013">
            <v>1768752.56</v>
          </cell>
          <cell r="T1013">
            <v>845193.04</v>
          </cell>
          <cell r="U1013">
            <v>97011.35</v>
          </cell>
          <cell r="V1013">
            <v>10995035.84</v>
          </cell>
          <cell r="W1013">
            <v>10133800.810000001</v>
          </cell>
          <cell r="X1013">
            <v>9459683.2100000009</v>
          </cell>
          <cell r="Y1013">
            <v>8630238.2400000002</v>
          </cell>
          <cell r="Z1013">
            <v>7864173.3600000003</v>
          </cell>
          <cell r="AA1013">
            <v>6902793.4400000004</v>
          </cell>
          <cell r="AD1013">
            <v>4701442.6712499997</v>
          </cell>
          <cell r="AE1013">
            <v>4799645.8516666666</v>
          </cell>
          <cell r="AF1013">
            <v>4867883.1208333327</v>
          </cell>
          <cell r="AG1013">
            <v>4910590.8137499997</v>
          </cell>
          <cell r="AH1013">
            <v>4929931.2354166666</v>
          </cell>
          <cell r="AI1013">
            <v>5020003.3650000002</v>
          </cell>
          <cell r="AJ1013">
            <v>5179041.1520833336</v>
          </cell>
          <cell r="AK1013">
            <v>5322500.2337500006</v>
          </cell>
          <cell r="AL1013">
            <v>5454232.3991666669</v>
          </cell>
          <cell r="AM1013">
            <v>5567355.020833333</v>
          </cell>
          <cell r="AN1013">
            <v>5661524.8841666682</v>
          </cell>
          <cell r="AP1013">
            <v>5770309.5887500001</v>
          </cell>
          <cell r="AT1013" t="str">
            <v>23</v>
          </cell>
        </row>
        <row r="1014">
          <cell r="J1014">
            <v>22583186.050000001</v>
          </cell>
          <cell r="K1014">
            <v>21965195.030000001</v>
          </cell>
          <cell r="L1014">
            <v>21433779.059999999</v>
          </cell>
          <cell r="M1014">
            <v>20977984.390000001</v>
          </cell>
          <cell r="N1014">
            <v>20309269.940000001</v>
          </cell>
          <cell r="O1014">
            <v>18939241.010000002</v>
          </cell>
          <cell r="P1014">
            <v>17024348.699999999</v>
          </cell>
          <cell r="Q1014">
            <v>13240555.550000001</v>
          </cell>
          <cell r="R1014">
            <v>9126128.9299999997</v>
          </cell>
          <cell r="S1014">
            <v>5922680.1600000001</v>
          </cell>
          <cell r="T1014">
            <v>3165462.57</v>
          </cell>
          <cell r="U1014">
            <v>1301989.98</v>
          </cell>
          <cell r="V1014">
            <v>22817338.77</v>
          </cell>
          <cell r="W1014">
            <v>22074699.899999999</v>
          </cell>
          <cell r="X1014">
            <v>21576708.09</v>
          </cell>
          <cell r="Y1014">
            <v>21085745.719999999</v>
          </cell>
          <cell r="Z1014">
            <v>20425440.829999998</v>
          </cell>
          <cell r="AA1014">
            <v>18686975.219999999</v>
          </cell>
          <cell r="AD1014">
            <v>13763185.986249998</v>
          </cell>
          <cell r="AE1014">
            <v>14234361.997916669</v>
          </cell>
          <cell r="AF1014">
            <v>14521786.886250002</v>
          </cell>
          <cell r="AG1014">
            <v>14662264.190833336</v>
          </cell>
          <cell r="AH1014">
            <v>14682626.814583333</v>
          </cell>
          <cell r="AI1014">
            <v>14675574.810833333</v>
          </cell>
          <cell r="AJ1014">
            <v>14689893.877083333</v>
          </cell>
          <cell r="AK1014">
            <v>14700411.956249999</v>
          </cell>
          <cell r="AL1014">
            <v>14710857.387916667</v>
          </cell>
          <cell r="AM1014">
            <v>14720187.897083333</v>
          </cell>
          <cell r="AN1014">
            <v>14714517.276249999</v>
          </cell>
          <cell r="AP1014">
            <v>14560244.492499998</v>
          </cell>
          <cell r="AT1014" t="str">
            <v>35</v>
          </cell>
        </row>
        <row r="1015">
          <cell r="J1015">
            <v>3218100.43</v>
          </cell>
          <cell r="K1015">
            <v>2959562.65</v>
          </cell>
          <cell r="L1015">
            <v>2704002.92</v>
          </cell>
          <cell r="M1015">
            <v>2443371.7799999998</v>
          </cell>
          <cell r="N1015">
            <v>2189336.4</v>
          </cell>
          <cell r="O1015">
            <v>1946607.69</v>
          </cell>
          <cell r="P1015">
            <v>1703651.61</v>
          </cell>
          <cell r="Q1015">
            <v>1406373.62</v>
          </cell>
          <cell r="R1015">
            <v>1105965.46</v>
          </cell>
          <cell r="S1015">
            <v>844328.51</v>
          </cell>
          <cell r="T1015">
            <v>573712.78</v>
          </cell>
          <cell r="U1015">
            <v>331945.13</v>
          </cell>
          <cell r="V1015">
            <v>8976893.4700000007</v>
          </cell>
          <cell r="W1015">
            <v>7992889.2400000002</v>
          </cell>
          <cell r="X1015">
            <v>7523684.8700000001</v>
          </cell>
          <cell r="Y1015">
            <v>6736486.75</v>
          </cell>
          <cell r="Z1015">
            <v>6028285.7599999998</v>
          </cell>
          <cell r="AA1015">
            <v>5297579.28</v>
          </cell>
          <cell r="AD1015">
            <v>1873313.9658333333</v>
          </cell>
          <cell r="AE1015">
            <v>1819980.0633333335</v>
          </cell>
          <cell r="AF1015">
            <v>1787872.8879166667</v>
          </cell>
          <cell r="AG1015">
            <v>1775257.094166667</v>
          </cell>
          <cell r="AH1015">
            <v>1779519.1358333339</v>
          </cell>
          <cell r="AI1015">
            <v>2025529.625</v>
          </cell>
          <cell r="AJ1015">
            <v>2475201.2762500001</v>
          </cell>
          <cell r="AK1015">
            <v>2885743.2987499996</v>
          </cell>
          <cell r="AL1015">
            <v>3265443.1704166667</v>
          </cell>
          <cell r="AM1015">
            <v>3604279.1841666661</v>
          </cell>
          <cell r="AN1015">
            <v>3903859.2237499994</v>
          </cell>
          <cell r="AP1015">
            <v>4391811.0937500009</v>
          </cell>
          <cell r="AT1015" t="str">
            <v>23</v>
          </cell>
        </row>
        <row r="1016">
          <cell r="J1016">
            <v>10240640.970000001</v>
          </cell>
          <cell r="K1016">
            <v>9848486.9299999997</v>
          </cell>
          <cell r="L1016">
            <v>9478896.4700000007</v>
          </cell>
          <cell r="M1016">
            <v>9192120.0500000007</v>
          </cell>
          <cell r="N1016">
            <v>8798287.8900000006</v>
          </cell>
          <cell r="O1016">
            <v>8279002.9800000004</v>
          </cell>
          <cell r="P1016">
            <v>7598280.0499999998</v>
          </cell>
          <cell r="Q1016">
            <v>6399550.1500000004</v>
          </cell>
          <cell r="R1016">
            <v>5015706.95</v>
          </cell>
          <cell r="S1016">
            <v>3908141.21</v>
          </cell>
          <cell r="T1016">
            <v>2892585.87</v>
          </cell>
          <cell r="U1016">
            <v>2159655.3199999998</v>
          </cell>
          <cell r="V1016">
            <v>14126307.74</v>
          </cell>
          <cell r="W1016">
            <v>13543538.93</v>
          </cell>
          <cell r="X1016">
            <v>13111523.77</v>
          </cell>
          <cell r="Y1016">
            <v>12668000.699999999</v>
          </cell>
          <cell r="Z1016">
            <v>12177414.73</v>
          </cell>
          <cell r="AA1016">
            <v>11416613.470000001</v>
          </cell>
          <cell r="AD1016">
            <v>6276173.7358333347</v>
          </cell>
          <cell r="AE1016">
            <v>6520391.2358333347</v>
          </cell>
          <cell r="AF1016">
            <v>6705831.7029166678</v>
          </cell>
          <cell r="AG1016">
            <v>6844545.331666667</v>
          </cell>
          <cell r="AH1016">
            <v>6943770.5233333344</v>
          </cell>
          <cell r="AI1016">
            <v>7146182.3520833338</v>
          </cell>
          <cell r="AJ1016">
            <v>7462045.6341666654</v>
          </cell>
          <cell r="AK1016">
            <v>7767365.6049999995</v>
          </cell>
          <cell r="AL1016">
            <v>8063553.4362500003</v>
          </cell>
          <cell r="AM1016">
            <v>8349178.748333334</v>
          </cell>
          <cell r="AN1016">
            <v>8620709.4704166669</v>
          </cell>
          <cell r="AP1016">
            <v>9087403.040000001</v>
          </cell>
          <cell r="AT1016" t="str">
            <v>35</v>
          </cell>
        </row>
        <row r="1017">
          <cell r="J1017">
            <v>14125.69</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D1017">
            <v>94836.818333333315</v>
          </cell>
          <cell r="AE1017">
            <v>60204.900416666664</v>
          </cell>
          <cell r="AF1017">
            <v>33700.357083333329</v>
          </cell>
          <cell r="AG1017">
            <v>15280.578750000001</v>
          </cell>
          <cell r="AH1017">
            <v>4578.0279166666669</v>
          </cell>
          <cell r="AI1017">
            <v>588.57041666666669</v>
          </cell>
          <cell r="AJ1017">
            <v>0</v>
          </cell>
          <cell r="AK1017">
            <v>0</v>
          </cell>
          <cell r="AL1017">
            <v>0</v>
          </cell>
          <cell r="AM1017">
            <v>0</v>
          </cell>
          <cell r="AN1017">
            <v>0</v>
          </cell>
          <cell r="AP1017">
            <v>0</v>
          </cell>
          <cell r="AT1017" t="str">
            <v>23</v>
          </cell>
        </row>
        <row r="1018">
          <cell r="J1018">
            <v>1359180.81</v>
          </cell>
          <cell r="K1018">
            <v>1256679.8500000001</v>
          </cell>
          <cell r="L1018">
            <v>1144474.51</v>
          </cell>
          <cell r="M1018">
            <v>991224.06</v>
          </cell>
          <cell r="N1018">
            <v>866806.36</v>
          </cell>
          <cell r="O1018">
            <v>750502.3</v>
          </cell>
          <cell r="P1018">
            <v>640125.77</v>
          </cell>
          <cell r="Q1018">
            <v>526913.34</v>
          </cell>
          <cell r="R1018">
            <v>414185.64</v>
          </cell>
          <cell r="S1018">
            <v>289529.78000000003</v>
          </cell>
          <cell r="T1018">
            <v>173479.21</v>
          </cell>
          <cell r="U1018">
            <v>54431.57</v>
          </cell>
          <cell r="V1018">
            <v>0</v>
          </cell>
          <cell r="W1018">
            <v>0</v>
          </cell>
          <cell r="X1018">
            <v>0</v>
          </cell>
          <cell r="Y1018">
            <v>0</v>
          </cell>
          <cell r="Z1018">
            <v>0</v>
          </cell>
          <cell r="AA1018">
            <v>0</v>
          </cell>
          <cell r="AD1018">
            <v>606037.52749999997</v>
          </cell>
          <cell r="AE1018">
            <v>645249.98499999999</v>
          </cell>
          <cell r="AF1018">
            <v>674571.46083333332</v>
          </cell>
          <cell r="AG1018">
            <v>693863.50208333333</v>
          </cell>
          <cell r="AH1018">
            <v>703359.78458333341</v>
          </cell>
          <cell r="AI1018">
            <v>648995.23291666666</v>
          </cell>
          <cell r="AJ1018">
            <v>540001.03874999995</v>
          </cell>
          <cell r="AK1018">
            <v>439952.94041666668</v>
          </cell>
          <cell r="AL1018">
            <v>350965.5</v>
          </cell>
          <cell r="AM1018">
            <v>273547.56583333336</v>
          </cell>
          <cell r="AN1018">
            <v>206159.70499999999</v>
          </cell>
          <cell r="AP1018">
            <v>99590.239166666652</v>
          </cell>
          <cell r="AT1018" t="str">
            <v>23</v>
          </cell>
        </row>
        <row r="1019">
          <cell r="J1019">
            <v>-965200</v>
          </cell>
          <cell r="K1019">
            <v>3056315</v>
          </cell>
          <cell r="L1019">
            <v>-1667092</v>
          </cell>
          <cell r="M1019">
            <v>-3719632</v>
          </cell>
          <cell r="N1019">
            <v>-365150</v>
          </cell>
          <cell r="O1019">
            <v>904412</v>
          </cell>
          <cell r="P1019">
            <v>8308131</v>
          </cell>
          <cell r="Q1019">
            <v>2058382</v>
          </cell>
          <cell r="R1019">
            <v>2058382</v>
          </cell>
          <cell r="S1019">
            <v>2058382</v>
          </cell>
          <cell r="T1019">
            <v>2058382</v>
          </cell>
          <cell r="U1019">
            <v>2058382</v>
          </cell>
          <cell r="V1019">
            <v>2058382</v>
          </cell>
          <cell r="W1019">
            <v>2058382</v>
          </cell>
          <cell r="X1019">
            <v>2058382</v>
          </cell>
          <cell r="Y1019">
            <v>2058382</v>
          </cell>
          <cell r="Z1019">
            <v>2058382</v>
          </cell>
          <cell r="AA1019">
            <v>2058382</v>
          </cell>
          <cell r="AD1019">
            <v>-2432701.9166666665</v>
          </cell>
          <cell r="AE1019">
            <v>-1921317.8333333333</v>
          </cell>
          <cell r="AF1019">
            <v>-939438.125</v>
          </cell>
          <cell r="AG1019">
            <v>193767.66666666666</v>
          </cell>
          <cell r="AH1019">
            <v>1045509.875</v>
          </cell>
          <cell r="AI1019">
            <v>1446290.4166666667</v>
          </cell>
          <cell r="AJ1019">
            <v>1530692.4583333333</v>
          </cell>
          <cell r="AK1019">
            <v>1644340</v>
          </cell>
          <cell r="AL1019">
            <v>2040318.6666666667</v>
          </cell>
          <cell r="AM1019">
            <v>2382049.75</v>
          </cell>
          <cell r="AN1019">
            <v>2531112.3333333335</v>
          </cell>
          <cell r="AP1019">
            <v>2058382</v>
          </cell>
          <cell r="AT1019" t="str">
            <v>57</v>
          </cell>
        </row>
        <row r="1020">
          <cell r="J1020">
            <v>965200</v>
          </cell>
          <cell r="K1020">
            <v>-3056315</v>
          </cell>
          <cell r="L1020">
            <v>1667092</v>
          </cell>
          <cell r="M1020">
            <v>3719632</v>
          </cell>
          <cell r="N1020">
            <v>365150</v>
          </cell>
          <cell r="O1020">
            <v>-904412</v>
          </cell>
          <cell r="P1020">
            <v>-8308131</v>
          </cell>
          <cell r="Q1020">
            <v>-2058382</v>
          </cell>
          <cell r="R1020">
            <v>-2058382</v>
          </cell>
          <cell r="S1020">
            <v>-2058382</v>
          </cell>
          <cell r="T1020">
            <v>-2058382</v>
          </cell>
          <cell r="U1020">
            <v>-2058382</v>
          </cell>
          <cell r="V1020">
            <v>-2058382</v>
          </cell>
          <cell r="W1020">
            <v>-2058382</v>
          </cell>
          <cell r="X1020">
            <v>-2058382</v>
          </cell>
          <cell r="Y1020">
            <v>-2058382</v>
          </cell>
          <cell r="Z1020">
            <v>-2058382</v>
          </cell>
          <cell r="AA1020">
            <v>-2058382</v>
          </cell>
          <cell r="AD1020">
            <v>2432701.9166666665</v>
          </cell>
          <cell r="AE1020">
            <v>1921317.8333333333</v>
          </cell>
          <cell r="AF1020">
            <v>939438.125</v>
          </cell>
          <cell r="AG1020">
            <v>-193767.66666666666</v>
          </cell>
          <cell r="AH1020">
            <v>-1045509.875</v>
          </cell>
          <cell r="AI1020">
            <v>-1446290.4166666667</v>
          </cell>
          <cell r="AJ1020">
            <v>-1530692.4583333333</v>
          </cell>
          <cell r="AK1020">
            <v>-1644340</v>
          </cell>
          <cell r="AL1020">
            <v>-2040318.6666666667</v>
          </cell>
          <cell r="AM1020">
            <v>-2382049.75</v>
          </cell>
          <cell r="AN1020">
            <v>-2531112.3333333335</v>
          </cell>
          <cell r="AP1020">
            <v>-2058382</v>
          </cell>
          <cell r="AT1020" t="str">
            <v>57</v>
          </cell>
        </row>
        <row r="1021">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D1021">
            <v>0</v>
          </cell>
          <cell r="AE1021">
            <v>0</v>
          </cell>
          <cell r="AF1021">
            <v>0</v>
          </cell>
          <cell r="AG1021">
            <v>0</v>
          </cell>
          <cell r="AH1021">
            <v>0</v>
          </cell>
          <cell r="AI1021">
            <v>0</v>
          </cell>
          <cell r="AJ1021">
            <v>0</v>
          </cell>
          <cell r="AK1021">
            <v>0</v>
          </cell>
          <cell r="AL1021">
            <v>0</v>
          </cell>
          <cell r="AM1021">
            <v>0</v>
          </cell>
          <cell r="AN1021">
            <v>0</v>
          </cell>
          <cell r="AP1021">
            <v>366456.90458333335</v>
          </cell>
          <cell r="AT1021">
            <v>0</v>
          </cell>
        </row>
        <row r="1022">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D1022">
            <v>0</v>
          </cell>
          <cell r="AE1022">
            <v>0</v>
          </cell>
          <cell r="AF1022">
            <v>0</v>
          </cell>
          <cell r="AG1022">
            <v>0</v>
          </cell>
          <cell r="AH1022">
            <v>0</v>
          </cell>
          <cell r="AI1022">
            <v>0</v>
          </cell>
          <cell r="AJ1022">
            <v>0</v>
          </cell>
          <cell r="AK1022">
            <v>0</v>
          </cell>
          <cell r="AL1022">
            <v>0</v>
          </cell>
          <cell r="AM1022">
            <v>0</v>
          </cell>
          <cell r="AN1022">
            <v>0</v>
          </cell>
          <cell r="AP1022">
            <v>812566.32624999993</v>
          </cell>
          <cell r="AT1022">
            <v>0</v>
          </cell>
        </row>
        <row r="1023">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D1023">
            <v>0</v>
          </cell>
          <cell r="AE1023">
            <v>0</v>
          </cell>
          <cell r="AF1023">
            <v>0</v>
          </cell>
          <cell r="AG1023">
            <v>0</v>
          </cell>
          <cell r="AH1023">
            <v>0</v>
          </cell>
          <cell r="AI1023">
            <v>0</v>
          </cell>
          <cell r="AJ1023">
            <v>0</v>
          </cell>
          <cell r="AK1023">
            <v>0</v>
          </cell>
          <cell r="AL1023">
            <v>0</v>
          </cell>
          <cell r="AM1023">
            <v>0</v>
          </cell>
          <cell r="AN1023">
            <v>0</v>
          </cell>
          <cell r="AP1023">
            <v>0</v>
          </cell>
          <cell r="AT1023" t="str">
            <v>60</v>
          </cell>
        </row>
        <row r="1024">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D1024">
            <v>0</v>
          </cell>
          <cell r="AE1024">
            <v>0</v>
          </cell>
          <cell r="AF1024">
            <v>0</v>
          </cell>
          <cell r="AG1024">
            <v>0</v>
          </cell>
          <cell r="AH1024">
            <v>0</v>
          </cell>
          <cell r="AI1024">
            <v>0</v>
          </cell>
          <cell r="AJ1024">
            <v>0</v>
          </cell>
          <cell r="AK1024">
            <v>0</v>
          </cell>
          <cell r="AL1024">
            <v>0</v>
          </cell>
          <cell r="AM1024">
            <v>0</v>
          </cell>
          <cell r="AN1024">
            <v>0</v>
          </cell>
          <cell r="AP1024">
            <v>0</v>
          </cell>
          <cell r="AT1024" t="str">
            <v>60</v>
          </cell>
        </row>
        <row r="1025">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D1025">
            <v>0</v>
          </cell>
          <cell r="AE1025">
            <v>0</v>
          </cell>
          <cell r="AF1025">
            <v>0</v>
          </cell>
          <cell r="AG1025">
            <v>0</v>
          </cell>
          <cell r="AH1025">
            <v>0</v>
          </cell>
          <cell r="AI1025">
            <v>0</v>
          </cell>
          <cell r="AJ1025">
            <v>0</v>
          </cell>
          <cell r="AK1025">
            <v>0</v>
          </cell>
          <cell r="AL1025">
            <v>0</v>
          </cell>
          <cell r="AM1025">
            <v>0</v>
          </cell>
          <cell r="AN1025">
            <v>0</v>
          </cell>
          <cell r="AP1025">
            <v>0</v>
          </cell>
          <cell r="AT1025" t="str">
            <v>60</v>
          </cell>
        </row>
        <row r="1026">
          <cell r="J1026">
            <v>0</v>
          </cell>
          <cell r="K1026">
            <v>0</v>
          </cell>
          <cell r="L1026">
            <v>0</v>
          </cell>
          <cell r="M1026">
            <v>0</v>
          </cell>
          <cell r="N1026">
            <v>0</v>
          </cell>
          <cell r="O1026">
            <v>0</v>
          </cell>
          <cell r="P1026">
            <v>0</v>
          </cell>
          <cell r="Q1026">
            <v>0</v>
          </cell>
          <cell r="R1026">
            <v>10111744</v>
          </cell>
          <cell r="S1026">
            <v>10708349</v>
          </cell>
          <cell r="T1026">
            <v>9973966</v>
          </cell>
          <cell r="U1026">
            <v>8062649</v>
          </cell>
          <cell r="V1026">
            <v>9795304</v>
          </cell>
          <cell r="W1026">
            <v>8670008</v>
          </cell>
          <cell r="X1026">
            <v>5683346</v>
          </cell>
          <cell r="Y1026">
            <v>7899462</v>
          </cell>
          <cell r="Z1026">
            <v>9062294</v>
          </cell>
          <cell r="AA1026">
            <v>8755675</v>
          </cell>
          <cell r="AD1026">
            <v>0</v>
          </cell>
          <cell r="AE1026">
            <v>421322.66666666669</v>
          </cell>
          <cell r="AF1026">
            <v>1288826.5416666667</v>
          </cell>
          <cell r="AG1026">
            <v>2150589.6666666665</v>
          </cell>
          <cell r="AH1026">
            <v>2902115.2916666665</v>
          </cell>
          <cell r="AI1026">
            <v>3646196.6666666665</v>
          </cell>
          <cell r="AJ1026">
            <v>4415584.666666667</v>
          </cell>
          <cell r="AK1026">
            <v>5013641.083333333</v>
          </cell>
          <cell r="AL1026">
            <v>5579591.416666667</v>
          </cell>
          <cell r="AM1026">
            <v>6286331.25</v>
          </cell>
          <cell r="AN1026">
            <v>7028746.625</v>
          </cell>
          <cell r="AP1026">
            <v>8810564.791666666</v>
          </cell>
          <cell r="AT1026" t="str">
            <v>57</v>
          </cell>
        </row>
        <row r="1027">
          <cell r="J1027">
            <v>0</v>
          </cell>
          <cell r="K1027">
            <v>0</v>
          </cell>
          <cell r="L1027">
            <v>0</v>
          </cell>
          <cell r="M1027">
            <v>0</v>
          </cell>
          <cell r="N1027">
            <v>0</v>
          </cell>
          <cell r="O1027">
            <v>0</v>
          </cell>
          <cell r="P1027">
            <v>0</v>
          </cell>
          <cell r="Q1027">
            <v>0</v>
          </cell>
          <cell r="R1027">
            <v>-10111744</v>
          </cell>
          <cell r="S1027">
            <v>-10708349</v>
          </cell>
          <cell r="T1027">
            <v>-9973966</v>
          </cell>
          <cell r="U1027">
            <v>-8062649</v>
          </cell>
          <cell r="V1027">
            <v>-9795304</v>
          </cell>
          <cell r="W1027">
            <v>-8670008</v>
          </cell>
          <cell r="X1027">
            <v>-5683346</v>
          </cell>
          <cell r="Y1027">
            <v>-7899462</v>
          </cell>
          <cell r="Z1027">
            <v>-9062294</v>
          </cell>
          <cell r="AA1027">
            <v>-8755675</v>
          </cell>
          <cell r="AD1027">
            <v>0</v>
          </cell>
          <cell r="AE1027">
            <v>-421322.66666666669</v>
          </cell>
          <cell r="AF1027">
            <v>-1288826.5416666667</v>
          </cell>
          <cell r="AG1027">
            <v>-2150589.6666666665</v>
          </cell>
          <cell r="AH1027">
            <v>-2902115.2916666665</v>
          </cell>
          <cell r="AI1027">
            <v>-3646196.6666666665</v>
          </cell>
          <cell r="AJ1027">
            <v>-4415584.666666667</v>
          </cell>
          <cell r="AK1027">
            <v>-5013641.083333333</v>
          </cell>
          <cell r="AL1027">
            <v>-5579591.416666667</v>
          </cell>
          <cell r="AM1027">
            <v>-6286331.25</v>
          </cell>
          <cell r="AN1027">
            <v>-7028746.625</v>
          </cell>
          <cell r="AP1027">
            <v>-8810564.791666666</v>
          </cell>
          <cell r="AT1027" t="str">
            <v>57</v>
          </cell>
        </row>
        <row r="1028">
          <cell r="J1028">
            <v>0</v>
          </cell>
          <cell r="K1028">
            <v>0</v>
          </cell>
          <cell r="L1028">
            <v>0</v>
          </cell>
          <cell r="M1028">
            <v>0</v>
          </cell>
          <cell r="N1028">
            <v>0</v>
          </cell>
          <cell r="O1028">
            <v>0</v>
          </cell>
          <cell r="P1028">
            <v>0</v>
          </cell>
          <cell r="Q1028">
            <v>0</v>
          </cell>
          <cell r="R1028">
            <v>-13234651</v>
          </cell>
          <cell r="S1028">
            <v>-17307510</v>
          </cell>
          <cell r="T1028">
            <v>-21395963</v>
          </cell>
          <cell r="U1028">
            <v>-18251743</v>
          </cell>
          <cell r="V1028">
            <v>-12545515</v>
          </cell>
          <cell r="W1028">
            <v>-5171139</v>
          </cell>
          <cell r="X1028">
            <v>240929</v>
          </cell>
          <cell r="Y1028">
            <v>3372314</v>
          </cell>
          <cell r="Z1028">
            <v>10511499</v>
          </cell>
          <cell r="AA1028">
            <v>12686599</v>
          </cell>
          <cell r="AD1028">
            <v>0</v>
          </cell>
          <cell r="AE1028">
            <v>-551443.79166666663</v>
          </cell>
          <cell r="AF1028">
            <v>-1824033.8333333333</v>
          </cell>
          <cell r="AG1028">
            <v>-3436678.5416666665</v>
          </cell>
          <cell r="AH1028">
            <v>-5088666.291666667</v>
          </cell>
          <cell r="AI1028">
            <v>-6371885.375</v>
          </cell>
          <cell r="AJ1028">
            <v>-7110079.291666667</v>
          </cell>
          <cell r="AK1028">
            <v>-7315504.708333333</v>
          </cell>
          <cell r="AL1028">
            <v>-7164952.916666667</v>
          </cell>
          <cell r="AM1028">
            <v>-6586460.708333333</v>
          </cell>
          <cell r="AN1028">
            <v>-5619873.291666667</v>
          </cell>
          <cell r="AP1028">
            <v>-4017158.375</v>
          </cell>
          <cell r="AT1028" t="str">
            <v>57</v>
          </cell>
        </row>
        <row r="1029">
          <cell r="J1029">
            <v>-59290.87</v>
          </cell>
          <cell r="K1029">
            <v>88663.96</v>
          </cell>
          <cell r="L1029">
            <v>161331.23000000001</v>
          </cell>
          <cell r="M1029">
            <v>163442.94</v>
          </cell>
          <cell r="N1029">
            <v>434193.11</v>
          </cell>
          <cell r="O1029">
            <v>528983.55000000005</v>
          </cell>
          <cell r="P1029">
            <v>339847.53</v>
          </cell>
          <cell r="Q1029">
            <v>5440.56</v>
          </cell>
          <cell r="R1029">
            <v>-964599.41</v>
          </cell>
          <cell r="S1029">
            <v>-1257523.27</v>
          </cell>
          <cell r="T1029">
            <v>-930252.99</v>
          </cell>
          <cell r="U1029">
            <v>-755642.59</v>
          </cell>
          <cell r="V1029">
            <v>-623646.29</v>
          </cell>
          <cell r="W1029">
            <v>-607698.13</v>
          </cell>
          <cell r="X1029">
            <v>0</v>
          </cell>
          <cell r="Y1029">
            <v>0</v>
          </cell>
          <cell r="Z1029">
            <v>0</v>
          </cell>
          <cell r="AA1029">
            <v>0</v>
          </cell>
          <cell r="AD1029">
            <v>103021.96916666668</v>
          </cell>
          <cell r="AE1029">
            <v>57965.27375</v>
          </cell>
          <cell r="AF1029">
            <v>-43575.74</v>
          </cell>
          <cell r="AG1029">
            <v>-131216.56666666665</v>
          </cell>
          <cell r="AH1029">
            <v>-174858.47624999998</v>
          </cell>
          <cell r="AI1029">
            <v>-210631.99666666667</v>
          </cell>
          <cell r="AJ1029">
            <v>-263161.89291666663</v>
          </cell>
          <cell r="AK1029">
            <v>-298899.11458333331</v>
          </cell>
          <cell r="AL1029">
            <v>-312431.37166666664</v>
          </cell>
          <cell r="AM1029">
            <v>-337332.87374999997</v>
          </cell>
          <cell r="AN1029">
            <v>-377465.23458333331</v>
          </cell>
          <cell r="AP1029">
            <v>-428053.53333333327</v>
          </cell>
          <cell r="AT1029">
            <v>0</v>
          </cell>
        </row>
        <row r="1030">
          <cell r="J1030">
            <v>-208007.41</v>
          </cell>
          <cell r="K1030">
            <v>0</v>
          </cell>
          <cell r="L1030">
            <v>-67720.639999999999</v>
          </cell>
          <cell r="M1030">
            <v>-111015.97</v>
          </cell>
          <cell r="N1030">
            <v>0</v>
          </cell>
          <cell r="O1030">
            <v>-247996.36</v>
          </cell>
          <cell r="P1030">
            <v>-455732.79</v>
          </cell>
          <cell r="Q1030">
            <v>0</v>
          </cell>
          <cell r="R1030">
            <v>454451.99</v>
          </cell>
          <cell r="S1030">
            <v>503157.59</v>
          </cell>
          <cell r="T1030">
            <v>0</v>
          </cell>
          <cell r="U1030">
            <v>-97869.96</v>
          </cell>
          <cell r="V1030">
            <v>-436436.82</v>
          </cell>
          <cell r="W1030">
            <v>0</v>
          </cell>
          <cell r="X1030">
            <v>239031.98</v>
          </cell>
          <cell r="Y1030">
            <v>-234581.04</v>
          </cell>
          <cell r="Z1030">
            <v>0</v>
          </cell>
          <cell r="AA1030">
            <v>-646446.32999999996</v>
          </cell>
          <cell r="AD1030">
            <v>-77944.929999999993</v>
          </cell>
          <cell r="AE1030">
            <v>-61388.269583333342</v>
          </cell>
          <cell r="AF1030">
            <v>-32281.047083333324</v>
          </cell>
          <cell r="AG1030">
            <v>-19730.48499999999</v>
          </cell>
          <cell r="AH1030">
            <v>-19479.140416666658</v>
          </cell>
          <cell r="AI1030">
            <v>-28745.687916666666</v>
          </cell>
          <cell r="AJ1030">
            <v>-38263.58</v>
          </cell>
          <cell r="AK1030">
            <v>-25482.220833333326</v>
          </cell>
          <cell r="AL1030">
            <v>-17849.406249999993</v>
          </cell>
          <cell r="AM1030">
            <v>-22997.950833333325</v>
          </cell>
          <cell r="AN1030">
            <v>-39600.032916666663</v>
          </cell>
          <cell r="AP1030">
            <v>-113076.63666666666</v>
          </cell>
          <cell r="AT1030">
            <v>0</v>
          </cell>
        </row>
        <row r="1031">
          <cell r="J1031">
            <v>-212786</v>
          </cell>
          <cell r="K1031">
            <v>0</v>
          </cell>
          <cell r="L1031">
            <v>-88698.17</v>
          </cell>
          <cell r="M1031">
            <v>-407069.57</v>
          </cell>
          <cell r="N1031">
            <v>0</v>
          </cell>
          <cell r="O1031">
            <v>-178869.08</v>
          </cell>
          <cell r="P1031">
            <v>-369632.09</v>
          </cell>
          <cell r="Q1031">
            <v>0</v>
          </cell>
          <cell r="R1031">
            <v>-528591.91</v>
          </cell>
          <cell r="S1031">
            <v>-1153027.8500000001</v>
          </cell>
          <cell r="T1031">
            <v>0</v>
          </cell>
          <cell r="U1031">
            <v>-357395.27</v>
          </cell>
          <cell r="V1031">
            <v>-1399427.49</v>
          </cell>
          <cell r="W1031">
            <v>0</v>
          </cell>
          <cell r="X1031">
            <v>325860.38</v>
          </cell>
          <cell r="Y1031">
            <v>-753827.62</v>
          </cell>
          <cell r="Z1031">
            <v>-498343.75</v>
          </cell>
          <cell r="AA1031">
            <v>-1111508.6000000001</v>
          </cell>
          <cell r="AD1031">
            <v>-146513.595</v>
          </cell>
          <cell r="AE1031">
            <v>-165578.14958333338</v>
          </cell>
          <cell r="AF1031">
            <v>-228536.65458333338</v>
          </cell>
          <cell r="AG1031">
            <v>-272430.60500000004</v>
          </cell>
          <cell r="AH1031">
            <v>-273551.55</v>
          </cell>
          <cell r="AI1031">
            <v>-324115.89041666669</v>
          </cell>
          <cell r="AJ1031">
            <v>-373559.28583333333</v>
          </cell>
          <cell r="AK1031">
            <v>-356286.01291666663</v>
          </cell>
          <cell r="AL1031">
            <v>-353460.99208333337</v>
          </cell>
          <cell r="AM1031">
            <v>-388673.56708333339</v>
          </cell>
          <cell r="AN1031">
            <v>-448297.87000000005</v>
          </cell>
          <cell r="AP1031">
            <v>-586925.22750000015</v>
          </cell>
          <cell r="AT1031">
            <v>0</v>
          </cell>
        </row>
        <row r="1032">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D1032">
            <v>0</v>
          </cell>
          <cell r="AE1032">
            <v>0</v>
          </cell>
          <cell r="AF1032">
            <v>0</v>
          </cell>
          <cell r="AG1032">
            <v>0</v>
          </cell>
          <cell r="AH1032">
            <v>0</v>
          </cell>
          <cell r="AI1032">
            <v>0</v>
          </cell>
          <cell r="AJ1032">
            <v>0</v>
          </cell>
          <cell r="AK1032">
            <v>0</v>
          </cell>
          <cell r="AL1032">
            <v>0</v>
          </cell>
          <cell r="AM1032">
            <v>0</v>
          </cell>
          <cell r="AN1032">
            <v>0</v>
          </cell>
          <cell r="AP1032">
            <v>0</v>
          </cell>
          <cell r="AT1032">
            <v>0</v>
          </cell>
        </row>
        <row r="1033">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D1033">
            <v>0</v>
          </cell>
          <cell r="AE1033">
            <v>0</v>
          </cell>
          <cell r="AF1033">
            <v>0</v>
          </cell>
          <cell r="AG1033">
            <v>0</v>
          </cell>
          <cell r="AH1033">
            <v>0</v>
          </cell>
          <cell r="AI1033">
            <v>0</v>
          </cell>
          <cell r="AJ1033">
            <v>0</v>
          </cell>
          <cell r="AK1033">
            <v>0</v>
          </cell>
          <cell r="AL1033">
            <v>0</v>
          </cell>
          <cell r="AM1033">
            <v>0</v>
          </cell>
          <cell r="AN1033">
            <v>0</v>
          </cell>
          <cell r="AP1033">
            <v>0</v>
          </cell>
          <cell r="AT1033">
            <v>0</v>
          </cell>
        </row>
        <row r="1034">
          <cell r="J1034">
            <v>0</v>
          </cell>
          <cell r="K1034">
            <v>0</v>
          </cell>
          <cell r="L1034">
            <v>0</v>
          </cell>
          <cell r="M1034">
            <v>0</v>
          </cell>
          <cell r="N1034">
            <v>0</v>
          </cell>
          <cell r="O1034">
            <v>-0.1</v>
          </cell>
          <cell r="P1034">
            <v>0</v>
          </cell>
          <cell r="Q1034">
            <v>0</v>
          </cell>
          <cell r="R1034">
            <v>0</v>
          </cell>
          <cell r="S1034">
            <v>0</v>
          </cell>
          <cell r="T1034">
            <v>0</v>
          </cell>
          <cell r="U1034">
            <v>0</v>
          </cell>
          <cell r="V1034">
            <v>0</v>
          </cell>
          <cell r="W1034">
            <v>0</v>
          </cell>
          <cell r="X1034">
            <v>0</v>
          </cell>
          <cell r="Y1034">
            <v>0</v>
          </cell>
          <cell r="Z1034">
            <v>0</v>
          </cell>
          <cell r="AA1034">
            <v>0</v>
          </cell>
          <cell r="AD1034">
            <v>-8.3333333333333332E-3</v>
          </cell>
          <cell r="AE1034">
            <v>-8.3333333333333332E-3</v>
          </cell>
          <cell r="AF1034">
            <v>-8.3333333333333332E-3</v>
          </cell>
          <cell r="AG1034">
            <v>-8.3333333333333332E-3</v>
          </cell>
          <cell r="AH1034">
            <v>-8.3333333333333332E-3</v>
          </cell>
          <cell r="AI1034">
            <v>-8.3333333333333332E-3</v>
          </cell>
          <cell r="AJ1034">
            <v>-8.3333333333333332E-3</v>
          </cell>
          <cell r="AK1034">
            <v>-8.3333333333333332E-3</v>
          </cell>
          <cell r="AL1034">
            <v>-8.3333333333333332E-3</v>
          </cell>
          <cell r="AM1034">
            <v>-8.3333333333333332E-3</v>
          </cell>
          <cell r="AN1034">
            <v>-4.1666666666666666E-3</v>
          </cell>
          <cell r="AP1034">
            <v>0</v>
          </cell>
          <cell r="AT1034">
            <v>0</v>
          </cell>
        </row>
        <row r="1035">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D1035">
            <v>0</v>
          </cell>
          <cell r="AE1035">
            <v>0</v>
          </cell>
          <cell r="AF1035">
            <v>0</v>
          </cell>
          <cell r="AG1035">
            <v>0</v>
          </cell>
          <cell r="AH1035">
            <v>0</v>
          </cell>
          <cell r="AI1035">
            <v>0</v>
          </cell>
          <cell r="AJ1035">
            <v>0</v>
          </cell>
          <cell r="AK1035">
            <v>0</v>
          </cell>
          <cell r="AL1035">
            <v>0</v>
          </cell>
          <cell r="AM1035">
            <v>0</v>
          </cell>
          <cell r="AN1035">
            <v>0</v>
          </cell>
          <cell r="AP1035">
            <v>0</v>
          </cell>
          <cell r="AT1035">
            <v>0</v>
          </cell>
        </row>
        <row r="1036">
          <cell r="J1036">
            <v>-472162.05</v>
          </cell>
          <cell r="K1036">
            <v>0</v>
          </cell>
          <cell r="L1036">
            <v>187645.97</v>
          </cell>
          <cell r="M1036">
            <v>362879.55</v>
          </cell>
          <cell r="N1036">
            <v>0</v>
          </cell>
          <cell r="O1036">
            <v>112339.75</v>
          </cell>
          <cell r="P1036">
            <v>1364297.6</v>
          </cell>
          <cell r="Q1036">
            <v>0</v>
          </cell>
          <cell r="R1036">
            <v>0</v>
          </cell>
          <cell r="S1036">
            <v>0</v>
          </cell>
          <cell r="T1036">
            <v>0</v>
          </cell>
          <cell r="U1036">
            <v>0</v>
          </cell>
          <cell r="V1036">
            <v>0</v>
          </cell>
          <cell r="W1036">
            <v>0</v>
          </cell>
          <cell r="X1036">
            <v>0</v>
          </cell>
          <cell r="Y1036">
            <v>0</v>
          </cell>
          <cell r="Z1036">
            <v>0</v>
          </cell>
          <cell r="AA1036">
            <v>0</v>
          </cell>
          <cell r="AD1036">
            <v>109290.24250000001</v>
          </cell>
          <cell r="AE1036">
            <v>109290.24250000001</v>
          </cell>
          <cell r="AF1036">
            <v>109290.24250000001</v>
          </cell>
          <cell r="AG1036">
            <v>109290.24250000001</v>
          </cell>
          <cell r="AH1036">
            <v>119436.82208333333</v>
          </cell>
          <cell r="AI1036">
            <v>149256.82041666668</v>
          </cell>
          <cell r="AJ1036">
            <v>168930.23916666667</v>
          </cell>
          <cell r="AK1036">
            <v>161111.65708333335</v>
          </cell>
          <cell r="AL1036">
            <v>138173.09375</v>
          </cell>
          <cell r="AM1036">
            <v>123053.1125</v>
          </cell>
          <cell r="AN1036">
            <v>118372.28958333335</v>
          </cell>
          <cell r="AP1036">
            <v>0</v>
          </cell>
          <cell r="AT1036">
            <v>0</v>
          </cell>
        </row>
        <row r="1037">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D1037">
            <v>0</v>
          </cell>
          <cell r="AE1037">
            <v>0</v>
          </cell>
          <cell r="AF1037">
            <v>0</v>
          </cell>
          <cell r="AG1037">
            <v>0</v>
          </cell>
          <cell r="AH1037">
            <v>0</v>
          </cell>
          <cell r="AI1037">
            <v>0</v>
          </cell>
          <cell r="AJ1037">
            <v>0</v>
          </cell>
          <cell r="AK1037">
            <v>0</v>
          </cell>
          <cell r="AL1037">
            <v>0</v>
          </cell>
          <cell r="AM1037">
            <v>0</v>
          </cell>
          <cell r="AN1037">
            <v>0</v>
          </cell>
          <cell r="AP1037">
            <v>0</v>
          </cell>
          <cell r="AT1037">
            <v>0</v>
          </cell>
        </row>
        <row r="1038">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D1038">
            <v>0</v>
          </cell>
          <cell r="AE1038">
            <v>0</v>
          </cell>
          <cell r="AF1038">
            <v>0</v>
          </cell>
          <cell r="AG1038">
            <v>0</v>
          </cell>
          <cell r="AH1038">
            <v>0</v>
          </cell>
          <cell r="AI1038">
            <v>0</v>
          </cell>
          <cell r="AJ1038">
            <v>0</v>
          </cell>
          <cell r="AK1038">
            <v>0</v>
          </cell>
          <cell r="AL1038">
            <v>0</v>
          </cell>
          <cell r="AM1038">
            <v>0</v>
          </cell>
          <cell r="AN1038">
            <v>0</v>
          </cell>
          <cell r="AP1038">
            <v>0</v>
          </cell>
          <cell r="AT1038">
            <v>0</v>
          </cell>
        </row>
        <row r="1039">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D1039">
            <v>0</v>
          </cell>
          <cell r="AE1039">
            <v>0</v>
          </cell>
          <cell r="AF1039">
            <v>0</v>
          </cell>
          <cell r="AG1039">
            <v>0</v>
          </cell>
          <cell r="AH1039">
            <v>0</v>
          </cell>
          <cell r="AI1039">
            <v>0</v>
          </cell>
          <cell r="AJ1039">
            <v>0</v>
          </cell>
          <cell r="AK1039">
            <v>0</v>
          </cell>
          <cell r="AL1039">
            <v>0</v>
          </cell>
          <cell r="AM1039">
            <v>0</v>
          </cell>
          <cell r="AN1039">
            <v>0</v>
          </cell>
          <cell r="AP1039">
            <v>0</v>
          </cell>
          <cell r="AT1039">
            <v>0</v>
          </cell>
        </row>
        <row r="1040">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D1040">
            <v>0</v>
          </cell>
          <cell r="AE1040">
            <v>0</v>
          </cell>
          <cell r="AF1040">
            <v>0</v>
          </cell>
          <cell r="AG1040">
            <v>0</v>
          </cell>
          <cell r="AH1040">
            <v>0</v>
          </cell>
          <cell r="AI1040">
            <v>0</v>
          </cell>
          <cell r="AJ1040">
            <v>0</v>
          </cell>
          <cell r="AK1040">
            <v>0</v>
          </cell>
          <cell r="AL1040">
            <v>0</v>
          </cell>
          <cell r="AM1040">
            <v>0</v>
          </cell>
          <cell r="AN1040">
            <v>0</v>
          </cell>
          <cell r="AP1040">
            <v>0</v>
          </cell>
          <cell r="AT1040">
            <v>0</v>
          </cell>
        </row>
        <row r="1041">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D1041">
            <v>0</v>
          </cell>
          <cell r="AE1041">
            <v>0</v>
          </cell>
          <cell r="AF1041">
            <v>0</v>
          </cell>
          <cell r="AG1041">
            <v>0</v>
          </cell>
          <cell r="AH1041">
            <v>0</v>
          </cell>
          <cell r="AI1041">
            <v>0</v>
          </cell>
          <cell r="AJ1041">
            <v>0</v>
          </cell>
          <cell r="AK1041">
            <v>0</v>
          </cell>
          <cell r="AL1041">
            <v>0</v>
          </cell>
          <cell r="AM1041">
            <v>0</v>
          </cell>
          <cell r="AN1041">
            <v>0</v>
          </cell>
          <cell r="AP1041">
            <v>0</v>
          </cell>
          <cell r="AT1041">
            <v>0</v>
          </cell>
        </row>
        <row r="1042">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D1042">
            <v>0</v>
          </cell>
          <cell r="AE1042">
            <v>0</v>
          </cell>
          <cell r="AF1042">
            <v>0</v>
          </cell>
          <cell r="AG1042">
            <v>0</v>
          </cell>
          <cell r="AH1042">
            <v>0</v>
          </cell>
          <cell r="AI1042">
            <v>0</v>
          </cell>
          <cell r="AJ1042">
            <v>0</v>
          </cell>
          <cell r="AK1042">
            <v>0</v>
          </cell>
          <cell r="AL1042">
            <v>0</v>
          </cell>
          <cell r="AM1042">
            <v>0</v>
          </cell>
          <cell r="AN1042">
            <v>0</v>
          </cell>
          <cell r="AP1042">
            <v>0</v>
          </cell>
          <cell r="AT1042">
            <v>0</v>
          </cell>
        </row>
        <row r="1043">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D1043">
            <v>0</v>
          </cell>
          <cell r="AE1043">
            <v>0</v>
          </cell>
          <cell r="AF1043">
            <v>0</v>
          </cell>
          <cell r="AG1043">
            <v>0</v>
          </cell>
          <cell r="AH1043">
            <v>0</v>
          </cell>
          <cell r="AI1043">
            <v>0</v>
          </cell>
          <cell r="AJ1043">
            <v>0</v>
          </cell>
          <cell r="AK1043">
            <v>0</v>
          </cell>
          <cell r="AL1043">
            <v>0</v>
          </cell>
          <cell r="AM1043">
            <v>0</v>
          </cell>
          <cell r="AN1043">
            <v>0</v>
          </cell>
          <cell r="AP1043">
            <v>0</v>
          </cell>
          <cell r="AT1043">
            <v>0</v>
          </cell>
        </row>
        <row r="1044">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D1044">
            <v>0</v>
          </cell>
          <cell r="AE1044">
            <v>0</v>
          </cell>
          <cell r="AF1044">
            <v>0</v>
          </cell>
          <cell r="AG1044">
            <v>0</v>
          </cell>
          <cell r="AH1044">
            <v>0</v>
          </cell>
          <cell r="AI1044">
            <v>0</v>
          </cell>
          <cell r="AJ1044">
            <v>0</v>
          </cell>
          <cell r="AK1044">
            <v>0</v>
          </cell>
          <cell r="AL1044">
            <v>0</v>
          </cell>
          <cell r="AM1044">
            <v>0</v>
          </cell>
          <cell r="AN1044">
            <v>0</v>
          </cell>
          <cell r="AP1044">
            <v>0</v>
          </cell>
          <cell r="AT1044">
            <v>0</v>
          </cell>
        </row>
        <row r="1045">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D1045">
            <v>0</v>
          </cell>
          <cell r="AE1045">
            <v>0</v>
          </cell>
          <cell r="AF1045">
            <v>0</v>
          </cell>
          <cell r="AG1045">
            <v>0</v>
          </cell>
          <cell r="AH1045">
            <v>0</v>
          </cell>
          <cell r="AI1045">
            <v>0</v>
          </cell>
          <cell r="AJ1045">
            <v>0</v>
          </cell>
          <cell r="AK1045">
            <v>0</v>
          </cell>
          <cell r="AL1045">
            <v>0</v>
          </cell>
          <cell r="AM1045">
            <v>0</v>
          </cell>
          <cell r="AN1045">
            <v>0</v>
          </cell>
          <cell r="AP1045">
            <v>0</v>
          </cell>
          <cell r="AT1045">
            <v>0</v>
          </cell>
        </row>
        <row r="1046">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D1046">
            <v>0</v>
          </cell>
          <cell r="AE1046">
            <v>0</v>
          </cell>
          <cell r="AF1046">
            <v>0</v>
          </cell>
          <cell r="AG1046">
            <v>0</v>
          </cell>
          <cell r="AH1046">
            <v>0</v>
          </cell>
          <cell r="AI1046">
            <v>0</v>
          </cell>
          <cell r="AJ1046">
            <v>0</v>
          </cell>
          <cell r="AK1046">
            <v>0</v>
          </cell>
          <cell r="AL1046">
            <v>0</v>
          </cell>
          <cell r="AM1046">
            <v>0</v>
          </cell>
          <cell r="AN1046">
            <v>0</v>
          </cell>
          <cell r="AP1046">
            <v>0</v>
          </cell>
          <cell r="AT1046">
            <v>0</v>
          </cell>
        </row>
        <row r="1047">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D1047">
            <v>0</v>
          </cell>
          <cell r="AE1047">
            <v>0</v>
          </cell>
          <cell r="AF1047">
            <v>0</v>
          </cell>
          <cell r="AG1047">
            <v>0</v>
          </cell>
          <cell r="AH1047">
            <v>0</v>
          </cell>
          <cell r="AI1047">
            <v>0</v>
          </cell>
          <cell r="AJ1047">
            <v>0</v>
          </cell>
          <cell r="AK1047">
            <v>0</v>
          </cell>
          <cell r="AL1047">
            <v>0</v>
          </cell>
          <cell r="AM1047">
            <v>0</v>
          </cell>
          <cell r="AN1047">
            <v>0</v>
          </cell>
          <cell r="AP1047">
            <v>0</v>
          </cell>
          <cell r="AT1047">
            <v>0</v>
          </cell>
        </row>
        <row r="1048">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D1048">
            <v>0</v>
          </cell>
          <cell r="AE1048">
            <v>0</v>
          </cell>
          <cell r="AF1048">
            <v>0</v>
          </cell>
          <cell r="AG1048">
            <v>0</v>
          </cell>
          <cell r="AH1048">
            <v>0</v>
          </cell>
          <cell r="AI1048">
            <v>0</v>
          </cell>
          <cell r="AJ1048">
            <v>0</v>
          </cell>
          <cell r="AK1048">
            <v>0</v>
          </cell>
          <cell r="AL1048">
            <v>0</v>
          </cell>
          <cell r="AM1048">
            <v>0</v>
          </cell>
          <cell r="AN1048">
            <v>0</v>
          </cell>
          <cell r="AP1048">
            <v>0</v>
          </cell>
          <cell r="AT1048">
            <v>0</v>
          </cell>
        </row>
        <row r="1049">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D1049">
            <v>0</v>
          </cell>
          <cell r="AE1049">
            <v>0</v>
          </cell>
          <cell r="AF1049">
            <v>0</v>
          </cell>
          <cell r="AG1049">
            <v>0</v>
          </cell>
          <cell r="AH1049">
            <v>0</v>
          </cell>
          <cell r="AI1049">
            <v>0</v>
          </cell>
          <cell r="AJ1049">
            <v>0</v>
          </cell>
          <cell r="AK1049">
            <v>0</v>
          </cell>
          <cell r="AL1049">
            <v>0</v>
          </cell>
          <cell r="AM1049">
            <v>0</v>
          </cell>
          <cell r="AN1049">
            <v>0</v>
          </cell>
          <cell r="AP1049">
            <v>0</v>
          </cell>
          <cell r="AT1049">
            <v>0</v>
          </cell>
        </row>
        <row r="1050">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53.11</v>
          </cell>
          <cell r="AD1050">
            <v>0</v>
          </cell>
          <cell r="AE1050">
            <v>0</v>
          </cell>
          <cell r="AF1050">
            <v>0</v>
          </cell>
          <cell r="AG1050">
            <v>0</v>
          </cell>
          <cell r="AH1050">
            <v>0</v>
          </cell>
          <cell r="AI1050">
            <v>0</v>
          </cell>
          <cell r="AJ1050">
            <v>0</v>
          </cell>
          <cell r="AK1050">
            <v>0</v>
          </cell>
          <cell r="AL1050">
            <v>0</v>
          </cell>
          <cell r="AM1050">
            <v>0</v>
          </cell>
          <cell r="AN1050">
            <v>2.2129166666666666</v>
          </cell>
          <cell r="AP1050">
            <v>4.4258333333333333</v>
          </cell>
          <cell r="AT1050">
            <v>0</v>
          </cell>
        </row>
        <row r="1051">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D1051">
            <v>0</v>
          </cell>
          <cell r="AE1051">
            <v>0</v>
          </cell>
          <cell r="AF1051">
            <v>0</v>
          </cell>
          <cell r="AG1051">
            <v>0</v>
          </cell>
          <cell r="AH1051">
            <v>0</v>
          </cell>
          <cell r="AI1051">
            <v>0</v>
          </cell>
          <cell r="AJ1051">
            <v>0</v>
          </cell>
          <cell r="AK1051">
            <v>0</v>
          </cell>
          <cell r="AL1051">
            <v>0</v>
          </cell>
          <cell r="AM1051">
            <v>0</v>
          </cell>
          <cell r="AN1051">
            <v>0</v>
          </cell>
          <cell r="AP1051">
            <v>0</v>
          </cell>
          <cell r="AT1051">
            <v>0</v>
          </cell>
        </row>
        <row r="1052">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D1052">
            <v>0</v>
          </cell>
          <cell r="AE1052">
            <v>0</v>
          </cell>
          <cell r="AF1052">
            <v>0</v>
          </cell>
          <cell r="AG1052">
            <v>0</v>
          </cell>
          <cell r="AH1052">
            <v>0</v>
          </cell>
          <cell r="AI1052">
            <v>0</v>
          </cell>
          <cell r="AJ1052">
            <v>0</v>
          </cell>
          <cell r="AK1052">
            <v>0</v>
          </cell>
          <cell r="AL1052">
            <v>0</v>
          </cell>
          <cell r="AM1052">
            <v>0</v>
          </cell>
          <cell r="AN1052">
            <v>0</v>
          </cell>
          <cell r="AP1052">
            <v>0</v>
          </cell>
          <cell r="AT1052">
            <v>0</v>
          </cell>
        </row>
        <row r="1053">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D1053">
            <v>0</v>
          </cell>
          <cell r="AE1053">
            <v>0</v>
          </cell>
          <cell r="AF1053">
            <v>0</v>
          </cell>
          <cell r="AG1053">
            <v>0</v>
          </cell>
          <cell r="AH1053">
            <v>0</v>
          </cell>
          <cell r="AI1053">
            <v>0</v>
          </cell>
          <cell r="AJ1053">
            <v>0</v>
          </cell>
          <cell r="AK1053">
            <v>0</v>
          </cell>
          <cell r="AL1053">
            <v>0</v>
          </cell>
          <cell r="AM1053">
            <v>0</v>
          </cell>
          <cell r="AN1053">
            <v>0</v>
          </cell>
          <cell r="AP1053">
            <v>0</v>
          </cell>
          <cell r="AT1053">
            <v>0</v>
          </cell>
        </row>
        <row r="1054">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D1054">
            <v>0</v>
          </cell>
          <cell r="AE1054">
            <v>0</v>
          </cell>
          <cell r="AF1054">
            <v>0</v>
          </cell>
          <cell r="AG1054">
            <v>0</v>
          </cell>
          <cell r="AH1054">
            <v>0</v>
          </cell>
          <cell r="AI1054">
            <v>0</v>
          </cell>
          <cell r="AJ1054">
            <v>0</v>
          </cell>
          <cell r="AK1054">
            <v>0</v>
          </cell>
          <cell r="AL1054">
            <v>0</v>
          </cell>
          <cell r="AM1054">
            <v>0</v>
          </cell>
          <cell r="AN1054">
            <v>0</v>
          </cell>
          <cell r="AP1054">
            <v>0</v>
          </cell>
          <cell r="AT1054">
            <v>0</v>
          </cell>
        </row>
        <row r="1055">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D1055">
            <v>0</v>
          </cell>
          <cell r="AE1055">
            <v>0</v>
          </cell>
          <cell r="AF1055">
            <v>0</v>
          </cell>
          <cell r="AG1055">
            <v>0</v>
          </cell>
          <cell r="AH1055">
            <v>0</v>
          </cell>
          <cell r="AI1055">
            <v>0</v>
          </cell>
          <cell r="AJ1055">
            <v>0</v>
          </cell>
          <cell r="AK1055">
            <v>0</v>
          </cell>
          <cell r="AL1055">
            <v>0</v>
          </cell>
          <cell r="AM1055">
            <v>0</v>
          </cell>
          <cell r="AN1055">
            <v>0</v>
          </cell>
          <cell r="AP1055">
            <v>0</v>
          </cell>
          <cell r="AT1055">
            <v>0</v>
          </cell>
        </row>
        <row r="1056">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D1056">
            <v>0</v>
          </cell>
          <cell r="AE1056">
            <v>0</v>
          </cell>
          <cell r="AF1056">
            <v>0</v>
          </cell>
          <cell r="AG1056">
            <v>0</v>
          </cell>
          <cell r="AH1056">
            <v>0</v>
          </cell>
          <cell r="AI1056">
            <v>0</v>
          </cell>
          <cell r="AJ1056">
            <v>0</v>
          </cell>
          <cell r="AK1056">
            <v>0</v>
          </cell>
          <cell r="AL1056">
            <v>0</v>
          </cell>
          <cell r="AM1056">
            <v>0</v>
          </cell>
          <cell r="AN1056">
            <v>0</v>
          </cell>
          <cell r="AP1056">
            <v>0</v>
          </cell>
          <cell r="AT1056">
            <v>0</v>
          </cell>
        </row>
        <row r="1057">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D1057">
            <v>0</v>
          </cell>
          <cell r="AE1057">
            <v>0</v>
          </cell>
          <cell r="AF1057">
            <v>0</v>
          </cell>
          <cell r="AG1057">
            <v>0</v>
          </cell>
          <cell r="AH1057">
            <v>0</v>
          </cell>
          <cell r="AI1057">
            <v>0</v>
          </cell>
          <cell r="AJ1057">
            <v>0</v>
          </cell>
          <cell r="AK1057">
            <v>0</v>
          </cell>
          <cell r="AL1057">
            <v>0</v>
          </cell>
          <cell r="AM1057">
            <v>0</v>
          </cell>
          <cell r="AN1057">
            <v>0</v>
          </cell>
          <cell r="AP1057">
            <v>0</v>
          </cell>
          <cell r="AT1057">
            <v>0</v>
          </cell>
        </row>
        <row r="1058">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D1058">
            <v>0</v>
          </cell>
          <cell r="AE1058">
            <v>0</v>
          </cell>
          <cell r="AF1058">
            <v>0</v>
          </cell>
          <cell r="AG1058">
            <v>0</v>
          </cell>
          <cell r="AH1058">
            <v>0</v>
          </cell>
          <cell r="AI1058">
            <v>0</v>
          </cell>
          <cell r="AJ1058">
            <v>0</v>
          </cell>
          <cell r="AK1058">
            <v>0</v>
          </cell>
          <cell r="AL1058">
            <v>0</v>
          </cell>
          <cell r="AM1058">
            <v>0</v>
          </cell>
          <cell r="AN1058">
            <v>0</v>
          </cell>
          <cell r="AP1058">
            <v>0</v>
          </cell>
          <cell r="AT1058" t="str">
            <v>57</v>
          </cell>
        </row>
        <row r="1059">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D1059">
            <v>0</v>
          </cell>
          <cell r="AE1059">
            <v>0</v>
          </cell>
          <cell r="AF1059">
            <v>0</v>
          </cell>
          <cell r="AG1059">
            <v>0</v>
          </cell>
          <cell r="AH1059">
            <v>0</v>
          </cell>
          <cell r="AI1059">
            <v>0</v>
          </cell>
          <cell r="AJ1059">
            <v>0</v>
          </cell>
          <cell r="AK1059">
            <v>0</v>
          </cell>
          <cell r="AL1059">
            <v>0</v>
          </cell>
          <cell r="AM1059">
            <v>0</v>
          </cell>
          <cell r="AN1059">
            <v>0</v>
          </cell>
          <cell r="AP1059">
            <v>0</v>
          </cell>
          <cell r="AT1059">
            <v>0</v>
          </cell>
        </row>
        <row r="1060">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D1060">
            <v>0</v>
          </cell>
          <cell r="AE1060">
            <v>0</v>
          </cell>
          <cell r="AF1060">
            <v>0</v>
          </cell>
          <cell r="AG1060">
            <v>0</v>
          </cell>
          <cell r="AH1060">
            <v>0</v>
          </cell>
          <cell r="AI1060">
            <v>0</v>
          </cell>
          <cell r="AJ1060">
            <v>0</v>
          </cell>
          <cell r="AK1060">
            <v>0</v>
          </cell>
          <cell r="AL1060">
            <v>0</v>
          </cell>
          <cell r="AM1060">
            <v>0</v>
          </cell>
          <cell r="AN1060">
            <v>0</v>
          </cell>
          <cell r="AP1060">
            <v>0</v>
          </cell>
          <cell r="AT1060">
            <v>0</v>
          </cell>
        </row>
        <row r="1061">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D1061">
            <v>0</v>
          </cell>
          <cell r="AE1061">
            <v>0</v>
          </cell>
          <cell r="AF1061">
            <v>0</v>
          </cell>
          <cell r="AG1061">
            <v>0</v>
          </cell>
          <cell r="AH1061">
            <v>0</v>
          </cell>
          <cell r="AI1061">
            <v>0</v>
          </cell>
          <cell r="AJ1061">
            <v>0</v>
          </cell>
          <cell r="AK1061">
            <v>0</v>
          </cell>
          <cell r="AL1061">
            <v>0</v>
          </cell>
          <cell r="AM1061">
            <v>0</v>
          </cell>
          <cell r="AN1061">
            <v>0</v>
          </cell>
          <cell r="AP1061">
            <v>0</v>
          </cell>
          <cell r="AT1061">
            <v>0</v>
          </cell>
        </row>
        <row r="1062">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D1062">
            <v>0</v>
          </cell>
          <cell r="AE1062">
            <v>0</v>
          </cell>
          <cell r="AF1062">
            <v>0</v>
          </cell>
          <cell r="AG1062">
            <v>0</v>
          </cell>
          <cell r="AH1062">
            <v>0</v>
          </cell>
          <cell r="AI1062">
            <v>0</v>
          </cell>
          <cell r="AJ1062">
            <v>0</v>
          </cell>
          <cell r="AK1062">
            <v>0</v>
          </cell>
          <cell r="AL1062">
            <v>0</v>
          </cell>
          <cell r="AM1062">
            <v>0</v>
          </cell>
          <cell r="AN1062">
            <v>0</v>
          </cell>
          <cell r="AP1062">
            <v>0</v>
          </cell>
          <cell r="AT1062">
            <v>0</v>
          </cell>
        </row>
        <row r="1063">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-172936.15</v>
          </cell>
          <cell r="Y1063">
            <v>270129.8</v>
          </cell>
          <cell r="Z1063">
            <v>294483.53999999998</v>
          </cell>
          <cell r="AA1063">
            <v>85290.9</v>
          </cell>
          <cell r="AD1063">
            <v>0</v>
          </cell>
          <cell r="AE1063">
            <v>0</v>
          </cell>
          <cell r="AF1063">
            <v>0</v>
          </cell>
          <cell r="AG1063">
            <v>0</v>
          </cell>
          <cell r="AH1063">
            <v>0</v>
          </cell>
          <cell r="AI1063">
            <v>0</v>
          </cell>
          <cell r="AJ1063">
            <v>0</v>
          </cell>
          <cell r="AK1063">
            <v>-7205.6729166666664</v>
          </cell>
          <cell r="AL1063">
            <v>-3155.9375</v>
          </cell>
          <cell r="AM1063">
            <v>20369.618333333332</v>
          </cell>
          <cell r="AN1063">
            <v>36193.55333333333</v>
          </cell>
          <cell r="AP1063">
            <v>49670.154999999999</v>
          </cell>
          <cell r="AT1063">
            <v>0</v>
          </cell>
        </row>
        <row r="1064">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-190393.32</v>
          </cell>
          <cell r="Y1064">
            <v>-165319.48000000001</v>
          </cell>
          <cell r="Z1064">
            <v>-49211.13</v>
          </cell>
          <cell r="AA1064">
            <v>3451.13</v>
          </cell>
          <cell r="AD1064">
            <v>0</v>
          </cell>
          <cell r="AE1064">
            <v>0</v>
          </cell>
          <cell r="AF1064">
            <v>0</v>
          </cell>
          <cell r="AG1064">
            <v>0</v>
          </cell>
          <cell r="AH1064">
            <v>0</v>
          </cell>
          <cell r="AI1064">
            <v>0</v>
          </cell>
          <cell r="AJ1064">
            <v>0</v>
          </cell>
          <cell r="AK1064">
            <v>-7933.0550000000003</v>
          </cell>
          <cell r="AL1064">
            <v>-22754.421666666665</v>
          </cell>
          <cell r="AM1064">
            <v>-31693.197083333336</v>
          </cell>
          <cell r="AN1064">
            <v>-33599.863750000004</v>
          </cell>
          <cell r="AP1064">
            <v>-31857.189166666667</v>
          </cell>
          <cell r="AT1064">
            <v>0</v>
          </cell>
        </row>
        <row r="1065">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-69316.77</v>
          </cell>
          <cell r="Y1065">
            <v>-102732.91</v>
          </cell>
          <cell r="Z1065">
            <v>-89042.94</v>
          </cell>
          <cell r="AA1065">
            <v>-79014.080000000002</v>
          </cell>
          <cell r="AD1065">
            <v>0</v>
          </cell>
          <cell r="AE1065">
            <v>0</v>
          </cell>
          <cell r="AF1065">
            <v>0</v>
          </cell>
          <cell r="AG1065">
            <v>0</v>
          </cell>
          <cell r="AH1065">
            <v>0</v>
          </cell>
          <cell r="AI1065">
            <v>0</v>
          </cell>
          <cell r="AJ1065">
            <v>0</v>
          </cell>
          <cell r="AK1065">
            <v>-2888.19875</v>
          </cell>
          <cell r="AL1065">
            <v>-10056.935416666667</v>
          </cell>
          <cell r="AM1065">
            <v>-18047.595833333333</v>
          </cell>
          <cell r="AN1065">
            <v>-25049.971666666665</v>
          </cell>
          <cell r="AP1065">
            <v>-34866.195833333331</v>
          </cell>
          <cell r="AT1065">
            <v>0</v>
          </cell>
        </row>
        <row r="1066">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-40497.839999999997</v>
          </cell>
          <cell r="Y1066">
            <v>-55494.63</v>
          </cell>
          <cell r="Z1066">
            <v>-1714.4</v>
          </cell>
          <cell r="AA1066">
            <v>36059.9</v>
          </cell>
          <cell r="AD1066">
            <v>0</v>
          </cell>
          <cell r="AE1066">
            <v>0</v>
          </cell>
          <cell r="AF1066">
            <v>0</v>
          </cell>
          <cell r="AG1066">
            <v>0</v>
          </cell>
          <cell r="AH1066">
            <v>0</v>
          </cell>
          <cell r="AI1066">
            <v>0</v>
          </cell>
          <cell r="AJ1066">
            <v>0</v>
          </cell>
          <cell r="AK1066">
            <v>-1687.4099999999999</v>
          </cell>
          <cell r="AL1066">
            <v>-5687.0962499999996</v>
          </cell>
          <cell r="AM1066">
            <v>-8070.8058333333329</v>
          </cell>
          <cell r="AN1066">
            <v>-6639.7433333333329</v>
          </cell>
          <cell r="AP1066">
            <v>1044.5733333333344</v>
          </cell>
          <cell r="AT1066">
            <v>0</v>
          </cell>
        </row>
        <row r="1067">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D1067">
            <v>0</v>
          </cell>
          <cell r="AE1067">
            <v>0</v>
          </cell>
          <cell r="AF1067">
            <v>0</v>
          </cell>
          <cell r="AG1067">
            <v>0</v>
          </cell>
          <cell r="AH1067">
            <v>0</v>
          </cell>
          <cell r="AI1067">
            <v>0</v>
          </cell>
          <cell r="AJ1067">
            <v>0</v>
          </cell>
          <cell r="AK1067">
            <v>0</v>
          </cell>
          <cell r="AL1067">
            <v>0</v>
          </cell>
          <cell r="AM1067">
            <v>0</v>
          </cell>
          <cell r="AN1067">
            <v>0</v>
          </cell>
          <cell r="AP1067">
            <v>0</v>
          </cell>
          <cell r="AT1067">
            <v>0</v>
          </cell>
        </row>
        <row r="1068">
          <cell r="J1068">
            <v>89283.6</v>
          </cell>
          <cell r="K1068">
            <v>94693.23</v>
          </cell>
          <cell r="L1068">
            <v>101738.17</v>
          </cell>
          <cell r="M1068">
            <v>140217.92000000001</v>
          </cell>
          <cell r="N1068">
            <v>153438.88</v>
          </cell>
          <cell r="O1068">
            <v>160730.45000000001</v>
          </cell>
          <cell r="P1068">
            <v>174474.4</v>
          </cell>
          <cell r="Q1068">
            <v>145945.89000000001</v>
          </cell>
          <cell r="R1068">
            <v>175592.07</v>
          </cell>
          <cell r="S1068">
            <v>157777.32</v>
          </cell>
          <cell r="T1068">
            <v>116716.95</v>
          </cell>
          <cell r="U1068">
            <v>93096.83</v>
          </cell>
          <cell r="V1068">
            <v>110721.11</v>
          </cell>
          <cell r="W1068">
            <v>143493.98000000001</v>
          </cell>
          <cell r="X1068">
            <v>141965.67000000001</v>
          </cell>
          <cell r="Y1068">
            <v>154755.37</v>
          </cell>
          <cell r="Z1068">
            <v>122642.93</v>
          </cell>
          <cell r="AA1068">
            <v>169362.21</v>
          </cell>
          <cell r="AD1068">
            <v>105519.90375</v>
          </cell>
          <cell r="AE1068">
            <v>116947.64</v>
          </cell>
          <cell r="AF1068">
            <v>126555.24166666665</v>
          </cell>
          <cell r="AG1068">
            <v>132399.75041666668</v>
          </cell>
          <cell r="AH1068">
            <v>133812.72875000001</v>
          </cell>
          <cell r="AI1068">
            <v>134535.37208333335</v>
          </cell>
          <cell r="AJ1068">
            <v>137461.96625000003</v>
          </cell>
          <cell r="AK1068">
            <v>141171.47666666668</v>
          </cell>
          <cell r="AL1068">
            <v>143453.34958333333</v>
          </cell>
          <cell r="AM1068">
            <v>142775.91208333333</v>
          </cell>
          <cell r="AN1068">
            <v>141852.40416666665</v>
          </cell>
          <cell r="AP1068">
            <v>144789.50916666666</v>
          </cell>
          <cell r="AT1068" t="str">
            <v>53</v>
          </cell>
        </row>
        <row r="1069">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D1069">
            <v>0</v>
          </cell>
          <cell r="AE1069">
            <v>0</v>
          </cell>
          <cell r="AF1069">
            <v>0</v>
          </cell>
          <cell r="AG1069">
            <v>0</v>
          </cell>
          <cell r="AH1069">
            <v>0</v>
          </cell>
          <cell r="AI1069">
            <v>0</v>
          </cell>
          <cell r="AJ1069">
            <v>0</v>
          </cell>
          <cell r="AK1069">
            <v>0</v>
          </cell>
          <cell r="AL1069">
            <v>0</v>
          </cell>
          <cell r="AM1069">
            <v>0</v>
          </cell>
          <cell r="AN1069">
            <v>0</v>
          </cell>
          <cell r="AP1069">
            <v>0</v>
          </cell>
          <cell r="AT1069">
            <v>0</v>
          </cell>
        </row>
        <row r="1070">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D1070">
            <v>0</v>
          </cell>
          <cell r="AE1070">
            <v>0</v>
          </cell>
          <cell r="AF1070">
            <v>0</v>
          </cell>
          <cell r="AG1070">
            <v>0</v>
          </cell>
          <cell r="AH1070">
            <v>0</v>
          </cell>
          <cell r="AI1070">
            <v>0</v>
          </cell>
          <cell r="AJ1070">
            <v>0</v>
          </cell>
          <cell r="AK1070">
            <v>0</v>
          </cell>
          <cell r="AL1070">
            <v>0</v>
          </cell>
          <cell r="AM1070">
            <v>0</v>
          </cell>
          <cell r="AN1070">
            <v>0</v>
          </cell>
          <cell r="AP1070">
            <v>0</v>
          </cell>
          <cell r="AT1070">
            <v>0</v>
          </cell>
        </row>
        <row r="1071">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D1071">
            <v>0</v>
          </cell>
          <cell r="AE1071">
            <v>0</v>
          </cell>
          <cell r="AF1071">
            <v>0</v>
          </cell>
          <cell r="AG1071">
            <v>0</v>
          </cell>
          <cell r="AH1071">
            <v>0</v>
          </cell>
          <cell r="AI1071">
            <v>0</v>
          </cell>
          <cell r="AJ1071">
            <v>0</v>
          </cell>
          <cell r="AK1071">
            <v>0</v>
          </cell>
          <cell r="AL1071">
            <v>0</v>
          </cell>
          <cell r="AM1071">
            <v>0</v>
          </cell>
          <cell r="AN1071">
            <v>0</v>
          </cell>
          <cell r="AP1071">
            <v>0</v>
          </cell>
          <cell r="AT1071">
            <v>0</v>
          </cell>
        </row>
        <row r="1072">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D1072">
            <v>0</v>
          </cell>
          <cell r="AE1072">
            <v>0</v>
          </cell>
          <cell r="AF1072">
            <v>0</v>
          </cell>
          <cell r="AG1072">
            <v>0</v>
          </cell>
          <cell r="AH1072">
            <v>0</v>
          </cell>
          <cell r="AI1072">
            <v>0</v>
          </cell>
          <cell r="AJ1072">
            <v>0</v>
          </cell>
          <cell r="AK1072">
            <v>0</v>
          </cell>
          <cell r="AL1072">
            <v>0</v>
          </cell>
          <cell r="AM1072">
            <v>0</v>
          </cell>
          <cell r="AN1072">
            <v>0</v>
          </cell>
          <cell r="AP1072">
            <v>0</v>
          </cell>
          <cell r="AT1072">
            <v>0</v>
          </cell>
        </row>
        <row r="1073">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D1073">
            <v>0</v>
          </cell>
          <cell r="AE1073">
            <v>0</v>
          </cell>
          <cell r="AF1073">
            <v>0</v>
          </cell>
          <cell r="AG1073">
            <v>0</v>
          </cell>
          <cell r="AH1073">
            <v>0</v>
          </cell>
          <cell r="AI1073">
            <v>0</v>
          </cell>
          <cell r="AJ1073">
            <v>0</v>
          </cell>
          <cell r="AK1073">
            <v>0</v>
          </cell>
          <cell r="AL1073">
            <v>0</v>
          </cell>
          <cell r="AM1073">
            <v>0</v>
          </cell>
          <cell r="AN1073">
            <v>0</v>
          </cell>
          <cell r="AP1073">
            <v>0</v>
          </cell>
          <cell r="AT1073">
            <v>0</v>
          </cell>
        </row>
        <row r="1074">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D1074">
            <v>0</v>
          </cell>
          <cell r="AE1074">
            <v>0</v>
          </cell>
          <cell r="AF1074">
            <v>0</v>
          </cell>
          <cell r="AG1074">
            <v>0</v>
          </cell>
          <cell r="AH1074">
            <v>0</v>
          </cell>
          <cell r="AI1074">
            <v>0</v>
          </cell>
          <cell r="AJ1074">
            <v>0</v>
          </cell>
          <cell r="AK1074">
            <v>0</v>
          </cell>
          <cell r="AL1074">
            <v>0</v>
          </cell>
          <cell r="AM1074">
            <v>0</v>
          </cell>
          <cell r="AN1074">
            <v>0</v>
          </cell>
          <cell r="AP1074">
            <v>0</v>
          </cell>
          <cell r="AT1074">
            <v>0</v>
          </cell>
        </row>
        <row r="1075">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D1075">
            <v>0</v>
          </cell>
          <cell r="AE1075">
            <v>0</v>
          </cell>
          <cell r="AF1075">
            <v>0</v>
          </cell>
          <cell r="AG1075">
            <v>0</v>
          </cell>
          <cell r="AH1075">
            <v>0</v>
          </cell>
          <cell r="AI1075">
            <v>0</v>
          </cell>
          <cell r="AJ1075">
            <v>0</v>
          </cell>
          <cell r="AK1075">
            <v>0</v>
          </cell>
          <cell r="AL1075">
            <v>0</v>
          </cell>
          <cell r="AM1075">
            <v>0</v>
          </cell>
          <cell r="AN1075">
            <v>0</v>
          </cell>
          <cell r="AP1075">
            <v>0</v>
          </cell>
          <cell r="AT1075">
            <v>0</v>
          </cell>
        </row>
        <row r="1076">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D1076">
            <v>0</v>
          </cell>
          <cell r="AE1076">
            <v>0</v>
          </cell>
          <cell r="AF1076">
            <v>0</v>
          </cell>
          <cell r="AG1076">
            <v>0</v>
          </cell>
          <cell r="AH1076">
            <v>0</v>
          </cell>
          <cell r="AI1076">
            <v>0</v>
          </cell>
          <cell r="AJ1076">
            <v>0</v>
          </cell>
          <cell r="AK1076">
            <v>0</v>
          </cell>
          <cell r="AL1076">
            <v>0</v>
          </cell>
          <cell r="AM1076">
            <v>0</v>
          </cell>
          <cell r="AN1076">
            <v>0</v>
          </cell>
          <cell r="AP1076">
            <v>0</v>
          </cell>
          <cell r="AT1076">
            <v>0</v>
          </cell>
        </row>
        <row r="1077">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D1077">
            <v>0</v>
          </cell>
          <cell r="AE1077">
            <v>0</v>
          </cell>
          <cell r="AF1077">
            <v>0</v>
          </cell>
          <cell r="AG1077">
            <v>0</v>
          </cell>
          <cell r="AH1077">
            <v>0</v>
          </cell>
          <cell r="AI1077">
            <v>0</v>
          </cell>
          <cell r="AJ1077">
            <v>0</v>
          </cell>
          <cell r="AK1077">
            <v>0</v>
          </cell>
          <cell r="AL1077">
            <v>0</v>
          </cell>
          <cell r="AM1077">
            <v>0</v>
          </cell>
          <cell r="AN1077">
            <v>0</v>
          </cell>
          <cell r="AP1077">
            <v>0</v>
          </cell>
          <cell r="AT1077" t="str">
            <v>23</v>
          </cell>
        </row>
        <row r="1078">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D1078">
            <v>0</v>
          </cell>
          <cell r="AE1078">
            <v>0</v>
          </cell>
          <cell r="AF1078">
            <v>0</v>
          </cell>
          <cell r="AG1078">
            <v>0</v>
          </cell>
          <cell r="AH1078">
            <v>0</v>
          </cell>
          <cell r="AI1078">
            <v>0</v>
          </cell>
          <cell r="AJ1078">
            <v>0</v>
          </cell>
          <cell r="AK1078">
            <v>0</v>
          </cell>
          <cell r="AL1078">
            <v>0</v>
          </cell>
          <cell r="AM1078">
            <v>0</v>
          </cell>
          <cell r="AN1078">
            <v>0</v>
          </cell>
          <cell r="AP1078">
            <v>0</v>
          </cell>
          <cell r="AT1078">
            <v>11</v>
          </cell>
        </row>
        <row r="1079">
          <cell r="J1079">
            <v>0</v>
          </cell>
          <cell r="K1079">
            <v>0</v>
          </cell>
          <cell r="L1079">
            <v>0</v>
          </cell>
          <cell r="M1079">
            <v>4068.92</v>
          </cell>
          <cell r="N1079">
            <v>1664.54</v>
          </cell>
          <cell r="O1079">
            <v>0</v>
          </cell>
          <cell r="P1079">
            <v>-318.8</v>
          </cell>
          <cell r="Q1079">
            <v>0</v>
          </cell>
          <cell r="R1079">
            <v>0</v>
          </cell>
          <cell r="S1079">
            <v>-128.51</v>
          </cell>
          <cell r="T1079">
            <v>6487.5</v>
          </cell>
          <cell r="U1079">
            <v>0</v>
          </cell>
          <cell r="V1079">
            <v>0</v>
          </cell>
          <cell r="W1079">
            <v>0</v>
          </cell>
          <cell r="X1079">
            <v>0</v>
          </cell>
          <cell r="Y1079">
            <v>0</v>
          </cell>
          <cell r="Z1079">
            <v>0</v>
          </cell>
          <cell r="AA1079">
            <v>0</v>
          </cell>
          <cell r="AD1079">
            <v>451.22166666666664</v>
          </cell>
          <cell r="AE1079">
            <v>451.22166666666664</v>
          </cell>
          <cell r="AF1079">
            <v>445.86708333333331</v>
          </cell>
          <cell r="AG1079">
            <v>710.82499999999993</v>
          </cell>
          <cell r="AH1079">
            <v>981.13749999999993</v>
          </cell>
          <cell r="AI1079">
            <v>981.13749999999993</v>
          </cell>
          <cell r="AJ1079">
            <v>981.13749999999993</v>
          </cell>
          <cell r="AK1079">
            <v>981.13749999999993</v>
          </cell>
          <cell r="AL1079">
            <v>811.59916666666652</v>
          </cell>
          <cell r="AM1079">
            <v>572.70499999999993</v>
          </cell>
          <cell r="AN1079">
            <v>503.34916666666663</v>
          </cell>
          <cell r="AP1079">
            <v>529.91583333333335</v>
          </cell>
          <cell r="AT1079" t="str">
            <v>53</v>
          </cell>
        </row>
        <row r="1080">
          <cell r="J1080">
            <v>1223199.42</v>
          </cell>
          <cell r="K1080">
            <v>2247870.5699999998</v>
          </cell>
          <cell r="L1080">
            <v>2469788.42</v>
          </cell>
          <cell r="M1080">
            <v>2675180.96</v>
          </cell>
          <cell r="N1080">
            <v>3187366.44</v>
          </cell>
          <cell r="O1080">
            <v>3545450.85</v>
          </cell>
          <cell r="P1080">
            <v>3460305.41</v>
          </cell>
          <cell r="Q1080">
            <v>3351288.88</v>
          </cell>
          <cell r="R1080">
            <v>4268348.2</v>
          </cell>
          <cell r="S1080">
            <v>4189526.58</v>
          </cell>
          <cell r="T1080">
            <v>4087613.52</v>
          </cell>
          <cell r="U1080">
            <v>3552609.57</v>
          </cell>
          <cell r="V1080">
            <v>3507944.77</v>
          </cell>
          <cell r="W1080">
            <v>3896846.77</v>
          </cell>
          <cell r="X1080">
            <v>4666460.78</v>
          </cell>
          <cell r="Y1080">
            <v>4448819.55</v>
          </cell>
          <cell r="Z1080">
            <v>4516977.38</v>
          </cell>
          <cell r="AA1080">
            <v>4847399.42</v>
          </cell>
          <cell r="AD1080">
            <v>1822976.6466666667</v>
          </cell>
          <cell r="AE1080">
            <v>2150752.3737499998</v>
          </cell>
          <cell r="AF1080">
            <v>2508828.2358333333</v>
          </cell>
          <cell r="AG1080">
            <v>2820928.7562499996</v>
          </cell>
          <cell r="AH1080">
            <v>3075652.2533333334</v>
          </cell>
          <cell r="AI1080">
            <v>3283410.1245833323</v>
          </cell>
          <cell r="AJ1080">
            <v>3447315.1891666669</v>
          </cell>
          <cell r="AK1080">
            <v>3607550.5458333339</v>
          </cell>
          <cell r="AL1080">
            <v>3772980.1687500007</v>
          </cell>
          <cell r="AM1080">
            <v>3902282.2325000004</v>
          </cell>
          <cell r="AN1080">
            <v>4011930.5454166662</v>
          </cell>
          <cell r="AP1080">
            <v>4030382.3054166674</v>
          </cell>
          <cell r="AT1080" t="str">
            <v>53</v>
          </cell>
        </row>
        <row r="1081">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D1081">
            <v>0</v>
          </cell>
          <cell r="AE1081">
            <v>0</v>
          </cell>
          <cell r="AF1081">
            <v>0</v>
          </cell>
          <cell r="AG1081">
            <v>0</v>
          </cell>
          <cell r="AH1081">
            <v>0</v>
          </cell>
          <cell r="AI1081">
            <v>0</v>
          </cell>
          <cell r="AJ1081">
            <v>0</v>
          </cell>
          <cell r="AK1081">
            <v>0</v>
          </cell>
          <cell r="AL1081">
            <v>0</v>
          </cell>
          <cell r="AM1081">
            <v>0</v>
          </cell>
          <cell r="AN1081">
            <v>0</v>
          </cell>
          <cell r="AP1081">
            <v>0</v>
          </cell>
          <cell r="AT1081" t="str">
            <v>53</v>
          </cell>
        </row>
        <row r="1082">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D1082">
            <v>0</v>
          </cell>
          <cell r="AE1082">
            <v>0</v>
          </cell>
          <cell r="AF1082">
            <v>0</v>
          </cell>
          <cell r="AG1082">
            <v>0</v>
          </cell>
          <cell r="AH1082">
            <v>0</v>
          </cell>
          <cell r="AI1082">
            <v>0</v>
          </cell>
          <cell r="AJ1082">
            <v>0</v>
          </cell>
          <cell r="AK1082">
            <v>0</v>
          </cell>
          <cell r="AL1082">
            <v>0</v>
          </cell>
          <cell r="AM1082">
            <v>0</v>
          </cell>
          <cell r="AN1082">
            <v>0</v>
          </cell>
          <cell r="AP1082">
            <v>0</v>
          </cell>
          <cell r="AT1082" t="str">
            <v>53</v>
          </cell>
        </row>
        <row r="1083">
          <cell r="J1083">
            <v>5046883.3</v>
          </cell>
          <cell r="K1083">
            <v>5519809.4199999999</v>
          </cell>
          <cell r="L1083">
            <v>5626044.2199999997</v>
          </cell>
          <cell r="M1083">
            <v>5534674.2300000004</v>
          </cell>
          <cell r="N1083">
            <v>5550370.5300000003</v>
          </cell>
          <cell r="O1083">
            <v>6043393.79</v>
          </cell>
          <cell r="P1083">
            <v>6443474.6699999999</v>
          </cell>
          <cell r="Q1083">
            <v>6329825.1100000003</v>
          </cell>
          <cell r="R1083">
            <v>6813431.04</v>
          </cell>
          <cell r="S1083">
            <v>6814668.6500000004</v>
          </cell>
          <cell r="T1083">
            <v>6771343.4100000001</v>
          </cell>
          <cell r="U1083">
            <v>6307799.5499999998</v>
          </cell>
          <cell r="V1083">
            <v>6309502.79</v>
          </cell>
          <cell r="W1083">
            <v>6523426.4000000004</v>
          </cell>
          <cell r="X1083">
            <v>5514083.0700000003</v>
          </cell>
          <cell r="Y1083">
            <v>4312722.49</v>
          </cell>
          <cell r="Z1083">
            <v>4028535.07</v>
          </cell>
          <cell r="AA1083">
            <v>3702089.82</v>
          </cell>
          <cell r="AD1083">
            <v>5252573.4104166673</v>
          </cell>
          <cell r="AE1083">
            <v>5459876.4299999997</v>
          </cell>
          <cell r="AF1083">
            <v>5663476.7508333325</v>
          </cell>
          <cell r="AG1083">
            <v>5855676.4854166666</v>
          </cell>
          <cell r="AH1083">
            <v>6006050.7608333332</v>
          </cell>
          <cell r="AI1083">
            <v>6119418.9720833329</v>
          </cell>
          <cell r="AJ1083">
            <v>6213845.4916666662</v>
          </cell>
          <cell r="AK1083">
            <v>6250997.8179166652</v>
          </cell>
          <cell r="AL1083">
            <v>6195418.1141666658</v>
          </cell>
          <cell r="AM1083">
            <v>6081093.6475</v>
          </cell>
          <cell r="AN1083">
            <v>5920129.5045833336</v>
          </cell>
          <cell r="AP1083">
            <v>5435768.944583334</v>
          </cell>
          <cell r="AT1083">
            <v>0</v>
          </cell>
        </row>
        <row r="1084">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D1084">
            <v>0</v>
          </cell>
          <cell r="AE1084">
            <v>0</v>
          </cell>
          <cell r="AF1084">
            <v>0</v>
          </cell>
          <cell r="AG1084">
            <v>0</v>
          </cell>
          <cell r="AH1084">
            <v>0</v>
          </cell>
          <cell r="AI1084">
            <v>0</v>
          </cell>
          <cell r="AJ1084">
            <v>0</v>
          </cell>
          <cell r="AK1084">
            <v>0</v>
          </cell>
          <cell r="AL1084">
            <v>0</v>
          </cell>
          <cell r="AM1084">
            <v>0</v>
          </cell>
          <cell r="AN1084">
            <v>0</v>
          </cell>
          <cell r="AP1084">
            <v>0</v>
          </cell>
          <cell r="AT1084" t="str">
            <v>57</v>
          </cell>
        </row>
        <row r="1085">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D1085">
            <v>0</v>
          </cell>
          <cell r="AE1085">
            <v>0</v>
          </cell>
          <cell r="AF1085">
            <v>0</v>
          </cell>
          <cell r="AG1085">
            <v>0</v>
          </cell>
          <cell r="AH1085">
            <v>0</v>
          </cell>
          <cell r="AI1085">
            <v>0</v>
          </cell>
          <cell r="AJ1085">
            <v>0</v>
          </cell>
          <cell r="AK1085">
            <v>0</v>
          </cell>
          <cell r="AL1085">
            <v>0</v>
          </cell>
          <cell r="AM1085">
            <v>0</v>
          </cell>
          <cell r="AN1085">
            <v>0</v>
          </cell>
          <cell r="AP1085">
            <v>0</v>
          </cell>
          <cell r="AT1085" t="str">
            <v>57</v>
          </cell>
        </row>
        <row r="1086">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D1086">
            <v>0</v>
          </cell>
          <cell r="AE1086">
            <v>0</v>
          </cell>
          <cell r="AF1086">
            <v>0</v>
          </cell>
          <cell r="AG1086">
            <v>0</v>
          </cell>
          <cell r="AH1086">
            <v>0</v>
          </cell>
          <cell r="AI1086">
            <v>0</v>
          </cell>
          <cell r="AJ1086">
            <v>0</v>
          </cell>
          <cell r="AK1086">
            <v>0</v>
          </cell>
          <cell r="AL1086">
            <v>0</v>
          </cell>
          <cell r="AM1086">
            <v>0</v>
          </cell>
          <cell r="AN1086">
            <v>0</v>
          </cell>
          <cell r="AP1086">
            <v>0</v>
          </cell>
          <cell r="AT1086" t="str">
            <v>57</v>
          </cell>
        </row>
        <row r="1087">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D1087">
            <v>0</v>
          </cell>
          <cell r="AE1087">
            <v>0</v>
          </cell>
          <cell r="AF1087">
            <v>0</v>
          </cell>
          <cell r="AG1087">
            <v>0</v>
          </cell>
          <cell r="AH1087">
            <v>0</v>
          </cell>
          <cell r="AI1087">
            <v>0</v>
          </cell>
          <cell r="AJ1087">
            <v>0</v>
          </cell>
          <cell r="AK1087">
            <v>0</v>
          </cell>
          <cell r="AL1087">
            <v>0</v>
          </cell>
          <cell r="AM1087">
            <v>0</v>
          </cell>
          <cell r="AN1087">
            <v>0</v>
          </cell>
          <cell r="AP1087">
            <v>0</v>
          </cell>
          <cell r="AT1087" t="str">
            <v>57</v>
          </cell>
        </row>
        <row r="1088">
          <cell r="J1088">
            <v>7443.65</v>
          </cell>
          <cell r="K1088">
            <v>7687.53</v>
          </cell>
          <cell r="L1088">
            <v>19794.669999999998</v>
          </cell>
          <cell r="M1088">
            <v>4950.6099999999997</v>
          </cell>
          <cell r="N1088">
            <v>5732.52</v>
          </cell>
          <cell r="O1088">
            <v>8331.65</v>
          </cell>
          <cell r="P1088">
            <v>7218.6</v>
          </cell>
          <cell r="Q1088">
            <v>9837.34</v>
          </cell>
          <cell r="R1088">
            <v>932.66</v>
          </cell>
          <cell r="S1088">
            <v>932.66</v>
          </cell>
          <cell r="T1088">
            <v>21746.240000000002</v>
          </cell>
          <cell r="U1088">
            <v>932.66</v>
          </cell>
          <cell r="V1088">
            <v>932.66</v>
          </cell>
          <cell r="W1088">
            <v>10944.26</v>
          </cell>
          <cell r="X1088">
            <v>19375.080000000002</v>
          </cell>
          <cell r="Y1088">
            <v>30440.53</v>
          </cell>
          <cell r="Z1088">
            <v>39925.19</v>
          </cell>
          <cell r="AA1088">
            <v>50463.7</v>
          </cell>
          <cell r="AD1088">
            <v>8490.6795833333326</v>
          </cell>
          <cell r="AE1088">
            <v>8480.4808333333331</v>
          </cell>
          <cell r="AF1088">
            <v>7888.0550000000003</v>
          </cell>
          <cell r="AG1088">
            <v>8060.6191666666673</v>
          </cell>
          <cell r="AH1088">
            <v>8271.125</v>
          </cell>
          <cell r="AI1088">
            <v>7690.4412500000008</v>
          </cell>
          <cell r="AJ1088">
            <v>7554.8470833333349</v>
          </cell>
          <cell r="AK1088">
            <v>7673.0612500000016</v>
          </cell>
          <cell r="AL1088">
            <v>8717.6583333333328</v>
          </cell>
          <cell r="AM1088">
            <v>11204.432916666667</v>
          </cell>
          <cell r="AN1088">
            <v>14384.629583333333</v>
          </cell>
          <cell r="AP1088">
            <v>20711.584583333333</v>
          </cell>
          <cell r="AT1088" t="str">
            <v>57</v>
          </cell>
        </row>
        <row r="1089">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D1089">
            <v>0</v>
          </cell>
          <cell r="AE1089">
            <v>0</v>
          </cell>
          <cell r="AF1089">
            <v>0</v>
          </cell>
          <cell r="AG1089">
            <v>0</v>
          </cell>
          <cell r="AH1089">
            <v>0</v>
          </cell>
          <cell r="AI1089">
            <v>0</v>
          </cell>
          <cell r="AJ1089">
            <v>0</v>
          </cell>
          <cell r="AK1089">
            <v>0</v>
          </cell>
          <cell r="AL1089">
            <v>0</v>
          </cell>
          <cell r="AM1089">
            <v>0</v>
          </cell>
          <cell r="AN1089">
            <v>0</v>
          </cell>
          <cell r="AP1089">
            <v>0</v>
          </cell>
          <cell r="AT1089" t="str">
            <v>57</v>
          </cell>
        </row>
        <row r="1090">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D1090">
            <v>0</v>
          </cell>
          <cell r="AE1090">
            <v>0</v>
          </cell>
          <cell r="AF1090">
            <v>0</v>
          </cell>
          <cell r="AG1090">
            <v>0</v>
          </cell>
          <cell r="AH1090">
            <v>0</v>
          </cell>
          <cell r="AI1090">
            <v>0</v>
          </cell>
          <cell r="AJ1090">
            <v>0</v>
          </cell>
          <cell r="AK1090">
            <v>0</v>
          </cell>
          <cell r="AL1090">
            <v>0</v>
          </cell>
          <cell r="AM1090">
            <v>0</v>
          </cell>
          <cell r="AN1090">
            <v>0</v>
          </cell>
          <cell r="AP1090">
            <v>0</v>
          </cell>
          <cell r="AT1090" t="str">
            <v>57</v>
          </cell>
        </row>
        <row r="1091">
          <cell r="J1091">
            <v>1410.74</v>
          </cell>
          <cell r="K1091">
            <v>2137.6</v>
          </cell>
          <cell r="L1091">
            <v>2672.79</v>
          </cell>
          <cell r="M1091">
            <v>3413.13</v>
          </cell>
          <cell r="N1091">
            <v>4295.8500000000004</v>
          </cell>
          <cell r="O1091">
            <v>4938.09</v>
          </cell>
          <cell r="P1091">
            <v>5650.68</v>
          </cell>
          <cell r="Q1091">
            <v>7074.85</v>
          </cell>
          <cell r="R1091">
            <v>43272.65</v>
          </cell>
          <cell r="S1091">
            <v>-114368.3</v>
          </cell>
          <cell r="T1091">
            <v>-158600.01999999999</v>
          </cell>
          <cell r="U1091">
            <v>-156391</v>
          </cell>
          <cell r="V1091">
            <v>-9266.2199999999993</v>
          </cell>
          <cell r="W1091">
            <v>-10668.49</v>
          </cell>
          <cell r="X1091">
            <v>0</v>
          </cell>
          <cell r="Y1091">
            <v>-42500</v>
          </cell>
          <cell r="Z1091">
            <v>-42500</v>
          </cell>
          <cell r="AA1091">
            <v>-42500</v>
          </cell>
          <cell r="AD1091">
            <v>1727.6912500000001</v>
          </cell>
          <cell r="AE1091">
            <v>4054.4779166666667</v>
          </cell>
          <cell r="AF1091">
            <v>1258.2474999999995</v>
          </cell>
          <cell r="AG1091">
            <v>-9946.2049999999999</v>
          </cell>
          <cell r="AH1091">
            <v>-22997.176666666666</v>
          </cell>
          <cell r="AI1091">
            <v>-29985.951666666664</v>
          </cell>
          <cell r="AJ1091">
            <v>-30964.412083333329</v>
          </cell>
          <cell r="AK1091">
            <v>-31609.365416666664</v>
          </cell>
          <cell r="AL1091">
            <v>-33633.77874999999</v>
          </cell>
          <cell r="AM1091">
            <v>-37496.652916666666</v>
          </cell>
          <cell r="AN1091">
            <v>-41423.067083333335</v>
          </cell>
          <cell r="AP1091">
            <v>-49477.829583333318</v>
          </cell>
          <cell r="AT1091" t="str">
            <v>57</v>
          </cell>
        </row>
        <row r="1092">
          <cell r="J1092">
            <v>600.03</v>
          </cell>
          <cell r="K1092">
            <v>615.03</v>
          </cell>
          <cell r="L1092">
            <v>748.03</v>
          </cell>
          <cell r="M1092">
            <v>813.03</v>
          </cell>
          <cell r="N1092">
            <v>913.03</v>
          </cell>
          <cell r="O1092">
            <v>943.03</v>
          </cell>
          <cell r="P1092">
            <v>1053.9100000000001</v>
          </cell>
          <cell r="Q1092">
            <v>0</v>
          </cell>
          <cell r="R1092">
            <v>80</v>
          </cell>
          <cell r="S1092">
            <v>102.14</v>
          </cell>
          <cell r="T1092">
            <v>132.13999999999999</v>
          </cell>
          <cell r="U1092">
            <v>172.14</v>
          </cell>
          <cell r="V1092">
            <v>387.14</v>
          </cell>
          <cell r="W1092">
            <v>377.14</v>
          </cell>
          <cell r="X1092">
            <v>427.24</v>
          </cell>
          <cell r="Y1092">
            <v>447.24</v>
          </cell>
          <cell r="Z1092">
            <v>537.24</v>
          </cell>
          <cell r="AA1092">
            <v>547.24</v>
          </cell>
          <cell r="AD1092">
            <v>603.4316666666665</v>
          </cell>
          <cell r="AE1092">
            <v>607.59833333333324</v>
          </cell>
          <cell r="AF1092">
            <v>597.89458333333323</v>
          </cell>
          <cell r="AG1092">
            <v>566.61208333333332</v>
          </cell>
          <cell r="AH1092">
            <v>531.78791666666666</v>
          </cell>
          <cell r="AI1092">
            <v>505.50541666666669</v>
          </cell>
          <cell r="AJ1092">
            <v>486.72291666666678</v>
          </cell>
          <cell r="AK1092">
            <v>463.44458333333341</v>
          </cell>
          <cell r="AL1092">
            <v>434.83708333333334</v>
          </cell>
          <cell r="AM1092">
            <v>403.93791666666658</v>
          </cell>
          <cell r="AN1092">
            <v>371.78874999999994</v>
          </cell>
          <cell r="AP1092">
            <v>300.57499999999999</v>
          </cell>
          <cell r="AT1092" t="str">
            <v>57</v>
          </cell>
        </row>
        <row r="1093">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D1093">
            <v>0</v>
          </cell>
          <cell r="AE1093">
            <v>0</v>
          </cell>
          <cell r="AF1093">
            <v>0</v>
          </cell>
          <cell r="AG1093">
            <v>0</v>
          </cell>
          <cell r="AH1093">
            <v>0</v>
          </cell>
          <cell r="AI1093">
            <v>0</v>
          </cell>
          <cell r="AJ1093">
            <v>0</v>
          </cell>
          <cell r="AK1093">
            <v>0</v>
          </cell>
          <cell r="AL1093">
            <v>0</v>
          </cell>
          <cell r="AM1093">
            <v>0</v>
          </cell>
          <cell r="AN1093">
            <v>0</v>
          </cell>
          <cell r="AP1093">
            <v>0</v>
          </cell>
          <cell r="AT1093" t="str">
            <v>57</v>
          </cell>
        </row>
        <row r="1094">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D1094">
            <v>0</v>
          </cell>
          <cell r="AE1094">
            <v>0</v>
          </cell>
          <cell r="AF1094">
            <v>0</v>
          </cell>
          <cell r="AG1094">
            <v>0</v>
          </cell>
          <cell r="AH1094">
            <v>0</v>
          </cell>
          <cell r="AI1094">
            <v>0</v>
          </cell>
          <cell r="AJ1094">
            <v>0</v>
          </cell>
          <cell r="AK1094">
            <v>0</v>
          </cell>
          <cell r="AL1094">
            <v>0</v>
          </cell>
          <cell r="AM1094">
            <v>0</v>
          </cell>
          <cell r="AN1094">
            <v>0</v>
          </cell>
          <cell r="AP1094">
            <v>0</v>
          </cell>
          <cell r="AT1094" t="str">
            <v>57</v>
          </cell>
        </row>
        <row r="1095">
          <cell r="J1095">
            <v>23220.33</v>
          </cell>
          <cell r="K1095">
            <v>15814.75</v>
          </cell>
          <cell r="L1095">
            <v>10941.12</v>
          </cell>
          <cell r="M1095">
            <v>55729.63</v>
          </cell>
          <cell r="N1095">
            <v>61405.19</v>
          </cell>
          <cell r="O1095">
            <v>36238.080000000002</v>
          </cell>
          <cell r="P1095">
            <v>22907.63</v>
          </cell>
          <cell r="Q1095">
            <v>38413.370000000003</v>
          </cell>
          <cell r="R1095">
            <v>42656.05</v>
          </cell>
          <cell r="S1095">
            <v>61136.32</v>
          </cell>
          <cell r="T1095">
            <v>65831.87</v>
          </cell>
          <cell r="U1095">
            <v>53066.47</v>
          </cell>
          <cell r="V1095">
            <v>42151.91</v>
          </cell>
          <cell r="W1095">
            <v>63153.96</v>
          </cell>
          <cell r="X1095">
            <v>70462.06</v>
          </cell>
          <cell r="Y1095">
            <v>100293.11</v>
          </cell>
          <cell r="Z1095">
            <v>149650.54999999999</v>
          </cell>
          <cell r="AA1095">
            <v>183008.12</v>
          </cell>
          <cell r="AD1095">
            <v>28660.013333333332</v>
          </cell>
          <cell r="AE1095">
            <v>31207.142500000002</v>
          </cell>
          <cell r="AF1095">
            <v>34267.017083333332</v>
          </cell>
          <cell r="AG1095">
            <v>36972.992916666662</v>
          </cell>
          <cell r="AH1095">
            <v>39193.025000000001</v>
          </cell>
          <cell r="AI1095">
            <v>41402.216666666667</v>
          </cell>
          <cell r="AJ1095">
            <v>44163.499583333331</v>
          </cell>
          <cell r="AK1095">
            <v>48616.005833333329</v>
          </cell>
          <cell r="AL1095">
            <v>52952.856666666667</v>
          </cell>
          <cell r="AM1095">
            <v>58486.558333333342</v>
          </cell>
          <cell r="AN1095">
            <v>68278.866666666669</v>
          </cell>
          <cell r="AP1095">
            <v>83527.096666666665</v>
          </cell>
          <cell r="AT1095" t="str">
            <v>53</v>
          </cell>
        </row>
        <row r="1096">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D1096">
            <v>0</v>
          </cell>
          <cell r="AE1096">
            <v>0</v>
          </cell>
          <cell r="AF1096">
            <v>0</v>
          </cell>
          <cell r="AG1096">
            <v>0</v>
          </cell>
          <cell r="AH1096">
            <v>0</v>
          </cell>
          <cell r="AI1096">
            <v>0</v>
          </cell>
          <cell r="AJ1096">
            <v>0</v>
          </cell>
          <cell r="AK1096">
            <v>0</v>
          </cell>
          <cell r="AL1096">
            <v>0</v>
          </cell>
          <cell r="AM1096">
            <v>0</v>
          </cell>
          <cell r="AN1096">
            <v>0</v>
          </cell>
          <cell r="AP1096">
            <v>0</v>
          </cell>
          <cell r="AT1096" t="str">
            <v>57</v>
          </cell>
        </row>
        <row r="1097">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D1097">
            <v>0</v>
          </cell>
          <cell r="AE1097">
            <v>0</v>
          </cell>
          <cell r="AF1097">
            <v>0</v>
          </cell>
          <cell r="AG1097">
            <v>0</v>
          </cell>
          <cell r="AH1097">
            <v>0</v>
          </cell>
          <cell r="AI1097">
            <v>0</v>
          </cell>
          <cell r="AJ1097">
            <v>0</v>
          </cell>
          <cell r="AK1097">
            <v>0</v>
          </cell>
          <cell r="AL1097">
            <v>0</v>
          </cell>
          <cell r="AM1097">
            <v>0</v>
          </cell>
          <cell r="AN1097">
            <v>0</v>
          </cell>
          <cell r="AP1097">
            <v>0</v>
          </cell>
          <cell r="AT1097">
            <v>0</v>
          </cell>
        </row>
        <row r="1098">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D1098">
            <v>0</v>
          </cell>
          <cell r="AE1098">
            <v>0</v>
          </cell>
          <cell r="AF1098">
            <v>0</v>
          </cell>
          <cell r="AG1098">
            <v>0</v>
          </cell>
          <cell r="AH1098">
            <v>0</v>
          </cell>
          <cell r="AI1098">
            <v>0</v>
          </cell>
          <cell r="AJ1098">
            <v>0</v>
          </cell>
          <cell r="AK1098">
            <v>0</v>
          </cell>
          <cell r="AL1098">
            <v>0</v>
          </cell>
          <cell r="AM1098">
            <v>0</v>
          </cell>
          <cell r="AN1098">
            <v>0</v>
          </cell>
          <cell r="AP1098">
            <v>0</v>
          </cell>
          <cell r="AT1098">
            <v>11</v>
          </cell>
        </row>
        <row r="1099">
          <cell r="J1099">
            <v>0</v>
          </cell>
          <cell r="K1099">
            <v>0</v>
          </cell>
          <cell r="L1099">
            <v>0</v>
          </cell>
          <cell r="M1099">
            <v>0</v>
          </cell>
          <cell r="N1099">
            <v>0</v>
          </cell>
          <cell r="O1099">
            <v>0</v>
          </cell>
          <cell r="P1099">
            <v>0</v>
          </cell>
          <cell r="Q1099">
            <v>102081.68</v>
          </cell>
          <cell r="R1099">
            <v>0</v>
          </cell>
          <cell r="S1099">
            <v>0</v>
          </cell>
          <cell r="T1099">
            <v>0</v>
          </cell>
          <cell r="U1099">
            <v>0</v>
          </cell>
          <cell r="V1099">
            <v>0</v>
          </cell>
          <cell r="W1099">
            <v>0</v>
          </cell>
          <cell r="X1099">
            <v>0</v>
          </cell>
          <cell r="Y1099">
            <v>0</v>
          </cell>
          <cell r="Z1099">
            <v>0</v>
          </cell>
          <cell r="AA1099">
            <v>0</v>
          </cell>
          <cell r="AD1099">
            <v>10481.261666666667</v>
          </cell>
          <cell r="AE1099">
            <v>8506.8066666666655</v>
          </cell>
          <cell r="AF1099">
            <v>8506.8066666666655</v>
          </cell>
          <cell r="AG1099">
            <v>8506.8066666666655</v>
          </cell>
          <cell r="AH1099">
            <v>8506.8066666666655</v>
          </cell>
          <cell r="AI1099">
            <v>8506.8066666666655</v>
          </cell>
          <cell r="AJ1099">
            <v>8506.8066666666655</v>
          </cell>
          <cell r="AK1099">
            <v>8506.8066666666655</v>
          </cell>
          <cell r="AL1099">
            <v>8506.8066666666655</v>
          </cell>
          <cell r="AM1099">
            <v>8506.8066666666655</v>
          </cell>
          <cell r="AN1099">
            <v>8506.8066666666655</v>
          </cell>
          <cell r="AP1099">
            <v>28760.719166666666</v>
          </cell>
          <cell r="AT1099" t="str">
            <v>57</v>
          </cell>
        </row>
        <row r="1100">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D1100">
            <v>0</v>
          </cell>
          <cell r="AE1100">
            <v>0</v>
          </cell>
          <cell r="AF1100">
            <v>0</v>
          </cell>
          <cell r="AG1100">
            <v>0</v>
          </cell>
          <cell r="AH1100">
            <v>0</v>
          </cell>
          <cell r="AI1100">
            <v>0</v>
          </cell>
          <cell r="AJ1100">
            <v>0</v>
          </cell>
          <cell r="AK1100">
            <v>0</v>
          </cell>
          <cell r="AL1100">
            <v>0</v>
          </cell>
          <cell r="AM1100">
            <v>0</v>
          </cell>
          <cell r="AN1100">
            <v>0</v>
          </cell>
          <cell r="AP1100">
            <v>0</v>
          </cell>
          <cell r="AT1100" t="str">
            <v>11</v>
          </cell>
        </row>
        <row r="1101">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D1101">
            <v>0</v>
          </cell>
          <cell r="AE1101">
            <v>0</v>
          </cell>
          <cell r="AF1101">
            <v>0</v>
          </cell>
          <cell r="AG1101">
            <v>0</v>
          </cell>
          <cell r="AH1101">
            <v>0</v>
          </cell>
          <cell r="AI1101">
            <v>0</v>
          </cell>
          <cell r="AJ1101">
            <v>0</v>
          </cell>
          <cell r="AK1101">
            <v>0</v>
          </cell>
          <cell r="AL1101">
            <v>0</v>
          </cell>
          <cell r="AM1101">
            <v>0</v>
          </cell>
          <cell r="AN1101">
            <v>0</v>
          </cell>
          <cell r="AP1101">
            <v>0</v>
          </cell>
          <cell r="AT1101" t="str">
            <v>11</v>
          </cell>
        </row>
        <row r="1102">
          <cell r="J1102">
            <v>12399.37</v>
          </cell>
          <cell r="K1102">
            <v>12399.37</v>
          </cell>
          <cell r="L1102">
            <v>12399.37</v>
          </cell>
          <cell r="M1102">
            <v>12399.37</v>
          </cell>
          <cell r="N1102">
            <v>19899.37</v>
          </cell>
          <cell r="O1102">
            <v>19899.37</v>
          </cell>
          <cell r="P1102">
            <v>19899.37</v>
          </cell>
          <cell r="Q1102">
            <v>19899.37</v>
          </cell>
          <cell r="R1102">
            <v>19899.37</v>
          </cell>
          <cell r="S1102">
            <v>19899.37</v>
          </cell>
          <cell r="T1102">
            <v>19899.37</v>
          </cell>
          <cell r="U1102">
            <v>19899.37</v>
          </cell>
          <cell r="V1102">
            <v>19899.37</v>
          </cell>
          <cell r="W1102">
            <v>19899.37</v>
          </cell>
          <cell r="X1102">
            <v>19899.37</v>
          </cell>
          <cell r="Y1102">
            <v>19899.37</v>
          </cell>
          <cell r="Z1102">
            <v>19899.37</v>
          </cell>
          <cell r="AA1102">
            <v>19899.37</v>
          </cell>
          <cell r="AD1102">
            <v>14586.869999999997</v>
          </cell>
          <cell r="AE1102">
            <v>15211.869999999997</v>
          </cell>
          <cell r="AF1102">
            <v>15836.869999999997</v>
          </cell>
          <cell r="AG1102">
            <v>16461.87</v>
          </cell>
          <cell r="AH1102">
            <v>17086.87</v>
          </cell>
          <cell r="AI1102">
            <v>17711.87</v>
          </cell>
          <cell r="AJ1102">
            <v>18336.87</v>
          </cell>
          <cell r="AK1102">
            <v>18961.87</v>
          </cell>
          <cell r="AL1102">
            <v>19586.87</v>
          </cell>
          <cell r="AM1102">
            <v>19899.37</v>
          </cell>
          <cell r="AN1102">
            <v>19899.37</v>
          </cell>
          <cell r="AP1102">
            <v>19070.22958333333</v>
          </cell>
          <cell r="AT1102" t="str">
            <v xml:space="preserve"> </v>
          </cell>
        </row>
        <row r="1103">
          <cell r="J1103">
            <v>9569.2199999999993</v>
          </cell>
          <cell r="K1103">
            <v>0</v>
          </cell>
          <cell r="L1103">
            <v>0</v>
          </cell>
          <cell r="M1103">
            <v>0</v>
          </cell>
          <cell r="N1103">
            <v>0</v>
          </cell>
          <cell r="O1103">
            <v>0</v>
          </cell>
          <cell r="P1103">
            <v>0</v>
          </cell>
          <cell r="Q1103">
            <v>0</v>
          </cell>
          <cell r="R1103">
            <v>0</v>
          </cell>
          <cell r="S1103">
            <v>0</v>
          </cell>
          <cell r="T1103">
            <v>0</v>
          </cell>
          <cell r="U1103">
            <v>31911.69</v>
          </cell>
          <cell r="V1103">
            <v>93333.68</v>
          </cell>
          <cell r="W1103">
            <v>93333.68</v>
          </cell>
          <cell r="X1103">
            <v>93333.68</v>
          </cell>
          <cell r="Y1103">
            <v>124003.62</v>
          </cell>
          <cell r="Z1103">
            <v>0</v>
          </cell>
          <cell r="AA1103">
            <v>0</v>
          </cell>
          <cell r="AD1103">
            <v>81010.595416666663</v>
          </cell>
          <cell r="AE1103">
            <v>65346.579166666663</v>
          </cell>
          <cell r="AF1103">
            <v>47014.740833333337</v>
          </cell>
          <cell r="AG1103">
            <v>28585.975000000002</v>
          </cell>
          <cell r="AH1103">
            <v>11389.935416666667</v>
          </cell>
          <cell r="AI1103">
            <v>6946.9283333333333</v>
          </cell>
          <cell r="AJ1103">
            <v>14326.0175</v>
          </cell>
          <cell r="AK1103">
            <v>22103.824166666669</v>
          </cell>
          <cell r="AL1103">
            <v>31159.544999999998</v>
          </cell>
          <cell r="AM1103">
            <v>36326.362499999996</v>
          </cell>
          <cell r="AN1103">
            <v>36326.362499999996</v>
          </cell>
          <cell r="AP1103">
            <v>36326.362499999996</v>
          </cell>
          <cell r="AT1103" t="str">
            <v>57</v>
          </cell>
        </row>
        <row r="1104">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D1104">
            <v>0</v>
          </cell>
          <cell r="AE1104">
            <v>0</v>
          </cell>
          <cell r="AF1104">
            <v>0</v>
          </cell>
          <cell r="AG1104">
            <v>0</v>
          </cell>
          <cell r="AH1104">
            <v>0</v>
          </cell>
          <cell r="AI1104">
            <v>0</v>
          </cell>
          <cell r="AJ1104">
            <v>0</v>
          </cell>
          <cell r="AK1104">
            <v>0</v>
          </cell>
          <cell r="AL1104">
            <v>0</v>
          </cell>
          <cell r="AM1104">
            <v>0</v>
          </cell>
          <cell r="AN1104">
            <v>0</v>
          </cell>
          <cell r="AP1104">
            <v>0</v>
          </cell>
          <cell r="AT1104" t="str">
            <v>57</v>
          </cell>
        </row>
        <row r="1105">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D1105">
            <v>0</v>
          </cell>
          <cell r="AE1105">
            <v>0</v>
          </cell>
          <cell r="AF1105">
            <v>0</v>
          </cell>
          <cell r="AG1105">
            <v>0</v>
          </cell>
          <cell r="AH1105">
            <v>0</v>
          </cell>
          <cell r="AI1105">
            <v>0</v>
          </cell>
          <cell r="AJ1105">
            <v>0</v>
          </cell>
          <cell r="AK1105">
            <v>0</v>
          </cell>
          <cell r="AL1105">
            <v>0</v>
          </cell>
          <cell r="AM1105">
            <v>0</v>
          </cell>
          <cell r="AN1105">
            <v>0</v>
          </cell>
          <cell r="AP1105">
            <v>0</v>
          </cell>
          <cell r="AT1105" t="str">
            <v>23</v>
          </cell>
        </row>
        <row r="1106">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D1106">
            <v>0</v>
          </cell>
          <cell r="AE1106">
            <v>0</v>
          </cell>
          <cell r="AF1106">
            <v>0</v>
          </cell>
          <cell r="AG1106">
            <v>0</v>
          </cell>
          <cell r="AH1106">
            <v>0</v>
          </cell>
          <cell r="AI1106">
            <v>0</v>
          </cell>
          <cell r="AJ1106">
            <v>0</v>
          </cell>
          <cell r="AK1106">
            <v>0</v>
          </cell>
          <cell r="AL1106">
            <v>0</v>
          </cell>
          <cell r="AM1106">
            <v>0</v>
          </cell>
          <cell r="AN1106">
            <v>0</v>
          </cell>
          <cell r="AP1106">
            <v>0</v>
          </cell>
          <cell r="AT1106" t="str">
            <v>57</v>
          </cell>
        </row>
        <row r="1107">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D1107">
            <v>0</v>
          </cell>
          <cell r="AE1107">
            <v>0</v>
          </cell>
          <cell r="AF1107">
            <v>0</v>
          </cell>
          <cell r="AG1107">
            <v>0</v>
          </cell>
          <cell r="AH1107">
            <v>0</v>
          </cell>
          <cell r="AI1107">
            <v>0</v>
          </cell>
          <cell r="AJ1107">
            <v>0</v>
          </cell>
          <cell r="AK1107">
            <v>0</v>
          </cell>
          <cell r="AL1107">
            <v>0</v>
          </cell>
          <cell r="AM1107">
            <v>0</v>
          </cell>
          <cell r="AN1107">
            <v>0</v>
          </cell>
          <cell r="AP1107">
            <v>0</v>
          </cell>
          <cell r="AT1107">
            <v>11</v>
          </cell>
        </row>
        <row r="1108">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D1108">
            <v>0</v>
          </cell>
          <cell r="AE1108">
            <v>0</v>
          </cell>
          <cell r="AF1108">
            <v>0</v>
          </cell>
          <cell r="AG1108">
            <v>0</v>
          </cell>
          <cell r="AH1108">
            <v>0</v>
          </cell>
          <cell r="AI1108">
            <v>0</v>
          </cell>
          <cell r="AJ1108">
            <v>0</v>
          </cell>
          <cell r="AK1108">
            <v>0</v>
          </cell>
          <cell r="AL1108">
            <v>0</v>
          </cell>
          <cell r="AM1108">
            <v>0</v>
          </cell>
          <cell r="AN1108">
            <v>0</v>
          </cell>
          <cell r="AP1108">
            <v>0</v>
          </cell>
          <cell r="AT1108" t="str">
            <v>23</v>
          </cell>
        </row>
        <row r="1109">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D1109">
            <v>0</v>
          </cell>
          <cell r="AE1109">
            <v>0</v>
          </cell>
          <cell r="AF1109">
            <v>0</v>
          </cell>
          <cell r="AG1109">
            <v>0</v>
          </cell>
          <cell r="AH1109">
            <v>0</v>
          </cell>
          <cell r="AI1109">
            <v>0</v>
          </cell>
          <cell r="AJ1109">
            <v>0</v>
          </cell>
          <cell r="AK1109">
            <v>0</v>
          </cell>
          <cell r="AL1109">
            <v>0</v>
          </cell>
          <cell r="AM1109">
            <v>0</v>
          </cell>
          <cell r="AN1109">
            <v>0</v>
          </cell>
          <cell r="AP1109">
            <v>0</v>
          </cell>
          <cell r="AT1109" t="str">
            <v>57</v>
          </cell>
        </row>
        <row r="1110">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D1110">
            <v>0</v>
          </cell>
          <cell r="AE1110">
            <v>0</v>
          </cell>
          <cell r="AF1110">
            <v>0</v>
          </cell>
          <cell r="AG1110">
            <v>0</v>
          </cell>
          <cell r="AH1110">
            <v>0</v>
          </cell>
          <cell r="AI1110">
            <v>0</v>
          </cell>
          <cell r="AJ1110">
            <v>0</v>
          </cell>
          <cell r="AK1110">
            <v>0</v>
          </cell>
          <cell r="AL1110">
            <v>0</v>
          </cell>
          <cell r="AM1110">
            <v>0</v>
          </cell>
          <cell r="AN1110">
            <v>0</v>
          </cell>
          <cell r="AP1110">
            <v>0</v>
          </cell>
          <cell r="AT1110" t="str">
            <v>57</v>
          </cell>
        </row>
        <row r="1111">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D1111">
            <v>0</v>
          </cell>
          <cell r="AE1111">
            <v>0</v>
          </cell>
          <cell r="AF1111">
            <v>0</v>
          </cell>
          <cell r="AG1111">
            <v>0</v>
          </cell>
          <cell r="AH1111">
            <v>0</v>
          </cell>
          <cell r="AI1111">
            <v>0</v>
          </cell>
          <cell r="AJ1111">
            <v>0</v>
          </cell>
          <cell r="AK1111">
            <v>0</v>
          </cell>
          <cell r="AL1111">
            <v>0</v>
          </cell>
          <cell r="AM1111">
            <v>0</v>
          </cell>
          <cell r="AN1111">
            <v>0</v>
          </cell>
          <cell r="AP1111">
            <v>0</v>
          </cell>
          <cell r="AT1111" t="str">
            <v>11</v>
          </cell>
        </row>
        <row r="1112">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D1112">
            <v>0</v>
          </cell>
          <cell r="AE1112">
            <v>0</v>
          </cell>
          <cell r="AF1112">
            <v>0</v>
          </cell>
          <cell r="AG1112">
            <v>0</v>
          </cell>
          <cell r="AH1112">
            <v>0</v>
          </cell>
          <cell r="AI1112">
            <v>0</v>
          </cell>
          <cell r="AJ1112">
            <v>0</v>
          </cell>
          <cell r="AK1112">
            <v>0</v>
          </cell>
          <cell r="AL1112">
            <v>0</v>
          </cell>
          <cell r="AM1112">
            <v>0</v>
          </cell>
          <cell r="AN1112">
            <v>0</v>
          </cell>
          <cell r="AP1112">
            <v>0</v>
          </cell>
          <cell r="AT1112" t="str">
            <v>23</v>
          </cell>
        </row>
        <row r="1113">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D1113">
            <v>0</v>
          </cell>
          <cell r="AE1113">
            <v>0</v>
          </cell>
          <cell r="AF1113">
            <v>0</v>
          </cell>
          <cell r="AG1113">
            <v>0</v>
          </cell>
          <cell r="AH1113">
            <v>0</v>
          </cell>
          <cell r="AI1113">
            <v>0</v>
          </cell>
          <cell r="AJ1113">
            <v>0</v>
          </cell>
          <cell r="AK1113">
            <v>0</v>
          </cell>
          <cell r="AL1113">
            <v>0</v>
          </cell>
          <cell r="AM1113">
            <v>0</v>
          </cell>
          <cell r="AN1113">
            <v>0</v>
          </cell>
          <cell r="AP1113">
            <v>0</v>
          </cell>
          <cell r="AT1113" t="str">
            <v>11</v>
          </cell>
        </row>
        <row r="1114">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D1114">
            <v>0</v>
          </cell>
          <cell r="AE1114">
            <v>0</v>
          </cell>
          <cell r="AF1114">
            <v>0</v>
          </cell>
          <cell r="AG1114">
            <v>0</v>
          </cell>
          <cell r="AH1114">
            <v>0</v>
          </cell>
          <cell r="AI1114">
            <v>0</v>
          </cell>
          <cell r="AJ1114">
            <v>0</v>
          </cell>
          <cell r="AK1114">
            <v>0</v>
          </cell>
          <cell r="AL1114">
            <v>0</v>
          </cell>
          <cell r="AM1114">
            <v>0</v>
          </cell>
          <cell r="AN1114">
            <v>0</v>
          </cell>
          <cell r="AP1114">
            <v>0</v>
          </cell>
          <cell r="AT1114" t="str">
            <v>23</v>
          </cell>
        </row>
        <row r="1115">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D1115">
            <v>0</v>
          </cell>
          <cell r="AE1115">
            <v>0</v>
          </cell>
          <cell r="AF1115">
            <v>0</v>
          </cell>
          <cell r="AG1115">
            <v>0</v>
          </cell>
          <cell r="AH1115">
            <v>0</v>
          </cell>
          <cell r="AI1115">
            <v>0</v>
          </cell>
          <cell r="AJ1115">
            <v>0</v>
          </cell>
          <cell r="AK1115">
            <v>0</v>
          </cell>
          <cell r="AL1115">
            <v>0</v>
          </cell>
          <cell r="AM1115">
            <v>0</v>
          </cell>
          <cell r="AN1115">
            <v>0</v>
          </cell>
          <cell r="AP1115">
            <v>39</v>
          </cell>
          <cell r="AT1115" t="str">
            <v>11</v>
          </cell>
        </row>
        <row r="1116">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D1116">
            <v>0</v>
          </cell>
          <cell r="AE1116">
            <v>0</v>
          </cell>
          <cell r="AF1116">
            <v>0</v>
          </cell>
          <cell r="AG1116">
            <v>0</v>
          </cell>
          <cell r="AH1116">
            <v>0</v>
          </cell>
          <cell r="AI1116">
            <v>0</v>
          </cell>
          <cell r="AJ1116">
            <v>0</v>
          </cell>
          <cell r="AK1116">
            <v>0</v>
          </cell>
          <cell r="AL1116">
            <v>0</v>
          </cell>
          <cell r="AM1116">
            <v>0</v>
          </cell>
          <cell r="AN1116">
            <v>0</v>
          </cell>
          <cell r="AP1116">
            <v>0</v>
          </cell>
          <cell r="AT1116" t="str">
            <v>23</v>
          </cell>
        </row>
        <row r="1117">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D1117">
            <v>0</v>
          </cell>
          <cell r="AE1117">
            <v>0</v>
          </cell>
          <cell r="AF1117">
            <v>0</v>
          </cell>
          <cell r="AG1117">
            <v>0</v>
          </cell>
          <cell r="AH1117">
            <v>0</v>
          </cell>
          <cell r="AI1117">
            <v>0</v>
          </cell>
          <cell r="AJ1117">
            <v>0</v>
          </cell>
          <cell r="AK1117">
            <v>0</v>
          </cell>
          <cell r="AL1117">
            <v>0</v>
          </cell>
          <cell r="AM1117">
            <v>0</v>
          </cell>
          <cell r="AN1117">
            <v>0</v>
          </cell>
          <cell r="AP1117">
            <v>0</v>
          </cell>
          <cell r="AT1117" t="str">
            <v>11</v>
          </cell>
        </row>
        <row r="1118">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D1118">
            <v>0</v>
          </cell>
          <cell r="AE1118">
            <v>0</v>
          </cell>
          <cell r="AF1118">
            <v>0</v>
          </cell>
          <cell r="AG1118">
            <v>0</v>
          </cell>
          <cell r="AH1118">
            <v>0</v>
          </cell>
          <cell r="AI1118">
            <v>0</v>
          </cell>
          <cell r="AJ1118">
            <v>0</v>
          </cell>
          <cell r="AK1118">
            <v>0</v>
          </cell>
          <cell r="AL1118">
            <v>0</v>
          </cell>
          <cell r="AM1118">
            <v>0</v>
          </cell>
          <cell r="AN1118">
            <v>0</v>
          </cell>
          <cell r="AP1118">
            <v>0</v>
          </cell>
          <cell r="AT1118" t="str">
            <v>57</v>
          </cell>
        </row>
        <row r="1119">
          <cell r="J1119">
            <v>0</v>
          </cell>
          <cell r="K1119">
            <v>0</v>
          </cell>
          <cell r="L1119">
            <v>0</v>
          </cell>
          <cell r="M1119">
            <v>0</v>
          </cell>
          <cell r="N1119">
            <v>0</v>
          </cell>
          <cell r="O1119">
            <v>0</v>
          </cell>
          <cell r="P1119">
            <v>0</v>
          </cell>
          <cell r="Q1119">
            <v>0</v>
          </cell>
          <cell r="R1119">
            <v>21799.5</v>
          </cell>
          <cell r="S1119">
            <v>25960</v>
          </cell>
          <cell r="T1119">
            <v>0</v>
          </cell>
          <cell r="U1119">
            <v>56828</v>
          </cell>
          <cell r="V1119">
            <v>56828</v>
          </cell>
          <cell r="W1119">
            <v>56828</v>
          </cell>
          <cell r="X1119">
            <v>57232.38</v>
          </cell>
          <cell r="Y1119">
            <v>0</v>
          </cell>
          <cell r="Z1119">
            <v>0</v>
          </cell>
          <cell r="AA1119">
            <v>0</v>
          </cell>
          <cell r="AD1119">
            <v>0</v>
          </cell>
          <cell r="AE1119">
            <v>908.3125</v>
          </cell>
          <cell r="AF1119">
            <v>2898.2916666666665</v>
          </cell>
          <cell r="AG1119">
            <v>3979.9583333333335</v>
          </cell>
          <cell r="AH1119">
            <v>6347.791666666667</v>
          </cell>
          <cell r="AI1119">
            <v>11083.458333333334</v>
          </cell>
          <cell r="AJ1119">
            <v>15819.125</v>
          </cell>
          <cell r="AK1119">
            <v>20571.640833333335</v>
          </cell>
          <cell r="AL1119">
            <v>22956.323333333334</v>
          </cell>
          <cell r="AM1119">
            <v>22956.323333333334</v>
          </cell>
          <cell r="AN1119">
            <v>22956.323333333334</v>
          </cell>
          <cell r="AP1119">
            <v>22956.323333333334</v>
          </cell>
          <cell r="AT1119" t="str">
            <v>11</v>
          </cell>
        </row>
        <row r="1120">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D1120">
            <v>0</v>
          </cell>
          <cell r="AE1120">
            <v>0</v>
          </cell>
          <cell r="AF1120">
            <v>0</v>
          </cell>
          <cell r="AG1120">
            <v>0</v>
          </cell>
          <cell r="AH1120">
            <v>0</v>
          </cell>
          <cell r="AI1120">
            <v>0</v>
          </cell>
          <cell r="AJ1120">
            <v>0</v>
          </cell>
          <cell r="AK1120">
            <v>0</v>
          </cell>
          <cell r="AL1120">
            <v>0</v>
          </cell>
          <cell r="AM1120">
            <v>0</v>
          </cell>
          <cell r="AN1120">
            <v>0</v>
          </cell>
          <cell r="AP1120">
            <v>0</v>
          </cell>
          <cell r="AT1120" t="str">
            <v>23</v>
          </cell>
        </row>
        <row r="1121">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D1121">
            <v>0</v>
          </cell>
          <cell r="AE1121">
            <v>0</v>
          </cell>
          <cell r="AF1121">
            <v>0</v>
          </cell>
          <cell r="AG1121">
            <v>0</v>
          </cell>
          <cell r="AH1121">
            <v>0</v>
          </cell>
          <cell r="AI1121">
            <v>0</v>
          </cell>
          <cell r="AJ1121">
            <v>0</v>
          </cell>
          <cell r="AK1121">
            <v>0</v>
          </cell>
          <cell r="AL1121">
            <v>0</v>
          </cell>
          <cell r="AM1121">
            <v>0</v>
          </cell>
          <cell r="AN1121">
            <v>0</v>
          </cell>
          <cell r="AP1121">
            <v>0</v>
          </cell>
          <cell r="AT1121" t="str">
            <v>57</v>
          </cell>
        </row>
        <row r="1122">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D1122">
            <v>0</v>
          </cell>
          <cell r="AE1122">
            <v>0</v>
          </cell>
          <cell r="AF1122">
            <v>0</v>
          </cell>
          <cell r="AG1122">
            <v>0</v>
          </cell>
          <cell r="AH1122">
            <v>0</v>
          </cell>
          <cell r="AI1122">
            <v>0</v>
          </cell>
          <cell r="AJ1122">
            <v>0</v>
          </cell>
          <cell r="AK1122">
            <v>0</v>
          </cell>
          <cell r="AL1122">
            <v>0</v>
          </cell>
          <cell r="AM1122">
            <v>0</v>
          </cell>
          <cell r="AN1122">
            <v>0</v>
          </cell>
          <cell r="AP1122">
            <v>0</v>
          </cell>
          <cell r="AT1122" t="str">
            <v>57</v>
          </cell>
        </row>
        <row r="1123">
          <cell r="J1123">
            <v>1300386.67</v>
          </cell>
          <cell r="K1123">
            <v>1198680.31</v>
          </cell>
          <cell r="L1123">
            <v>1198680.31</v>
          </cell>
          <cell r="M1123">
            <v>1198680.31</v>
          </cell>
          <cell r="N1123">
            <v>1144595.21</v>
          </cell>
          <cell r="O1123">
            <v>1144595.21</v>
          </cell>
          <cell r="P1123">
            <v>1144595.21</v>
          </cell>
          <cell r="Q1123">
            <v>948621.34</v>
          </cell>
          <cell r="R1123">
            <v>948621.34</v>
          </cell>
          <cell r="S1123">
            <v>948621.34</v>
          </cell>
          <cell r="T1123">
            <v>934285.03</v>
          </cell>
          <cell r="U1123">
            <v>934285.03</v>
          </cell>
          <cell r="V1123">
            <v>934285.03</v>
          </cell>
          <cell r="W1123">
            <v>901581.33</v>
          </cell>
          <cell r="X1123">
            <v>901581.33</v>
          </cell>
          <cell r="Y1123">
            <v>901581.33</v>
          </cell>
          <cell r="Z1123">
            <v>913572.54</v>
          </cell>
          <cell r="AA1123">
            <v>913572.54</v>
          </cell>
          <cell r="AD1123">
            <v>1304426.592916667</v>
          </cell>
          <cell r="AE1123">
            <v>1241884.3087500003</v>
          </cell>
          <cell r="AF1123">
            <v>1179342.0245833336</v>
          </cell>
          <cell r="AG1123">
            <v>1132816.6474999997</v>
          </cell>
          <cell r="AH1123">
            <v>1102308.1775</v>
          </cell>
          <cell r="AI1123">
            <v>1071799.7074999998</v>
          </cell>
          <cell r="AJ1123">
            <v>1044166.3483333332</v>
          </cell>
          <cell r="AK1123">
            <v>1019408.0999999997</v>
          </cell>
          <cell r="AL1123">
            <v>994649.85166666668</v>
          </cell>
          <cell r="AM1123">
            <v>972644.78291666659</v>
          </cell>
          <cell r="AN1123">
            <v>953392.89375000016</v>
          </cell>
          <cell r="AP1123">
            <v>914487.08041666669</v>
          </cell>
          <cell r="AT1123">
            <v>0</v>
          </cell>
        </row>
        <row r="1124">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D1124">
            <v>0</v>
          </cell>
          <cell r="AE1124">
            <v>0</v>
          </cell>
          <cell r="AF1124">
            <v>0</v>
          </cell>
          <cell r="AG1124">
            <v>0</v>
          </cell>
          <cell r="AH1124">
            <v>0</v>
          </cell>
          <cell r="AI1124">
            <v>0</v>
          </cell>
          <cell r="AJ1124">
            <v>0</v>
          </cell>
          <cell r="AK1124">
            <v>0</v>
          </cell>
          <cell r="AL1124">
            <v>0</v>
          </cell>
          <cell r="AM1124">
            <v>0</v>
          </cell>
          <cell r="AN1124">
            <v>0</v>
          </cell>
          <cell r="AP1124">
            <v>0</v>
          </cell>
          <cell r="AT1124" t="str">
            <v>57</v>
          </cell>
        </row>
        <row r="1125">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D1125">
            <v>0</v>
          </cell>
          <cell r="AE1125">
            <v>0</v>
          </cell>
          <cell r="AF1125">
            <v>0</v>
          </cell>
          <cell r="AG1125">
            <v>0</v>
          </cell>
          <cell r="AH1125">
            <v>0</v>
          </cell>
          <cell r="AI1125">
            <v>0</v>
          </cell>
          <cell r="AJ1125">
            <v>0</v>
          </cell>
          <cell r="AK1125">
            <v>0</v>
          </cell>
          <cell r="AL1125">
            <v>0</v>
          </cell>
          <cell r="AM1125">
            <v>0</v>
          </cell>
          <cell r="AN1125">
            <v>0</v>
          </cell>
          <cell r="AP1125">
            <v>0</v>
          </cell>
          <cell r="AT1125" t="str">
            <v>11</v>
          </cell>
        </row>
        <row r="1126">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D1126">
            <v>0</v>
          </cell>
          <cell r="AE1126">
            <v>0</v>
          </cell>
          <cell r="AF1126">
            <v>0</v>
          </cell>
          <cell r="AG1126">
            <v>0</v>
          </cell>
          <cell r="AH1126">
            <v>0</v>
          </cell>
          <cell r="AI1126">
            <v>0</v>
          </cell>
          <cell r="AJ1126">
            <v>0</v>
          </cell>
          <cell r="AK1126">
            <v>0</v>
          </cell>
          <cell r="AL1126">
            <v>0</v>
          </cell>
          <cell r="AM1126">
            <v>0</v>
          </cell>
          <cell r="AN1126">
            <v>0</v>
          </cell>
          <cell r="AP1126">
            <v>0</v>
          </cell>
          <cell r="AT1126">
            <v>0</v>
          </cell>
        </row>
        <row r="1127">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2758408.96</v>
          </cell>
          <cell r="AD1127">
            <v>0</v>
          </cell>
          <cell r="AE1127">
            <v>0</v>
          </cell>
          <cell r="AF1127">
            <v>0</v>
          </cell>
          <cell r="AG1127">
            <v>0</v>
          </cell>
          <cell r="AH1127">
            <v>0</v>
          </cell>
          <cell r="AI1127">
            <v>0</v>
          </cell>
          <cell r="AJ1127">
            <v>0</v>
          </cell>
          <cell r="AK1127">
            <v>0</v>
          </cell>
          <cell r="AL1127">
            <v>0</v>
          </cell>
          <cell r="AM1127">
            <v>0</v>
          </cell>
          <cell r="AN1127">
            <v>114933.70666666667</v>
          </cell>
          <cell r="AP1127">
            <v>230153.95499999999</v>
          </cell>
          <cell r="AT1127" t="str">
            <v>11</v>
          </cell>
        </row>
        <row r="1128">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D1128">
            <v>0</v>
          </cell>
          <cell r="AE1128">
            <v>0</v>
          </cell>
          <cell r="AF1128">
            <v>0</v>
          </cell>
          <cell r="AG1128">
            <v>0</v>
          </cell>
          <cell r="AH1128">
            <v>0</v>
          </cell>
          <cell r="AI1128">
            <v>0</v>
          </cell>
          <cell r="AJ1128">
            <v>0</v>
          </cell>
          <cell r="AK1128">
            <v>0</v>
          </cell>
          <cell r="AL1128">
            <v>0</v>
          </cell>
          <cell r="AM1128">
            <v>0</v>
          </cell>
          <cell r="AN1128">
            <v>0</v>
          </cell>
          <cell r="AP1128">
            <v>0</v>
          </cell>
          <cell r="AT1128" t="str">
            <v>23</v>
          </cell>
        </row>
        <row r="1129">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D1129">
            <v>0</v>
          </cell>
          <cell r="AE1129">
            <v>0</v>
          </cell>
          <cell r="AF1129">
            <v>0</v>
          </cell>
          <cell r="AG1129">
            <v>0</v>
          </cell>
          <cell r="AH1129">
            <v>0</v>
          </cell>
          <cell r="AI1129">
            <v>0</v>
          </cell>
          <cell r="AJ1129">
            <v>0</v>
          </cell>
          <cell r="AK1129">
            <v>0</v>
          </cell>
          <cell r="AL1129">
            <v>0</v>
          </cell>
          <cell r="AM1129">
            <v>0</v>
          </cell>
          <cell r="AN1129">
            <v>0</v>
          </cell>
          <cell r="AP1129">
            <v>0</v>
          </cell>
          <cell r="AT1129" t="str">
            <v>23</v>
          </cell>
        </row>
        <row r="1130">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D1130">
            <v>0</v>
          </cell>
          <cell r="AE1130">
            <v>0</v>
          </cell>
          <cell r="AF1130">
            <v>0</v>
          </cell>
          <cell r="AG1130">
            <v>0</v>
          </cell>
          <cell r="AH1130">
            <v>0</v>
          </cell>
          <cell r="AI1130">
            <v>0</v>
          </cell>
          <cell r="AJ1130">
            <v>0</v>
          </cell>
          <cell r="AK1130">
            <v>0</v>
          </cell>
          <cell r="AL1130">
            <v>0</v>
          </cell>
          <cell r="AM1130">
            <v>0</v>
          </cell>
          <cell r="AN1130">
            <v>0</v>
          </cell>
          <cell r="AP1130">
            <v>0</v>
          </cell>
          <cell r="AT1130" t="str">
            <v>57</v>
          </cell>
        </row>
        <row r="1131">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D1131">
            <v>0</v>
          </cell>
          <cell r="AE1131">
            <v>0</v>
          </cell>
          <cell r="AF1131">
            <v>0</v>
          </cell>
          <cell r="AG1131">
            <v>0</v>
          </cell>
          <cell r="AH1131">
            <v>0</v>
          </cell>
          <cell r="AI1131">
            <v>0</v>
          </cell>
          <cell r="AJ1131">
            <v>0</v>
          </cell>
          <cell r="AK1131">
            <v>0</v>
          </cell>
          <cell r="AL1131">
            <v>0</v>
          </cell>
          <cell r="AM1131">
            <v>0</v>
          </cell>
          <cell r="AN1131">
            <v>0</v>
          </cell>
          <cell r="AP1131">
            <v>0</v>
          </cell>
          <cell r="AT1131" t="str">
            <v>57</v>
          </cell>
        </row>
        <row r="1132">
          <cell r="J1132">
            <v>29317680.600000001</v>
          </cell>
          <cell r="K1132">
            <v>13939669.17</v>
          </cell>
          <cell r="L1132">
            <v>13140019.08</v>
          </cell>
          <cell r="M1132">
            <v>16040998.060000001</v>
          </cell>
          <cell r="N1132">
            <v>18522578.190000001</v>
          </cell>
          <cell r="O1132">
            <v>18135274.719999999</v>
          </cell>
          <cell r="P1132">
            <v>8407416.9499999993</v>
          </cell>
          <cell r="Q1132">
            <v>0</v>
          </cell>
          <cell r="R1132">
            <v>13807212.59</v>
          </cell>
          <cell r="S1132">
            <v>22995495.850000001</v>
          </cell>
          <cell r="T1132">
            <v>11575598.720000001</v>
          </cell>
          <cell r="U1132">
            <v>6518938.3799999999</v>
          </cell>
          <cell r="V1132">
            <v>11502051.58</v>
          </cell>
          <cell r="W1132">
            <v>13695639.060000001</v>
          </cell>
          <cell r="X1132">
            <v>18671185.309999999</v>
          </cell>
          <cell r="Y1132">
            <v>14001058.539999999</v>
          </cell>
          <cell r="Z1132">
            <v>17949983.300000001</v>
          </cell>
          <cell r="AA1132">
            <v>17039062.370000001</v>
          </cell>
          <cell r="AD1132">
            <v>29821983.499583334</v>
          </cell>
          <cell r="AE1132">
            <v>25474508.637916666</v>
          </cell>
          <cell r="AF1132">
            <v>21800519.129999999</v>
          </cell>
          <cell r="AG1132">
            <v>18415661.307083331</v>
          </cell>
          <cell r="AH1132">
            <v>15630557.814583333</v>
          </cell>
          <cell r="AI1132">
            <v>13624422.316666668</v>
          </cell>
          <cell r="AJ1132">
            <v>12871936.519583335</v>
          </cell>
          <cell r="AK1132">
            <v>13092233.857916666</v>
          </cell>
          <cell r="AL1132">
            <v>13237701.637500001</v>
          </cell>
          <cell r="AM1132">
            <v>13128846.037083333</v>
          </cell>
          <cell r="AN1132">
            <v>13059312.402083337</v>
          </cell>
          <cell r="AP1132">
            <v>15493595.417083332</v>
          </cell>
          <cell r="AT1132" t="str">
            <v>57</v>
          </cell>
        </row>
        <row r="1133">
          <cell r="J1133">
            <v>0</v>
          </cell>
          <cell r="K1133">
            <v>0</v>
          </cell>
          <cell r="L1133">
            <v>0</v>
          </cell>
          <cell r="M1133">
            <v>0</v>
          </cell>
          <cell r="N1133">
            <v>0</v>
          </cell>
          <cell r="O1133">
            <v>0</v>
          </cell>
          <cell r="P1133">
            <v>0</v>
          </cell>
          <cell r="Q1133">
            <v>0</v>
          </cell>
          <cell r="R1133">
            <v>-143902.99</v>
          </cell>
          <cell r="S1133">
            <v>-143902.99</v>
          </cell>
          <cell r="T1133">
            <v>-143902.99</v>
          </cell>
          <cell r="U1133">
            <v>-143902.99</v>
          </cell>
          <cell r="V1133">
            <v>-143902.99</v>
          </cell>
          <cell r="W1133">
            <v>-143902.99</v>
          </cell>
          <cell r="X1133">
            <v>-143902.99</v>
          </cell>
          <cell r="Y1133">
            <v>-143902.99</v>
          </cell>
          <cell r="Z1133">
            <v>0</v>
          </cell>
          <cell r="AA1133">
            <v>0</v>
          </cell>
          <cell r="AD1133">
            <v>0</v>
          </cell>
          <cell r="AE1133">
            <v>-5995.9579166666663</v>
          </cell>
          <cell r="AF1133">
            <v>-17987.873749999999</v>
          </cell>
          <cell r="AG1133">
            <v>-29979.789583333331</v>
          </cell>
          <cell r="AH1133">
            <v>-41971.705416666664</v>
          </cell>
          <cell r="AI1133">
            <v>-53963.621249999997</v>
          </cell>
          <cell r="AJ1133">
            <v>-65955.537083333329</v>
          </cell>
          <cell r="AK1133">
            <v>-77947.452916666662</v>
          </cell>
          <cell r="AL1133">
            <v>-89939.36874999998</v>
          </cell>
          <cell r="AM1133">
            <v>-95935.32666666666</v>
          </cell>
          <cell r="AN1133">
            <v>-95935.32666666666</v>
          </cell>
          <cell r="AP1133">
            <v>-95935.32666666666</v>
          </cell>
          <cell r="AT1133" t="str">
            <v>57</v>
          </cell>
        </row>
        <row r="1134">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D1134">
            <v>0</v>
          </cell>
          <cell r="AE1134">
            <v>0</v>
          </cell>
          <cell r="AF1134">
            <v>0</v>
          </cell>
          <cell r="AG1134">
            <v>0</v>
          </cell>
          <cell r="AH1134">
            <v>0</v>
          </cell>
          <cell r="AI1134">
            <v>0</v>
          </cell>
          <cell r="AJ1134">
            <v>0</v>
          </cell>
          <cell r="AK1134">
            <v>0</v>
          </cell>
          <cell r="AL1134">
            <v>0</v>
          </cell>
          <cell r="AM1134">
            <v>0</v>
          </cell>
          <cell r="AN1134">
            <v>0</v>
          </cell>
          <cell r="AP1134">
            <v>0</v>
          </cell>
          <cell r="AT1134" t="str">
            <v>23</v>
          </cell>
        </row>
        <row r="1135">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D1135">
            <v>0</v>
          </cell>
          <cell r="AE1135">
            <v>0</v>
          </cell>
          <cell r="AF1135">
            <v>0</v>
          </cell>
          <cell r="AG1135">
            <v>0</v>
          </cell>
          <cell r="AH1135">
            <v>0</v>
          </cell>
          <cell r="AI1135">
            <v>0</v>
          </cell>
          <cell r="AJ1135">
            <v>0</v>
          </cell>
          <cell r="AK1135">
            <v>0</v>
          </cell>
          <cell r="AL1135">
            <v>0</v>
          </cell>
          <cell r="AM1135">
            <v>0</v>
          </cell>
          <cell r="AN1135">
            <v>0</v>
          </cell>
          <cell r="AP1135">
            <v>0</v>
          </cell>
          <cell r="AT1135" t="str">
            <v>23</v>
          </cell>
        </row>
        <row r="1136">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D1136">
            <v>0</v>
          </cell>
          <cell r="AE1136">
            <v>0</v>
          </cell>
          <cell r="AF1136">
            <v>0</v>
          </cell>
          <cell r="AG1136">
            <v>0</v>
          </cell>
          <cell r="AH1136">
            <v>0</v>
          </cell>
          <cell r="AI1136">
            <v>0</v>
          </cell>
          <cell r="AJ1136">
            <v>0</v>
          </cell>
          <cell r="AK1136">
            <v>0</v>
          </cell>
          <cell r="AL1136">
            <v>0</v>
          </cell>
          <cell r="AM1136">
            <v>0</v>
          </cell>
          <cell r="AN1136">
            <v>0</v>
          </cell>
          <cell r="AP1136">
            <v>0</v>
          </cell>
          <cell r="AT1136" t="str">
            <v>57</v>
          </cell>
        </row>
        <row r="1137">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D1137">
            <v>0</v>
          </cell>
          <cell r="AE1137">
            <v>0</v>
          </cell>
          <cell r="AF1137">
            <v>0</v>
          </cell>
          <cell r="AG1137">
            <v>0</v>
          </cell>
          <cell r="AH1137">
            <v>0</v>
          </cell>
          <cell r="AI1137">
            <v>0</v>
          </cell>
          <cell r="AJ1137">
            <v>0</v>
          </cell>
          <cell r="AK1137">
            <v>0</v>
          </cell>
          <cell r="AL1137">
            <v>0</v>
          </cell>
          <cell r="AM1137">
            <v>0</v>
          </cell>
          <cell r="AN1137">
            <v>0</v>
          </cell>
          <cell r="AP1137">
            <v>0</v>
          </cell>
          <cell r="AT1137">
            <v>0</v>
          </cell>
        </row>
        <row r="1138">
          <cell r="J1138">
            <v>7989232</v>
          </cell>
          <cell r="K1138">
            <v>7998721</v>
          </cell>
          <cell r="L1138">
            <v>7998721</v>
          </cell>
          <cell r="M1138">
            <v>7998721</v>
          </cell>
          <cell r="N1138">
            <v>8008370</v>
          </cell>
          <cell r="O1138">
            <v>8008370</v>
          </cell>
          <cell r="P1138">
            <v>8008370</v>
          </cell>
          <cell r="Q1138">
            <v>8018182</v>
          </cell>
          <cell r="R1138">
            <v>8018182</v>
          </cell>
          <cell r="S1138">
            <v>8018182</v>
          </cell>
          <cell r="T1138">
            <v>8032859</v>
          </cell>
          <cell r="U1138">
            <v>8032859</v>
          </cell>
          <cell r="V1138">
            <v>8032859</v>
          </cell>
          <cell r="W1138">
            <v>8047782</v>
          </cell>
          <cell r="X1138">
            <v>8047782</v>
          </cell>
          <cell r="Y1138">
            <v>8047782</v>
          </cell>
          <cell r="Z1138">
            <v>8062957</v>
          </cell>
          <cell r="AA1138">
            <v>8062957</v>
          </cell>
          <cell r="AD1138">
            <v>7995650.625</v>
          </cell>
          <cell r="AE1138">
            <v>7998840.875</v>
          </cell>
          <cell r="AF1138">
            <v>8002031.125</v>
          </cell>
          <cell r="AG1138">
            <v>8005444.041666667</v>
          </cell>
          <cell r="AH1138">
            <v>8009079.625</v>
          </cell>
          <cell r="AI1138">
            <v>8012715.208333333</v>
          </cell>
          <cell r="AJ1138">
            <v>8016577.208333333</v>
          </cell>
          <cell r="AK1138">
            <v>8020665.625</v>
          </cell>
          <cell r="AL1138">
            <v>8024754.041666667</v>
          </cell>
          <cell r="AM1138">
            <v>8029072.708333333</v>
          </cell>
          <cell r="AN1138">
            <v>8033621.625</v>
          </cell>
          <cell r="AP1138">
            <v>8012238.875</v>
          </cell>
          <cell r="AT1138" t="str">
            <v>57</v>
          </cell>
        </row>
        <row r="1139">
          <cell r="J1139">
            <v>62260372.530000001</v>
          </cell>
          <cell r="K1139">
            <v>62246365.829999998</v>
          </cell>
          <cell r="L1139">
            <v>62246365.829999998</v>
          </cell>
          <cell r="M1139">
            <v>62246365.829999998</v>
          </cell>
          <cell r="N1139">
            <v>62946100.609999999</v>
          </cell>
          <cell r="O1139">
            <v>62946100.609999999</v>
          </cell>
          <cell r="P1139">
            <v>62946100.609999999</v>
          </cell>
          <cell r="Q1139">
            <v>61453331.560000002</v>
          </cell>
          <cell r="R1139">
            <v>61453331.560000002</v>
          </cell>
          <cell r="S1139">
            <v>61453331.560000002</v>
          </cell>
          <cell r="T1139">
            <v>61036700.759999998</v>
          </cell>
          <cell r="U1139">
            <v>61036700.759999998</v>
          </cell>
          <cell r="V1139">
            <v>61036700.759999998</v>
          </cell>
          <cell r="W1139">
            <v>60980358.170000002</v>
          </cell>
          <cell r="X1139">
            <v>60980358.170000002</v>
          </cell>
          <cell r="Y1139">
            <v>60980358.170000002</v>
          </cell>
          <cell r="Z1139">
            <v>61657705.950000003</v>
          </cell>
          <cell r="AA1139">
            <v>61657705.950000003</v>
          </cell>
          <cell r="AD1139">
            <v>62630746.226249993</v>
          </cell>
          <cell r="AE1139">
            <v>62469064.788749993</v>
          </cell>
          <cell r="AF1139">
            <v>62307383.351249993</v>
          </cell>
          <cell r="AG1139">
            <v>62175556.308749996</v>
          </cell>
          <cell r="AH1139">
            <v>62073583.661249995</v>
          </cell>
          <cell r="AI1139">
            <v>61971611.013749994</v>
          </cell>
          <cell r="AJ1139">
            <v>61867874.370833337</v>
          </cell>
          <cell r="AK1139">
            <v>61762373.732499994</v>
          </cell>
          <cell r="AL1139">
            <v>61656873.094166659</v>
          </cell>
          <cell r="AM1139">
            <v>61550439.664166652</v>
          </cell>
          <cell r="AN1139">
            <v>61443073.442499995</v>
          </cell>
          <cell r="AP1139">
            <v>61005530.601666681</v>
          </cell>
          <cell r="AT1139" t="str">
            <v>57</v>
          </cell>
        </row>
        <row r="1140">
          <cell r="J1140">
            <v>7642404</v>
          </cell>
          <cell r="K1140">
            <v>7726826</v>
          </cell>
          <cell r="L1140">
            <v>7726826</v>
          </cell>
          <cell r="M1140">
            <v>7726826</v>
          </cell>
          <cell r="N1140">
            <v>7772522</v>
          </cell>
          <cell r="O1140">
            <v>7772522</v>
          </cell>
          <cell r="P1140">
            <v>7772522</v>
          </cell>
          <cell r="Q1140">
            <v>7734211</v>
          </cell>
          <cell r="R1140">
            <v>7734211</v>
          </cell>
          <cell r="S1140">
            <v>7734211</v>
          </cell>
          <cell r="T1140">
            <v>7667812</v>
          </cell>
          <cell r="U1140">
            <v>7667812</v>
          </cell>
          <cell r="V1140">
            <v>7667812</v>
          </cell>
          <cell r="W1140">
            <v>7599685</v>
          </cell>
          <cell r="X1140">
            <v>7599685</v>
          </cell>
          <cell r="Y1140">
            <v>7599685</v>
          </cell>
          <cell r="Z1140">
            <v>7508396</v>
          </cell>
          <cell r="AA1140">
            <v>7508396</v>
          </cell>
          <cell r="AD1140">
            <v>7629549.75</v>
          </cell>
          <cell r="AE1140">
            <v>7681521.083333333</v>
          </cell>
          <cell r="AF1140">
            <v>7704351.166666667</v>
          </cell>
          <cell r="AG1140">
            <v>7717546.583333333</v>
          </cell>
          <cell r="AH1140">
            <v>7722166.75</v>
          </cell>
          <cell r="AI1140">
            <v>7724284.083333333</v>
          </cell>
          <cell r="AJ1140">
            <v>7720045.208333333</v>
          </cell>
          <cell r="AK1140">
            <v>7709450.125</v>
          </cell>
          <cell r="AL1140">
            <v>7698855.041666667</v>
          </cell>
          <cell r="AM1140">
            <v>7682552.25</v>
          </cell>
          <cell r="AN1140">
            <v>7660541.75</v>
          </cell>
          <cell r="AP1140">
            <v>7612707.25</v>
          </cell>
          <cell r="AT1140" t="str">
            <v>56</v>
          </cell>
        </row>
        <row r="1141">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D1141">
            <v>0</v>
          </cell>
          <cell r="AE1141">
            <v>0</v>
          </cell>
          <cell r="AF1141">
            <v>0</v>
          </cell>
          <cell r="AG1141">
            <v>0</v>
          </cell>
          <cell r="AH1141">
            <v>0</v>
          </cell>
          <cell r="AI1141">
            <v>0</v>
          </cell>
          <cell r="AJ1141">
            <v>0</v>
          </cell>
          <cell r="AK1141">
            <v>0</v>
          </cell>
          <cell r="AL1141">
            <v>0</v>
          </cell>
          <cell r="AM1141">
            <v>0</v>
          </cell>
          <cell r="AN1141">
            <v>0</v>
          </cell>
          <cell r="AP1141">
            <v>0</v>
          </cell>
          <cell r="AT1141" t="str">
            <v>23</v>
          </cell>
        </row>
        <row r="1142">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D1142">
            <v>0</v>
          </cell>
          <cell r="AE1142">
            <v>0</v>
          </cell>
          <cell r="AF1142">
            <v>0</v>
          </cell>
          <cell r="AG1142">
            <v>0</v>
          </cell>
          <cell r="AH1142">
            <v>0</v>
          </cell>
          <cell r="AI1142">
            <v>0</v>
          </cell>
          <cell r="AJ1142">
            <v>0</v>
          </cell>
          <cell r="AK1142">
            <v>0</v>
          </cell>
          <cell r="AL1142">
            <v>0</v>
          </cell>
          <cell r="AM1142">
            <v>0</v>
          </cell>
          <cell r="AN1142">
            <v>0</v>
          </cell>
          <cell r="AP1142">
            <v>0</v>
          </cell>
          <cell r="AT1142" t="str">
            <v>23</v>
          </cell>
        </row>
        <row r="1143">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D1143">
            <v>0</v>
          </cell>
          <cell r="AE1143">
            <v>0</v>
          </cell>
          <cell r="AF1143">
            <v>0</v>
          </cell>
          <cell r="AG1143">
            <v>0</v>
          </cell>
          <cell r="AH1143">
            <v>0</v>
          </cell>
          <cell r="AI1143">
            <v>0</v>
          </cell>
          <cell r="AJ1143">
            <v>0</v>
          </cell>
          <cell r="AK1143">
            <v>0</v>
          </cell>
          <cell r="AL1143">
            <v>0</v>
          </cell>
          <cell r="AM1143">
            <v>0</v>
          </cell>
          <cell r="AN1143">
            <v>0</v>
          </cell>
          <cell r="AP1143">
            <v>0</v>
          </cell>
          <cell r="AT1143" t="str">
            <v>57</v>
          </cell>
        </row>
        <row r="1144">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D1144">
            <v>0</v>
          </cell>
          <cell r="AE1144">
            <v>0</v>
          </cell>
          <cell r="AF1144">
            <v>0</v>
          </cell>
          <cell r="AG1144">
            <v>0</v>
          </cell>
          <cell r="AH1144">
            <v>0</v>
          </cell>
          <cell r="AI1144">
            <v>0</v>
          </cell>
          <cell r="AJ1144">
            <v>0</v>
          </cell>
          <cell r="AK1144">
            <v>0</v>
          </cell>
          <cell r="AL1144">
            <v>0</v>
          </cell>
          <cell r="AM1144">
            <v>0</v>
          </cell>
          <cell r="AN1144">
            <v>0</v>
          </cell>
          <cell r="AP1144">
            <v>0</v>
          </cell>
          <cell r="AT1144" t="str">
            <v>57</v>
          </cell>
        </row>
        <row r="1145">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D1145">
            <v>0</v>
          </cell>
          <cell r="AE1145">
            <v>0</v>
          </cell>
          <cell r="AF1145">
            <v>0</v>
          </cell>
          <cell r="AG1145">
            <v>0</v>
          </cell>
          <cell r="AH1145">
            <v>0</v>
          </cell>
          <cell r="AI1145">
            <v>0</v>
          </cell>
          <cell r="AJ1145">
            <v>0</v>
          </cell>
          <cell r="AK1145">
            <v>0</v>
          </cell>
          <cell r="AL1145">
            <v>0</v>
          </cell>
          <cell r="AM1145">
            <v>0</v>
          </cell>
          <cell r="AN1145">
            <v>0</v>
          </cell>
          <cell r="AP1145">
            <v>0</v>
          </cell>
          <cell r="AT1145" t="str">
            <v>23</v>
          </cell>
        </row>
        <row r="1146">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D1146">
            <v>0</v>
          </cell>
          <cell r="AE1146">
            <v>0</v>
          </cell>
          <cell r="AF1146">
            <v>0</v>
          </cell>
          <cell r="AG1146">
            <v>0</v>
          </cell>
          <cell r="AH1146">
            <v>0</v>
          </cell>
          <cell r="AI1146">
            <v>0</v>
          </cell>
          <cell r="AJ1146">
            <v>0</v>
          </cell>
          <cell r="AK1146">
            <v>0</v>
          </cell>
          <cell r="AL1146">
            <v>0</v>
          </cell>
          <cell r="AM1146">
            <v>0</v>
          </cell>
          <cell r="AN1146">
            <v>0</v>
          </cell>
          <cell r="AP1146">
            <v>0</v>
          </cell>
          <cell r="AT1146" t="str">
            <v>5</v>
          </cell>
        </row>
        <row r="1147">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D1147">
            <v>0</v>
          </cell>
          <cell r="AE1147">
            <v>0</v>
          </cell>
          <cell r="AF1147">
            <v>0</v>
          </cell>
          <cell r="AG1147">
            <v>0</v>
          </cell>
          <cell r="AH1147">
            <v>0</v>
          </cell>
          <cell r="AI1147">
            <v>0</v>
          </cell>
          <cell r="AJ1147">
            <v>0</v>
          </cell>
          <cell r="AK1147">
            <v>0</v>
          </cell>
          <cell r="AL1147">
            <v>0</v>
          </cell>
          <cell r="AM1147">
            <v>0</v>
          </cell>
          <cell r="AN1147">
            <v>0</v>
          </cell>
          <cell r="AP1147">
            <v>0</v>
          </cell>
          <cell r="AT1147" t="str">
            <v>23</v>
          </cell>
        </row>
        <row r="1148">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D1148">
            <v>0</v>
          </cell>
          <cell r="AE1148">
            <v>0</v>
          </cell>
          <cell r="AF1148">
            <v>0</v>
          </cell>
          <cell r="AG1148">
            <v>0</v>
          </cell>
          <cell r="AH1148">
            <v>0</v>
          </cell>
          <cell r="AI1148">
            <v>0</v>
          </cell>
          <cell r="AJ1148">
            <v>0</v>
          </cell>
          <cell r="AK1148">
            <v>0</v>
          </cell>
          <cell r="AL1148">
            <v>0</v>
          </cell>
          <cell r="AM1148">
            <v>0</v>
          </cell>
          <cell r="AN1148">
            <v>0</v>
          </cell>
          <cell r="AP1148">
            <v>0</v>
          </cell>
          <cell r="AT1148" t="str">
            <v>23</v>
          </cell>
        </row>
        <row r="1149">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D1149">
            <v>0</v>
          </cell>
          <cell r="AE1149">
            <v>0</v>
          </cell>
          <cell r="AF1149">
            <v>0</v>
          </cell>
          <cell r="AG1149">
            <v>0</v>
          </cell>
          <cell r="AH1149">
            <v>0</v>
          </cell>
          <cell r="AI1149">
            <v>0</v>
          </cell>
          <cell r="AJ1149">
            <v>0</v>
          </cell>
          <cell r="AK1149">
            <v>0</v>
          </cell>
          <cell r="AL1149">
            <v>0</v>
          </cell>
          <cell r="AM1149">
            <v>0</v>
          </cell>
          <cell r="AN1149">
            <v>0</v>
          </cell>
          <cell r="AP1149">
            <v>0</v>
          </cell>
          <cell r="AT1149" t="str">
            <v>11</v>
          </cell>
        </row>
        <row r="1150">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D1150">
            <v>0</v>
          </cell>
          <cell r="AE1150">
            <v>0</v>
          </cell>
          <cell r="AF1150">
            <v>0</v>
          </cell>
          <cell r="AG1150">
            <v>0</v>
          </cell>
          <cell r="AH1150">
            <v>0</v>
          </cell>
          <cell r="AI1150">
            <v>0</v>
          </cell>
          <cell r="AJ1150">
            <v>0</v>
          </cell>
          <cell r="AK1150">
            <v>0</v>
          </cell>
          <cell r="AL1150">
            <v>0</v>
          </cell>
          <cell r="AM1150">
            <v>0</v>
          </cell>
          <cell r="AN1150">
            <v>0</v>
          </cell>
          <cell r="AP1150">
            <v>0</v>
          </cell>
          <cell r="AT1150" t="str">
            <v>57</v>
          </cell>
        </row>
        <row r="1151">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D1151">
            <v>0</v>
          </cell>
          <cell r="AE1151">
            <v>0</v>
          </cell>
          <cell r="AF1151">
            <v>0</v>
          </cell>
          <cell r="AG1151">
            <v>0</v>
          </cell>
          <cell r="AH1151">
            <v>0</v>
          </cell>
          <cell r="AI1151">
            <v>0</v>
          </cell>
          <cell r="AJ1151">
            <v>0</v>
          </cell>
          <cell r="AK1151">
            <v>0</v>
          </cell>
          <cell r="AL1151">
            <v>0</v>
          </cell>
          <cell r="AM1151">
            <v>0</v>
          </cell>
          <cell r="AN1151">
            <v>0</v>
          </cell>
          <cell r="AP1151">
            <v>0</v>
          </cell>
          <cell r="AT1151" t="str">
            <v>11</v>
          </cell>
        </row>
        <row r="1152">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D1152">
            <v>0</v>
          </cell>
          <cell r="AE1152">
            <v>0</v>
          </cell>
          <cell r="AF1152">
            <v>0</v>
          </cell>
          <cell r="AG1152">
            <v>0</v>
          </cell>
          <cell r="AH1152">
            <v>0</v>
          </cell>
          <cell r="AI1152">
            <v>0</v>
          </cell>
          <cell r="AJ1152">
            <v>0</v>
          </cell>
          <cell r="AK1152">
            <v>0</v>
          </cell>
          <cell r="AL1152">
            <v>0</v>
          </cell>
          <cell r="AM1152">
            <v>0</v>
          </cell>
          <cell r="AN1152">
            <v>0</v>
          </cell>
          <cell r="AP1152">
            <v>0</v>
          </cell>
          <cell r="AT1152" t="str">
            <v>57</v>
          </cell>
        </row>
        <row r="1153">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D1153">
            <v>0</v>
          </cell>
          <cell r="AE1153">
            <v>0</v>
          </cell>
          <cell r="AF1153">
            <v>0</v>
          </cell>
          <cell r="AG1153">
            <v>0</v>
          </cell>
          <cell r="AH1153">
            <v>0</v>
          </cell>
          <cell r="AI1153">
            <v>0</v>
          </cell>
          <cell r="AJ1153">
            <v>0</v>
          </cell>
          <cell r="AK1153">
            <v>0</v>
          </cell>
          <cell r="AL1153">
            <v>0</v>
          </cell>
          <cell r="AM1153">
            <v>0</v>
          </cell>
          <cell r="AN1153">
            <v>0</v>
          </cell>
          <cell r="AP1153">
            <v>0</v>
          </cell>
          <cell r="AT1153" t="str">
            <v>11</v>
          </cell>
        </row>
        <row r="1154">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D1154">
            <v>0</v>
          </cell>
          <cell r="AE1154">
            <v>0</v>
          </cell>
          <cell r="AF1154">
            <v>0</v>
          </cell>
          <cell r="AG1154">
            <v>0</v>
          </cell>
          <cell r="AH1154">
            <v>0</v>
          </cell>
          <cell r="AI1154">
            <v>0</v>
          </cell>
          <cell r="AJ1154">
            <v>0</v>
          </cell>
          <cell r="AK1154">
            <v>0</v>
          </cell>
          <cell r="AL1154">
            <v>0</v>
          </cell>
          <cell r="AM1154">
            <v>0</v>
          </cell>
          <cell r="AN1154">
            <v>0</v>
          </cell>
          <cell r="AP1154">
            <v>0</v>
          </cell>
          <cell r="AT1154" t="str">
            <v>23</v>
          </cell>
        </row>
        <row r="1155">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D1155">
            <v>0</v>
          </cell>
          <cell r="AE1155">
            <v>0</v>
          </cell>
          <cell r="AF1155">
            <v>0</v>
          </cell>
          <cell r="AG1155">
            <v>0</v>
          </cell>
          <cell r="AH1155">
            <v>0</v>
          </cell>
          <cell r="AI1155">
            <v>0</v>
          </cell>
          <cell r="AJ1155">
            <v>0</v>
          </cell>
          <cell r="AK1155">
            <v>0</v>
          </cell>
          <cell r="AL1155">
            <v>0</v>
          </cell>
          <cell r="AM1155">
            <v>0</v>
          </cell>
          <cell r="AN1155">
            <v>0</v>
          </cell>
          <cell r="AP1155">
            <v>0</v>
          </cell>
          <cell r="AT1155" t="str">
            <v>5</v>
          </cell>
        </row>
        <row r="1156">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D1156">
            <v>0</v>
          </cell>
          <cell r="AE1156">
            <v>0</v>
          </cell>
          <cell r="AF1156">
            <v>0</v>
          </cell>
          <cell r="AG1156">
            <v>0</v>
          </cell>
          <cell r="AH1156">
            <v>0</v>
          </cell>
          <cell r="AI1156">
            <v>0</v>
          </cell>
          <cell r="AJ1156">
            <v>0</v>
          </cell>
          <cell r="AK1156">
            <v>0</v>
          </cell>
          <cell r="AL1156">
            <v>0</v>
          </cell>
          <cell r="AM1156">
            <v>0</v>
          </cell>
          <cell r="AN1156">
            <v>0</v>
          </cell>
          <cell r="AP1156">
            <v>0</v>
          </cell>
          <cell r="AT1156" t="str">
            <v>23</v>
          </cell>
        </row>
        <row r="1157">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D1157">
            <v>0</v>
          </cell>
          <cell r="AE1157">
            <v>0</v>
          </cell>
          <cell r="AF1157">
            <v>0</v>
          </cell>
          <cell r="AG1157">
            <v>0</v>
          </cell>
          <cell r="AH1157">
            <v>0</v>
          </cell>
          <cell r="AI1157">
            <v>0</v>
          </cell>
          <cell r="AJ1157">
            <v>0</v>
          </cell>
          <cell r="AK1157">
            <v>0</v>
          </cell>
          <cell r="AL1157">
            <v>0</v>
          </cell>
          <cell r="AM1157">
            <v>0</v>
          </cell>
          <cell r="AN1157">
            <v>0</v>
          </cell>
          <cell r="AP1157">
            <v>0</v>
          </cell>
          <cell r="AT1157" t="str">
            <v>57</v>
          </cell>
        </row>
        <row r="1158">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D1158">
            <v>0</v>
          </cell>
          <cell r="AE1158">
            <v>0</v>
          </cell>
          <cell r="AF1158">
            <v>0</v>
          </cell>
          <cell r="AG1158">
            <v>0</v>
          </cell>
          <cell r="AH1158">
            <v>0</v>
          </cell>
          <cell r="AI1158">
            <v>0</v>
          </cell>
          <cell r="AJ1158">
            <v>0</v>
          </cell>
          <cell r="AK1158">
            <v>0</v>
          </cell>
          <cell r="AL1158">
            <v>0</v>
          </cell>
          <cell r="AM1158">
            <v>0</v>
          </cell>
          <cell r="AN1158">
            <v>0</v>
          </cell>
          <cell r="AP1158">
            <v>0</v>
          </cell>
          <cell r="AT1158" t="str">
            <v>23</v>
          </cell>
        </row>
        <row r="1159">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D1159">
            <v>0</v>
          </cell>
          <cell r="AE1159">
            <v>0</v>
          </cell>
          <cell r="AF1159">
            <v>0</v>
          </cell>
          <cell r="AG1159">
            <v>0</v>
          </cell>
          <cell r="AH1159">
            <v>0</v>
          </cell>
          <cell r="AI1159">
            <v>0</v>
          </cell>
          <cell r="AJ1159">
            <v>0</v>
          </cell>
          <cell r="AK1159">
            <v>0</v>
          </cell>
          <cell r="AL1159">
            <v>0</v>
          </cell>
          <cell r="AM1159">
            <v>0</v>
          </cell>
          <cell r="AN1159">
            <v>0</v>
          </cell>
          <cell r="AP1159">
            <v>0</v>
          </cell>
          <cell r="AT1159" t="str">
            <v>57</v>
          </cell>
        </row>
        <row r="1160">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D1160">
            <v>0</v>
          </cell>
          <cell r="AE1160">
            <v>0</v>
          </cell>
          <cell r="AF1160">
            <v>0</v>
          </cell>
          <cell r="AG1160">
            <v>0</v>
          </cell>
          <cell r="AH1160">
            <v>0</v>
          </cell>
          <cell r="AI1160">
            <v>0</v>
          </cell>
          <cell r="AJ1160">
            <v>0</v>
          </cell>
          <cell r="AK1160">
            <v>0</v>
          </cell>
          <cell r="AL1160">
            <v>0</v>
          </cell>
          <cell r="AM1160">
            <v>0</v>
          </cell>
          <cell r="AN1160">
            <v>0</v>
          </cell>
          <cell r="AP1160">
            <v>0</v>
          </cell>
          <cell r="AT1160">
            <v>11</v>
          </cell>
        </row>
        <row r="1161">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D1161">
            <v>0</v>
          </cell>
          <cell r="AE1161">
            <v>0</v>
          </cell>
          <cell r="AF1161">
            <v>0</v>
          </cell>
          <cell r="AG1161">
            <v>0</v>
          </cell>
          <cell r="AH1161">
            <v>0</v>
          </cell>
          <cell r="AI1161">
            <v>0</v>
          </cell>
          <cell r="AJ1161">
            <v>0</v>
          </cell>
          <cell r="AK1161">
            <v>0</v>
          </cell>
          <cell r="AL1161">
            <v>0</v>
          </cell>
          <cell r="AM1161">
            <v>0</v>
          </cell>
          <cell r="AN1161">
            <v>0</v>
          </cell>
          <cell r="AP1161">
            <v>0</v>
          </cell>
          <cell r="AT1161" t="str">
            <v>57</v>
          </cell>
        </row>
        <row r="1162">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D1162">
            <v>0</v>
          </cell>
          <cell r="AE1162">
            <v>0</v>
          </cell>
          <cell r="AF1162">
            <v>0</v>
          </cell>
          <cell r="AG1162">
            <v>0</v>
          </cell>
          <cell r="AH1162">
            <v>0</v>
          </cell>
          <cell r="AI1162">
            <v>0</v>
          </cell>
          <cell r="AJ1162">
            <v>0</v>
          </cell>
          <cell r="AK1162">
            <v>0</v>
          </cell>
          <cell r="AL1162">
            <v>0</v>
          </cell>
          <cell r="AM1162">
            <v>0</v>
          </cell>
          <cell r="AN1162">
            <v>0</v>
          </cell>
          <cell r="AP1162">
            <v>0</v>
          </cell>
          <cell r="AT1162" t="str">
            <v>4</v>
          </cell>
        </row>
        <row r="1163">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D1163">
            <v>0</v>
          </cell>
          <cell r="AE1163">
            <v>0</v>
          </cell>
          <cell r="AF1163">
            <v>0</v>
          </cell>
          <cell r="AG1163">
            <v>0</v>
          </cell>
          <cell r="AH1163">
            <v>0</v>
          </cell>
          <cell r="AI1163">
            <v>0</v>
          </cell>
          <cell r="AJ1163">
            <v>0</v>
          </cell>
          <cell r="AK1163">
            <v>0</v>
          </cell>
          <cell r="AL1163">
            <v>0</v>
          </cell>
          <cell r="AM1163">
            <v>0</v>
          </cell>
          <cell r="AN1163">
            <v>0</v>
          </cell>
          <cell r="AP1163">
            <v>0</v>
          </cell>
          <cell r="AT1163" t="str">
            <v>57</v>
          </cell>
        </row>
        <row r="1164">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D1164">
            <v>0</v>
          </cell>
          <cell r="AE1164">
            <v>0</v>
          </cell>
          <cell r="AF1164">
            <v>0</v>
          </cell>
          <cell r="AG1164">
            <v>0</v>
          </cell>
          <cell r="AH1164">
            <v>0</v>
          </cell>
          <cell r="AI1164">
            <v>0</v>
          </cell>
          <cell r="AJ1164">
            <v>0</v>
          </cell>
          <cell r="AK1164">
            <v>0</v>
          </cell>
          <cell r="AL1164">
            <v>0</v>
          </cell>
          <cell r="AM1164">
            <v>0</v>
          </cell>
          <cell r="AN1164">
            <v>0</v>
          </cell>
          <cell r="AP1164">
            <v>0</v>
          </cell>
          <cell r="AT1164" t="str">
            <v>57</v>
          </cell>
        </row>
        <row r="1165">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D1165">
            <v>0</v>
          </cell>
          <cell r="AE1165">
            <v>0</v>
          </cell>
          <cell r="AF1165">
            <v>0</v>
          </cell>
          <cell r="AG1165">
            <v>0</v>
          </cell>
          <cell r="AH1165">
            <v>0</v>
          </cell>
          <cell r="AI1165">
            <v>0</v>
          </cell>
          <cell r="AJ1165">
            <v>0</v>
          </cell>
          <cell r="AK1165">
            <v>0</v>
          </cell>
          <cell r="AL1165">
            <v>0</v>
          </cell>
          <cell r="AM1165">
            <v>0</v>
          </cell>
          <cell r="AN1165">
            <v>0</v>
          </cell>
          <cell r="AP1165">
            <v>0</v>
          </cell>
          <cell r="AT1165" t="str">
            <v>57</v>
          </cell>
        </row>
        <row r="1166">
          <cell r="J1166">
            <v>2418234.96</v>
          </cell>
          <cell r="K1166">
            <v>2405163.42</v>
          </cell>
          <cell r="L1166">
            <v>2392091.88</v>
          </cell>
          <cell r="M1166">
            <v>2379020.34</v>
          </cell>
          <cell r="N1166">
            <v>2365948.7999999998</v>
          </cell>
          <cell r="O1166">
            <v>2352877.2599999998</v>
          </cell>
          <cell r="P1166">
            <v>2339805.7200000002</v>
          </cell>
          <cell r="Q1166">
            <v>2326734.1800000002</v>
          </cell>
          <cell r="R1166">
            <v>2366138.11</v>
          </cell>
          <cell r="S1166">
            <v>2352770.1</v>
          </cell>
          <cell r="T1166">
            <v>2339402.09</v>
          </cell>
          <cell r="U1166">
            <v>2326034.08</v>
          </cell>
          <cell r="V1166">
            <v>2312666.0699999998</v>
          </cell>
          <cell r="W1166">
            <v>2299298.06</v>
          </cell>
          <cell r="X1166">
            <v>2285930.0499999998</v>
          </cell>
          <cell r="Y1166">
            <v>2272562.04</v>
          </cell>
          <cell r="Z1166">
            <v>2259194.0299999998</v>
          </cell>
          <cell r="AA1166">
            <v>2245826.02</v>
          </cell>
          <cell r="AD1166">
            <v>2404514.7729166667</v>
          </cell>
          <cell r="AE1166">
            <v>2394278.3579166667</v>
          </cell>
          <cell r="AF1166">
            <v>2385567.4208333334</v>
          </cell>
          <cell r="AG1166">
            <v>2376831.7779166666</v>
          </cell>
          <cell r="AH1166">
            <v>2368071.4291666667</v>
          </cell>
          <cell r="AI1166">
            <v>2359286.3745833337</v>
          </cell>
          <cell r="AJ1166">
            <v>2350476.6141666672</v>
          </cell>
          <cell r="AK1166">
            <v>2341642.1479166667</v>
          </cell>
          <cell r="AL1166">
            <v>2332782.9758333331</v>
          </cell>
          <cell r="AM1166">
            <v>2323899.0979166664</v>
          </cell>
          <cell r="AN1166">
            <v>2314990.5141666667</v>
          </cell>
          <cell r="AP1166">
            <v>2297099.2291666665</v>
          </cell>
          <cell r="AT1166" t="str">
            <v xml:space="preserve"> </v>
          </cell>
        </row>
        <row r="1167">
          <cell r="J1167">
            <v>1029947.49</v>
          </cell>
          <cell r="K1167">
            <v>1024380.2</v>
          </cell>
          <cell r="L1167">
            <v>1018812.91</v>
          </cell>
          <cell r="M1167">
            <v>1013245.62</v>
          </cell>
          <cell r="N1167">
            <v>1007678.33</v>
          </cell>
          <cell r="O1167">
            <v>1002111.04</v>
          </cell>
          <cell r="P1167">
            <v>996543.75</v>
          </cell>
          <cell r="Q1167">
            <v>990976.46</v>
          </cell>
          <cell r="R1167">
            <v>985409.17</v>
          </cell>
          <cell r="S1167">
            <v>979841.88</v>
          </cell>
          <cell r="T1167">
            <v>974274.59</v>
          </cell>
          <cell r="U1167">
            <v>968707.3</v>
          </cell>
          <cell r="V1167">
            <v>963140.01</v>
          </cell>
          <cell r="W1167">
            <v>957572.72</v>
          </cell>
          <cell r="X1167">
            <v>952005.43</v>
          </cell>
          <cell r="Y1167">
            <v>946438.14</v>
          </cell>
          <cell r="Z1167">
            <v>940870.85</v>
          </cell>
          <cell r="AA1167">
            <v>935303.56</v>
          </cell>
          <cell r="AD1167">
            <v>1024380.1999999998</v>
          </cell>
          <cell r="AE1167">
            <v>1018812.9100000001</v>
          </cell>
          <cell r="AF1167">
            <v>1013245.6200000001</v>
          </cell>
          <cell r="AG1167">
            <v>1007678.3300000001</v>
          </cell>
          <cell r="AH1167">
            <v>1002111.04</v>
          </cell>
          <cell r="AI1167">
            <v>996543.75</v>
          </cell>
          <cell r="AJ1167">
            <v>990976.46</v>
          </cell>
          <cell r="AK1167">
            <v>985409.17</v>
          </cell>
          <cell r="AL1167">
            <v>979841.88</v>
          </cell>
          <cell r="AM1167">
            <v>974274.59</v>
          </cell>
          <cell r="AN1167">
            <v>968707.29999999993</v>
          </cell>
          <cell r="AP1167">
            <v>957572.72000000009</v>
          </cell>
          <cell r="AT1167" t="str">
            <v xml:space="preserve"> </v>
          </cell>
        </row>
        <row r="1168">
          <cell r="J1168">
            <v>2496358.15</v>
          </cell>
          <cell r="K1168">
            <v>2482864.3199999998</v>
          </cell>
          <cell r="L1168">
            <v>2469370.4900000002</v>
          </cell>
          <cell r="M1168">
            <v>2455876.66</v>
          </cell>
          <cell r="N1168">
            <v>2442382.83</v>
          </cell>
          <cell r="O1168">
            <v>2428889</v>
          </cell>
          <cell r="P1168">
            <v>2415395.17</v>
          </cell>
          <cell r="Q1168">
            <v>2401901.34</v>
          </cell>
          <cell r="R1168">
            <v>2440882.98</v>
          </cell>
          <cell r="S1168">
            <v>2427092.6800000002</v>
          </cell>
          <cell r="T1168">
            <v>2413302.38</v>
          </cell>
          <cell r="U1168">
            <v>2399512.08</v>
          </cell>
          <cell r="V1168">
            <v>2385721.7799999998</v>
          </cell>
          <cell r="W1168">
            <v>2371931.48</v>
          </cell>
          <cell r="X1168">
            <v>2358141.1800000002</v>
          </cell>
          <cell r="Y1168">
            <v>2344350.88</v>
          </cell>
          <cell r="Z1168">
            <v>2330560.58</v>
          </cell>
          <cell r="AA1168">
            <v>2316770.2799999998</v>
          </cell>
          <cell r="AD1168">
            <v>2482215.6729166671</v>
          </cell>
          <cell r="AE1168">
            <v>2471556.967916667</v>
          </cell>
          <cell r="AF1168">
            <v>2462423.7408333337</v>
          </cell>
          <cell r="AG1168">
            <v>2453265.8079166668</v>
          </cell>
          <cell r="AH1168">
            <v>2444083.1691666669</v>
          </cell>
          <cell r="AI1168">
            <v>2434875.8245833335</v>
          </cell>
          <cell r="AJ1168">
            <v>2425643.7741666664</v>
          </cell>
          <cell r="AK1168">
            <v>2416387.0179166668</v>
          </cell>
          <cell r="AL1168">
            <v>2407105.5558333336</v>
          </cell>
          <cell r="AM1168">
            <v>2397799.3879166669</v>
          </cell>
          <cell r="AN1168">
            <v>2388468.5141666667</v>
          </cell>
          <cell r="AP1168">
            <v>2369732.6491666674</v>
          </cell>
          <cell r="AT1168">
            <v>0</v>
          </cell>
        </row>
        <row r="1169">
          <cell r="J1169">
            <v>1315598.72</v>
          </cell>
          <cell r="K1169">
            <v>1308487.3799999999</v>
          </cell>
          <cell r="L1169">
            <v>1301376.04</v>
          </cell>
          <cell r="M1169">
            <v>1294264.7</v>
          </cell>
          <cell r="N1169">
            <v>1287153.3600000001</v>
          </cell>
          <cell r="O1169">
            <v>1280042.02</v>
          </cell>
          <cell r="P1169">
            <v>1272930.68</v>
          </cell>
          <cell r="Q1169">
            <v>1265819.3400000001</v>
          </cell>
          <cell r="R1169">
            <v>1258708</v>
          </cell>
          <cell r="S1169">
            <v>1251596.6599999999</v>
          </cell>
          <cell r="T1169">
            <v>1244485.32</v>
          </cell>
          <cell r="U1169">
            <v>1237373.98</v>
          </cell>
          <cell r="V1169">
            <v>1230262.6399999999</v>
          </cell>
          <cell r="W1169">
            <v>1223151.3</v>
          </cell>
          <cell r="X1169">
            <v>1216039.96</v>
          </cell>
          <cell r="Y1169">
            <v>1208928.6200000001</v>
          </cell>
          <cell r="Z1169">
            <v>1201817.28</v>
          </cell>
          <cell r="AA1169">
            <v>1194705.94</v>
          </cell>
          <cell r="AD1169">
            <v>1308487.3799999999</v>
          </cell>
          <cell r="AE1169">
            <v>1301376.0399999998</v>
          </cell>
          <cell r="AF1169">
            <v>1294264.7</v>
          </cell>
          <cell r="AG1169">
            <v>1287153.3600000001</v>
          </cell>
          <cell r="AH1169">
            <v>1280042.02</v>
          </cell>
          <cell r="AI1169">
            <v>1272930.68</v>
          </cell>
          <cell r="AJ1169">
            <v>1265819.3400000001</v>
          </cell>
          <cell r="AK1169">
            <v>1258708.0000000002</v>
          </cell>
          <cell r="AL1169">
            <v>1251596.6600000001</v>
          </cell>
          <cell r="AM1169">
            <v>1244485.3200000003</v>
          </cell>
          <cell r="AN1169">
            <v>1237373.9800000002</v>
          </cell>
          <cell r="AP1169">
            <v>1223151.3</v>
          </cell>
          <cell r="AT1169">
            <v>0</v>
          </cell>
        </row>
        <row r="1170">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D1170">
            <v>0</v>
          </cell>
          <cell r="AE1170">
            <v>0</v>
          </cell>
          <cell r="AF1170">
            <v>0</v>
          </cell>
          <cell r="AG1170">
            <v>0</v>
          </cell>
          <cell r="AH1170">
            <v>0</v>
          </cell>
          <cell r="AI1170">
            <v>0</v>
          </cell>
          <cell r="AJ1170">
            <v>0</v>
          </cell>
          <cell r="AK1170">
            <v>0</v>
          </cell>
          <cell r="AL1170">
            <v>0</v>
          </cell>
          <cell r="AM1170">
            <v>0</v>
          </cell>
          <cell r="AN1170">
            <v>0</v>
          </cell>
          <cell r="AP1170">
            <v>0</v>
          </cell>
          <cell r="AT1170" t="str">
            <v>23</v>
          </cell>
        </row>
        <row r="1171">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D1171">
            <v>0</v>
          </cell>
          <cell r="AE1171">
            <v>0</v>
          </cell>
          <cell r="AF1171">
            <v>0</v>
          </cell>
          <cell r="AG1171">
            <v>0</v>
          </cell>
          <cell r="AH1171">
            <v>0</v>
          </cell>
          <cell r="AI1171">
            <v>0</v>
          </cell>
          <cell r="AJ1171">
            <v>0</v>
          </cell>
          <cell r="AK1171">
            <v>0</v>
          </cell>
          <cell r="AL1171">
            <v>0</v>
          </cell>
          <cell r="AM1171">
            <v>0</v>
          </cell>
          <cell r="AN1171">
            <v>0</v>
          </cell>
          <cell r="AP1171">
            <v>0</v>
          </cell>
          <cell r="AT1171" t="str">
            <v>23</v>
          </cell>
        </row>
        <row r="1172">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D1172">
            <v>0</v>
          </cell>
          <cell r="AE1172">
            <v>0</v>
          </cell>
          <cell r="AF1172">
            <v>0</v>
          </cell>
          <cell r="AG1172">
            <v>0</v>
          </cell>
          <cell r="AH1172">
            <v>0</v>
          </cell>
          <cell r="AI1172">
            <v>0</v>
          </cell>
          <cell r="AJ1172">
            <v>0</v>
          </cell>
          <cell r="AK1172">
            <v>0</v>
          </cell>
          <cell r="AL1172">
            <v>0</v>
          </cell>
          <cell r="AM1172">
            <v>0</v>
          </cell>
          <cell r="AN1172">
            <v>0</v>
          </cell>
          <cell r="AP1172">
            <v>0</v>
          </cell>
          <cell r="AT1172" t="str">
            <v>23</v>
          </cell>
        </row>
        <row r="1173">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D1173">
            <v>0</v>
          </cell>
          <cell r="AE1173">
            <v>0</v>
          </cell>
          <cell r="AF1173">
            <v>0</v>
          </cell>
          <cell r="AG1173">
            <v>0</v>
          </cell>
          <cell r="AH1173">
            <v>0</v>
          </cell>
          <cell r="AI1173">
            <v>0</v>
          </cell>
          <cell r="AJ1173">
            <v>0</v>
          </cell>
          <cell r="AK1173">
            <v>0</v>
          </cell>
          <cell r="AL1173">
            <v>0</v>
          </cell>
          <cell r="AM1173">
            <v>0</v>
          </cell>
          <cell r="AN1173">
            <v>0</v>
          </cell>
          <cell r="AP1173">
            <v>0</v>
          </cell>
          <cell r="AT1173" t="str">
            <v>23</v>
          </cell>
        </row>
        <row r="1174">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D1174">
            <v>0</v>
          </cell>
          <cell r="AE1174">
            <v>0</v>
          </cell>
          <cell r="AF1174">
            <v>0</v>
          </cell>
          <cell r="AG1174">
            <v>0</v>
          </cell>
          <cell r="AH1174">
            <v>0</v>
          </cell>
          <cell r="AI1174">
            <v>0</v>
          </cell>
          <cell r="AJ1174">
            <v>0</v>
          </cell>
          <cell r="AK1174">
            <v>0</v>
          </cell>
          <cell r="AL1174">
            <v>0</v>
          </cell>
          <cell r="AM1174">
            <v>0</v>
          </cell>
          <cell r="AN1174">
            <v>0</v>
          </cell>
          <cell r="AP1174">
            <v>0</v>
          </cell>
          <cell r="AT1174">
            <v>11</v>
          </cell>
        </row>
        <row r="1175">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D1175">
            <v>0</v>
          </cell>
          <cell r="AE1175">
            <v>0</v>
          </cell>
          <cell r="AF1175">
            <v>0</v>
          </cell>
          <cell r="AG1175">
            <v>0</v>
          </cell>
          <cell r="AH1175">
            <v>0</v>
          </cell>
          <cell r="AI1175">
            <v>0</v>
          </cell>
          <cell r="AJ1175">
            <v>0</v>
          </cell>
          <cell r="AK1175">
            <v>0</v>
          </cell>
          <cell r="AL1175">
            <v>0</v>
          </cell>
          <cell r="AM1175">
            <v>0</v>
          </cell>
          <cell r="AN1175">
            <v>0</v>
          </cell>
          <cell r="AP1175">
            <v>0</v>
          </cell>
          <cell r="AT1175">
            <v>11</v>
          </cell>
        </row>
        <row r="1176">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D1176">
            <v>0</v>
          </cell>
          <cell r="AE1176">
            <v>0</v>
          </cell>
          <cell r="AF1176">
            <v>0</v>
          </cell>
          <cell r="AG1176">
            <v>0</v>
          </cell>
          <cell r="AH1176">
            <v>0</v>
          </cell>
          <cell r="AI1176">
            <v>0</v>
          </cell>
          <cell r="AJ1176">
            <v>0</v>
          </cell>
          <cell r="AK1176">
            <v>0</v>
          </cell>
          <cell r="AL1176">
            <v>0</v>
          </cell>
          <cell r="AM1176">
            <v>0</v>
          </cell>
          <cell r="AN1176">
            <v>0</v>
          </cell>
          <cell r="AP1176">
            <v>0</v>
          </cell>
          <cell r="AT1176" t="str">
            <v>23</v>
          </cell>
        </row>
        <row r="1177">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D1177">
            <v>0</v>
          </cell>
          <cell r="AE1177">
            <v>0</v>
          </cell>
          <cell r="AF1177">
            <v>0</v>
          </cell>
          <cell r="AG1177">
            <v>0</v>
          </cell>
          <cell r="AH1177">
            <v>0</v>
          </cell>
          <cell r="AI1177">
            <v>0</v>
          </cell>
          <cell r="AJ1177">
            <v>0</v>
          </cell>
          <cell r="AK1177">
            <v>0</v>
          </cell>
          <cell r="AL1177">
            <v>0</v>
          </cell>
          <cell r="AM1177">
            <v>0</v>
          </cell>
          <cell r="AN1177">
            <v>0</v>
          </cell>
          <cell r="AP1177">
            <v>0</v>
          </cell>
          <cell r="AT1177" t="str">
            <v>23</v>
          </cell>
        </row>
        <row r="1178">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D1178">
            <v>0</v>
          </cell>
          <cell r="AE1178">
            <v>0</v>
          </cell>
          <cell r="AF1178">
            <v>0</v>
          </cell>
          <cell r="AG1178">
            <v>0</v>
          </cell>
          <cell r="AH1178">
            <v>0</v>
          </cell>
          <cell r="AI1178">
            <v>0</v>
          </cell>
          <cell r="AJ1178">
            <v>0</v>
          </cell>
          <cell r="AK1178">
            <v>0</v>
          </cell>
          <cell r="AL1178">
            <v>0</v>
          </cell>
          <cell r="AM1178">
            <v>0</v>
          </cell>
          <cell r="AN1178">
            <v>0</v>
          </cell>
          <cell r="AP1178">
            <v>0</v>
          </cell>
          <cell r="AT1178" t="str">
            <v>56</v>
          </cell>
        </row>
        <row r="1179">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D1179">
            <v>0</v>
          </cell>
          <cell r="AE1179">
            <v>0</v>
          </cell>
          <cell r="AF1179">
            <v>0</v>
          </cell>
          <cell r="AG1179">
            <v>0</v>
          </cell>
          <cell r="AH1179">
            <v>0</v>
          </cell>
          <cell r="AI1179">
            <v>0</v>
          </cell>
          <cell r="AJ1179">
            <v>0</v>
          </cell>
          <cell r="AK1179">
            <v>0</v>
          </cell>
          <cell r="AL1179">
            <v>0</v>
          </cell>
          <cell r="AM1179">
            <v>0</v>
          </cell>
          <cell r="AN1179">
            <v>0</v>
          </cell>
          <cell r="AP1179">
            <v>3936.6666666666665</v>
          </cell>
          <cell r="AT1179">
            <v>0</v>
          </cell>
        </row>
        <row r="1180">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D1180">
            <v>0</v>
          </cell>
          <cell r="AE1180">
            <v>0</v>
          </cell>
          <cell r="AF1180">
            <v>0</v>
          </cell>
          <cell r="AG1180">
            <v>0</v>
          </cell>
          <cell r="AH1180">
            <v>0</v>
          </cell>
          <cell r="AI1180">
            <v>0</v>
          </cell>
          <cell r="AJ1180">
            <v>0</v>
          </cell>
          <cell r="AK1180">
            <v>0</v>
          </cell>
          <cell r="AL1180">
            <v>0</v>
          </cell>
          <cell r="AM1180">
            <v>0</v>
          </cell>
          <cell r="AN1180">
            <v>0</v>
          </cell>
          <cell r="AP1180">
            <v>0</v>
          </cell>
          <cell r="AT1180">
            <v>5</v>
          </cell>
        </row>
        <row r="1181">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D1181">
            <v>0</v>
          </cell>
          <cell r="AE1181">
            <v>0</v>
          </cell>
          <cell r="AF1181">
            <v>0</v>
          </cell>
          <cell r="AG1181">
            <v>0</v>
          </cell>
          <cell r="AH1181">
            <v>0</v>
          </cell>
          <cell r="AI1181">
            <v>0</v>
          </cell>
          <cell r="AJ1181">
            <v>0</v>
          </cell>
          <cell r="AK1181">
            <v>0</v>
          </cell>
          <cell r="AL1181">
            <v>0</v>
          </cell>
          <cell r="AM1181">
            <v>0</v>
          </cell>
          <cell r="AN1181">
            <v>0</v>
          </cell>
          <cell r="AP1181">
            <v>0</v>
          </cell>
          <cell r="AT1181" t="str">
            <v>5</v>
          </cell>
        </row>
        <row r="1182">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D1182">
            <v>1221.7604166666667</v>
          </cell>
          <cell r="AE1182">
            <v>0</v>
          </cell>
          <cell r="AF1182">
            <v>0</v>
          </cell>
          <cell r="AG1182">
            <v>0</v>
          </cell>
          <cell r="AH1182">
            <v>0</v>
          </cell>
          <cell r="AI1182">
            <v>0</v>
          </cell>
          <cell r="AJ1182">
            <v>0</v>
          </cell>
          <cell r="AK1182">
            <v>0</v>
          </cell>
          <cell r="AL1182">
            <v>0</v>
          </cell>
          <cell r="AM1182">
            <v>0</v>
          </cell>
          <cell r="AN1182">
            <v>0</v>
          </cell>
          <cell r="AP1182">
            <v>0</v>
          </cell>
          <cell r="AT1182" t="str">
            <v>5</v>
          </cell>
        </row>
        <row r="1183">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D1183">
            <v>0</v>
          </cell>
          <cell r="AE1183">
            <v>0</v>
          </cell>
          <cell r="AF1183">
            <v>0</v>
          </cell>
          <cell r="AG1183">
            <v>0</v>
          </cell>
          <cell r="AH1183">
            <v>0</v>
          </cell>
          <cell r="AI1183">
            <v>0</v>
          </cell>
          <cell r="AJ1183">
            <v>0</v>
          </cell>
          <cell r="AK1183">
            <v>0</v>
          </cell>
          <cell r="AL1183">
            <v>0</v>
          </cell>
          <cell r="AM1183">
            <v>0</v>
          </cell>
          <cell r="AN1183">
            <v>0</v>
          </cell>
          <cell r="AP1183">
            <v>0</v>
          </cell>
          <cell r="AT1183" t="str">
            <v>5</v>
          </cell>
        </row>
        <row r="1184">
          <cell r="J1184">
            <v>26665.279999999999</v>
          </cell>
          <cell r="K1184">
            <v>24998.720000000001</v>
          </cell>
          <cell r="L1184">
            <v>23332.16</v>
          </cell>
          <cell r="M1184">
            <v>21665.599999999999</v>
          </cell>
          <cell r="N1184">
            <v>19999.04</v>
          </cell>
          <cell r="O1184">
            <v>18332.48</v>
          </cell>
          <cell r="P1184">
            <v>16665.919999999998</v>
          </cell>
          <cell r="Q1184">
            <v>14999.36</v>
          </cell>
          <cell r="R1184">
            <v>13332.8</v>
          </cell>
          <cell r="S1184">
            <v>11666.24</v>
          </cell>
          <cell r="T1184">
            <v>9999.68</v>
          </cell>
          <cell r="U1184">
            <v>8333.1200000000008</v>
          </cell>
          <cell r="V1184">
            <v>6666.56</v>
          </cell>
          <cell r="W1184">
            <v>5000</v>
          </cell>
          <cell r="X1184">
            <v>3333.44</v>
          </cell>
          <cell r="Y1184">
            <v>1666.88</v>
          </cell>
          <cell r="Z1184">
            <v>0</v>
          </cell>
          <cell r="AA1184">
            <v>0</v>
          </cell>
          <cell r="AD1184">
            <v>24998.720000000001</v>
          </cell>
          <cell r="AE1184">
            <v>23332.16</v>
          </cell>
          <cell r="AF1184">
            <v>21665.599999999999</v>
          </cell>
          <cell r="AG1184">
            <v>19999.04</v>
          </cell>
          <cell r="AH1184">
            <v>18332.48</v>
          </cell>
          <cell r="AI1184">
            <v>16665.919999999998</v>
          </cell>
          <cell r="AJ1184">
            <v>14999.36</v>
          </cell>
          <cell r="AK1184">
            <v>13332.799999999997</v>
          </cell>
          <cell r="AL1184">
            <v>11666.24</v>
          </cell>
          <cell r="AM1184">
            <v>9999.6666666666679</v>
          </cell>
          <cell r="AN1184">
            <v>8402.52</v>
          </cell>
          <cell r="AP1184">
            <v>5624.8666666666659</v>
          </cell>
          <cell r="AT1184">
            <v>0</v>
          </cell>
        </row>
        <row r="1185">
          <cell r="J1185">
            <v>282229.42</v>
          </cell>
          <cell r="K1185">
            <v>271374.44</v>
          </cell>
          <cell r="L1185">
            <v>260519.46</v>
          </cell>
          <cell r="M1185">
            <v>249664.48</v>
          </cell>
          <cell r="N1185">
            <v>238809.5</v>
          </cell>
          <cell r="O1185">
            <v>227954.52</v>
          </cell>
          <cell r="P1185">
            <v>217099.54</v>
          </cell>
          <cell r="Q1185">
            <v>206244.56</v>
          </cell>
          <cell r="R1185">
            <v>195389.58</v>
          </cell>
          <cell r="S1185">
            <v>184534.6</v>
          </cell>
          <cell r="T1185">
            <v>173679.62</v>
          </cell>
          <cell r="U1185">
            <v>162824.64000000001</v>
          </cell>
          <cell r="V1185">
            <v>151969.66</v>
          </cell>
          <cell r="W1185">
            <v>141114.68</v>
          </cell>
          <cell r="X1185">
            <v>130259.7</v>
          </cell>
          <cell r="Y1185">
            <v>119404.72</v>
          </cell>
          <cell r="Z1185">
            <v>108549.74</v>
          </cell>
          <cell r="AA1185">
            <v>97694.76</v>
          </cell>
          <cell r="AD1185">
            <v>271374.44</v>
          </cell>
          <cell r="AE1185">
            <v>260519.46</v>
          </cell>
          <cell r="AF1185">
            <v>249664.47999999998</v>
          </cell>
          <cell r="AG1185">
            <v>238809.5</v>
          </cell>
          <cell r="AH1185">
            <v>227954.52000000002</v>
          </cell>
          <cell r="AI1185">
            <v>217099.54000000004</v>
          </cell>
          <cell r="AJ1185">
            <v>206244.56000000006</v>
          </cell>
          <cell r="AK1185">
            <v>195389.58000000005</v>
          </cell>
          <cell r="AL1185">
            <v>184534.6</v>
          </cell>
          <cell r="AM1185">
            <v>173679.62</v>
          </cell>
          <cell r="AN1185">
            <v>162824.63999999998</v>
          </cell>
          <cell r="AP1185">
            <v>141114.68</v>
          </cell>
          <cell r="AT1185">
            <v>0</v>
          </cell>
        </row>
        <row r="1186">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D1186">
            <v>0</v>
          </cell>
          <cell r="AE1186">
            <v>0</v>
          </cell>
          <cell r="AF1186">
            <v>0</v>
          </cell>
          <cell r="AG1186">
            <v>0</v>
          </cell>
          <cell r="AH1186">
            <v>0</v>
          </cell>
          <cell r="AI1186">
            <v>0</v>
          </cell>
          <cell r="AJ1186">
            <v>0</v>
          </cell>
          <cell r="AK1186">
            <v>0</v>
          </cell>
          <cell r="AL1186">
            <v>0</v>
          </cell>
          <cell r="AM1186">
            <v>0</v>
          </cell>
          <cell r="AN1186">
            <v>0</v>
          </cell>
          <cell r="AP1186">
            <v>0</v>
          </cell>
          <cell r="AT1186">
            <v>11</v>
          </cell>
        </row>
        <row r="1187">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D1187">
            <v>0</v>
          </cell>
          <cell r="AE1187">
            <v>0</v>
          </cell>
          <cell r="AF1187">
            <v>0</v>
          </cell>
          <cell r="AG1187">
            <v>0</v>
          </cell>
          <cell r="AH1187">
            <v>0</v>
          </cell>
          <cell r="AI1187">
            <v>0</v>
          </cell>
          <cell r="AJ1187">
            <v>0</v>
          </cell>
          <cell r="AK1187">
            <v>0</v>
          </cell>
          <cell r="AL1187">
            <v>0</v>
          </cell>
          <cell r="AM1187">
            <v>0</v>
          </cell>
          <cell r="AN1187">
            <v>0</v>
          </cell>
          <cell r="AP1187">
            <v>0</v>
          </cell>
          <cell r="AT1187">
            <v>11</v>
          </cell>
        </row>
        <row r="1188">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D1188">
            <v>0</v>
          </cell>
          <cell r="AE1188">
            <v>0</v>
          </cell>
          <cell r="AF1188">
            <v>0</v>
          </cell>
          <cell r="AG1188">
            <v>0</v>
          </cell>
          <cell r="AH1188">
            <v>0</v>
          </cell>
          <cell r="AI1188">
            <v>0</v>
          </cell>
          <cell r="AJ1188">
            <v>0</v>
          </cell>
          <cell r="AK1188">
            <v>0</v>
          </cell>
          <cell r="AL1188">
            <v>0</v>
          </cell>
          <cell r="AM1188">
            <v>0</v>
          </cell>
          <cell r="AN1188">
            <v>0</v>
          </cell>
          <cell r="AP1188">
            <v>0</v>
          </cell>
          <cell r="AT1188" t="str">
            <v>5</v>
          </cell>
        </row>
        <row r="1189">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D1189">
            <v>0</v>
          </cell>
          <cell r="AE1189">
            <v>0</v>
          </cell>
          <cell r="AF1189">
            <v>0</v>
          </cell>
          <cell r="AG1189">
            <v>0</v>
          </cell>
          <cell r="AH1189">
            <v>0</v>
          </cell>
          <cell r="AI1189">
            <v>0</v>
          </cell>
          <cell r="AJ1189">
            <v>0</v>
          </cell>
          <cell r="AK1189">
            <v>0</v>
          </cell>
          <cell r="AL1189">
            <v>0</v>
          </cell>
          <cell r="AM1189">
            <v>0</v>
          </cell>
          <cell r="AN1189">
            <v>0</v>
          </cell>
          <cell r="AP1189">
            <v>0</v>
          </cell>
          <cell r="AT1189" t="str">
            <v>5</v>
          </cell>
        </row>
        <row r="1190">
          <cell r="J1190">
            <v>112637.5</v>
          </cell>
          <cell r="K1190">
            <v>112637.5</v>
          </cell>
          <cell r="L1190">
            <v>112637.5</v>
          </cell>
          <cell r="M1190">
            <v>113299.28</v>
          </cell>
          <cell r="N1190">
            <v>-31265.49</v>
          </cell>
          <cell r="O1190">
            <v>-31265.49</v>
          </cell>
          <cell r="P1190">
            <v>-31265.49</v>
          </cell>
          <cell r="Q1190">
            <v>-31265.49</v>
          </cell>
          <cell r="R1190">
            <v>112637.5</v>
          </cell>
          <cell r="S1190">
            <v>112637.5</v>
          </cell>
          <cell r="T1190">
            <v>112637.5</v>
          </cell>
          <cell r="U1190">
            <v>112637.5</v>
          </cell>
          <cell r="V1190">
            <v>112637.5</v>
          </cell>
          <cell r="W1190">
            <v>112637.5</v>
          </cell>
          <cell r="X1190">
            <v>112637.5</v>
          </cell>
          <cell r="Y1190">
            <v>112637.5</v>
          </cell>
          <cell r="Z1190">
            <v>92738.13</v>
          </cell>
          <cell r="AA1190">
            <v>92738.13</v>
          </cell>
          <cell r="AD1190">
            <v>70720.942916666667</v>
          </cell>
          <cell r="AE1190">
            <v>64724.985000000008</v>
          </cell>
          <cell r="AF1190">
            <v>64724.985000000008</v>
          </cell>
          <cell r="AG1190">
            <v>64724.985000000008</v>
          </cell>
          <cell r="AH1190">
            <v>64724.985000000008</v>
          </cell>
          <cell r="AI1190">
            <v>64724.985000000008</v>
          </cell>
          <cell r="AJ1190">
            <v>64724.985000000008</v>
          </cell>
          <cell r="AK1190">
            <v>64724.984999999993</v>
          </cell>
          <cell r="AL1190">
            <v>64697.410833333335</v>
          </cell>
          <cell r="AM1190">
            <v>69836.65416666666</v>
          </cell>
          <cell r="AN1190">
            <v>80170.289166666669</v>
          </cell>
          <cell r="AP1190">
            <v>101610.82791666668</v>
          </cell>
          <cell r="AT1190">
            <v>0</v>
          </cell>
        </row>
        <row r="1191">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D1191">
            <v>55097.315000000002</v>
          </cell>
          <cell r="AE1191">
            <v>35262.286249999997</v>
          </cell>
          <cell r="AF1191">
            <v>19835.04</v>
          </cell>
          <cell r="AG1191">
            <v>8815.5762500000001</v>
          </cell>
          <cell r="AH1191">
            <v>2203.895</v>
          </cell>
          <cell r="AI1191">
            <v>0</v>
          </cell>
          <cell r="AJ1191">
            <v>0</v>
          </cell>
          <cell r="AK1191">
            <v>0</v>
          </cell>
          <cell r="AL1191">
            <v>0</v>
          </cell>
          <cell r="AM1191">
            <v>0</v>
          </cell>
          <cell r="AN1191">
            <v>0</v>
          </cell>
          <cell r="AP1191">
            <v>0</v>
          </cell>
          <cell r="AT1191" t="str">
            <v xml:space="preserve"> </v>
          </cell>
        </row>
        <row r="1192">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D1192">
            <v>0</v>
          </cell>
          <cell r="AE1192">
            <v>0</v>
          </cell>
          <cell r="AF1192">
            <v>0</v>
          </cell>
          <cell r="AG1192">
            <v>0</v>
          </cell>
          <cell r="AH1192">
            <v>0</v>
          </cell>
          <cell r="AI1192">
            <v>0</v>
          </cell>
          <cell r="AJ1192">
            <v>0</v>
          </cell>
          <cell r="AK1192">
            <v>0</v>
          </cell>
          <cell r="AL1192">
            <v>0</v>
          </cell>
          <cell r="AM1192">
            <v>0</v>
          </cell>
          <cell r="AN1192">
            <v>0</v>
          </cell>
          <cell r="AP1192">
            <v>0</v>
          </cell>
          <cell r="AT1192" t="str">
            <v>5</v>
          </cell>
        </row>
        <row r="1193">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D1193">
            <v>0</v>
          </cell>
          <cell r="AE1193">
            <v>0</v>
          </cell>
          <cell r="AF1193">
            <v>0</v>
          </cell>
          <cell r="AG1193">
            <v>0</v>
          </cell>
          <cell r="AH1193">
            <v>0</v>
          </cell>
          <cell r="AI1193">
            <v>0</v>
          </cell>
          <cell r="AJ1193">
            <v>0</v>
          </cell>
          <cell r="AK1193">
            <v>0</v>
          </cell>
          <cell r="AL1193">
            <v>0</v>
          </cell>
          <cell r="AM1193">
            <v>0</v>
          </cell>
          <cell r="AN1193">
            <v>0</v>
          </cell>
          <cell r="AP1193">
            <v>0</v>
          </cell>
          <cell r="AT1193" t="str">
            <v>57</v>
          </cell>
        </row>
        <row r="1194">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D1194">
            <v>0</v>
          </cell>
          <cell r="AE1194">
            <v>0</v>
          </cell>
          <cell r="AF1194">
            <v>0</v>
          </cell>
          <cell r="AG1194">
            <v>0</v>
          </cell>
          <cell r="AH1194">
            <v>0</v>
          </cell>
          <cell r="AI1194">
            <v>0</v>
          </cell>
          <cell r="AJ1194">
            <v>0</v>
          </cell>
          <cell r="AK1194">
            <v>0</v>
          </cell>
          <cell r="AL1194">
            <v>0</v>
          </cell>
          <cell r="AM1194">
            <v>0</v>
          </cell>
          <cell r="AN1194">
            <v>0</v>
          </cell>
          <cell r="AP1194">
            <v>0</v>
          </cell>
          <cell r="AT1194" t="str">
            <v>57</v>
          </cell>
        </row>
        <row r="1195">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D1195">
            <v>0</v>
          </cell>
          <cell r="AE1195">
            <v>0</v>
          </cell>
          <cell r="AF1195">
            <v>0</v>
          </cell>
          <cell r="AG1195">
            <v>0</v>
          </cell>
          <cell r="AH1195">
            <v>0</v>
          </cell>
          <cell r="AI1195">
            <v>0</v>
          </cell>
          <cell r="AJ1195">
            <v>0</v>
          </cell>
          <cell r="AK1195">
            <v>0</v>
          </cell>
          <cell r="AL1195">
            <v>0</v>
          </cell>
          <cell r="AM1195">
            <v>0</v>
          </cell>
          <cell r="AN1195">
            <v>0</v>
          </cell>
          <cell r="AP1195">
            <v>0</v>
          </cell>
          <cell r="AT1195" t="str">
            <v>5</v>
          </cell>
        </row>
        <row r="1196">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D1196">
            <v>0</v>
          </cell>
          <cell r="AE1196">
            <v>0</v>
          </cell>
          <cell r="AF1196">
            <v>0</v>
          </cell>
          <cell r="AG1196">
            <v>0</v>
          </cell>
          <cell r="AH1196">
            <v>0</v>
          </cell>
          <cell r="AI1196">
            <v>0</v>
          </cell>
          <cell r="AJ1196">
            <v>0</v>
          </cell>
          <cell r="AK1196">
            <v>0</v>
          </cell>
          <cell r="AL1196">
            <v>0</v>
          </cell>
          <cell r="AM1196">
            <v>0</v>
          </cell>
          <cell r="AN1196">
            <v>0</v>
          </cell>
          <cell r="AP1196">
            <v>0</v>
          </cell>
          <cell r="AT1196" t="str">
            <v>5</v>
          </cell>
        </row>
        <row r="1197">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D1197">
            <v>0</v>
          </cell>
          <cell r="AE1197">
            <v>0</v>
          </cell>
          <cell r="AF1197">
            <v>0</v>
          </cell>
          <cell r="AG1197">
            <v>0</v>
          </cell>
          <cell r="AH1197">
            <v>0</v>
          </cell>
          <cell r="AI1197">
            <v>0</v>
          </cell>
          <cell r="AJ1197">
            <v>0</v>
          </cell>
          <cell r="AK1197">
            <v>0</v>
          </cell>
          <cell r="AL1197">
            <v>0</v>
          </cell>
          <cell r="AM1197">
            <v>0</v>
          </cell>
          <cell r="AN1197">
            <v>0</v>
          </cell>
          <cell r="AP1197">
            <v>0</v>
          </cell>
          <cell r="AT1197" t="str">
            <v>5</v>
          </cell>
        </row>
        <row r="1198">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D1198">
            <v>0</v>
          </cell>
          <cell r="AE1198">
            <v>0</v>
          </cell>
          <cell r="AF1198">
            <v>0</v>
          </cell>
          <cell r="AG1198">
            <v>0</v>
          </cell>
          <cell r="AH1198">
            <v>0</v>
          </cell>
          <cell r="AI1198">
            <v>0</v>
          </cell>
          <cell r="AJ1198">
            <v>0</v>
          </cell>
          <cell r="AK1198">
            <v>0</v>
          </cell>
          <cell r="AL1198">
            <v>0</v>
          </cell>
          <cell r="AM1198">
            <v>0</v>
          </cell>
          <cell r="AN1198">
            <v>0</v>
          </cell>
          <cell r="AP1198">
            <v>0</v>
          </cell>
          <cell r="AT1198" t="str">
            <v>5</v>
          </cell>
        </row>
        <row r="1199">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D1199">
            <v>0</v>
          </cell>
          <cell r="AE1199">
            <v>0</v>
          </cell>
          <cell r="AF1199">
            <v>0</v>
          </cell>
          <cell r="AG1199">
            <v>0</v>
          </cell>
          <cell r="AH1199">
            <v>0</v>
          </cell>
          <cell r="AI1199">
            <v>0</v>
          </cell>
          <cell r="AJ1199">
            <v>0</v>
          </cell>
          <cell r="AK1199">
            <v>0</v>
          </cell>
          <cell r="AL1199">
            <v>0</v>
          </cell>
          <cell r="AM1199">
            <v>0</v>
          </cell>
          <cell r="AN1199">
            <v>0</v>
          </cell>
          <cell r="AP1199">
            <v>0</v>
          </cell>
          <cell r="AT1199" t="str">
            <v>5</v>
          </cell>
        </row>
        <row r="1200">
          <cell r="J1200">
            <v>80437.97</v>
          </cell>
          <cell r="K1200">
            <v>80437.97</v>
          </cell>
          <cell r="L1200">
            <v>80437.97</v>
          </cell>
          <cell r="M1200">
            <v>80437.97</v>
          </cell>
          <cell r="N1200">
            <v>80437.97</v>
          </cell>
          <cell r="O1200">
            <v>80437.97</v>
          </cell>
          <cell r="P1200">
            <v>132478.97</v>
          </cell>
          <cell r="Q1200">
            <v>137265.97</v>
          </cell>
          <cell r="R1200">
            <v>137265.97</v>
          </cell>
          <cell r="S1200">
            <v>137265.97</v>
          </cell>
          <cell r="T1200">
            <v>137265.97</v>
          </cell>
          <cell r="U1200">
            <v>0</v>
          </cell>
          <cell r="V1200">
            <v>0</v>
          </cell>
          <cell r="W1200">
            <v>0</v>
          </cell>
          <cell r="X1200">
            <v>0</v>
          </cell>
          <cell r="Y1200">
            <v>0</v>
          </cell>
          <cell r="Z1200">
            <v>0</v>
          </cell>
          <cell r="AA1200">
            <v>0</v>
          </cell>
          <cell r="AD1200">
            <v>87142.553333333315</v>
          </cell>
          <cell r="AE1200">
            <v>91878.219999999987</v>
          </cell>
          <cell r="AF1200">
            <v>96613.886666666658</v>
          </cell>
          <cell r="AG1200">
            <v>101349.55333333333</v>
          </cell>
          <cell r="AH1200">
            <v>100365.80458333333</v>
          </cell>
          <cell r="AI1200">
            <v>93662.640416666676</v>
          </cell>
          <cell r="AJ1200">
            <v>86959.476249999992</v>
          </cell>
          <cell r="AK1200">
            <v>80256.312083333323</v>
          </cell>
          <cell r="AL1200">
            <v>73553.147916666654</v>
          </cell>
          <cell r="AM1200">
            <v>66849.983749999999</v>
          </cell>
          <cell r="AN1200">
            <v>60146.81958333333</v>
          </cell>
          <cell r="AP1200">
            <v>40035.907916666671</v>
          </cell>
          <cell r="AT1200" t="str">
            <v>5</v>
          </cell>
        </row>
        <row r="1201">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56828</v>
          </cell>
          <cell r="Z1201">
            <v>56828</v>
          </cell>
          <cell r="AA1201">
            <v>56828</v>
          </cell>
          <cell r="AD1201">
            <v>0</v>
          </cell>
          <cell r="AE1201">
            <v>0</v>
          </cell>
          <cell r="AF1201">
            <v>0</v>
          </cell>
          <cell r="AG1201">
            <v>0</v>
          </cell>
          <cell r="AH1201">
            <v>0</v>
          </cell>
          <cell r="AI1201">
            <v>0</v>
          </cell>
          <cell r="AJ1201">
            <v>0</v>
          </cell>
          <cell r="AK1201">
            <v>0</v>
          </cell>
          <cell r="AL1201">
            <v>2367.8333333333335</v>
          </cell>
          <cell r="AM1201">
            <v>7103.5</v>
          </cell>
          <cell r="AN1201">
            <v>11839.166666666666</v>
          </cell>
          <cell r="AP1201">
            <v>21310.5</v>
          </cell>
          <cell r="AT1201" t="str">
            <v>11</v>
          </cell>
        </row>
        <row r="1202">
          <cell r="J1202">
            <v>142806.66</v>
          </cell>
          <cell r="K1202">
            <v>153285.18</v>
          </cell>
          <cell r="L1202">
            <v>153285.18</v>
          </cell>
          <cell r="M1202">
            <v>153285.18</v>
          </cell>
          <cell r="N1202">
            <v>137747.48000000001</v>
          </cell>
          <cell r="O1202">
            <v>137747.48000000001</v>
          </cell>
          <cell r="P1202">
            <v>137747.48000000001</v>
          </cell>
          <cell r="Q1202">
            <v>123691.67</v>
          </cell>
          <cell r="R1202">
            <v>123691.67</v>
          </cell>
          <cell r="S1202">
            <v>123691.67</v>
          </cell>
          <cell r="T1202">
            <v>145125.93</v>
          </cell>
          <cell r="U1202">
            <v>145125.93</v>
          </cell>
          <cell r="V1202">
            <v>145125.93</v>
          </cell>
          <cell r="W1202">
            <v>122044.86</v>
          </cell>
          <cell r="X1202">
            <v>122044.86</v>
          </cell>
          <cell r="Y1202">
            <v>122044.86</v>
          </cell>
          <cell r="Z1202">
            <v>100712.8</v>
          </cell>
          <cell r="AA1202">
            <v>100712.8</v>
          </cell>
          <cell r="AD1202">
            <v>146067.20708333331</v>
          </cell>
          <cell r="AE1202">
            <v>142987.41291666665</v>
          </cell>
          <cell r="AF1202">
            <v>140468.92666666664</v>
          </cell>
          <cell r="AG1202">
            <v>139479.38374999995</v>
          </cell>
          <cell r="AH1202">
            <v>139672.65624999997</v>
          </cell>
          <cell r="AI1202">
            <v>139865.92874999999</v>
          </cell>
          <cell r="AJ1202">
            <v>138660.88499999998</v>
          </cell>
          <cell r="AK1202">
            <v>136057.52499999999</v>
          </cell>
          <cell r="AL1202">
            <v>133454.16500000001</v>
          </cell>
          <cell r="AM1202">
            <v>130609.37333333334</v>
          </cell>
          <cell r="AN1202">
            <v>127523.15000000002</v>
          </cell>
          <cell r="AP1202">
            <v>124373.54583333334</v>
          </cell>
          <cell r="AT1202" t="str">
            <v>23</v>
          </cell>
        </row>
        <row r="1203">
          <cell r="J1203">
            <v>0</v>
          </cell>
          <cell r="K1203">
            <v>0</v>
          </cell>
          <cell r="L1203">
            <v>0</v>
          </cell>
          <cell r="M1203">
            <v>2766.22</v>
          </cell>
          <cell r="N1203">
            <v>2766.22</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D1203">
            <v>461.03666666666663</v>
          </cell>
          <cell r="AE1203">
            <v>461.03666666666663</v>
          </cell>
          <cell r="AF1203">
            <v>461.03666666666663</v>
          </cell>
          <cell r="AG1203">
            <v>461.03666666666663</v>
          </cell>
          <cell r="AH1203">
            <v>461.03666666666663</v>
          </cell>
          <cell r="AI1203">
            <v>461.03666666666663</v>
          </cell>
          <cell r="AJ1203">
            <v>461.03666666666663</v>
          </cell>
          <cell r="AK1203">
            <v>461.03666666666663</v>
          </cell>
          <cell r="AL1203">
            <v>345.77749999999997</v>
          </cell>
          <cell r="AM1203">
            <v>115.25916666666666</v>
          </cell>
          <cell r="AN1203">
            <v>0</v>
          </cell>
          <cell r="AP1203">
            <v>0</v>
          </cell>
          <cell r="AT1203" t="str">
            <v>57</v>
          </cell>
        </row>
        <row r="1204">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D1204">
            <v>0</v>
          </cell>
          <cell r="AE1204">
            <v>0</v>
          </cell>
          <cell r="AF1204">
            <v>0</v>
          </cell>
          <cell r="AG1204">
            <v>0</v>
          </cell>
          <cell r="AH1204">
            <v>0</v>
          </cell>
          <cell r="AI1204">
            <v>0</v>
          </cell>
          <cell r="AJ1204">
            <v>0</v>
          </cell>
          <cell r="AK1204">
            <v>0</v>
          </cell>
          <cell r="AL1204">
            <v>0</v>
          </cell>
          <cell r="AM1204">
            <v>0</v>
          </cell>
          <cell r="AN1204">
            <v>0</v>
          </cell>
          <cell r="AP1204">
            <v>0</v>
          </cell>
          <cell r="AT1204" t="str">
            <v>57</v>
          </cell>
        </row>
        <row r="1205">
          <cell r="J1205">
            <v>0</v>
          </cell>
          <cell r="K1205">
            <v>0</v>
          </cell>
          <cell r="L1205">
            <v>0</v>
          </cell>
          <cell r="M1205">
            <v>0</v>
          </cell>
          <cell r="N1205">
            <v>0</v>
          </cell>
          <cell r="O1205">
            <v>0</v>
          </cell>
          <cell r="P1205">
            <v>0</v>
          </cell>
          <cell r="Q1205">
            <v>0</v>
          </cell>
          <cell r="R1205">
            <v>0</v>
          </cell>
          <cell r="S1205">
            <v>0</v>
          </cell>
          <cell r="T1205">
            <v>89329.44</v>
          </cell>
          <cell r="U1205">
            <v>293835.77</v>
          </cell>
          <cell r="V1205">
            <v>519560.89</v>
          </cell>
          <cell r="W1205">
            <v>535184.75</v>
          </cell>
          <cell r="X1205">
            <v>999409.84</v>
          </cell>
          <cell r="Y1205">
            <v>1033329.92</v>
          </cell>
          <cell r="Z1205">
            <v>1275301.44</v>
          </cell>
          <cell r="AA1205">
            <v>1276167.71</v>
          </cell>
          <cell r="AD1205">
            <v>0</v>
          </cell>
          <cell r="AE1205">
            <v>0</v>
          </cell>
          <cell r="AF1205">
            <v>0</v>
          </cell>
          <cell r="AG1205">
            <v>3722.06</v>
          </cell>
          <cell r="AH1205">
            <v>19687.277083333334</v>
          </cell>
          <cell r="AI1205">
            <v>53578.804583333338</v>
          </cell>
          <cell r="AJ1205">
            <v>97526.539583333346</v>
          </cell>
          <cell r="AK1205">
            <v>161467.98083333333</v>
          </cell>
          <cell r="AL1205">
            <v>246165.47083333333</v>
          </cell>
          <cell r="AM1205">
            <v>342358.44416666665</v>
          </cell>
          <cell r="AN1205">
            <v>448669.65874999994</v>
          </cell>
          <cell r="AP1205">
            <v>659504.07833333325</v>
          </cell>
          <cell r="AT1205">
            <v>0</v>
          </cell>
        </row>
        <row r="1206">
          <cell r="J1206">
            <v>1494488.81</v>
          </cell>
          <cell r="K1206">
            <v>1507397.69</v>
          </cell>
          <cell r="L1206">
            <v>1507397.69</v>
          </cell>
          <cell r="M1206">
            <v>1507397.69</v>
          </cell>
          <cell r="N1206">
            <v>1520306.57</v>
          </cell>
          <cell r="O1206">
            <v>1520306.57</v>
          </cell>
          <cell r="P1206">
            <v>1520306.57</v>
          </cell>
          <cell r="Q1206">
            <v>1533276.95</v>
          </cell>
          <cell r="R1206">
            <v>1533276.95</v>
          </cell>
          <cell r="S1206">
            <v>1533276.95</v>
          </cell>
          <cell r="T1206">
            <v>1546235.84</v>
          </cell>
          <cell r="U1206">
            <v>1546235.84</v>
          </cell>
          <cell r="V1206">
            <v>1546235.84</v>
          </cell>
          <cell r="W1206">
            <v>1559194.73</v>
          </cell>
          <cell r="X1206">
            <v>1559194.73</v>
          </cell>
          <cell r="Y1206">
            <v>1559194.73</v>
          </cell>
          <cell r="Z1206">
            <v>1620914.73</v>
          </cell>
          <cell r="AA1206">
            <v>1620914.73</v>
          </cell>
          <cell r="AD1206">
            <v>1503097.2925000002</v>
          </cell>
          <cell r="AE1206">
            <v>1507405.3775000002</v>
          </cell>
          <cell r="AF1206">
            <v>1511713.4624999997</v>
          </cell>
          <cell r="AG1206">
            <v>1516023.6312499999</v>
          </cell>
          <cell r="AH1206">
            <v>1520335.8837499998</v>
          </cell>
          <cell r="AI1206">
            <v>1524648.1362499997</v>
          </cell>
          <cell r="AJ1206">
            <v>1528962.4725000001</v>
          </cell>
          <cell r="AK1206">
            <v>1533278.8925000001</v>
          </cell>
          <cell r="AL1206">
            <v>1537595.3125</v>
          </cell>
          <cell r="AM1206">
            <v>1543945.5291666666</v>
          </cell>
          <cell r="AN1206">
            <v>1552329.5424999997</v>
          </cell>
          <cell r="AP1206">
            <v>1568726.4450000001</v>
          </cell>
          <cell r="AT1206">
            <v>0</v>
          </cell>
        </row>
        <row r="1207">
          <cell r="J1207">
            <v>1725939.59</v>
          </cell>
          <cell r="K1207">
            <v>1694154.1</v>
          </cell>
          <cell r="L1207">
            <v>1662368.61</v>
          </cell>
          <cell r="M1207">
            <v>1630583.12</v>
          </cell>
          <cell r="N1207">
            <v>1598797.63</v>
          </cell>
          <cell r="O1207">
            <v>1567012.14</v>
          </cell>
          <cell r="P1207">
            <v>1535226.65</v>
          </cell>
          <cell r="Q1207">
            <v>1503441.16</v>
          </cell>
          <cell r="R1207">
            <v>1471655.67</v>
          </cell>
          <cell r="S1207">
            <v>1439870.18</v>
          </cell>
          <cell r="T1207">
            <v>1408084.69</v>
          </cell>
          <cell r="U1207">
            <v>1376299.2</v>
          </cell>
          <cell r="V1207">
            <v>1344513.71</v>
          </cell>
          <cell r="W1207">
            <v>1312728.22</v>
          </cell>
          <cell r="X1207">
            <v>1280942.73</v>
          </cell>
          <cell r="Y1207">
            <v>1249157.24</v>
          </cell>
          <cell r="Z1207">
            <v>1217371.75</v>
          </cell>
          <cell r="AA1207">
            <v>1185586.26</v>
          </cell>
          <cell r="AD1207">
            <v>1694154.0999999999</v>
          </cell>
          <cell r="AE1207">
            <v>1662368.6099999996</v>
          </cell>
          <cell r="AF1207">
            <v>1630583.12</v>
          </cell>
          <cell r="AG1207">
            <v>1598797.63</v>
          </cell>
          <cell r="AH1207">
            <v>1567012.1400000004</v>
          </cell>
          <cell r="AI1207">
            <v>1535226.6499999997</v>
          </cell>
          <cell r="AJ1207">
            <v>1503441.16</v>
          </cell>
          <cell r="AK1207">
            <v>1471655.67</v>
          </cell>
          <cell r="AL1207">
            <v>1439870.18</v>
          </cell>
          <cell r="AM1207">
            <v>1408084.6900000002</v>
          </cell>
          <cell r="AN1207">
            <v>1376299.2</v>
          </cell>
          <cell r="AP1207">
            <v>1312728.22</v>
          </cell>
          <cell r="AT1207">
            <v>0</v>
          </cell>
        </row>
        <row r="1208">
          <cell r="J1208">
            <v>1368.02</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D1208">
            <v>-1107.75875</v>
          </cell>
          <cell r="AE1208">
            <v>114.00166666666667</v>
          </cell>
          <cell r="AF1208">
            <v>114.00166666666667</v>
          </cell>
          <cell r="AG1208">
            <v>114.00166666666667</v>
          </cell>
          <cell r="AH1208">
            <v>114.00166666666667</v>
          </cell>
          <cell r="AI1208">
            <v>57.000833333333333</v>
          </cell>
          <cell r="AJ1208">
            <v>0</v>
          </cell>
          <cell r="AK1208">
            <v>0</v>
          </cell>
          <cell r="AL1208">
            <v>0</v>
          </cell>
          <cell r="AM1208">
            <v>0</v>
          </cell>
          <cell r="AN1208">
            <v>0</v>
          </cell>
          <cell r="AP1208">
            <v>0</v>
          </cell>
          <cell r="AT1208" t="str">
            <v>5</v>
          </cell>
        </row>
        <row r="1209">
          <cell r="J1209">
            <v>5593442.5300000003</v>
          </cell>
          <cell r="K1209">
            <v>5535190.1799999997</v>
          </cell>
          <cell r="L1209">
            <v>5476937.8300000001</v>
          </cell>
          <cell r="M1209">
            <v>5418685.4800000004</v>
          </cell>
          <cell r="N1209">
            <v>5360433.13</v>
          </cell>
          <cell r="O1209">
            <v>5302180.78</v>
          </cell>
          <cell r="P1209">
            <v>5243928.43</v>
          </cell>
          <cell r="Q1209">
            <v>5185676.08</v>
          </cell>
          <cell r="R1209">
            <v>5127423.7300000004</v>
          </cell>
          <cell r="S1209">
            <v>5069171.38</v>
          </cell>
          <cell r="T1209">
            <v>5010919.03</v>
          </cell>
          <cell r="U1209">
            <v>4952666.68</v>
          </cell>
          <cell r="V1209">
            <v>4894414.33</v>
          </cell>
          <cell r="W1209">
            <v>4836161.9800000004</v>
          </cell>
          <cell r="X1209">
            <v>4777909.63</v>
          </cell>
          <cell r="Y1209">
            <v>4719657.28</v>
          </cell>
          <cell r="Z1209">
            <v>4661404.93</v>
          </cell>
          <cell r="AA1209">
            <v>4603152.58</v>
          </cell>
          <cell r="AD1209">
            <v>5535190.1800000006</v>
          </cell>
          <cell r="AE1209">
            <v>5476937.830000001</v>
          </cell>
          <cell r="AF1209">
            <v>5418685.4800000004</v>
          </cell>
          <cell r="AG1209">
            <v>5360433.13</v>
          </cell>
          <cell r="AH1209">
            <v>5302180.78</v>
          </cell>
          <cell r="AI1209">
            <v>5243928.4300000006</v>
          </cell>
          <cell r="AJ1209">
            <v>5185676.080000001</v>
          </cell>
          <cell r="AK1209">
            <v>5127423.7300000004</v>
          </cell>
          <cell r="AL1209">
            <v>5069171.38</v>
          </cell>
          <cell r="AM1209">
            <v>5010919.03</v>
          </cell>
          <cell r="AN1209">
            <v>4952666.6800000006</v>
          </cell>
          <cell r="AP1209">
            <v>4836161.9800000004</v>
          </cell>
          <cell r="AT1209">
            <v>0</v>
          </cell>
        </row>
        <row r="1210">
          <cell r="J1210">
            <v>1451659.05</v>
          </cell>
          <cell r="K1210">
            <v>1393971.39</v>
          </cell>
          <cell r="L1210">
            <v>1336283.73</v>
          </cell>
          <cell r="M1210">
            <v>1278596.07</v>
          </cell>
          <cell r="N1210">
            <v>1220908.4099999999</v>
          </cell>
          <cell r="O1210">
            <v>1163220.75</v>
          </cell>
          <cell r="P1210">
            <v>1105533.0900000001</v>
          </cell>
          <cell r="Q1210">
            <v>1047845.43</v>
          </cell>
          <cell r="R1210">
            <v>992038.06</v>
          </cell>
          <cell r="S1210">
            <v>935478.21</v>
          </cell>
          <cell r="T1210">
            <v>880207.93</v>
          </cell>
          <cell r="U1210">
            <v>823264.01</v>
          </cell>
          <cell r="V1210">
            <v>759407.13</v>
          </cell>
          <cell r="W1210">
            <v>1393971.39</v>
          </cell>
          <cell r="X1210">
            <v>696123.17</v>
          </cell>
          <cell r="Y1210">
            <v>638435.51</v>
          </cell>
          <cell r="Z1210">
            <v>580747.85</v>
          </cell>
          <cell r="AA1210">
            <v>523060.19</v>
          </cell>
          <cell r="AD1210">
            <v>1393971.3900000001</v>
          </cell>
          <cell r="AE1210">
            <v>1336362.0754166667</v>
          </cell>
          <cell r="AF1210">
            <v>1278878.0983333334</v>
          </cell>
          <cell r="AG1210">
            <v>1221541.8374999999</v>
          </cell>
          <cell r="AH1210">
            <v>1164337.29</v>
          </cell>
          <cell r="AI1210">
            <v>1106906.6808333334</v>
          </cell>
          <cell r="AJ1210">
            <v>1078062.8508333333</v>
          </cell>
          <cell r="AK1210">
            <v>1051389.4941666669</v>
          </cell>
          <cell r="AL1210">
            <v>998042.78083333338</v>
          </cell>
          <cell r="AM1210">
            <v>944696.06749999989</v>
          </cell>
          <cell r="AN1210">
            <v>891349.35416666663</v>
          </cell>
          <cell r="AP1210">
            <v>784655.92749999987</v>
          </cell>
          <cell r="AT1210">
            <v>0</v>
          </cell>
        </row>
        <row r="1211">
          <cell r="J1211">
            <v>812732.47</v>
          </cell>
          <cell r="K1211">
            <v>792414.16</v>
          </cell>
          <cell r="L1211">
            <v>772095.85</v>
          </cell>
          <cell r="M1211">
            <v>751777.54</v>
          </cell>
          <cell r="N1211">
            <v>731459.23</v>
          </cell>
          <cell r="O1211">
            <v>711140.92</v>
          </cell>
          <cell r="P1211">
            <v>690812.71</v>
          </cell>
          <cell r="Q1211">
            <v>670494.4</v>
          </cell>
          <cell r="R1211">
            <v>655549.22</v>
          </cell>
          <cell r="S1211">
            <v>635425.54</v>
          </cell>
          <cell r="T1211">
            <v>610711.63</v>
          </cell>
          <cell r="U1211">
            <v>593325.1</v>
          </cell>
          <cell r="V1211">
            <v>608740.06999999995</v>
          </cell>
          <cell r="W1211">
            <v>792404.26</v>
          </cell>
          <cell r="X1211">
            <v>522718.27</v>
          </cell>
          <cell r="Y1211">
            <v>502399.96</v>
          </cell>
          <cell r="Z1211">
            <v>483043.25</v>
          </cell>
          <cell r="AA1211">
            <v>461763.34</v>
          </cell>
          <cell r="AD1211">
            <v>792412.92249999999</v>
          </cell>
          <cell r="AE1211">
            <v>772317.6679166666</v>
          </cell>
          <cell r="AF1211">
            <v>752454.40333333344</v>
          </cell>
          <cell r="AG1211">
            <v>732416.09833333327</v>
          </cell>
          <cell r="AH1211">
            <v>712316.80083333328</v>
          </cell>
          <cell r="AI1211">
            <v>693828.54749999999</v>
          </cell>
          <cell r="AJ1211">
            <v>685328.45166666666</v>
          </cell>
          <cell r="AK1211">
            <v>674937.30666666664</v>
          </cell>
          <cell r="AL1211">
            <v>654155.84166666667</v>
          </cell>
          <cell r="AM1211">
            <v>633414.44333333324</v>
          </cell>
          <cell r="AN1211">
            <v>612673.04499999993</v>
          </cell>
          <cell r="AP1211">
            <v>571111.35250000004</v>
          </cell>
          <cell r="AT1211">
            <v>0</v>
          </cell>
        </row>
        <row r="1212">
          <cell r="J1212">
            <v>-0.01</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D1212">
            <v>91577.130833333344</v>
          </cell>
          <cell r="AE1212">
            <v>58609.362916666665</v>
          </cell>
          <cell r="AF1212">
            <v>32967.765833333331</v>
          </cell>
          <cell r="AG1212">
            <v>14652.339583333334</v>
          </cell>
          <cell r="AH1212">
            <v>3663.0841666666661</v>
          </cell>
          <cell r="AI1212">
            <v>-4.1666666666666669E-4</v>
          </cell>
          <cell r="AJ1212">
            <v>0</v>
          </cell>
          <cell r="AK1212">
            <v>0</v>
          </cell>
          <cell r="AL1212">
            <v>0</v>
          </cell>
          <cell r="AM1212">
            <v>0</v>
          </cell>
          <cell r="AN1212">
            <v>0</v>
          </cell>
          <cell r="AP1212">
            <v>0</v>
          </cell>
          <cell r="AT1212">
            <v>0</v>
          </cell>
        </row>
        <row r="1213">
          <cell r="J1213">
            <v>2665478.94</v>
          </cell>
          <cell r="K1213">
            <v>2645437.75</v>
          </cell>
          <cell r="L1213">
            <v>2625396.56</v>
          </cell>
          <cell r="M1213">
            <v>2605355.37</v>
          </cell>
          <cell r="N1213">
            <v>2585314.1800000002</v>
          </cell>
          <cell r="O1213">
            <v>2565272.9900000002</v>
          </cell>
          <cell r="P1213">
            <v>2545231.7999999998</v>
          </cell>
          <cell r="Q1213">
            <v>2525190.61</v>
          </cell>
          <cell r="R1213">
            <v>2505149.42</v>
          </cell>
          <cell r="S1213">
            <v>2485108.23</v>
          </cell>
          <cell r="T1213">
            <v>2465067.04</v>
          </cell>
          <cell r="U1213">
            <v>2445025.85</v>
          </cell>
          <cell r="V1213">
            <v>2424984.66</v>
          </cell>
          <cell r="W1213">
            <v>2404943.4700000002</v>
          </cell>
          <cell r="X1213">
            <v>2384902.2799999998</v>
          </cell>
          <cell r="Y1213">
            <v>2364861.09</v>
          </cell>
          <cell r="Z1213">
            <v>2344819.9</v>
          </cell>
          <cell r="AA1213">
            <v>2324778.71</v>
          </cell>
          <cell r="AD1213">
            <v>2645437.7500000005</v>
          </cell>
          <cell r="AE1213">
            <v>2625396.56</v>
          </cell>
          <cell r="AF1213">
            <v>2605355.37</v>
          </cell>
          <cell r="AG1213">
            <v>2585314.1800000002</v>
          </cell>
          <cell r="AH1213">
            <v>2565272.9899999998</v>
          </cell>
          <cell r="AI1213">
            <v>2545231.8000000003</v>
          </cell>
          <cell r="AJ1213">
            <v>2525190.61</v>
          </cell>
          <cell r="AK1213">
            <v>2505149.42</v>
          </cell>
          <cell r="AL1213">
            <v>2485108.23</v>
          </cell>
          <cell r="AM1213">
            <v>2465067.04</v>
          </cell>
          <cell r="AN1213">
            <v>2445025.85</v>
          </cell>
          <cell r="AP1213">
            <v>2404943.4700000002</v>
          </cell>
          <cell r="AT1213">
            <v>0</v>
          </cell>
        </row>
        <row r="1214">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D1214">
            <v>0</v>
          </cell>
          <cell r="AE1214">
            <v>0</v>
          </cell>
          <cell r="AF1214">
            <v>0</v>
          </cell>
          <cell r="AG1214">
            <v>0</v>
          </cell>
          <cell r="AH1214">
            <v>0</v>
          </cell>
          <cell r="AI1214">
            <v>0</v>
          </cell>
          <cell r="AJ1214">
            <v>0</v>
          </cell>
          <cell r="AK1214">
            <v>0</v>
          </cell>
          <cell r="AL1214">
            <v>0</v>
          </cell>
          <cell r="AM1214">
            <v>0</v>
          </cell>
          <cell r="AN1214">
            <v>0</v>
          </cell>
          <cell r="AP1214">
            <v>0</v>
          </cell>
          <cell r="AT1214">
            <v>0</v>
          </cell>
        </row>
        <row r="1215">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D1215">
            <v>0</v>
          </cell>
          <cell r="AE1215">
            <v>0</v>
          </cell>
          <cell r="AF1215">
            <v>0</v>
          </cell>
          <cell r="AG1215">
            <v>0</v>
          </cell>
          <cell r="AH1215">
            <v>0</v>
          </cell>
          <cell r="AI1215">
            <v>0</v>
          </cell>
          <cell r="AJ1215">
            <v>0</v>
          </cell>
          <cell r="AK1215">
            <v>0</v>
          </cell>
          <cell r="AL1215">
            <v>0</v>
          </cell>
          <cell r="AM1215">
            <v>0</v>
          </cell>
          <cell r="AN1215">
            <v>0</v>
          </cell>
          <cell r="AP1215">
            <v>0</v>
          </cell>
          <cell r="AT1215">
            <v>0</v>
          </cell>
        </row>
        <row r="1216">
          <cell r="J1216">
            <v>10000</v>
          </cell>
          <cell r="K1216">
            <v>10000</v>
          </cell>
          <cell r="L1216">
            <v>10000</v>
          </cell>
          <cell r="M1216">
            <v>10000</v>
          </cell>
          <cell r="N1216">
            <v>10000</v>
          </cell>
          <cell r="O1216">
            <v>10000</v>
          </cell>
          <cell r="P1216">
            <v>10000</v>
          </cell>
          <cell r="Q1216">
            <v>10000</v>
          </cell>
          <cell r="R1216">
            <v>10000</v>
          </cell>
          <cell r="S1216">
            <v>10000</v>
          </cell>
          <cell r="T1216">
            <v>10000</v>
          </cell>
          <cell r="U1216">
            <v>10000</v>
          </cell>
          <cell r="V1216">
            <v>10000</v>
          </cell>
          <cell r="W1216">
            <v>10000</v>
          </cell>
          <cell r="X1216">
            <v>10000</v>
          </cell>
          <cell r="Y1216">
            <v>10000</v>
          </cell>
          <cell r="Z1216">
            <v>10000</v>
          </cell>
          <cell r="AA1216">
            <v>10000</v>
          </cell>
          <cell r="AD1216">
            <v>10000</v>
          </cell>
          <cell r="AE1216">
            <v>10000</v>
          </cell>
          <cell r="AF1216">
            <v>10000</v>
          </cell>
          <cell r="AG1216">
            <v>10000</v>
          </cell>
          <cell r="AH1216">
            <v>10000</v>
          </cell>
          <cell r="AI1216">
            <v>10000</v>
          </cell>
          <cell r="AJ1216">
            <v>10000</v>
          </cell>
          <cell r="AK1216">
            <v>10000</v>
          </cell>
          <cell r="AL1216">
            <v>10000</v>
          </cell>
          <cell r="AM1216">
            <v>10000</v>
          </cell>
          <cell r="AN1216">
            <v>10000</v>
          </cell>
          <cell r="AP1216">
            <v>10000</v>
          </cell>
          <cell r="AT1216">
            <v>0</v>
          </cell>
        </row>
        <row r="1217">
          <cell r="J1217">
            <v>12500</v>
          </cell>
          <cell r="K1217">
            <v>12500</v>
          </cell>
          <cell r="L1217">
            <v>12500</v>
          </cell>
          <cell r="M1217">
            <v>12500</v>
          </cell>
          <cell r="N1217">
            <v>12500</v>
          </cell>
          <cell r="O1217">
            <v>12500</v>
          </cell>
          <cell r="P1217">
            <v>12500</v>
          </cell>
          <cell r="Q1217">
            <v>12500</v>
          </cell>
          <cell r="R1217">
            <v>12500</v>
          </cell>
          <cell r="S1217">
            <v>12500</v>
          </cell>
          <cell r="T1217">
            <v>12500</v>
          </cell>
          <cell r="U1217">
            <v>12500</v>
          </cell>
          <cell r="V1217">
            <v>12500</v>
          </cell>
          <cell r="W1217">
            <v>12500</v>
          </cell>
          <cell r="X1217">
            <v>12500</v>
          </cell>
          <cell r="Y1217">
            <v>12500</v>
          </cell>
          <cell r="Z1217">
            <v>12500</v>
          </cell>
          <cell r="AA1217">
            <v>12500</v>
          </cell>
          <cell r="AD1217">
            <v>12500</v>
          </cell>
          <cell r="AE1217">
            <v>12500</v>
          </cell>
          <cell r="AF1217">
            <v>12500</v>
          </cell>
          <cell r="AG1217">
            <v>12500</v>
          </cell>
          <cell r="AH1217">
            <v>12500</v>
          </cell>
          <cell r="AI1217">
            <v>12500</v>
          </cell>
          <cell r="AJ1217">
            <v>12500</v>
          </cell>
          <cell r="AK1217">
            <v>12500</v>
          </cell>
          <cell r="AL1217">
            <v>12500</v>
          </cell>
          <cell r="AM1217">
            <v>12500</v>
          </cell>
          <cell r="AN1217">
            <v>12500</v>
          </cell>
          <cell r="AP1217">
            <v>12500</v>
          </cell>
          <cell r="AT1217">
            <v>0</v>
          </cell>
        </row>
        <row r="1218">
          <cell r="J1218">
            <v>0</v>
          </cell>
          <cell r="K1218">
            <v>0</v>
          </cell>
          <cell r="L1218">
            <v>0</v>
          </cell>
          <cell r="M1218">
            <v>0</v>
          </cell>
          <cell r="N1218">
            <v>0</v>
          </cell>
          <cell r="O1218">
            <v>0</v>
          </cell>
          <cell r="P1218">
            <v>0</v>
          </cell>
          <cell r="Q1218">
            <v>0</v>
          </cell>
          <cell r="R1218">
            <v>0</v>
          </cell>
          <cell r="S1218">
            <v>0</v>
          </cell>
          <cell r="T1218">
            <v>5557.86</v>
          </cell>
          <cell r="U1218">
            <v>5557.86</v>
          </cell>
          <cell r="V1218">
            <v>5557.86</v>
          </cell>
          <cell r="W1218">
            <v>1091188.76</v>
          </cell>
          <cell r="X1218">
            <v>1694190.26</v>
          </cell>
          <cell r="Y1218">
            <v>1693918.25</v>
          </cell>
          <cell r="Z1218">
            <v>1817114.54</v>
          </cell>
          <cell r="AA1218">
            <v>1921355.1</v>
          </cell>
          <cell r="AD1218">
            <v>0</v>
          </cell>
          <cell r="AE1218">
            <v>0</v>
          </cell>
          <cell r="AF1218">
            <v>0</v>
          </cell>
          <cell r="AG1218">
            <v>231.57749999999999</v>
          </cell>
          <cell r="AH1218">
            <v>694.73249999999996</v>
          </cell>
          <cell r="AI1218">
            <v>1157.8875</v>
          </cell>
          <cell r="AJ1218">
            <v>46855.66333333333</v>
          </cell>
          <cell r="AK1218">
            <v>162913.12250000003</v>
          </cell>
          <cell r="AL1218">
            <v>304084.31041666667</v>
          </cell>
          <cell r="AM1218">
            <v>450377.34333333327</v>
          </cell>
          <cell r="AN1218">
            <v>606146.91166666662</v>
          </cell>
          <cell r="AP1218">
            <v>910593.68500000006</v>
          </cell>
          <cell r="AT1218">
            <v>0</v>
          </cell>
        </row>
        <row r="1219">
          <cell r="J1219">
            <v>0</v>
          </cell>
          <cell r="K1219">
            <v>0</v>
          </cell>
          <cell r="L1219">
            <v>0</v>
          </cell>
          <cell r="M1219">
            <v>0</v>
          </cell>
          <cell r="N1219">
            <v>0</v>
          </cell>
          <cell r="O1219">
            <v>0</v>
          </cell>
          <cell r="P1219">
            <v>0</v>
          </cell>
          <cell r="Q1219">
            <v>0</v>
          </cell>
          <cell r="R1219">
            <v>0</v>
          </cell>
          <cell r="S1219">
            <v>0</v>
          </cell>
          <cell r="T1219">
            <v>0</v>
          </cell>
          <cell r="U1219">
            <v>0</v>
          </cell>
          <cell r="V1219">
            <v>555389.13</v>
          </cell>
          <cell r="W1219">
            <v>828572.1</v>
          </cell>
          <cell r="X1219">
            <v>1514162.58</v>
          </cell>
          <cell r="Y1219">
            <v>1514275.46</v>
          </cell>
          <cell r="Z1219">
            <v>1514275.46</v>
          </cell>
          <cell r="AA1219">
            <v>1517126.11</v>
          </cell>
          <cell r="AD1219">
            <v>0</v>
          </cell>
          <cell r="AE1219">
            <v>0</v>
          </cell>
          <cell r="AF1219">
            <v>0</v>
          </cell>
          <cell r="AG1219">
            <v>0</v>
          </cell>
          <cell r="AH1219">
            <v>0</v>
          </cell>
          <cell r="AI1219">
            <v>23141.213749999999</v>
          </cell>
          <cell r="AJ1219">
            <v>80806.264999999999</v>
          </cell>
          <cell r="AK1219">
            <v>178420.21</v>
          </cell>
          <cell r="AL1219">
            <v>304605.12833333336</v>
          </cell>
          <cell r="AM1219">
            <v>430794.75</v>
          </cell>
          <cell r="AN1219">
            <v>557103.14874999993</v>
          </cell>
          <cell r="AP1219">
            <v>809957.50041666662</v>
          </cell>
          <cell r="AT1219">
            <v>0</v>
          </cell>
        </row>
        <row r="1220">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206639.68</v>
          </cell>
          <cell r="X1220">
            <v>1732217.82</v>
          </cell>
          <cell r="Y1220">
            <v>2707424.07</v>
          </cell>
          <cell r="Z1220">
            <v>1863612.57</v>
          </cell>
          <cell r="AA1220">
            <v>1870334.46</v>
          </cell>
          <cell r="AD1220">
            <v>0</v>
          </cell>
          <cell r="AE1220">
            <v>0</v>
          </cell>
          <cell r="AF1220">
            <v>0</v>
          </cell>
          <cell r="AG1220">
            <v>0</v>
          </cell>
          <cell r="AH1220">
            <v>0</v>
          </cell>
          <cell r="AI1220">
            <v>0</v>
          </cell>
          <cell r="AJ1220">
            <v>8609.9866666666658</v>
          </cell>
          <cell r="AK1220">
            <v>89395.715833333335</v>
          </cell>
          <cell r="AL1220">
            <v>274380.79458333337</v>
          </cell>
          <cell r="AM1220">
            <v>464840.65458333335</v>
          </cell>
          <cell r="AN1220">
            <v>620421.78083333338</v>
          </cell>
          <cell r="AP1220">
            <v>930103.4458333333</v>
          </cell>
          <cell r="AT1220">
            <v>0</v>
          </cell>
        </row>
        <row r="1221">
          <cell r="J1221">
            <v>0</v>
          </cell>
          <cell r="K1221">
            <v>0</v>
          </cell>
          <cell r="L1221">
            <v>0</v>
          </cell>
          <cell r="M1221">
            <v>0</v>
          </cell>
          <cell r="N1221">
            <v>0</v>
          </cell>
          <cell r="O1221">
            <v>0</v>
          </cell>
          <cell r="P1221">
            <v>0</v>
          </cell>
          <cell r="Q1221">
            <v>0</v>
          </cell>
          <cell r="R1221">
            <v>0</v>
          </cell>
          <cell r="S1221">
            <v>0</v>
          </cell>
          <cell r="T1221">
            <v>0</v>
          </cell>
          <cell r="U1221">
            <v>20709.53</v>
          </cell>
          <cell r="V1221">
            <v>354590.66</v>
          </cell>
          <cell r="W1221">
            <v>659483.16</v>
          </cell>
          <cell r="X1221">
            <v>702790.3</v>
          </cell>
          <cell r="Y1221">
            <v>711800.5</v>
          </cell>
          <cell r="Z1221">
            <v>1472617.16</v>
          </cell>
          <cell r="AA1221">
            <v>1472617.16</v>
          </cell>
          <cell r="AD1221">
            <v>0</v>
          </cell>
          <cell r="AE1221">
            <v>0</v>
          </cell>
          <cell r="AF1221">
            <v>0</v>
          </cell>
          <cell r="AG1221">
            <v>0</v>
          </cell>
          <cell r="AH1221">
            <v>862.89708333333328</v>
          </cell>
          <cell r="AI1221">
            <v>16500.404999999999</v>
          </cell>
          <cell r="AJ1221">
            <v>58753.480833333335</v>
          </cell>
          <cell r="AK1221">
            <v>115514.875</v>
          </cell>
          <cell r="AL1221">
            <v>174456.15833333333</v>
          </cell>
          <cell r="AM1221">
            <v>265473.56083333335</v>
          </cell>
          <cell r="AN1221">
            <v>388191.65749999997</v>
          </cell>
          <cell r="AP1221">
            <v>646090.19750000001</v>
          </cell>
          <cell r="AT1221">
            <v>0</v>
          </cell>
        </row>
        <row r="1222">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1493408.14</v>
          </cell>
          <cell r="X1222">
            <v>1493408.14</v>
          </cell>
          <cell r="Y1222">
            <v>1493408.14</v>
          </cell>
          <cell r="Z1222">
            <v>1414807.72</v>
          </cell>
          <cell r="AA1222">
            <v>1388607.58</v>
          </cell>
          <cell r="AD1222">
            <v>0</v>
          </cell>
          <cell r="AE1222">
            <v>0</v>
          </cell>
          <cell r="AF1222">
            <v>0</v>
          </cell>
          <cell r="AG1222">
            <v>0</v>
          </cell>
          <cell r="AH1222">
            <v>0</v>
          </cell>
          <cell r="AI1222">
            <v>0</v>
          </cell>
          <cell r="AJ1222">
            <v>62225.339166666665</v>
          </cell>
          <cell r="AK1222">
            <v>186676.01749999999</v>
          </cell>
          <cell r="AL1222">
            <v>311126.6958333333</v>
          </cell>
          <cell r="AM1222">
            <v>432302.35666666669</v>
          </cell>
          <cell r="AN1222">
            <v>549111.32750000001</v>
          </cell>
          <cell r="AP1222">
            <v>776523.97291666677</v>
          </cell>
          <cell r="AT1222">
            <v>0</v>
          </cell>
        </row>
        <row r="1223">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D1223">
            <v>0</v>
          </cell>
          <cell r="AE1223">
            <v>0</v>
          </cell>
          <cell r="AF1223">
            <v>0</v>
          </cell>
          <cell r="AG1223">
            <v>0</v>
          </cell>
          <cell r="AH1223">
            <v>0</v>
          </cell>
          <cell r="AI1223">
            <v>0</v>
          </cell>
          <cell r="AJ1223">
            <v>0</v>
          </cell>
          <cell r="AK1223">
            <v>0</v>
          </cell>
          <cell r="AL1223">
            <v>0</v>
          </cell>
          <cell r="AM1223">
            <v>0</v>
          </cell>
          <cell r="AN1223">
            <v>0</v>
          </cell>
          <cell r="AP1223">
            <v>0</v>
          </cell>
          <cell r="AT1223" t="str">
            <v>23</v>
          </cell>
        </row>
        <row r="1224">
          <cell r="J1224">
            <v>2114114.88</v>
          </cell>
          <cell r="K1224">
            <v>3729714.12</v>
          </cell>
          <cell r="L1224">
            <v>4879398.78</v>
          </cell>
          <cell r="M1224">
            <v>3632648.83</v>
          </cell>
          <cell r="N1224">
            <v>3505116.17</v>
          </cell>
          <cell r="O1224">
            <v>3406864.03</v>
          </cell>
          <cell r="P1224">
            <v>3346196.78</v>
          </cell>
          <cell r="Q1224">
            <v>3104992.2</v>
          </cell>
          <cell r="R1224">
            <v>2929179.63</v>
          </cell>
          <cell r="S1224">
            <v>2753367.06</v>
          </cell>
          <cell r="T1224">
            <v>2577554.4900000002</v>
          </cell>
          <cell r="U1224">
            <v>2401741.92</v>
          </cell>
          <cell r="V1224">
            <v>3229175.46</v>
          </cell>
          <cell r="W1224">
            <v>3743916.69</v>
          </cell>
          <cell r="X1224">
            <v>4707230.8</v>
          </cell>
          <cell r="Y1224">
            <v>4614233.75</v>
          </cell>
          <cell r="Z1224">
            <v>4683873.5199999996</v>
          </cell>
          <cell r="AA1224">
            <v>5362063.37</v>
          </cell>
          <cell r="AD1224">
            <v>2733894.3941666665</v>
          </cell>
          <cell r="AE1224">
            <v>2853497.9437500001</v>
          </cell>
          <cell r="AF1224">
            <v>2965983.0325000002</v>
          </cell>
          <cell r="AG1224">
            <v>3069146.9250000003</v>
          </cell>
          <cell r="AH1224">
            <v>3158127.6479166667</v>
          </cell>
          <cell r="AI1224">
            <v>3244868.2650000001</v>
          </cell>
          <cell r="AJ1224">
            <v>3291920.8962500002</v>
          </cell>
          <cell r="AK1224">
            <v>3285339.0041666664</v>
          </cell>
          <cell r="AL1224">
            <v>3319064.7100000004</v>
          </cell>
          <cell r="AM1224">
            <v>3409078.9712499999</v>
          </cell>
          <cell r="AN1224">
            <v>3539660.5</v>
          </cell>
          <cell r="AP1224">
            <v>3849916.574583333</v>
          </cell>
          <cell r="AT1224">
            <v>0</v>
          </cell>
        </row>
        <row r="1225">
          <cell r="J1225">
            <v>4578061.0199999996</v>
          </cell>
          <cell r="K1225">
            <v>4458195.1100000003</v>
          </cell>
          <cell r="L1225">
            <v>4322130.53</v>
          </cell>
          <cell r="M1225">
            <v>4145427.71</v>
          </cell>
          <cell r="N1225">
            <v>3967452.49</v>
          </cell>
          <cell r="O1225">
            <v>3806434.8</v>
          </cell>
          <cell r="P1225">
            <v>3628520.53</v>
          </cell>
          <cell r="Q1225">
            <v>3484296.87</v>
          </cell>
          <cell r="R1225">
            <v>3310156.02</v>
          </cell>
          <cell r="S1225">
            <v>3136015.17</v>
          </cell>
          <cell r="T1225">
            <v>2961874.32</v>
          </cell>
          <cell r="U1225">
            <v>2787733.47</v>
          </cell>
          <cell r="V1225">
            <v>2866672.82</v>
          </cell>
          <cell r="W1225">
            <v>2692531.97</v>
          </cell>
          <cell r="X1225">
            <v>2532464.89</v>
          </cell>
          <cell r="Y1225">
            <v>2366732.29</v>
          </cell>
          <cell r="Z1225">
            <v>2192591.44</v>
          </cell>
          <cell r="AA1225">
            <v>3941098.43</v>
          </cell>
          <cell r="AD1225">
            <v>4128361.61</v>
          </cell>
          <cell r="AE1225">
            <v>4061533.9424999994</v>
          </cell>
          <cell r="AF1225">
            <v>3992056.5666666664</v>
          </cell>
          <cell r="AG1225">
            <v>3904881.3637500009</v>
          </cell>
          <cell r="AH1225">
            <v>3784316.0562500008</v>
          </cell>
          <cell r="AI1225">
            <v>3644216.9950000006</v>
          </cell>
          <cell r="AJ1225">
            <v>3499339.8558333335</v>
          </cell>
          <cell r="AK1225">
            <v>3351201.1566666663</v>
          </cell>
          <cell r="AL1225">
            <v>3202519.4458333333</v>
          </cell>
          <cell r="AM1225">
            <v>3054454.5929166661</v>
          </cell>
          <cell r="AN1225">
            <v>2986113.0337499999</v>
          </cell>
          <cell r="AP1225">
            <v>3031121.3658333332</v>
          </cell>
          <cell r="AT1225">
            <v>0</v>
          </cell>
        </row>
        <row r="1226">
          <cell r="J1226">
            <v>851594.76</v>
          </cell>
          <cell r="K1226">
            <v>780628.52</v>
          </cell>
          <cell r="L1226">
            <v>709662.28</v>
          </cell>
          <cell r="M1226">
            <v>638696.04</v>
          </cell>
          <cell r="N1226">
            <v>567729.80000000005</v>
          </cell>
          <cell r="O1226">
            <v>496763.56</v>
          </cell>
          <cell r="P1226">
            <v>425797.32</v>
          </cell>
          <cell r="Q1226">
            <v>354831.08</v>
          </cell>
          <cell r="R1226">
            <v>283864.84000000003</v>
          </cell>
          <cell r="S1226">
            <v>212898.6</v>
          </cell>
          <cell r="T1226">
            <v>141932.35999999999</v>
          </cell>
          <cell r="U1226">
            <v>70966.12</v>
          </cell>
          <cell r="V1226">
            <v>-0.12</v>
          </cell>
          <cell r="W1226">
            <v>-0.12</v>
          </cell>
          <cell r="X1226">
            <v>-0.12</v>
          </cell>
          <cell r="Y1226">
            <v>0</v>
          </cell>
          <cell r="Z1226">
            <v>0</v>
          </cell>
          <cell r="AA1226">
            <v>0</v>
          </cell>
          <cell r="AD1226">
            <v>780628.52</v>
          </cell>
          <cell r="AE1226">
            <v>709662.27999999991</v>
          </cell>
          <cell r="AF1226">
            <v>638696.03999999992</v>
          </cell>
          <cell r="AG1226">
            <v>567729.79999999993</v>
          </cell>
          <cell r="AH1226">
            <v>496763.56</v>
          </cell>
          <cell r="AI1226">
            <v>425797.32</v>
          </cell>
          <cell r="AJ1226">
            <v>357788.00666666665</v>
          </cell>
          <cell r="AK1226">
            <v>295692.54666666669</v>
          </cell>
          <cell r="AL1226">
            <v>239510.94499999998</v>
          </cell>
          <cell r="AM1226">
            <v>189243.20166666666</v>
          </cell>
          <cell r="AN1226">
            <v>144889.31166666668</v>
          </cell>
          <cell r="AP1226">
            <v>73923.091666666674</v>
          </cell>
          <cell r="AT1226">
            <v>0</v>
          </cell>
        </row>
        <row r="1227">
          <cell r="J1227">
            <v>3052900.22</v>
          </cell>
          <cell r="K1227">
            <v>3006583.75</v>
          </cell>
          <cell r="L1227">
            <v>2978219.75</v>
          </cell>
          <cell r="M1227">
            <v>2949855.75</v>
          </cell>
          <cell r="N1227">
            <v>2921509.16</v>
          </cell>
          <cell r="O1227">
            <v>2894027.12</v>
          </cell>
          <cell r="P1227">
            <v>2865663.12</v>
          </cell>
          <cell r="Q1227">
            <v>2837299.12</v>
          </cell>
          <cell r="R1227">
            <v>2808935.12</v>
          </cell>
          <cell r="S1227">
            <v>2780571.12</v>
          </cell>
          <cell r="T1227">
            <v>2752207.12</v>
          </cell>
          <cell r="U1227">
            <v>2723843.12</v>
          </cell>
          <cell r="V1227">
            <v>2695830.75</v>
          </cell>
          <cell r="W1227">
            <v>2667466.75</v>
          </cell>
          <cell r="X1227">
            <v>2639102.75</v>
          </cell>
          <cell r="Y1227">
            <v>2610738.75</v>
          </cell>
          <cell r="Z1227">
            <v>2582374.75</v>
          </cell>
          <cell r="AA1227">
            <v>2554010.75</v>
          </cell>
          <cell r="AD1227">
            <v>3028093.2216666671</v>
          </cell>
          <cell r="AE1227">
            <v>3016907.0100000002</v>
          </cell>
          <cell r="AF1227">
            <v>2988064.2283333335</v>
          </cell>
          <cell r="AG1227">
            <v>2944441.6237500007</v>
          </cell>
          <cell r="AH1227">
            <v>2902104.2100000004</v>
          </cell>
          <cell r="AI1227">
            <v>2866089.9779166672</v>
          </cell>
          <cell r="AJ1227">
            <v>2837082.208333334</v>
          </cell>
          <cell r="AK1227">
            <v>2808822.458333334</v>
          </cell>
          <cell r="AL1227">
            <v>2780562.7083333335</v>
          </cell>
          <cell r="AM1227">
            <v>2752302.2329166667</v>
          </cell>
          <cell r="AN1227">
            <v>2724004.2837499999</v>
          </cell>
          <cell r="AP1227">
            <v>2667334.8887499999</v>
          </cell>
          <cell r="AT1227">
            <v>0</v>
          </cell>
        </row>
        <row r="1228">
          <cell r="J1228">
            <v>1625524.14</v>
          </cell>
          <cell r="K1228">
            <v>3015715.48</v>
          </cell>
          <cell r="L1228">
            <v>3476172.41</v>
          </cell>
          <cell r="M1228">
            <v>3561670.2</v>
          </cell>
          <cell r="N1228">
            <v>3563431.38</v>
          </cell>
          <cell r="O1228">
            <v>3646616.35</v>
          </cell>
          <cell r="P1228">
            <v>3772792.63</v>
          </cell>
          <cell r="Q1228">
            <v>3773575.45</v>
          </cell>
          <cell r="R1228">
            <v>3773575.45</v>
          </cell>
          <cell r="S1228">
            <v>3773575.45</v>
          </cell>
          <cell r="T1228">
            <v>3773575.45</v>
          </cell>
          <cell r="U1228">
            <v>3773575.45</v>
          </cell>
          <cell r="V1228">
            <v>3773575.45</v>
          </cell>
          <cell r="W1228">
            <v>3773575.45</v>
          </cell>
          <cell r="X1228">
            <v>3773575.45</v>
          </cell>
          <cell r="Y1228">
            <v>3383205.61</v>
          </cell>
          <cell r="Z1228">
            <v>3350674.79</v>
          </cell>
          <cell r="AA1228">
            <v>3318143.97</v>
          </cell>
          <cell r="AD1228">
            <v>2037261.4054166668</v>
          </cell>
          <cell r="AE1228">
            <v>2351663.5879166666</v>
          </cell>
          <cell r="AF1228">
            <v>2665961.6024999996</v>
          </cell>
          <cell r="AG1228">
            <v>2979344.3295833338</v>
          </cell>
          <cell r="AH1228">
            <v>3298207.7837499999</v>
          </cell>
          <cell r="AI1228">
            <v>3550318.7912500002</v>
          </cell>
          <cell r="AJ1228">
            <v>3671398.427916667</v>
          </cell>
          <cell r="AK1228">
            <v>3715367.72</v>
          </cell>
          <cell r="AL1228">
            <v>3720323.48875</v>
          </cell>
          <cell r="AM1228">
            <v>3704022.6062499997</v>
          </cell>
          <cell r="AN1228">
            <v>3681471.399166666</v>
          </cell>
          <cell r="AP1228">
            <v>3605499.5466666664</v>
          </cell>
          <cell r="AT1228">
            <v>0</v>
          </cell>
        </row>
        <row r="1229">
          <cell r="J1229">
            <v>0</v>
          </cell>
          <cell r="K1229">
            <v>1748299.98</v>
          </cell>
          <cell r="L1229">
            <v>1711877.06</v>
          </cell>
          <cell r="M1229">
            <v>1675454.14</v>
          </cell>
          <cell r="N1229">
            <v>1639031.22</v>
          </cell>
          <cell r="O1229">
            <v>1602608.3</v>
          </cell>
          <cell r="P1229">
            <v>1566185.38</v>
          </cell>
          <cell r="Q1229">
            <v>1529762.46</v>
          </cell>
          <cell r="R1229">
            <v>1493339.54</v>
          </cell>
          <cell r="S1229">
            <v>1456916.62</v>
          </cell>
          <cell r="T1229">
            <v>1420493.7</v>
          </cell>
          <cell r="U1229">
            <v>1384070.78</v>
          </cell>
          <cell r="V1229">
            <v>1347647.86</v>
          </cell>
          <cell r="W1229">
            <v>1311224.94</v>
          </cell>
          <cell r="X1229">
            <v>1274802.02</v>
          </cell>
          <cell r="Y1229">
            <v>1238379.1000000001</v>
          </cell>
          <cell r="Z1229">
            <v>1201956.18</v>
          </cell>
          <cell r="AA1229">
            <v>1165533.26</v>
          </cell>
          <cell r="AD1229">
            <v>892361.44249999989</v>
          </cell>
          <cell r="AE1229">
            <v>1018324.0258333333</v>
          </cell>
          <cell r="AF1229">
            <v>1141251.3658333332</v>
          </cell>
          <cell r="AG1229">
            <v>1261143.4624999999</v>
          </cell>
          <cell r="AH1229">
            <v>1378000.3158333332</v>
          </cell>
          <cell r="AI1229">
            <v>1491821.9258333333</v>
          </cell>
          <cell r="AJ1229">
            <v>1529762.46</v>
          </cell>
          <cell r="AK1229">
            <v>1493339.5399999998</v>
          </cell>
          <cell r="AL1229">
            <v>1456916.6199999999</v>
          </cell>
          <cell r="AM1229">
            <v>1420493.7</v>
          </cell>
          <cell r="AN1229">
            <v>1384070.7799999998</v>
          </cell>
          <cell r="AP1229">
            <v>1311887.175</v>
          </cell>
          <cell r="AT1229">
            <v>0</v>
          </cell>
        </row>
        <row r="1230">
          <cell r="J1230">
            <v>176474.85</v>
          </cell>
          <cell r="K1230">
            <v>601152</v>
          </cell>
          <cell r="L1230">
            <v>1496707.63</v>
          </cell>
          <cell r="M1230">
            <v>2292015.5699999998</v>
          </cell>
          <cell r="N1230">
            <v>2258435.7999999998</v>
          </cell>
          <cell r="O1230">
            <v>2258435.7999999998</v>
          </cell>
          <cell r="P1230">
            <v>2258435.7999999998</v>
          </cell>
          <cell r="Q1230">
            <v>2157311.7999999998</v>
          </cell>
          <cell r="R1230">
            <v>2123603.7999999998</v>
          </cell>
          <cell r="S1230">
            <v>2089895.8</v>
          </cell>
          <cell r="T1230">
            <v>2056187.8</v>
          </cell>
          <cell r="U1230">
            <v>2022479.8</v>
          </cell>
          <cell r="V1230">
            <v>1988771.8</v>
          </cell>
          <cell r="W1230">
            <v>1955063.8</v>
          </cell>
          <cell r="X1230">
            <v>1921355.8</v>
          </cell>
          <cell r="Y1230">
            <v>1887647.8</v>
          </cell>
          <cell r="Z1230">
            <v>1853939.8</v>
          </cell>
          <cell r="AA1230">
            <v>1820231.8</v>
          </cell>
          <cell r="AD1230">
            <v>1042627.3591666667</v>
          </cell>
          <cell r="AE1230">
            <v>1220998.8425</v>
          </cell>
          <cell r="AF1230">
            <v>1396561.3258333334</v>
          </cell>
          <cell r="AG1230">
            <v>1569216.2620833332</v>
          </cell>
          <cell r="AH1230">
            <v>1735360.1220833336</v>
          </cell>
          <cell r="AI1230">
            <v>1891440.4104166667</v>
          </cell>
          <cell r="AJ1230">
            <v>2023365.7750000001</v>
          </cell>
          <cell r="AK1230">
            <v>2097472.4404166671</v>
          </cell>
          <cell r="AL1230">
            <v>2098317.4570833337</v>
          </cell>
          <cell r="AM1230">
            <v>2064614.8000000005</v>
          </cell>
          <cell r="AN1230">
            <v>2029502.3000000005</v>
          </cell>
          <cell r="AP1230">
            <v>1955063.8000000005</v>
          </cell>
          <cell r="AT1230">
            <v>0</v>
          </cell>
        </row>
        <row r="1231">
          <cell r="J1231">
            <v>0</v>
          </cell>
          <cell r="K1231">
            <v>0</v>
          </cell>
          <cell r="L1231">
            <v>0</v>
          </cell>
          <cell r="M1231">
            <v>0</v>
          </cell>
          <cell r="N1231">
            <v>0</v>
          </cell>
          <cell r="O1231">
            <v>0</v>
          </cell>
          <cell r="P1231">
            <v>0</v>
          </cell>
          <cell r="Q1231">
            <v>0</v>
          </cell>
          <cell r="R1231">
            <v>0</v>
          </cell>
          <cell r="S1231">
            <v>0</v>
          </cell>
          <cell r="T1231">
            <v>302084.17</v>
          </cell>
          <cell r="U1231">
            <v>1107983.6599999999</v>
          </cell>
          <cell r="V1231">
            <v>1418297.84</v>
          </cell>
          <cell r="W1231">
            <v>1442896.39</v>
          </cell>
          <cell r="X1231">
            <v>1797943.81</v>
          </cell>
          <cell r="Y1231">
            <v>1797943.81</v>
          </cell>
          <cell r="Z1231">
            <v>2773067.92</v>
          </cell>
          <cell r="AA1231">
            <v>2773081.77</v>
          </cell>
          <cell r="AD1231">
            <v>0</v>
          </cell>
          <cell r="AE1231">
            <v>0</v>
          </cell>
          <cell r="AF1231">
            <v>0</v>
          </cell>
          <cell r="AG1231">
            <v>12586.840416666666</v>
          </cell>
          <cell r="AH1231">
            <v>71339.666666666672</v>
          </cell>
          <cell r="AI1231">
            <v>176601.39583333334</v>
          </cell>
          <cell r="AJ1231">
            <v>295817.82208333333</v>
          </cell>
          <cell r="AK1231">
            <v>430852.83041666663</v>
          </cell>
          <cell r="AL1231">
            <v>580681.48124999995</v>
          </cell>
          <cell r="AM1231">
            <v>771140.30333333334</v>
          </cell>
          <cell r="AN1231">
            <v>1002229.8737499999</v>
          </cell>
          <cell r="AP1231">
            <v>1464731.8712499999</v>
          </cell>
          <cell r="AT1231">
            <v>0</v>
          </cell>
        </row>
        <row r="1232">
          <cell r="J1232">
            <v>0</v>
          </cell>
          <cell r="K1232">
            <v>0</v>
          </cell>
          <cell r="L1232">
            <v>0</v>
          </cell>
          <cell r="M1232">
            <v>0</v>
          </cell>
          <cell r="N1232">
            <v>0</v>
          </cell>
          <cell r="O1232">
            <v>0</v>
          </cell>
          <cell r="P1232">
            <v>0</v>
          </cell>
          <cell r="Q1232">
            <v>0</v>
          </cell>
          <cell r="R1232">
            <v>0</v>
          </cell>
          <cell r="S1232">
            <v>0</v>
          </cell>
          <cell r="T1232">
            <v>0</v>
          </cell>
          <cell r="U1232">
            <v>1356.32</v>
          </cell>
          <cell r="V1232">
            <v>14741.18</v>
          </cell>
          <cell r="W1232">
            <v>14741.18</v>
          </cell>
          <cell r="X1232">
            <v>0</v>
          </cell>
          <cell r="Y1232">
            <v>0</v>
          </cell>
          <cell r="Z1232">
            <v>0</v>
          </cell>
          <cell r="AA1232">
            <v>0</v>
          </cell>
          <cell r="AD1232">
            <v>0</v>
          </cell>
          <cell r="AE1232">
            <v>0</v>
          </cell>
          <cell r="AF1232">
            <v>0</v>
          </cell>
          <cell r="AG1232">
            <v>0</v>
          </cell>
          <cell r="AH1232">
            <v>56.513333333333328</v>
          </cell>
          <cell r="AI1232">
            <v>727.24249999999995</v>
          </cell>
          <cell r="AJ1232">
            <v>1955.6741666666667</v>
          </cell>
          <cell r="AK1232">
            <v>2569.89</v>
          </cell>
          <cell r="AL1232">
            <v>2569.89</v>
          </cell>
          <cell r="AM1232">
            <v>2569.89</v>
          </cell>
          <cell r="AN1232">
            <v>2569.89</v>
          </cell>
          <cell r="AP1232">
            <v>2569.89</v>
          </cell>
          <cell r="AT1232">
            <v>0</v>
          </cell>
        </row>
        <row r="1233">
          <cell r="J1233">
            <v>423611.83</v>
          </cell>
          <cell r="K1233">
            <v>425344.58</v>
          </cell>
          <cell r="L1233">
            <v>426175.33</v>
          </cell>
          <cell r="M1233">
            <v>440996.89</v>
          </cell>
          <cell r="N1233">
            <v>440996.89</v>
          </cell>
          <cell r="O1233">
            <v>440996.89</v>
          </cell>
          <cell r="P1233">
            <v>441892.89</v>
          </cell>
          <cell r="Q1233">
            <v>443378.14</v>
          </cell>
          <cell r="R1233">
            <v>443378.14</v>
          </cell>
          <cell r="S1233">
            <v>444306.14</v>
          </cell>
          <cell r="T1233">
            <v>445917.94</v>
          </cell>
          <cell r="U1233">
            <v>445917.94</v>
          </cell>
          <cell r="V1233">
            <v>446845.94</v>
          </cell>
          <cell r="W1233">
            <v>446845.94</v>
          </cell>
          <cell r="X1233">
            <v>447764.94</v>
          </cell>
          <cell r="Y1233">
            <v>453733.07</v>
          </cell>
          <cell r="Z1233">
            <v>455169.07</v>
          </cell>
          <cell r="AA1233">
            <v>459036.12</v>
          </cell>
          <cell r="AD1233">
            <v>428506.42333333334</v>
          </cell>
          <cell r="AE1233">
            <v>430750.40333333332</v>
          </cell>
          <cell r="AF1233">
            <v>432994.3833333333</v>
          </cell>
          <cell r="AG1233">
            <v>435231.31333333341</v>
          </cell>
          <cell r="AH1233">
            <v>437461.19333333342</v>
          </cell>
          <cell r="AI1233">
            <v>439544.22125000012</v>
          </cell>
          <cell r="AJ1233">
            <v>441408.19916666672</v>
          </cell>
          <cell r="AK1233">
            <v>443203.65625000006</v>
          </cell>
          <cell r="AL1233">
            <v>444633.89750000014</v>
          </cell>
          <cell r="AM1233">
            <v>445755.07916666678</v>
          </cell>
          <cell r="AN1233">
            <v>447097.22125</v>
          </cell>
          <cell r="AP1233">
            <v>431683.00374999992</v>
          </cell>
          <cell r="AT1233">
            <v>0</v>
          </cell>
        </row>
        <row r="1234">
          <cell r="J1234">
            <v>517794.22</v>
          </cell>
          <cell r="K1234">
            <v>517794.22</v>
          </cell>
          <cell r="L1234">
            <v>518202.47</v>
          </cell>
          <cell r="M1234">
            <v>518202.47</v>
          </cell>
          <cell r="N1234">
            <v>518202.47</v>
          </cell>
          <cell r="O1234">
            <v>620530.47</v>
          </cell>
          <cell r="P1234">
            <v>620530.47</v>
          </cell>
          <cell r="Q1234">
            <v>628937.44999999995</v>
          </cell>
          <cell r="R1234">
            <v>666061.4</v>
          </cell>
          <cell r="S1234">
            <v>667646.29</v>
          </cell>
          <cell r="T1234">
            <v>668500.9</v>
          </cell>
          <cell r="U1234">
            <v>668500.9</v>
          </cell>
          <cell r="V1234">
            <v>726101.09</v>
          </cell>
          <cell r="W1234">
            <v>728781.59</v>
          </cell>
          <cell r="X1234">
            <v>742967.94</v>
          </cell>
          <cell r="Y1234">
            <v>744397.94</v>
          </cell>
          <cell r="Z1234">
            <v>744720.44</v>
          </cell>
          <cell r="AA1234">
            <v>744720.44</v>
          </cell>
          <cell r="AD1234">
            <v>538484.39124999987</v>
          </cell>
          <cell r="AE1234">
            <v>550043.40708333324</v>
          </cell>
          <cell r="AF1234">
            <v>562740.98624999996</v>
          </cell>
          <cell r="AG1234">
            <v>575357.18416666659</v>
          </cell>
          <cell r="AH1234">
            <v>587962.53250000009</v>
          </cell>
          <cell r="AI1234">
            <v>602921.43041666679</v>
          </cell>
          <cell r="AJ1234">
            <v>620392.02375000005</v>
          </cell>
          <cell r="AK1234">
            <v>638548.39208333334</v>
          </cell>
          <cell r="AL1234">
            <v>657338.43125000002</v>
          </cell>
          <cell r="AM1234">
            <v>676201.49124999996</v>
          </cell>
          <cell r="AN1234">
            <v>690814.32208333316</v>
          </cell>
          <cell r="AP1234">
            <v>692216.47041666647</v>
          </cell>
          <cell r="AT1234" t="str">
            <v>57</v>
          </cell>
        </row>
        <row r="1235">
          <cell r="J1235">
            <v>347291</v>
          </cell>
          <cell r="K1235">
            <v>341105.8</v>
          </cell>
          <cell r="L1235">
            <v>341105.8</v>
          </cell>
          <cell r="M1235">
            <v>341105.8</v>
          </cell>
          <cell r="N1235">
            <v>325453.49</v>
          </cell>
          <cell r="O1235">
            <v>325453.49</v>
          </cell>
          <cell r="P1235">
            <v>325453.49</v>
          </cell>
          <cell r="Q1235">
            <v>350000</v>
          </cell>
          <cell r="R1235">
            <v>350000</v>
          </cell>
          <cell r="S1235">
            <v>350000</v>
          </cell>
          <cell r="T1235">
            <v>347460.2</v>
          </cell>
          <cell r="U1235">
            <v>347460.2</v>
          </cell>
          <cell r="V1235">
            <v>347460.2</v>
          </cell>
          <cell r="W1235">
            <v>346532.2</v>
          </cell>
          <cell r="X1235">
            <v>346532.2</v>
          </cell>
          <cell r="Y1235">
            <v>346532.2</v>
          </cell>
          <cell r="Z1235">
            <v>338209.07</v>
          </cell>
          <cell r="AA1235">
            <v>338209.07</v>
          </cell>
          <cell r="AD1235">
            <v>340962.57250000001</v>
          </cell>
          <cell r="AE1235">
            <v>340962.57250000001</v>
          </cell>
          <cell r="AF1235">
            <v>340962.57250000001</v>
          </cell>
          <cell r="AG1235">
            <v>340969.6225</v>
          </cell>
          <cell r="AH1235">
            <v>340983.72250000003</v>
          </cell>
          <cell r="AI1235">
            <v>340997.82250000007</v>
          </cell>
          <cell r="AJ1235">
            <v>341230.97250000009</v>
          </cell>
          <cell r="AK1235">
            <v>341683.17250000004</v>
          </cell>
          <cell r="AL1235">
            <v>342135.37250000006</v>
          </cell>
          <cell r="AM1235">
            <v>342892.95500000007</v>
          </cell>
          <cell r="AN1235">
            <v>343955.92</v>
          </cell>
          <cell r="AP1235">
            <v>345550.36749999999</v>
          </cell>
          <cell r="AT1235" t="str">
            <v>57</v>
          </cell>
        </row>
        <row r="1236">
          <cell r="J1236">
            <v>88616.68</v>
          </cell>
          <cell r="K1236">
            <v>87501.68</v>
          </cell>
          <cell r="L1236">
            <v>87501.68</v>
          </cell>
          <cell r="M1236">
            <v>87501.68</v>
          </cell>
          <cell r="N1236">
            <v>87093.43</v>
          </cell>
          <cell r="O1236">
            <v>87093.43</v>
          </cell>
          <cell r="P1236">
            <v>87093.43</v>
          </cell>
          <cell r="Q1236">
            <v>100000</v>
          </cell>
          <cell r="R1236">
            <v>100000</v>
          </cell>
          <cell r="S1236">
            <v>100000</v>
          </cell>
          <cell r="T1236">
            <v>60436.55</v>
          </cell>
          <cell r="U1236">
            <v>60436.55</v>
          </cell>
          <cell r="V1236">
            <v>60436.55</v>
          </cell>
          <cell r="W1236">
            <v>155.86000000000001</v>
          </cell>
          <cell r="X1236">
            <v>155.86000000000001</v>
          </cell>
          <cell r="Y1236">
            <v>155.86000000000001</v>
          </cell>
          <cell r="Z1236">
            <v>-15782.99</v>
          </cell>
          <cell r="AA1236">
            <v>-15782.99</v>
          </cell>
          <cell r="AD1236">
            <v>90802.947499999966</v>
          </cell>
          <cell r="AE1236">
            <v>90802.947499999966</v>
          </cell>
          <cell r="AF1236">
            <v>90802.947499999995</v>
          </cell>
          <cell r="AG1236">
            <v>89628.775416666656</v>
          </cell>
          <cell r="AH1236">
            <v>87280.431250000009</v>
          </cell>
          <cell r="AI1236">
            <v>84932.087083333332</v>
          </cell>
          <cell r="AJ1236">
            <v>80118.505833333344</v>
          </cell>
          <cell r="AK1236">
            <v>72839.687500000015</v>
          </cell>
          <cell r="AL1236">
            <v>65560.869166666685</v>
          </cell>
          <cell r="AM1236">
            <v>57634.942500000005</v>
          </cell>
          <cell r="AN1236">
            <v>49061.907499999994</v>
          </cell>
          <cell r="AP1236">
            <v>36202.354999999996</v>
          </cell>
          <cell r="AT1236" t="str">
            <v>57</v>
          </cell>
        </row>
        <row r="1237">
          <cell r="J1237">
            <v>2254508.17</v>
          </cell>
          <cell r="K1237">
            <v>2254508.17</v>
          </cell>
          <cell r="L1237">
            <v>2254508.17</v>
          </cell>
          <cell r="M1237">
            <v>2254508.17</v>
          </cell>
          <cell r="N1237">
            <v>2254508.17</v>
          </cell>
          <cell r="O1237">
            <v>2254508.17</v>
          </cell>
          <cell r="P1237">
            <v>2254508.17</v>
          </cell>
          <cell r="Q1237">
            <v>2254508.17</v>
          </cell>
          <cell r="R1237">
            <v>2254508.17</v>
          </cell>
          <cell r="S1237">
            <v>2254508.17</v>
          </cell>
          <cell r="T1237">
            <v>2254508.17</v>
          </cell>
          <cell r="U1237">
            <v>2254508.17</v>
          </cell>
          <cell r="V1237">
            <v>2254508.17</v>
          </cell>
          <cell r="W1237">
            <v>2254508.17</v>
          </cell>
          <cell r="X1237">
            <v>2254508.17</v>
          </cell>
          <cell r="Y1237">
            <v>2254508.17</v>
          </cell>
          <cell r="Z1237">
            <v>2254508.17</v>
          </cell>
          <cell r="AA1237">
            <v>2254508.17</v>
          </cell>
          <cell r="AD1237">
            <v>2254508.1700000004</v>
          </cell>
          <cell r="AE1237">
            <v>2254508.1700000004</v>
          </cell>
          <cell r="AF1237">
            <v>2254508.1700000004</v>
          </cell>
          <cell r="AG1237">
            <v>2254508.1700000004</v>
          </cell>
          <cell r="AH1237">
            <v>2254508.1700000004</v>
          </cell>
          <cell r="AI1237">
            <v>2254508.1700000004</v>
          </cell>
          <cell r="AJ1237">
            <v>2254508.1700000004</v>
          </cell>
          <cell r="AK1237">
            <v>2254508.1700000004</v>
          </cell>
          <cell r="AL1237">
            <v>2254508.1700000004</v>
          </cell>
          <cell r="AM1237">
            <v>2254508.1700000004</v>
          </cell>
          <cell r="AN1237">
            <v>2254508.1700000004</v>
          </cell>
          <cell r="AP1237">
            <v>2160570.3295833338</v>
          </cell>
          <cell r="AT1237">
            <v>0</v>
          </cell>
        </row>
        <row r="1238">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D1238">
            <v>0</v>
          </cell>
          <cell r="AE1238">
            <v>0</v>
          </cell>
          <cell r="AF1238">
            <v>0</v>
          </cell>
          <cell r="AG1238">
            <v>0</v>
          </cell>
          <cell r="AH1238">
            <v>0</v>
          </cell>
          <cell r="AI1238">
            <v>0</v>
          </cell>
          <cell r="AJ1238">
            <v>0</v>
          </cell>
          <cell r="AK1238">
            <v>0</v>
          </cell>
          <cell r="AL1238">
            <v>0</v>
          </cell>
          <cell r="AM1238">
            <v>0</v>
          </cell>
          <cell r="AN1238">
            <v>0</v>
          </cell>
          <cell r="AP1238">
            <v>0</v>
          </cell>
          <cell r="AT1238" t="str">
            <v>57</v>
          </cell>
        </row>
        <row r="1239">
          <cell r="J1239">
            <v>50000</v>
          </cell>
          <cell r="K1239">
            <v>50000</v>
          </cell>
          <cell r="L1239">
            <v>50000</v>
          </cell>
          <cell r="M1239">
            <v>50000</v>
          </cell>
          <cell r="N1239">
            <v>50000</v>
          </cell>
          <cell r="O1239">
            <v>50000</v>
          </cell>
          <cell r="P1239">
            <v>50000</v>
          </cell>
          <cell r="Q1239">
            <v>50000</v>
          </cell>
          <cell r="R1239">
            <v>50000</v>
          </cell>
          <cell r="S1239">
            <v>50000</v>
          </cell>
          <cell r="T1239">
            <v>50000</v>
          </cell>
          <cell r="U1239">
            <v>50000</v>
          </cell>
          <cell r="V1239">
            <v>50000</v>
          </cell>
          <cell r="W1239">
            <v>50000</v>
          </cell>
          <cell r="X1239">
            <v>50000</v>
          </cell>
          <cell r="Y1239">
            <v>50000</v>
          </cell>
          <cell r="Z1239">
            <v>50000</v>
          </cell>
          <cell r="AA1239">
            <v>50000</v>
          </cell>
          <cell r="AD1239">
            <v>50000</v>
          </cell>
          <cell r="AE1239">
            <v>50000</v>
          </cell>
          <cell r="AF1239">
            <v>50000</v>
          </cell>
          <cell r="AG1239">
            <v>50000</v>
          </cell>
          <cell r="AH1239">
            <v>50000</v>
          </cell>
          <cell r="AI1239">
            <v>50000</v>
          </cell>
          <cell r="AJ1239">
            <v>50000</v>
          </cell>
          <cell r="AK1239">
            <v>50000</v>
          </cell>
          <cell r="AL1239">
            <v>50000</v>
          </cell>
          <cell r="AM1239">
            <v>50000</v>
          </cell>
          <cell r="AN1239">
            <v>50000</v>
          </cell>
          <cell r="AP1239">
            <v>50000</v>
          </cell>
          <cell r="AT1239">
            <v>0</v>
          </cell>
        </row>
        <row r="1240">
          <cell r="J1240">
            <v>1542311.38</v>
          </cell>
          <cell r="K1240">
            <v>1556298.08</v>
          </cell>
          <cell r="L1240">
            <v>1561021.55</v>
          </cell>
          <cell r="M1240">
            <v>1561021.55</v>
          </cell>
          <cell r="N1240">
            <v>1579857.19</v>
          </cell>
          <cell r="O1240">
            <v>1583090.19</v>
          </cell>
          <cell r="P1240">
            <v>1721132.55</v>
          </cell>
          <cell r="Q1240">
            <v>1614074.54</v>
          </cell>
          <cell r="R1240">
            <v>1685162.2</v>
          </cell>
          <cell r="S1240">
            <v>1690703.04</v>
          </cell>
          <cell r="T1240">
            <v>1950844.23</v>
          </cell>
          <cell r="U1240">
            <v>1959270.7</v>
          </cell>
          <cell r="V1240">
            <v>1982559.45</v>
          </cell>
          <cell r="W1240">
            <v>2060115.99</v>
          </cell>
          <cell r="X1240">
            <v>2110742.87</v>
          </cell>
          <cell r="Y1240">
            <v>2180118.46</v>
          </cell>
          <cell r="Z1240">
            <v>2139439.4500000002</v>
          </cell>
          <cell r="AA1240">
            <v>2168149.9</v>
          </cell>
          <cell r="AD1240">
            <v>1728488.4683333335</v>
          </cell>
          <cell r="AE1240">
            <v>1705133.3849999998</v>
          </cell>
          <cell r="AF1240">
            <v>1683253.4295833334</v>
          </cell>
          <cell r="AG1240">
            <v>1671404.9104166664</v>
          </cell>
          <cell r="AH1240">
            <v>1668818.5304166665</v>
          </cell>
          <cell r="AI1240">
            <v>1685409.2695833331</v>
          </cell>
          <cell r="AJ1240">
            <v>1724745.3520833331</v>
          </cell>
          <cell r="AK1240">
            <v>1768642.8199999996</v>
          </cell>
          <cell r="AL1240">
            <v>1817343.5795833331</v>
          </cell>
          <cell r="AM1240">
            <v>1866455.2116666667</v>
          </cell>
          <cell r="AN1240">
            <v>1914148.6270833332</v>
          </cell>
          <cell r="AP1240">
            <v>1960440.0149999999</v>
          </cell>
          <cell r="AT1240">
            <v>0</v>
          </cell>
        </row>
        <row r="1241">
          <cell r="J1241">
            <v>2867992.26</v>
          </cell>
          <cell r="K1241">
            <v>2804475.3</v>
          </cell>
          <cell r="L1241">
            <v>2804475.3</v>
          </cell>
          <cell r="M1241">
            <v>2804475.3</v>
          </cell>
          <cell r="N1241">
            <v>2780916.19</v>
          </cell>
          <cell r="O1241">
            <v>2780916.19</v>
          </cell>
          <cell r="P1241">
            <v>2780916.19</v>
          </cell>
          <cell r="Q1241">
            <v>2925000</v>
          </cell>
          <cell r="R1241">
            <v>2925000</v>
          </cell>
          <cell r="S1241">
            <v>2925000</v>
          </cell>
          <cell r="T1241">
            <v>2587409.08</v>
          </cell>
          <cell r="U1241">
            <v>2587409.08</v>
          </cell>
          <cell r="V1241">
            <v>2587409.08</v>
          </cell>
          <cell r="W1241">
            <v>2478137.3199999998</v>
          </cell>
          <cell r="X1241">
            <v>2478137.3199999998</v>
          </cell>
          <cell r="Y1241">
            <v>2478137.3199999998</v>
          </cell>
          <cell r="Z1241">
            <v>2398813.86</v>
          </cell>
          <cell r="AA1241">
            <v>2398813.86</v>
          </cell>
          <cell r="AD1241">
            <v>2844595.9375</v>
          </cell>
          <cell r="AE1241">
            <v>2844595.9375</v>
          </cell>
          <cell r="AF1241">
            <v>2844595.9375</v>
          </cell>
          <cell r="AG1241">
            <v>2832904.9716666671</v>
          </cell>
          <cell r="AH1241">
            <v>2809523.0400000005</v>
          </cell>
          <cell r="AI1241">
            <v>2786141.1083333329</v>
          </cell>
          <cell r="AJ1241">
            <v>2760852.7266666661</v>
          </cell>
          <cell r="AK1241">
            <v>2733657.8949999991</v>
          </cell>
          <cell r="AL1241">
            <v>2706463.063333333</v>
          </cell>
          <cell r="AM1241">
            <v>2676944.7170833331</v>
          </cell>
          <cell r="AN1241">
            <v>2645102.8562499997</v>
          </cell>
          <cell r="AP1241">
            <v>2709840.0649999999</v>
          </cell>
          <cell r="AT1241" t="str">
            <v>57</v>
          </cell>
        </row>
        <row r="1242">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D1242">
            <v>0</v>
          </cell>
          <cell r="AE1242">
            <v>0</v>
          </cell>
          <cell r="AF1242">
            <v>0</v>
          </cell>
          <cell r="AG1242">
            <v>0</v>
          </cell>
          <cell r="AH1242">
            <v>0</v>
          </cell>
          <cell r="AI1242">
            <v>0</v>
          </cell>
          <cell r="AJ1242">
            <v>0</v>
          </cell>
          <cell r="AK1242">
            <v>0</v>
          </cell>
          <cell r="AL1242">
            <v>0</v>
          </cell>
          <cell r="AM1242">
            <v>0</v>
          </cell>
          <cell r="AN1242">
            <v>0</v>
          </cell>
          <cell r="AP1242">
            <v>0</v>
          </cell>
          <cell r="AT1242">
            <v>0</v>
          </cell>
        </row>
        <row r="1243">
          <cell r="J1243">
            <v>-50267724.640000001</v>
          </cell>
          <cell r="K1243">
            <v>-50267724.640000001</v>
          </cell>
          <cell r="L1243">
            <v>-50267724.640000001</v>
          </cell>
          <cell r="M1243">
            <v>-50267724.640000001</v>
          </cell>
          <cell r="N1243">
            <v>-50267724.640000001</v>
          </cell>
          <cell r="O1243">
            <v>-50267724.640000001</v>
          </cell>
          <cell r="P1243">
            <v>-50267724.640000001</v>
          </cell>
          <cell r="Q1243">
            <v>-50267724.640000001</v>
          </cell>
          <cell r="R1243">
            <v>-50267724.640000001</v>
          </cell>
          <cell r="S1243">
            <v>-50267724.640000001</v>
          </cell>
          <cell r="T1243">
            <v>-50267724.640000001</v>
          </cell>
          <cell r="U1243">
            <v>-50267724.640000001</v>
          </cell>
          <cell r="V1243">
            <v>-50267724.640000001</v>
          </cell>
          <cell r="W1243">
            <v>-50267724.640000001</v>
          </cell>
          <cell r="X1243">
            <v>-50267724.640000001</v>
          </cell>
          <cell r="Y1243">
            <v>-50267724.640000001</v>
          </cell>
          <cell r="Z1243">
            <v>-50267724.640000001</v>
          </cell>
          <cell r="AA1243">
            <v>-50267724.640000001</v>
          </cell>
          <cell r="AD1243">
            <v>-50267724.639999993</v>
          </cell>
          <cell r="AE1243">
            <v>-50267724.639999993</v>
          </cell>
          <cell r="AF1243">
            <v>-50267724.639999993</v>
          </cell>
          <cell r="AG1243">
            <v>-50267724.639999993</v>
          </cell>
          <cell r="AH1243">
            <v>-50267724.639999993</v>
          </cell>
          <cell r="AI1243">
            <v>-50267724.639999993</v>
          </cell>
          <cell r="AJ1243">
            <v>-50267724.639999993</v>
          </cell>
          <cell r="AK1243">
            <v>-50267724.639999993</v>
          </cell>
          <cell r="AL1243">
            <v>-50267724.639999993</v>
          </cell>
          <cell r="AM1243">
            <v>-50267724.639999993</v>
          </cell>
          <cell r="AN1243">
            <v>-50267724.639999993</v>
          </cell>
          <cell r="AP1243">
            <v>-49060809.931666665</v>
          </cell>
          <cell r="AT1243" t="str">
            <v>57</v>
          </cell>
        </row>
        <row r="1244">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D1244">
            <v>0</v>
          </cell>
          <cell r="AE1244">
            <v>0</v>
          </cell>
          <cell r="AF1244">
            <v>0</v>
          </cell>
          <cell r="AG1244">
            <v>0</v>
          </cell>
          <cell r="AH1244">
            <v>0</v>
          </cell>
          <cell r="AI1244">
            <v>0</v>
          </cell>
          <cell r="AJ1244">
            <v>0</v>
          </cell>
          <cell r="AK1244">
            <v>0</v>
          </cell>
          <cell r="AL1244">
            <v>0</v>
          </cell>
          <cell r="AM1244">
            <v>0</v>
          </cell>
          <cell r="AN1244">
            <v>0</v>
          </cell>
          <cell r="AP1244">
            <v>0</v>
          </cell>
          <cell r="AT1244">
            <v>0</v>
          </cell>
        </row>
        <row r="1245">
          <cell r="J1245">
            <v>659654.59</v>
          </cell>
          <cell r="K1245">
            <v>659654.59</v>
          </cell>
          <cell r="L1245">
            <v>659654.59</v>
          </cell>
          <cell r="M1245">
            <v>659654.59</v>
          </cell>
          <cell r="N1245">
            <v>659654.59</v>
          </cell>
          <cell r="O1245">
            <v>659654.59</v>
          </cell>
          <cell r="P1245">
            <v>659654.59</v>
          </cell>
          <cell r="Q1245">
            <v>669654.71</v>
          </cell>
          <cell r="R1245">
            <v>669654.71</v>
          </cell>
          <cell r="S1245">
            <v>669654.71</v>
          </cell>
          <cell r="T1245">
            <v>669654.71</v>
          </cell>
          <cell r="U1245">
            <v>669654.71</v>
          </cell>
          <cell r="V1245">
            <v>669654.71</v>
          </cell>
          <cell r="W1245">
            <v>669654.71</v>
          </cell>
          <cell r="X1245">
            <v>669654.71</v>
          </cell>
          <cell r="Y1245">
            <v>669654.71</v>
          </cell>
          <cell r="Z1245">
            <v>669654.71</v>
          </cell>
          <cell r="AA1245">
            <v>669654.71</v>
          </cell>
          <cell r="AD1245">
            <v>660071.2616666666</v>
          </cell>
          <cell r="AE1245">
            <v>660904.60499999998</v>
          </cell>
          <cell r="AF1245">
            <v>661737.94833333325</v>
          </cell>
          <cell r="AG1245">
            <v>662571.29166666663</v>
          </cell>
          <cell r="AH1245">
            <v>663404.63499999989</v>
          </cell>
          <cell r="AI1245">
            <v>664237.97833333339</v>
          </cell>
          <cell r="AJ1245">
            <v>665071.32166666666</v>
          </cell>
          <cell r="AK1245">
            <v>665904.66500000004</v>
          </cell>
          <cell r="AL1245">
            <v>666738.0083333333</v>
          </cell>
          <cell r="AM1245">
            <v>667571.35166666657</v>
          </cell>
          <cell r="AN1245">
            <v>668404.69499999995</v>
          </cell>
          <cell r="AP1245">
            <v>642169.1020833333</v>
          </cell>
          <cell r="AT1245">
            <v>0</v>
          </cell>
        </row>
        <row r="1246">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D1246">
            <v>0</v>
          </cell>
          <cell r="AE1246">
            <v>0</v>
          </cell>
          <cell r="AF1246">
            <v>0</v>
          </cell>
          <cell r="AG1246">
            <v>0</v>
          </cell>
          <cell r="AH1246">
            <v>0</v>
          </cell>
          <cell r="AI1246">
            <v>0</v>
          </cell>
          <cell r="AJ1246">
            <v>0</v>
          </cell>
          <cell r="AK1246">
            <v>0</v>
          </cell>
          <cell r="AL1246">
            <v>0</v>
          </cell>
          <cell r="AM1246">
            <v>0</v>
          </cell>
          <cell r="AN1246">
            <v>0</v>
          </cell>
          <cell r="AP1246">
            <v>0</v>
          </cell>
          <cell r="AT1246">
            <v>0</v>
          </cell>
        </row>
        <row r="1247">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D1247">
            <v>0</v>
          </cell>
          <cell r="AE1247">
            <v>0</v>
          </cell>
          <cell r="AF1247">
            <v>0</v>
          </cell>
          <cell r="AG1247">
            <v>0</v>
          </cell>
          <cell r="AH1247">
            <v>0</v>
          </cell>
          <cell r="AI1247">
            <v>0</v>
          </cell>
          <cell r="AJ1247">
            <v>0</v>
          </cell>
          <cell r="AK1247">
            <v>0</v>
          </cell>
          <cell r="AL1247">
            <v>0</v>
          </cell>
          <cell r="AM1247">
            <v>0</v>
          </cell>
          <cell r="AN1247">
            <v>0</v>
          </cell>
          <cell r="AP1247">
            <v>0</v>
          </cell>
          <cell r="AT1247">
            <v>0</v>
          </cell>
        </row>
        <row r="1248">
          <cell r="J1248">
            <v>38981906.920000002</v>
          </cell>
          <cell r="K1248">
            <v>38996906.280000001</v>
          </cell>
          <cell r="L1248">
            <v>39013153.460000001</v>
          </cell>
          <cell r="M1248">
            <v>39021973.25</v>
          </cell>
          <cell r="N1248">
            <v>39029531.229999997</v>
          </cell>
          <cell r="O1248">
            <v>39037138.090000004</v>
          </cell>
          <cell r="P1248">
            <v>39069489.280000001</v>
          </cell>
          <cell r="Q1248">
            <v>39098452.350000001</v>
          </cell>
          <cell r="R1248">
            <v>39098452.350000001</v>
          </cell>
          <cell r="S1248">
            <v>39124526.130000003</v>
          </cell>
          <cell r="T1248">
            <v>39142946.75</v>
          </cell>
          <cell r="U1248">
            <v>39166374.159999996</v>
          </cell>
          <cell r="V1248">
            <v>39166517.159999996</v>
          </cell>
          <cell r="W1248">
            <v>39184274.43</v>
          </cell>
          <cell r="X1248">
            <v>39235992.079999998</v>
          </cell>
          <cell r="Y1248">
            <v>39257599.560000002</v>
          </cell>
          <cell r="Z1248">
            <v>39267422.810000002</v>
          </cell>
          <cell r="AA1248">
            <v>39286701.259999998</v>
          </cell>
          <cell r="AD1248">
            <v>38994657.349166669</v>
          </cell>
          <cell r="AE1248">
            <v>39009286.137083337</v>
          </cell>
          <cell r="AF1248">
            <v>39024407.846666664</v>
          </cell>
          <cell r="AG1248">
            <v>39040457.025416665</v>
          </cell>
          <cell r="AH1248">
            <v>39056845.59791667</v>
          </cell>
          <cell r="AI1248">
            <v>39072762.947500005</v>
          </cell>
          <cell r="AJ1248">
            <v>39088262.047083326</v>
          </cell>
          <cell r="AK1248">
            <v>39105353.99583333</v>
          </cell>
          <cell r="AL1248">
            <v>39124456.701249987</v>
          </cell>
          <cell r="AM1248">
            <v>39144186.61333333</v>
          </cell>
          <cell r="AN1248">
            <v>39164497.227916665</v>
          </cell>
          <cell r="AP1248">
            <v>37585789.486666672</v>
          </cell>
          <cell r="AT1248" t="str">
            <v>57</v>
          </cell>
        </row>
        <row r="1249">
          <cell r="J1249">
            <v>250000</v>
          </cell>
          <cell r="K1249">
            <v>250000</v>
          </cell>
          <cell r="L1249">
            <v>250000</v>
          </cell>
          <cell r="M1249">
            <v>250000</v>
          </cell>
          <cell r="N1249">
            <v>250000</v>
          </cell>
          <cell r="O1249">
            <v>250000</v>
          </cell>
          <cell r="P1249">
            <v>250000</v>
          </cell>
          <cell r="Q1249">
            <v>250000</v>
          </cell>
          <cell r="R1249">
            <v>250000</v>
          </cell>
          <cell r="S1249">
            <v>250000</v>
          </cell>
          <cell r="T1249">
            <v>250000</v>
          </cell>
          <cell r="U1249">
            <v>250000</v>
          </cell>
          <cell r="V1249">
            <v>250000</v>
          </cell>
          <cell r="W1249">
            <v>250000</v>
          </cell>
          <cell r="X1249">
            <v>250000</v>
          </cell>
          <cell r="Y1249">
            <v>250000</v>
          </cell>
          <cell r="Z1249">
            <v>250000</v>
          </cell>
          <cell r="AA1249">
            <v>250000</v>
          </cell>
          <cell r="AD1249">
            <v>250000</v>
          </cell>
          <cell r="AE1249">
            <v>250000</v>
          </cell>
          <cell r="AF1249">
            <v>250000</v>
          </cell>
          <cell r="AG1249">
            <v>250000</v>
          </cell>
          <cell r="AH1249">
            <v>250000</v>
          </cell>
          <cell r="AI1249">
            <v>250000</v>
          </cell>
          <cell r="AJ1249">
            <v>250000</v>
          </cell>
          <cell r="AK1249">
            <v>250000</v>
          </cell>
          <cell r="AL1249">
            <v>250000</v>
          </cell>
          <cell r="AM1249">
            <v>250000</v>
          </cell>
          <cell r="AN1249">
            <v>250000</v>
          </cell>
          <cell r="AP1249">
            <v>250000</v>
          </cell>
          <cell r="AT1249" t="str">
            <v>57</v>
          </cell>
        </row>
        <row r="1250">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D1250">
            <v>0</v>
          </cell>
          <cell r="AE1250">
            <v>0</v>
          </cell>
          <cell r="AF1250">
            <v>0</v>
          </cell>
          <cell r="AG1250">
            <v>0</v>
          </cell>
          <cell r="AH1250">
            <v>0</v>
          </cell>
          <cell r="AI1250">
            <v>0</v>
          </cell>
          <cell r="AJ1250">
            <v>0</v>
          </cell>
          <cell r="AK1250">
            <v>0</v>
          </cell>
          <cell r="AL1250">
            <v>0</v>
          </cell>
          <cell r="AM1250">
            <v>0</v>
          </cell>
          <cell r="AN1250">
            <v>0</v>
          </cell>
          <cell r="AP1250">
            <v>0</v>
          </cell>
          <cell r="AT1250">
            <v>0</v>
          </cell>
        </row>
        <row r="1251">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D1251">
            <v>0</v>
          </cell>
          <cell r="AE1251">
            <v>0</v>
          </cell>
          <cell r="AF1251">
            <v>0</v>
          </cell>
          <cell r="AG1251">
            <v>0</v>
          </cell>
          <cell r="AH1251">
            <v>0</v>
          </cell>
          <cell r="AI1251">
            <v>0</v>
          </cell>
          <cell r="AJ1251">
            <v>0</v>
          </cell>
          <cell r="AK1251">
            <v>0</v>
          </cell>
          <cell r="AL1251">
            <v>0</v>
          </cell>
          <cell r="AM1251">
            <v>0</v>
          </cell>
          <cell r="AN1251">
            <v>0</v>
          </cell>
          <cell r="AP1251">
            <v>0</v>
          </cell>
          <cell r="AT1251">
            <v>0</v>
          </cell>
        </row>
        <row r="1252">
          <cell r="J1252">
            <v>224879.76</v>
          </cell>
          <cell r="K1252">
            <v>224879.76</v>
          </cell>
          <cell r="L1252">
            <v>224879.76</v>
          </cell>
          <cell r="M1252">
            <v>224879.76</v>
          </cell>
          <cell r="N1252">
            <v>224879.76</v>
          </cell>
          <cell r="O1252">
            <v>224879.76</v>
          </cell>
          <cell r="P1252">
            <v>224879.76</v>
          </cell>
          <cell r="Q1252">
            <v>224879.76</v>
          </cell>
          <cell r="R1252">
            <v>224879.76</v>
          </cell>
          <cell r="S1252">
            <v>224879.76</v>
          </cell>
          <cell r="T1252">
            <v>224879.76</v>
          </cell>
          <cell r="U1252">
            <v>224879.76</v>
          </cell>
          <cell r="V1252">
            <v>224879.76</v>
          </cell>
          <cell r="W1252">
            <v>224879.76</v>
          </cell>
          <cell r="X1252">
            <v>226423.26</v>
          </cell>
          <cell r="Y1252">
            <v>226423.26</v>
          </cell>
          <cell r="Z1252">
            <v>226423.26</v>
          </cell>
          <cell r="AA1252">
            <v>226423.26</v>
          </cell>
          <cell r="AD1252">
            <v>224879.76</v>
          </cell>
          <cell r="AE1252">
            <v>224879.76</v>
          </cell>
          <cell r="AF1252">
            <v>224879.76</v>
          </cell>
          <cell r="AG1252">
            <v>224879.76</v>
          </cell>
          <cell r="AH1252">
            <v>224879.76</v>
          </cell>
          <cell r="AI1252">
            <v>224879.76</v>
          </cell>
          <cell r="AJ1252">
            <v>224879.76</v>
          </cell>
          <cell r="AK1252">
            <v>224944.07250000001</v>
          </cell>
          <cell r="AL1252">
            <v>225072.69750000001</v>
          </cell>
          <cell r="AM1252">
            <v>225201.32250000001</v>
          </cell>
          <cell r="AN1252">
            <v>225329.94750000001</v>
          </cell>
          <cell r="AP1252">
            <v>216217.20750000002</v>
          </cell>
          <cell r="AT1252">
            <v>0</v>
          </cell>
        </row>
        <row r="1253">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D1253">
            <v>0</v>
          </cell>
          <cell r="AE1253">
            <v>0</v>
          </cell>
          <cell r="AF1253">
            <v>0</v>
          </cell>
          <cell r="AG1253">
            <v>0</v>
          </cell>
          <cell r="AH1253">
            <v>0</v>
          </cell>
          <cell r="AI1253">
            <v>0</v>
          </cell>
          <cell r="AJ1253">
            <v>0</v>
          </cell>
          <cell r="AK1253">
            <v>0</v>
          </cell>
          <cell r="AL1253">
            <v>0</v>
          </cell>
          <cell r="AM1253">
            <v>0</v>
          </cell>
          <cell r="AN1253">
            <v>0</v>
          </cell>
          <cell r="AP1253">
            <v>0</v>
          </cell>
          <cell r="AT1253" t="str">
            <v>57</v>
          </cell>
        </row>
        <row r="1254">
          <cell r="J1254">
            <v>75000</v>
          </cell>
          <cell r="K1254">
            <v>75000</v>
          </cell>
          <cell r="L1254">
            <v>75000</v>
          </cell>
          <cell r="M1254">
            <v>75000</v>
          </cell>
          <cell r="N1254">
            <v>75000</v>
          </cell>
          <cell r="O1254">
            <v>75000</v>
          </cell>
          <cell r="P1254">
            <v>75000</v>
          </cell>
          <cell r="Q1254">
            <v>75000</v>
          </cell>
          <cell r="R1254">
            <v>75000</v>
          </cell>
          <cell r="S1254">
            <v>75000</v>
          </cell>
          <cell r="T1254">
            <v>75000</v>
          </cell>
          <cell r="U1254">
            <v>75000</v>
          </cell>
          <cell r="V1254">
            <v>75000</v>
          </cell>
          <cell r="W1254">
            <v>75000</v>
          </cell>
          <cell r="X1254">
            <v>75000</v>
          </cell>
          <cell r="Y1254">
            <v>75000</v>
          </cell>
          <cell r="Z1254">
            <v>73456.5</v>
          </cell>
          <cell r="AA1254">
            <v>73456.5</v>
          </cell>
          <cell r="AD1254">
            <v>75000</v>
          </cell>
          <cell r="AE1254">
            <v>75000</v>
          </cell>
          <cell r="AF1254">
            <v>75000</v>
          </cell>
          <cell r="AG1254">
            <v>75000</v>
          </cell>
          <cell r="AH1254">
            <v>75000</v>
          </cell>
          <cell r="AI1254">
            <v>75000</v>
          </cell>
          <cell r="AJ1254">
            <v>75000</v>
          </cell>
          <cell r="AK1254">
            <v>75000</v>
          </cell>
          <cell r="AL1254">
            <v>75000</v>
          </cell>
          <cell r="AM1254">
            <v>74935.6875</v>
          </cell>
          <cell r="AN1254">
            <v>74807.0625</v>
          </cell>
          <cell r="AP1254">
            <v>74614.125</v>
          </cell>
          <cell r="AT1254" t="str">
            <v>57</v>
          </cell>
        </row>
        <row r="1255">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D1255">
            <v>0</v>
          </cell>
          <cell r="AE1255">
            <v>0</v>
          </cell>
          <cell r="AF1255">
            <v>0</v>
          </cell>
          <cell r="AG1255">
            <v>0</v>
          </cell>
          <cell r="AH1255">
            <v>0</v>
          </cell>
          <cell r="AI1255">
            <v>0</v>
          </cell>
          <cell r="AJ1255">
            <v>0</v>
          </cell>
          <cell r="AK1255">
            <v>0</v>
          </cell>
          <cell r="AL1255">
            <v>0</v>
          </cell>
          <cell r="AM1255">
            <v>0</v>
          </cell>
          <cell r="AN1255">
            <v>0</v>
          </cell>
          <cell r="AP1255">
            <v>0</v>
          </cell>
          <cell r="AT1255" t="str">
            <v>57</v>
          </cell>
        </row>
        <row r="1256">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D1256">
            <v>0</v>
          </cell>
          <cell r="AE1256">
            <v>0</v>
          </cell>
          <cell r="AF1256">
            <v>0</v>
          </cell>
          <cell r="AG1256">
            <v>0</v>
          </cell>
          <cell r="AH1256">
            <v>0</v>
          </cell>
          <cell r="AI1256">
            <v>0</v>
          </cell>
          <cell r="AJ1256">
            <v>0</v>
          </cell>
          <cell r="AK1256">
            <v>0</v>
          </cell>
          <cell r="AL1256">
            <v>0</v>
          </cell>
          <cell r="AM1256">
            <v>0</v>
          </cell>
          <cell r="AN1256">
            <v>0</v>
          </cell>
          <cell r="AP1256">
            <v>0</v>
          </cell>
          <cell r="AT1256" t="str">
            <v>57</v>
          </cell>
        </row>
        <row r="1257">
          <cell r="J1257">
            <v>212588.68</v>
          </cell>
          <cell r="K1257">
            <v>212588.68</v>
          </cell>
          <cell r="L1257">
            <v>212588.68</v>
          </cell>
          <cell r="M1257">
            <v>212588.68</v>
          </cell>
          <cell r="N1257">
            <v>212588.68</v>
          </cell>
          <cell r="O1257">
            <v>212588.68</v>
          </cell>
          <cell r="P1257">
            <v>212588.68</v>
          </cell>
          <cell r="Q1257">
            <v>212588.68</v>
          </cell>
          <cell r="R1257">
            <v>212588.68</v>
          </cell>
          <cell r="S1257">
            <v>212588.68</v>
          </cell>
          <cell r="T1257">
            <v>212588.68</v>
          </cell>
          <cell r="U1257">
            <v>212588.68</v>
          </cell>
          <cell r="V1257">
            <v>212588.68</v>
          </cell>
          <cell r="W1257">
            <v>212588.68</v>
          </cell>
          <cell r="X1257">
            <v>212588.68</v>
          </cell>
          <cell r="Y1257">
            <v>212588.68</v>
          </cell>
          <cell r="Z1257">
            <v>212588.68</v>
          </cell>
          <cell r="AA1257">
            <v>212588.68</v>
          </cell>
          <cell r="AD1257">
            <v>212588.68000000002</v>
          </cell>
          <cell r="AE1257">
            <v>212588.68000000002</v>
          </cell>
          <cell r="AF1257">
            <v>212588.68000000002</v>
          </cell>
          <cell r="AG1257">
            <v>212588.68000000002</v>
          </cell>
          <cell r="AH1257">
            <v>212588.68000000002</v>
          </cell>
          <cell r="AI1257">
            <v>212588.68000000002</v>
          </cell>
          <cell r="AJ1257">
            <v>212588.68000000002</v>
          </cell>
          <cell r="AK1257">
            <v>212588.68000000002</v>
          </cell>
          <cell r="AL1257">
            <v>212588.68000000002</v>
          </cell>
          <cell r="AM1257">
            <v>212588.68000000002</v>
          </cell>
          <cell r="AN1257">
            <v>212588.68000000002</v>
          </cell>
          <cell r="AP1257">
            <v>203730.81833333333</v>
          </cell>
          <cell r="AT1257">
            <v>0</v>
          </cell>
        </row>
        <row r="1258">
          <cell r="J1258">
            <v>50000</v>
          </cell>
          <cell r="K1258">
            <v>50000</v>
          </cell>
          <cell r="L1258">
            <v>50000</v>
          </cell>
          <cell r="M1258">
            <v>50000</v>
          </cell>
          <cell r="N1258">
            <v>50000</v>
          </cell>
          <cell r="O1258">
            <v>50000</v>
          </cell>
          <cell r="P1258">
            <v>50000</v>
          </cell>
          <cell r="Q1258">
            <v>50000</v>
          </cell>
          <cell r="R1258">
            <v>50000</v>
          </cell>
          <cell r="S1258">
            <v>50000</v>
          </cell>
          <cell r="T1258">
            <v>50000</v>
          </cell>
          <cell r="U1258">
            <v>50000</v>
          </cell>
          <cell r="V1258">
            <v>50000</v>
          </cell>
          <cell r="W1258">
            <v>50000</v>
          </cell>
          <cell r="X1258">
            <v>50000</v>
          </cell>
          <cell r="Y1258">
            <v>50000</v>
          </cell>
          <cell r="Z1258">
            <v>50000</v>
          </cell>
          <cell r="AA1258">
            <v>50000</v>
          </cell>
          <cell r="AD1258">
            <v>50000</v>
          </cell>
          <cell r="AE1258">
            <v>50000</v>
          </cell>
          <cell r="AF1258">
            <v>50000</v>
          </cell>
          <cell r="AG1258">
            <v>50000</v>
          </cell>
          <cell r="AH1258">
            <v>50000</v>
          </cell>
          <cell r="AI1258">
            <v>50000</v>
          </cell>
          <cell r="AJ1258">
            <v>50000</v>
          </cell>
          <cell r="AK1258">
            <v>50000</v>
          </cell>
          <cell r="AL1258">
            <v>50000</v>
          </cell>
          <cell r="AM1258">
            <v>50000</v>
          </cell>
          <cell r="AN1258">
            <v>50000</v>
          </cell>
          <cell r="AP1258">
            <v>50000</v>
          </cell>
          <cell r="AT1258" t="str">
            <v>57</v>
          </cell>
        </row>
        <row r="1259">
          <cell r="J1259">
            <v>400495.47</v>
          </cell>
          <cell r="K1259">
            <v>400495.47</v>
          </cell>
          <cell r="L1259">
            <v>400495.47</v>
          </cell>
          <cell r="M1259">
            <v>400495.47</v>
          </cell>
          <cell r="N1259">
            <v>400495.47</v>
          </cell>
          <cell r="O1259">
            <v>400495.47</v>
          </cell>
          <cell r="P1259">
            <v>400495.47</v>
          </cell>
          <cell r="Q1259">
            <v>400495.47</v>
          </cell>
          <cell r="R1259">
            <v>400495.47</v>
          </cell>
          <cell r="S1259">
            <v>400495.47</v>
          </cell>
          <cell r="T1259">
            <v>400495.47</v>
          </cell>
          <cell r="U1259">
            <v>400495.47</v>
          </cell>
          <cell r="V1259">
            <v>400495.47</v>
          </cell>
          <cell r="W1259">
            <v>400495.47</v>
          </cell>
          <cell r="X1259">
            <v>400495.47</v>
          </cell>
          <cell r="Y1259">
            <v>400495.47</v>
          </cell>
          <cell r="Z1259">
            <v>400495.47</v>
          </cell>
          <cell r="AA1259">
            <v>400495.47</v>
          </cell>
          <cell r="AD1259">
            <v>400495.46999999991</v>
          </cell>
          <cell r="AE1259">
            <v>400495.46999999991</v>
          </cell>
          <cell r="AF1259">
            <v>400495.46999999991</v>
          </cell>
          <cell r="AG1259">
            <v>400495.46999999991</v>
          </cell>
          <cell r="AH1259">
            <v>400495.46999999991</v>
          </cell>
          <cell r="AI1259">
            <v>400495.46999999991</v>
          </cell>
          <cell r="AJ1259">
            <v>400495.46999999991</v>
          </cell>
          <cell r="AK1259">
            <v>400495.46999999991</v>
          </cell>
          <cell r="AL1259">
            <v>400495.46999999991</v>
          </cell>
          <cell r="AM1259">
            <v>400495.46999999991</v>
          </cell>
          <cell r="AN1259">
            <v>400495.46999999991</v>
          </cell>
          <cell r="AP1259">
            <v>383808.15874999994</v>
          </cell>
          <cell r="AT1259">
            <v>0</v>
          </cell>
        </row>
        <row r="1260">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D1260">
            <v>0</v>
          </cell>
          <cell r="AE1260">
            <v>0</v>
          </cell>
          <cell r="AF1260">
            <v>0</v>
          </cell>
          <cell r="AG1260">
            <v>0</v>
          </cell>
          <cell r="AH1260">
            <v>0</v>
          </cell>
          <cell r="AI1260">
            <v>0</v>
          </cell>
          <cell r="AJ1260">
            <v>0</v>
          </cell>
          <cell r="AK1260">
            <v>0</v>
          </cell>
          <cell r="AL1260">
            <v>0</v>
          </cell>
          <cell r="AM1260">
            <v>0</v>
          </cell>
          <cell r="AN1260">
            <v>0</v>
          </cell>
          <cell r="AP1260">
            <v>0</v>
          </cell>
          <cell r="AT1260" t="str">
            <v>57</v>
          </cell>
        </row>
        <row r="1261">
          <cell r="J1261">
            <v>111880.23</v>
          </cell>
          <cell r="K1261">
            <v>111880.23</v>
          </cell>
          <cell r="L1261">
            <v>111880.23</v>
          </cell>
          <cell r="M1261">
            <v>111880.23</v>
          </cell>
          <cell r="N1261">
            <v>111880.23</v>
          </cell>
          <cell r="O1261">
            <v>111880.23</v>
          </cell>
          <cell r="P1261">
            <v>111880.23</v>
          </cell>
          <cell r="Q1261">
            <v>111880.23</v>
          </cell>
          <cell r="R1261">
            <v>111880.23</v>
          </cell>
          <cell r="S1261">
            <v>111880.23</v>
          </cell>
          <cell r="T1261">
            <v>111880.23</v>
          </cell>
          <cell r="U1261">
            <v>111880.23</v>
          </cell>
          <cell r="V1261">
            <v>111880.23</v>
          </cell>
          <cell r="W1261">
            <v>111880.23</v>
          </cell>
          <cell r="X1261">
            <v>111880.23</v>
          </cell>
          <cell r="Y1261">
            <v>111880.23</v>
          </cell>
          <cell r="Z1261">
            <v>111880.23</v>
          </cell>
          <cell r="AA1261">
            <v>111880.23</v>
          </cell>
          <cell r="AD1261">
            <v>111880.23</v>
          </cell>
          <cell r="AE1261">
            <v>111880.23</v>
          </cell>
          <cell r="AF1261">
            <v>111880.23</v>
          </cell>
          <cell r="AG1261">
            <v>111880.23</v>
          </cell>
          <cell r="AH1261">
            <v>111880.23</v>
          </cell>
          <cell r="AI1261">
            <v>111880.23</v>
          </cell>
          <cell r="AJ1261">
            <v>111880.23</v>
          </cell>
          <cell r="AK1261">
            <v>111880.23</v>
          </cell>
          <cell r="AL1261">
            <v>111880.23</v>
          </cell>
          <cell r="AM1261">
            <v>111880.23</v>
          </cell>
          <cell r="AN1261">
            <v>111880.23</v>
          </cell>
          <cell r="AP1261">
            <v>107218.55375000001</v>
          </cell>
          <cell r="AT1261">
            <v>0</v>
          </cell>
        </row>
        <row r="1262">
          <cell r="J1262">
            <v>1466508.01</v>
          </cell>
          <cell r="K1262">
            <v>1466508.01</v>
          </cell>
          <cell r="L1262">
            <v>1466508.01</v>
          </cell>
          <cell r="M1262">
            <v>1468005.57</v>
          </cell>
          <cell r="N1262">
            <v>1470852.25</v>
          </cell>
          <cell r="O1262">
            <v>1475459.45</v>
          </cell>
          <cell r="P1262">
            <v>1475797.7</v>
          </cell>
          <cell r="Q1262">
            <v>1475797.7</v>
          </cell>
          <cell r="R1262">
            <v>1475797.7</v>
          </cell>
          <cell r="S1262">
            <v>1475797.7</v>
          </cell>
          <cell r="T1262">
            <v>1475797.7</v>
          </cell>
          <cell r="U1262">
            <v>1475797.7</v>
          </cell>
          <cell r="V1262">
            <v>1475797.7</v>
          </cell>
          <cell r="W1262">
            <v>1475797.7</v>
          </cell>
          <cell r="X1262">
            <v>1475797.7</v>
          </cell>
          <cell r="Y1262">
            <v>1475797.7</v>
          </cell>
          <cell r="Z1262">
            <v>1480960.31</v>
          </cell>
          <cell r="AA1262">
            <v>1485636.56</v>
          </cell>
          <cell r="AD1262">
            <v>1469400.8954166665</v>
          </cell>
          <cell r="AE1262">
            <v>1469975.4745833331</v>
          </cell>
          <cell r="AF1262">
            <v>1470550.0537499997</v>
          </cell>
          <cell r="AG1262">
            <v>1471224.4137499996</v>
          </cell>
          <cell r="AH1262">
            <v>1471998.5545833332</v>
          </cell>
          <cell r="AI1262">
            <v>1472772.6954166663</v>
          </cell>
          <cell r="AJ1262">
            <v>1473546.8362499997</v>
          </cell>
          <cell r="AK1262">
            <v>1474320.9770833331</v>
          </cell>
          <cell r="AL1262">
            <v>1475032.7195833332</v>
          </cell>
          <cell r="AM1262">
            <v>1475778.5608333331</v>
          </cell>
          <cell r="AN1262">
            <v>1476623.7762499999</v>
          </cell>
          <cell r="AP1262">
            <v>1416992.1695833334</v>
          </cell>
          <cell r="AT1262" t="str">
            <v>57</v>
          </cell>
        </row>
        <row r="1263">
          <cell r="J1263">
            <v>103859</v>
          </cell>
          <cell r="K1263">
            <v>89566.8</v>
          </cell>
          <cell r="L1263">
            <v>89566.8</v>
          </cell>
          <cell r="M1263">
            <v>89566.8</v>
          </cell>
          <cell r="N1263">
            <v>182506.68</v>
          </cell>
          <cell r="O1263">
            <v>182506.68</v>
          </cell>
          <cell r="P1263">
            <v>182506.68</v>
          </cell>
          <cell r="Q1263">
            <v>114999.83</v>
          </cell>
          <cell r="R1263">
            <v>114999.83</v>
          </cell>
          <cell r="S1263">
            <v>114999.83</v>
          </cell>
          <cell r="T1263">
            <v>114999.83</v>
          </cell>
          <cell r="U1263">
            <v>114999.83</v>
          </cell>
          <cell r="V1263">
            <v>114999.83</v>
          </cell>
          <cell r="W1263">
            <v>114999.83</v>
          </cell>
          <cell r="X1263">
            <v>114999.83</v>
          </cell>
          <cell r="Y1263">
            <v>114999.83</v>
          </cell>
          <cell r="Z1263">
            <v>49763.24</v>
          </cell>
          <cell r="AA1263">
            <v>49763.24</v>
          </cell>
          <cell r="AD1263">
            <v>124816.44624999999</v>
          </cell>
          <cell r="AE1263">
            <v>123983.09875</v>
          </cell>
          <cell r="AF1263">
            <v>123149.75125000002</v>
          </cell>
          <cell r="AG1263">
            <v>123197.27875000001</v>
          </cell>
          <cell r="AH1263">
            <v>124125.68125000001</v>
          </cell>
          <cell r="AI1263">
            <v>125054.08375000001</v>
          </cell>
          <cell r="AJ1263">
            <v>126577.99458333333</v>
          </cell>
          <cell r="AK1263">
            <v>128697.41375000001</v>
          </cell>
          <cell r="AL1263">
            <v>130816.83291666668</v>
          </cell>
          <cell r="AM1263">
            <v>126345.56583333334</v>
          </cell>
          <cell r="AN1263">
            <v>115283.61249999999</v>
          </cell>
          <cell r="AP1263">
            <v>235565.68958333333</v>
          </cell>
          <cell r="AT1263" t="str">
            <v>57</v>
          </cell>
        </row>
        <row r="1264">
          <cell r="J1264">
            <v>314555.62</v>
          </cell>
          <cell r="K1264">
            <v>324638.12</v>
          </cell>
          <cell r="L1264">
            <v>229750.74</v>
          </cell>
          <cell r="M1264">
            <v>231698.24</v>
          </cell>
          <cell r="N1264">
            <v>231698.24</v>
          </cell>
          <cell r="O1264">
            <v>231698.24</v>
          </cell>
          <cell r="P1264">
            <v>231698.24</v>
          </cell>
          <cell r="Q1264">
            <v>231698.24</v>
          </cell>
          <cell r="R1264">
            <v>231698.24</v>
          </cell>
          <cell r="S1264">
            <v>231698.24</v>
          </cell>
          <cell r="T1264">
            <v>231698.24</v>
          </cell>
          <cell r="U1264">
            <v>231698.24</v>
          </cell>
          <cell r="V1264">
            <v>231698.24</v>
          </cell>
          <cell r="W1264">
            <v>231698.24</v>
          </cell>
          <cell r="X1264">
            <v>231698.24</v>
          </cell>
          <cell r="Y1264">
            <v>275967.33</v>
          </cell>
          <cell r="Z1264">
            <v>296934.83</v>
          </cell>
          <cell r="AA1264">
            <v>299240.65000000002</v>
          </cell>
          <cell r="AD1264">
            <v>273310.97500000003</v>
          </cell>
          <cell r="AE1264">
            <v>268518.75166666671</v>
          </cell>
          <cell r="AF1264">
            <v>263126.38250000007</v>
          </cell>
          <cell r="AG1264">
            <v>256853.13833333334</v>
          </cell>
          <cell r="AH1264">
            <v>249880.93583333338</v>
          </cell>
          <cell r="AI1264">
            <v>242733.32916666672</v>
          </cell>
          <cell r="AJ1264">
            <v>235408.44333333333</v>
          </cell>
          <cell r="AK1264">
            <v>231617.09416666665</v>
          </cell>
          <cell r="AL1264">
            <v>233542.78541666665</v>
          </cell>
          <cell r="AM1264">
            <v>238105.52208333334</v>
          </cell>
          <cell r="AN1264">
            <v>243637.98041666663</v>
          </cell>
          <cell r="AP1264">
            <v>316074.28875000001</v>
          </cell>
          <cell r="AT1264">
            <v>0</v>
          </cell>
        </row>
        <row r="1265">
          <cell r="J1265">
            <v>96000</v>
          </cell>
          <cell r="K1265">
            <v>96000</v>
          </cell>
          <cell r="L1265">
            <v>96000</v>
          </cell>
          <cell r="M1265">
            <v>96000</v>
          </cell>
          <cell r="N1265">
            <v>96000</v>
          </cell>
          <cell r="O1265">
            <v>96000</v>
          </cell>
          <cell r="P1265">
            <v>96000</v>
          </cell>
          <cell r="Q1265">
            <v>96000</v>
          </cell>
          <cell r="R1265">
            <v>96000</v>
          </cell>
          <cell r="S1265">
            <v>96000</v>
          </cell>
          <cell r="T1265">
            <v>96000</v>
          </cell>
          <cell r="U1265">
            <v>96000</v>
          </cell>
          <cell r="V1265">
            <v>96000</v>
          </cell>
          <cell r="W1265">
            <v>96000</v>
          </cell>
          <cell r="X1265">
            <v>96000</v>
          </cell>
          <cell r="Y1265">
            <v>96000</v>
          </cell>
          <cell r="Z1265">
            <v>96000</v>
          </cell>
          <cell r="AA1265">
            <v>96000</v>
          </cell>
          <cell r="AD1265">
            <v>96000</v>
          </cell>
          <cell r="AE1265">
            <v>96000</v>
          </cell>
          <cell r="AF1265">
            <v>96000</v>
          </cell>
          <cell r="AG1265">
            <v>96000</v>
          </cell>
          <cell r="AH1265">
            <v>96000</v>
          </cell>
          <cell r="AI1265">
            <v>96000</v>
          </cell>
          <cell r="AJ1265">
            <v>96000</v>
          </cell>
          <cell r="AK1265">
            <v>96000</v>
          </cell>
          <cell r="AL1265">
            <v>96000</v>
          </cell>
          <cell r="AM1265">
            <v>96000</v>
          </cell>
          <cell r="AN1265">
            <v>96000</v>
          </cell>
          <cell r="AP1265">
            <v>96000</v>
          </cell>
          <cell r="AT1265" t="str">
            <v>57</v>
          </cell>
        </row>
        <row r="1266">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D1266">
            <v>0</v>
          </cell>
          <cell r="AE1266">
            <v>0</v>
          </cell>
          <cell r="AF1266">
            <v>0</v>
          </cell>
          <cell r="AG1266">
            <v>0</v>
          </cell>
          <cell r="AH1266">
            <v>0</v>
          </cell>
          <cell r="AI1266">
            <v>0</v>
          </cell>
          <cell r="AJ1266">
            <v>0</v>
          </cell>
          <cell r="AK1266">
            <v>0</v>
          </cell>
          <cell r="AL1266">
            <v>0</v>
          </cell>
          <cell r="AM1266">
            <v>0</v>
          </cell>
          <cell r="AN1266">
            <v>0</v>
          </cell>
          <cell r="AP1266">
            <v>0</v>
          </cell>
          <cell r="AT1266" t="str">
            <v>57</v>
          </cell>
        </row>
        <row r="1267">
          <cell r="J1267">
            <v>695.75</v>
          </cell>
          <cell r="K1267">
            <v>695.75</v>
          </cell>
          <cell r="L1267">
            <v>695.75</v>
          </cell>
          <cell r="M1267">
            <v>695.75</v>
          </cell>
          <cell r="N1267">
            <v>695.75</v>
          </cell>
          <cell r="O1267">
            <v>695.75</v>
          </cell>
          <cell r="P1267">
            <v>695.75</v>
          </cell>
          <cell r="Q1267">
            <v>695.75</v>
          </cell>
          <cell r="R1267">
            <v>695.75</v>
          </cell>
          <cell r="S1267">
            <v>695.75</v>
          </cell>
          <cell r="T1267">
            <v>695.75</v>
          </cell>
          <cell r="U1267">
            <v>695.75</v>
          </cell>
          <cell r="V1267">
            <v>695.75</v>
          </cell>
          <cell r="W1267">
            <v>695.75</v>
          </cell>
          <cell r="X1267">
            <v>695.75</v>
          </cell>
          <cell r="Y1267">
            <v>695.75</v>
          </cell>
          <cell r="Z1267">
            <v>695.75</v>
          </cell>
          <cell r="AA1267">
            <v>695.75</v>
          </cell>
          <cell r="AD1267">
            <v>695.75</v>
          </cell>
          <cell r="AE1267">
            <v>695.75</v>
          </cell>
          <cell r="AF1267">
            <v>695.75</v>
          </cell>
          <cell r="AG1267">
            <v>695.75</v>
          </cell>
          <cell r="AH1267">
            <v>695.75</v>
          </cell>
          <cell r="AI1267">
            <v>695.75</v>
          </cell>
          <cell r="AJ1267">
            <v>695.75</v>
          </cell>
          <cell r="AK1267">
            <v>695.75</v>
          </cell>
          <cell r="AL1267">
            <v>695.75</v>
          </cell>
          <cell r="AM1267">
            <v>695.75</v>
          </cell>
          <cell r="AN1267">
            <v>695.75</v>
          </cell>
          <cell r="AP1267">
            <v>666.76041666666663</v>
          </cell>
          <cell r="AT1267">
            <v>0</v>
          </cell>
        </row>
        <row r="1268">
          <cell r="J1268">
            <v>0</v>
          </cell>
          <cell r="K1268">
            <v>0</v>
          </cell>
          <cell r="L1268">
            <v>0</v>
          </cell>
          <cell r="M1268">
            <v>0</v>
          </cell>
          <cell r="N1268">
            <v>0</v>
          </cell>
          <cell r="O1268">
            <v>0</v>
          </cell>
          <cell r="P1268">
            <v>0</v>
          </cell>
          <cell r="Q1268">
            <v>0</v>
          </cell>
          <cell r="R1268">
            <v>0</v>
          </cell>
          <cell r="S1268">
            <v>0</v>
          </cell>
          <cell r="T1268">
            <v>-105008.2</v>
          </cell>
          <cell r="U1268">
            <v>-105008.2</v>
          </cell>
          <cell r="V1268">
            <v>-105008.2</v>
          </cell>
          <cell r="W1268">
            <v>-105008.2</v>
          </cell>
          <cell r="X1268">
            <v>-105008.2</v>
          </cell>
          <cell r="Y1268">
            <v>-105008.2</v>
          </cell>
          <cell r="Z1268">
            <v>-105008.2</v>
          </cell>
          <cell r="AA1268">
            <v>-105008.2</v>
          </cell>
          <cell r="AD1268">
            <v>0</v>
          </cell>
          <cell r="AE1268">
            <v>0</v>
          </cell>
          <cell r="AF1268">
            <v>0</v>
          </cell>
          <cell r="AG1268">
            <v>-4375.3416666666662</v>
          </cell>
          <cell r="AH1268">
            <v>-13126.025</v>
          </cell>
          <cell r="AI1268">
            <v>-21876.708333333332</v>
          </cell>
          <cell r="AJ1268">
            <v>-30627.391666666663</v>
          </cell>
          <cell r="AK1268">
            <v>-39378.074999999997</v>
          </cell>
          <cell r="AL1268">
            <v>-48128.758333333331</v>
          </cell>
          <cell r="AM1268">
            <v>-56879.441666666658</v>
          </cell>
          <cell r="AN1268">
            <v>-65630.124999999985</v>
          </cell>
          <cell r="AP1268">
            <v>-83131.491666666654</v>
          </cell>
          <cell r="AT1268">
            <v>0</v>
          </cell>
        </row>
        <row r="1269">
          <cell r="J1269">
            <v>0</v>
          </cell>
          <cell r="K1269">
            <v>0</v>
          </cell>
          <cell r="L1269">
            <v>0</v>
          </cell>
          <cell r="M1269">
            <v>0</v>
          </cell>
          <cell r="N1269">
            <v>0</v>
          </cell>
          <cell r="O1269">
            <v>0</v>
          </cell>
          <cell r="P1269">
            <v>0</v>
          </cell>
          <cell r="Q1269">
            <v>0</v>
          </cell>
          <cell r="R1269">
            <v>0</v>
          </cell>
          <cell r="S1269">
            <v>0</v>
          </cell>
          <cell r="T1269">
            <v>0</v>
          </cell>
          <cell r="U1269">
            <v>0</v>
          </cell>
          <cell r="V1269">
            <v>56229.11</v>
          </cell>
          <cell r="W1269">
            <v>58229.11</v>
          </cell>
          <cell r="X1269">
            <v>62651.61</v>
          </cell>
          <cell r="Y1269">
            <v>62651.61</v>
          </cell>
          <cell r="Z1269">
            <v>72448.399999999994</v>
          </cell>
          <cell r="AA1269">
            <v>72448.399999999994</v>
          </cell>
          <cell r="AD1269">
            <v>0</v>
          </cell>
          <cell r="AE1269">
            <v>0</v>
          </cell>
          <cell r="AF1269">
            <v>0</v>
          </cell>
          <cell r="AG1269">
            <v>0</v>
          </cell>
          <cell r="AH1269">
            <v>0</v>
          </cell>
          <cell r="AI1269">
            <v>2342.8795833333334</v>
          </cell>
          <cell r="AJ1269">
            <v>7111.972083333334</v>
          </cell>
          <cell r="AK1269">
            <v>12148.668749999999</v>
          </cell>
          <cell r="AL1269">
            <v>17369.63625</v>
          </cell>
          <cell r="AM1269">
            <v>22998.803333333333</v>
          </cell>
          <cell r="AN1269">
            <v>29036.17</v>
          </cell>
          <cell r="AP1269">
            <v>42747.82</v>
          </cell>
          <cell r="AT1269">
            <v>0</v>
          </cell>
        </row>
        <row r="1270">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119551.6</v>
          </cell>
          <cell r="AA1270">
            <v>119551.6</v>
          </cell>
          <cell r="AD1270">
            <v>0</v>
          </cell>
          <cell r="AE1270">
            <v>0</v>
          </cell>
          <cell r="AF1270">
            <v>0</v>
          </cell>
          <cell r="AG1270">
            <v>0</v>
          </cell>
          <cell r="AH1270">
            <v>0</v>
          </cell>
          <cell r="AI1270">
            <v>0</v>
          </cell>
          <cell r="AJ1270">
            <v>0</v>
          </cell>
          <cell r="AK1270">
            <v>0</v>
          </cell>
          <cell r="AL1270">
            <v>0</v>
          </cell>
          <cell r="AM1270">
            <v>4981.3166666666666</v>
          </cell>
          <cell r="AN1270">
            <v>14943.950000000003</v>
          </cell>
          <cell r="AP1270">
            <v>37887.9</v>
          </cell>
          <cell r="AT1270" t="str">
            <v>57</v>
          </cell>
        </row>
        <row r="1271">
          <cell r="J1271">
            <v>3961262</v>
          </cell>
          <cell r="K1271">
            <v>3961262</v>
          </cell>
          <cell r="L1271">
            <v>3961262</v>
          </cell>
          <cell r="M1271">
            <v>3961262</v>
          </cell>
          <cell r="N1271">
            <v>3961262</v>
          </cell>
          <cell r="O1271">
            <v>3961262</v>
          </cell>
          <cell r="P1271">
            <v>3961262</v>
          </cell>
          <cell r="Q1271">
            <v>3961506.13</v>
          </cell>
          <cell r="R1271">
            <v>3964866.13</v>
          </cell>
          <cell r="S1271">
            <v>3964866.13</v>
          </cell>
          <cell r="T1271">
            <v>3964866.13</v>
          </cell>
          <cell r="U1271">
            <v>3966323.76</v>
          </cell>
          <cell r="V1271">
            <v>3966323.76</v>
          </cell>
          <cell r="W1271">
            <v>3966323.76</v>
          </cell>
          <cell r="X1271">
            <v>3966323.76</v>
          </cell>
          <cell r="Y1271">
            <v>3966323.76</v>
          </cell>
          <cell r="Z1271">
            <v>3969159.89</v>
          </cell>
          <cell r="AA1271">
            <v>3970968.52</v>
          </cell>
          <cell r="AD1271">
            <v>3960482.8879166669</v>
          </cell>
          <cell r="AE1271">
            <v>3960915.1704166676</v>
          </cell>
          <cell r="AF1271">
            <v>3961487.4529166673</v>
          </cell>
          <cell r="AG1271">
            <v>3961951.1258333339</v>
          </cell>
          <cell r="AH1271">
            <v>3962366.9237500001</v>
          </cell>
          <cell r="AI1271">
            <v>3962816.0966666671</v>
          </cell>
          <cell r="AJ1271">
            <v>3963237.9099999997</v>
          </cell>
          <cell r="AK1271">
            <v>3963659.7233333327</v>
          </cell>
          <cell r="AL1271">
            <v>3964081.5366666657</v>
          </cell>
          <cell r="AM1271">
            <v>3964621.5220833323</v>
          </cell>
          <cell r="AN1271">
            <v>3965355.0391666661</v>
          </cell>
          <cell r="AP1271">
            <v>3801910.0370833338</v>
          </cell>
          <cell r="AT1271" t="str">
            <v>57</v>
          </cell>
        </row>
        <row r="1272">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1919779.11</v>
          </cell>
          <cell r="Y1272">
            <v>1898649.16</v>
          </cell>
          <cell r="Z1272">
            <v>1884222.84</v>
          </cell>
          <cell r="AA1272">
            <v>1867995.44</v>
          </cell>
          <cell r="AD1272">
            <v>0</v>
          </cell>
          <cell r="AE1272">
            <v>0</v>
          </cell>
          <cell r="AF1272">
            <v>0</v>
          </cell>
          <cell r="AG1272">
            <v>0</v>
          </cell>
          <cell r="AH1272">
            <v>0</v>
          </cell>
          <cell r="AI1272">
            <v>0</v>
          </cell>
          <cell r="AJ1272">
            <v>0</v>
          </cell>
          <cell r="AK1272">
            <v>79990.796249999999</v>
          </cell>
          <cell r="AL1272">
            <v>239091.97416666665</v>
          </cell>
          <cell r="AM1272">
            <v>396711.64083333337</v>
          </cell>
          <cell r="AN1272">
            <v>553054.06916666671</v>
          </cell>
          <cell r="AP1272">
            <v>860494.98583333334</v>
          </cell>
          <cell r="AT1272">
            <v>0</v>
          </cell>
        </row>
        <row r="1273">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1919779.12</v>
          </cell>
          <cell r="Y1273">
            <v>1898649.17</v>
          </cell>
          <cell r="Z1273">
            <v>1884222.85</v>
          </cell>
          <cell r="AA1273">
            <v>1867995.45</v>
          </cell>
          <cell r="AD1273">
            <v>0</v>
          </cell>
          <cell r="AE1273">
            <v>0</v>
          </cell>
          <cell r="AF1273">
            <v>0</v>
          </cell>
          <cell r="AG1273">
            <v>0</v>
          </cell>
          <cell r="AH1273">
            <v>0</v>
          </cell>
          <cell r="AI1273">
            <v>0</v>
          </cell>
          <cell r="AJ1273">
            <v>0</v>
          </cell>
          <cell r="AK1273">
            <v>79990.796666666676</v>
          </cell>
          <cell r="AL1273">
            <v>239091.97541666668</v>
          </cell>
          <cell r="AM1273">
            <v>396711.64291666663</v>
          </cell>
          <cell r="AN1273">
            <v>553054.07208333339</v>
          </cell>
          <cell r="AP1273">
            <v>860494.99041666684</v>
          </cell>
          <cell r="AT1273">
            <v>0</v>
          </cell>
        </row>
        <row r="1274">
          <cell r="J1274">
            <v>2651381.7400000002</v>
          </cell>
          <cell r="K1274">
            <v>2651381.7400000002</v>
          </cell>
          <cell r="L1274">
            <v>2651381.7400000002</v>
          </cell>
          <cell r="M1274">
            <v>2651381.7400000002</v>
          </cell>
          <cell r="N1274">
            <v>2651381.7400000002</v>
          </cell>
          <cell r="O1274">
            <v>2651381.7400000002</v>
          </cell>
          <cell r="P1274">
            <v>2651381.7400000002</v>
          </cell>
          <cell r="Q1274">
            <v>2651381.7400000002</v>
          </cell>
          <cell r="R1274">
            <v>2651381.7400000002</v>
          </cell>
          <cell r="S1274">
            <v>2651381.7400000002</v>
          </cell>
          <cell r="T1274">
            <v>2651381.7400000002</v>
          </cell>
          <cell r="U1274">
            <v>2651381.7400000002</v>
          </cell>
          <cell r="V1274">
            <v>2651381.7400000002</v>
          </cell>
          <cell r="W1274">
            <v>2651381.7400000002</v>
          </cell>
          <cell r="X1274">
            <v>2651381.7400000002</v>
          </cell>
          <cell r="Y1274">
            <v>2651381.7400000002</v>
          </cell>
          <cell r="Z1274">
            <v>2651381.7400000002</v>
          </cell>
          <cell r="AA1274">
            <v>2651381.7400000002</v>
          </cell>
          <cell r="AD1274">
            <v>2651381.7400000007</v>
          </cell>
          <cell r="AE1274">
            <v>2651381.7400000007</v>
          </cell>
          <cell r="AF1274">
            <v>2651381.7400000007</v>
          </cell>
          <cell r="AG1274">
            <v>2651381.7400000007</v>
          </cell>
          <cell r="AH1274">
            <v>2651381.7400000007</v>
          </cell>
          <cell r="AI1274">
            <v>2651381.7400000007</v>
          </cell>
          <cell r="AJ1274">
            <v>2651381.7400000007</v>
          </cell>
          <cell r="AK1274">
            <v>2651381.7400000007</v>
          </cell>
          <cell r="AL1274">
            <v>2651381.7400000007</v>
          </cell>
          <cell r="AM1274">
            <v>2651381.7400000007</v>
          </cell>
          <cell r="AN1274">
            <v>2651381.7400000007</v>
          </cell>
          <cell r="AP1274">
            <v>2540907.5008333339</v>
          </cell>
          <cell r="AT1274" t="str">
            <v>57</v>
          </cell>
        </row>
        <row r="1275">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D1275">
            <v>0</v>
          </cell>
          <cell r="AE1275">
            <v>0</v>
          </cell>
          <cell r="AF1275">
            <v>0</v>
          </cell>
          <cell r="AG1275">
            <v>0</v>
          </cell>
          <cell r="AH1275">
            <v>0</v>
          </cell>
          <cell r="AI1275">
            <v>0</v>
          </cell>
          <cell r="AJ1275">
            <v>0</v>
          </cell>
          <cell r="AK1275">
            <v>0</v>
          </cell>
          <cell r="AL1275">
            <v>0</v>
          </cell>
          <cell r="AM1275">
            <v>0</v>
          </cell>
          <cell r="AN1275">
            <v>0</v>
          </cell>
          <cell r="AP1275">
            <v>0</v>
          </cell>
          <cell r="AT1275" t="str">
            <v>57</v>
          </cell>
        </row>
        <row r="1276">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45000</v>
          </cell>
          <cell r="AA1276">
            <v>45000</v>
          </cell>
          <cell r="AD1276">
            <v>0</v>
          </cell>
          <cell r="AE1276">
            <v>0</v>
          </cell>
          <cell r="AF1276">
            <v>0</v>
          </cell>
          <cell r="AG1276">
            <v>0</v>
          </cell>
          <cell r="AH1276">
            <v>0</v>
          </cell>
          <cell r="AI1276">
            <v>0</v>
          </cell>
          <cell r="AJ1276">
            <v>0</v>
          </cell>
          <cell r="AK1276">
            <v>0</v>
          </cell>
          <cell r="AL1276">
            <v>0</v>
          </cell>
          <cell r="AM1276">
            <v>1875</v>
          </cell>
          <cell r="AN1276">
            <v>5625</v>
          </cell>
          <cell r="AP1276">
            <v>13125</v>
          </cell>
          <cell r="AT1276" t="str">
            <v>57</v>
          </cell>
        </row>
        <row r="1277">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D1277">
            <v>0</v>
          </cell>
          <cell r="AE1277">
            <v>0</v>
          </cell>
          <cell r="AF1277">
            <v>0</v>
          </cell>
          <cell r="AG1277">
            <v>0</v>
          </cell>
          <cell r="AH1277">
            <v>0</v>
          </cell>
          <cell r="AI1277">
            <v>0</v>
          </cell>
          <cell r="AJ1277">
            <v>0</v>
          </cell>
          <cell r="AK1277">
            <v>0</v>
          </cell>
          <cell r="AL1277">
            <v>0</v>
          </cell>
          <cell r="AM1277">
            <v>0</v>
          </cell>
          <cell r="AN1277">
            <v>0</v>
          </cell>
          <cell r="AP1277">
            <v>0</v>
          </cell>
          <cell r="AT1277" t="str">
            <v>57</v>
          </cell>
        </row>
        <row r="1278">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D1278">
            <v>0</v>
          </cell>
          <cell r="AE1278">
            <v>0</v>
          </cell>
          <cell r="AF1278">
            <v>0</v>
          </cell>
          <cell r="AG1278">
            <v>0</v>
          </cell>
          <cell r="AH1278">
            <v>0</v>
          </cell>
          <cell r="AI1278">
            <v>0</v>
          </cell>
          <cell r="AJ1278">
            <v>0</v>
          </cell>
          <cell r="AK1278">
            <v>0</v>
          </cell>
          <cell r="AL1278">
            <v>0</v>
          </cell>
          <cell r="AM1278">
            <v>0</v>
          </cell>
          <cell r="AN1278">
            <v>0</v>
          </cell>
          <cell r="AP1278">
            <v>0</v>
          </cell>
          <cell r="AT1278" t="str">
            <v>57</v>
          </cell>
        </row>
        <row r="1279">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D1279">
            <v>0</v>
          </cell>
          <cell r="AE1279">
            <v>0</v>
          </cell>
          <cell r="AF1279">
            <v>0</v>
          </cell>
          <cell r="AG1279">
            <v>0</v>
          </cell>
          <cell r="AH1279">
            <v>0</v>
          </cell>
          <cell r="AI1279">
            <v>0</v>
          </cell>
          <cell r="AJ1279">
            <v>0</v>
          </cell>
          <cell r="AK1279">
            <v>0</v>
          </cell>
          <cell r="AL1279">
            <v>0</v>
          </cell>
          <cell r="AM1279">
            <v>0</v>
          </cell>
          <cell r="AN1279">
            <v>0</v>
          </cell>
          <cell r="AP1279">
            <v>0</v>
          </cell>
          <cell r="AT1279" t="str">
            <v>57</v>
          </cell>
        </row>
        <row r="1280">
          <cell r="J1280">
            <v>781921.98</v>
          </cell>
          <cell r="K1280">
            <v>782101.95</v>
          </cell>
          <cell r="L1280">
            <v>782101.95</v>
          </cell>
          <cell r="M1280">
            <v>784856.57</v>
          </cell>
          <cell r="N1280">
            <v>785957.33</v>
          </cell>
          <cell r="O1280">
            <v>790312.13</v>
          </cell>
          <cell r="P1280">
            <v>790312.13</v>
          </cell>
          <cell r="Q1280">
            <v>792458.63</v>
          </cell>
          <cell r="R1280">
            <v>796283.63</v>
          </cell>
          <cell r="S1280">
            <v>796283.63</v>
          </cell>
          <cell r="T1280">
            <v>798173.63</v>
          </cell>
          <cell r="U1280">
            <v>799288.63</v>
          </cell>
          <cell r="V1280">
            <v>801808.63</v>
          </cell>
          <cell r="W1280">
            <v>805241.86</v>
          </cell>
          <cell r="X1280">
            <v>807109.36</v>
          </cell>
          <cell r="Y1280">
            <v>807986.86</v>
          </cell>
          <cell r="Z1280">
            <v>811023.83</v>
          </cell>
          <cell r="AA1280">
            <v>813379.13</v>
          </cell>
          <cell r="AD1280">
            <v>783352.45791666675</v>
          </cell>
          <cell r="AE1280">
            <v>784839.06875000009</v>
          </cell>
          <cell r="AF1280">
            <v>786327.70333333325</v>
          </cell>
          <cell r="AG1280">
            <v>787737.73666666669</v>
          </cell>
          <cell r="AH1280">
            <v>789243.23875000002</v>
          </cell>
          <cell r="AI1280">
            <v>790832.95958333323</v>
          </cell>
          <cell r="AJ1280">
            <v>792625.73291666666</v>
          </cell>
          <cell r="AK1280">
            <v>794631.87124999985</v>
          </cell>
          <cell r="AL1280">
            <v>796637.60875000001</v>
          </cell>
          <cell r="AM1280">
            <v>798645.80833333347</v>
          </cell>
          <cell r="AN1280">
            <v>800651.37083333347</v>
          </cell>
          <cell r="AP1280">
            <v>771936.96125000005</v>
          </cell>
          <cell r="AT1280" t="str">
            <v>57</v>
          </cell>
        </row>
        <row r="1281">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D1281">
            <v>0</v>
          </cell>
          <cell r="AE1281">
            <v>0</v>
          </cell>
          <cell r="AF1281">
            <v>0</v>
          </cell>
          <cell r="AG1281">
            <v>0</v>
          </cell>
          <cell r="AH1281">
            <v>0</v>
          </cell>
          <cell r="AI1281">
            <v>0</v>
          </cell>
          <cell r="AJ1281">
            <v>0</v>
          </cell>
          <cell r="AK1281">
            <v>0</v>
          </cell>
          <cell r="AL1281">
            <v>0</v>
          </cell>
          <cell r="AM1281">
            <v>0</v>
          </cell>
          <cell r="AN1281">
            <v>0</v>
          </cell>
          <cell r="AP1281">
            <v>0</v>
          </cell>
          <cell r="AT1281" t="str">
            <v>57</v>
          </cell>
        </row>
        <row r="1282">
          <cell r="J1282">
            <v>5357529.62</v>
          </cell>
          <cell r="K1282">
            <v>5357529.62</v>
          </cell>
          <cell r="L1282">
            <v>5361017.12</v>
          </cell>
          <cell r="M1282">
            <v>5361208.37</v>
          </cell>
          <cell r="N1282">
            <v>5361208.37</v>
          </cell>
          <cell r="O1282">
            <v>5361208.37</v>
          </cell>
          <cell r="P1282">
            <v>5361208.37</v>
          </cell>
          <cell r="Q1282">
            <v>5360730.47</v>
          </cell>
          <cell r="R1282">
            <v>5360730.47</v>
          </cell>
          <cell r="S1282">
            <v>5365710.1100000003</v>
          </cell>
          <cell r="T1282">
            <v>5365710.1100000003</v>
          </cell>
          <cell r="U1282">
            <v>5365710.1100000003</v>
          </cell>
          <cell r="V1282">
            <v>5365710.1100000003</v>
          </cell>
          <cell r="W1282">
            <v>5366996.2699999996</v>
          </cell>
          <cell r="X1282">
            <v>5367131.2699999996</v>
          </cell>
          <cell r="Y1282">
            <v>5367131.2699999996</v>
          </cell>
          <cell r="Z1282">
            <v>5367131.2699999996</v>
          </cell>
          <cell r="AA1282">
            <v>5367131.2699999996</v>
          </cell>
          <cell r="AD1282">
            <v>5359399.732499999</v>
          </cell>
          <cell r="AE1282">
            <v>5359610.5925000003</v>
          </cell>
          <cell r="AF1282">
            <v>5360028.9375</v>
          </cell>
          <cell r="AG1282">
            <v>5360672.6187499994</v>
          </cell>
          <cell r="AH1282">
            <v>5361314.2387500005</v>
          </cell>
          <cell r="AI1282">
            <v>5361965.94625</v>
          </cell>
          <cell r="AJ1282">
            <v>5362701.2437499994</v>
          </cell>
          <cell r="AK1282">
            <v>5363350.4437499996</v>
          </cell>
          <cell r="AL1282">
            <v>5363851.9874999989</v>
          </cell>
          <cell r="AM1282">
            <v>5364345.5624999991</v>
          </cell>
          <cell r="AN1282">
            <v>5364839.1374999983</v>
          </cell>
          <cell r="AP1282">
            <v>5142630.7991666654</v>
          </cell>
          <cell r="AT1282" t="str">
            <v>57</v>
          </cell>
        </row>
        <row r="1283">
          <cell r="J1283">
            <v>8781.25</v>
          </cell>
          <cell r="K1283">
            <v>8781.25</v>
          </cell>
          <cell r="L1283">
            <v>8781.25</v>
          </cell>
          <cell r="M1283">
            <v>8781.25</v>
          </cell>
          <cell r="N1283">
            <v>8781.25</v>
          </cell>
          <cell r="O1283">
            <v>8781.25</v>
          </cell>
          <cell r="P1283">
            <v>8781.25</v>
          </cell>
          <cell r="Q1283">
            <v>8781.25</v>
          </cell>
          <cell r="R1283">
            <v>8781.25</v>
          </cell>
          <cell r="S1283">
            <v>8781.25</v>
          </cell>
          <cell r="T1283">
            <v>8781.25</v>
          </cell>
          <cell r="U1283">
            <v>8781.25</v>
          </cell>
          <cell r="V1283">
            <v>8781.25</v>
          </cell>
          <cell r="W1283">
            <v>8781.25</v>
          </cell>
          <cell r="X1283">
            <v>8781.25</v>
          </cell>
          <cell r="Y1283">
            <v>8781.25</v>
          </cell>
          <cell r="Z1283">
            <v>8781.25</v>
          </cell>
          <cell r="AA1283">
            <v>8781.25</v>
          </cell>
          <cell r="AD1283">
            <v>8359.375</v>
          </cell>
          <cell r="AE1283">
            <v>8453.125</v>
          </cell>
          <cell r="AF1283">
            <v>8546.875</v>
          </cell>
          <cell r="AG1283">
            <v>8640.625</v>
          </cell>
          <cell r="AH1283">
            <v>8734.375</v>
          </cell>
          <cell r="AI1283">
            <v>8781.25</v>
          </cell>
          <cell r="AJ1283">
            <v>8781.25</v>
          </cell>
          <cell r="AK1283">
            <v>8781.25</v>
          </cell>
          <cell r="AL1283">
            <v>8781.25</v>
          </cell>
          <cell r="AM1283">
            <v>8781.25</v>
          </cell>
          <cell r="AN1283">
            <v>8781.25</v>
          </cell>
          <cell r="AP1283">
            <v>8415.3645833333339</v>
          </cell>
          <cell r="AT1283" t="str">
            <v>57</v>
          </cell>
        </row>
        <row r="1284">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D1284">
            <v>0</v>
          </cell>
          <cell r="AE1284">
            <v>0</v>
          </cell>
          <cell r="AF1284">
            <v>0</v>
          </cell>
          <cell r="AG1284">
            <v>0</v>
          </cell>
          <cell r="AH1284">
            <v>0</v>
          </cell>
          <cell r="AI1284">
            <v>0</v>
          </cell>
          <cell r="AJ1284">
            <v>0</v>
          </cell>
          <cell r="AK1284">
            <v>0</v>
          </cell>
          <cell r="AL1284">
            <v>0</v>
          </cell>
          <cell r="AM1284">
            <v>0</v>
          </cell>
          <cell r="AN1284">
            <v>0</v>
          </cell>
          <cell r="AP1284">
            <v>0</v>
          </cell>
          <cell r="AT1284" t="str">
            <v>57</v>
          </cell>
        </row>
        <row r="1285">
          <cell r="J1285">
            <v>935530</v>
          </cell>
          <cell r="K1285">
            <v>935530</v>
          </cell>
          <cell r="L1285">
            <v>935530</v>
          </cell>
          <cell r="M1285">
            <v>935530</v>
          </cell>
          <cell r="N1285">
            <v>935530</v>
          </cell>
          <cell r="O1285">
            <v>935530</v>
          </cell>
          <cell r="P1285">
            <v>935530</v>
          </cell>
          <cell r="Q1285">
            <v>935530</v>
          </cell>
          <cell r="R1285">
            <v>935530</v>
          </cell>
          <cell r="S1285">
            <v>935530</v>
          </cell>
          <cell r="T1285">
            <v>935530</v>
          </cell>
          <cell r="U1285">
            <v>935530</v>
          </cell>
          <cell r="V1285">
            <v>935530</v>
          </cell>
          <cell r="W1285">
            <v>935530</v>
          </cell>
          <cell r="X1285">
            <v>935530</v>
          </cell>
          <cell r="Y1285">
            <v>935530</v>
          </cell>
          <cell r="Z1285">
            <v>935530</v>
          </cell>
          <cell r="AA1285">
            <v>935530</v>
          </cell>
          <cell r="AD1285">
            <v>935530</v>
          </cell>
          <cell r="AE1285">
            <v>935530</v>
          </cell>
          <cell r="AF1285">
            <v>935530</v>
          </cell>
          <cell r="AG1285">
            <v>935530</v>
          </cell>
          <cell r="AH1285">
            <v>935530</v>
          </cell>
          <cell r="AI1285">
            <v>935530</v>
          </cell>
          <cell r="AJ1285">
            <v>935530</v>
          </cell>
          <cell r="AK1285">
            <v>935530</v>
          </cell>
          <cell r="AL1285">
            <v>935530</v>
          </cell>
          <cell r="AM1285">
            <v>935530</v>
          </cell>
          <cell r="AN1285">
            <v>935530</v>
          </cell>
          <cell r="AP1285">
            <v>896549.58333333337</v>
          </cell>
          <cell r="AT1285">
            <v>0</v>
          </cell>
        </row>
        <row r="1286">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D1286">
            <v>0</v>
          </cell>
          <cell r="AE1286">
            <v>0</v>
          </cell>
          <cell r="AF1286">
            <v>0</v>
          </cell>
          <cell r="AG1286">
            <v>0</v>
          </cell>
          <cell r="AH1286">
            <v>0</v>
          </cell>
          <cell r="AI1286">
            <v>0</v>
          </cell>
          <cell r="AJ1286">
            <v>0</v>
          </cell>
          <cell r="AK1286">
            <v>0</v>
          </cell>
          <cell r="AL1286">
            <v>0</v>
          </cell>
          <cell r="AM1286">
            <v>0</v>
          </cell>
          <cell r="AN1286">
            <v>0</v>
          </cell>
          <cell r="AP1286">
            <v>0</v>
          </cell>
          <cell r="AT1286">
            <v>0</v>
          </cell>
        </row>
        <row r="1287">
          <cell r="J1287">
            <v>-3488999.1</v>
          </cell>
          <cell r="K1287">
            <v>-3488999.1</v>
          </cell>
          <cell r="L1287">
            <v>-3488999.1</v>
          </cell>
          <cell r="M1287">
            <v>-3488999.1</v>
          </cell>
          <cell r="N1287">
            <v>-3488999.1</v>
          </cell>
          <cell r="O1287">
            <v>-3488999.1</v>
          </cell>
          <cell r="P1287">
            <v>-3488999.1</v>
          </cell>
          <cell r="Q1287">
            <v>-3488999.1</v>
          </cell>
          <cell r="R1287">
            <v>-3488999.1</v>
          </cell>
          <cell r="S1287">
            <v>-3488999.1</v>
          </cell>
          <cell r="T1287">
            <v>-3488999.1</v>
          </cell>
          <cell r="U1287">
            <v>-3488999.1</v>
          </cell>
          <cell r="V1287">
            <v>-3488999.1</v>
          </cell>
          <cell r="W1287">
            <v>-3488999.1</v>
          </cell>
          <cell r="X1287">
            <v>-3488999.1</v>
          </cell>
          <cell r="Y1287">
            <v>-3488999.1</v>
          </cell>
          <cell r="Z1287">
            <v>-3488999.1</v>
          </cell>
          <cell r="AA1287">
            <v>-3488999.1</v>
          </cell>
          <cell r="AD1287">
            <v>-3488999.100000001</v>
          </cell>
          <cell r="AE1287">
            <v>-3488999.100000001</v>
          </cell>
          <cell r="AF1287">
            <v>-3488999.100000001</v>
          </cell>
          <cell r="AG1287">
            <v>-3488999.100000001</v>
          </cell>
          <cell r="AH1287">
            <v>-3488999.100000001</v>
          </cell>
          <cell r="AI1287">
            <v>-3488999.100000001</v>
          </cell>
          <cell r="AJ1287">
            <v>-3488999.100000001</v>
          </cell>
          <cell r="AK1287">
            <v>-3488999.100000001</v>
          </cell>
          <cell r="AL1287">
            <v>-3488999.100000001</v>
          </cell>
          <cell r="AM1287">
            <v>-3488999.100000001</v>
          </cell>
          <cell r="AN1287">
            <v>-3488999.100000001</v>
          </cell>
          <cell r="AP1287">
            <v>-3343624.1375000007</v>
          </cell>
          <cell r="AT1287" t="str">
            <v>57</v>
          </cell>
        </row>
        <row r="1288">
          <cell r="J1288">
            <v>-801550.75</v>
          </cell>
          <cell r="K1288">
            <v>-801550.75</v>
          </cell>
          <cell r="L1288">
            <v>-801550.75</v>
          </cell>
          <cell r="M1288">
            <v>-801550.75</v>
          </cell>
          <cell r="N1288">
            <v>-801550.75</v>
          </cell>
          <cell r="O1288">
            <v>-801550.75</v>
          </cell>
          <cell r="P1288">
            <v>-801550.75</v>
          </cell>
          <cell r="Q1288">
            <v>-801550.75</v>
          </cell>
          <cell r="R1288">
            <v>-801550.75</v>
          </cell>
          <cell r="S1288">
            <v>-801550.75</v>
          </cell>
          <cell r="T1288">
            <v>-801550.75</v>
          </cell>
          <cell r="U1288">
            <v>-801550.75</v>
          </cell>
          <cell r="V1288">
            <v>-801550.75</v>
          </cell>
          <cell r="W1288">
            <v>-801550.75</v>
          </cell>
          <cell r="X1288">
            <v>-801550.75</v>
          </cell>
          <cell r="Y1288">
            <v>-801550.75</v>
          </cell>
          <cell r="Z1288">
            <v>-801550.75</v>
          </cell>
          <cell r="AA1288">
            <v>-801550.75</v>
          </cell>
          <cell r="AD1288">
            <v>-801550.75</v>
          </cell>
          <cell r="AE1288">
            <v>-801550.75</v>
          </cell>
          <cell r="AF1288">
            <v>-801550.75</v>
          </cell>
          <cell r="AG1288">
            <v>-801550.75</v>
          </cell>
          <cell r="AH1288">
            <v>-801550.75</v>
          </cell>
          <cell r="AI1288">
            <v>-801550.75</v>
          </cell>
          <cell r="AJ1288">
            <v>-801550.75</v>
          </cell>
          <cell r="AK1288">
            <v>-801550.75</v>
          </cell>
          <cell r="AL1288">
            <v>-801550.75</v>
          </cell>
          <cell r="AM1288">
            <v>-801550.75</v>
          </cell>
          <cell r="AN1288">
            <v>-801550.75</v>
          </cell>
          <cell r="AP1288">
            <v>-768152.80208333337</v>
          </cell>
          <cell r="AT1288" t="str">
            <v>57</v>
          </cell>
        </row>
        <row r="1289">
          <cell r="J1289">
            <v>-160310.15</v>
          </cell>
          <cell r="K1289">
            <v>-160310.15</v>
          </cell>
          <cell r="L1289">
            <v>-160310.15</v>
          </cell>
          <cell r="M1289">
            <v>-160310.15</v>
          </cell>
          <cell r="N1289">
            <v>-160310.15</v>
          </cell>
          <cell r="O1289">
            <v>-160310.15</v>
          </cell>
          <cell r="P1289">
            <v>-160310.15</v>
          </cell>
          <cell r="Q1289">
            <v>-160310.15</v>
          </cell>
          <cell r="R1289">
            <v>-160310.15</v>
          </cell>
          <cell r="S1289">
            <v>-160310.15</v>
          </cell>
          <cell r="T1289">
            <v>-160310.15</v>
          </cell>
          <cell r="U1289">
            <v>-160310.15</v>
          </cell>
          <cell r="V1289">
            <v>-160310.15</v>
          </cell>
          <cell r="W1289">
            <v>-160310.15</v>
          </cell>
          <cell r="X1289">
            <v>-160310.15</v>
          </cell>
          <cell r="Y1289">
            <v>-160310.15</v>
          </cell>
          <cell r="Z1289">
            <v>-160310.15</v>
          </cell>
          <cell r="AA1289">
            <v>-160310.15</v>
          </cell>
          <cell r="AD1289">
            <v>-160310.14999999997</v>
          </cell>
          <cell r="AE1289">
            <v>-160310.14999999997</v>
          </cell>
          <cell r="AF1289">
            <v>-160310.14999999997</v>
          </cell>
          <cell r="AG1289">
            <v>-160310.14999999997</v>
          </cell>
          <cell r="AH1289">
            <v>-160310.14999999997</v>
          </cell>
          <cell r="AI1289">
            <v>-160310.14999999997</v>
          </cell>
          <cell r="AJ1289">
            <v>-160310.14999999997</v>
          </cell>
          <cell r="AK1289">
            <v>-160310.14999999997</v>
          </cell>
          <cell r="AL1289">
            <v>-160310.14999999997</v>
          </cell>
          <cell r="AM1289">
            <v>-160310.14999999997</v>
          </cell>
          <cell r="AN1289">
            <v>-160310.14999999997</v>
          </cell>
          <cell r="AP1289">
            <v>-153630.56041666665</v>
          </cell>
          <cell r="AT1289" t="str">
            <v>57</v>
          </cell>
        </row>
        <row r="1290">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D1290">
            <v>0</v>
          </cell>
          <cell r="AE1290">
            <v>0</v>
          </cell>
          <cell r="AF1290">
            <v>0</v>
          </cell>
          <cell r="AG1290">
            <v>0</v>
          </cell>
          <cell r="AH1290">
            <v>0</v>
          </cell>
          <cell r="AI1290">
            <v>0</v>
          </cell>
          <cell r="AJ1290">
            <v>0</v>
          </cell>
          <cell r="AK1290">
            <v>0</v>
          </cell>
          <cell r="AL1290">
            <v>0</v>
          </cell>
          <cell r="AM1290">
            <v>0</v>
          </cell>
          <cell r="AN1290">
            <v>0</v>
          </cell>
          <cell r="AP1290">
            <v>0</v>
          </cell>
          <cell r="AT1290" t="str">
            <v>57</v>
          </cell>
        </row>
        <row r="1291">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D1291">
            <v>0</v>
          </cell>
          <cell r="AE1291">
            <v>0</v>
          </cell>
          <cell r="AF1291">
            <v>0</v>
          </cell>
          <cell r="AG1291">
            <v>0</v>
          </cell>
          <cell r="AH1291">
            <v>0</v>
          </cell>
          <cell r="AI1291">
            <v>0</v>
          </cell>
          <cell r="AJ1291">
            <v>0</v>
          </cell>
          <cell r="AK1291">
            <v>0</v>
          </cell>
          <cell r="AL1291">
            <v>0</v>
          </cell>
          <cell r="AM1291">
            <v>0</v>
          </cell>
          <cell r="AN1291">
            <v>0</v>
          </cell>
          <cell r="AP1291">
            <v>0</v>
          </cell>
          <cell r="AT1291" t="str">
            <v>57</v>
          </cell>
        </row>
        <row r="1292">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D1292">
            <v>0</v>
          </cell>
          <cell r="AE1292">
            <v>0</v>
          </cell>
          <cell r="AF1292">
            <v>0</v>
          </cell>
          <cell r="AG1292">
            <v>0</v>
          </cell>
          <cell r="AH1292">
            <v>0</v>
          </cell>
          <cell r="AI1292">
            <v>0</v>
          </cell>
          <cell r="AJ1292">
            <v>0</v>
          </cell>
          <cell r="AK1292">
            <v>0</v>
          </cell>
          <cell r="AL1292">
            <v>0</v>
          </cell>
          <cell r="AM1292">
            <v>0</v>
          </cell>
          <cell r="AN1292">
            <v>0</v>
          </cell>
          <cell r="AP1292">
            <v>0</v>
          </cell>
          <cell r="AT1292" t="str">
            <v>57</v>
          </cell>
        </row>
        <row r="1293">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D1293">
            <v>0</v>
          </cell>
          <cell r="AE1293">
            <v>0</v>
          </cell>
          <cell r="AF1293">
            <v>0</v>
          </cell>
          <cell r="AG1293">
            <v>0</v>
          </cell>
          <cell r="AH1293">
            <v>0</v>
          </cell>
          <cell r="AI1293">
            <v>0</v>
          </cell>
          <cell r="AJ1293">
            <v>0</v>
          </cell>
          <cell r="AK1293">
            <v>0</v>
          </cell>
          <cell r="AL1293">
            <v>0</v>
          </cell>
          <cell r="AM1293">
            <v>0</v>
          </cell>
          <cell r="AN1293">
            <v>0</v>
          </cell>
          <cell r="AP1293">
            <v>0</v>
          </cell>
          <cell r="AT1293" t="str">
            <v>57</v>
          </cell>
        </row>
        <row r="1294">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D1294">
            <v>0</v>
          </cell>
          <cell r="AE1294">
            <v>0</v>
          </cell>
          <cell r="AF1294">
            <v>0</v>
          </cell>
          <cell r="AG1294">
            <v>0</v>
          </cell>
          <cell r="AH1294">
            <v>0</v>
          </cell>
          <cell r="AI1294">
            <v>0</v>
          </cell>
          <cell r="AJ1294">
            <v>0</v>
          </cell>
          <cell r="AK1294">
            <v>0</v>
          </cell>
          <cell r="AL1294">
            <v>0</v>
          </cell>
          <cell r="AM1294">
            <v>0</v>
          </cell>
          <cell r="AN1294">
            <v>0</v>
          </cell>
          <cell r="AP1294">
            <v>0</v>
          </cell>
          <cell r="AT1294" t="str">
            <v>57</v>
          </cell>
        </row>
        <row r="1295">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D1295">
            <v>0</v>
          </cell>
          <cell r="AE1295">
            <v>0</v>
          </cell>
          <cell r="AF1295">
            <v>0</v>
          </cell>
          <cell r="AG1295">
            <v>0</v>
          </cell>
          <cell r="AH1295">
            <v>0</v>
          </cell>
          <cell r="AI1295">
            <v>0</v>
          </cell>
          <cell r="AJ1295">
            <v>0</v>
          </cell>
          <cell r="AK1295">
            <v>0</v>
          </cell>
          <cell r="AL1295">
            <v>0</v>
          </cell>
          <cell r="AM1295">
            <v>0</v>
          </cell>
          <cell r="AN1295">
            <v>0</v>
          </cell>
          <cell r="AP1295">
            <v>0</v>
          </cell>
          <cell r="AT1295" t="str">
            <v>57</v>
          </cell>
        </row>
        <row r="1296">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D1296">
            <v>0</v>
          </cell>
          <cell r="AE1296">
            <v>0</v>
          </cell>
          <cell r="AF1296">
            <v>0</v>
          </cell>
          <cell r="AG1296">
            <v>0</v>
          </cell>
          <cell r="AH1296">
            <v>0</v>
          </cell>
          <cell r="AI1296">
            <v>0</v>
          </cell>
          <cell r="AJ1296">
            <v>0</v>
          </cell>
          <cell r="AK1296">
            <v>0</v>
          </cell>
          <cell r="AL1296">
            <v>0</v>
          </cell>
          <cell r="AM1296">
            <v>0</v>
          </cell>
          <cell r="AN1296">
            <v>0</v>
          </cell>
          <cell r="AP1296">
            <v>0</v>
          </cell>
          <cell r="AT1296" t="str">
            <v>57</v>
          </cell>
        </row>
        <row r="1297">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D1297">
            <v>0</v>
          </cell>
          <cell r="AE1297">
            <v>0</v>
          </cell>
          <cell r="AF1297">
            <v>0</v>
          </cell>
          <cell r="AG1297">
            <v>0</v>
          </cell>
          <cell r="AH1297">
            <v>0</v>
          </cell>
          <cell r="AI1297">
            <v>0</v>
          </cell>
          <cell r="AJ1297">
            <v>0</v>
          </cell>
          <cell r="AK1297">
            <v>0</v>
          </cell>
          <cell r="AL1297">
            <v>0</v>
          </cell>
          <cell r="AM1297">
            <v>0</v>
          </cell>
          <cell r="AN1297">
            <v>0</v>
          </cell>
          <cell r="AP1297">
            <v>0</v>
          </cell>
          <cell r="AT1297" t="str">
            <v>57</v>
          </cell>
        </row>
        <row r="1298">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D1298">
            <v>0</v>
          </cell>
          <cell r="AE1298">
            <v>0</v>
          </cell>
          <cell r="AF1298">
            <v>0</v>
          </cell>
          <cell r="AG1298">
            <v>0</v>
          </cell>
          <cell r="AH1298">
            <v>0</v>
          </cell>
          <cell r="AI1298">
            <v>0</v>
          </cell>
          <cell r="AJ1298">
            <v>0</v>
          </cell>
          <cell r="AK1298">
            <v>0</v>
          </cell>
          <cell r="AL1298">
            <v>0</v>
          </cell>
          <cell r="AM1298">
            <v>0</v>
          </cell>
          <cell r="AN1298">
            <v>0</v>
          </cell>
          <cell r="AP1298">
            <v>0</v>
          </cell>
          <cell r="AT1298" t="str">
            <v>57</v>
          </cell>
        </row>
        <row r="1299">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D1299">
            <v>0</v>
          </cell>
          <cell r="AE1299">
            <v>0</v>
          </cell>
          <cell r="AF1299">
            <v>0</v>
          </cell>
          <cell r="AG1299">
            <v>0</v>
          </cell>
          <cell r="AH1299">
            <v>0</v>
          </cell>
          <cell r="AI1299">
            <v>0</v>
          </cell>
          <cell r="AJ1299">
            <v>0</v>
          </cell>
          <cell r="AK1299">
            <v>0</v>
          </cell>
          <cell r="AL1299">
            <v>0</v>
          </cell>
          <cell r="AM1299">
            <v>0</v>
          </cell>
          <cell r="AN1299">
            <v>0</v>
          </cell>
          <cell r="AP1299">
            <v>0</v>
          </cell>
          <cell r="AT1299" t="str">
            <v>57</v>
          </cell>
        </row>
        <row r="1300">
          <cell r="J1300">
            <v>12405154.710000001</v>
          </cell>
          <cell r="K1300">
            <v>12405154.710000001</v>
          </cell>
          <cell r="L1300">
            <v>12405154.710000001</v>
          </cell>
          <cell r="M1300">
            <v>12405154.710000001</v>
          </cell>
          <cell r="N1300">
            <v>12405154.710000001</v>
          </cell>
          <cell r="O1300">
            <v>12405154.710000001</v>
          </cell>
          <cell r="P1300">
            <v>12405154.710000001</v>
          </cell>
          <cell r="Q1300">
            <v>12405154.710000001</v>
          </cell>
          <cell r="R1300">
            <v>12405154.710000001</v>
          </cell>
          <cell r="S1300">
            <v>12405154.710000001</v>
          </cell>
          <cell r="T1300">
            <v>12405154.710000001</v>
          </cell>
          <cell r="U1300">
            <v>12405154.710000001</v>
          </cell>
          <cell r="V1300">
            <v>12405154.710000001</v>
          </cell>
          <cell r="W1300">
            <v>12405154.710000001</v>
          </cell>
          <cell r="X1300">
            <v>12405154.710000001</v>
          </cell>
          <cell r="Y1300">
            <v>12405154.710000001</v>
          </cell>
          <cell r="Z1300">
            <v>12405154.710000001</v>
          </cell>
          <cell r="AA1300">
            <v>12405154.710000001</v>
          </cell>
          <cell r="AD1300">
            <v>12405154.710000003</v>
          </cell>
          <cell r="AE1300">
            <v>12405154.710000003</v>
          </cell>
          <cell r="AF1300">
            <v>12405154.710000003</v>
          </cell>
          <cell r="AG1300">
            <v>12405154.710000003</v>
          </cell>
          <cell r="AH1300">
            <v>12405154.710000003</v>
          </cell>
          <cell r="AI1300">
            <v>12405154.710000003</v>
          </cell>
          <cell r="AJ1300">
            <v>12405154.710000003</v>
          </cell>
          <cell r="AK1300">
            <v>12405154.710000003</v>
          </cell>
          <cell r="AL1300">
            <v>12405154.710000003</v>
          </cell>
          <cell r="AM1300">
            <v>12405154.710000003</v>
          </cell>
          <cell r="AN1300">
            <v>12405154.710000003</v>
          </cell>
          <cell r="AP1300">
            <v>11888273.263750002</v>
          </cell>
          <cell r="AT1300" t="str">
            <v>57</v>
          </cell>
        </row>
        <row r="1301">
          <cell r="J1301">
            <v>0</v>
          </cell>
          <cell r="K1301">
            <v>0</v>
          </cell>
          <cell r="L1301">
            <v>0</v>
          </cell>
          <cell r="M1301">
            <v>0</v>
          </cell>
          <cell r="N1301">
            <v>0</v>
          </cell>
          <cell r="O1301">
            <v>0</v>
          </cell>
          <cell r="P1301">
            <v>0</v>
          </cell>
          <cell r="Q1301">
            <v>0</v>
          </cell>
          <cell r="R1301">
            <v>0</v>
          </cell>
          <cell r="S1301">
            <v>0</v>
          </cell>
          <cell r="T1301">
            <v>-190064.35</v>
          </cell>
          <cell r="U1301">
            <v>-190064.35</v>
          </cell>
          <cell r="V1301">
            <v>-190064.35</v>
          </cell>
          <cell r="W1301">
            <v>-264240.05</v>
          </cell>
          <cell r="X1301">
            <v>-264240.05</v>
          </cell>
          <cell r="Y1301">
            <v>-264240.05</v>
          </cell>
          <cell r="Z1301">
            <v>-404102.46</v>
          </cell>
          <cell r="AA1301">
            <v>-404102.46</v>
          </cell>
          <cell r="AD1301">
            <v>0</v>
          </cell>
          <cell r="AE1301">
            <v>0</v>
          </cell>
          <cell r="AF1301">
            <v>0</v>
          </cell>
          <cell r="AG1301">
            <v>-7919.3479166666666</v>
          </cell>
          <cell r="AH1301">
            <v>-23758.043750000001</v>
          </cell>
          <cell r="AI1301">
            <v>-39596.739583333336</v>
          </cell>
          <cell r="AJ1301">
            <v>-58526.089583333342</v>
          </cell>
          <cell r="AK1301">
            <v>-80546.093750000015</v>
          </cell>
          <cell r="AL1301">
            <v>-102566.09791666667</v>
          </cell>
          <cell r="AM1301">
            <v>-130413.70250000001</v>
          </cell>
          <cell r="AN1301">
            <v>-164088.9075</v>
          </cell>
          <cell r="AP1301">
            <v>-235403.20333333334</v>
          </cell>
          <cell r="AT1301" t="str">
            <v>57</v>
          </cell>
        </row>
        <row r="1302">
          <cell r="J1302">
            <v>22000000</v>
          </cell>
          <cell r="K1302">
            <v>21861913.539999999</v>
          </cell>
          <cell r="L1302">
            <v>21861913.539999999</v>
          </cell>
          <cell r="M1302">
            <v>21861913.539999999</v>
          </cell>
          <cell r="N1302">
            <v>27500000</v>
          </cell>
          <cell r="O1302">
            <v>27500000</v>
          </cell>
          <cell r="P1302">
            <v>27500000</v>
          </cell>
          <cell r="Q1302">
            <v>22000000</v>
          </cell>
          <cell r="R1302">
            <v>22000000</v>
          </cell>
          <cell r="S1302">
            <v>22000000</v>
          </cell>
          <cell r="T1302">
            <v>21621445.27</v>
          </cell>
          <cell r="U1302">
            <v>21621445.27</v>
          </cell>
          <cell r="V1302">
            <v>21621445.27</v>
          </cell>
          <cell r="W1302">
            <v>20919845.690000001</v>
          </cell>
          <cell r="X1302">
            <v>20919845.690000001</v>
          </cell>
          <cell r="Y1302">
            <v>20919845.690000001</v>
          </cell>
          <cell r="Z1302">
            <v>20442357.969999999</v>
          </cell>
          <cell r="AA1302">
            <v>20442357.969999999</v>
          </cell>
          <cell r="AD1302">
            <v>23132145.051666666</v>
          </cell>
          <cell r="AE1302">
            <v>23215478.385000002</v>
          </cell>
          <cell r="AF1302">
            <v>23298811.718333334</v>
          </cell>
          <cell r="AG1302">
            <v>23324705.271249998</v>
          </cell>
          <cell r="AH1302">
            <v>23293159.043750003</v>
          </cell>
          <cell r="AI1302">
            <v>23261612.81625</v>
          </cell>
          <cell r="AJ1302">
            <v>23206586.875416666</v>
          </cell>
          <cell r="AK1302">
            <v>23128081.221250001</v>
          </cell>
          <cell r="AL1302">
            <v>23049575.567083333</v>
          </cell>
          <cell r="AM1302">
            <v>22716254.322083335</v>
          </cell>
          <cell r="AN1302">
            <v>22128117.486249998</v>
          </cell>
          <cell r="AP1302">
            <v>21287578.899166666</v>
          </cell>
          <cell r="AT1302" t="str">
            <v>57</v>
          </cell>
        </row>
        <row r="1303">
          <cell r="J1303">
            <v>6426658.46</v>
          </cell>
          <cell r="K1303">
            <v>6513036.9100000001</v>
          </cell>
          <cell r="L1303">
            <v>6558238.9299999997</v>
          </cell>
          <cell r="M1303">
            <v>6710935.7999999998</v>
          </cell>
          <cell r="N1303">
            <v>6872373.6200000001</v>
          </cell>
          <cell r="O1303">
            <v>7031117.3300000001</v>
          </cell>
          <cell r="P1303">
            <v>7201346.5099999998</v>
          </cell>
          <cell r="Q1303">
            <v>7419660.5</v>
          </cell>
          <cell r="R1303">
            <v>7528242.8099999996</v>
          </cell>
          <cell r="S1303">
            <v>7645328.4400000004</v>
          </cell>
          <cell r="T1303">
            <v>7798215.2300000004</v>
          </cell>
          <cell r="U1303">
            <v>7798215.2300000004</v>
          </cell>
          <cell r="V1303">
            <v>8309537.9299999997</v>
          </cell>
          <cell r="W1303">
            <v>8499814.8100000005</v>
          </cell>
          <cell r="X1303">
            <v>8652943.7100000009</v>
          </cell>
          <cell r="Y1303">
            <v>8835195.8699999992</v>
          </cell>
          <cell r="Z1303">
            <v>8977302.5299999993</v>
          </cell>
          <cell r="AA1303">
            <v>9159459.3300000001</v>
          </cell>
          <cell r="AD1303">
            <v>6589220.791666667</v>
          </cell>
          <cell r="AE1303">
            <v>6716370.8120833328</v>
          </cell>
          <cell r="AF1303">
            <v>6836325.4308333322</v>
          </cell>
          <cell r="AG1303">
            <v>6954282.2233333327</v>
          </cell>
          <cell r="AH1303">
            <v>7069432.8683333332</v>
          </cell>
          <cell r="AI1303">
            <v>7203734.1254166663</v>
          </cell>
          <cell r="AJ1303">
            <v>7364969.849166668</v>
          </cell>
          <cell r="AK1303">
            <v>7535031.6275000004</v>
          </cell>
          <cell r="AL1303">
            <v>7710821.8295833329</v>
          </cell>
          <cell r="AM1303">
            <v>7887038.0370833343</v>
          </cell>
          <cell r="AN1303">
            <v>8063424.3250000002</v>
          </cell>
          <cell r="AP1303">
            <v>8130171.9741666662</v>
          </cell>
          <cell r="AT1303" t="str">
            <v>57</v>
          </cell>
        </row>
        <row r="1304">
          <cell r="J1304">
            <v>49298.32</v>
          </cell>
          <cell r="K1304">
            <v>54328.86</v>
          </cell>
          <cell r="L1304">
            <v>227819.36</v>
          </cell>
          <cell r="M1304">
            <v>227819.36</v>
          </cell>
          <cell r="N1304">
            <v>227819.36</v>
          </cell>
          <cell r="O1304">
            <v>232287.35999999999</v>
          </cell>
          <cell r="P1304">
            <v>239225.44</v>
          </cell>
          <cell r="Q1304">
            <v>238684</v>
          </cell>
          <cell r="R1304">
            <v>239013.5</v>
          </cell>
          <cell r="S1304">
            <v>239013.5</v>
          </cell>
          <cell r="T1304">
            <v>239013.5</v>
          </cell>
          <cell r="U1304">
            <v>239013.5</v>
          </cell>
          <cell r="V1304">
            <v>239013.5</v>
          </cell>
          <cell r="W1304">
            <v>293630.5</v>
          </cell>
          <cell r="X1304">
            <v>293811</v>
          </cell>
          <cell r="Y1304">
            <v>293811</v>
          </cell>
          <cell r="Z1304">
            <v>293811</v>
          </cell>
          <cell r="AA1304">
            <v>293811</v>
          </cell>
          <cell r="AD1304">
            <v>130029.54833333332</v>
          </cell>
          <cell r="AE1304">
            <v>146780.36583333332</v>
          </cell>
          <cell r="AF1304">
            <v>163509.41749999998</v>
          </cell>
          <cell r="AG1304">
            <v>180016.62541666665</v>
          </cell>
          <cell r="AH1304">
            <v>196301.98958333328</v>
          </cell>
          <cell r="AI1304">
            <v>212349.47083333335</v>
          </cell>
          <cell r="AJ1304">
            <v>230225.17166666666</v>
          </cell>
          <cell r="AK1304">
            <v>242945.72500000001</v>
          </cell>
          <cell r="AL1304">
            <v>248445.02833333335</v>
          </cell>
          <cell r="AM1304">
            <v>253944.33166666667</v>
          </cell>
          <cell r="AN1304">
            <v>259257.46833333335</v>
          </cell>
          <cell r="AP1304">
            <v>259192.44333333333</v>
          </cell>
          <cell r="AT1304" t="str">
            <v>57</v>
          </cell>
        </row>
        <row r="1305">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D1305">
            <v>0</v>
          </cell>
          <cell r="AE1305">
            <v>0</v>
          </cell>
          <cell r="AF1305">
            <v>0</v>
          </cell>
          <cell r="AG1305">
            <v>0</v>
          </cell>
          <cell r="AH1305">
            <v>0</v>
          </cell>
          <cell r="AI1305">
            <v>0</v>
          </cell>
          <cell r="AJ1305">
            <v>0</v>
          </cell>
          <cell r="AK1305">
            <v>0</v>
          </cell>
          <cell r="AL1305">
            <v>0</v>
          </cell>
          <cell r="AM1305">
            <v>0</v>
          </cell>
          <cell r="AN1305">
            <v>0</v>
          </cell>
          <cell r="AP1305">
            <v>0</v>
          </cell>
          <cell r="AT1305" t="str">
            <v>57</v>
          </cell>
        </row>
        <row r="1306">
          <cell r="J1306">
            <v>231369.84</v>
          </cell>
          <cell r="K1306">
            <v>232919.84</v>
          </cell>
          <cell r="L1306">
            <v>240483.58</v>
          </cell>
          <cell r="M1306">
            <v>242928.58</v>
          </cell>
          <cell r="N1306">
            <v>436858.74</v>
          </cell>
          <cell r="O1306">
            <v>255635.44</v>
          </cell>
          <cell r="P1306">
            <v>449646.4</v>
          </cell>
          <cell r="Q1306">
            <v>479528.95</v>
          </cell>
          <cell r="R1306">
            <v>483104.61</v>
          </cell>
          <cell r="S1306">
            <v>498344.98</v>
          </cell>
          <cell r="T1306">
            <v>530448.35</v>
          </cell>
          <cell r="U1306">
            <v>552313.48</v>
          </cell>
          <cell r="V1306">
            <v>574624.11</v>
          </cell>
          <cell r="W1306">
            <v>622438.01</v>
          </cell>
          <cell r="X1306">
            <v>893568.55</v>
          </cell>
          <cell r="Y1306">
            <v>896418.05</v>
          </cell>
          <cell r="Z1306">
            <v>973882.84</v>
          </cell>
          <cell r="AA1306">
            <v>1081118.92</v>
          </cell>
          <cell r="AD1306">
            <v>280897.59791666671</v>
          </cell>
          <cell r="AE1306">
            <v>301726.50958333333</v>
          </cell>
          <cell r="AF1306">
            <v>323339.42250000004</v>
          </cell>
          <cell r="AG1306">
            <v>346924.99124999996</v>
          </cell>
          <cell r="AH1306">
            <v>372759.2475</v>
          </cell>
          <cell r="AI1306">
            <v>400434.16041666665</v>
          </cell>
          <cell r="AJ1306">
            <v>430966.34541666665</v>
          </cell>
          <cell r="AK1306">
            <v>474408.14291666675</v>
          </cell>
          <cell r="AL1306">
            <v>528848.74458333338</v>
          </cell>
          <cell r="AM1306">
            <v>578453.47666666668</v>
          </cell>
          <cell r="AN1306">
            <v>635224.62583333324</v>
          </cell>
          <cell r="AP1306">
            <v>729144.32374999998</v>
          </cell>
          <cell r="AT1306" t="str">
            <v>57</v>
          </cell>
        </row>
        <row r="1307">
          <cell r="J1307">
            <v>1255840.19</v>
          </cell>
          <cell r="K1307">
            <v>1255840.19</v>
          </cell>
          <cell r="L1307">
            <v>1256078.69</v>
          </cell>
          <cell r="M1307">
            <v>1256873.69</v>
          </cell>
          <cell r="N1307">
            <v>1263973.54</v>
          </cell>
          <cell r="O1307">
            <v>1266333.54</v>
          </cell>
          <cell r="P1307">
            <v>1266333.54</v>
          </cell>
          <cell r="Q1307">
            <v>1265653.31</v>
          </cell>
          <cell r="R1307">
            <v>1265653.31</v>
          </cell>
          <cell r="S1307">
            <v>1265653.31</v>
          </cell>
          <cell r="T1307">
            <v>1265653.31</v>
          </cell>
          <cell r="U1307">
            <v>1265653.31</v>
          </cell>
          <cell r="V1307">
            <v>1265653.31</v>
          </cell>
          <cell r="W1307">
            <v>1265653.31</v>
          </cell>
          <cell r="X1307">
            <v>1265653.31</v>
          </cell>
          <cell r="Y1307">
            <v>1265653.31</v>
          </cell>
          <cell r="Z1307">
            <v>1265653.31</v>
          </cell>
          <cell r="AA1307">
            <v>1265653.31</v>
          </cell>
          <cell r="AD1307">
            <v>1260878.2074999998</v>
          </cell>
          <cell r="AE1307">
            <v>1260414.7641666664</v>
          </cell>
          <cell r="AF1307">
            <v>1260504.5916666666</v>
          </cell>
          <cell r="AG1307">
            <v>1261235.0208333335</v>
          </cell>
          <cell r="AH1307">
            <v>1262052.7808333335</v>
          </cell>
          <cell r="AI1307">
            <v>1262870.5408333335</v>
          </cell>
          <cell r="AJ1307">
            <v>1263688.3008333335</v>
          </cell>
          <cell r="AK1307">
            <v>1264496.1233333338</v>
          </cell>
          <cell r="AL1307">
            <v>1265260.8833333335</v>
          </cell>
          <cell r="AM1307">
            <v>1265696.6912500004</v>
          </cell>
          <cell r="AN1307">
            <v>1265738.3387500003</v>
          </cell>
          <cell r="AP1307">
            <v>1213341.5541666669</v>
          </cell>
          <cell r="AT1307" t="str">
            <v>57</v>
          </cell>
        </row>
        <row r="1308">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D1308">
            <v>0</v>
          </cell>
          <cell r="AE1308">
            <v>0</v>
          </cell>
          <cell r="AF1308">
            <v>0</v>
          </cell>
          <cell r="AG1308">
            <v>0</v>
          </cell>
          <cell r="AH1308">
            <v>0</v>
          </cell>
          <cell r="AI1308">
            <v>0</v>
          </cell>
          <cell r="AJ1308">
            <v>0</v>
          </cell>
          <cell r="AK1308">
            <v>0</v>
          </cell>
          <cell r="AL1308">
            <v>0</v>
          </cell>
          <cell r="AM1308">
            <v>0</v>
          </cell>
          <cell r="AN1308">
            <v>0</v>
          </cell>
          <cell r="AP1308">
            <v>0</v>
          </cell>
          <cell r="AT1308" t="str">
            <v>57</v>
          </cell>
        </row>
        <row r="1309">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D1309">
            <v>0</v>
          </cell>
          <cell r="AE1309">
            <v>0</v>
          </cell>
          <cell r="AF1309">
            <v>0</v>
          </cell>
          <cell r="AG1309">
            <v>0</v>
          </cell>
          <cell r="AH1309">
            <v>0</v>
          </cell>
          <cell r="AI1309">
            <v>0</v>
          </cell>
          <cell r="AJ1309">
            <v>0</v>
          </cell>
          <cell r="AK1309">
            <v>0</v>
          </cell>
          <cell r="AL1309">
            <v>0</v>
          </cell>
          <cell r="AM1309">
            <v>0</v>
          </cell>
          <cell r="AN1309">
            <v>0</v>
          </cell>
          <cell r="AP1309">
            <v>0</v>
          </cell>
          <cell r="AT1309" t="str">
            <v>57</v>
          </cell>
        </row>
        <row r="1310">
          <cell r="J1310">
            <v>631223.56999999995</v>
          </cell>
          <cell r="K1310">
            <v>629429.85</v>
          </cell>
          <cell r="L1310">
            <v>629429.85</v>
          </cell>
          <cell r="M1310">
            <v>629429.85</v>
          </cell>
          <cell r="N1310">
            <v>625574.47</v>
          </cell>
          <cell r="O1310">
            <v>625574.47</v>
          </cell>
          <cell r="P1310">
            <v>625574.47</v>
          </cell>
          <cell r="Q1310">
            <v>640000</v>
          </cell>
          <cell r="R1310">
            <v>640000</v>
          </cell>
          <cell r="S1310">
            <v>640000</v>
          </cell>
          <cell r="T1310">
            <v>634285</v>
          </cell>
          <cell r="U1310">
            <v>634285</v>
          </cell>
          <cell r="V1310">
            <v>634285</v>
          </cell>
          <cell r="W1310">
            <v>627216.77</v>
          </cell>
          <cell r="X1310">
            <v>627216.77</v>
          </cell>
          <cell r="Y1310">
            <v>627216.77</v>
          </cell>
          <cell r="Z1310">
            <v>621434.80000000005</v>
          </cell>
          <cell r="AA1310">
            <v>621434.80000000005</v>
          </cell>
          <cell r="AD1310">
            <v>630515.30583333317</v>
          </cell>
          <cell r="AE1310">
            <v>630931.97249999992</v>
          </cell>
          <cell r="AF1310">
            <v>631348.63916666666</v>
          </cell>
          <cell r="AG1310">
            <v>631684.53208333335</v>
          </cell>
          <cell r="AH1310">
            <v>631939.65125</v>
          </cell>
          <cell r="AI1310">
            <v>632194.77041666664</v>
          </cell>
          <cell r="AJ1310">
            <v>632230.11833333329</v>
          </cell>
          <cell r="AK1310">
            <v>632045.69499999995</v>
          </cell>
          <cell r="AL1310">
            <v>631861.27166666661</v>
          </cell>
          <cell r="AM1310">
            <v>631596.57374999986</v>
          </cell>
          <cell r="AN1310">
            <v>631251.60124999995</v>
          </cell>
          <cell r="AP1310">
            <v>630734.14249999996</v>
          </cell>
          <cell r="AT1310" t="str">
            <v>57</v>
          </cell>
        </row>
        <row r="1311">
          <cell r="J1311">
            <v>530428.43000000005</v>
          </cell>
          <cell r="K1311">
            <v>529545.53</v>
          </cell>
          <cell r="L1311">
            <v>556000</v>
          </cell>
          <cell r="M1311">
            <v>556000</v>
          </cell>
          <cell r="N1311">
            <v>552321.25</v>
          </cell>
          <cell r="O1311">
            <v>552321.25</v>
          </cell>
          <cell r="P1311">
            <v>552321.25</v>
          </cell>
          <cell r="Q1311">
            <v>556500</v>
          </cell>
          <cell r="R1311">
            <v>556500</v>
          </cell>
          <cell r="S1311">
            <v>556500</v>
          </cell>
          <cell r="T1311">
            <v>551520.36</v>
          </cell>
          <cell r="U1311">
            <v>551520.36</v>
          </cell>
          <cell r="V1311">
            <v>551520.36</v>
          </cell>
          <cell r="W1311">
            <v>550234.19999999995</v>
          </cell>
          <cell r="X1311">
            <v>550234.19999999995</v>
          </cell>
          <cell r="Y1311">
            <v>550234.19999999995</v>
          </cell>
          <cell r="Z1311">
            <v>550099.19999999995</v>
          </cell>
          <cell r="AA1311">
            <v>550099.19999999995</v>
          </cell>
          <cell r="AD1311">
            <v>541087.04749999999</v>
          </cell>
          <cell r="AE1311">
            <v>543295.38083333336</v>
          </cell>
          <cell r="AF1311">
            <v>545503.71416666673</v>
          </cell>
          <cell r="AG1311">
            <v>547486.71125000005</v>
          </cell>
          <cell r="AH1311">
            <v>549244.37208333332</v>
          </cell>
          <cell r="AI1311">
            <v>551002.03291666682</v>
          </cell>
          <cell r="AJ1311">
            <v>552742.8912500001</v>
          </cell>
          <cell r="AK1311">
            <v>553364.67750000011</v>
          </cell>
          <cell r="AL1311">
            <v>552884.19416666671</v>
          </cell>
          <cell r="AM1311">
            <v>552551.36708333332</v>
          </cell>
          <cell r="AN1311">
            <v>552366.19624999992</v>
          </cell>
          <cell r="AP1311">
            <v>552088.44000000006</v>
          </cell>
          <cell r="AT1311" t="str">
            <v>57</v>
          </cell>
        </row>
        <row r="1312">
          <cell r="J1312">
            <v>3302394.74</v>
          </cell>
          <cell r="K1312">
            <v>3302394.74</v>
          </cell>
          <cell r="L1312">
            <v>3302394.74</v>
          </cell>
          <cell r="M1312">
            <v>3302394.74</v>
          </cell>
          <cell r="N1312">
            <v>3298050.5</v>
          </cell>
          <cell r="O1312">
            <v>3298050.5</v>
          </cell>
          <cell r="P1312">
            <v>3298050.5</v>
          </cell>
          <cell r="Q1312">
            <v>2475000</v>
          </cell>
          <cell r="R1312">
            <v>2475000</v>
          </cell>
          <cell r="S1312">
            <v>2475000</v>
          </cell>
          <cell r="T1312">
            <v>2475000</v>
          </cell>
          <cell r="U1312">
            <v>2475000</v>
          </cell>
          <cell r="V1312">
            <v>2475000</v>
          </cell>
          <cell r="W1312">
            <v>2475000</v>
          </cell>
          <cell r="X1312">
            <v>2475000</v>
          </cell>
          <cell r="Y1312">
            <v>2475000</v>
          </cell>
          <cell r="Z1312">
            <v>2469837.39</v>
          </cell>
          <cell r="AA1312">
            <v>2469837.39</v>
          </cell>
          <cell r="AD1312">
            <v>3266334.9950000006</v>
          </cell>
          <cell r="AE1312">
            <v>3197584.9950000006</v>
          </cell>
          <cell r="AF1312">
            <v>3128834.9949999996</v>
          </cell>
          <cell r="AG1312">
            <v>3059985.2141666668</v>
          </cell>
          <cell r="AH1312">
            <v>2991035.6524999999</v>
          </cell>
          <cell r="AI1312">
            <v>2922086.0908333329</v>
          </cell>
          <cell r="AJ1312">
            <v>2853136.5291666668</v>
          </cell>
          <cell r="AK1312">
            <v>2784186.9675000003</v>
          </cell>
          <cell r="AL1312">
            <v>2715237.4058333333</v>
          </cell>
          <cell r="AM1312">
            <v>2646253.7454166668</v>
          </cell>
          <cell r="AN1312">
            <v>2577235.9862500001</v>
          </cell>
          <cell r="AP1312">
            <v>2473709.3475000001</v>
          </cell>
          <cell r="AT1312" t="str">
            <v>57</v>
          </cell>
        </row>
        <row r="1313">
          <cell r="J1313">
            <v>236393.37</v>
          </cell>
          <cell r="K1313">
            <v>235736.74</v>
          </cell>
          <cell r="L1313">
            <v>235736.74</v>
          </cell>
          <cell r="M1313">
            <v>235736.74</v>
          </cell>
          <cell r="N1313">
            <v>235736.74</v>
          </cell>
          <cell r="O1313">
            <v>235736.74</v>
          </cell>
          <cell r="P1313">
            <v>235736.74</v>
          </cell>
          <cell r="Q1313">
            <v>222200</v>
          </cell>
          <cell r="R1313">
            <v>222200</v>
          </cell>
          <cell r="S1313">
            <v>222200</v>
          </cell>
          <cell r="T1313">
            <v>218840</v>
          </cell>
          <cell r="U1313">
            <v>218840</v>
          </cell>
          <cell r="V1313">
            <v>218840</v>
          </cell>
          <cell r="W1313">
            <v>217382.37</v>
          </cell>
          <cell r="X1313">
            <v>217382.37</v>
          </cell>
          <cell r="Y1313">
            <v>217382.37</v>
          </cell>
          <cell r="Z1313">
            <v>214546.24</v>
          </cell>
          <cell r="AA1313">
            <v>214546.24</v>
          </cell>
          <cell r="AD1313">
            <v>236016.71249999999</v>
          </cell>
          <cell r="AE1313">
            <v>234616.71249999999</v>
          </cell>
          <cell r="AF1313">
            <v>233216.71249999999</v>
          </cell>
          <cell r="AG1313">
            <v>231785.3220833333</v>
          </cell>
          <cell r="AH1313">
            <v>230322.54125000001</v>
          </cell>
          <cell r="AI1313">
            <v>228859.76041666666</v>
          </cell>
          <cell r="AJ1313">
            <v>227363.60458333336</v>
          </cell>
          <cell r="AK1313">
            <v>225834.07375000001</v>
          </cell>
          <cell r="AL1313">
            <v>224304.54291666669</v>
          </cell>
          <cell r="AM1313">
            <v>222656.84</v>
          </cell>
          <cell r="AN1313">
            <v>220890.965</v>
          </cell>
          <cell r="AP1313">
            <v>217825.48583333334</v>
          </cell>
          <cell r="AT1313" t="str">
            <v>57</v>
          </cell>
        </row>
        <row r="1314">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D1314">
            <v>0</v>
          </cell>
          <cell r="AE1314">
            <v>0</v>
          </cell>
          <cell r="AF1314">
            <v>0</v>
          </cell>
          <cell r="AG1314">
            <v>0</v>
          </cell>
          <cell r="AH1314">
            <v>0</v>
          </cell>
          <cell r="AI1314">
            <v>0</v>
          </cell>
          <cell r="AJ1314">
            <v>0</v>
          </cell>
          <cell r="AK1314">
            <v>0</v>
          </cell>
          <cell r="AL1314">
            <v>0</v>
          </cell>
          <cell r="AM1314">
            <v>0</v>
          </cell>
          <cell r="AN1314">
            <v>0</v>
          </cell>
          <cell r="AP1314">
            <v>0</v>
          </cell>
          <cell r="AT1314" t="str">
            <v>57</v>
          </cell>
        </row>
        <row r="1315">
          <cell r="J1315">
            <v>1293823.8700000001</v>
          </cell>
          <cell r="K1315">
            <v>1283084.1399999999</v>
          </cell>
          <cell r="L1315">
            <v>1283084.1399999999</v>
          </cell>
          <cell r="M1315">
            <v>1283084.1399999999</v>
          </cell>
          <cell r="N1315">
            <v>1109593.6399999999</v>
          </cell>
          <cell r="O1315">
            <v>1109593.6399999999</v>
          </cell>
          <cell r="P1315">
            <v>1109593.6399999999</v>
          </cell>
          <cell r="Q1315">
            <v>1270000</v>
          </cell>
          <cell r="R1315">
            <v>1270000</v>
          </cell>
          <cell r="S1315">
            <v>1270000</v>
          </cell>
          <cell r="T1315">
            <v>1269670.5</v>
          </cell>
          <cell r="U1315">
            <v>1269670.5</v>
          </cell>
          <cell r="V1315">
            <v>1269670.5</v>
          </cell>
          <cell r="W1315">
            <v>1215053.5</v>
          </cell>
          <cell r="X1315">
            <v>1215053.5</v>
          </cell>
          <cell r="Y1315">
            <v>1215053.5</v>
          </cell>
          <cell r="Z1315">
            <v>1214873</v>
          </cell>
          <cell r="AA1315">
            <v>1214873</v>
          </cell>
          <cell r="AD1315">
            <v>1245375.4125000003</v>
          </cell>
          <cell r="AE1315">
            <v>1242875.4125000001</v>
          </cell>
          <cell r="AF1315">
            <v>1240375.4125000001</v>
          </cell>
          <cell r="AG1315">
            <v>1238119.0220833335</v>
          </cell>
          <cell r="AH1315">
            <v>1236106.24125</v>
          </cell>
          <cell r="AI1315">
            <v>1234093.4604166667</v>
          </cell>
          <cell r="AJ1315">
            <v>1230252.46</v>
          </cell>
          <cell r="AK1315">
            <v>1224583.24</v>
          </cell>
          <cell r="AL1315">
            <v>1218914.02</v>
          </cell>
          <cell r="AM1315">
            <v>1220466.05</v>
          </cell>
          <cell r="AN1315">
            <v>1229239.33</v>
          </cell>
          <cell r="AP1315">
            <v>1242399.25</v>
          </cell>
          <cell r="AT1315" t="str">
            <v>57</v>
          </cell>
        </row>
        <row r="1316">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D1316">
            <v>0</v>
          </cell>
          <cell r="AE1316">
            <v>0</v>
          </cell>
          <cell r="AF1316">
            <v>0</v>
          </cell>
          <cell r="AG1316">
            <v>0</v>
          </cell>
          <cell r="AH1316">
            <v>0</v>
          </cell>
          <cell r="AI1316">
            <v>0</v>
          </cell>
          <cell r="AJ1316">
            <v>0</v>
          </cell>
          <cell r="AK1316">
            <v>0</v>
          </cell>
          <cell r="AL1316">
            <v>0</v>
          </cell>
          <cell r="AM1316">
            <v>0</v>
          </cell>
          <cell r="AN1316">
            <v>0</v>
          </cell>
          <cell r="AP1316">
            <v>0</v>
          </cell>
          <cell r="AT1316" t="str">
            <v>57</v>
          </cell>
        </row>
        <row r="1317">
          <cell r="J1317">
            <v>2473994.61</v>
          </cell>
          <cell r="K1317">
            <v>7450000</v>
          </cell>
          <cell r="L1317">
            <v>7450000</v>
          </cell>
          <cell r="M1317">
            <v>7450000</v>
          </cell>
          <cell r="N1317">
            <v>7417375.0499999998</v>
          </cell>
          <cell r="O1317">
            <v>7417375.0499999998</v>
          </cell>
          <cell r="P1317">
            <v>7417375.0499999998</v>
          </cell>
          <cell r="Q1317">
            <v>7450000</v>
          </cell>
          <cell r="R1317">
            <v>7450000</v>
          </cell>
          <cell r="S1317">
            <v>7450000</v>
          </cell>
          <cell r="T1317">
            <v>7405505.5999999996</v>
          </cell>
          <cell r="U1317">
            <v>7405505.5999999996</v>
          </cell>
          <cell r="V1317">
            <v>7405505.5999999996</v>
          </cell>
          <cell r="W1317">
            <v>7364177.9199999999</v>
          </cell>
          <cell r="X1317">
            <v>7364177.9199999999</v>
          </cell>
          <cell r="Y1317">
            <v>7364177.9199999999</v>
          </cell>
          <cell r="Z1317">
            <v>7281029.54</v>
          </cell>
          <cell r="AA1317">
            <v>7281029.54</v>
          </cell>
          <cell r="AD1317">
            <v>5166592.4149999991</v>
          </cell>
          <cell r="AE1317">
            <v>5579092.4149999991</v>
          </cell>
          <cell r="AF1317">
            <v>5991592.4149999991</v>
          </cell>
          <cell r="AG1317">
            <v>6403322.0395833328</v>
          </cell>
          <cell r="AH1317">
            <v>6814281.2887499994</v>
          </cell>
          <cell r="AI1317">
            <v>7225240.5379166668</v>
          </cell>
          <cell r="AJ1317">
            <v>7427144.2424999988</v>
          </cell>
          <cell r="AK1317">
            <v>7419992.4024999999</v>
          </cell>
          <cell r="AL1317">
            <v>7412840.5625</v>
          </cell>
          <cell r="AM1317">
            <v>7403583.5795833347</v>
          </cell>
          <cell r="AN1317">
            <v>7392221.4537500003</v>
          </cell>
          <cell r="AP1317">
            <v>7368928.2650000015</v>
          </cell>
          <cell r="AT1317" t="str">
            <v>57</v>
          </cell>
        </row>
        <row r="1318">
          <cell r="J1318">
            <v>2050000</v>
          </cell>
          <cell r="K1318">
            <v>2048450</v>
          </cell>
          <cell r="L1318">
            <v>2048450</v>
          </cell>
          <cell r="M1318">
            <v>2048450</v>
          </cell>
          <cell r="N1318">
            <v>1844511.1</v>
          </cell>
          <cell r="O1318">
            <v>1844511.1</v>
          </cell>
          <cell r="P1318">
            <v>1844511.1</v>
          </cell>
          <cell r="Q1318">
            <v>2380000</v>
          </cell>
          <cell r="R1318">
            <v>2380000</v>
          </cell>
          <cell r="S1318">
            <v>2380000</v>
          </cell>
          <cell r="T1318">
            <v>2329080.6</v>
          </cell>
          <cell r="U1318">
            <v>2329080.6</v>
          </cell>
          <cell r="V1318">
            <v>2329080.6</v>
          </cell>
          <cell r="W1318">
            <v>2237090.94</v>
          </cell>
          <cell r="X1318">
            <v>2237090.94</v>
          </cell>
          <cell r="Y1318">
            <v>2237090.94</v>
          </cell>
          <cell r="Z1318">
            <v>1885646.11</v>
          </cell>
          <cell r="AA1318">
            <v>1885646.11</v>
          </cell>
          <cell r="AD1318">
            <v>2011990.2750000004</v>
          </cell>
          <cell r="AE1318">
            <v>2039490.2750000001</v>
          </cell>
          <cell r="AF1318">
            <v>2066990.2750000001</v>
          </cell>
          <cell r="AG1318">
            <v>2092368.6333333331</v>
          </cell>
          <cell r="AH1318">
            <v>2115625.35</v>
          </cell>
          <cell r="AI1318">
            <v>2138882.0666666669</v>
          </cell>
          <cell r="AJ1318">
            <v>2158370.4641666668</v>
          </cell>
          <cell r="AK1318">
            <v>2174090.5425000004</v>
          </cell>
          <cell r="AL1318">
            <v>2189810.6208333336</v>
          </cell>
          <cell r="AM1318">
            <v>2199384.6187500004</v>
          </cell>
          <cell r="AN1318">
            <v>2202812.5362500004</v>
          </cell>
          <cell r="AP1318">
            <v>2207954.4124999996</v>
          </cell>
          <cell r="AT1318" t="str">
            <v>57</v>
          </cell>
        </row>
        <row r="1319">
          <cell r="J1319">
            <v>499874.44</v>
          </cell>
          <cell r="K1319">
            <v>499874.44</v>
          </cell>
          <cell r="L1319">
            <v>499874.44</v>
          </cell>
          <cell r="M1319">
            <v>499874.44</v>
          </cell>
          <cell r="N1319">
            <v>491741.09</v>
          </cell>
          <cell r="O1319">
            <v>491741.09</v>
          </cell>
          <cell r="P1319">
            <v>491741.09</v>
          </cell>
          <cell r="Q1319">
            <v>484500</v>
          </cell>
          <cell r="R1319">
            <v>484500</v>
          </cell>
          <cell r="S1319">
            <v>484500</v>
          </cell>
          <cell r="T1319">
            <v>484500</v>
          </cell>
          <cell r="U1319">
            <v>484500</v>
          </cell>
          <cell r="V1319">
            <v>484500</v>
          </cell>
          <cell r="W1319">
            <v>484500</v>
          </cell>
          <cell r="X1319">
            <v>484500</v>
          </cell>
          <cell r="Y1319">
            <v>484500</v>
          </cell>
          <cell r="Z1319">
            <v>484500</v>
          </cell>
          <cell r="AA1319">
            <v>484500</v>
          </cell>
          <cell r="AD1319">
            <v>493997.49249999993</v>
          </cell>
          <cell r="AE1319">
            <v>493997.49249999993</v>
          </cell>
          <cell r="AF1319">
            <v>493997.49249999999</v>
          </cell>
          <cell r="AG1319">
            <v>493356.89083333331</v>
          </cell>
          <cell r="AH1319">
            <v>492075.68749999994</v>
          </cell>
          <cell r="AI1319">
            <v>490794.48416666663</v>
          </cell>
          <cell r="AJ1319">
            <v>489513.28083333332</v>
          </cell>
          <cell r="AK1319">
            <v>488232.07749999996</v>
          </cell>
          <cell r="AL1319">
            <v>486950.87416666659</v>
          </cell>
          <cell r="AM1319">
            <v>486008.56041666662</v>
          </cell>
          <cell r="AN1319">
            <v>485405.13624999998</v>
          </cell>
          <cell r="AP1319">
            <v>484500</v>
          </cell>
          <cell r="AT1319" t="str">
            <v>57</v>
          </cell>
        </row>
        <row r="1320">
          <cell r="J1320">
            <v>200000</v>
          </cell>
          <cell r="K1320">
            <v>200000</v>
          </cell>
          <cell r="L1320">
            <v>200000</v>
          </cell>
          <cell r="M1320">
            <v>200000</v>
          </cell>
          <cell r="N1320">
            <v>200000</v>
          </cell>
          <cell r="O1320">
            <v>200000</v>
          </cell>
          <cell r="P1320">
            <v>200000</v>
          </cell>
          <cell r="Q1320">
            <v>200000</v>
          </cell>
          <cell r="R1320">
            <v>200000</v>
          </cell>
          <cell r="S1320">
            <v>200000</v>
          </cell>
          <cell r="T1320">
            <v>200000</v>
          </cell>
          <cell r="U1320">
            <v>200000</v>
          </cell>
          <cell r="V1320">
            <v>200000</v>
          </cell>
          <cell r="W1320">
            <v>200000</v>
          </cell>
          <cell r="X1320">
            <v>200000</v>
          </cell>
          <cell r="Y1320">
            <v>200000</v>
          </cell>
          <cell r="Z1320">
            <v>200000</v>
          </cell>
          <cell r="AA1320">
            <v>200000</v>
          </cell>
          <cell r="AD1320">
            <v>200000</v>
          </cell>
          <cell r="AE1320">
            <v>200000</v>
          </cell>
          <cell r="AF1320">
            <v>200000</v>
          </cell>
          <cell r="AG1320">
            <v>200000</v>
          </cell>
          <cell r="AH1320">
            <v>200000</v>
          </cell>
          <cell r="AI1320">
            <v>200000</v>
          </cell>
          <cell r="AJ1320">
            <v>200000</v>
          </cell>
          <cell r="AK1320">
            <v>200000</v>
          </cell>
          <cell r="AL1320">
            <v>200000</v>
          </cell>
          <cell r="AM1320">
            <v>200000</v>
          </cell>
          <cell r="AN1320">
            <v>200000</v>
          </cell>
          <cell r="AP1320">
            <v>200000</v>
          </cell>
          <cell r="AT1320" t="str">
            <v>57</v>
          </cell>
        </row>
        <row r="1321">
          <cell r="J1321">
            <v>140000</v>
          </cell>
          <cell r="K1321">
            <v>140000</v>
          </cell>
          <cell r="L1321">
            <v>140000</v>
          </cell>
          <cell r="M1321">
            <v>140000</v>
          </cell>
          <cell r="N1321">
            <v>130200.01</v>
          </cell>
          <cell r="O1321">
            <v>130200.01</v>
          </cell>
          <cell r="P1321">
            <v>130200.01</v>
          </cell>
          <cell r="Q1321">
            <v>140000</v>
          </cell>
          <cell r="R1321">
            <v>140000</v>
          </cell>
          <cell r="S1321">
            <v>140000</v>
          </cell>
          <cell r="T1321">
            <v>140000</v>
          </cell>
          <cell r="U1321">
            <v>140000</v>
          </cell>
          <cell r="V1321">
            <v>140000</v>
          </cell>
          <cell r="W1321">
            <v>140000</v>
          </cell>
          <cell r="X1321">
            <v>140000</v>
          </cell>
          <cell r="Y1321">
            <v>140000</v>
          </cell>
          <cell r="Z1321">
            <v>140000</v>
          </cell>
          <cell r="AA1321">
            <v>140000</v>
          </cell>
          <cell r="AD1321">
            <v>137550.0025</v>
          </cell>
          <cell r="AE1321">
            <v>137550.0025</v>
          </cell>
          <cell r="AF1321">
            <v>137550.0025</v>
          </cell>
          <cell r="AG1321">
            <v>137550.0025</v>
          </cell>
          <cell r="AH1321">
            <v>137550.0025</v>
          </cell>
          <cell r="AI1321">
            <v>137550.0025</v>
          </cell>
          <cell r="AJ1321">
            <v>137550.0025</v>
          </cell>
          <cell r="AK1321">
            <v>137550.0025</v>
          </cell>
          <cell r="AL1321">
            <v>137550.0025</v>
          </cell>
          <cell r="AM1321">
            <v>137958.33541666667</v>
          </cell>
          <cell r="AN1321">
            <v>138775.00125</v>
          </cell>
          <cell r="AP1321">
            <v>140000</v>
          </cell>
          <cell r="AT1321" t="str">
            <v>57</v>
          </cell>
        </row>
        <row r="1322">
          <cell r="J1322">
            <v>100000</v>
          </cell>
          <cell r="K1322">
            <v>100000</v>
          </cell>
          <cell r="L1322">
            <v>100000</v>
          </cell>
          <cell r="M1322">
            <v>100000</v>
          </cell>
          <cell r="N1322">
            <v>100000</v>
          </cell>
          <cell r="O1322">
            <v>100000</v>
          </cell>
          <cell r="P1322">
            <v>100000</v>
          </cell>
          <cell r="Q1322">
            <v>100000</v>
          </cell>
          <cell r="R1322">
            <v>100000</v>
          </cell>
          <cell r="S1322">
            <v>100000</v>
          </cell>
          <cell r="T1322">
            <v>100000</v>
          </cell>
          <cell r="U1322">
            <v>100000</v>
          </cell>
          <cell r="V1322">
            <v>100000</v>
          </cell>
          <cell r="W1322">
            <v>100000</v>
          </cell>
          <cell r="X1322">
            <v>100000</v>
          </cell>
          <cell r="Y1322">
            <v>100000</v>
          </cell>
          <cell r="Z1322">
            <v>100000</v>
          </cell>
          <cell r="AA1322">
            <v>100000</v>
          </cell>
          <cell r="AD1322">
            <v>100000</v>
          </cell>
          <cell r="AE1322">
            <v>100000</v>
          </cell>
          <cell r="AF1322">
            <v>100000</v>
          </cell>
          <cell r="AG1322">
            <v>100000</v>
          </cell>
          <cell r="AH1322">
            <v>100000</v>
          </cell>
          <cell r="AI1322">
            <v>100000</v>
          </cell>
          <cell r="AJ1322">
            <v>100000</v>
          </cell>
          <cell r="AK1322">
            <v>100000</v>
          </cell>
          <cell r="AL1322">
            <v>100000</v>
          </cell>
          <cell r="AM1322">
            <v>100000</v>
          </cell>
          <cell r="AN1322">
            <v>100000</v>
          </cell>
          <cell r="AP1322">
            <v>100000</v>
          </cell>
          <cell r="AT1322" t="str">
            <v>57</v>
          </cell>
        </row>
        <row r="1323">
          <cell r="J1323">
            <v>163595.71</v>
          </cell>
          <cell r="K1323">
            <v>163595.71</v>
          </cell>
          <cell r="L1323">
            <v>163595.71</v>
          </cell>
          <cell r="M1323">
            <v>163595.71</v>
          </cell>
          <cell r="N1323">
            <v>163595.71</v>
          </cell>
          <cell r="O1323">
            <v>164151.93</v>
          </cell>
          <cell r="P1323">
            <v>164151.93</v>
          </cell>
          <cell r="Q1323">
            <v>164151.93</v>
          </cell>
          <cell r="R1323">
            <v>164151.93</v>
          </cell>
          <cell r="S1323">
            <v>164151.93</v>
          </cell>
          <cell r="T1323">
            <v>164151.93</v>
          </cell>
          <cell r="U1323">
            <v>164151.93</v>
          </cell>
          <cell r="V1323">
            <v>164151.93</v>
          </cell>
          <cell r="W1323">
            <v>164151.93</v>
          </cell>
          <cell r="X1323">
            <v>164151.93</v>
          </cell>
          <cell r="Y1323">
            <v>164151.93</v>
          </cell>
          <cell r="Z1323">
            <v>164151.93</v>
          </cell>
          <cell r="AA1323">
            <v>165965.81</v>
          </cell>
          <cell r="AD1323">
            <v>163711.58916666664</v>
          </cell>
          <cell r="AE1323">
            <v>163757.94083333333</v>
          </cell>
          <cell r="AF1323">
            <v>163804.29249999998</v>
          </cell>
          <cell r="AG1323">
            <v>163850.64416666664</v>
          </cell>
          <cell r="AH1323">
            <v>163896.99583333332</v>
          </cell>
          <cell r="AI1323">
            <v>163943.34749999997</v>
          </cell>
          <cell r="AJ1323">
            <v>163989.69916666663</v>
          </cell>
          <cell r="AK1323">
            <v>164036.05083333331</v>
          </cell>
          <cell r="AL1323">
            <v>164082.40249999997</v>
          </cell>
          <cell r="AM1323">
            <v>164128.75416666662</v>
          </cell>
          <cell r="AN1323">
            <v>164227.5083333333</v>
          </cell>
          <cell r="AP1323">
            <v>164529.82166666666</v>
          </cell>
          <cell r="AT1323" t="str">
            <v xml:space="preserve"> </v>
          </cell>
        </row>
        <row r="1324">
          <cell r="J1324">
            <v>817108.2</v>
          </cell>
          <cell r="K1324">
            <v>817108.2</v>
          </cell>
          <cell r="L1324">
            <v>817108.2</v>
          </cell>
          <cell r="M1324">
            <v>817108.2</v>
          </cell>
          <cell r="N1324">
            <v>817108.2</v>
          </cell>
          <cell r="O1324">
            <v>824293.54</v>
          </cell>
          <cell r="P1324">
            <v>824293.54</v>
          </cell>
          <cell r="Q1324">
            <v>824293.54</v>
          </cell>
          <cell r="R1324">
            <v>824293.54</v>
          </cell>
          <cell r="S1324">
            <v>824293.54</v>
          </cell>
          <cell r="T1324">
            <v>824293.54</v>
          </cell>
          <cell r="U1324">
            <v>824293.54</v>
          </cell>
          <cell r="V1324">
            <v>824293.54</v>
          </cell>
          <cell r="W1324">
            <v>824293.54</v>
          </cell>
          <cell r="X1324">
            <v>824293.54</v>
          </cell>
          <cell r="Y1324">
            <v>824293.54</v>
          </cell>
          <cell r="Z1324">
            <v>824293.54</v>
          </cell>
          <cell r="AA1324">
            <v>847622.47</v>
          </cell>
          <cell r="AD1324">
            <v>818605.14583333337</v>
          </cell>
          <cell r="AE1324">
            <v>819203.92416666669</v>
          </cell>
          <cell r="AF1324">
            <v>819802.70250000001</v>
          </cell>
          <cell r="AG1324">
            <v>820401.48083333333</v>
          </cell>
          <cell r="AH1324">
            <v>821000.25916666666</v>
          </cell>
          <cell r="AI1324">
            <v>821599.03749999998</v>
          </cell>
          <cell r="AJ1324">
            <v>822197.8158333333</v>
          </cell>
          <cell r="AK1324">
            <v>822796.59416666673</v>
          </cell>
          <cell r="AL1324">
            <v>823395.37250000006</v>
          </cell>
          <cell r="AM1324">
            <v>823994.15083333338</v>
          </cell>
          <cell r="AN1324">
            <v>825265.57875000022</v>
          </cell>
          <cell r="AP1324">
            <v>829153.73375000013</v>
          </cell>
          <cell r="AT1324" t="str">
            <v xml:space="preserve"> </v>
          </cell>
        </row>
        <row r="1325">
          <cell r="J1325">
            <v>1449799.6</v>
          </cell>
          <cell r="K1325">
            <v>1449799.6</v>
          </cell>
          <cell r="L1325">
            <v>1449799.6</v>
          </cell>
          <cell r="M1325">
            <v>1449799.6</v>
          </cell>
          <cell r="N1325">
            <v>1449799.6</v>
          </cell>
          <cell r="O1325">
            <v>1450030.8</v>
          </cell>
          <cell r="P1325">
            <v>1450030.8</v>
          </cell>
          <cell r="Q1325">
            <v>1450030.8</v>
          </cell>
          <cell r="R1325">
            <v>1450030.8</v>
          </cell>
          <cell r="S1325">
            <v>1450030.8</v>
          </cell>
          <cell r="T1325">
            <v>1450030.8</v>
          </cell>
          <cell r="U1325">
            <v>1450030.8</v>
          </cell>
          <cell r="V1325">
            <v>1450030.8</v>
          </cell>
          <cell r="W1325">
            <v>1450030.8</v>
          </cell>
          <cell r="X1325">
            <v>1450030.8</v>
          </cell>
          <cell r="Y1325">
            <v>1450030.8</v>
          </cell>
          <cell r="Z1325">
            <v>1450030.8</v>
          </cell>
          <cell r="AA1325">
            <v>1450784.75</v>
          </cell>
          <cell r="AD1325">
            <v>1449847.7666666666</v>
          </cell>
          <cell r="AE1325">
            <v>1449867.0333333334</v>
          </cell>
          <cell r="AF1325">
            <v>1449886.3</v>
          </cell>
          <cell r="AG1325">
            <v>1449905.5666666671</v>
          </cell>
          <cell r="AH1325">
            <v>1449924.8333333337</v>
          </cell>
          <cell r="AI1325">
            <v>1449944.1000000003</v>
          </cell>
          <cell r="AJ1325">
            <v>1449963.3666666672</v>
          </cell>
          <cell r="AK1325">
            <v>1449982.6333333338</v>
          </cell>
          <cell r="AL1325">
            <v>1450001.9000000004</v>
          </cell>
          <cell r="AM1325">
            <v>1450021.166666667</v>
          </cell>
          <cell r="AN1325">
            <v>1450062.2145833336</v>
          </cell>
          <cell r="AP1325">
            <v>1450187.8729166668</v>
          </cell>
          <cell r="AT1325" t="str">
            <v xml:space="preserve"> </v>
          </cell>
        </row>
        <row r="1326">
          <cell r="J1326">
            <v>1257125.7</v>
          </cell>
          <cell r="K1326">
            <v>1283684.77</v>
          </cell>
          <cell r="L1326">
            <v>1283684.77</v>
          </cell>
          <cell r="M1326">
            <v>1283684.77</v>
          </cell>
          <cell r="N1326">
            <v>3458805.07</v>
          </cell>
          <cell r="O1326">
            <v>3470451.36</v>
          </cell>
          <cell r="P1326">
            <v>3470451.36</v>
          </cell>
          <cell r="Q1326">
            <v>3147880.49</v>
          </cell>
          <cell r="R1326">
            <v>3147880.49</v>
          </cell>
          <cell r="S1326">
            <v>3147880.49</v>
          </cell>
          <cell r="T1326">
            <v>3150967.92</v>
          </cell>
          <cell r="U1326">
            <v>2916923.92</v>
          </cell>
          <cell r="V1326">
            <v>2916923.92</v>
          </cell>
          <cell r="W1326">
            <v>2875631.38</v>
          </cell>
          <cell r="X1326">
            <v>2875631.38</v>
          </cell>
          <cell r="Y1326">
            <v>2875631.38</v>
          </cell>
          <cell r="Z1326">
            <v>2769391.66</v>
          </cell>
          <cell r="AA1326">
            <v>2799624.09</v>
          </cell>
          <cell r="AD1326">
            <v>1901583.5558333334</v>
          </cell>
          <cell r="AE1326">
            <v>2056476.155833333</v>
          </cell>
          <cell r="AF1326">
            <v>2211368.7558333334</v>
          </cell>
          <cell r="AG1326">
            <v>2367725.148333333</v>
          </cell>
          <cell r="AH1326">
            <v>2515793.5000000005</v>
          </cell>
          <cell r="AI1326">
            <v>2654110.0183333335</v>
          </cell>
          <cell r="AJ1326">
            <v>2789599.38625</v>
          </cell>
          <cell r="AK1326">
            <v>2922261.6037500002</v>
          </cell>
          <cell r="AL1326">
            <v>3054923.8212500005</v>
          </cell>
          <cell r="AM1326">
            <v>3092529.3712500003</v>
          </cell>
          <cell r="AN1326">
            <v>3035852.67625</v>
          </cell>
          <cell r="AP1326">
            <v>2932756.7108333334</v>
          </cell>
          <cell r="AT1326" t="str">
            <v xml:space="preserve"> </v>
          </cell>
        </row>
        <row r="1327">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D1327">
            <v>0</v>
          </cell>
          <cell r="AE1327">
            <v>0</v>
          </cell>
          <cell r="AF1327">
            <v>0</v>
          </cell>
          <cell r="AG1327">
            <v>0</v>
          </cell>
          <cell r="AH1327">
            <v>0</v>
          </cell>
          <cell r="AI1327">
            <v>0</v>
          </cell>
          <cell r="AJ1327">
            <v>0</v>
          </cell>
          <cell r="AK1327">
            <v>0</v>
          </cell>
          <cell r="AL1327">
            <v>0</v>
          </cell>
          <cell r="AM1327">
            <v>0</v>
          </cell>
          <cell r="AN1327">
            <v>0</v>
          </cell>
          <cell r="AP1327">
            <v>0</v>
          </cell>
          <cell r="AT1327">
            <v>0</v>
          </cell>
        </row>
        <row r="1328">
          <cell r="J1328">
            <v>0</v>
          </cell>
          <cell r="K1328">
            <v>0</v>
          </cell>
          <cell r="L1328">
            <v>0</v>
          </cell>
          <cell r="M1328">
            <v>0</v>
          </cell>
          <cell r="N1328">
            <v>0</v>
          </cell>
          <cell r="O1328">
            <v>0</v>
          </cell>
          <cell r="P1328">
            <v>0</v>
          </cell>
          <cell r="Q1328">
            <v>0</v>
          </cell>
          <cell r="R1328">
            <v>0</v>
          </cell>
          <cell r="S1328">
            <v>0</v>
          </cell>
          <cell r="T1328">
            <v>0</v>
          </cell>
          <cell r="U1328">
            <v>631427.37</v>
          </cell>
          <cell r="V1328">
            <v>574024.87</v>
          </cell>
          <cell r="W1328">
            <v>574024.87</v>
          </cell>
          <cell r="X1328">
            <v>0</v>
          </cell>
          <cell r="Y1328">
            <v>0</v>
          </cell>
          <cell r="Z1328">
            <v>0</v>
          </cell>
          <cell r="AA1328">
            <v>0</v>
          </cell>
          <cell r="AD1328">
            <v>0</v>
          </cell>
          <cell r="AE1328">
            <v>0</v>
          </cell>
          <cell r="AF1328">
            <v>0</v>
          </cell>
          <cell r="AG1328">
            <v>0</v>
          </cell>
          <cell r="AH1328">
            <v>26309.473750000001</v>
          </cell>
          <cell r="AI1328">
            <v>76536.650416666656</v>
          </cell>
          <cell r="AJ1328">
            <v>124372.05625000001</v>
          </cell>
          <cell r="AK1328">
            <v>148289.75916666666</v>
          </cell>
          <cell r="AL1328">
            <v>148289.75916666666</v>
          </cell>
          <cell r="AM1328">
            <v>148289.75916666666</v>
          </cell>
          <cell r="AN1328">
            <v>148289.75916666666</v>
          </cell>
          <cell r="AP1328">
            <v>148289.75916666666</v>
          </cell>
          <cell r="AT1328">
            <v>0</v>
          </cell>
        </row>
        <row r="1329">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D1329">
            <v>0</v>
          </cell>
          <cell r="AE1329">
            <v>0</v>
          </cell>
          <cell r="AF1329">
            <v>0</v>
          </cell>
          <cell r="AG1329">
            <v>0</v>
          </cell>
          <cell r="AH1329">
            <v>0</v>
          </cell>
          <cell r="AI1329">
            <v>0</v>
          </cell>
          <cell r="AJ1329">
            <v>0</v>
          </cell>
          <cell r="AK1329">
            <v>0</v>
          </cell>
          <cell r="AL1329">
            <v>0</v>
          </cell>
          <cell r="AM1329">
            <v>0</v>
          </cell>
          <cell r="AN1329">
            <v>0</v>
          </cell>
          <cell r="AP1329">
            <v>208333.33333333334</v>
          </cell>
          <cell r="AT1329">
            <v>0</v>
          </cell>
        </row>
        <row r="1330">
          <cell r="J1330">
            <v>155510.24</v>
          </cell>
          <cell r="K1330">
            <v>139842.70000000001</v>
          </cell>
          <cell r="L1330">
            <v>93887</v>
          </cell>
          <cell r="M1330">
            <v>28087.84</v>
          </cell>
          <cell r="N1330">
            <v>238666.58</v>
          </cell>
          <cell r="O1330">
            <v>647170.75</v>
          </cell>
          <cell r="P1330">
            <v>1134782.8999999999</v>
          </cell>
          <cell r="Q1330">
            <v>0</v>
          </cell>
          <cell r="R1330">
            <v>282798.09000000003</v>
          </cell>
          <cell r="S1330">
            <v>427577.95</v>
          </cell>
          <cell r="T1330">
            <v>444760.76</v>
          </cell>
          <cell r="U1330">
            <v>379083.97</v>
          </cell>
          <cell r="V1330">
            <v>363279.04</v>
          </cell>
          <cell r="W1330">
            <v>276589.46999999997</v>
          </cell>
          <cell r="X1330">
            <v>215864.66</v>
          </cell>
          <cell r="Y1330">
            <v>164725.32</v>
          </cell>
          <cell r="Z1330">
            <v>259216.37</v>
          </cell>
          <cell r="AA1330">
            <v>579641.73</v>
          </cell>
          <cell r="AD1330">
            <v>275109.8808333333</v>
          </cell>
          <cell r="AE1330">
            <v>276844.51708333334</v>
          </cell>
          <cell r="AF1330">
            <v>287203.82416666666</v>
          </cell>
          <cell r="AG1330">
            <v>305821.44999999995</v>
          </cell>
          <cell r="AH1330">
            <v>323414.23499999993</v>
          </cell>
          <cell r="AI1330">
            <v>339671.09833333333</v>
          </cell>
          <cell r="AJ1330">
            <v>354025.91375000001</v>
          </cell>
          <cell r="AK1330">
            <v>364806.09833333333</v>
          </cell>
          <cell r="AL1330">
            <v>375581.72916666669</v>
          </cell>
          <cell r="AM1330">
            <v>382131.19874999998</v>
          </cell>
          <cell r="AN1330">
            <v>380173.73083333328</v>
          </cell>
          <cell r="AP1330">
            <v>359608.40500000003</v>
          </cell>
          <cell r="AT1330" t="str">
            <v>57</v>
          </cell>
        </row>
        <row r="1331">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D1331">
            <v>0</v>
          </cell>
          <cell r="AE1331">
            <v>0</v>
          </cell>
          <cell r="AF1331">
            <v>0</v>
          </cell>
          <cell r="AG1331">
            <v>0</v>
          </cell>
          <cell r="AH1331">
            <v>0</v>
          </cell>
          <cell r="AI1331">
            <v>0</v>
          </cell>
          <cell r="AJ1331">
            <v>0</v>
          </cell>
          <cell r="AK1331">
            <v>0</v>
          </cell>
          <cell r="AL1331">
            <v>0</v>
          </cell>
          <cell r="AM1331">
            <v>0</v>
          </cell>
          <cell r="AN1331">
            <v>0</v>
          </cell>
          <cell r="AP1331">
            <v>0</v>
          </cell>
          <cell r="AT1331">
            <v>0</v>
          </cell>
        </row>
        <row r="1332">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D1332">
            <v>0</v>
          </cell>
          <cell r="AE1332">
            <v>0</v>
          </cell>
          <cell r="AF1332">
            <v>0</v>
          </cell>
          <cell r="AG1332">
            <v>0</v>
          </cell>
          <cell r="AH1332">
            <v>0</v>
          </cell>
          <cell r="AI1332">
            <v>0</v>
          </cell>
          <cell r="AJ1332">
            <v>0</v>
          </cell>
          <cell r="AK1332">
            <v>0</v>
          </cell>
          <cell r="AL1332">
            <v>0</v>
          </cell>
          <cell r="AM1332">
            <v>0</v>
          </cell>
          <cell r="AN1332">
            <v>0</v>
          </cell>
          <cell r="AP1332">
            <v>0</v>
          </cell>
          <cell r="AT1332">
            <v>0</v>
          </cell>
        </row>
        <row r="1333">
          <cell r="J1333">
            <v>0</v>
          </cell>
          <cell r="K1333">
            <v>0</v>
          </cell>
          <cell r="L1333">
            <v>0</v>
          </cell>
          <cell r="M1333">
            <v>481168.02</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D1333">
            <v>40097.334999999999</v>
          </cell>
          <cell r="AE1333">
            <v>40097.334999999999</v>
          </cell>
          <cell r="AF1333">
            <v>40097.334999999999</v>
          </cell>
          <cell r="AG1333">
            <v>40097.334999999999</v>
          </cell>
          <cell r="AH1333">
            <v>40097.334999999999</v>
          </cell>
          <cell r="AI1333">
            <v>40097.334999999999</v>
          </cell>
          <cell r="AJ1333">
            <v>40097.334999999999</v>
          </cell>
          <cell r="AK1333">
            <v>40097.334999999999</v>
          </cell>
          <cell r="AL1333">
            <v>20048.6675</v>
          </cell>
          <cell r="AM1333">
            <v>0</v>
          </cell>
          <cell r="AN1333">
            <v>0</v>
          </cell>
          <cell r="AP1333">
            <v>0</v>
          </cell>
          <cell r="AT1333">
            <v>0</v>
          </cell>
        </row>
        <row r="1334">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D1334">
            <v>0</v>
          </cell>
          <cell r="AE1334">
            <v>0</v>
          </cell>
          <cell r="AF1334">
            <v>0</v>
          </cell>
          <cell r="AG1334">
            <v>0</v>
          </cell>
          <cell r="AH1334">
            <v>0</v>
          </cell>
          <cell r="AI1334">
            <v>0</v>
          </cell>
          <cell r="AJ1334">
            <v>0</v>
          </cell>
          <cell r="AK1334">
            <v>0</v>
          </cell>
          <cell r="AL1334">
            <v>0</v>
          </cell>
          <cell r="AM1334">
            <v>0</v>
          </cell>
          <cell r="AN1334">
            <v>0</v>
          </cell>
          <cell r="AP1334">
            <v>0</v>
          </cell>
          <cell r="AT1334">
            <v>0</v>
          </cell>
        </row>
        <row r="1335">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D1335">
            <v>0</v>
          </cell>
          <cell r="AE1335">
            <v>0</v>
          </cell>
          <cell r="AF1335">
            <v>0</v>
          </cell>
          <cell r="AG1335">
            <v>0</v>
          </cell>
          <cell r="AH1335">
            <v>0</v>
          </cell>
          <cell r="AI1335">
            <v>0</v>
          </cell>
          <cell r="AJ1335">
            <v>0</v>
          </cell>
          <cell r="AK1335">
            <v>0</v>
          </cell>
          <cell r="AL1335">
            <v>0</v>
          </cell>
          <cell r="AM1335">
            <v>0</v>
          </cell>
          <cell r="AN1335">
            <v>0</v>
          </cell>
          <cell r="AP1335">
            <v>0</v>
          </cell>
          <cell r="AT1335">
            <v>0</v>
          </cell>
        </row>
        <row r="1336">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D1336">
            <v>0</v>
          </cell>
          <cell r="AE1336">
            <v>0</v>
          </cell>
          <cell r="AF1336">
            <v>0</v>
          </cell>
          <cell r="AG1336">
            <v>0</v>
          </cell>
          <cell r="AH1336">
            <v>0</v>
          </cell>
          <cell r="AI1336">
            <v>0</v>
          </cell>
          <cell r="AJ1336">
            <v>0</v>
          </cell>
          <cell r="AK1336">
            <v>0</v>
          </cell>
          <cell r="AL1336">
            <v>0</v>
          </cell>
          <cell r="AM1336">
            <v>0</v>
          </cell>
          <cell r="AN1336">
            <v>0</v>
          </cell>
          <cell r="AP1336">
            <v>0</v>
          </cell>
          <cell r="AT1336">
            <v>0</v>
          </cell>
        </row>
        <row r="1337">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D1337">
            <v>0</v>
          </cell>
          <cell r="AE1337">
            <v>0</v>
          </cell>
          <cell r="AF1337">
            <v>0</v>
          </cell>
          <cell r="AG1337">
            <v>0</v>
          </cell>
          <cell r="AH1337">
            <v>0</v>
          </cell>
          <cell r="AI1337">
            <v>0</v>
          </cell>
          <cell r="AJ1337">
            <v>0</v>
          </cell>
          <cell r="AK1337">
            <v>0</v>
          </cell>
          <cell r="AL1337">
            <v>0</v>
          </cell>
          <cell r="AM1337">
            <v>0</v>
          </cell>
          <cell r="AN1337">
            <v>0</v>
          </cell>
          <cell r="AP1337">
            <v>0</v>
          </cell>
          <cell r="AT1337">
            <v>0</v>
          </cell>
        </row>
        <row r="1338">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D1338">
            <v>0</v>
          </cell>
          <cell r="AE1338">
            <v>0</v>
          </cell>
          <cell r="AF1338">
            <v>0</v>
          </cell>
          <cell r="AG1338">
            <v>0</v>
          </cell>
          <cell r="AH1338">
            <v>0</v>
          </cell>
          <cell r="AI1338">
            <v>0</v>
          </cell>
          <cell r="AJ1338">
            <v>0</v>
          </cell>
          <cell r="AK1338">
            <v>0</v>
          </cell>
          <cell r="AL1338">
            <v>0</v>
          </cell>
          <cell r="AM1338">
            <v>0</v>
          </cell>
          <cell r="AN1338">
            <v>0</v>
          </cell>
          <cell r="AP1338">
            <v>0</v>
          </cell>
          <cell r="AT1338">
            <v>0</v>
          </cell>
        </row>
        <row r="1339">
          <cell r="J1339">
            <v>316253.37</v>
          </cell>
          <cell r="K1339">
            <v>316253.37</v>
          </cell>
          <cell r="L1339">
            <v>316253.37</v>
          </cell>
          <cell r="M1339">
            <v>316253.37</v>
          </cell>
          <cell r="N1339">
            <v>316253.37</v>
          </cell>
          <cell r="O1339">
            <v>316253.37</v>
          </cell>
          <cell r="P1339">
            <v>316253.37</v>
          </cell>
          <cell r="Q1339">
            <v>316253.37</v>
          </cell>
          <cell r="R1339">
            <v>316253.37</v>
          </cell>
          <cell r="S1339">
            <v>316253.37</v>
          </cell>
          <cell r="T1339">
            <v>316253.37</v>
          </cell>
          <cell r="U1339">
            <v>316253.37</v>
          </cell>
          <cell r="V1339">
            <v>316253.37</v>
          </cell>
          <cell r="W1339">
            <v>316253.37</v>
          </cell>
          <cell r="X1339">
            <v>316253.37</v>
          </cell>
          <cell r="Y1339">
            <v>316253.37</v>
          </cell>
          <cell r="Z1339">
            <v>316253.37</v>
          </cell>
          <cell r="AA1339">
            <v>316253.37</v>
          </cell>
          <cell r="AD1339">
            <v>316253.37000000005</v>
          </cell>
          <cell r="AE1339">
            <v>316253.37000000005</v>
          </cell>
          <cell r="AF1339">
            <v>316253.37000000005</v>
          </cell>
          <cell r="AG1339">
            <v>316253.37000000005</v>
          </cell>
          <cell r="AH1339">
            <v>316253.37000000005</v>
          </cell>
          <cell r="AI1339">
            <v>316253.37000000005</v>
          </cell>
          <cell r="AJ1339">
            <v>316253.37000000005</v>
          </cell>
          <cell r="AK1339">
            <v>316253.37000000005</v>
          </cell>
          <cell r="AL1339">
            <v>316253.37000000005</v>
          </cell>
          <cell r="AM1339">
            <v>316253.37000000005</v>
          </cell>
          <cell r="AN1339">
            <v>316253.37000000005</v>
          </cell>
          <cell r="AP1339">
            <v>303076.14625000005</v>
          </cell>
          <cell r="AT1339">
            <v>0</v>
          </cell>
        </row>
        <row r="1340">
          <cell r="J1340">
            <v>328215.28000000003</v>
          </cell>
          <cell r="K1340">
            <v>328215.28000000003</v>
          </cell>
          <cell r="L1340">
            <v>328215.28000000003</v>
          </cell>
          <cell r="M1340">
            <v>328215.28000000003</v>
          </cell>
          <cell r="N1340">
            <v>328215.28000000003</v>
          </cell>
          <cell r="O1340">
            <v>328215.28000000003</v>
          </cell>
          <cell r="P1340">
            <v>328215.28000000003</v>
          </cell>
          <cell r="Q1340">
            <v>328215.28000000003</v>
          </cell>
          <cell r="R1340">
            <v>328215.28000000003</v>
          </cell>
          <cell r="S1340">
            <v>328215.28000000003</v>
          </cell>
          <cell r="T1340">
            <v>328215.28000000003</v>
          </cell>
          <cell r="U1340">
            <v>328845.77</v>
          </cell>
          <cell r="V1340">
            <v>328845.77</v>
          </cell>
          <cell r="W1340">
            <v>328845.77</v>
          </cell>
          <cell r="X1340">
            <v>328845.77</v>
          </cell>
          <cell r="Y1340">
            <v>328845.77</v>
          </cell>
          <cell r="Z1340">
            <v>328845.77</v>
          </cell>
          <cell r="AA1340">
            <v>328845.77</v>
          </cell>
          <cell r="AD1340">
            <v>328194.33083333337</v>
          </cell>
          <cell r="AE1340">
            <v>328209.76833333343</v>
          </cell>
          <cell r="AF1340">
            <v>328215.28000000009</v>
          </cell>
          <cell r="AG1340">
            <v>328215.28000000009</v>
          </cell>
          <cell r="AH1340">
            <v>328241.55041666672</v>
          </cell>
          <cell r="AI1340">
            <v>328294.09125000006</v>
          </cell>
          <cell r="AJ1340">
            <v>328346.63208333339</v>
          </cell>
          <cell r="AK1340">
            <v>328399.17291666666</v>
          </cell>
          <cell r="AL1340">
            <v>328451.71375</v>
          </cell>
          <cell r="AM1340">
            <v>328504.25458333333</v>
          </cell>
          <cell r="AN1340">
            <v>328556.79541666672</v>
          </cell>
          <cell r="AP1340">
            <v>313987.22875000001</v>
          </cell>
          <cell r="AT1340">
            <v>0</v>
          </cell>
        </row>
        <row r="1341">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D1341">
            <v>0</v>
          </cell>
          <cell r="AE1341">
            <v>0</v>
          </cell>
          <cell r="AF1341">
            <v>0</v>
          </cell>
          <cell r="AG1341">
            <v>0</v>
          </cell>
          <cell r="AH1341">
            <v>0</v>
          </cell>
          <cell r="AI1341">
            <v>0</v>
          </cell>
          <cell r="AJ1341">
            <v>0</v>
          </cell>
          <cell r="AK1341">
            <v>0</v>
          </cell>
          <cell r="AL1341">
            <v>0</v>
          </cell>
          <cell r="AM1341">
            <v>0</v>
          </cell>
          <cell r="AN1341">
            <v>0</v>
          </cell>
          <cell r="AP1341">
            <v>0</v>
          </cell>
          <cell r="AT1341">
            <v>0</v>
          </cell>
        </row>
        <row r="1342">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D1342">
            <v>0</v>
          </cell>
          <cell r="AE1342">
            <v>0</v>
          </cell>
          <cell r="AF1342">
            <v>0</v>
          </cell>
          <cell r="AG1342">
            <v>0</v>
          </cell>
          <cell r="AH1342">
            <v>0</v>
          </cell>
          <cell r="AI1342">
            <v>0</v>
          </cell>
          <cell r="AJ1342">
            <v>0</v>
          </cell>
          <cell r="AK1342">
            <v>0</v>
          </cell>
          <cell r="AL1342">
            <v>0</v>
          </cell>
          <cell r="AM1342">
            <v>0</v>
          </cell>
          <cell r="AN1342">
            <v>0</v>
          </cell>
          <cell r="AP1342">
            <v>0</v>
          </cell>
          <cell r="AT1342">
            <v>0</v>
          </cell>
        </row>
        <row r="1343">
          <cell r="J1343">
            <v>-19197.61</v>
          </cell>
          <cell r="K1343">
            <v>-20570.849999999999</v>
          </cell>
          <cell r="L1343">
            <v>-21944.09</v>
          </cell>
          <cell r="M1343">
            <v>-23317.33</v>
          </cell>
          <cell r="N1343">
            <v>-24690.57</v>
          </cell>
          <cell r="O1343">
            <v>-26063.81</v>
          </cell>
          <cell r="P1343">
            <v>-27437.05</v>
          </cell>
          <cell r="Q1343">
            <v>-28810.29</v>
          </cell>
          <cell r="R1343">
            <v>-30183.53</v>
          </cell>
          <cell r="S1343">
            <v>-31556.77</v>
          </cell>
          <cell r="T1343">
            <v>-32930.01</v>
          </cell>
          <cell r="U1343">
            <v>-34303.25</v>
          </cell>
          <cell r="V1343">
            <v>-35676.49</v>
          </cell>
          <cell r="W1343">
            <v>-37049.730000000003</v>
          </cell>
          <cell r="X1343">
            <v>-38422.97</v>
          </cell>
          <cell r="Y1343">
            <v>-39796.21</v>
          </cell>
          <cell r="Z1343">
            <v>-41169.449999999997</v>
          </cell>
          <cell r="AA1343">
            <v>-42542.69</v>
          </cell>
          <cell r="AD1343">
            <v>-20570.849999999999</v>
          </cell>
          <cell r="AE1343">
            <v>-21944.09</v>
          </cell>
          <cell r="AF1343">
            <v>-23317.329999999998</v>
          </cell>
          <cell r="AG1343">
            <v>-24690.570000000003</v>
          </cell>
          <cell r="AH1343">
            <v>-26063.809999999998</v>
          </cell>
          <cell r="AI1343">
            <v>-27437.05</v>
          </cell>
          <cell r="AJ1343">
            <v>-28810.289999999994</v>
          </cell>
          <cell r="AK1343">
            <v>-30183.53</v>
          </cell>
          <cell r="AL1343">
            <v>-31556.77</v>
          </cell>
          <cell r="AM1343">
            <v>-32930.01</v>
          </cell>
          <cell r="AN1343">
            <v>-34303.25</v>
          </cell>
          <cell r="AP1343">
            <v>-35162.681250000001</v>
          </cell>
          <cell r="AT1343">
            <v>0</v>
          </cell>
        </row>
        <row r="1344">
          <cell r="J1344">
            <v>-143251.54999999999</v>
          </cell>
          <cell r="K1344">
            <v>-154305.60000000001</v>
          </cell>
          <cell r="L1344">
            <v>-165359.65</v>
          </cell>
          <cell r="M1344">
            <v>-176413.7</v>
          </cell>
          <cell r="N1344">
            <v>-187467.75</v>
          </cell>
          <cell r="O1344">
            <v>-198521.8</v>
          </cell>
          <cell r="P1344">
            <v>-209575.85</v>
          </cell>
          <cell r="Q1344">
            <v>-220629.9</v>
          </cell>
          <cell r="R1344">
            <v>-231683.95</v>
          </cell>
          <cell r="S1344">
            <v>-242738</v>
          </cell>
          <cell r="T1344">
            <v>-253792.05</v>
          </cell>
          <cell r="U1344">
            <v>-264846.09999999998</v>
          </cell>
          <cell r="V1344">
            <v>-275900.15000000002</v>
          </cell>
          <cell r="W1344">
            <v>-286954.2</v>
          </cell>
          <cell r="X1344">
            <v>-298008.25</v>
          </cell>
          <cell r="Y1344">
            <v>-309062.3</v>
          </cell>
          <cell r="Z1344">
            <v>-320116.34999999998</v>
          </cell>
          <cell r="AA1344">
            <v>-331170.40000000002</v>
          </cell>
          <cell r="AD1344">
            <v>-154305.60000000001</v>
          </cell>
          <cell r="AE1344">
            <v>-165359.65000000002</v>
          </cell>
          <cell r="AF1344">
            <v>-176413.69999999998</v>
          </cell>
          <cell r="AG1344">
            <v>-187467.75</v>
          </cell>
          <cell r="AH1344">
            <v>-198521.79999999996</v>
          </cell>
          <cell r="AI1344">
            <v>-209575.85</v>
          </cell>
          <cell r="AJ1344">
            <v>-220629.9</v>
          </cell>
          <cell r="AK1344">
            <v>-231683.95000000004</v>
          </cell>
          <cell r="AL1344">
            <v>-242738</v>
          </cell>
          <cell r="AM1344">
            <v>-253792.04999999996</v>
          </cell>
          <cell r="AN1344">
            <v>-264846.10000000003</v>
          </cell>
          <cell r="AP1344">
            <v>-272234.26250000001</v>
          </cell>
          <cell r="AT1344">
            <v>0</v>
          </cell>
        </row>
        <row r="1345">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D1345">
            <v>0</v>
          </cell>
          <cell r="AE1345">
            <v>0</v>
          </cell>
          <cell r="AF1345">
            <v>0</v>
          </cell>
          <cell r="AG1345">
            <v>0</v>
          </cell>
          <cell r="AH1345">
            <v>0</v>
          </cell>
          <cell r="AI1345">
            <v>0</v>
          </cell>
          <cell r="AJ1345">
            <v>0</v>
          </cell>
          <cell r="AK1345">
            <v>0</v>
          </cell>
          <cell r="AL1345">
            <v>0</v>
          </cell>
          <cell r="AM1345">
            <v>0</v>
          </cell>
          <cell r="AN1345">
            <v>0</v>
          </cell>
          <cell r="AP1345">
            <v>-838.98708333333332</v>
          </cell>
          <cell r="AT1345">
            <v>0</v>
          </cell>
        </row>
        <row r="1346">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D1346">
            <v>0</v>
          </cell>
          <cell r="AE1346">
            <v>0</v>
          </cell>
          <cell r="AF1346">
            <v>0</v>
          </cell>
          <cell r="AG1346">
            <v>0</v>
          </cell>
          <cell r="AH1346">
            <v>0</v>
          </cell>
          <cell r="AI1346">
            <v>0</v>
          </cell>
          <cell r="AJ1346">
            <v>0</v>
          </cell>
          <cell r="AK1346">
            <v>0</v>
          </cell>
          <cell r="AL1346">
            <v>0</v>
          </cell>
          <cell r="AM1346">
            <v>0</v>
          </cell>
          <cell r="AN1346">
            <v>0</v>
          </cell>
          <cell r="AP1346">
            <v>11182.653333333334</v>
          </cell>
          <cell r="AT1346">
            <v>0</v>
          </cell>
        </row>
        <row r="1347">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D1347">
            <v>0</v>
          </cell>
          <cell r="AE1347">
            <v>0</v>
          </cell>
          <cell r="AF1347">
            <v>0</v>
          </cell>
          <cell r="AG1347">
            <v>0</v>
          </cell>
          <cell r="AH1347">
            <v>0</v>
          </cell>
          <cell r="AI1347">
            <v>0</v>
          </cell>
          <cell r="AJ1347">
            <v>0</v>
          </cell>
          <cell r="AK1347">
            <v>0</v>
          </cell>
          <cell r="AL1347">
            <v>0</v>
          </cell>
          <cell r="AM1347">
            <v>0</v>
          </cell>
          <cell r="AN1347">
            <v>0</v>
          </cell>
          <cell r="AP1347">
            <v>0</v>
          </cell>
          <cell r="AT1347" t="str">
            <v xml:space="preserve"> </v>
          </cell>
        </row>
        <row r="1348">
          <cell r="J1348">
            <v>8430</v>
          </cell>
          <cell r="K1348">
            <v>6902</v>
          </cell>
          <cell r="L1348">
            <v>5374</v>
          </cell>
          <cell r="M1348">
            <v>3846</v>
          </cell>
          <cell r="N1348">
            <v>2318</v>
          </cell>
          <cell r="O1348">
            <v>790</v>
          </cell>
          <cell r="P1348">
            <v>0</v>
          </cell>
          <cell r="Q1348">
            <v>0</v>
          </cell>
          <cell r="R1348">
            <v>0</v>
          </cell>
          <cell r="S1348">
            <v>0</v>
          </cell>
          <cell r="T1348">
            <v>0</v>
          </cell>
          <cell r="U1348">
            <v>0</v>
          </cell>
          <cell r="V1348">
            <v>0</v>
          </cell>
          <cell r="W1348">
            <v>0</v>
          </cell>
          <cell r="X1348">
            <v>0</v>
          </cell>
          <cell r="Y1348">
            <v>0</v>
          </cell>
          <cell r="Z1348">
            <v>0</v>
          </cell>
          <cell r="AA1348">
            <v>0</v>
          </cell>
          <cell r="AD1348">
            <v>7057.916666666667</v>
          </cell>
          <cell r="AE1348">
            <v>5782.416666666667</v>
          </cell>
          <cell r="AF1348">
            <v>4634.25</v>
          </cell>
          <cell r="AG1348">
            <v>3613.4166666666665</v>
          </cell>
          <cell r="AH1348">
            <v>2719.9166666666665</v>
          </cell>
          <cell r="AI1348">
            <v>1953.75</v>
          </cell>
          <cell r="AJ1348">
            <v>1314.9166666666667</v>
          </cell>
          <cell r="AK1348">
            <v>803.41666666666663</v>
          </cell>
          <cell r="AL1348">
            <v>419.25</v>
          </cell>
          <cell r="AM1348">
            <v>162.41666666666666</v>
          </cell>
          <cell r="AN1348">
            <v>32.916666666666664</v>
          </cell>
          <cell r="AP1348">
            <v>0</v>
          </cell>
          <cell r="AT1348">
            <v>12</v>
          </cell>
        </row>
        <row r="1349">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D1349">
            <v>0</v>
          </cell>
          <cell r="AE1349">
            <v>0</v>
          </cell>
          <cell r="AF1349">
            <v>0</v>
          </cell>
          <cell r="AG1349">
            <v>0</v>
          </cell>
          <cell r="AH1349">
            <v>0</v>
          </cell>
          <cell r="AI1349">
            <v>0</v>
          </cell>
          <cell r="AJ1349">
            <v>0</v>
          </cell>
          <cell r="AK1349">
            <v>0</v>
          </cell>
          <cell r="AL1349">
            <v>0</v>
          </cell>
          <cell r="AM1349">
            <v>0</v>
          </cell>
          <cell r="AN1349">
            <v>0</v>
          </cell>
          <cell r="AP1349">
            <v>0</v>
          </cell>
          <cell r="AT1349">
            <v>12</v>
          </cell>
        </row>
        <row r="1350">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D1350">
            <v>0</v>
          </cell>
          <cell r="AE1350">
            <v>0</v>
          </cell>
          <cell r="AF1350">
            <v>0</v>
          </cell>
          <cell r="AG1350">
            <v>0</v>
          </cell>
          <cell r="AH1350">
            <v>0</v>
          </cell>
          <cell r="AI1350">
            <v>0</v>
          </cell>
          <cell r="AJ1350">
            <v>0</v>
          </cell>
          <cell r="AK1350">
            <v>0</v>
          </cell>
          <cell r="AL1350">
            <v>0</v>
          </cell>
          <cell r="AM1350">
            <v>0</v>
          </cell>
          <cell r="AN1350">
            <v>0</v>
          </cell>
          <cell r="AP1350">
            <v>0</v>
          </cell>
          <cell r="AT1350">
            <v>12</v>
          </cell>
        </row>
        <row r="1351">
          <cell r="J1351">
            <v>1294747.94</v>
          </cell>
          <cell r="K1351">
            <v>1280674.6000000001</v>
          </cell>
          <cell r="L1351">
            <v>1266601.26</v>
          </cell>
          <cell r="M1351">
            <v>1252527.92</v>
          </cell>
          <cell r="N1351">
            <v>1238454.58</v>
          </cell>
          <cell r="O1351">
            <v>1224381.24</v>
          </cell>
          <cell r="P1351">
            <v>1210307.8999999999</v>
          </cell>
          <cell r="Q1351">
            <v>1196234.56</v>
          </cell>
          <cell r="R1351">
            <v>1182161.22</v>
          </cell>
          <cell r="S1351">
            <v>1168087.8799999999</v>
          </cell>
          <cell r="T1351">
            <v>1154014.54</v>
          </cell>
          <cell r="U1351">
            <v>1139941.2</v>
          </cell>
          <cell r="V1351">
            <v>1125867.8600000001</v>
          </cell>
          <cell r="W1351">
            <v>1111794.52</v>
          </cell>
          <cell r="X1351">
            <v>1097721.18</v>
          </cell>
          <cell r="Y1351">
            <v>1083647.8400000001</v>
          </cell>
          <cell r="Z1351">
            <v>1069574.5</v>
          </cell>
          <cell r="AA1351">
            <v>1055501.1599999999</v>
          </cell>
          <cell r="AD1351">
            <v>1280674.5999999999</v>
          </cell>
          <cell r="AE1351">
            <v>1266601.26</v>
          </cell>
          <cell r="AF1351">
            <v>1252527.9200000002</v>
          </cell>
          <cell r="AG1351">
            <v>1238454.5800000003</v>
          </cell>
          <cell r="AH1351">
            <v>1224381.24</v>
          </cell>
          <cell r="AI1351">
            <v>1210307.8999999999</v>
          </cell>
          <cell r="AJ1351">
            <v>1196234.56</v>
          </cell>
          <cell r="AK1351">
            <v>1182161.22</v>
          </cell>
          <cell r="AL1351">
            <v>1168087.8799999999</v>
          </cell>
          <cell r="AM1351">
            <v>1154014.54</v>
          </cell>
          <cell r="AN1351">
            <v>1139941.2</v>
          </cell>
          <cell r="AP1351">
            <v>1111794.52</v>
          </cell>
          <cell r="AT1351">
            <v>12</v>
          </cell>
        </row>
        <row r="1352">
          <cell r="J1352">
            <v>324644.09000000003</v>
          </cell>
          <cell r="K1352">
            <v>323220.21000000002</v>
          </cell>
          <cell r="L1352">
            <v>321796.33</v>
          </cell>
          <cell r="M1352">
            <v>320372.45</v>
          </cell>
          <cell r="N1352">
            <v>318948.57</v>
          </cell>
          <cell r="O1352">
            <v>317524.69</v>
          </cell>
          <cell r="P1352">
            <v>316100.81</v>
          </cell>
          <cell r="Q1352">
            <v>314676.93</v>
          </cell>
          <cell r="R1352">
            <v>313253.05</v>
          </cell>
          <cell r="S1352">
            <v>311829.17</v>
          </cell>
          <cell r="T1352">
            <v>310405.28999999998</v>
          </cell>
          <cell r="U1352">
            <v>308981.40999999997</v>
          </cell>
          <cell r="V1352">
            <v>307557.53000000003</v>
          </cell>
          <cell r="W1352">
            <v>306133.65000000002</v>
          </cell>
          <cell r="X1352">
            <v>304709.77</v>
          </cell>
          <cell r="Y1352">
            <v>303285.89</v>
          </cell>
          <cell r="Z1352">
            <v>301862.01</v>
          </cell>
          <cell r="AA1352">
            <v>300438.13</v>
          </cell>
          <cell r="AD1352">
            <v>323220.21000000002</v>
          </cell>
          <cell r="AE1352">
            <v>321796.33</v>
          </cell>
          <cell r="AF1352">
            <v>320372.44999999995</v>
          </cell>
          <cell r="AG1352">
            <v>318948.57</v>
          </cell>
          <cell r="AH1352">
            <v>317524.69</v>
          </cell>
          <cell r="AI1352">
            <v>316100.81</v>
          </cell>
          <cell r="AJ1352">
            <v>314676.93000000005</v>
          </cell>
          <cell r="AK1352">
            <v>313253.05000000005</v>
          </cell>
          <cell r="AL1352">
            <v>311829.17</v>
          </cell>
          <cell r="AM1352">
            <v>310405.28999999998</v>
          </cell>
          <cell r="AN1352">
            <v>308981.40999999997</v>
          </cell>
          <cell r="AP1352">
            <v>306133.65000000002</v>
          </cell>
          <cell r="AT1352">
            <v>12</v>
          </cell>
        </row>
        <row r="1353">
          <cell r="J1353">
            <v>2527845.46</v>
          </cell>
          <cell r="K1353">
            <v>2508695.11</v>
          </cell>
          <cell r="L1353">
            <v>2489544.7599999998</v>
          </cell>
          <cell r="M1353">
            <v>2470394.41</v>
          </cell>
          <cell r="N1353">
            <v>2451244.06</v>
          </cell>
          <cell r="O1353">
            <v>2432093.71</v>
          </cell>
          <cell r="P1353">
            <v>2412943.3599999999</v>
          </cell>
          <cell r="Q1353">
            <v>2393793.0099999998</v>
          </cell>
          <cell r="R1353">
            <v>2374642.66</v>
          </cell>
          <cell r="S1353">
            <v>2355492.31</v>
          </cell>
          <cell r="T1353">
            <v>2336341.96</v>
          </cell>
          <cell r="U1353">
            <v>2317191.61</v>
          </cell>
          <cell r="V1353">
            <v>2298041.2599999998</v>
          </cell>
          <cell r="W1353">
            <v>2278890.91</v>
          </cell>
          <cell r="X1353">
            <v>2259740.56</v>
          </cell>
          <cell r="Y1353">
            <v>2240590.21</v>
          </cell>
          <cell r="Z1353">
            <v>2221439.86</v>
          </cell>
          <cell r="AA1353">
            <v>2202289.5099999998</v>
          </cell>
          <cell r="AD1353">
            <v>2508695.11</v>
          </cell>
          <cell r="AE1353">
            <v>2489544.7599999998</v>
          </cell>
          <cell r="AF1353">
            <v>2470394.41</v>
          </cell>
          <cell r="AG1353">
            <v>2451244.0599999996</v>
          </cell>
          <cell r="AH1353">
            <v>2432093.7100000004</v>
          </cell>
          <cell r="AI1353">
            <v>2412943.3599999999</v>
          </cell>
          <cell r="AJ1353">
            <v>2393793.0099999998</v>
          </cell>
          <cell r="AK1353">
            <v>2374642.66</v>
          </cell>
          <cell r="AL1353">
            <v>2355492.3099999996</v>
          </cell>
          <cell r="AM1353">
            <v>2336341.9600000004</v>
          </cell>
          <cell r="AN1353">
            <v>2317191.61</v>
          </cell>
          <cell r="AP1353">
            <v>2278890.91</v>
          </cell>
          <cell r="AT1353">
            <v>12</v>
          </cell>
        </row>
        <row r="1354">
          <cell r="J1354">
            <v>2381317.98</v>
          </cell>
          <cell r="K1354">
            <v>2374459.44</v>
          </cell>
          <cell r="L1354">
            <v>2367600.9</v>
          </cell>
          <cell r="M1354">
            <v>2360742.36</v>
          </cell>
          <cell r="N1354">
            <v>2353883.8199999998</v>
          </cell>
          <cell r="O1354">
            <v>2347025.2799999998</v>
          </cell>
          <cell r="P1354">
            <v>2340166.7400000002</v>
          </cell>
          <cell r="Q1354">
            <v>2333308.2000000002</v>
          </cell>
          <cell r="R1354">
            <v>2326449.66</v>
          </cell>
          <cell r="S1354">
            <v>2319591.12</v>
          </cell>
          <cell r="T1354">
            <v>2312732.58</v>
          </cell>
          <cell r="U1354">
            <v>2305874.04</v>
          </cell>
          <cell r="V1354">
            <v>2299015.5</v>
          </cell>
          <cell r="W1354">
            <v>2292156.96</v>
          </cell>
          <cell r="X1354">
            <v>2285298.42</v>
          </cell>
          <cell r="Y1354">
            <v>2278439.88</v>
          </cell>
          <cell r="Z1354">
            <v>2271581.34</v>
          </cell>
          <cell r="AA1354">
            <v>2264722.7999999998</v>
          </cell>
          <cell r="AD1354">
            <v>2374459.4400000004</v>
          </cell>
          <cell r="AE1354">
            <v>2367600.9000000004</v>
          </cell>
          <cell r="AF1354">
            <v>2360742.36</v>
          </cell>
          <cell r="AG1354">
            <v>2353883.8199999998</v>
          </cell>
          <cell r="AH1354">
            <v>2347025.2799999998</v>
          </cell>
          <cell r="AI1354">
            <v>2340166.7400000002</v>
          </cell>
          <cell r="AJ1354">
            <v>2333308.2000000002</v>
          </cell>
          <cell r="AK1354">
            <v>2326449.6599999997</v>
          </cell>
          <cell r="AL1354">
            <v>2319591.12</v>
          </cell>
          <cell r="AM1354">
            <v>2312732.58</v>
          </cell>
          <cell r="AN1354">
            <v>2305874.0399999996</v>
          </cell>
          <cell r="AP1354">
            <v>2292156.9600000004</v>
          </cell>
          <cell r="AT1354" t="str">
            <v>12</v>
          </cell>
        </row>
        <row r="1355">
          <cell r="J1355">
            <v>9160465.6999999993</v>
          </cell>
          <cell r="K1355">
            <v>9134078.2200000007</v>
          </cell>
          <cell r="L1355">
            <v>9107690.7400000002</v>
          </cell>
          <cell r="M1355">
            <v>9081303.2599999998</v>
          </cell>
          <cell r="N1355">
            <v>9054915.7799999993</v>
          </cell>
          <cell r="O1355">
            <v>9028528.3000000007</v>
          </cell>
          <cell r="P1355">
            <v>9002140.8200000003</v>
          </cell>
          <cell r="Q1355">
            <v>8975753.3399999999</v>
          </cell>
          <cell r="R1355">
            <v>8949365.8599999994</v>
          </cell>
          <cell r="S1355">
            <v>8922978.3800000008</v>
          </cell>
          <cell r="T1355">
            <v>8896590.9000000004</v>
          </cell>
          <cell r="U1355">
            <v>8870203.4199999999</v>
          </cell>
          <cell r="V1355">
            <v>8843815.9399999995</v>
          </cell>
          <cell r="W1355">
            <v>8817428.4600000009</v>
          </cell>
          <cell r="X1355">
            <v>8791040.9800000004</v>
          </cell>
          <cell r="Y1355">
            <v>8764653.5</v>
          </cell>
          <cell r="Z1355">
            <v>8738266.0199999996</v>
          </cell>
          <cell r="AA1355">
            <v>8711878.5399999991</v>
          </cell>
          <cell r="AD1355">
            <v>9134078.2199999988</v>
          </cell>
          <cell r="AE1355">
            <v>9107690.7399999984</v>
          </cell>
          <cell r="AF1355">
            <v>9081303.2599999998</v>
          </cell>
          <cell r="AG1355">
            <v>9054915.7799999993</v>
          </cell>
          <cell r="AH1355">
            <v>9028528.2999999989</v>
          </cell>
          <cell r="AI1355">
            <v>9002140.8200000003</v>
          </cell>
          <cell r="AJ1355">
            <v>8975753.3399999999</v>
          </cell>
          <cell r="AK1355">
            <v>8949365.8600000013</v>
          </cell>
          <cell r="AL1355">
            <v>8922978.379999999</v>
          </cell>
          <cell r="AM1355">
            <v>8896590.9000000004</v>
          </cell>
          <cell r="AN1355">
            <v>8870203.4199999999</v>
          </cell>
          <cell r="AP1355">
            <v>8817428.4600000009</v>
          </cell>
          <cell r="AT1355" t="str">
            <v>12</v>
          </cell>
        </row>
        <row r="1356">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D1356">
            <v>0</v>
          </cell>
          <cell r="AE1356">
            <v>0</v>
          </cell>
          <cell r="AF1356">
            <v>0</v>
          </cell>
          <cell r="AG1356">
            <v>0</v>
          </cell>
          <cell r="AH1356">
            <v>0</v>
          </cell>
          <cell r="AI1356">
            <v>0</v>
          </cell>
          <cell r="AJ1356">
            <v>0</v>
          </cell>
          <cell r="AK1356">
            <v>0</v>
          </cell>
          <cell r="AL1356">
            <v>0</v>
          </cell>
          <cell r="AM1356">
            <v>0</v>
          </cell>
          <cell r="AN1356">
            <v>0</v>
          </cell>
          <cell r="AP1356">
            <v>0</v>
          </cell>
          <cell r="AT1356">
            <v>12</v>
          </cell>
        </row>
        <row r="1357">
          <cell r="J1357">
            <v>7288.82</v>
          </cell>
          <cell r="K1357">
            <v>6997.25</v>
          </cell>
          <cell r="L1357">
            <v>6705.68</v>
          </cell>
          <cell r="M1357">
            <v>6414.11</v>
          </cell>
          <cell r="N1357">
            <v>6122.54</v>
          </cell>
          <cell r="O1357">
            <v>5830.97</v>
          </cell>
          <cell r="P1357">
            <v>5539.4</v>
          </cell>
          <cell r="Q1357">
            <v>5247.83</v>
          </cell>
          <cell r="R1357">
            <v>4956.26</v>
          </cell>
          <cell r="S1357">
            <v>4664.6899999999996</v>
          </cell>
          <cell r="T1357">
            <v>4373.12</v>
          </cell>
          <cell r="U1357">
            <v>4081.55</v>
          </cell>
          <cell r="V1357">
            <v>3789.98</v>
          </cell>
          <cell r="W1357">
            <v>3498.41</v>
          </cell>
          <cell r="X1357">
            <v>3206.84</v>
          </cell>
          <cell r="Y1357">
            <v>2915.27</v>
          </cell>
          <cell r="Z1357">
            <v>2623.7</v>
          </cell>
          <cell r="AA1357">
            <v>2332.13</v>
          </cell>
          <cell r="AD1357">
            <v>6997.25</v>
          </cell>
          <cell r="AE1357">
            <v>6705.68</v>
          </cell>
          <cell r="AF1357">
            <v>6414.11</v>
          </cell>
          <cell r="AG1357">
            <v>6122.54</v>
          </cell>
          <cell r="AH1357">
            <v>5830.9700000000012</v>
          </cell>
          <cell r="AI1357">
            <v>5539.4000000000015</v>
          </cell>
          <cell r="AJ1357">
            <v>5247.8300000000017</v>
          </cell>
          <cell r="AK1357">
            <v>4956.2600000000011</v>
          </cell>
          <cell r="AL1357">
            <v>4664.6899999999996</v>
          </cell>
          <cell r="AM1357">
            <v>4373.12</v>
          </cell>
          <cell r="AN1357">
            <v>4081.5499999999997</v>
          </cell>
          <cell r="AP1357">
            <v>3498.41</v>
          </cell>
          <cell r="AT1357">
            <v>12</v>
          </cell>
        </row>
        <row r="1358">
          <cell r="J1358">
            <v>670836.51</v>
          </cell>
          <cell r="K1358">
            <v>667046.47</v>
          </cell>
          <cell r="L1358">
            <v>663256.43000000005</v>
          </cell>
          <cell r="M1358">
            <v>659466.39</v>
          </cell>
          <cell r="N1358">
            <v>655676.35</v>
          </cell>
          <cell r="O1358">
            <v>651886.31000000006</v>
          </cell>
          <cell r="P1358">
            <v>648096.27</v>
          </cell>
          <cell r="Q1358">
            <v>644306.23</v>
          </cell>
          <cell r="R1358">
            <v>640516.18999999994</v>
          </cell>
          <cell r="S1358">
            <v>636726.15</v>
          </cell>
          <cell r="T1358">
            <v>632936.11</v>
          </cell>
          <cell r="U1358">
            <v>629146.06999999995</v>
          </cell>
          <cell r="V1358">
            <v>625356.03</v>
          </cell>
          <cell r="W1358">
            <v>621565.99</v>
          </cell>
          <cell r="X1358">
            <v>617775.94999999995</v>
          </cell>
          <cell r="Y1358">
            <v>613985.91</v>
          </cell>
          <cell r="Z1358">
            <v>610195.87</v>
          </cell>
          <cell r="AA1358">
            <v>606405.82999999996</v>
          </cell>
          <cell r="AD1358">
            <v>667046.46999999986</v>
          </cell>
          <cell r="AE1358">
            <v>663256.43000000005</v>
          </cell>
          <cell r="AF1358">
            <v>659466.3899999999</v>
          </cell>
          <cell r="AG1358">
            <v>655676.35</v>
          </cell>
          <cell r="AH1358">
            <v>651886.31000000006</v>
          </cell>
          <cell r="AI1358">
            <v>648096.27000000014</v>
          </cell>
          <cell r="AJ1358">
            <v>644306.2300000001</v>
          </cell>
          <cell r="AK1358">
            <v>640516.19000000006</v>
          </cell>
          <cell r="AL1358">
            <v>636726.15000000014</v>
          </cell>
          <cell r="AM1358">
            <v>632936.1100000001</v>
          </cell>
          <cell r="AN1358">
            <v>629146.07000000007</v>
          </cell>
          <cell r="AP1358">
            <v>621565.99000000011</v>
          </cell>
          <cell r="AT1358">
            <v>12</v>
          </cell>
        </row>
        <row r="1359">
          <cell r="J1359">
            <v>509780.34</v>
          </cell>
          <cell r="K1359">
            <v>506900.22</v>
          </cell>
          <cell r="L1359">
            <v>504020.1</v>
          </cell>
          <cell r="M1359">
            <v>501139.98</v>
          </cell>
          <cell r="N1359">
            <v>498259.86</v>
          </cell>
          <cell r="O1359">
            <v>495379.74</v>
          </cell>
          <cell r="P1359">
            <v>492499.62</v>
          </cell>
          <cell r="Q1359">
            <v>489619.5</v>
          </cell>
          <cell r="R1359">
            <v>486739.38</v>
          </cell>
          <cell r="S1359">
            <v>483859.26</v>
          </cell>
          <cell r="T1359">
            <v>480979.14</v>
          </cell>
          <cell r="U1359">
            <v>478099.02</v>
          </cell>
          <cell r="V1359">
            <v>475218.9</v>
          </cell>
          <cell r="W1359">
            <v>472338.78</v>
          </cell>
          <cell r="X1359">
            <v>469458.66</v>
          </cell>
          <cell r="Y1359">
            <v>466578.54</v>
          </cell>
          <cell r="Z1359">
            <v>463698.42</v>
          </cell>
          <cell r="AA1359">
            <v>460818.3</v>
          </cell>
          <cell r="AD1359">
            <v>506900.22000000003</v>
          </cell>
          <cell r="AE1359">
            <v>504020.09999999992</v>
          </cell>
          <cell r="AF1359">
            <v>501139.98</v>
          </cell>
          <cell r="AG1359">
            <v>498259.86000000004</v>
          </cell>
          <cell r="AH1359">
            <v>495379.74</v>
          </cell>
          <cell r="AI1359">
            <v>492499.61999999988</v>
          </cell>
          <cell r="AJ1359">
            <v>489619.5</v>
          </cell>
          <cell r="AK1359">
            <v>486739.38000000006</v>
          </cell>
          <cell r="AL1359">
            <v>483859.26000000007</v>
          </cell>
          <cell r="AM1359">
            <v>480979.13999999996</v>
          </cell>
          <cell r="AN1359">
            <v>478099.02</v>
          </cell>
          <cell r="AP1359">
            <v>472338.78</v>
          </cell>
          <cell r="AT1359">
            <v>12</v>
          </cell>
        </row>
        <row r="1360">
          <cell r="J1360">
            <v>1560924.78</v>
          </cell>
          <cell r="K1360">
            <v>1552105.99</v>
          </cell>
          <cell r="L1360">
            <v>1543287.2</v>
          </cell>
          <cell r="M1360">
            <v>1534468.41</v>
          </cell>
          <cell r="N1360">
            <v>1525649.62</v>
          </cell>
          <cell r="O1360">
            <v>1516830.83</v>
          </cell>
          <cell r="P1360">
            <v>1508012.04</v>
          </cell>
          <cell r="Q1360">
            <v>1499193.25</v>
          </cell>
          <cell r="R1360">
            <v>1490374.46</v>
          </cell>
          <cell r="S1360">
            <v>1481555.67</v>
          </cell>
          <cell r="T1360">
            <v>1472736.88</v>
          </cell>
          <cell r="U1360">
            <v>1463918.09</v>
          </cell>
          <cell r="V1360">
            <v>1455099.3</v>
          </cell>
          <cell r="W1360">
            <v>1446280.51</v>
          </cell>
          <cell r="X1360">
            <v>1437461.72</v>
          </cell>
          <cell r="Y1360">
            <v>1428642.93</v>
          </cell>
          <cell r="Z1360">
            <v>1419824.14</v>
          </cell>
          <cell r="AA1360">
            <v>1411005.35</v>
          </cell>
          <cell r="AD1360">
            <v>1552105.99</v>
          </cell>
          <cell r="AE1360">
            <v>1543287.2000000002</v>
          </cell>
          <cell r="AF1360">
            <v>1534468.4100000001</v>
          </cell>
          <cell r="AG1360">
            <v>1525649.62</v>
          </cell>
          <cell r="AH1360">
            <v>1516830.83</v>
          </cell>
          <cell r="AI1360">
            <v>1508012.04</v>
          </cell>
          <cell r="AJ1360">
            <v>1499193.2500000002</v>
          </cell>
          <cell r="AK1360">
            <v>1490374.46</v>
          </cell>
          <cell r="AL1360">
            <v>1481555.67</v>
          </cell>
          <cell r="AM1360">
            <v>1472736.88</v>
          </cell>
          <cell r="AN1360">
            <v>1463918.09</v>
          </cell>
          <cell r="AP1360">
            <v>1446280.51</v>
          </cell>
          <cell r="AT1360">
            <v>12</v>
          </cell>
        </row>
        <row r="1361">
          <cell r="J1361">
            <v>476393.19</v>
          </cell>
          <cell r="K1361">
            <v>473701.71</v>
          </cell>
          <cell r="L1361">
            <v>471010.23</v>
          </cell>
          <cell r="M1361">
            <v>468318.75</v>
          </cell>
          <cell r="N1361">
            <v>465627.27</v>
          </cell>
          <cell r="O1361">
            <v>462935.79</v>
          </cell>
          <cell r="P1361">
            <v>460244.31</v>
          </cell>
          <cell r="Q1361">
            <v>457552.83</v>
          </cell>
          <cell r="R1361">
            <v>454861.35</v>
          </cell>
          <cell r="S1361">
            <v>452169.87</v>
          </cell>
          <cell r="T1361">
            <v>449478.39</v>
          </cell>
          <cell r="U1361">
            <v>446786.91</v>
          </cell>
          <cell r="V1361">
            <v>444095.43</v>
          </cell>
          <cell r="W1361">
            <v>441403.95</v>
          </cell>
          <cell r="X1361">
            <v>438712.47</v>
          </cell>
          <cell r="Y1361">
            <v>436020.99</v>
          </cell>
          <cell r="Z1361">
            <v>433329.51</v>
          </cell>
          <cell r="AA1361">
            <v>430638.03</v>
          </cell>
          <cell r="AD1361">
            <v>473701.70999999996</v>
          </cell>
          <cell r="AE1361">
            <v>471010.23</v>
          </cell>
          <cell r="AF1361">
            <v>468318.75</v>
          </cell>
          <cell r="AG1361">
            <v>465627.27</v>
          </cell>
          <cell r="AH1361">
            <v>462935.79</v>
          </cell>
          <cell r="AI1361">
            <v>460244.31</v>
          </cell>
          <cell r="AJ1361">
            <v>457552.83</v>
          </cell>
          <cell r="AK1361">
            <v>454861.35000000003</v>
          </cell>
          <cell r="AL1361">
            <v>452169.87000000005</v>
          </cell>
          <cell r="AM1361">
            <v>449478.39000000007</v>
          </cell>
          <cell r="AN1361">
            <v>446786.91000000009</v>
          </cell>
          <cell r="AP1361">
            <v>441403.95</v>
          </cell>
          <cell r="AT1361">
            <v>12</v>
          </cell>
        </row>
        <row r="1362">
          <cell r="J1362">
            <v>6371.21</v>
          </cell>
          <cell r="K1362">
            <v>6276.12</v>
          </cell>
          <cell r="L1362">
            <v>6181.03</v>
          </cell>
          <cell r="M1362">
            <v>6085.94</v>
          </cell>
          <cell r="N1362">
            <v>5990.85</v>
          </cell>
          <cell r="O1362">
            <v>5895.76</v>
          </cell>
          <cell r="P1362">
            <v>5800.67</v>
          </cell>
          <cell r="Q1362">
            <v>5705.58</v>
          </cell>
          <cell r="R1362">
            <v>5610.49</v>
          </cell>
          <cell r="S1362">
            <v>5515.4</v>
          </cell>
          <cell r="T1362">
            <v>5420.31</v>
          </cell>
          <cell r="U1362">
            <v>5325.22</v>
          </cell>
          <cell r="V1362">
            <v>5230.13</v>
          </cell>
          <cell r="W1362">
            <v>5135.04</v>
          </cell>
          <cell r="X1362">
            <v>5039.95</v>
          </cell>
          <cell r="Y1362">
            <v>4944.8599999999997</v>
          </cell>
          <cell r="Z1362">
            <v>4849.7700000000004</v>
          </cell>
          <cell r="AA1362">
            <v>4754.68</v>
          </cell>
          <cell r="AD1362">
            <v>6276.12</v>
          </cell>
          <cell r="AE1362">
            <v>6181.03</v>
          </cell>
          <cell r="AF1362">
            <v>6085.94</v>
          </cell>
          <cell r="AG1362">
            <v>5990.8499999999995</v>
          </cell>
          <cell r="AH1362">
            <v>5895.7599999999993</v>
          </cell>
          <cell r="AI1362">
            <v>5800.670000000001</v>
          </cell>
          <cell r="AJ1362">
            <v>5705.579999999999</v>
          </cell>
          <cell r="AK1362">
            <v>5610.4900000000007</v>
          </cell>
          <cell r="AL1362">
            <v>5515.3999999999987</v>
          </cell>
          <cell r="AM1362">
            <v>5420.3099999999995</v>
          </cell>
          <cell r="AN1362">
            <v>5325.22</v>
          </cell>
          <cell r="AP1362">
            <v>5135.04</v>
          </cell>
          <cell r="AT1362">
            <v>12</v>
          </cell>
        </row>
        <row r="1363">
          <cell r="J1363">
            <v>14865.09</v>
          </cell>
          <cell r="K1363">
            <v>14643.21</v>
          </cell>
          <cell r="L1363">
            <v>14421.33</v>
          </cell>
          <cell r="M1363">
            <v>14199.45</v>
          </cell>
          <cell r="N1363">
            <v>13977.57</v>
          </cell>
          <cell r="O1363">
            <v>13755.69</v>
          </cell>
          <cell r="P1363">
            <v>13533.81</v>
          </cell>
          <cell r="Q1363">
            <v>13311.93</v>
          </cell>
          <cell r="R1363">
            <v>13090.05</v>
          </cell>
          <cell r="S1363">
            <v>12868.17</v>
          </cell>
          <cell r="T1363">
            <v>12646.29</v>
          </cell>
          <cell r="U1363">
            <v>12424.41</v>
          </cell>
          <cell r="V1363">
            <v>12202.53</v>
          </cell>
          <cell r="W1363">
            <v>11980.65</v>
          </cell>
          <cell r="X1363">
            <v>11758.77</v>
          </cell>
          <cell r="Y1363">
            <v>11536.89</v>
          </cell>
          <cell r="Z1363">
            <v>11315.01</v>
          </cell>
          <cell r="AA1363">
            <v>11093.13</v>
          </cell>
          <cell r="AD1363">
            <v>14643.21</v>
          </cell>
          <cell r="AE1363">
            <v>14421.33</v>
          </cell>
          <cell r="AF1363">
            <v>14199.449999999999</v>
          </cell>
          <cell r="AG1363">
            <v>13977.57</v>
          </cell>
          <cell r="AH1363">
            <v>13755.69</v>
          </cell>
          <cell r="AI1363">
            <v>13533.81</v>
          </cell>
          <cell r="AJ1363">
            <v>13311.93</v>
          </cell>
          <cell r="AK1363">
            <v>13090.049999999997</v>
          </cell>
          <cell r="AL1363">
            <v>12868.17</v>
          </cell>
          <cell r="AM1363">
            <v>12646.29</v>
          </cell>
          <cell r="AN1363">
            <v>12424.409999999998</v>
          </cell>
          <cell r="AP1363">
            <v>11980.65</v>
          </cell>
          <cell r="AT1363">
            <v>12</v>
          </cell>
        </row>
        <row r="1364">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D1364">
            <v>0</v>
          </cell>
          <cell r="AE1364">
            <v>0</v>
          </cell>
          <cell r="AF1364">
            <v>0</v>
          </cell>
          <cell r="AG1364">
            <v>0</v>
          </cell>
          <cell r="AH1364">
            <v>0</v>
          </cell>
          <cell r="AI1364">
            <v>0</v>
          </cell>
          <cell r="AJ1364">
            <v>0</v>
          </cell>
          <cell r="AK1364">
            <v>0</v>
          </cell>
          <cell r="AL1364">
            <v>0</v>
          </cell>
          <cell r="AM1364">
            <v>0</v>
          </cell>
          <cell r="AN1364">
            <v>0</v>
          </cell>
          <cell r="AP1364">
            <v>0</v>
          </cell>
          <cell r="AT1364">
            <v>12</v>
          </cell>
        </row>
        <row r="1365">
          <cell r="J1365">
            <v>390535.86</v>
          </cell>
          <cell r="K1365">
            <v>385328.72</v>
          </cell>
          <cell r="L1365">
            <v>380121.58</v>
          </cell>
          <cell r="M1365">
            <v>374914.44</v>
          </cell>
          <cell r="N1365">
            <v>369707.3</v>
          </cell>
          <cell r="O1365">
            <v>364500.16</v>
          </cell>
          <cell r="P1365">
            <v>359293.02</v>
          </cell>
          <cell r="Q1365">
            <v>354085.88</v>
          </cell>
          <cell r="R1365">
            <v>348878.74</v>
          </cell>
          <cell r="S1365">
            <v>343671.6</v>
          </cell>
          <cell r="T1365">
            <v>338464.46</v>
          </cell>
          <cell r="U1365">
            <v>333257.32</v>
          </cell>
          <cell r="V1365">
            <v>328050.18</v>
          </cell>
          <cell r="W1365">
            <v>322843.03999999998</v>
          </cell>
          <cell r="X1365">
            <v>317635.90000000002</v>
          </cell>
          <cell r="Y1365">
            <v>312428.76</v>
          </cell>
          <cell r="Z1365">
            <v>307221.62</v>
          </cell>
          <cell r="AA1365">
            <v>302014.48</v>
          </cell>
          <cell r="AD1365">
            <v>385328.72</v>
          </cell>
          <cell r="AE1365">
            <v>380121.5799999999</v>
          </cell>
          <cell r="AF1365">
            <v>374914.44</v>
          </cell>
          <cell r="AG1365">
            <v>369707.30000000005</v>
          </cell>
          <cell r="AH1365">
            <v>364500.16</v>
          </cell>
          <cell r="AI1365">
            <v>359293.02</v>
          </cell>
          <cell r="AJ1365">
            <v>354085.88000000006</v>
          </cell>
          <cell r="AK1365">
            <v>348878.74</v>
          </cell>
          <cell r="AL1365">
            <v>343671.6</v>
          </cell>
          <cell r="AM1365">
            <v>338464.45999999996</v>
          </cell>
          <cell r="AN1365">
            <v>333257.32</v>
          </cell>
          <cell r="AP1365">
            <v>322843.03999999998</v>
          </cell>
          <cell r="AT1365">
            <v>12</v>
          </cell>
        </row>
        <row r="1366">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D1366">
            <v>0</v>
          </cell>
          <cell r="AE1366">
            <v>0</v>
          </cell>
          <cell r="AF1366">
            <v>0</v>
          </cell>
          <cell r="AG1366">
            <v>0</v>
          </cell>
          <cell r="AH1366">
            <v>0</v>
          </cell>
          <cell r="AI1366">
            <v>0</v>
          </cell>
          <cell r="AJ1366">
            <v>0</v>
          </cell>
          <cell r="AK1366">
            <v>0</v>
          </cell>
          <cell r="AL1366">
            <v>0</v>
          </cell>
          <cell r="AM1366">
            <v>0</v>
          </cell>
          <cell r="AN1366">
            <v>0</v>
          </cell>
          <cell r="AP1366">
            <v>0</v>
          </cell>
          <cell r="AT1366">
            <v>12</v>
          </cell>
        </row>
        <row r="1367">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D1367">
            <v>0</v>
          </cell>
          <cell r="AE1367">
            <v>0</v>
          </cell>
          <cell r="AF1367">
            <v>0</v>
          </cell>
          <cell r="AG1367">
            <v>0</v>
          </cell>
          <cell r="AH1367">
            <v>0</v>
          </cell>
          <cell r="AI1367">
            <v>0</v>
          </cell>
          <cell r="AJ1367">
            <v>0</v>
          </cell>
          <cell r="AK1367">
            <v>0</v>
          </cell>
          <cell r="AL1367">
            <v>0</v>
          </cell>
          <cell r="AM1367">
            <v>0</v>
          </cell>
          <cell r="AN1367">
            <v>0</v>
          </cell>
          <cell r="AP1367">
            <v>0</v>
          </cell>
          <cell r="AT1367">
            <v>12</v>
          </cell>
        </row>
        <row r="1368">
          <cell r="J1368">
            <v>76369.19</v>
          </cell>
          <cell r="K1368">
            <v>75481.2</v>
          </cell>
          <cell r="L1368">
            <v>74593.210000000006</v>
          </cell>
          <cell r="M1368">
            <v>73705.22</v>
          </cell>
          <cell r="N1368">
            <v>72817.23</v>
          </cell>
          <cell r="O1368">
            <v>71929.240000000005</v>
          </cell>
          <cell r="P1368">
            <v>71041.25</v>
          </cell>
          <cell r="Q1368">
            <v>70153.259999999995</v>
          </cell>
          <cell r="R1368">
            <v>69265.27</v>
          </cell>
          <cell r="S1368">
            <v>68377.279999999999</v>
          </cell>
          <cell r="T1368">
            <v>67489.289999999994</v>
          </cell>
          <cell r="U1368">
            <v>66601.3</v>
          </cell>
          <cell r="V1368">
            <v>65713.31</v>
          </cell>
          <cell r="W1368">
            <v>64825.32</v>
          </cell>
          <cell r="X1368">
            <v>63937.33</v>
          </cell>
          <cell r="Y1368">
            <v>63049.34</v>
          </cell>
          <cell r="Z1368">
            <v>62161.35</v>
          </cell>
          <cell r="AA1368">
            <v>61273.36</v>
          </cell>
          <cell r="AD1368">
            <v>75481.2</v>
          </cell>
          <cell r="AE1368">
            <v>74593.210000000006</v>
          </cell>
          <cell r="AF1368">
            <v>73705.22</v>
          </cell>
          <cell r="AG1368">
            <v>72817.23</v>
          </cell>
          <cell r="AH1368">
            <v>71929.240000000005</v>
          </cell>
          <cell r="AI1368">
            <v>71041.250000000015</v>
          </cell>
          <cell r="AJ1368">
            <v>70153.260000000009</v>
          </cell>
          <cell r="AK1368">
            <v>69265.27</v>
          </cell>
          <cell r="AL1368">
            <v>68377.279999999984</v>
          </cell>
          <cell r="AM1368">
            <v>67489.289999999994</v>
          </cell>
          <cell r="AN1368">
            <v>66601.3</v>
          </cell>
          <cell r="AP1368">
            <v>64825.319999999985</v>
          </cell>
          <cell r="AT1368">
            <v>12</v>
          </cell>
        </row>
        <row r="1369">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D1369">
            <v>0</v>
          </cell>
          <cell r="AE1369">
            <v>0</v>
          </cell>
          <cell r="AF1369">
            <v>0</v>
          </cell>
          <cell r="AG1369">
            <v>0</v>
          </cell>
          <cell r="AH1369">
            <v>0</v>
          </cell>
          <cell r="AI1369">
            <v>0</v>
          </cell>
          <cell r="AJ1369">
            <v>0</v>
          </cell>
          <cell r="AK1369">
            <v>0</v>
          </cell>
          <cell r="AL1369">
            <v>0</v>
          </cell>
          <cell r="AM1369">
            <v>0</v>
          </cell>
          <cell r="AN1369">
            <v>0</v>
          </cell>
          <cell r="AP1369">
            <v>0</v>
          </cell>
          <cell r="AT1369">
            <v>12</v>
          </cell>
        </row>
        <row r="1370">
          <cell r="J1370">
            <v>3956845.71</v>
          </cell>
          <cell r="K1370">
            <v>3940427.26</v>
          </cell>
          <cell r="L1370">
            <v>3924008.81</v>
          </cell>
          <cell r="M1370">
            <v>3907590.36</v>
          </cell>
          <cell r="N1370">
            <v>3891171.91</v>
          </cell>
          <cell r="O1370">
            <v>3874753.46</v>
          </cell>
          <cell r="P1370">
            <v>3858335.01</v>
          </cell>
          <cell r="Q1370">
            <v>3841916.56</v>
          </cell>
          <cell r="R1370">
            <v>3825498.11</v>
          </cell>
          <cell r="S1370">
            <v>3809079.66</v>
          </cell>
          <cell r="T1370">
            <v>3792661.21</v>
          </cell>
          <cell r="U1370">
            <v>3776242.76</v>
          </cell>
          <cell r="V1370">
            <v>3759824.31</v>
          </cell>
          <cell r="W1370">
            <v>3743405.86</v>
          </cell>
          <cell r="X1370">
            <v>3726987.41</v>
          </cell>
          <cell r="Y1370">
            <v>3710568.96</v>
          </cell>
          <cell r="Z1370">
            <v>3694150.51</v>
          </cell>
          <cell r="AA1370">
            <v>3677732.06</v>
          </cell>
          <cell r="AD1370">
            <v>3940427.26</v>
          </cell>
          <cell r="AE1370">
            <v>3924008.81</v>
          </cell>
          <cell r="AF1370">
            <v>3907590.36</v>
          </cell>
          <cell r="AG1370">
            <v>3891171.91</v>
          </cell>
          <cell r="AH1370">
            <v>3874753.4599999995</v>
          </cell>
          <cell r="AI1370">
            <v>3858335.01</v>
          </cell>
          <cell r="AJ1370">
            <v>3841916.56</v>
          </cell>
          <cell r="AK1370">
            <v>3825498.11</v>
          </cell>
          <cell r="AL1370">
            <v>3809079.66</v>
          </cell>
          <cell r="AM1370">
            <v>3792661.2099999995</v>
          </cell>
          <cell r="AN1370">
            <v>3776242.76</v>
          </cell>
          <cell r="AP1370">
            <v>3743405.86</v>
          </cell>
          <cell r="AT1370" t="str">
            <v>12</v>
          </cell>
        </row>
        <row r="1371">
          <cell r="J1371">
            <v>190954.89</v>
          </cell>
          <cell r="K1371">
            <v>175041.99</v>
          </cell>
          <cell r="L1371">
            <v>159129.09</v>
          </cell>
          <cell r="M1371">
            <v>143216.19</v>
          </cell>
          <cell r="N1371">
            <v>127303.29</v>
          </cell>
          <cell r="O1371">
            <v>111390.39</v>
          </cell>
          <cell r="P1371">
            <v>95477.49</v>
          </cell>
          <cell r="Q1371">
            <v>79564.59</v>
          </cell>
          <cell r="R1371">
            <v>63651.69</v>
          </cell>
          <cell r="S1371">
            <v>47738.79</v>
          </cell>
          <cell r="T1371">
            <v>31825.89</v>
          </cell>
          <cell r="U1371">
            <v>15912.99</v>
          </cell>
          <cell r="V1371">
            <v>0</v>
          </cell>
          <cell r="W1371">
            <v>0</v>
          </cell>
          <cell r="X1371">
            <v>0</v>
          </cell>
          <cell r="Y1371">
            <v>0</v>
          </cell>
          <cell r="Z1371">
            <v>0</v>
          </cell>
          <cell r="AA1371">
            <v>0</v>
          </cell>
          <cell r="AD1371">
            <v>175041.99</v>
          </cell>
          <cell r="AE1371">
            <v>159129.09</v>
          </cell>
          <cell r="AF1371">
            <v>143216.18999999997</v>
          </cell>
          <cell r="AG1371">
            <v>127303.29</v>
          </cell>
          <cell r="AH1371">
            <v>111390.38999999997</v>
          </cell>
          <cell r="AI1371">
            <v>95477.486250000016</v>
          </cell>
          <cell r="AJ1371">
            <v>80227.616250000006</v>
          </cell>
          <cell r="AK1371">
            <v>66303.821249999994</v>
          </cell>
          <cell r="AL1371">
            <v>53706.10125</v>
          </cell>
          <cell r="AM1371">
            <v>42434.456249999996</v>
          </cell>
          <cell r="AN1371">
            <v>32488.88625</v>
          </cell>
          <cell r="AP1371">
            <v>16575.971249999999</v>
          </cell>
          <cell r="AT1371" t="str">
            <v>12</v>
          </cell>
        </row>
        <row r="1372">
          <cell r="J1372">
            <v>14185042.970000001</v>
          </cell>
          <cell r="K1372">
            <v>14151666.4</v>
          </cell>
          <cell r="L1372">
            <v>14118289.83</v>
          </cell>
          <cell r="M1372">
            <v>14084913.26</v>
          </cell>
          <cell r="N1372">
            <v>14051536.689999999</v>
          </cell>
          <cell r="O1372">
            <v>14018160.119999999</v>
          </cell>
          <cell r="P1372">
            <v>13984783.550000001</v>
          </cell>
          <cell r="Q1372">
            <v>13951406.98</v>
          </cell>
          <cell r="R1372">
            <v>13918030.41</v>
          </cell>
          <cell r="S1372">
            <v>13884653.84</v>
          </cell>
          <cell r="T1372">
            <v>13851277.27</v>
          </cell>
          <cell r="U1372">
            <v>13817900.699999999</v>
          </cell>
          <cell r="V1372">
            <v>13784524.130000001</v>
          </cell>
          <cell r="W1372">
            <v>13751147.560000001</v>
          </cell>
          <cell r="X1372">
            <v>13717770.99</v>
          </cell>
          <cell r="Y1372">
            <v>13684394.42</v>
          </cell>
          <cell r="Z1372">
            <v>13651017.85</v>
          </cell>
          <cell r="AA1372">
            <v>13617641.279999999</v>
          </cell>
          <cell r="AD1372">
            <v>14151666.4</v>
          </cell>
          <cell r="AE1372">
            <v>14118289.83</v>
          </cell>
          <cell r="AF1372">
            <v>14084913.259999998</v>
          </cell>
          <cell r="AG1372">
            <v>14051536.689999999</v>
          </cell>
          <cell r="AH1372">
            <v>14018160.120000003</v>
          </cell>
          <cell r="AI1372">
            <v>13984783.549999999</v>
          </cell>
          <cell r="AJ1372">
            <v>13951406.979999999</v>
          </cell>
          <cell r="AK1372">
            <v>13918030.410000002</v>
          </cell>
          <cell r="AL1372">
            <v>13884653.840000002</v>
          </cell>
          <cell r="AM1372">
            <v>13851277.270000001</v>
          </cell>
          <cell r="AN1372">
            <v>13817900.699999997</v>
          </cell>
          <cell r="AP1372">
            <v>13751147.560000001</v>
          </cell>
          <cell r="AT1372" t="str">
            <v>12</v>
          </cell>
        </row>
        <row r="1373">
          <cell r="J1373">
            <v>105503.43</v>
          </cell>
          <cell r="K1373">
            <v>100228.27</v>
          </cell>
          <cell r="L1373">
            <v>94953.11</v>
          </cell>
          <cell r="M1373">
            <v>89677.95</v>
          </cell>
          <cell r="N1373">
            <v>84402.79</v>
          </cell>
          <cell r="O1373">
            <v>79127.63</v>
          </cell>
          <cell r="P1373">
            <v>73852.47</v>
          </cell>
          <cell r="Q1373">
            <v>68577.31</v>
          </cell>
          <cell r="R1373">
            <v>63302.15</v>
          </cell>
          <cell r="S1373">
            <v>58026.99</v>
          </cell>
          <cell r="T1373">
            <v>52751.83</v>
          </cell>
          <cell r="U1373">
            <v>47476.67</v>
          </cell>
          <cell r="V1373">
            <v>42201.51</v>
          </cell>
          <cell r="W1373">
            <v>36926.35</v>
          </cell>
          <cell r="X1373">
            <v>31651.19</v>
          </cell>
          <cell r="Y1373">
            <v>26376.03</v>
          </cell>
          <cell r="Z1373">
            <v>21100.87</v>
          </cell>
          <cell r="AA1373">
            <v>15825.71</v>
          </cell>
          <cell r="AD1373">
            <v>100228.27</v>
          </cell>
          <cell r="AE1373">
            <v>94953.11</v>
          </cell>
          <cell r="AF1373">
            <v>89677.950000000012</v>
          </cell>
          <cell r="AG1373">
            <v>84402.790000000008</v>
          </cell>
          <cell r="AH1373">
            <v>79127.62999999999</v>
          </cell>
          <cell r="AI1373">
            <v>73852.47</v>
          </cell>
          <cell r="AJ1373">
            <v>68577.31</v>
          </cell>
          <cell r="AK1373">
            <v>63302.15</v>
          </cell>
          <cell r="AL1373">
            <v>58026.989999999991</v>
          </cell>
          <cell r="AM1373">
            <v>52751.829999999994</v>
          </cell>
          <cell r="AN1373">
            <v>47476.670000000006</v>
          </cell>
          <cell r="AP1373">
            <v>36926.35</v>
          </cell>
          <cell r="AT1373" t="str">
            <v>12</v>
          </cell>
        </row>
        <row r="1374">
          <cell r="J1374">
            <v>138582.72</v>
          </cell>
          <cell r="K1374">
            <v>131653.57999999999</v>
          </cell>
          <cell r="L1374">
            <v>124724.44</v>
          </cell>
          <cell r="M1374">
            <v>117795.3</v>
          </cell>
          <cell r="N1374">
            <v>110866.16</v>
          </cell>
          <cell r="O1374">
            <v>103937.02</v>
          </cell>
          <cell r="P1374">
            <v>97007.88</v>
          </cell>
          <cell r="Q1374">
            <v>90078.74</v>
          </cell>
          <cell r="R1374">
            <v>83149.600000000006</v>
          </cell>
          <cell r="S1374">
            <v>76220.460000000006</v>
          </cell>
          <cell r="T1374">
            <v>69291.320000000007</v>
          </cell>
          <cell r="U1374">
            <v>62362.18</v>
          </cell>
          <cell r="V1374">
            <v>55433.04</v>
          </cell>
          <cell r="W1374">
            <v>48503.9</v>
          </cell>
          <cell r="X1374">
            <v>41574.76</v>
          </cell>
          <cell r="Y1374">
            <v>34645.620000000003</v>
          </cell>
          <cell r="Z1374">
            <v>27716.48</v>
          </cell>
          <cell r="AA1374">
            <v>20787.34</v>
          </cell>
          <cell r="AD1374">
            <v>131653.57999999999</v>
          </cell>
          <cell r="AE1374">
            <v>124724.44</v>
          </cell>
          <cell r="AF1374">
            <v>117795.3</v>
          </cell>
          <cell r="AG1374">
            <v>110866.15999999999</v>
          </cell>
          <cell r="AH1374">
            <v>103937.02</v>
          </cell>
          <cell r="AI1374">
            <v>97007.88</v>
          </cell>
          <cell r="AJ1374">
            <v>90078.739999999991</v>
          </cell>
          <cell r="AK1374">
            <v>83149.600000000006</v>
          </cell>
          <cell r="AL1374">
            <v>76220.460000000006</v>
          </cell>
          <cell r="AM1374">
            <v>69291.320000000007</v>
          </cell>
          <cell r="AN1374">
            <v>62362.18</v>
          </cell>
          <cell r="AP1374">
            <v>48503.9</v>
          </cell>
          <cell r="AT1374" t="str">
            <v>12</v>
          </cell>
        </row>
        <row r="1375">
          <cell r="J1375">
            <v>552384.29</v>
          </cell>
          <cell r="K1375">
            <v>524765.06999999995</v>
          </cell>
          <cell r="L1375">
            <v>497145.85</v>
          </cell>
          <cell r="M1375">
            <v>469526.63</v>
          </cell>
          <cell r="N1375">
            <v>441907.41</v>
          </cell>
          <cell r="O1375">
            <v>414288.19</v>
          </cell>
          <cell r="P1375">
            <v>386668.97</v>
          </cell>
          <cell r="Q1375">
            <v>359049.75</v>
          </cell>
          <cell r="R1375">
            <v>331430.53000000003</v>
          </cell>
          <cell r="S1375">
            <v>303811.31</v>
          </cell>
          <cell r="T1375">
            <v>276192.09000000003</v>
          </cell>
          <cell r="U1375">
            <v>248572.87</v>
          </cell>
          <cell r="V1375">
            <v>220953.65</v>
          </cell>
          <cell r="W1375">
            <v>193334.43</v>
          </cell>
          <cell r="X1375">
            <v>165715.21</v>
          </cell>
          <cell r="Y1375">
            <v>138095.99</v>
          </cell>
          <cell r="Z1375">
            <v>110476.77</v>
          </cell>
          <cell r="AA1375">
            <v>82857.55</v>
          </cell>
          <cell r="AD1375">
            <v>524765.07000000007</v>
          </cell>
          <cell r="AE1375">
            <v>497145.84999999992</v>
          </cell>
          <cell r="AF1375">
            <v>469526.63000000006</v>
          </cell>
          <cell r="AG1375">
            <v>441907.41</v>
          </cell>
          <cell r="AH1375">
            <v>414288.19</v>
          </cell>
          <cell r="AI1375">
            <v>386668.97</v>
          </cell>
          <cell r="AJ1375">
            <v>359049.75</v>
          </cell>
          <cell r="AK1375">
            <v>331430.52999999997</v>
          </cell>
          <cell r="AL1375">
            <v>303811.31</v>
          </cell>
          <cell r="AM1375">
            <v>276192.09000000003</v>
          </cell>
          <cell r="AN1375">
            <v>248572.87</v>
          </cell>
          <cell r="AP1375">
            <v>193334.43500000003</v>
          </cell>
          <cell r="AT1375" t="str">
            <v>12</v>
          </cell>
        </row>
        <row r="1376">
          <cell r="J1376">
            <v>4412149.57</v>
          </cell>
          <cell r="K1376">
            <v>4387222.18</v>
          </cell>
          <cell r="L1376">
            <v>4362294.79</v>
          </cell>
          <cell r="M1376">
            <v>4337367.4000000004</v>
          </cell>
          <cell r="N1376">
            <v>4312440.01</v>
          </cell>
          <cell r="O1376">
            <v>4287512.62</v>
          </cell>
          <cell r="P1376">
            <v>4262585.2300000004</v>
          </cell>
          <cell r="Q1376">
            <v>4237657.84</v>
          </cell>
          <cell r="R1376">
            <v>4212730.45</v>
          </cell>
          <cell r="S1376">
            <v>4187803.06</v>
          </cell>
          <cell r="T1376">
            <v>4162875.67</v>
          </cell>
          <cell r="U1376">
            <v>4137948.28</v>
          </cell>
          <cell r="V1376">
            <v>4113020.89</v>
          </cell>
          <cell r="W1376">
            <v>4088093.5</v>
          </cell>
          <cell r="X1376">
            <v>4063166.11</v>
          </cell>
          <cell r="Y1376">
            <v>4038238.72</v>
          </cell>
          <cell r="Z1376">
            <v>4013311.33</v>
          </cell>
          <cell r="AA1376">
            <v>3988383.94</v>
          </cell>
          <cell r="AD1376">
            <v>4387222.1799999988</v>
          </cell>
          <cell r="AE1376">
            <v>4362294.79</v>
          </cell>
          <cell r="AF1376">
            <v>4337367.4000000004</v>
          </cell>
          <cell r="AG1376">
            <v>4312440.01</v>
          </cell>
          <cell r="AH1376">
            <v>4287512.62</v>
          </cell>
          <cell r="AI1376">
            <v>4262585.2300000004</v>
          </cell>
          <cell r="AJ1376">
            <v>4237657.84</v>
          </cell>
          <cell r="AK1376">
            <v>4212730.45</v>
          </cell>
          <cell r="AL1376">
            <v>4187803.06</v>
          </cell>
          <cell r="AM1376">
            <v>4162875.67</v>
          </cell>
          <cell r="AN1376">
            <v>4137948.28</v>
          </cell>
          <cell r="AP1376">
            <v>4088093.4999999995</v>
          </cell>
          <cell r="AT1376" t="str">
            <v>12</v>
          </cell>
        </row>
        <row r="1377">
          <cell r="J1377">
            <v>79978.37</v>
          </cell>
          <cell r="K1377">
            <v>77693.27</v>
          </cell>
          <cell r="L1377">
            <v>75408.17</v>
          </cell>
          <cell r="M1377">
            <v>73123.070000000007</v>
          </cell>
          <cell r="N1377">
            <v>70837.97</v>
          </cell>
          <cell r="O1377">
            <v>68552.87</v>
          </cell>
          <cell r="P1377">
            <v>66267.77</v>
          </cell>
          <cell r="Q1377">
            <v>63982.67</v>
          </cell>
          <cell r="R1377">
            <v>61697.57</v>
          </cell>
          <cell r="S1377">
            <v>59412.47</v>
          </cell>
          <cell r="T1377">
            <v>57127.37</v>
          </cell>
          <cell r="U1377">
            <v>54842.27</v>
          </cell>
          <cell r="V1377">
            <v>52557.17</v>
          </cell>
          <cell r="W1377">
            <v>50272.07</v>
          </cell>
          <cell r="X1377">
            <v>47986.97</v>
          </cell>
          <cell r="Y1377">
            <v>45701.87</v>
          </cell>
          <cell r="Z1377">
            <v>43416.77</v>
          </cell>
          <cell r="AA1377">
            <v>41131.67</v>
          </cell>
          <cell r="AD1377">
            <v>77693.27</v>
          </cell>
          <cell r="AE1377">
            <v>75408.17</v>
          </cell>
          <cell r="AF1377">
            <v>73123.070000000007</v>
          </cell>
          <cell r="AG1377">
            <v>70837.969999999987</v>
          </cell>
          <cell r="AH1377">
            <v>68552.87</v>
          </cell>
          <cell r="AI1377">
            <v>66267.77</v>
          </cell>
          <cell r="AJ1377">
            <v>63982.670000000006</v>
          </cell>
          <cell r="AK1377">
            <v>61697.57</v>
          </cell>
          <cell r="AL1377">
            <v>59412.469999999994</v>
          </cell>
          <cell r="AM1377">
            <v>57127.369999999995</v>
          </cell>
          <cell r="AN1377">
            <v>54842.270000000011</v>
          </cell>
          <cell r="AP1377">
            <v>50272.07</v>
          </cell>
          <cell r="AT1377" t="str">
            <v>12</v>
          </cell>
        </row>
        <row r="1378">
          <cell r="J1378">
            <v>27124.29</v>
          </cell>
          <cell r="K1378">
            <v>26349.31</v>
          </cell>
          <cell r="L1378">
            <v>25574.33</v>
          </cell>
          <cell r="M1378">
            <v>24799.35</v>
          </cell>
          <cell r="N1378">
            <v>24024.37</v>
          </cell>
          <cell r="O1378">
            <v>23249.39</v>
          </cell>
          <cell r="P1378">
            <v>22474.41</v>
          </cell>
          <cell r="Q1378">
            <v>21699.43</v>
          </cell>
          <cell r="R1378">
            <v>20924.45</v>
          </cell>
          <cell r="S1378">
            <v>20149.47</v>
          </cell>
          <cell r="T1378">
            <v>19374.490000000002</v>
          </cell>
          <cell r="U1378">
            <v>18599.509999999998</v>
          </cell>
          <cell r="V1378">
            <v>17824.53</v>
          </cell>
          <cell r="W1378">
            <v>17049.55</v>
          </cell>
          <cell r="X1378">
            <v>16274.57</v>
          </cell>
          <cell r="Y1378">
            <v>15499.59</v>
          </cell>
          <cell r="Z1378">
            <v>14724.61</v>
          </cell>
          <cell r="AA1378">
            <v>13949.63</v>
          </cell>
          <cell r="AD1378">
            <v>26349.309999999998</v>
          </cell>
          <cell r="AE1378">
            <v>25574.33</v>
          </cell>
          <cell r="AF1378">
            <v>24799.349999999995</v>
          </cell>
          <cell r="AG1378">
            <v>24024.37</v>
          </cell>
          <cell r="AH1378">
            <v>23249.39</v>
          </cell>
          <cell r="AI1378">
            <v>22474.41</v>
          </cell>
          <cell r="AJ1378">
            <v>21699.43</v>
          </cell>
          <cell r="AK1378">
            <v>20924.45</v>
          </cell>
          <cell r="AL1378">
            <v>20149.47</v>
          </cell>
          <cell r="AM1378">
            <v>19374.490000000002</v>
          </cell>
          <cell r="AN1378">
            <v>18599.509999999998</v>
          </cell>
          <cell r="AP1378">
            <v>17049.55</v>
          </cell>
          <cell r="AT1378" t="str">
            <v>12</v>
          </cell>
        </row>
        <row r="1379">
          <cell r="J1379">
            <v>16624.52</v>
          </cell>
          <cell r="K1379">
            <v>16149.53</v>
          </cell>
          <cell r="L1379">
            <v>15674.54</v>
          </cell>
          <cell r="M1379">
            <v>15199.55</v>
          </cell>
          <cell r="N1379">
            <v>14724.56</v>
          </cell>
          <cell r="O1379">
            <v>14249.57</v>
          </cell>
          <cell r="P1379">
            <v>13774.58</v>
          </cell>
          <cell r="Q1379">
            <v>13299.59</v>
          </cell>
          <cell r="R1379">
            <v>12824.6</v>
          </cell>
          <cell r="S1379">
            <v>12349.61</v>
          </cell>
          <cell r="T1379">
            <v>11874.62</v>
          </cell>
          <cell r="U1379">
            <v>11399.63</v>
          </cell>
          <cell r="V1379">
            <v>10924.64</v>
          </cell>
          <cell r="W1379">
            <v>10449.65</v>
          </cell>
          <cell r="X1379">
            <v>9974.66</v>
          </cell>
          <cell r="Y1379">
            <v>9499.67</v>
          </cell>
          <cell r="Z1379">
            <v>9024.68</v>
          </cell>
          <cell r="AA1379">
            <v>8549.69</v>
          </cell>
          <cell r="AD1379">
            <v>16149.529999999999</v>
          </cell>
          <cell r="AE1379">
            <v>15674.54</v>
          </cell>
          <cell r="AF1379">
            <v>15199.549999999997</v>
          </cell>
          <cell r="AG1379">
            <v>14724.560000000003</v>
          </cell>
          <cell r="AH1379">
            <v>14249.569999999998</v>
          </cell>
          <cell r="AI1379">
            <v>13774.58</v>
          </cell>
          <cell r="AJ1379">
            <v>13299.589999999998</v>
          </cell>
          <cell r="AK1379">
            <v>12824.6</v>
          </cell>
          <cell r="AL1379">
            <v>12349.61</v>
          </cell>
          <cell r="AM1379">
            <v>11874.62</v>
          </cell>
          <cell r="AN1379">
            <v>11399.63</v>
          </cell>
          <cell r="AP1379">
            <v>10449.65</v>
          </cell>
          <cell r="AT1379" t="str">
            <v>12</v>
          </cell>
        </row>
        <row r="1380">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D1380">
            <v>0</v>
          </cell>
          <cell r="AE1380">
            <v>0</v>
          </cell>
          <cell r="AF1380">
            <v>0</v>
          </cell>
          <cell r="AG1380">
            <v>0</v>
          </cell>
          <cell r="AH1380">
            <v>0</v>
          </cell>
          <cell r="AI1380">
            <v>0</v>
          </cell>
          <cell r="AJ1380">
            <v>0</v>
          </cell>
          <cell r="AK1380">
            <v>0</v>
          </cell>
          <cell r="AL1380">
            <v>0</v>
          </cell>
          <cell r="AM1380">
            <v>0</v>
          </cell>
          <cell r="AN1380">
            <v>0</v>
          </cell>
          <cell r="AP1380">
            <v>0</v>
          </cell>
          <cell r="AT1380" t="str">
            <v>12</v>
          </cell>
        </row>
        <row r="1381">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48124.07</v>
          </cell>
          <cell r="AD1381">
            <v>0</v>
          </cell>
          <cell r="AE1381">
            <v>0</v>
          </cell>
          <cell r="AF1381">
            <v>0</v>
          </cell>
          <cell r="AG1381">
            <v>0</v>
          </cell>
          <cell r="AH1381">
            <v>0</v>
          </cell>
          <cell r="AI1381">
            <v>0</v>
          </cell>
          <cell r="AJ1381">
            <v>0</v>
          </cell>
          <cell r="AK1381">
            <v>0</v>
          </cell>
          <cell r="AL1381">
            <v>0</v>
          </cell>
          <cell r="AM1381">
            <v>0</v>
          </cell>
          <cell r="AN1381">
            <v>2005.1695833333333</v>
          </cell>
          <cell r="AP1381">
            <v>9959.0087499999991</v>
          </cell>
          <cell r="AT1381" t="str">
            <v>12</v>
          </cell>
        </row>
        <row r="1382">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94803.62</v>
          </cell>
          <cell r="AD1382">
            <v>0</v>
          </cell>
          <cell r="AE1382">
            <v>0</v>
          </cell>
          <cell r="AF1382">
            <v>0</v>
          </cell>
          <cell r="AG1382">
            <v>0</v>
          </cell>
          <cell r="AH1382">
            <v>0</v>
          </cell>
          <cell r="AI1382">
            <v>0</v>
          </cell>
          <cell r="AJ1382">
            <v>0</v>
          </cell>
          <cell r="AK1382">
            <v>0</v>
          </cell>
          <cell r="AL1382">
            <v>0</v>
          </cell>
          <cell r="AM1382">
            <v>0</v>
          </cell>
          <cell r="AN1382">
            <v>3950.1508333333331</v>
          </cell>
          <cell r="AP1382">
            <v>19619.0825</v>
          </cell>
          <cell r="AT1382" t="str">
            <v>12</v>
          </cell>
        </row>
        <row r="1383">
          <cell r="J1383">
            <v>745661.83</v>
          </cell>
          <cell r="K1383">
            <v>741449.06</v>
          </cell>
          <cell r="L1383">
            <v>737236.29</v>
          </cell>
          <cell r="M1383">
            <v>733023.52</v>
          </cell>
          <cell r="N1383">
            <v>728810.75</v>
          </cell>
          <cell r="O1383">
            <v>724597.98</v>
          </cell>
          <cell r="P1383">
            <v>720385.21</v>
          </cell>
          <cell r="Q1383">
            <v>716172.44</v>
          </cell>
          <cell r="R1383">
            <v>711959.67</v>
          </cell>
          <cell r="S1383">
            <v>707746.9</v>
          </cell>
          <cell r="T1383">
            <v>703534.13</v>
          </cell>
          <cell r="U1383">
            <v>699321.36</v>
          </cell>
          <cell r="V1383">
            <v>695108.59</v>
          </cell>
          <cell r="W1383">
            <v>690895.82</v>
          </cell>
          <cell r="X1383">
            <v>686683.05</v>
          </cell>
          <cell r="Y1383">
            <v>682470.28</v>
          </cell>
          <cell r="Z1383">
            <v>678257.51</v>
          </cell>
          <cell r="AA1383">
            <v>674044.74</v>
          </cell>
          <cell r="AD1383">
            <v>741449.06</v>
          </cell>
          <cell r="AE1383">
            <v>737236.29</v>
          </cell>
          <cell r="AF1383">
            <v>733023.52</v>
          </cell>
          <cell r="AG1383">
            <v>728810.75000000012</v>
          </cell>
          <cell r="AH1383">
            <v>724597.98</v>
          </cell>
          <cell r="AI1383">
            <v>720385.21</v>
          </cell>
          <cell r="AJ1383">
            <v>716172.44</v>
          </cell>
          <cell r="AK1383">
            <v>711959.67</v>
          </cell>
          <cell r="AL1383">
            <v>707746.9</v>
          </cell>
          <cell r="AM1383">
            <v>703534.13</v>
          </cell>
          <cell r="AN1383">
            <v>699321.36</v>
          </cell>
          <cell r="AP1383">
            <v>690895.82</v>
          </cell>
          <cell r="AT1383" t="str">
            <v>12</v>
          </cell>
        </row>
        <row r="1384">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D1384">
            <v>0</v>
          </cell>
          <cell r="AE1384">
            <v>0</v>
          </cell>
          <cell r="AF1384">
            <v>0</v>
          </cell>
          <cell r="AG1384">
            <v>0</v>
          </cell>
          <cell r="AH1384">
            <v>0</v>
          </cell>
          <cell r="AI1384">
            <v>0</v>
          </cell>
          <cell r="AJ1384">
            <v>0</v>
          </cell>
          <cell r="AK1384">
            <v>0</v>
          </cell>
          <cell r="AL1384">
            <v>0</v>
          </cell>
          <cell r="AM1384">
            <v>0</v>
          </cell>
          <cell r="AN1384">
            <v>0</v>
          </cell>
          <cell r="AP1384">
            <v>62819.779583333329</v>
          </cell>
          <cell r="AT1384">
            <v>0</v>
          </cell>
        </row>
        <row r="1385">
          <cell r="J1385">
            <v>2956824.02</v>
          </cell>
          <cell r="K1385">
            <v>2954949.76</v>
          </cell>
          <cell r="L1385">
            <v>2915672.56</v>
          </cell>
          <cell r="M1385">
            <v>2873474.86</v>
          </cell>
          <cell r="N1385">
            <v>2891189.3</v>
          </cell>
          <cell r="O1385">
            <v>2864578.18</v>
          </cell>
          <cell r="P1385">
            <v>2825417.76</v>
          </cell>
          <cell r="Q1385">
            <v>2835476.23</v>
          </cell>
          <cell r="R1385">
            <v>2656657.0499999998</v>
          </cell>
          <cell r="S1385">
            <v>2610336.87</v>
          </cell>
          <cell r="T1385">
            <v>2639931.61</v>
          </cell>
          <cell r="U1385">
            <v>2624552.37</v>
          </cell>
          <cell r="V1385">
            <v>2582812.08</v>
          </cell>
          <cell r="W1385">
            <v>2586832.44</v>
          </cell>
          <cell r="X1385">
            <v>2578698.25</v>
          </cell>
          <cell r="Y1385">
            <v>2541189.89</v>
          </cell>
          <cell r="Z1385">
            <v>2559833.12</v>
          </cell>
          <cell r="AA1385">
            <v>2554262</v>
          </cell>
          <cell r="AD1385">
            <v>2941609.1633333326</v>
          </cell>
          <cell r="AE1385">
            <v>2916129.3049999997</v>
          </cell>
          <cell r="AF1385">
            <v>2885341.8987500002</v>
          </cell>
          <cell r="AG1385">
            <v>2853059.7595833335</v>
          </cell>
          <cell r="AH1385">
            <v>2820125.6983333337</v>
          </cell>
          <cell r="AI1385">
            <v>2788504.5500000003</v>
          </cell>
          <cell r="AJ1385">
            <v>2757582.4975000001</v>
          </cell>
          <cell r="AK1385">
            <v>2728203.6795833339</v>
          </cell>
          <cell r="AL1385">
            <v>2700317.8762500002</v>
          </cell>
          <cell r="AM1385">
            <v>2672666.1616666666</v>
          </cell>
          <cell r="AN1385">
            <v>2645929.8133333335</v>
          </cell>
          <cell r="AP1385">
            <v>2596599.0429166663</v>
          </cell>
          <cell r="AT1385">
            <v>0</v>
          </cell>
        </row>
        <row r="1386">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D1386">
            <v>0</v>
          </cell>
          <cell r="AE1386">
            <v>0</v>
          </cell>
          <cell r="AF1386">
            <v>0</v>
          </cell>
          <cell r="AG1386">
            <v>0</v>
          </cell>
          <cell r="AH1386">
            <v>0</v>
          </cell>
          <cell r="AI1386">
            <v>0</v>
          </cell>
          <cell r="AJ1386">
            <v>0</v>
          </cell>
          <cell r="AK1386">
            <v>0</v>
          </cell>
          <cell r="AL1386">
            <v>0</v>
          </cell>
          <cell r="AM1386">
            <v>0</v>
          </cell>
          <cell r="AN1386">
            <v>0</v>
          </cell>
          <cell r="AP1386">
            <v>0</v>
          </cell>
          <cell r="AT1386" t="str">
            <v>58</v>
          </cell>
        </row>
        <row r="1387">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D1387">
            <v>0</v>
          </cell>
          <cell r="AE1387">
            <v>0</v>
          </cell>
          <cell r="AF1387">
            <v>0</v>
          </cell>
          <cell r="AG1387">
            <v>0</v>
          </cell>
          <cell r="AH1387">
            <v>0</v>
          </cell>
          <cell r="AI1387">
            <v>0</v>
          </cell>
          <cell r="AJ1387">
            <v>0</v>
          </cell>
          <cell r="AK1387">
            <v>0</v>
          </cell>
          <cell r="AL1387">
            <v>0</v>
          </cell>
          <cell r="AM1387">
            <v>0</v>
          </cell>
          <cell r="AN1387">
            <v>0</v>
          </cell>
          <cell r="AP1387">
            <v>0</v>
          </cell>
          <cell r="AT1387" t="str">
            <v>39</v>
          </cell>
        </row>
        <row r="1388">
          <cell r="J1388">
            <v>2761463.64</v>
          </cell>
          <cell r="K1388">
            <v>2722738.83</v>
          </cell>
          <cell r="L1388">
            <v>2683854.36</v>
          </cell>
          <cell r="M1388">
            <v>2645561.7200000002</v>
          </cell>
          <cell r="N1388">
            <v>2795919.66</v>
          </cell>
          <cell r="O1388">
            <v>2826682.48</v>
          </cell>
          <cell r="P1388">
            <v>2803885.65</v>
          </cell>
          <cell r="Q1388">
            <v>2781500.43</v>
          </cell>
          <cell r="R1388">
            <v>2637960.75</v>
          </cell>
          <cell r="S1388">
            <v>2613194.4</v>
          </cell>
          <cell r="T1388">
            <v>2588429.11</v>
          </cell>
          <cell r="U1388">
            <v>2606357.52</v>
          </cell>
          <cell r="V1388">
            <v>2574887.41</v>
          </cell>
          <cell r="W1388">
            <v>2550089.5299999998</v>
          </cell>
          <cell r="X1388">
            <v>2526074.5699999998</v>
          </cell>
          <cell r="Y1388">
            <v>2494090.21</v>
          </cell>
          <cell r="Z1388">
            <v>2485524.9900000002</v>
          </cell>
          <cell r="AA1388">
            <v>2470883.33</v>
          </cell>
          <cell r="AD1388">
            <v>2781337.8374999999</v>
          </cell>
          <cell r="AE1388">
            <v>2767102.6391666667</v>
          </cell>
          <cell r="AF1388">
            <v>2747658.7379166665</v>
          </cell>
          <cell r="AG1388">
            <v>2729332.86</v>
          </cell>
          <cell r="AH1388">
            <v>2713116.7266666666</v>
          </cell>
          <cell r="AI1388">
            <v>2697855.0362500004</v>
          </cell>
          <cell r="AJ1388">
            <v>2682887.3058333332</v>
          </cell>
          <cell r="AK1388">
            <v>2669119.4270833335</v>
          </cell>
          <cell r="AL1388">
            <v>2656233.9562500003</v>
          </cell>
          <cell r="AM1388">
            <v>2636989.5320833335</v>
          </cell>
          <cell r="AN1388">
            <v>2609231.4562500003</v>
          </cell>
          <cell r="AP1388">
            <v>2509457.6754166665</v>
          </cell>
          <cell r="AT1388" t="str">
            <v>58</v>
          </cell>
        </row>
        <row r="1389">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D1389">
            <v>0</v>
          </cell>
          <cell r="AE1389">
            <v>0</v>
          </cell>
          <cell r="AF1389">
            <v>0</v>
          </cell>
          <cell r="AG1389">
            <v>0</v>
          </cell>
          <cell r="AH1389">
            <v>0</v>
          </cell>
          <cell r="AI1389">
            <v>0</v>
          </cell>
          <cell r="AJ1389">
            <v>0</v>
          </cell>
          <cell r="AK1389">
            <v>0</v>
          </cell>
          <cell r="AL1389">
            <v>0</v>
          </cell>
          <cell r="AM1389">
            <v>0</v>
          </cell>
          <cell r="AN1389">
            <v>0</v>
          </cell>
          <cell r="AP1389">
            <v>0</v>
          </cell>
          <cell r="AT1389" t="str">
            <v>22</v>
          </cell>
        </row>
        <row r="1390">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D1390">
            <v>0</v>
          </cell>
          <cell r="AE1390">
            <v>0</v>
          </cell>
          <cell r="AF1390">
            <v>0</v>
          </cell>
          <cell r="AG1390">
            <v>0</v>
          </cell>
          <cell r="AH1390">
            <v>0</v>
          </cell>
          <cell r="AI1390">
            <v>0</v>
          </cell>
          <cell r="AJ1390">
            <v>0</v>
          </cell>
          <cell r="AK1390">
            <v>0</v>
          </cell>
          <cell r="AL1390">
            <v>0</v>
          </cell>
          <cell r="AM1390">
            <v>0</v>
          </cell>
          <cell r="AN1390">
            <v>0</v>
          </cell>
          <cell r="AP1390">
            <v>0</v>
          </cell>
          <cell r="AT1390" t="str">
            <v>58</v>
          </cell>
        </row>
        <row r="1391">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D1391">
            <v>0</v>
          </cell>
          <cell r="AE1391">
            <v>0</v>
          </cell>
          <cell r="AF1391">
            <v>0</v>
          </cell>
          <cell r="AG1391">
            <v>0</v>
          </cell>
          <cell r="AH1391">
            <v>0</v>
          </cell>
          <cell r="AI1391">
            <v>0</v>
          </cell>
          <cell r="AJ1391">
            <v>0</v>
          </cell>
          <cell r="AK1391">
            <v>0</v>
          </cell>
          <cell r="AL1391">
            <v>0</v>
          </cell>
          <cell r="AM1391">
            <v>0</v>
          </cell>
          <cell r="AN1391">
            <v>0</v>
          </cell>
          <cell r="AP1391">
            <v>0</v>
          </cell>
          <cell r="AT1391">
            <v>0</v>
          </cell>
        </row>
        <row r="1392">
          <cell r="J1392">
            <v>10223802.039999999</v>
          </cell>
          <cell r="K1392">
            <v>7078029.9100000001</v>
          </cell>
          <cell r="L1392">
            <v>6632558.2400000002</v>
          </cell>
          <cell r="M1392">
            <v>6501168.3700000001</v>
          </cell>
          <cell r="N1392">
            <v>6344458.8700000001</v>
          </cell>
          <cell r="O1392">
            <v>6483595.1699999999</v>
          </cell>
          <cell r="P1392">
            <v>5025710.72</v>
          </cell>
          <cell r="Q1392">
            <v>4610274.3</v>
          </cell>
          <cell r="R1392">
            <v>5197863.1500000004</v>
          </cell>
          <cell r="S1392">
            <v>7814688.4500000002</v>
          </cell>
          <cell r="T1392">
            <v>3988746.73</v>
          </cell>
          <cell r="U1392">
            <v>3361074.68</v>
          </cell>
          <cell r="V1392">
            <v>4165536.46</v>
          </cell>
          <cell r="W1392">
            <v>5142627.5199999996</v>
          </cell>
          <cell r="X1392">
            <v>6595172.9500000002</v>
          </cell>
          <cell r="Y1392">
            <v>4794649.32</v>
          </cell>
          <cell r="Z1392">
            <v>6451859.4900000002</v>
          </cell>
          <cell r="AA1392">
            <v>6288629.1100000003</v>
          </cell>
          <cell r="AD1392">
            <v>10419825.4125</v>
          </cell>
          <cell r="AE1392">
            <v>9393601.6345833335</v>
          </cell>
          <cell r="AF1392">
            <v>8349202.0629166663</v>
          </cell>
          <cell r="AG1392">
            <v>7315401.3258333327</v>
          </cell>
          <cell r="AH1392">
            <v>6470764.6420833329</v>
          </cell>
          <cell r="AI1392">
            <v>5852736.4866666673</v>
          </cell>
          <cell r="AJ1392">
            <v>5519666.9879166661</v>
          </cell>
          <cell r="AK1392">
            <v>5437467.5012499997</v>
          </cell>
          <cell r="AL1392">
            <v>5364804.8204166666</v>
          </cell>
          <cell r="AM1392">
            <v>5298174.8858333342</v>
          </cell>
          <cell r="AN1392">
            <v>5294526.3258333346</v>
          </cell>
          <cell r="AP1392">
            <v>5652119.4725000001</v>
          </cell>
          <cell r="AT1392" t="str">
            <v>58</v>
          </cell>
        </row>
        <row r="1393">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D1393">
            <v>0</v>
          </cell>
          <cell r="AE1393">
            <v>0</v>
          </cell>
          <cell r="AF1393">
            <v>0</v>
          </cell>
          <cell r="AG1393">
            <v>0</v>
          </cell>
          <cell r="AH1393">
            <v>0</v>
          </cell>
          <cell r="AI1393">
            <v>0</v>
          </cell>
          <cell r="AJ1393">
            <v>0</v>
          </cell>
          <cell r="AK1393">
            <v>0</v>
          </cell>
          <cell r="AL1393">
            <v>0</v>
          </cell>
          <cell r="AM1393">
            <v>0</v>
          </cell>
          <cell r="AN1393">
            <v>0</v>
          </cell>
          <cell r="AP1393">
            <v>0</v>
          </cell>
          <cell r="AT1393" t="str">
            <v>5</v>
          </cell>
        </row>
        <row r="1394">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D1394">
            <v>0</v>
          </cell>
          <cell r="AE1394">
            <v>0</v>
          </cell>
          <cell r="AF1394">
            <v>0</v>
          </cell>
          <cell r="AG1394">
            <v>0</v>
          </cell>
          <cell r="AH1394">
            <v>0</v>
          </cell>
          <cell r="AI1394">
            <v>0</v>
          </cell>
          <cell r="AJ1394">
            <v>0</v>
          </cell>
          <cell r="AK1394">
            <v>0</v>
          </cell>
          <cell r="AL1394">
            <v>0</v>
          </cell>
          <cell r="AM1394">
            <v>0</v>
          </cell>
          <cell r="AN1394">
            <v>0</v>
          </cell>
          <cell r="AP1394">
            <v>0</v>
          </cell>
          <cell r="AT1394">
            <v>22</v>
          </cell>
        </row>
        <row r="1395">
          <cell r="J1395">
            <v>2864001.71</v>
          </cell>
          <cell r="K1395">
            <v>2484081.23</v>
          </cell>
          <cell r="L1395">
            <v>2161763.08</v>
          </cell>
          <cell r="M1395">
            <v>2330455.12</v>
          </cell>
          <cell r="N1395">
            <v>2570283.5</v>
          </cell>
          <cell r="O1395">
            <v>2403493.48</v>
          </cell>
          <cell r="P1395">
            <v>2426616.6</v>
          </cell>
          <cell r="Q1395">
            <v>2075066.85</v>
          </cell>
          <cell r="R1395">
            <v>2623772.7200000002</v>
          </cell>
          <cell r="S1395">
            <v>3267731.37</v>
          </cell>
          <cell r="T1395">
            <v>3108972.28</v>
          </cell>
          <cell r="U1395">
            <v>2343895.98</v>
          </cell>
          <cell r="V1395">
            <v>2503633.17</v>
          </cell>
          <cell r="W1395">
            <v>2568844.69</v>
          </cell>
          <cell r="X1395">
            <v>2627441.54</v>
          </cell>
          <cell r="Y1395">
            <v>2264116.41</v>
          </cell>
          <cell r="Z1395">
            <v>2569743.0299999998</v>
          </cell>
          <cell r="AA1395">
            <v>2595537.41</v>
          </cell>
          <cell r="AD1395">
            <v>3338546.4745833334</v>
          </cell>
          <cell r="AE1395">
            <v>3050143.2925000004</v>
          </cell>
          <cell r="AF1395">
            <v>2810651.7316666669</v>
          </cell>
          <cell r="AG1395">
            <v>2661951.8437500005</v>
          </cell>
          <cell r="AH1395">
            <v>2591302.5270833336</v>
          </cell>
          <cell r="AI1395">
            <v>2539995.8041666667</v>
          </cell>
          <cell r="AJ1395">
            <v>2528512.2591666668</v>
          </cell>
          <cell r="AK1395">
            <v>2551447.3391666668</v>
          </cell>
          <cell r="AL1395">
            <v>2568086.4954166668</v>
          </cell>
          <cell r="AM1395">
            <v>2565299.8629166665</v>
          </cell>
          <cell r="AN1395">
            <v>2573279.1737500001</v>
          </cell>
          <cell r="AP1395">
            <v>2639583.5433333335</v>
          </cell>
          <cell r="AT1395" t="str">
            <v>58</v>
          </cell>
        </row>
        <row r="1396">
          <cell r="J1396">
            <v>7827114.4400000004</v>
          </cell>
          <cell r="K1396">
            <v>7792785.04</v>
          </cell>
          <cell r="L1396">
            <v>7758455.6399999997</v>
          </cell>
          <cell r="M1396">
            <v>7724126.2400000002</v>
          </cell>
          <cell r="N1396">
            <v>7689796.8399999999</v>
          </cell>
          <cell r="O1396">
            <v>7655467.4400000004</v>
          </cell>
          <cell r="P1396">
            <v>7621138.04</v>
          </cell>
          <cell r="Q1396">
            <v>7586808.6399999997</v>
          </cell>
          <cell r="R1396">
            <v>7552479.2400000002</v>
          </cell>
          <cell r="S1396">
            <v>7518149.8399999999</v>
          </cell>
          <cell r="T1396">
            <v>7483820.4400000004</v>
          </cell>
          <cell r="U1396">
            <v>7449491.04</v>
          </cell>
          <cell r="V1396">
            <v>7415161.6399999997</v>
          </cell>
          <cell r="W1396">
            <v>7380832.2400000002</v>
          </cell>
          <cell r="X1396">
            <v>7346502.8399999999</v>
          </cell>
          <cell r="Y1396">
            <v>7312173.4400000004</v>
          </cell>
          <cell r="Z1396">
            <v>7277844.04</v>
          </cell>
          <cell r="AA1396">
            <v>7243514.6399999997</v>
          </cell>
          <cell r="AD1396">
            <v>7792785.0400000019</v>
          </cell>
          <cell r="AE1396">
            <v>7758455.6400000006</v>
          </cell>
          <cell r="AF1396">
            <v>7724126.2399999993</v>
          </cell>
          <cell r="AG1396">
            <v>7689796.8399999999</v>
          </cell>
          <cell r="AH1396">
            <v>7655467.4400000004</v>
          </cell>
          <cell r="AI1396">
            <v>7621138.0400000019</v>
          </cell>
          <cell r="AJ1396">
            <v>7586808.6400000006</v>
          </cell>
          <cell r="AK1396">
            <v>7552479.2399999993</v>
          </cell>
          <cell r="AL1396">
            <v>7518149.8399999999</v>
          </cell>
          <cell r="AM1396">
            <v>7483820.4400000004</v>
          </cell>
          <cell r="AN1396">
            <v>7449491.0400000019</v>
          </cell>
          <cell r="AP1396">
            <v>7380832.2441666657</v>
          </cell>
          <cell r="AT1396" t="str">
            <v>5</v>
          </cell>
        </row>
        <row r="1397">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D1397">
            <v>0</v>
          </cell>
          <cell r="AE1397">
            <v>0</v>
          </cell>
          <cell r="AF1397">
            <v>0</v>
          </cell>
          <cell r="AG1397">
            <v>0</v>
          </cell>
          <cell r="AH1397">
            <v>0</v>
          </cell>
          <cell r="AI1397">
            <v>0</v>
          </cell>
          <cell r="AJ1397">
            <v>0</v>
          </cell>
          <cell r="AK1397">
            <v>0</v>
          </cell>
          <cell r="AL1397">
            <v>0</v>
          </cell>
          <cell r="AM1397">
            <v>0</v>
          </cell>
          <cell r="AN1397">
            <v>0</v>
          </cell>
          <cell r="AP1397">
            <v>0</v>
          </cell>
          <cell r="AT1397">
            <v>22</v>
          </cell>
        </row>
        <row r="1398">
          <cell r="J1398">
            <v>0</v>
          </cell>
          <cell r="K1398">
            <v>0</v>
          </cell>
          <cell r="L1398">
            <v>0</v>
          </cell>
          <cell r="M1398">
            <v>0</v>
          </cell>
          <cell r="N1398">
            <v>0</v>
          </cell>
          <cell r="O1398">
            <v>0</v>
          </cell>
          <cell r="P1398">
            <v>0</v>
          </cell>
          <cell r="Q1398">
            <v>2631118.6</v>
          </cell>
          <cell r="R1398">
            <v>0</v>
          </cell>
          <cell r="S1398">
            <v>0</v>
          </cell>
          <cell r="T1398">
            <v>0</v>
          </cell>
          <cell r="U1398">
            <v>0</v>
          </cell>
          <cell r="V1398">
            <v>0</v>
          </cell>
          <cell r="W1398">
            <v>0</v>
          </cell>
          <cell r="X1398">
            <v>0</v>
          </cell>
          <cell r="Y1398">
            <v>0</v>
          </cell>
          <cell r="Z1398">
            <v>0</v>
          </cell>
          <cell r="AA1398">
            <v>0</v>
          </cell>
          <cell r="AD1398">
            <v>109629.94166666667</v>
          </cell>
          <cell r="AE1398">
            <v>219259.88333333333</v>
          </cell>
          <cell r="AF1398">
            <v>219259.88333333333</v>
          </cell>
          <cell r="AG1398">
            <v>219259.88333333333</v>
          </cell>
          <cell r="AH1398">
            <v>219259.88333333333</v>
          </cell>
          <cell r="AI1398">
            <v>219259.88333333333</v>
          </cell>
          <cell r="AJ1398">
            <v>219259.88333333333</v>
          </cell>
          <cell r="AK1398">
            <v>219259.88333333333</v>
          </cell>
          <cell r="AL1398">
            <v>219259.88333333333</v>
          </cell>
          <cell r="AM1398">
            <v>219259.88333333333</v>
          </cell>
          <cell r="AN1398">
            <v>219259.88333333333</v>
          </cell>
          <cell r="AP1398">
            <v>109629.94166666667</v>
          </cell>
          <cell r="AT1398" t="str">
            <v>58</v>
          </cell>
        </row>
        <row r="1399">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D1399">
            <v>0</v>
          </cell>
          <cell r="AE1399">
            <v>0</v>
          </cell>
          <cell r="AF1399">
            <v>0</v>
          </cell>
          <cell r="AG1399">
            <v>0</v>
          </cell>
          <cell r="AH1399">
            <v>0</v>
          </cell>
          <cell r="AI1399">
            <v>0</v>
          </cell>
          <cell r="AJ1399">
            <v>0</v>
          </cell>
          <cell r="AK1399">
            <v>0</v>
          </cell>
          <cell r="AL1399">
            <v>0</v>
          </cell>
          <cell r="AM1399">
            <v>0</v>
          </cell>
          <cell r="AN1399">
            <v>0</v>
          </cell>
          <cell r="AP1399">
            <v>0</v>
          </cell>
          <cell r="AT1399" t="str">
            <v>56</v>
          </cell>
        </row>
        <row r="1400">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D1400">
            <v>0</v>
          </cell>
          <cell r="AE1400">
            <v>0</v>
          </cell>
          <cell r="AF1400">
            <v>0</v>
          </cell>
          <cell r="AG1400">
            <v>0</v>
          </cell>
          <cell r="AH1400">
            <v>0</v>
          </cell>
          <cell r="AI1400">
            <v>0</v>
          </cell>
          <cell r="AJ1400">
            <v>0</v>
          </cell>
          <cell r="AK1400">
            <v>0</v>
          </cell>
          <cell r="AL1400">
            <v>0</v>
          </cell>
          <cell r="AM1400">
            <v>0</v>
          </cell>
          <cell r="AN1400">
            <v>0</v>
          </cell>
          <cell r="AP1400">
            <v>0</v>
          </cell>
          <cell r="AT1400">
            <v>22</v>
          </cell>
        </row>
        <row r="1401">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D1401">
            <v>0</v>
          </cell>
          <cell r="AE1401">
            <v>0</v>
          </cell>
          <cell r="AF1401">
            <v>0</v>
          </cell>
          <cell r="AG1401">
            <v>0</v>
          </cell>
          <cell r="AH1401">
            <v>0</v>
          </cell>
          <cell r="AI1401">
            <v>0</v>
          </cell>
          <cell r="AJ1401">
            <v>0</v>
          </cell>
          <cell r="AK1401">
            <v>0</v>
          </cell>
          <cell r="AL1401">
            <v>0</v>
          </cell>
          <cell r="AM1401">
            <v>0</v>
          </cell>
          <cell r="AN1401">
            <v>0</v>
          </cell>
          <cell r="AP1401">
            <v>0</v>
          </cell>
          <cell r="AT1401">
            <v>0</v>
          </cell>
        </row>
        <row r="1402">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D1402">
            <v>0</v>
          </cell>
          <cell r="AE1402">
            <v>0</v>
          </cell>
          <cell r="AF1402">
            <v>0</v>
          </cell>
          <cell r="AG1402">
            <v>0</v>
          </cell>
          <cell r="AH1402">
            <v>0</v>
          </cell>
          <cell r="AI1402">
            <v>0</v>
          </cell>
          <cell r="AJ1402">
            <v>0</v>
          </cell>
          <cell r="AK1402">
            <v>0</v>
          </cell>
          <cell r="AL1402">
            <v>0</v>
          </cell>
          <cell r="AM1402">
            <v>0</v>
          </cell>
          <cell r="AN1402">
            <v>0</v>
          </cell>
          <cell r="AP1402">
            <v>0</v>
          </cell>
          <cell r="AT1402" t="str">
            <v>58</v>
          </cell>
        </row>
        <row r="1403">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D1403">
            <v>0</v>
          </cell>
          <cell r="AE1403">
            <v>0</v>
          </cell>
          <cell r="AF1403">
            <v>0</v>
          </cell>
          <cell r="AG1403">
            <v>0</v>
          </cell>
          <cell r="AH1403">
            <v>0</v>
          </cell>
          <cell r="AI1403">
            <v>0</v>
          </cell>
          <cell r="AJ1403">
            <v>0</v>
          </cell>
          <cell r="AK1403">
            <v>0</v>
          </cell>
          <cell r="AL1403">
            <v>0</v>
          </cell>
          <cell r="AM1403">
            <v>0</v>
          </cell>
          <cell r="AN1403">
            <v>0</v>
          </cell>
          <cell r="AP1403">
            <v>0</v>
          </cell>
          <cell r="AT1403">
            <v>0</v>
          </cell>
        </row>
        <row r="1404">
          <cell r="J1404">
            <v>20972859.370000001</v>
          </cell>
          <cell r="K1404">
            <v>15404467.880000001</v>
          </cell>
          <cell r="L1404">
            <v>13537894.99</v>
          </cell>
          <cell r="M1404">
            <v>12557351.4</v>
          </cell>
          <cell r="N1404">
            <v>11143717.800000001</v>
          </cell>
          <cell r="O1404">
            <v>11258055.15</v>
          </cell>
          <cell r="P1404">
            <v>10875485.76</v>
          </cell>
          <cell r="Q1404">
            <v>10849053.92</v>
          </cell>
          <cell r="R1404">
            <v>9847446.8200000003</v>
          </cell>
          <cell r="S1404">
            <v>16186003.859999999</v>
          </cell>
          <cell r="T1404">
            <v>10579279.869999999</v>
          </cell>
          <cell r="U1404">
            <v>8067666.8600000003</v>
          </cell>
          <cell r="V1404">
            <v>8888461.0800000001</v>
          </cell>
          <cell r="W1404">
            <v>10268342</v>
          </cell>
          <cell r="X1404">
            <v>12745361.73</v>
          </cell>
          <cell r="Y1404">
            <v>9631825.0999999996</v>
          </cell>
          <cell r="Z1404">
            <v>10985203.51</v>
          </cell>
          <cell r="AA1404">
            <v>10108234.92</v>
          </cell>
          <cell r="AD1404">
            <v>20321224.197916668</v>
          </cell>
          <cell r="AE1404">
            <v>18729570.824583333</v>
          </cell>
          <cell r="AF1404">
            <v>16804559.136249997</v>
          </cell>
          <cell r="AG1404">
            <v>14820146.084583335</v>
          </cell>
          <cell r="AH1404">
            <v>13255758.604999999</v>
          </cell>
          <cell r="AI1404">
            <v>12103090.377916666</v>
          </cell>
          <cell r="AJ1404">
            <v>11385568.537500001</v>
          </cell>
          <cell r="AK1404">
            <v>11138541.073333334</v>
          </cell>
          <cell r="AL1404">
            <v>10983621.925000001</v>
          </cell>
          <cell r="AM1404">
            <v>10855120.233749999</v>
          </cell>
          <cell r="AN1404">
            <v>10800606.295416666</v>
          </cell>
          <cell r="AP1404">
            <v>10798177.617916668</v>
          </cell>
          <cell r="AT1404" t="str">
            <v>58</v>
          </cell>
        </row>
        <row r="1405">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D1405">
            <v>0</v>
          </cell>
          <cell r="AE1405">
            <v>0</v>
          </cell>
          <cell r="AF1405">
            <v>0</v>
          </cell>
          <cell r="AG1405">
            <v>0</v>
          </cell>
          <cell r="AH1405">
            <v>0</v>
          </cell>
          <cell r="AI1405">
            <v>0</v>
          </cell>
          <cell r="AJ1405">
            <v>0</v>
          </cell>
          <cell r="AK1405">
            <v>0</v>
          </cell>
          <cell r="AL1405">
            <v>0</v>
          </cell>
          <cell r="AM1405">
            <v>0</v>
          </cell>
          <cell r="AN1405">
            <v>0</v>
          </cell>
          <cell r="AP1405">
            <v>0</v>
          </cell>
          <cell r="AT1405" t="str">
            <v>58</v>
          </cell>
        </row>
        <row r="1406">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D1406">
            <v>0</v>
          </cell>
          <cell r="AE1406">
            <v>0</v>
          </cell>
          <cell r="AF1406">
            <v>0</v>
          </cell>
          <cell r="AG1406">
            <v>0</v>
          </cell>
          <cell r="AH1406">
            <v>0</v>
          </cell>
          <cell r="AI1406">
            <v>0</v>
          </cell>
          <cell r="AJ1406">
            <v>0</v>
          </cell>
          <cell r="AK1406">
            <v>0</v>
          </cell>
          <cell r="AL1406">
            <v>0</v>
          </cell>
          <cell r="AM1406">
            <v>0</v>
          </cell>
          <cell r="AN1406">
            <v>0</v>
          </cell>
          <cell r="AP1406">
            <v>0</v>
          </cell>
          <cell r="AT1406" t="str">
            <v>58</v>
          </cell>
        </row>
        <row r="1407">
          <cell r="J1407">
            <v>4549017.51</v>
          </cell>
          <cell r="K1407">
            <v>4466568.24</v>
          </cell>
          <cell r="L1407">
            <v>3909905.97</v>
          </cell>
          <cell r="M1407">
            <v>4102882.74</v>
          </cell>
          <cell r="N1407">
            <v>4575808.84</v>
          </cell>
          <cell r="O1407">
            <v>3608600.46</v>
          </cell>
          <cell r="P1407">
            <v>4461977.96</v>
          </cell>
          <cell r="Q1407">
            <v>3616125.39</v>
          </cell>
          <cell r="R1407">
            <v>4274155.22</v>
          </cell>
          <cell r="S1407">
            <v>5345760.8899999997</v>
          </cell>
          <cell r="T1407">
            <v>4995290.78</v>
          </cell>
          <cell r="U1407">
            <v>3577634.42</v>
          </cell>
          <cell r="V1407">
            <v>3969750.04</v>
          </cell>
          <cell r="W1407">
            <v>3814057.21</v>
          </cell>
          <cell r="X1407">
            <v>3704361.11</v>
          </cell>
          <cell r="Y1407">
            <v>2754026.13</v>
          </cell>
          <cell r="Z1407">
            <v>2882573.33</v>
          </cell>
          <cell r="AA1407">
            <v>2317415.65</v>
          </cell>
          <cell r="AD1407">
            <v>5756204.5612500012</v>
          </cell>
          <cell r="AE1407">
            <v>5229743.9083333332</v>
          </cell>
          <cell r="AF1407">
            <v>4768627.9416666664</v>
          </cell>
          <cell r="AG1407">
            <v>4468919.9604166662</v>
          </cell>
          <cell r="AH1407">
            <v>4345259.8891666671</v>
          </cell>
          <cell r="AI1407">
            <v>4266174.5570833338</v>
          </cell>
          <cell r="AJ1407">
            <v>4214850.4529166669</v>
          </cell>
          <cell r="AK1407">
            <v>4179098.124166667</v>
          </cell>
          <cell r="AL1407">
            <v>4114331.3962500002</v>
          </cell>
          <cell r="AM1407">
            <v>3987577.5579166673</v>
          </cell>
          <cell r="AN1407">
            <v>3863226.7112500002</v>
          </cell>
          <cell r="AP1407">
            <v>3660852.0216666665</v>
          </cell>
          <cell r="AT1407" t="str">
            <v>58</v>
          </cell>
        </row>
        <row r="1408">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D1408">
            <v>0</v>
          </cell>
          <cell r="AE1408">
            <v>0</v>
          </cell>
          <cell r="AF1408">
            <v>0</v>
          </cell>
          <cell r="AG1408">
            <v>0</v>
          </cell>
          <cell r="AH1408">
            <v>0</v>
          </cell>
          <cell r="AI1408">
            <v>0</v>
          </cell>
          <cell r="AJ1408">
            <v>0</v>
          </cell>
          <cell r="AK1408">
            <v>0</v>
          </cell>
          <cell r="AL1408">
            <v>0</v>
          </cell>
          <cell r="AM1408">
            <v>0</v>
          </cell>
          <cell r="AN1408">
            <v>0</v>
          </cell>
          <cell r="AP1408">
            <v>0</v>
          </cell>
          <cell r="AT1408" t="str">
            <v>58</v>
          </cell>
        </row>
        <row r="1409">
          <cell r="J1409">
            <v>5250116.87</v>
          </cell>
          <cell r="K1409">
            <v>5181895.82</v>
          </cell>
          <cell r="L1409">
            <v>4956209.66</v>
          </cell>
          <cell r="M1409">
            <v>4978072.24</v>
          </cell>
          <cell r="N1409">
            <v>4874667.9400000004</v>
          </cell>
          <cell r="O1409">
            <v>4737606.79</v>
          </cell>
          <cell r="P1409">
            <v>4806855.21</v>
          </cell>
          <cell r="Q1409">
            <v>4494697.67</v>
          </cell>
          <cell r="R1409">
            <v>4715658.0599999996</v>
          </cell>
          <cell r="S1409">
            <v>4883646.3</v>
          </cell>
          <cell r="T1409">
            <v>5061243.7699999996</v>
          </cell>
          <cell r="U1409">
            <v>5077085.21</v>
          </cell>
          <cell r="V1409">
            <v>5003819.71</v>
          </cell>
          <cell r="W1409">
            <v>5021064.53</v>
          </cell>
          <cell r="X1409">
            <v>4563405.3499999996</v>
          </cell>
          <cell r="Y1409">
            <v>4468344.6900000004</v>
          </cell>
          <cell r="Z1409">
            <v>4470183.25</v>
          </cell>
          <cell r="AA1409">
            <v>4552409.38</v>
          </cell>
          <cell r="AD1409">
            <v>4946612.375</v>
          </cell>
          <cell r="AE1409">
            <v>4945028.3904166669</v>
          </cell>
          <cell r="AF1409">
            <v>4938558.8187500006</v>
          </cell>
          <cell r="AG1409">
            <v>4929273.6550000012</v>
          </cell>
          <cell r="AH1409">
            <v>4921021.1387499999</v>
          </cell>
          <cell r="AI1409">
            <v>4907883.9133333331</v>
          </cell>
          <cell r="AJ1409">
            <v>4890920.2279166663</v>
          </cell>
          <cell r="AK1409">
            <v>4867852.0779166678</v>
          </cell>
          <cell r="AL1409">
            <v>4830246.5837499993</v>
          </cell>
          <cell r="AM1409">
            <v>4792154.4070833335</v>
          </cell>
          <cell r="AN1409">
            <v>4767584.3195833331</v>
          </cell>
          <cell r="AP1409">
            <v>4751939.0570833338</v>
          </cell>
          <cell r="AT1409">
            <v>0</v>
          </cell>
        </row>
        <row r="1410">
          <cell r="J1410">
            <v>872450.95</v>
          </cell>
          <cell r="K1410">
            <v>888275.15</v>
          </cell>
          <cell r="L1410">
            <v>940380.71</v>
          </cell>
          <cell r="M1410">
            <v>829008.13</v>
          </cell>
          <cell r="N1410">
            <v>949273.5</v>
          </cell>
          <cell r="O1410">
            <v>957715.15</v>
          </cell>
          <cell r="P1410">
            <v>1045519.96</v>
          </cell>
          <cell r="Q1410">
            <v>959793.8</v>
          </cell>
          <cell r="R1410">
            <v>1183367.18</v>
          </cell>
          <cell r="S1410">
            <v>1176844.97</v>
          </cell>
          <cell r="T1410">
            <v>1309496.5</v>
          </cell>
          <cell r="U1410">
            <v>1106469</v>
          </cell>
          <cell r="V1410">
            <v>1170394.6399999999</v>
          </cell>
          <cell r="W1410">
            <v>950211.22</v>
          </cell>
          <cell r="X1410">
            <v>975583.77</v>
          </cell>
          <cell r="Y1410">
            <v>1051573.6000000001</v>
          </cell>
          <cell r="Z1410">
            <v>915070.87</v>
          </cell>
          <cell r="AA1410">
            <v>967645.84</v>
          </cell>
          <cell r="AD1410">
            <v>1025406.9866666665</v>
          </cell>
          <cell r="AE1410">
            <v>1003088.4462500002</v>
          </cell>
          <cell r="AF1410">
            <v>974558.0145833334</v>
          </cell>
          <cell r="AG1410">
            <v>978440.93374999997</v>
          </cell>
          <cell r="AH1410">
            <v>1007433.7075</v>
          </cell>
          <cell r="AI1410">
            <v>1030630.5704166666</v>
          </cell>
          <cell r="AJ1410">
            <v>1045625.5604166667</v>
          </cell>
          <cell r="AK1410">
            <v>1049673.0241666667</v>
          </cell>
          <cell r="AL1410">
            <v>1060413.3795833334</v>
          </cell>
          <cell r="AM1410">
            <v>1068261.83125</v>
          </cell>
          <cell r="AN1410">
            <v>1067250.5004166665</v>
          </cell>
          <cell r="AP1410">
            <v>1057173.7687499998</v>
          </cell>
          <cell r="AT1410">
            <v>0</v>
          </cell>
        </row>
        <row r="1411">
          <cell r="J1411">
            <v>1077418.1299999999</v>
          </cell>
          <cell r="K1411">
            <v>1062824.33</v>
          </cell>
          <cell r="L1411">
            <v>1048230.52</v>
          </cell>
          <cell r="M1411">
            <v>1035431.42</v>
          </cell>
          <cell r="N1411">
            <v>1020837.62</v>
          </cell>
          <cell r="O1411">
            <v>1006237.61</v>
          </cell>
          <cell r="P1411">
            <v>991542.49</v>
          </cell>
          <cell r="Q1411">
            <v>976948.68</v>
          </cell>
          <cell r="R1411">
            <v>966193.42</v>
          </cell>
          <cell r="S1411">
            <v>969981.22</v>
          </cell>
          <cell r="T1411">
            <v>955475.78</v>
          </cell>
          <cell r="U1411">
            <v>940661.31</v>
          </cell>
          <cell r="V1411">
            <v>926158.83</v>
          </cell>
          <cell r="W1411">
            <v>911565.03</v>
          </cell>
          <cell r="X1411">
            <v>896971.22</v>
          </cell>
          <cell r="Y1411">
            <v>882377.41</v>
          </cell>
          <cell r="Z1411">
            <v>874138.19</v>
          </cell>
          <cell r="AA1411">
            <v>859489.65</v>
          </cell>
          <cell r="AD1411">
            <v>1053383.3125</v>
          </cell>
          <cell r="AE1411">
            <v>1042433.7158333332</v>
          </cell>
          <cell r="AF1411">
            <v>1031562.74625</v>
          </cell>
          <cell r="AG1411">
            <v>1021424.9558333334</v>
          </cell>
          <cell r="AH1411">
            <v>1010336.55625</v>
          </cell>
          <cell r="AI1411">
            <v>998012.74000000011</v>
          </cell>
          <cell r="AJ1411">
            <v>985407.79833333334</v>
          </cell>
          <cell r="AK1411">
            <v>972802.85666666646</v>
          </cell>
          <cell r="AL1411">
            <v>960123.13541666663</v>
          </cell>
          <cell r="AM1411">
            <v>947633.40874999994</v>
          </cell>
          <cell r="AN1411">
            <v>935406.4341666667</v>
          </cell>
          <cell r="AP1411">
            <v>911152.54666666675</v>
          </cell>
          <cell r="AT1411">
            <v>0</v>
          </cell>
        </row>
        <row r="1412">
          <cell r="J1412">
            <v>29387.34</v>
          </cell>
          <cell r="K1412">
            <v>28337.8</v>
          </cell>
          <cell r="L1412">
            <v>27288.25</v>
          </cell>
          <cell r="M1412">
            <v>26238.71</v>
          </cell>
          <cell r="N1412">
            <v>25189.16</v>
          </cell>
          <cell r="O1412">
            <v>24139.62</v>
          </cell>
          <cell r="P1412">
            <v>23090.07</v>
          </cell>
          <cell r="Q1412">
            <v>22040.53</v>
          </cell>
          <cell r="R1412">
            <v>20990.98</v>
          </cell>
          <cell r="S1412">
            <v>19941.439999999999</v>
          </cell>
          <cell r="T1412">
            <v>18891.89</v>
          </cell>
          <cell r="U1412">
            <v>17842.349999999999</v>
          </cell>
          <cell r="V1412">
            <v>16792.8</v>
          </cell>
          <cell r="W1412">
            <v>15743.26</v>
          </cell>
          <cell r="X1412">
            <v>14693.71</v>
          </cell>
          <cell r="Y1412">
            <v>13644.17</v>
          </cell>
          <cell r="Z1412">
            <v>12594.62</v>
          </cell>
          <cell r="AA1412">
            <v>11545.08</v>
          </cell>
          <cell r="AD1412">
            <v>28337.797499999997</v>
          </cell>
          <cell r="AE1412">
            <v>27288.252500000002</v>
          </cell>
          <cell r="AF1412">
            <v>26238.707500000004</v>
          </cell>
          <cell r="AG1412">
            <v>25189.162499999995</v>
          </cell>
          <cell r="AH1412">
            <v>24139.617500000004</v>
          </cell>
          <cell r="AI1412">
            <v>23090.072499999998</v>
          </cell>
          <cell r="AJ1412">
            <v>22040.5275</v>
          </cell>
          <cell r="AK1412">
            <v>20990.982500000002</v>
          </cell>
          <cell r="AL1412">
            <v>19941.4375</v>
          </cell>
          <cell r="AM1412">
            <v>18891.892500000002</v>
          </cell>
          <cell r="AN1412">
            <v>17842.3475</v>
          </cell>
          <cell r="AP1412">
            <v>15743.2575</v>
          </cell>
          <cell r="AT1412" t="str">
            <v>39</v>
          </cell>
        </row>
        <row r="1413">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D1413">
            <v>0</v>
          </cell>
          <cell r="AE1413">
            <v>0</v>
          </cell>
          <cell r="AF1413">
            <v>0</v>
          </cell>
          <cell r="AG1413">
            <v>0</v>
          </cell>
          <cell r="AH1413">
            <v>0</v>
          </cell>
          <cell r="AI1413">
            <v>0</v>
          </cell>
          <cell r="AJ1413">
            <v>0</v>
          </cell>
          <cell r="AK1413">
            <v>0</v>
          </cell>
          <cell r="AL1413">
            <v>0</v>
          </cell>
          <cell r="AM1413">
            <v>0</v>
          </cell>
          <cell r="AN1413">
            <v>0</v>
          </cell>
          <cell r="AP1413">
            <v>0</v>
          </cell>
          <cell r="AT1413">
            <v>22</v>
          </cell>
        </row>
        <row r="1414">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D1414">
            <v>0</v>
          </cell>
          <cell r="AE1414">
            <v>0</v>
          </cell>
          <cell r="AF1414">
            <v>0</v>
          </cell>
          <cell r="AG1414">
            <v>0</v>
          </cell>
          <cell r="AH1414">
            <v>0</v>
          </cell>
          <cell r="AI1414">
            <v>0</v>
          </cell>
          <cell r="AJ1414">
            <v>0</v>
          </cell>
          <cell r="AK1414">
            <v>0</v>
          </cell>
          <cell r="AL1414">
            <v>0</v>
          </cell>
          <cell r="AM1414">
            <v>0</v>
          </cell>
          <cell r="AN1414">
            <v>0</v>
          </cell>
          <cell r="AP1414">
            <v>0</v>
          </cell>
          <cell r="AT1414">
            <v>0</v>
          </cell>
        </row>
        <row r="1415">
          <cell r="J1415">
            <v>-100268.57</v>
          </cell>
          <cell r="K1415">
            <v>-101591.87</v>
          </cell>
          <cell r="L1415">
            <v>-102915.17</v>
          </cell>
          <cell r="M1415">
            <v>-100949.01</v>
          </cell>
          <cell r="N1415">
            <v>-102272.31</v>
          </cell>
          <cell r="O1415">
            <v>-103595.61</v>
          </cell>
          <cell r="P1415">
            <v>-104918.91</v>
          </cell>
          <cell r="Q1415">
            <v>-106242.2</v>
          </cell>
          <cell r="R1415">
            <v>-107565.5</v>
          </cell>
          <cell r="S1415">
            <v>-108888.8</v>
          </cell>
          <cell r="T1415">
            <v>-110212.09</v>
          </cell>
          <cell r="U1415">
            <v>-111535.39</v>
          </cell>
          <cell r="V1415">
            <v>-112858.69</v>
          </cell>
          <cell r="W1415">
            <v>-114181.99</v>
          </cell>
          <cell r="X1415">
            <v>-115505.28</v>
          </cell>
          <cell r="Y1415">
            <v>-116828.58</v>
          </cell>
          <cell r="Z1415">
            <v>-118151.88</v>
          </cell>
          <cell r="AA1415">
            <v>-119475.18</v>
          </cell>
          <cell r="AD1415">
            <v>-100358.32791666668</v>
          </cell>
          <cell r="AE1415">
            <v>-101407.50374999999</v>
          </cell>
          <cell r="AF1415">
            <v>-102456.67958333332</v>
          </cell>
          <cell r="AG1415">
            <v>-103505.85541666666</v>
          </cell>
          <cell r="AH1415">
            <v>-104555.03125</v>
          </cell>
          <cell r="AI1415">
            <v>-105604.20749999997</v>
          </cell>
          <cell r="AJ1415">
            <v>-106653.38416666666</v>
          </cell>
          <cell r="AK1415">
            <v>-107702.56041666667</v>
          </cell>
          <cell r="AL1415">
            <v>-108888.79708333332</v>
          </cell>
          <cell r="AM1415">
            <v>-110212.09458333334</v>
          </cell>
          <cell r="AN1415">
            <v>-111535.39208333334</v>
          </cell>
          <cell r="AP1415">
            <v>-114099.59041666666</v>
          </cell>
          <cell r="AT1415">
            <v>0</v>
          </cell>
        </row>
        <row r="1416">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D1416">
            <v>0</v>
          </cell>
          <cell r="AE1416">
            <v>0</v>
          </cell>
          <cell r="AF1416">
            <v>0</v>
          </cell>
          <cell r="AG1416">
            <v>0</v>
          </cell>
          <cell r="AH1416">
            <v>0</v>
          </cell>
          <cell r="AI1416">
            <v>0</v>
          </cell>
          <cell r="AJ1416">
            <v>0</v>
          </cell>
          <cell r="AK1416">
            <v>0</v>
          </cell>
          <cell r="AL1416">
            <v>0</v>
          </cell>
          <cell r="AM1416">
            <v>0</v>
          </cell>
          <cell r="AN1416">
            <v>0</v>
          </cell>
          <cell r="AP1416">
            <v>0</v>
          </cell>
          <cell r="AT1416">
            <v>0</v>
          </cell>
        </row>
        <row r="1417">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D1417">
            <v>0</v>
          </cell>
          <cell r="AE1417">
            <v>0</v>
          </cell>
          <cell r="AF1417">
            <v>0</v>
          </cell>
          <cell r="AG1417">
            <v>0</v>
          </cell>
          <cell r="AH1417">
            <v>0</v>
          </cell>
          <cell r="AI1417">
            <v>0</v>
          </cell>
          <cell r="AJ1417">
            <v>0</v>
          </cell>
          <cell r="AK1417">
            <v>0</v>
          </cell>
          <cell r="AL1417">
            <v>0</v>
          </cell>
          <cell r="AM1417">
            <v>0</v>
          </cell>
          <cell r="AN1417">
            <v>0</v>
          </cell>
          <cell r="AP1417">
            <v>0</v>
          </cell>
          <cell r="AT1417" t="str">
            <v>58</v>
          </cell>
        </row>
        <row r="1418">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D1418">
            <v>0</v>
          </cell>
          <cell r="AE1418">
            <v>0</v>
          </cell>
          <cell r="AF1418">
            <v>0</v>
          </cell>
          <cell r="AG1418">
            <v>0</v>
          </cell>
          <cell r="AH1418">
            <v>0</v>
          </cell>
          <cell r="AI1418">
            <v>0</v>
          </cell>
          <cell r="AJ1418">
            <v>0</v>
          </cell>
          <cell r="AK1418">
            <v>0</v>
          </cell>
          <cell r="AL1418">
            <v>0</v>
          </cell>
          <cell r="AM1418">
            <v>0</v>
          </cell>
          <cell r="AN1418">
            <v>0</v>
          </cell>
          <cell r="AP1418">
            <v>14621651.91375</v>
          </cell>
          <cell r="AT1418" t="str">
            <v>58</v>
          </cell>
        </row>
        <row r="1419">
          <cell r="J1419">
            <v>14061092.529999999</v>
          </cell>
          <cell r="K1419">
            <v>14144048.23</v>
          </cell>
          <cell r="L1419">
            <v>14227004.289999999</v>
          </cell>
          <cell r="M1419">
            <v>14310592.91</v>
          </cell>
          <cell r="N1419">
            <v>14393031.859999999</v>
          </cell>
          <cell r="O1419">
            <v>14476045.65</v>
          </cell>
          <cell r="P1419">
            <v>14559059.439999999</v>
          </cell>
          <cell r="Q1419">
            <v>14642073.220000001</v>
          </cell>
          <cell r="R1419">
            <v>14725264.59</v>
          </cell>
          <cell r="S1419">
            <v>14808455.93</v>
          </cell>
          <cell r="T1419">
            <v>14891647.27</v>
          </cell>
          <cell r="U1419">
            <v>14974788.76</v>
          </cell>
          <cell r="V1419">
            <v>15057955.18</v>
          </cell>
          <cell r="W1419">
            <v>15141121.6</v>
          </cell>
          <cell r="X1419">
            <v>15224288.02</v>
          </cell>
          <cell r="Y1419">
            <v>15308039.99</v>
          </cell>
          <cell r="Z1419">
            <v>15391791.960000001</v>
          </cell>
          <cell r="AA1419">
            <v>15475543.93</v>
          </cell>
          <cell r="AD1419">
            <v>14241845.402083332</v>
          </cell>
          <cell r="AE1419">
            <v>14291586.055000002</v>
          </cell>
          <cell r="AF1419">
            <v>14341905.763333336</v>
          </cell>
          <cell r="AG1419">
            <v>14400887.165000001</v>
          </cell>
          <cell r="AH1419">
            <v>14476233.066666668</v>
          </cell>
          <cell r="AI1419">
            <v>14559294.667083332</v>
          </cell>
          <cell r="AJ1419">
            <v>14642375.334583335</v>
          </cell>
          <cell r="AK1419">
            <v>14725473.547083333</v>
          </cell>
          <cell r="AL1419">
            <v>14808587.330833333</v>
          </cell>
          <cell r="AM1419">
            <v>14891762.630000003</v>
          </cell>
          <cell r="AN1419">
            <v>14975023.395833334</v>
          </cell>
          <cell r="AP1419">
            <v>14881012.01375</v>
          </cell>
          <cell r="AT1419" t="str">
            <v>58</v>
          </cell>
        </row>
        <row r="1420">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D1420">
            <v>0</v>
          </cell>
          <cell r="AE1420">
            <v>0</v>
          </cell>
          <cell r="AF1420">
            <v>0</v>
          </cell>
          <cell r="AG1420">
            <v>0</v>
          </cell>
          <cell r="AH1420">
            <v>0</v>
          </cell>
          <cell r="AI1420">
            <v>0</v>
          </cell>
          <cell r="AJ1420">
            <v>0</v>
          </cell>
          <cell r="AK1420">
            <v>0</v>
          </cell>
          <cell r="AL1420">
            <v>0</v>
          </cell>
          <cell r="AM1420">
            <v>0</v>
          </cell>
          <cell r="AN1420">
            <v>0</v>
          </cell>
          <cell r="AP1420">
            <v>0</v>
          </cell>
          <cell r="AT1420">
            <v>0</v>
          </cell>
        </row>
        <row r="1421">
          <cell r="J1421">
            <v>331710.2</v>
          </cell>
          <cell r="K1421">
            <v>320271.92</v>
          </cell>
          <cell r="L1421">
            <v>308833.64</v>
          </cell>
          <cell r="M1421">
            <v>297395.34999999998</v>
          </cell>
          <cell r="N1421">
            <v>285957.07</v>
          </cell>
          <cell r="O1421">
            <v>274518.78000000003</v>
          </cell>
          <cell r="P1421">
            <v>263080.5</v>
          </cell>
          <cell r="Q1421">
            <v>251642.22</v>
          </cell>
          <cell r="R1421">
            <v>240203.94</v>
          </cell>
          <cell r="S1421">
            <v>228765.65</v>
          </cell>
          <cell r="T1421">
            <v>217327.37</v>
          </cell>
          <cell r="U1421">
            <v>205889.09</v>
          </cell>
          <cell r="V1421">
            <v>194450.8</v>
          </cell>
          <cell r="W1421">
            <v>183012.52</v>
          </cell>
          <cell r="X1421">
            <v>171574.24</v>
          </cell>
          <cell r="Y1421">
            <v>160135.95000000001</v>
          </cell>
          <cell r="Z1421">
            <v>148697.67000000001</v>
          </cell>
          <cell r="AA1421">
            <v>137259.38</v>
          </cell>
          <cell r="AD1421">
            <v>320271.91916666669</v>
          </cell>
          <cell r="AE1421">
            <v>308833.6358333333</v>
          </cell>
          <cell r="AF1421">
            <v>297395.35249999998</v>
          </cell>
          <cell r="AG1421">
            <v>285957.06916666665</v>
          </cell>
          <cell r="AH1421">
            <v>274518.78583333333</v>
          </cell>
          <cell r="AI1421">
            <v>263080.5025</v>
          </cell>
          <cell r="AJ1421">
            <v>251642.21916666665</v>
          </cell>
          <cell r="AK1421">
            <v>240203.93583333329</v>
          </cell>
          <cell r="AL1421">
            <v>228765.65249999997</v>
          </cell>
          <cell r="AM1421">
            <v>217327.36916666673</v>
          </cell>
          <cell r="AN1421">
            <v>205889.08583333335</v>
          </cell>
          <cell r="AP1421">
            <v>183012.51916666667</v>
          </cell>
          <cell r="AT1421" t="str">
            <v>22</v>
          </cell>
        </row>
        <row r="1422">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D1422">
            <v>0</v>
          </cell>
          <cell r="AE1422">
            <v>0</v>
          </cell>
          <cell r="AF1422">
            <v>0</v>
          </cell>
          <cell r="AG1422">
            <v>0</v>
          </cell>
          <cell r="AH1422">
            <v>0</v>
          </cell>
          <cell r="AI1422">
            <v>0</v>
          </cell>
          <cell r="AJ1422">
            <v>0</v>
          </cell>
          <cell r="AK1422">
            <v>0</v>
          </cell>
          <cell r="AL1422">
            <v>0</v>
          </cell>
          <cell r="AM1422">
            <v>0</v>
          </cell>
          <cell r="AN1422">
            <v>0</v>
          </cell>
          <cell r="AP1422">
            <v>0</v>
          </cell>
          <cell r="AT1422" t="str">
            <v>58</v>
          </cell>
        </row>
        <row r="1423">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D1423">
            <v>0</v>
          </cell>
          <cell r="AE1423">
            <v>0</v>
          </cell>
          <cell r="AF1423">
            <v>0</v>
          </cell>
          <cell r="AG1423">
            <v>0</v>
          </cell>
          <cell r="AH1423">
            <v>0</v>
          </cell>
          <cell r="AI1423">
            <v>0</v>
          </cell>
          <cell r="AJ1423">
            <v>0</v>
          </cell>
          <cell r="AK1423">
            <v>0</v>
          </cell>
          <cell r="AL1423">
            <v>0</v>
          </cell>
          <cell r="AM1423">
            <v>0</v>
          </cell>
          <cell r="AN1423">
            <v>0</v>
          </cell>
          <cell r="AP1423">
            <v>0</v>
          </cell>
          <cell r="AT1423">
            <v>0</v>
          </cell>
        </row>
        <row r="1424">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D1424">
            <v>0</v>
          </cell>
          <cell r="AE1424">
            <v>0</v>
          </cell>
          <cell r="AF1424">
            <v>0</v>
          </cell>
          <cell r="AG1424">
            <v>0</v>
          </cell>
          <cell r="AH1424">
            <v>0</v>
          </cell>
          <cell r="AI1424">
            <v>0</v>
          </cell>
          <cell r="AJ1424">
            <v>0</v>
          </cell>
          <cell r="AK1424">
            <v>0</v>
          </cell>
          <cell r="AL1424">
            <v>0</v>
          </cell>
          <cell r="AM1424">
            <v>0</v>
          </cell>
          <cell r="AN1424">
            <v>0</v>
          </cell>
          <cell r="AP1424">
            <v>0</v>
          </cell>
          <cell r="AT1424" t="str">
            <v>58</v>
          </cell>
        </row>
        <row r="1425">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D1425">
            <v>0</v>
          </cell>
          <cell r="AE1425">
            <v>0</v>
          </cell>
          <cell r="AF1425">
            <v>0</v>
          </cell>
          <cell r="AG1425">
            <v>0</v>
          </cell>
          <cell r="AH1425">
            <v>0</v>
          </cell>
          <cell r="AI1425">
            <v>0</v>
          </cell>
          <cell r="AJ1425">
            <v>0</v>
          </cell>
          <cell r="AK1425">
            <v>0</v>
          </cell>
          <cell r="AL1425">
            <v>0</v>
          </cell>
          <cell r="AM1425">
            <v>0</v>
          </cell>
          <cell r="AN1425">
            <v>0</v>
          </cell>
          <cell r="AP1425">
            <v>0</v>
          </cell>
          <cell r="AT1425" t="str">
            <v>58</v>
          </cell>
        </row>
        <row r="1426">
          <cell r="J1426">
            <v>-1031089.63</v>
          </cell>
          <cell r="K1426">
            <v>-1050732.8</v>
          </cell>
          <cell r="L1426">
            <v>-1007442.59</v>
          </cell>
          <cell r="M1426">
            <v>-1019376.96</v>
          </cell>
          <cell r="N1426">
            <v>-1031617.27</v>
          </cell>
          <cell r="O1426">
            <v>-994394.03</v>
          </cell>
          <cell r="P1426">
            <v>-1072353.6299999999</v>
          </cell>
          <cell r="Q1426">
            <v>-1057203.75</v>
          </cell>
          <cell r="R1426">
            <v>-1103007.3799999999</v>
          </cell>
          <cell r="S1426">
            <v>-1121241.56</v>
          </cell>
          <cell r="T1426">
            <v>-1197798.75</v>
          </cell>
          <cell r="U1426">
            <v>-1227923.42</v>
          </cell>
          <cell r="V1426">
            <v>-1272127.8600000001</v>
          </cell>
          <cell r="W1426">
            <v>-1310131.83</v>
          </cell>
          <cell r="X1426">
            <v>-1335213.4099999999</v>
          </cell>
          <cell r="Y1426">
            <v>-1390604.51</v>
          </cell>
          <cell r="Z1426">
            <v>-1367158.94</v>
          </cell>
          <cell r="AA1426">
            <v>-1387060.27</v>
          </cell>
          <cell r="AD1426">
            <v>-1081201.98875</v>
          </cell>
          <cell r="AE1426">
            <v>-1075154.7145833333</v>
          </cell>
          <cell r="AF1426">
            <v>-1071321.7145833331</v>
          </cell>
          <cell r="AG1426">
            <v>-1071308.6220833336</v>
          </cell>
          <cell r="AH1426">
            <v>-1074417.2762499999</v>
          </cell>
          <cell r="AI1426">
            <v>-1086225.0737500002</v>
          </cell>
          <cell r="AJ1426">
            <v>-1107076.62625</v>
          </cell>
          <cell r="AK1426">
            <v>-1131542.0366666666</v>
          </cell>
          <cell r="AL1426">
            <v>-1160666.9687499998</v>
          </cell>
          <cell r="AM1426">
            <v>-1190115.68625</v>
          </cell>
          <cell r="AN1426">
            <v>-1220457.6824999999</v>
          </cell>
          <cell r="AP1426">
            <v>-1310735.8229166665</v>
          </cell>
          <cell r="AT1426">
            <v>0</v>
          </cell>
        </row>
        <row r="1427">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D1427">
            <v>0</v>
          </cell>
          <cell r="AE1427">
            <v>0</v>
          </cell>
          <cell r="AF1427">
            <v>0</v>
          </cell>
          <cell r="AG1427">
            <v>0</v>
          </cell>
          <cell r="AH1427">
            <v>0</v>
          </cell>
          <cell r="AI1427">
            <v>0</v>
          </cell>
          <cell r="AJ1427">
            <v>0</v>
          </cell>
          <cell r="AK1427">
            <v>0</v>
          </cell>
          <cell r="AL1427">
            <v>0</v>
          </cell>
          <cell r="AM1427">
            <v>0</v>
          </cell>
          <cell r="AN1427">
            <v>0</v>
          </cell>
          <cell r="AP1427">
            <v>0</v>
          </cell>
          <cell r="AT1427" t="str">
            <v>58</v>
          </cell>
        </row>
        <row r="1428">
          <cell r="J1428">
            <v>176679.87</v>
          </cell>
          <cell r="K1428">
            <v>176679.87</v>
          </cell>
          <cell r="L1428">
            <v>176679.87</v>
          </cell>
          <cell r="M1428">
            <v>176679.87</v>
          </cell>
          <cell r="N1428">
            <v>176679.87</v>
          </cell>
          <cell r="O1428">
            <v>176679.87</v>
          </cell>
          <cell r="P1428">
            <v>176679.87</v>
          </cell>
          <cell r="Q1428">
            <v>176679.87</v>
          </cell>
          <cell r="R1428">
            <v>176679.87</v>
          </cell>
          <cell r="S1428">
            <v>176679.87</v>
          </cell>
          <cell r="T1428">
            <v>176679.87</v>
          </cell>
          <cell r="U1428">
            <v>176679.87</v>
          </cell>
          <cell r="V1428">
            <v>176679.87</v>
          </cell>
          <cell r="W1428">
            <v>176679.87</v>
          </cell>
          <cell r="X1428">
            <v>176679.87</v>
          </cell>
          <cell r="Y1428">
            <v>176679.87</v>
          </cell>
          <cell r="Z1428">
            <v>176679.87</v>
          </cell>
          <cell r="AA1428">
            <v>176679.87</v>
          </cell>
          <cell r="AD1428">
            <v>176679.87000000002</v>
          </cell>
          <cell r="AE1428">
            <v>176679.87000000002</v>
          </cell>
          <cell r="AF1428">
            <v>176679.87000000002</v>
          </cell>
          <cell r="AG1428">
            <v>176679.87000000002</v>
          </cell>
          <cell r="AH1428">
            <v>176679.87000000002</v>
          </cell>
          <cell r="AI1428">
            <v>176679.87000000002</v>
          </cell>
          <cell r="AJ1428">
            <v>176679.87000000002</v>
          </cell>
          <cell r="AK1428">
            <v>176679.87000000002</v>
          </cell>
          <cell r="AL1428">
            <v>176679.87000000002</v>
          </cell>
          <cell r="AM1428">
            <v>176679.87000000002</v>
          </cell>
          <cell r="AN1428">
            <v>176679.87000000002</v>
          </cell>
          <cell r="AP1428">
            <v>169318.2141666667</v>
          </cell>
          <cell r="AT1428">
            <v>0</v>
          </cell>
        </row>
        <row r="1429">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D1429">
            <v>0</v>
          </cell>
          <cell r="AE1429">
            <v>0</v>
          </cell>
          <cell r="AF1429">
            <v>0</v>
          </cell>
          <cell r="AG1429">
            <v>0</v>
          </cell>
          <cell r="AH1429">
            <v>0</v>
          </cell>
          <cell r="AI1429">
            <v>0</v>
          </cell>
          <cell r="AJ1429">
            <v>0</v>
          </cell>
          <cell r="AK1429">
            <v>0</v>
          </cell>
          <cell r="AL1429">
            <v>0</v>
          </cell>
          <cell r="AM1429">
            <v>0</v>
          </cell>
          <cell r="AN1429">
            <v>0</v>
          </cell>
          <cell r="AP1429">
            <v>0</v>
          </cell>
          <cell r="AT1429">
            <v>0</v>
          </cell>
        </row>
        <row r="1430">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D1430">
            <v>0</v>
          </cell>
          <cell r="AE1430">
            <v>0</v>
          </cell>
          <cell r="AF1430">
            <v>0</v>
          </cell>
          <cell r="AG1430">
            <v>0</v>
          </cell>
          <cell r="AH1430">
            <v>0</v>
          </cell>
          <cell r="AI1430">
            <v>0</v>
          </cell>
          <cell r="AJ1430">
            <v>0</v>
          </cell>
          <cell r="AK1430">
            <v>0</v>
          </cell>
          <cell r="AL1430">
            <v>0</v>
          </cell>
          <cell r="AM1430">
            <v>0</v>
          </cell>
          <cell r="AN1430">
            <v>0</v>
          </cell>
          <cell r="AP1430">
            <v>0</v>
          </cell>
          <cell r="AT1430" t="str">
            <v>58</v>
          </cell>
        </row>
        <row r="1431">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D1431">
            <v>0</v>
          </cell>
          <cell r="AE1431">
            <v>0</v>
          </cell>
          <cell r="AF1431">
            <v>0</v>
          </cell>
          <cell r="AG1431">
            <v>0</v>
          </cell>
          <cell r="AH1431">
            <v>0</v>
          </cell>
          <cell r="AI1431">
            <v>0</v>
          </cell>
          <cell r="AJ1431">
            <v>0</v>
          </cell>
          <cell r="AK1431">
            <v>0</v>
          </cell>
          <cell r="AL1431">
            <v>0</v>
          </cell>
          <cell r="AM1431">
            <v>0</v>
          </cell>
          <cell r="AN1431">
            <v>0</v>
          </cell>
          <cell r="AP1431">
            <v>0</v>
          </cell>
          <cell r="AT1431">
            <v>0</v>
          </cell>
        </row>
        <row r="1432">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D1432">
            <v>0</v>
          </cell>
          <cell r="AE1432">
            <v>0</v>
          </cell>
          <cell r="AF1432">
            <v>0</v>
          </cell>
          <cell r="AG1432">
            <v>0</v>
          </cell>
          <cell r="AH1432">
            <v>0</v>
          </cell>
          <cell r="AI1432">
            <v>0</v>
          </cell>
          <cell r="AJ1432">
            <v>0</v>
          </cell>
          <cell r="AK1432">
            <v>0</v>
          </cell>
          <cell r="AL1432">
            <v>0</v>
          </cell>
          <cell r="AM1432">
            <v>0</v>
          </cell>
          <cell r="AN1432">
            <v>0</v>
          </cell>
          <cell r="AP1432">
            <v>0</v>
          </cell>
          <cell r="AT1432" t="str">
            <v>58</v>
          </cell>
        </row>
        <row r="1433">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D1433">
            <v>0</v>
          </cell>
          <cell r="AE1433">
            <v>0</v>
          </cell>
          <cell r="AF1433">
            <v>0</v>
          </cell>
          <cell r="AG1433">
            <v>0</v>
          </cell>
          <cell r="AH1433">
            <v>0</v>
          </cell>
          <cell r="AI1433">
            <v>0</v>
          </cell>
          <cell r="AJ1433">
            <v>0</v>
          </cell>
          <cell r="AK1433">
            <v>0</v>
          </cell>
          <cell r="AL1433">
            <v>0</v>
          </cell>
          <cell r="AM1433">
            <v>0</v>
          </cell>
          <cell r="AN1433">
            <v>0</v>
          </cell>
          <cell r="AP1433">
            <v>0</v>
          </cell>
          <cell r="AT1433">
            <v>0</v>
          </cell>
        </row>
        <row r="1434">
          <cell r="J1434">
            <v>9769.42</v>
          </cell>
          <cell r="K1434">
            <v>9281.94</v>
          </cell>
          <cell r="L1434">
            <v>8794.4599999999991</v>
          </cell>
          <cell r="M1434">
            <v>8306.98</v>
          </cell>
          <cell r="N1434">
            <v>7819.5</v>
          </cell>
          <cell r="O1434">
            <v>7332.02</v>
          </cell>
          <cell r="P1434">
            <v>6844.54</v>
          </cell>
          <cell r="Q1434">
            <v>6357.06</v>
          </cell>
          <cell r="R1434">
            <v>5869.58</v>
          </cell>
          <cell r="S1434">
            <v>5382.1</v>
          </cell>
          <cell r="T1434">
            <v>4894.82</v>
          </cell>
          <cell r="U1434">
            <v>4407.34</v>
          </cell>
          <cell r="V1434">
            <v>3919.86</v>
          </cell>
          <cell r="W1434">
            <v>3432.38</v>
          </cell>
          <cell r="X1434">
            <v>3187.23</v>
          </cell>
          <cell r="Y1434">
            <v>2942.07</v>
          </cell>
          <cell r="Z1434">
            <v>2696.91</v>
          </cell>
          <cell r="AA1434">
            <v>2451.75</v>
          </cell>
          <cell r="AD1434">
            <v>9740.3274999999994</v>
          </cell>
          <cell r="AE1434">
            <v>9087.81</v>
          </cell>
          <cell r="AF1434">
            <v>8471.9741666666669</v>
          </cell>
          <cell r="AG1434">
            <v>7892.8279166666662</v>
          </cell>
          <cell r="AH1434">
            <v>7350.3712500000011</v>
          </cell>
          <cell r="AI1434">
            <v>6844.581666666666</v>
          </cell>
          <cell r="AJ1434">
            <v>6357.1183333333329</v>
          </cell>
          <cell r="AK1434">
            <v>5879.7520833333328</v>
          </cell>
          <cell r="AL1434">
            <v>5422.5795833333341</v>
          </cell>
          <cell r="AM1434">
            <v>4985.6004166666671</v>
          </cell>
          <cell r="AN1434">
            <v>4568.8145833333338</v>
          </cell>
          <cell r="AP1434">
            <v>3795.8241666666672</v>
          </cell>
          <cell r="AT1434" t="str">
            <v>22</v>
          </cell>
        </row>
        <row r="1435">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D1435">
            <v>0</v>
          </cell>
          <cell r="AE1435">
            <v>0</v>
          </cell>
          <cell r="AF1435">
            <v>0</v>
          </cell>
          <cell r="AG1435">
            <v>0</v>
          </cell>
          <cell r="AH1435">
            <v>0</v>
          </cell>
          <cell r="AI1435">
            <v>0</v>
          </cell>
          <cell r="AJ1435">
            <v>0</v>
          </cell>
          <cell r="AK1435">
            <v>0</v>
          </cell>
          <cell r="AL1435">
            <v>0</v>
          </cell>
          <cell r="AM1435">
            <v>0</v>
          </cell>
          <cell r="AN1435">
            <v>0</v>
          </cell>
          <cell r="AP1435">
            <v>0</v>
          </cell>
          <cell r="AT1435">
            <v>0</v>
          </cell>
        </row>
        <row r="1436">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D1436">
            <v>0</v>
          </cell>
          <cell r="AE1436">
            <v>0</v>
          </cell>
          <cell r="AF1436">
            <v>0</v>
          </cell>
          <cell r="AG1436">
            <v>0</v>
          </cell>
          <cell r="AH1436">
            <v>0</v>
          </cell>
          <cell r="AI1436">
            <v>0</v>
          </cell>
          <cell r="AJ1436">
            <v>0</v>
          </cell>
          <cell r="AK1436">
            <v>0</v>
          </cell>
          <cell r="AL1436">
            <v>0</v>
          </cell>
          <cell r="AM1436">
            <v>0</v>
          </cell>
          <cell r="AN1436">
            <v>0</v>
          </cell>
          <cell r="AP1436">
            <v>0</v>
          </cell>
          <cell r="AT1436">
            <v>0</v>
          </cell>
        </row>
        <row r="1437">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D1437">
            <v>0</v>
          </cell>
          <cell r="AE1437">
            <v>0</v>
          </cell>
          <cell r="AF1437">
            <v>0</v>
          </cell>
          <cell r="AG1437">
            <v>0</v>
          </cell>
          <cell r="AH1437">
            <v>0</v>
          </cell>
          <cell r="AI1437">
            <v>0</v>
          </cell>
          <cell r="AJ1437">
            <v>0</v>
          </cell>
          <cell r="AK1437">
            <v>0</v>
          </cell>
          <cell r="AL1437">
            <v>0</v>
          </cell>
          <cell r="AM1437">
            <v>0</v>
          </cell>
          <cell r="AN1437">
            <v>0</v>
          </cell>
          <cell r="AP1437">
            <v>0</v>
          </cell>
          <cell r="AT1437" t="str">
            <v>39</v>
          </cell>
        </row>
        <row r="1438">
          <cell r="J1438">
            <v>2273318.79</v>
          </cell>
          <cell r="K1438">
            <v>2361442.84</v>
          </cell>
          <cell r="L1438">
            <v>2493392.84</v>
          </cell>
          <cell r="M1438">
            <v>2625342.84</v>
          </cell>
          <cell r="N1438">
            <v>2633065.94</v>
          </cell>
          <cell r="O1438">
            <v>2754515.94</v>
          </cell>
          <cell r="P1438">
            <v>2875965.94</v>
          </cell>
          <cell r="Q1438">
            <v>3648677.98</v>
          </cell>
          <cell r="R1438">
            <v>3801372.48</v>
          </cell>
          <cell r="S1438">
            <v>3954066.98</v>
          </cell>
          <cell r="T1438">
            <v>2508075.16</v>
          </cell>
          <cell r="U1438">
            <v>2677286.16</v>
          </cell>
          <cell r="V1438">
            <v>2846497.16</v>
          </cell>
          <cell r="W1438">
            <v>3015708.03</v>
          </cell>
          <cell r="X1438">
            <v>3184919.03</v>
          </cell>
          <cell r="Y1438">
            <v>3354130.03</v>
          </cell>
          <cell r="Z1438">
            <v>3512716.74</v>
          </cell>
          <cell r="AA1438">
            <v>3681494.79</v>
          </cell>
          <cell r="AD1438">
            <v>2653009.5541666672</v>
          </cell>
          <cell r="AE1438">
            <v>2709450.6416666671</v>
          </cell>
          <cell r="AF1438">
            <v>2768670.4375</v>
          </cell>
          <cell r="AG1438">
            <v>2819314.8612500001</v>
          </cell>
          <cell r="AH1438">
            <v>2861765.8504166664</v>
          </cell>
          <cell r="AI1438">
            <v>2907759.4229166661</v>
          </cell>
          <cell r="AJ1438">
            <v>2958902.9045833331</v>
          </cell>
          <cell r="AK1438">
            <v>3014977.5454166667</v>
          </cell>
          <cell r="AL1438">
            <v>3074157.2695833337</v>
          </cell>
          <cell r="AM1438">
            <v>3141175.519166667</v>
          </cell>
          <cell r="AN1438">
            <v>3216451.7545833341</v>
          </cell>
          <cell r="AP1438">
            <v>3460500.737083334</v>
          </cell>
          <cell r="AT1438" t="str">
            <v>58</v>
          </cell>
        </row>
        <row r="1439">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D1439">
            <v>0</v>
          </cell>
          <cell r="AE1439">
            <v>0</v>
          </cell>
          <cell r="AF1439">
            <v>0</v>
          </cell>
          <cell r="AG1439">
            <v>0</v>
          </cell>
          <cell r="AH1439">
            <v>0</v>
          </cell>
          <cell r="AI1439">
            <v>0</v>
          </cell>
          <cell r="AJ1439">
            <v>0</v>
          </cell>
          <cell r="AK1439">
            <v>0</v>
          </cell>
          <cell r="AL1439">
            <v>0</v>
          </cell>
          <cell r="AM1439">
            <v>0</v>
          </cell>
          <cell r="AN1439">
            <v>0</v>
          </cell>
          <cell r="AP1439">
            <v>0</v>
          </cell>
          <cell r="AT1439">
            <v>0</v>
          </cell>
        </row>
        <row r="1440">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D1440">
            <v>0</v>
          </cell>
          <cell r="AE1440">
            <v>0</v>
          </cell>
          <cell r="AF1440">
            <v>0</v>
          </cell>
          <cell r="AG1440">
            <v>0</v>
          </cell>
          <cell r="AH1440">
            <v>0</v>
          </cell>
          <cell r="AI1440">
            <v>0</v>
          </cell>
          <cell r="AJ1440">
            <v>0</v>
          </cell>
          <cell r="AK1440">
            <v>0</v>
          </cell>
          <cell r="AL1440">
            <v>0</v>
          </cell>
          <cell r="AM1440">
            <v>0</v>
          </cell>
          <cell r="AN1440">
            <v>0</v>
          </cell>
          <cell r="AP1440">
            <v>0</v>
          </cell>
          <cell r="AT1440" t="str">
            <v>58</v>
          </cell>
        </row>
        <row r="1441">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D1441">
            <v>0</v>
          </cell>
          <cell r="AE1441">
            <v>0</v>
          </cell>
          <cell r="AF1441">
            <v>0</v>
          </cell>
          <cell r="AG1441">
            <v>0</v>
          </cell>
          <cell r="AH1441">
            <v>0</v>
          </cell>
          <cell r="AI1441">
            <v>0</v>
          </cell>
          <cell r="AJ1441">
            <v>0</v>
          </cell>
          <cell r="AK1441">
            <v>0</v>
          </cell>
          <cell r="AL1441">
            <v>0</v>
          </cell>
          <cell r="AM1441">
            <v>0</v>
          </cell>
          <cell r="AN1441">
            <v>0</v>
          </cell>
          <cell r="AP1441">
            <v>0</v>
          </cell>
          <cell r="AT1441" t="str">
            <v>58</v>
          </cell>
        </row>
        <row r="1442">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D1442">
            <v>0</v>
          </cell>
          <cell r="AE1442">
            <v>0</v>
          </cell>
          <cell r="AF1442">
            <v>0</v>
          </cell>
          <cell r="AG1442">
            <v>0</v>
          </cell>
          <cell r="AH1442">
            <v>0</v>
          </cell>
          <cell r="AI1442">
            <v>0</v>
          </cell>
          <cell r="AJ1442">
            <v>0</v>
          </cell>
          <cell r="AK1442">
            <v>0</v>
          </cell>
          <cell r="AL1442">
            <v>0</v>
          </cell>
          <cell r="AM1442">
            <v>0</v>
          </cell>
          <cell r="AN1442">
            <v>0</v>
          </cell>
          <cell r="AP1442">
            <v>0</v>
          </cell>
          <cell r="AT1442" t="str">
            <v>58</v>
          </cell>
        </row>
        <row r="1443">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D1443">
            <v>0</v>
          </cell>
          <cell r="AE1443">
            <v>0</v>
          </cell>
          <cell r="AF1443">
            <v>0</v>
          </cell>
          <cell r="AG1443">
            <v>0</v>
          </cell>
          <cell r="AH1443">
            <v>0</v>
          </cell>
          <cell r="AI1443">
            <v>0</v>
          </cell>
          <cell r="AJ1443">
            <v>0</v>
          </cell>
          <cell r="AK1443">
            <v>0</v>
          </cell>
          <cell r="AL1443">
            <v>0</v>
          </cell>
          <cell r="AM1443">
            <v>0</v>
          </cell>
          <cell r="AN1443">
            <v>0</v>
          </cell>
          <cell r="AP1443">
            <v>0</v>
          </cell>
          <cell r="AT1443">
            <v>0</v>
          </cell>
        </row>
        <row r="1444">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D1444">
            <v>0</v>
          </cell>
          <cell r="AE1444">
            <v>0</v>
          </cell>
          <cell r="AF1444">
            <v>0</v>
          </cell>
          <cell r="AG1444">
            <v>0</v>
          </cell>
          <cell r="AH1444">
            <v>0</v>
          </cell>
          <cell r="AI1444">
            <v>0</v>
          </cell>
          <cell r="AJ1444">
            <v>0</v>
          </cell>
          <cell r="AK1444">
            <v>0</v>
          </cell>
          <cell r="AL1444">
            <v>0</v>
          </cell>
          <cell r="AM1444">
            <v>0</v>
          </cell>
          <cell r="AN1444">
            <v>0</v>
          </cell>
          <cell r="AP1444">
            <v>0</v>
          </cell>
          <cell r="AT1444">
            <v>0</v>
          </cell>
        </row>
        <row r="1445">
          <cell r="J1445">
            <v>159437</v>
          </cell>
          <cell r="K1445">
            <v>159437</v>
          </cell>
          <cell r="L1445">
            <v>159437</v>
          </cell>
          <cell r="M1445">
            <v>159437</v>
          </cell>
          <cell r="N1445">
            <v>159437</v>
          </cell>
          <cell r="O1445">
            <v>159437</v>
          </cell>
          <cell r="P1445">
            <v>159437</v>
          </cell>
          <cell r="Q1445">
            <v>159437</v>
          </cell>
          <cell r="R1445">
            <v>159437</v>
          </cell>
          <cell r="S1445">
            <v>159437</v>
          </cell>
          <cell r="T1445">
            <v>159437</v>
          </cell>
          <cell r="U1445">
            <v>159437</v>
          </cell>
          <cell r="V1445">
            <v>159437</v>
          </cell>
          <cell r="W1445">
            <v>159437</v>
          </cell>
          <cell r="X1445">
            <v>159437</v>
          </cell>
          <cell r="Y1445">
            <v>159437</v>
          </cell>
          <cell r="Z1445">
            <v>159437</v>
          </cell>
          <cell r="AA1445">
            <v>159437</v>
          </cell>
          <cell r="AD1445">
            <v>159437</v>
          </cell>
          <cell r="AE1445">
            <v>159437</v>
          </cell>
          <cell r="AF1445">
            <v>159437</v>
          </cell>
          <cell r="AG1445">
            <v>159437</v>
          </cell>
          <cell r="AH1445">
            <v>159437</v>
          </cell>
          <cell r="AI1445">
            <v>159437</v>
          </cell>
          <cell r="AJ1445">
            <v>159437</v>
          </cell>
          <cell r="AK1445">
            <v>159437</v>
          </cell>
          <cell r="AL1445">
            <v>159437</v>
          </cell>
          <cell r="AM1445">
            <v>159437</v>
          </cell>
          <cell r="AN1445">
            <v>159437</v>
          </cell>
          <cell r="AP1445">
            <v>159437</v>
          </cell>
          <cell r="AT1445">
            <v>0</v>
          </cell>
        </row>
        <row r="1446">
          <cell r="J1446">
            <v>1046077.73</v>
          </cell>
          <cell r="K1446">
            <v>0</v>
          </cell>
          <cell r="L1446">
            <v>-27032.51</v>
          </cell>
          <cell r="M1446">
            <v>24818.68</v>
          </cell>
          <cell r="N1446">
            <v>24026.14</v>
          </cell>
          <cell r="O1446">
            <v>24116.22</v>
          </cell>
          <cell r="P1446">
            <v>23131.200000000001</v>
          </cell>
          <cell r="Q1446">
            <v>19286.96</v>
          </cell>
          <cell r="R1446">
            <v>23286.9</v>
          </cell>
          <cell r="S1446">
            <v>21347.360000000001</v>
          </cell>
          <cell r="T1446">
            <v>16330.2</v>
          </cell>
          <cell r="U1446">
            <v>18060.080000000002</v>
          </cell>
          <cell r="V1446">
            <v>11672.69</v>
          </cell>
          <cell r="W1446">
            <v>9813.5300000000007</v>
          </cell>
          <cell r="X1446">
            <v>22547.91</v>
          </cell>
          <cell r="Y1446">
            <v>24513.360000000001</v>
          </cell>
          <cell r="Z1446">
            <v>11873.6</v>
          </cell>
          <cell r="AA1446">
            <v>11680.55</v>
          </cell>
          <cell r="AD1446">
            <v>104369.76583333331</v>
          </cell>
          <cell r="AE1446">
            <v>103115.08499999998</v>
          </cell>
          <cell r="AF1446">
            <v>101988.65333333328</v>
          </cell>
          <cell r="AG1446">
            <v>101060.96291666664</v>
          </cell>
          <cell r="AH1446">
            <v>100945.54166666667</v>
          </cell>
          <cell r="AI1446">
            <v>58020.53666666666</v>
          </cell>
          <cell r="AJ1446">
            <v>15329.223750000005</v>
          </cell>
          <cell r="AK1446">
            <v>17803.971666666672</v>
          </cell>
          <cell r="AL1446">
            <v>19857.100833333334</v>
          </cell>
          <cell r="AM1446">
            <v>19338.023333333331</v>
          </cell>
          <cell r="AN1446">
            <v>18313.514583333334</v>
          </cell>
          <cell r="AP1446">
            <v>16572.291666666668</v>
          </cell>
          <cell r="AT1446">
            <v>0</v>
          </cell>
        </row>
        <row r="1447">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D1447">
            <v>0</v>
          </cell>
          <cell r="AE1447">
            <v>0</v>
          </cell>
          <cell r="AF1447">
            <v>0</v>
          </cell>
          <cell r="AG1447">
            <v>0</v>
          </cell>
          <cell r="AH1447">
            <v>0</v>
          </cell>
          <cell r="AI1447">
            <v>0</v>
          </cell>
          <cell r="AJ1447">
            <v>0</v>
          </cell>
          <cell r="AK1447">
            <v>0</v>
          </cell>
          <cell r="AL1447">
            <v>0</v>
          </cell>
          <cell r="AM1447">
            <v>0</v>
          </cell>
          <cell r="AN1447">
            <v>0</v>
          </cell>
          <cell r="AP1447">
            <v>0</v>
          </cell>
          <cell r="AT1447">
            <v>0</v>
          </cell>
        </row>
        <row r="1448">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D1448">
            <v>0</v>
          </cell>
          <cell r="AE1448">
            <v>0</v>
          </cell>
          <cell r="AF1448">
            <v>0</v>
          </cell>
          <cell r="AG1448">
            <v>0</v>
          </cell>
          <cell r="AH1448">
            <v>0</v>
          </cell>
          <cell r="AI1448">
            <v>0</v>
          </cell>
          <cell r="AJ1448">
            <v>0</v>
          </cell>
          <cell r="AK1448">
            <v>0</v>
          </cell>
          <cell r="AL1448">
            <v>0</v>
          </cell>
          <cell r="AM1448">
            <v>0</v>
          </cell>
          <cell r="AN1448">
            <v>0</v>
          </cell>
          <cell r="AP1448">
            <v>0</v>
          </cell>
          <cell r="AT1448">
            <v>0</v>
          </cell>
        </row>
        <row r="1449">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D1449">
            <v>0</v>
          </cell>
          <cell r="AE1449">
            <v>0</v>
          </cell>
          <cell r="AF1449">
            <v>0</v>
          </cell>
          <cell r="AG1449">
            <v>0</v>
          </cell>
          <cell r="AH1449">
            <v>0</v>
          </cell>
          <cell r="AI1449">
            <v>0</v>
          </cell>
          <cell r="AJ1449">
            <v>0</v>
          </cell>
          <cell r="AK1449">
            <v>0</v>
          </cell>
          <cell r="AL1449">
            <v>0</v>
          </cell>
          <cell r="AM1449">
            <v>0</v>
          </cell>
          <cell r="AN1449">
            <v>0</v>
          </cell>
          <cell r="AP1449">
            <v>0</v>
          </cell>
          <cell r="AT1449" t="str">
            <v>5</v>
          </cell>
        </row>
        <row r="1450">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D1450">
            <v>0</v>
          </cell>
          <cell r="AE1450">
            <v>0</v>
          </cell>
          <cell r="AF1450">
            <v>0</v>
          </cell>
          <cell r="AG1450">
            <v>0</v>
          </cell>
          <cell r="AH1450">
            <v>0</v>
          </cell>
          <cell r="AI1450">
            <v>0</v>
          </cell>
          <cell r="AJ1450">
            <v>0</v>
          </cell>
          <cell r="AK1450">
            <v>0</v>
          </cell>
          <cell r="AL1450">
            <v>0</v>
          </cell>
          <cell r="AM1450">
            <v>0</v>
          </cell>
          <cell r="AN1450">
            <v>0</v>
          </cell>
          <cell r="AP1450">
            <v>0</v>
          </cell>
          <cell r="AT1450" t="str">
            <v>58</v>
          </cell>
        </row>
        <row r="1451">
          <cell r="J1451">
            <v>151802.95000000001</v>
          </cell>
          <cell r="K1451">
            <v>151181</v>
          </cell>
          <cell r="L1451">
            <v>150559.04999999999</v>
          </cell>
          <cell r="M1451">
            <v>149937.1</v>
          </cell>
          <cell r="N1451">
            <v>149315.15</v>
          </cell>
          <cell r="O1451">
            <v>148693.20000000001</v>
          </cell>
          <cell r="P1451">
            <v>148071.25</v>
          </cell>
          <cell r="Q1451">
            <v>147449.29999999999</v>
          </cell>
          <cell r="R1451">
            <v>146827.35</v>
          </cell>
          <cell r="S1451">
            <v>146205.4</v>
          </cell>
          <cell r="T1451">
            <v>145583.45000000001</v>
          </cell>
          <cell r="U1451">
            <v>144961.5</v>
          </cell>
          <cell r="V1451">
            <v>144339.54999999999</v>
          </cell>
          <cell r="W1451">
            <v>143717.6</v>
          </cell>
          <cell r="X1451">
            <v>143095.65</v>
          </cell>
          <cell r="Y1451">
            <v>142473.70000000001</v>
          </cell>
          <cell r="Z1451">
            <v>141851.75</v>
          </cell>
          <cell r="AA1451">
            <v>141229.79999999999</v>
          </cell>
          <cell r="AD1451">
            <v>151181</v>
          </cell>
          <cell r="AE1451">
            <v>150559.05000000002</v>
          </cell>
          <cell r="AF1451">
            <v>149937.1</v>
          </cell>
          <cell r="AG1451">
            <v>149315.15</v>
          </cell>
          <cell r="AH1451">
            <v>148693.19999999998</v>
          </cell>
          <cell r="AI1451">
            <v>148071.25</v>
          </cell>
          <cell r="AJ1451">
            <v>147449.30000000002</v>
          </cell>
          <cell r="AK1451">
            <v>146827.35</v>
          </cell>
          <cell r="AL1451">
            <v>146205.4</v>
          </cell>
          <cell r="AM1451">
            <v>145583.44999999998</v>
          </cell>
          <cell r="AN1451">
            <v>144961.5</v>
          </cell>
          <cell r="AP1451">
            <v>143717.6</v>
          </cell>
          <cell r="AT1451" t="str">
            <v>5</v>
          </cell>
        </row>
        <row r="1452">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D1452">
            <v>0</v>
          </cell>
          <cell r="AE1452">
            <v>0</v>
          </cell>
          <cell r="AF1452">
            <v>0</v>
          </cell>
          <cell r="AG1452">
            <v>0</v>
          </cell>
          <cell r="AH1452">
            <v>0</v>
          </cell>
          <cell r="AI1452">
            <v>0</v>
          </cell>
          <cell r="AJ1452">
            <v>0</v>
          </cell>
          <cell r="AK1452">
            <v>0</v>
          </cell>
          <cell r="AL1452">
            <v>0</v>
          </cell>
          <cell r="AM1452">
            <v>0</v>
          </cell>
          <cell r="AN1452">
            <v>0</v>
          </cell>
          <cell r="AP1452">
            <v>0</v>
          </cell>
          <cell r="AT1452">
            <v>0</v>
          </cell>
        </row>
        <row r="1453">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D1453">
            <v>0</v>
          </cell>
          <cell r="AE1453">
            <v>0</v>
          </cell>
          <cell r="AF1453">
            <v>0</v>
          </cell>
          <cell r="AG1453">
            <v>0</v>
          </cell>
          <cell r="AH1453">
            <v>0</v>
          </cell>
          <cell r="AI1453">
            <v>0</v>
          </cell>
          <cell r="AJ1453">
            <v>0</v>
          </cell>
          <cell r="AK1453">
            <v>0</v>
          </cell>
          <cell r="AL1453">
            <v>0</v>
          </cell>
          <cell r="AM1453">
            <v>0</v>
          </cell>
          <cell r="AN1453">
            <v>0</v>
          </cell>
          <cell r="AP1453">
            <v>0</v>
          </cell>
          <cell r="AT1453" t="str">
            <v>58</v>
          </cell>
        </row>
        <row r="1454">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D1454">
            <v>0</v>
          </cell>
          <cell r="AE1454">
            <v>0</v>
          </cell>
          <cell r="AF1454">
            <v>0</v>
          </cell>
          <cell r="AG1454">
            <v>0</v>
          </cell>
          <cell r="AH1454">
            <v>0</v>
          </cell>
          <cell r="AI1454">
            <v>0</v>
          </cell>
          <cell r="AJ1454">
            <v>0</v>
          </cell>
          <cell r="AK1454">
            <v>0</v>
          </cell>
          <cell r="AL1454">
            <v>0</v>
          </cell>
          <cell r="AM1454">
            <v>0</v>
          </cell>
          <cell r="AN1454">
            <v>0</v>
          </cell>
          <cell r="AP1454">
            <v>0</v>
          </cell>
          <cell r="AT1454">
            <v>0</v>
          </cell>
        </row>
        <row r="1455">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D1455">
            <v>0</v>
          </cell>
          <cell r="AE1455">
            <v>0</v>
          </cell>
          <cell r="AF1455">
            <v>0</v>
          </cell>
          <cell r="AG1455">
            <v>0</v>
          </cell>
          <cell r="AH1455">
            <v>0</v>
          </cell>
          <cell r="AI1455">
            <v>0</v>
          </cell>
          <cell r="AJ1455">
            <v>0</v>
          </cell>
          <cell r="AK1455">
            <v>0</v>
          </cell>
          <cell r="AL1455">
            <v>0</v>
          </cell>
          <cell r="AM1455">
            <v>0</v>
          </cell>
          <cell r="AN1455">
            <v>0</v>
          </cell>
          <cell r="AP1455">
            <v>0</v>
          </cell>
          <cell r="AT1455" t="str">
            <v>29</v>
          </cell>
        </row>
        <row r="1456">
          <cell r="J1456">
            <v>6403123.9199999999</v>
          </cell>
          <cell r="K1456">
            <v>6587506.4000000004</v>
          </cell>
          <cell r="L1456">
            <v>6772120.3399999999</v>
          </cell>
          <cell r="M1456">
            <v>6951620.0599999996</v>
          </cell>
          <cell r="N1456">
            <v>7131037.4299999997</v>
          </cell>
          <cell r="O1456">
            <v>7310687.79</v>
          </cell>
          <cell r="P1456">
            <v>7490571.8600000003</v>
          </cell>
          <cell r="Q1456">
            <v>7738603.0199999996</v>
          </cell>
          <cell r="R1456">
            <v>8145538.71</v>
          </cell>
          <cell r="S1456">
            <v>8540812.2899999991</v>
          </cell>
          <cell r="T1456">
            <v>8858320.0600000005</v>
          </cell>
          <cell r="U1456">
            <v>9221687.5399999991</v>
          </cell>
          <cell r="V1456">
            <v>9585490.1199999992</v>
          </cell>
          <cell r="W1456">
            <v>9951329.5399999991</v>
          </cell>
          <cell r="X1456">
            <v>10321463.880000001</v>
          </cell>
          <cell r="Y1456">
            <v>10692094.42</v>
          </cell>
          <cell r="Z1456">
            <v>11065935.300000001</v>
          </cell>
          <cell r="AA1456">
            <v>11438799.48</v>
          </cell>
          <cell r="AD1456">
            <v>6602967.0645833323</v>
          </cell>
          <cell r="AE1456">
            <v>6790116.5154166659</v>
          </cell>
          <cell r="AF1456">
            <v>6999937.6237499984</v>
          </cell>
          <cell r="AG1456">
            <v>7228106.5891666664</v>
          </cell>
          <cell r="AH1456">
            <v>7470855.9737499999</v>
          </cell>
          <cell r="AI1456">
            <v>7728567.71</v>
          </cell>
          <cell r="AJ1456">
            <v>8001325.5991666662</v>
          </cell>
          <cell r="AK1456">
            <v>8289374.2108333325</v>
          </cell>
          <cell r="AL1456">
            <v>8593116.6233333312</v>
          </cell>
          <cell r="AM1456">
            <v>8912923.7995833326</v>
          </cell>
          <cell r="AN1456">
            <v>9248882.5312499981</v>
          </cell>
          <cell r="AP1456">
            <v>9927938.5887499992</v>
          </cell>
          <cell r="AT1456" t="str">
            <v>22</v>
          </cell>
        </row>
        <row r="1457">
          <cell r="J1457">
            <v>72137525.719999999</v>
          </cell>
          <cell r="K1457">
            <v>71747071.560000002</v>
          </cell>
          <cell r="L1457">
            <v>71356617.390000001</v>
          </cell>
          <cell r="M1457">
            <v>70966163.230000004</v>
          </cell>
          <cell r="N1457">
            <v>71044066.609999999</v>
          </cell>
          <cell r="O1457">
            <v>70644938.450000003</v>
          </cell>
          <cell r="P1457">
            <v>70245810.299999997</v>
          </cell>
          <cell r="Q1457">
            <v>73267991.299999997</v>
          </cell>
          <cell r="R1457">
            <v>72346772.049999997</v>
          </cell>
          <cell r="S1457">
            <v>71992572.049999997</v>
          </cell>
          <cell r="T1457">
            <v>71638372.049999997</v>
          </cell>
          <cell r="U1457">
            <v>71284172.049999997</v>
          </cell>
          <cell r="V1457">
            <v>70929972.049999997</v>
          </cell>
          <cell r="W1457">
            <v>70575772.049999997</v>
          </cell>
          <cell r="X1457">
            <v>70221572.049999997</v>
          </cell>
          <cell r="Y1457">
            <v>69867372.049999997</v>
          </cell>
          <cell r="Z1457">
            <v>69600225.799999997</v>
          </cell>
          <cell r="AA1457">
            <v>69265553.870000005</v>
          </cell>
          <cell r="AD1457">
            <v>72022977.643749997</v>
          </cell>
          <cell r="AE1457">
            <v>71932378.661249995</v>
          </cell>
          <cell r="AF1457">
            <v>71821175.057083324</v>
          </cell>
          <cell r="AG1457">
            <v>71712992.63333331</v>
          </cell>
          <cell r="AH1457">
            <v>71607831.390000001</v>
          </cell>
          <cell r="AI1457">
            <v>71505691.327083319</v>
          </cell>
          <cell r="AJ1457">
            <v>71406572.444583312</v>
          </cell>
          <cell r="AK1457">
            <v>71310474.742499992</v>
          </cell>
          <cell r="AL1457">
            <v>71217398.220833316</v>
          </cell>
          <cell r="AM1457">
            <v>71111455.221249998</v>
          </cell>
          <cell r="AN1457">
            <v>70993820.829999983</v>
          </cell>
          <cell r="AP1457">
            <v>69340576.782916665</v>
          </cell>
          <cell r="AT1457" t="str">
            <v>58</v>
          </cell>
        </row>
        <row r="1458">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D1458">
            <v>0</v>
          </cell>
          <cell r="AE1458">
            <v>0</v>
          </cell>
          <cell r="AF1458">
            <v>0</v>
          </cell>
          <cell r="AG1458">
            <v>0</v>
          </cell>
          <cell r="AH1458">
            <v>0</v>
          </cell>
          <cell r="AI1458">
            <v>0</v>
          </cell>
          <cell r="AJ1458">
            <v>0</v>
          </cell>
          <cell r="AK1458">
            <v>0</v>
          </cell>
          <cell r="AL1458">
            <v>0</v>
          </cell>
          <cell r="AM1458">
            <v>0</v>
          </cell>
          <cell r="AN1458">
            <v>0</v>
          </cell>
          <cell r="AP1458">
            <v>0</v>
          </cell>
          <cell r="AT1458">
            <v>22</v>
          </cell>
        </row>
        <row r="1459">
          <cell r="J1459">
            <v>4230704.09</v>
          </cell>
          <cell r="K1459">
            <v>4193578.27</v>
          </cell>
          <cell r="L1459">
            <v>4156452.46</v>
          </cell>
          <cell r="M1459">
            <v>4119326.65</v>
          </cell>
          <cell r="N1459">
            <v>4082200.84</v>
          </cell>
          <cell r="O1459">
            <v>4045075.02</v>
          </cell>
          <cell r="P1459">
            <v>4007949.21</v>
          </cell>
          <cell r="Q1459">
            <v>3976280.6</v>
          </cell>
          <cell r="R1459">
            <v>3933212.75</v>
          </cell>
          <cell r="S1459">
            <v>3890144.9</v>
          </cell>
          <cell r="T1459">
            <v>3847077.05</v>
          </cell>
          <cell r="U1459">
            <v>3804009.2</v>
          </cell>
          <cell r="V1459">
            <v>3760941.35</v>
          </cell>
          <cell r="W1459">
            <v>3717873.5</v>
          </cell>
          <cell r="X1459">
            <v>3674805.65</v>
          </cell>
          <cell r="Y1459">
            <v>3631737.8</v>
          </cell>
          <cell r="Z1459">
            <v>3588669.95</v>
          </cell>
          <cell r="AA1459">
            <v>3545602.1</v>
          </cell>
          <cell r="AD1459">
            <v>4193805.6570833339</v>
          </cell>
          <cell r="AE1459">
            <v>4156887.0262500006</v>
          </cell>
          <cell r="AF1459">
            <v>4119473.2258333336</v>
          </cell>
          <cell r="AG1459">
            <v>4081564.2558333334</v>
          </cell>
          <cell r="AH1459">
            <v>4043160.1158333328</v>
          </cell>
          <cell r="AI1459">
            <v>4004260.8058333336</v>
          </cell>
          <cell r="AJ1459">
            <v>3964866.3262499999</v>
          </cell>
          <cell r="AK1459">
            <v>3924976.6770833335</v>
          </cell>
          <cell r="AL1459">
            <v>3884591.8579166667</v>
          </cell>
          <cell r="AM1459">
            <v>3843711.8687499999</v>
          </cell>
          <cell r="AN1459">
            <v>3802336.7100000004</v>
          </cell>
          <cell r="AP1459">
            <v>3683721.1341666668</v>
          </cell>
          <cell r="AT1459" t="str">
            <v>58</v>
          </cell>
        </row>
        <row r="1460">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D1460">
            <v>0</v>
          </cell>
          <cell r="AE1460">
            <v>0</v>
          </cell>
          <cell r="AF1460">
            <v>0</v>
          </cell>
          <cell r="AG1460">
            <v>0</v>
          </cell>
          <cell r="AH1460">
            <v>0</v>
          </cell>
          <cell r="AI1460">
            <v>0</v>
          </cell>
          <cell r="AJ1460">
            <v>0</v>
          </cell>
          <cell r="AK1460">
            <v>0</v>
          </cell>
          <cell r="AL1460">
            <v>0</v>
          </cell>
          <cell r="AM1460">
            <v>0</v>
          </cell>
          <cell r="AN1460">
            <v>0</v>
          </cell>
          <cell r="AP1460">
            <v>0</v>
          </cell>
          <cell r="AT1460">
            <v>0</v>
          </cell>
        </row>
        <row r="1461">
          <cell r="J1461">
            <v>-996479.63</v>
          </cell>
          <cell r="K1461">
            <v>-988925.47</v>
          </cell>
          <cell r="L1461">
            <v>-981371.3</v>
          </cell>
          <cell r="M1461">
            <v>-973817.14</v>
          </cell>
          <cell r="N1461">
            <v>-1596642.73</v>
          </cell>
          <cell r="O1461">
            <v>-1581155.23</v>
          </cell>
          <cell r="P1461">
            <v>-1565667.73</v>
          </cell>
          <cell r="Q1461">
            <v>-1776600.46</v>
          </cell>
          <cell r="R1461">
            <v>-1781996.29</v>
          </cell>
          <cell r="S1461">
            <v>-1765692.13</v>
          </cell>
          <cell r="T1461">
            <v>-1749387.96</v>
          </cell>
          <cell r="U1461">
            <v>-1733083.8</v>
          </cell>
          <cell r="V1461">
            <v>-1716779.63</v>
          </cell>
          <cell r="W1461">
            <v>-1700475.47</v>
          </cell>
          <cell r="X1461">
            <v>-1684171.3</v>
          </cell>
          <cell r="Y1461">
            <v>-1667867.14</v>
          </cell>
          <cell r="Z1461">
            <v>-1534400.46</v>
          </cell>
          <cell r="AA1461">
            <v>-1519583.79</v>
          </cell>
          <cell r="AD1461">
            <v>-1179245.4058333335</v>
          </cell>
          <cell r="AE1461">
            <v>-1241647.4891666665</v>
          </cell>
          <cell r="AF1461">
            <v>-1304224.5724999998</v>
          </cell>
          <cell r="AG1461">
            <v>-1366072.4891666668</v>
          </cell>
          <cell r="AH1461">
            <v>-1427191.2391666668</v>
          </cell>
          <cell r="AI1461">
            <v>-1487580.8225</v>
          </cell>
          <cell r="AJ1461">
            <v>-1547241.2391666665</v>
          </cell>
          <cell r="AK1461">
            <v>-1606172.4891666668</v>
          </cell>
          <cell r="AL1461">
            <v>-1664374.5725</v>
          </cell>
          <cell r="AM1461">
            <v>-1690699.8945833333</v>
          </cell>
          <cell r="AN1461">
            <v>-1685540.9900000002</v>
          </cell>
          <cell r="AP1461">
            <v>-1640012.9412499999</v>
          </cell>
          <cell r="AT1461" t="str">
            <v>58</v>
          </cell>
        </row>
        <row r="1462">
          <cell r="J1462">
            <v>3851209.65</v>
          </cell>
          <cell r="K1462">
            <v>3889286.88</v>
          </cell>
          <cell r="L1462">
            <v>3909413.37</v>
          </cell>
          <cell r="M1462">
            <v>3932854.18</v>
          </cell>
          <cell r="N1462">
            <v>3963422.08</v>
          </cell>
          <cell r="O1462">
            <v>3973884.26</v>
          </cell>
          <cell r="P1462">
            <v>3989254.97</v>
          </cell>
          <cell r="Q1462">
            <v>4019044.25</v>
          </cell>
          <cell r="R1462">
            <v>4025538.16</v>
          </cell>
          <cell r="S1462">
            <v>4040011.96</v>
          </cell>
          <cell r="T1462">
            <v>4068742.32</v>
          </cell>
          <cell r="U1462">
            <v>4110404.6</v>
          </cell>
          <cell r="V1462">
            <v>4102796.35</v>
          </cell>
          <cell r="W1462">
            <v>4115543.15</v>
          </cell>
          <cell r="X1462">
            <v>4128858.79</v>
          </cell>
          <cell r="Y1462">
            <v>4123674.61</v>
          </cell>
          <cell r="Z1462">
            <v>4121181.06</v>
          </cell>
          <cell r="AA1462">
            <v>4153636.52</v>
          </cell>
          <cell r="AD1462">
            <v>3864748.7808333323</v>
          </cell>
          <cell r="AE1462">
            <v>3892527.8783333334</v>
          </cell>
          <cell r="AF1462">
            <v>3919206.5937499995</v>
          </cell>
          <cell r="AG1462">
            <v>3944071.6058333335</v>
          </cell>
          <cell r="AH1462">
            <v>3968520.2045833333</v>
          </cell>
          <cell r="AI1462">
            <v>3991571.6691666669</v>
          </cell>
          <cell r="AJ1462">
            <v>4011481.7929166667</v>
          </cell>
          <cell r="AK1462">
            <v>4030052.6966666668</v>
          </cell>
          <cell r="AL1462">
            <v>4047147.1070833337</v>
          </cell>
          <cell r="AM1462">
            <v>4061671.249166667</v>
          </cell>
          <cell r="AN1462">
            <v>4075734.2175000007</v>
          </cell>
          <cell r="AP1462">
            <v>4103560.3204166666</v>
          </cell>
          <cell r="AT1462">
            <v>0</v>
          </cell>
        </row>
        <row r="1463">
          <cell r="J1463">
            <v>2562568</v>
          </cell>
          <cell r="K1463">
            <v>2562568</v>
          </cell>
          <cell r="L1463">
            <v>2562568</v>
          </cell>
          <cell r="M1463">
            <v>2562568</v>
          </cell>
          <cell r="N1463">
            <v>2562568</v>
          </cell>
          <cell r="O1463">
            <v>2562568</v>
          </cell>
          <cell r="P1463">
            <v>2562568</v>
          </cell>
          <cell r="Q1463">
            <v>2562568</v>
          </cell>
          <cell r="R1463">
            <v>2562568</v>
          </cell>
          <cell r="S1463">
            <v>2562568</v>
          </cell>
          <cell r="T1463">
            <v>2562568</v>
          </cell>
          <cell r="U1463">
            <v>2562568</v>
          </cell>
          <cell r="V1463">
            <v>2562568</v>
          </cell>
          <cell r="W1463">
            <v>2562568</v>
          </cell>
          <cell r="X1463">
            <v>2562568</v>
          </cell>
          <cell r="Y1463">
            <v>2562568</v>
          </cell>
          <cell r="Z1463">
            <v>2562568</v>
          </cell>
          <cell r="AA1463">
            <v>2562568</v>
          </cell>
          <cell r="AD1463">
            <v>2562568</v>
          </cell>
          <cell r="AE1463">
            <v>2562568</v>
          </cell>
          <cell r="AF1463">
            <v>2562568</v>
          </cell>
          <cell r="AG1463">
            <v>2562568</v>
          </cell>
          <cell r="AH1463">
            <v>2562568</v>
          </cell>
          <cell r="AI1463">
            <v>2562568</v>
          </cell>
          <cell r="AJ1463">
            <v>2562568</v>
          </cell>
          <cell r="AK1463">
            <v>2562568</v>
          </cell>
          <cell r="AL1463">
            <v>2562568</v>
          </cell>
          <cell r="AM1463">
            <v>2562568</v>
          </cell>
          <cell r="AN1463">
            <v>2562568</v>
          </cell>
          <cell r="AP1463">
            <v>2562568</v>
          </cell>
          <cell r="AT1463">
            <v>0</v>
          </cell>
        </row>
        <row r="1464">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D1464">
            <v>0</v>
          </cell>
          <cell r="AE1464">
            <v>0</v>
          </cell>
          <cell r="AF1464">
            <v>0</v>
          </cell>
          <cell r="AG1464">
            <v>0</v>
          </cell>
          <cell r="AH1464">
            <v>0</v>
          </cell>
          <cell r="AI1464">
            <v>0</v>
          </cell>
          <cell r="AJ1464">
            <v>0</v>
          </cell>
          <cell r="AK1464">
            <v>0</v>
          </cell>
          <cell r="AL1464">
            <v>0</v>
          </cell>
          <cell r="AM1464">
            <v>0</v>
          </cell>
          <cell r="AN1464">
            <v>0</v>
          </cell>
          <cell r="AP1464">
            <v>0</v>
          </cell>
          <cell r="AT1464" t="str">
            <v>58</v>
          </cell>
        </row>
        <row r="1465">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D1465">
            <v>0</v>
          </cell>
          <cell r="AE1465">
            <v>0</v>
          </cell>
          <cell r="AF1465">
            <v>0</v>
          </cell>
          <cell r="AG1465">
            <v>0</v>
          </cell>
          <cell r="AH1465">
            <v>0</v>
          </cell>
          <cell r="AI1465">
            <v>0</v>
          </cell>
          <cell r="AJ1465">
            <v>0</v>
          </cell>
          <cell r="AK1465">
            <v>0</v>
          </cell>
          <cell r="AL1465">
            <v>0</v>
          </cell>
          <cell r="AM1465">
            <v>0</v>
          </cell>
          <cell r="AN1465">
            <v>0</v>
          </cell>
          <cell r="AP1465">
            <v>0</v>
          </cell>
          <cell r="AT1465" t="str">
            <v>29</v>
          </cell>
        </row>
        <row r="1466">
          <cell r="J1466">
            <v>2025469.95</v>
          </cell>
          <cell r="K1466">
            <v>2017400.35</v>
          </cell>
          <cell r="L1466">
            <v>2009330.75</v>
          </cell>
          <cell r="M1466">
            <v>2001261.15</v>
          </cell>
          <cell r="N1466">
            <v>1993191.55</v>
          </cell>
          <cell r="O1466">
            <v>1985121.95</v>
          </cell>
          <cell r="P1466">
            <v>1977052.35</v>
          </cell>
          <cell r="Q1466">
            <v>1968982.75</v>
          </cell>
          <cell r="R1466">
            <v>1960913.15</v>
          </cell>
          <cell r="S1466">
            <v>1952843.55</v>
          </cell>
          <cell r="T1466">
            <v>1944773.95</v>
          </cell>
          <cell r="U1466">
            <v>1936704.35</v>
          </cell>
          <cell r="V1466">
            <v>1928634.75</v>
          </cell>
          <cell r="W1466">
            <v>1920565.15</v>
          </cell>
          <cell r="X1466">
            <v>1912495.55</v>
          </cell>
          <cell r="Y1466">
            <v>1904425.95</v>
          </cell>
          <cell r="Z1466">
            <v>1896356.35</v>
          </cell>
          <cell r="AA1466">
            <v>1888286.75</v>
          </cell>
          <cell r="AD1466">
            <v>2017400.3500000003</v>
          </cell>
          <cell r="AE1466">
            <v>2009330.7500000002</v>
          </cell>
          <cell r="AF1466">
            <v>2001261.1499999997</v>
          </cell>
          <cell r="AG1466">
            <v>1993191.55</v>
          </cell>
          <cell r="AH1466">
            <v>1985121.95</v>
          </cell>
          <cell r="AI1466">
            <v>1977052.3500000003</v>
          </cell>
          <cell r="AJ1466">
            <v>1968982.7500000002</v>
          </cell>
          <cell r="AK1466">
            <v>1960913.1499999997</v>
          </cell>
          <cell r="AL1466">
            <v>1952843.55</v>
          </cell>
          <cell r="AM1466">
            <v>1944773.95</v>
          </cell>
          <cell r="AN1466">
            <v>1936704.3500000003</v>
          </cell>
          <cell r="AP1466">
            <v>1889362.6908333332</v>
          </cell>
          <cell r="AT1466" t="str">
            <v>58</v>
          </cell>
        </row>
        <row r="1467">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D1467">
            <v>0</v>
          </cell>
          <cell r="AE1467">
            <v>0</v>
          </cell>
          <cell r="AF1467">
            <v>0</v>
          </cell>
          <cell r="AG1467">
            <v>0</v>
          </cell>
          <cell r="AH1467">
            <v>0</v>
          </cell>
          <cell r="AI1467">
            <v>0</v>
          </cell>
          <cell r="AJ1467">
            <v>0</v>
          </cell>
          <cell r="AK1467">
            <v>0</v>
          </cell>
          <cell r="AL1467">
            <v>0</v>
          </cell>
          <cell r="AM1467">
            <v>0</v>
          </cell>
          <cell r="AN1467">
            <v>0</v>
          </cell>
          <cell r="AP1467">
            <v>0</v>
          </cell>
          <cell r="AT1467">
            <v>0</v>
          </cell>
        </row>
        <row r="1468">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D1468">
            <v>0</v>
          </cell>
          <cell r="AE1468">
            <v>0</v>
          </cell>
          <cell r="AF1468">
            <v>0</v>
          </cell>
          <cell r="AG1468">
            <v>0</v>
          </cell>
          <cell r="AH1468">
            <v>0</v>
          </cell>
          <cell r="AI1468">
            <v>0</v>
          </cell>
          <cell r="AJ1468">
            <v>0</v>
          </cell>
          <cell r="AK1468">
            <v>0</v>
          </cell>
          <cell r="AL1468">
            <v>0</v>
          </cell>
          <cell r="AM1468">
            <v>0</v>
          </cell>
          <cell r="AN1468">
            <v>0</v>
          </cell>
          <cell r="AP1468">
            <v>0</v>
          </cell>
          <cell r="AT1468" t="str">
            <v>22</v>
          </cell>
        </row>
        <row r="1469">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D1469">
            <v>0</v>
          </cell>
          <cell r="AE1469">
            <v>0</v>
          </cell>
          <cell r="AF1469">
            <v>0</v>
          </cell>
          <cell r="AG1469">
            <v>0</v>
          </cell>
          <cell r="AH1469">
            <v>0</v>
          </cell>
          <cell r="AI1469">
            <v>0</v>
          </cell>
          <cell r="AJ1469">
            <v>0</v>
          </cell>
          <cell r="AK1469">
            <v>0</v>
          </cell>
          <cell r="AL1469">
            <v>0</v>
          </cell>
          <cell r="AM1469">
            <v>0</v>
          </cell>
          <cell r="AN1469">
            <v>0</v>
          </cell>
          <cell r="AP1469">
            <v>0</v>
          </cell>
          <cell r="AT1469">
            <v>0</v>
          </cell>
        </row>
        <row r="1470">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D1470">
            <v>0</v>
          </cell>
          <cell r="AE1470">
            <v>0</v>
          </cell>
          <cell r="AF1470">
            <v>0</v>
          </cell>
          <cell r="AG1470">
            <v>0</v>
          </cell>
          <cell r="AH1470">
            <v>0</v>
          </cell>
          <cell r="AI1470">
            <v>0</v>
          </cell>
          <cell r="AJ1470">
            <v>0</v>
          </cell>
          <cell r="AK1470">
            <v>0</v>
          </cell>
          <cell r="AL1470">
            <v>0</v>
          </cell>
          <cell r="AM1470">
            <v>0</v>
          </cell>
          <cell r="AN1470">
            <v>0</v>
          </cell>
          <cell r="AP1470">
            <v>0</v>
          </cell>
          <cell r="AT1470">
            <v>0</v>
          </cell>
        </row>
        <row r="1471">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D1471">
            <v>0</v>
          </cell>
          <cell r="AE1471">
            <v>0</v>
          </cell>
          <cell r="AF1471">
            <v>0</v>
          </cell>
          <cell r="AG1471">
            <v>0</v>
          </cell>
          <cell r="AH1471">
            <v>0</v>
          </cell>
          <cell r="AI1471">
            <v>0</v>
          </cell>
          <cell r="AJ1471">
            <v>0</v>
          </cell>
          <cell r="AK1471">
            <v>0</v>
          </cell>
          <cell r="AL1471">
            <v>0</v>
          </cell>
          <cell r="AM1471">
            <v>0</v>
          </cell>
          <cell r="AN1471">
            <v>0</v>
          </cell>
          <cell r="AP1471">
            <v>0</v>
          </cell>
          <cell r="AT1471">
            <v>0</v>
          </cell>
        </row>
        <row r="1472">
          <cell r="J1472">
            <v>1965399</v>
          </cell>
          <cell r="K1472">
            <v>1965399</v>
          </cell>
          <cell r="L1472">
            <v>1965399</v>
          </cell>
          <cell r="M1472">
            <v>1965399</v>
          </cell>
          <cell r="N1472">
            <v>1965399</v>
          </cell>
          <cell r="O1472">
            <v>1965399</v>
          </cell>
          <cell r="P1472">
            <v>1965399</v>
          </cell>
          <cell r="Q1472">
            <v>1965399</v>
          </cell>
          <cell r="R1472">
            <v>1965399</v>
          </cell>
          <cell r="S1472">
            <v>1965399</v>
          </cell>
          <cell r="T1472">
            <v>1965399</v>
          </cell>
          <cell r="U1472">
            <v>1965399</v>
          </cell>
          <cell r="V1472">
            <v>1965399</v>
          </cell>
          <cell r="W1472">
            <v>1965399</v>
          </cell>
          <cell r="X1472">
            <v>1965399</v>
          </cell>
          <cell r="Y1472">
            <v>1965399</v>
          </cell>
          <cell r="Z1472">
            <v>1965399</v>
          </cell>
          <cell r="AA1472">
            <v>1965399</v>
          </cell>
          <cell r="AD1472">
            <v>1801615.75</v>
          </cell>
          <cell r="AE1472">
            <v>1801615.75</v>
          </cell>
          <cell r="AF1472">
            <v>1883507.375</v>
          </cell>
          <cell r="AG1472">
            <v>1965399</v>
          </cell>
          <cell r="AH1472">
            <v>1965399</v>
          </cell>
          <cell r="AI1472">
            <v>1965399</v>
          </cell>
          <cell r="AJ1472">
            <v>1965399</v>
          </cell>
          <cell r="AK1472">
            <v>1965399</v>
          </cell>
          <cell r="AL1472">
            <v>1965399</v>
          </cell>
          <cell r="AM1472">
            <v>1965399</v>
          </cell>
          <cell r="AN1472">
            <v>1965399</v>
          </cell>
          <cell r="AP1472">
            <v>1883507.375</v>
          </cell>
          <cell r="AT1472">
            <v>22</v>
          </cell>
        </row>
        <row r="1473">
          <cell r="J1473">
            <v>554634.88</v>
          </cell>
          <cell r="K1473">
            <v>527215.46</v>
          </cell>
          <cell r="L1473">
            <v>490289.15</v>
          </cell>
          <cell r="M1473">
            <v>557552.04</v>
          </cell>
          <cell r="N1473">
            <v>539129.1</v>
          </cell>
          <cell r="O1473">
            <v>497388.47</v>
          </cell>
          <cell r="P1473">
            <v>473947.36</v>
          </cell>
          <cell r="Q1473">
            <v>570378.18000000005</v>
          </cell>
          <cell r="R1473">
            <v>591396.23</v>
          </cell>
          <cell r="S1473">
            <v>773611.67</v>
          </cell>
          <cell r="T1473">
            <v>832286.89</v>
          </cell>
          <cell r="U1473">
            <v>822991.9</v>
          </cell>
          <cell r="V1473">
            <v>832705.06</v>
          </cell>
          <cell r="W1473">
            <v>736275.07</v>
          </cell>
          <cell r="X1473">
            <v>475868.23</v>
          </cell>
          <cell r="Y1473">
            <v>378722.11</v>
          </cell>
          <cell r="Z1473">
            <v>295999.65999999997</v>
          </cell>
          <cell r="AA1473">
            <v>225347.55</v>
          </cell>
          <cell r="AD1473">
            <v>527219.82083333319</v>
          </cell>
          <cell r="AE1473">
            <v>525569.45874999999</v>
          </cell>
          <cell r="AF1473">
            <v>532456.7120833334</v>
          </cell>
          <cell r="AG1473">
            <v>557754.08375000011</v>
          </cell>
          <cell r="AH1473">
            <v>588385.71999999986</v>
          </cell>
          <cell r="AI1473">
            <v>614154.70166666666</v>
          </cell>
          <cell r="AJ1473">
            <v>634451.77625</v>
          </cell>
          <cell r="AK1473">
            <v>642561.7216666668</v>
          </cell>
          <cell r="AL1473">
            <v>634509.60291666666</v>
          </cell>
          <cell r="AM1473">
            <v>616927.96250000002</v>
          </cell>
          <cell r="AN1473">
            <v>595462.53083333338</v>
          </cell>
          <cell r="AP1473">
            <v>552935.43000000005</v>
          </cell>
          <cell r="AT1473">
            <v>0</v>
          </cell>
        </row>
        <row r="1474">
          <cell r="J1474">
            <v>184403.35</v>
          </cell>
          <cell r="K1474">
            <v>177310.91</v>
          </cell>
          <cell r="L1474">
            <v>170218.47</v>
          </cell>
          <cell r="M1474">
            <v>163126.04</v>
          </cell>
          <cell r="N1474">
            <v>156033.60999999999</v>
          </cell>
          <cell r="O1474">
            <v>148941.17000000001</v>
          </cell>
          <cell r="P1474">
            <v>141848.74</v>
          </cell>
          <cell r="Q1474">
            <v>134756.29999999999</v>
          </cell>
          <cell r="R1474">
            <v>127663.86</v>
          </cell>
          <cell r="S1474">
            <v>120571.43</v>
          </cell>
          <cell r="T1474">
            <v>113478.99</v>
          </cell>
          <cell r="U1474">
            <v>106386.56</v>
          </cell>
          <cell r="V1474">
            <v>99294.12</v>
          </cell>
          <cell r="W1474">
            <v>92201.69</v>
          </cell>
          <cell r="X1474">
            <v>85109.26</v>
          </cell>
          <cell r="Y1474">
            <v>78016.820000000007</v>
          </cell>
          <cell r="Z1474">
            <v>70924.39</v>
          </cell>
          <cell r="AA1474">
            <v>63831.95</v>
          </cell>
          <cell r="AD1474">
            <v>177310.91166666665</v>
          </cell>
          <cell r="AE1474">
            <v>170218.47625000004</v>
          </cell>
          <cell r="AF1474">
            <v>163126.04083333333</v>
          </cell>
          <cell r="AG1474">
            <v>156033.60541666669</v>
          </cell>
          <cell r="AH1474">
            <v>148941.17000000001</v>
          </cell>
          <cell r="AI1474">
            <v>141848.73458333334</v>
          </cell>
          <cell r="AJ1474">
            <v>134756.29916666666</v>
          </cell>
          <cell r="AK1474">
            <v>127663.86458333336</v>
          </cell>
          <cell r="AL1474">
            <v>120571.43000000001</v>
          </cell>
          <cell r="AM1474">
            <v>113478.99500000001</v>
          </cell>
          <cell r="AN1474">
            <v>106386.56</v>
          </cell>
          <cell r="AP1474">
            <v>92201.689166666663</v>
          </cell>
          <cell r="AT1474" t="str">
            <v>28</v>
          </cell>
        </row>
        <row r="1475">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D1475">
            <v>0</v>
          </cell>
          <cell r="AE1475">
            <v>0</v>
          </cell>
          <cell r="AF1475">
            <v>0</v>
          </cell>
          <cell r="AG1475">
            <v>0</v>
          </cell>
          <cell r="AH1475">
            <v>0</v>
          </cell>
          <cell r="AI1475">
            <v>0</v>
          </cell>
          <cell r="AJ1475">
            <v>0</v>
          </cell>
          <cell r="AK1475">
            <v>0</v>
          </cell>
          <cell r="AL1475">
            <v>0</v>
          </cell>
          <cell r="AM1475">
            <v>0</v>
          </cell>
          <cell r="AN1475">
            <v>0</v>
          </cell>
          <cell r="AP1475">
            <v>0</v>
          </cell>
          <cell r="AT1475" t="str">
            <v>22</v>
          </cell>
        </row>
        <row r="1476">
          <cell r="J1476">
            <v>1509515.4</v>
          </cell>
          <cell r="K1476">
            <v>1488757.89</v>
          </cell>
          <cell r="L1476">
            <v>1468000.38</v>
          </cell>
          <cell r="M1476">
            <v>1153100.07</v>
          </cell>
          <cell r="N1476">
            <v>1132342.56</v>
          </cell>
          <cell r="O1476">
            <v>1111585.05</v>
          </cell>
          <cell r="P1476">
            <v>1090827.55</v>
          </cell>
          <cell r="Q1476">
            <v>1070070.04</v>
          </cell>
          <cell r="R1476">
            <v>1049312.5900000001</v>
          </cell>
          <cell r="S1476">
            <v>1028555.14</v>
          </cell>
          <cell r="T1476">
            <v>1125552.04</v>
          </cell>
          <cell r="U1476">
            <v>1144045.92</v>
          </cell>
          <cell r="V1476">
            <v>1162539.3400000001</v>
          </cell>
          <cell r="W1476">
            <v>1181033.22</v>
          </cell>
          <cell r="X1476">
            <v>1199527.1100000001</v>
          </cell>
          <cell r="Y1476">
            <v>1218020.99</v>
          </cell>
          <cell r="Z1476">
            <v>1707531.57</v>
          </cell>
          <cell r="AA1476">
            <v>1726025.46</v>
          </cell>
          <cell r="AD1476">
            <v>1384582.3170833336</v>
          </cell>
          <cell r="AE1476">
            <v>1338291.58125</v>
          </cell>
          <cell r="AF1476">
            <v>1289958.1916666669</v>
          </cell>
          <cell r="AG1476">
            <v>1247552.5675000001</v>
          </cell>
          <cell r="AH1476">
            <v>1213731.5104166667</v>
          </cell>
          <cell r="AI1476">
            <v>1183181.3833333331</v>
          </cell>
          <cell r="AJ1476">
            <v>1155902.18625</v>
          </cell>
          <cell r="AK1476">
            <v>1131893.93875</v>
          </cell>
          <cell r="AL1476">
            <v>1123412.5908333333</v>
          </cell>
          <cell r="AM1476">
            <v>1150083.8379166666</v>
          </cell>
          <cell r="AN1476">
            <v>1199651.7304166667</v>
          </cell>
          <cell r="AP1476">
            <v>1288760.9141666666</v>
          </cell>
          <cell r="AT1476">
            <v>0</v>
          </cell>
        </row>
        <row r="1477">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D1477">
            <v>0</v>
          </cell>
          <cell r="AE1477">
            <v>0</v>
          </cell>
          <cell r="AF1477">
            <v>0</v>
          </cell>
          <cell r="AG1477">
            <v>0</v>
          </cell>
          <cell r="AH1477">
            <v>0</v>
          </cell>
          <cell r="AI1477">
            <v>0</v>
          </cell>
          <cell r="AJ1477">
            <v>0</v>
          </cell>
          <cell r="AK1477">
            <v>0</v>
          </cell>
          <cell r="AL1477">
            <v>0</v>
          </cell>
          <cell r="AM1477">
            <v>0</v>
          </cell>
          <cell r="AN1477">
            <v>0</v>
          </cell>
          <cell r="AP1477">
            <v>0</v>
          </cell>
          <cell r="AT1477">
            <v>0</v>
          </cell>
        </row>
        <row r="1478">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D1478">
            <v>0</v>
          </cell>
          <cell r="AE1478">
            <v>0</v>
          </cell>
          <cell r="AF1478">
            <v>0</v>
          </cell>
          <cell r="AG1478">
            <v>0</v>
          </cell>
          <cell r="AH1478">
            <v>0</v>
          </cell>
          <cell r="AI1478">
            <v>0</v>
          </cell>
          <cell r="AJ1478">
            <v>0</v>
          </cell>
          <cell r="AK1478">
            <v>0</v>
          </cell>
          <cell r="AL1478">
            <v>0</v>
          </cell>
          <cell r="AM1478">
            <v>0</v>
          </cell>
          <cell r="AN1478">
            <v>0</v>
          </cell>
          <cell r="AP1478">
            <v>0</v>
          </cell>
          <cell r="AT1478">
            <v>0</v>
          </cell>
        </row>
        <row r="1479">
          <cell r="J1479">
            <v>252795.67</v>
          </cell>
          <cell r="K1479">
            <v>250580.41</v>
          </cell>
          <cell r="L1479">
            <v>248365.14</v>
          </cell>
          <cell r="M1479">
            <v>236648.08</v>
          </cell>
          <cell r="N1479">
            <v>234432.81</v>
          </cell>
          <cell r="O1479">
            <v>232217.54</v>
          </cell>
          <cell r="P1479">
            <v>230002.28</v>
          </cell>
          <cell r="Q1479">
            <v>227787.01</v>
          </cell>
          <cell r="R1479">
            <v>225571.74</v>
          </cell>
          <cell r="S1479">
            <v>223356.48</v>
          </cell>
          <cell r="T1479">
            <v>260936.39</v>
          </cell>
          <cell r="U1479">
            <v>271986.18</v>
          </cell>
          <cell r="V1479">
            <v>283035.99</v>
          </cell>
          <cell r="W1479">
            <v>294085.78000000003</v>
          </cell>
          <cell r="X1479">
            <v>305135.58</v>
          </cell>
          <cell r="Y1479">
            <v>316185.37</v>
          </cell>
          <cell r="Z1479">
            <v>486415.86</v>
          </cell>
          <cell r="AA1479">
            <v>497465.65</v>
          </cell>
          <cell r="AD1479">
            <v>247413.13958333331</v>
          </cell>
          <cell r="AE1479">
            <v>244373.06458333333</v>
          </cell>
          <cell r="AF1479">
            <v>241267.00500000003</v>
          </cell>
          <cell r="AG1479">
            <v>239753.09333333335</v>
          </cell>
          <cell r="AH1479">
            <v>240516.00916666666</v>
          </cell>
          <cell r="AI1479">
            <v>242483.32416666672</v>
          </cell>
          <cell r="AJ1479">
            <v>245556.06125000006</v>
          </cell>
          <cell r="AK1479">
            <v>249734.22</v>
          </cell>
          <cell r="AL1479">
            <v>255413.70875000002</v>
          </cell>
          <cell r="AM1479">
            <v>269227.05624999997</v>
          </cell>
          <cell r="AN1479">
            <v>290778.3545833333</v>
          </cell>
          <cell r="AP1479">
            <v>326751.18791666668</v>
          </cell>
          <cell r="AT1479">
            <v>0</v>
          </cell>
        </row>
        <row r="1480">
          <cell r="J1480">
            <v>245054.97</v>
          </cell>
          <cell r="K1480">
            <v>241037.67</v>
          </cell>
          <cell r="L1480">
            <v>237020.38</v>
          </cell>
          <cell r="M1480">
            <v>233003.09</v>
          </cell>
          <cell r="N1480">
            <v>228985.8</v>
          </cell>
          <cell r="O1480">
            <v>224968.5</v>
          </cell>
          <cell r="P1480">
            <v>220951.21</v>
          </cell>
          <cell r="Q1480">
            <v>216933.91</v>
          </cell>
          <cell r="R1480">
            <v>212916.61</v>
          </cell>
          <cell r="S1480">
            <v>208899.33</v>
          </cell>
          <cell r="T1480">
            <v>204882.03</v>
          </cell>
          <cell r="U1480">
            <v>200864.73</v>
          </cell>
          <cell r="V1480">
            <v>196847.45</v>
          </cell>
          <cell r="W1480">
            <v>192830.15</v>
          </cell>
          <cell r="X1480">
            <v>188812.85</v>
          </cell>
          <cell r="Y1480">
            <v>184795.57</v>
          </cell>
          <cell r="Z1480">
            <v>180778.27</v>
          </cell>
          <cell r="AA1480">
            <v>176760.98</v>
          </cell>
          <cell r="AD1480">
            <v>241037.67333333334</v>
          </cell>
          <cell r="AE1480">
            <v>237020.37958333336</v>
          </cell>
          <cell r="AF1480">
            <v>233003.08625000002</v>
          </cell>
          <cell r="AG1480">
            <v>228985.79333333333</v>
          </cell>
          <cell r="AH1480">
            <v>224968.49958333329</v>
          </cell>
          <cell r="AI1480">
            <v>220951.20583333331</v>
          </cell>
          <cell r="AJ1480">
            <v>216933.91250000006</v>
          </cell>
          <cell r="AK1480">
            <v>212916.61874999999</v>
          </cell>
          <cell r="AL1480">
            <v>208899.32500000004</v>
          </cell>
          <cell r="AM1480">
            <v>204882.03125</v>
          </cell>
          <cell r="AN1480">
            <v>200864.73749999996</v>
          </cell>
          <cell r="AP1480">
            <v>192830.15083333335</v>
          </cell>
          <cell r="AT1480" t="str">
            <v>28</v>
          </cell>
        </row>
        <row r="1481">
          <cell r="J1481">
            <v>2741292.2</v>
          </cell>
          <cell r="K1481">
            <v>2715487.76</v>
          </cell>
          <cell r="L1481">
            <v>2689683.33</v>
          </cell>
          <cell r="M1481">
            <v>2663878.89</v>
          </cell>
          <cell r="N1481">
            <v>2638074.46</v>
          </cell>
          <cell r="O1481">
            <v>2612270.02</v>
          </cell>
          <cell r="P1481">
            <v>2586465.58</v>
          </cell>
          <cell r="Q1481">
            <v>2560661.15</v>
          </cell>
          <cell r="R1481">
            <v>2534856.71</v>
          </cell>
          <cell r="S1481">
            <v>2509052.2799999998</v>
          </cell>
          <cell r="T1481">
            <v>2483247.84</v>
          </cell>
          <cell r="U1481">
            <v>2457443.41</v>
          </cell>
          <cell r="V1481">
            <v>2431638.9700000002</v>
          </cell>
          <cell r="W1481">
            <v>2405834.5299999998</v>
          </cell>
          <cell r="X1481">
            <v>2380030.1</v>
          </cell>
          <cell r="Y1481">
            <v>2354225.66</v>
          </cell>
          <cell r="Z1481">
            <v>2328421.23</v>
          </cell>
          <cell r="AA1481">
            <v>2302616.79</v>
          </cell>
          <cell r="AD1481">
            <v>2715487.7637499999</v>
          </cell>
          <cell r="AE1481">
            <v>2689683.3279166664</v>
          </cell>
          <cell r="AF1481">
            <v>2663878.8920833333</v>
          </cell>
          <cell r="AG1481">
            <v>2638074.4562500003</v>
          </cell>
          <cell r="AH1481">
            <v>2612270.0204166672</v>
          </cell>
          <cell r="AI1481">
            <v>2586465.5845833337</v>
          </cell>
          <cell r="AJ1481">
            <v>2560661.1487500002</v>
          </cell>
          <cell r="AK1481">
            <v>2534856.7129166666</v>
          </cell>
          <cell r="AL1481">
            <v>2509052.2770833336</v>
          </cell>
          <cell r="AM1481">
            <v>2483247.8412500001</v>
          </cell>
          <cell r="AN1481">
            <v>2457443.405416667</v>
          </cell>
          <cell r="AP1481">
            <v>2368317.8183333334</v>
          </cell>
          <cell r="AT1481" t="str">
            <v>58</v>
          </cell>
        </row>
        <row r="1482">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D1482">
            <v>0</v>
          </cell>
          <cell r="AE1482">
            <v>0</v>
          </cell>
          <cell r="AF1482">
            <v>0</v>
          </cell>
          <cell r="AG1482">
            <v>0</v>
          </cell>
          <cell r="AH1482">
            <v>0</v>
          </cell>
          <cell r="AI1482">
            <v>0</v>
          </cell>
          <cell r="AJ1482">
            <v>0</v>
          </cell>
          <cell r="AK1482">
            <v>0</v>
          </cell>
          <cell r="AL1482">
            <v>0</v>
          </cell>
          <cell r="AM1482">
            <v>0</v>
          </cell>
          <cell r="AN1482">
            <v>0</v>
          </cell>
          <cell r="AP1482">
            <v>0</v>
          </cell>
          <cell r="AT1482">
            <v>0</v>
          </cell>
        </row>
        <row r="1483">
          <cell r="J1483">
            <v>3844532.25</v>
          </cell>
          <cell r="K1483">
            <v>3850782.49</v>
          </cell>
          <cell r="L1483">
            <v>3857033.2</v>
          </cell>
          <cell r="M1483">
            <v>3863284.38</v>
          </cell>
          <cell r="N1483">
            <v>3869390.44</v>
          </cell>
          <cell r="O1483">
            <v>3875496.79</v>
          </cell>
          <cell r="P1483">
            <v>3881603.37</v>
          </cell>
          <cell r="Q1483">
            <v>3886993.92</v>
          </cell>
          <cell r="R1483">
            <v>3891449.14</v>
          </cell>
          <cell r="S1483">
            <v>3895904.55</v>
          </cell>
          <cell r="T1483">
            <v>3900360.16</v>
          </cell>
          <cell r="U1483">
            <v>3904815.96</v>
          </cell>
          <cell r="V1483">
            <v>3909271.96</v>
          </cell>
          <cell r="W1483">
            <v>3913728.15</v>
          </cell>
          <cell r="X1483">
            <v>3918184.53</v>
          </cell>
          <cell r="Y1483">
            <v>3922641.1</v>
          </cell>
          <cell r="Z1483">
            <v>3927103.79</v>
          </cell>
          <cell r="AA1483">
            <v>3933273.73</v>
          </cell>
          <cell r="AD1483">
            <v>3850659.3099999991</v>
          </cell>
          <cell r="AE1483">
            <v>3856725.789166667</v>
          </cell>
          <cell r="AF1483">
            <v>3862643.8450000002</v>
          </cell>
          <cell r="AG1483">
            <v>3868412.4762499998</v>
          </cell>
          <cell r="AH1483">
            <v>3874031.6604166664</v>
          </cell>
          <cell r="AI1483">
            <v>3879501.3754166663</v>
          </cell>
          <cell r="AJ1483">
            <v>3884821.5991666671</v>
          </cell>
          <cell r="AK1483">
            <v>3889992.3070833334</v>
          </cell>
          <cell r="AL1483">
            <v>3895013.4758333336</v>
          </cell>
          <cell r="AM1483">
            <v>3899891.3954166672</v>
          </cell>
          <cell r="AN1483">
            <v>3904703.4908333332</v>
          </cell>
          <cell r="AP1483">
            <v>3758151.762083333</v>
          </cell>
          <cell r="AT1483" t="str">
            <v>39</v>
          </cell>
        </row>
        <row r="1484">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D1484">
            <v>0</v>
          </cell>
          <cell r="AE1484">
            <v>0</v>
          </cell>
          <cell r="AF1484">
            <v>0</v>
          </cell>
          <cell r="AG1484">
            <v>0</v>
          </cell>
          <cell r="AH1484">
            <v>0</v>
          </cell>
          <cell r="AI1484">
            <v>0</v>
          </cell>
          <cell r="AJ1484">
            <v>0</v>
          </cell>
          <cell r="AK1484">
            <v>0</v>
          </cell>
          <cell r="AL1484">
            <v>0</v>
          </cell>
          <cell r="AM1484">
            <v>0</v>
          </cell>
          <cell r="AN1484">
            <v>0</v>
          </cell>
          <cell r="AP1484">
            <v>0</v>
          </cell>
          <cell r="AT1484" t="str">
            <v>58</v>
          </cell>
        </row>
        <row r="1485">
          <cell r="J1485">
            <v>181858852</v>
          </cell>
          <cell r="K1485">
            <v>183142222</v>
          </cell>
          <cell r="L1485">
            <v>184277388</v>
          </cell>
          <cell r="M1485">
            <v>184282655</v>
          </cell>
          <cell r="N1485">
            <v>186363985</v>
          </cell>
          <cell r="O1485">
            <v>187209807</v>
          </cell>
          <cell r="P1485">
            <v>188160478</v>
          </cell>
          <cell r="Q1485">
            <v>189033730</v>
          </cell>
          <cell r="R1485">
            <v>189033730</v>
          </cell>
          <cell r="S1485">
            <v>186233730</v>
          </cell>
          <cell r="T1485">
            <v>184833730</v>
          </cell>
          <cell r="U1485">
            <v>183433730</v>
          </cell>
          <cell r="V1485">
            <v>183395385</v>
          </cell>
          <cell r="W1485">
            <v>189033730</v>
          </cell>
          <cell r="X1485">
            <v>189033730</v>
          </cell>
          <cell r="Y1485">
            <v>189033730</v>
          </cell>
          <cell r="Z1485">
            <v>189033730</v>
          </cell>
          <cell r="AA1485">
            <v>189033730</v>
          </cell>
          <cell r="AD1485">
            <v>182817989.125</v>
          </cell>
          <cell r="AE1485">
            <v>183895039.875</v>
          </cell>
          <cell r="AF1485">
            <v>184696295.125</v>
          </cell>
          <cell r="AG1485">
            <v>185182884.16666666</v>
          </cell>
          <cell r="AH1485">
            <v>185531039.875</v>
          </cell>
          <cell r="AI1485">
            <v>185719358.625</v>
          </cell>
          <cell r="AJ1485">
            <v>186028860.33333334</v>
          </cell>
          <cell r="AK1485">
            <v>186472520.75</v>
          </cell>
          <cell r="AL1485">
            <v>186868663.125</v>
          </cell>
          <cell r="AM1485">
            <v>187177863.95833334</v>
          </cell>
          <cell r="AN1485">
            <v>187365100.125</v>
          </cell>
          <cell r="AP1485">
            <v>187454842.375</v>
          </cell>
          <cell r="AT1485" t="str">
            <v>22</v>
          </cell>
        </row>
        <row r="1486">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D1486">
            <v>0</v>
          </cell>
          <cell r="AE1486">
            <v>0</v>
          </cell>
          <cell r="AF1486">
            <v>0</v>
          </cell>
          <cell r="AG1486">
            <v>0</v>
          </cell>
          <cell r="AH1486">
            <v>0</v>
          </cell>
          <cell r="AI1486">
            <v>0</v>
          </cell>
          <cell r="AJ1486">
            <v>0</v>
          </cell>
          <cell r="AK1486">
            <v>0</v>
          </cell>
          <cell r="AL1486">
            <v>0</v>
          </cell>
          <cell r="AM1486">
            <v>0</v>
          </cell>
          <cell r="AN1486">
            <v>0</v>
          </cell>
          <cell r="AP1486">
            <v>0</v>
          </cell>
          <cell r="AT1486" t="str">
            <v>58</v>
          </cell>
        </row>
        <row r="1487">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D1487">
            <v>0</v>
          </cell>
          <cell r="AE1487">
            <v>0</v>
          </cell>
          <cell r="AF1487">
            <v>0</v>
          </cell>
          <cell r="AG1487">
            <v>0</v>
          </cell>
          <cell r="AH1487">
            <v>0</v>
          </cell>
          <cell r="AI1487">
            <v>0</v>
          </cell>
          <cell r="AJ1487">
            <v>0</v>
          </cell>
          <cell r="AK1487">
            <v>0</v>
          </cell>
          <cell r="AL1487">
            <v>0</v>
          </cell>
          <cell r="AM1487">
            <v>0</v>
          </cell>
          <cell r="AN1487">
            <v>0</v>
          </cell>
          <cell r="AP1487">
            <v>0</v>
          </cell>
          <cell r="AT1487">
            <v>0</v>
          </cell>
        </row>
        <row r="1488">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D1488">
            <v>0</v>
          </cell>
          <cell r="AE1488">
            <v>0</v>
          </cell>
          <cell r="AF1488">
            <v>0</v>
          </cell>
          <cell r="AG1488">
            <v>0</v>
          </cell>
          <cell r="AH1488">
            <v>0</v>
          </cell>
          <cell r="AI1488">
            <v>0</v>
          </cell>
          <cell r="AJ1488">
            <v>0</v>
          </cell>
          <cell r="AK1488">
            <v>0</v>
          </cell>
          <cell r="AL1488">
            <v>0</v>
          </cell>
          <cell r="AM1488">
            <v>0</v>
          </cell>
          <cell r="AN1488">
            <v>0</v>
          </cell>
          <cell r="AP1488">
            <v>0</v>
          </cell>
          <cell r="AT1488" t="str">
            <v>58</v>
          </cell>
        </row>
        <row r="1489">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D1489">
            <v>0</v>
          </cell>
          <cell r="AE1489">
            <v>0</v>
          </cell>
          <cell r="AF1489">
            <v>0</v>
          </cell>
          <cell r="AG1489">
            <v>0</v>
          </cell>
          <cell r="AH1489">
            <v>0</v>
          </cell>
          <cell r="AI1489">
            <v>0</v>
          </cell>
          <cell r="AJ1489">
            <v>0</v>
          </cell>
          <cell r="AK1489">
            <v>0</v>
          </cell>
          <cell r="AL1489">
            <v>0</v>
          </cell>
          <cell r="AM1489">
            <v>0</v>
          </cell>
          <cell r="AN1489">
            <v>0</v>
          </cell>
          <cell r="AP1489">
            <v>0</v>
          </cell>
          <cell r="AT1489" t="str">
            <v>39</v>
          </cell>
        </row>
        <row r="1490">
          <cell r="J1490">
            <v>65158454.200000003</v>
          </cell>
          <cell r="K1490">
            <v>65849499.450000003</v>
          </cell>
          <cell r="L1490">
            <v>66460742.950000003</v>
          </cell>
          <cell r="M1490">
            <v>66936152.149999999</v>
          </cell>
          <cell r="N1490">
            <v>67584295.099999994</v>
          </cell>
          <cell r="O1490">
            <v>68039737.849999994</v>
          </cell>
          <cell r="P1490">
            <v>68551640.5</v>
          </cell>
          <cell r="Q1490">
            <v>69021853.25</v>
          </cell>
          <cell r="R1490">
            <v>69021853.25</v>
          </cell>
          <cell r="S1490">
            <v>69021853.25</v>
          </cell>
          <cell r="T1490">
            <v>69021853.25</v>
          </cell>
          <cell r="U1490">
            <v>69021853.25</v>
          </cell>
          <cell r="V1490">
            <v>69021853.25</v>
          </cell>
          <cell r="W1490">
            <v>69021853.25</v>
          </cell>
          <cell r="X1490">
            <v>69021853.25</v>
          </cell>
          <cell r="Y1490">
            <v>69021853.25</v>
          </cell>
          <cell r="Z1490">
            <v>69021853.25</v>
          </cell>
          <cell r="AA1490">
            <v>69021853.25</v>
          </cell>
          <cell r="AD1490">
            <v>65661590.997916669</v>
          </cell>
          <cell r="AE1490">
            <v>66223797.762499996</v>
          </cell>
          <cell r="AF1490">
            <v>66744415.252083331</v>
          </cell>
          <cell r="AG1490">
            <v>67207571.768749997</v>
          </cell>
          <cell r="AH1490">
            <v>67614912.297916666</v>
          </cell>
          <cell r="AI1490">
            <v>67968457.331249997</v>
          </cell>
          <cell r="AJ1490">
            <v>68261613.700000003</v>
          </cell>
          <cell r="AK1490">
            <v>68500508.037500009</v>
          </cell>
          <cell r="AL1490">
            <v>68694125.179166675</v>
          </cell>
          <cell r="AM1490">
            <v>68840927.64791666</v>
          </cell>
          <cell r="AN1490">
            <v>68941747.379166663</v>
          </cell>
          <cell r="AP1490">
            <v>67404841.858333334</v>
          </cell>
          <cell r="AT1490" t="str">
            <v>22</v>
          </cell>
        </row>
        <row r="1491">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D1491">
            <v>0</v>
          </cell>
          <cell r="AE1491">
            <v>0</v>
          </cell>
          <cell r="AF1491">
            <v>0</v>
          </cell>
          <cell r="AG1491">
            <v>0</v>
          </cell>
          <cell r="AH1491">
            <v>0</v>
          </cell>
          <cell r="AI1491">
            <v>0</v>
          </cell>
          <cell r="AJ1491">
            <v>0</v>
          </cell>
          <cell r="AK1491">
            <v>0</v>
          </cell>
          <cell r="AL1491">
            <v>0</v>
          </cell>
          <cell r="AM1491">
            <v>0</v>
          </cell>
          <cell r="AN1491">
            <v>0</v>
          </cell>
          <cell r="AP1491">
            <v>0</v>
          </cell>
          <cell r="AT1491" t="str">
            <v>39</v>
          </cell>
        </row>
        <row r="1492">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D1492">
            <v>0</v>
          </cell>
          <cell r="AE1492">
            <v>0</v>
          </cell>
          <cell r="AF1492">
            <v>0</v>
          </cell>
          <cell r="AG1492">
            <v>0</v>
          </cell>
          <cell r="AH1492">
            <v>0</v>
          </cell>
          <cell r="AI1492">
            <v>0</v>
          </cell>
          <cell r="AJ1492">
            <v>0</v>
          </cell>
          <cell r="AK1492">
            <v>0</v>
          </cell>
          <cell r="AL1492">
            <v>0</v>
          </cell>
          <cell r="AM1492">
            <v>0</v>
          </cell>
          <cell r="AN1492">
            <v>0</v>
          </cell>
          <cell r="AP1492">
            <v>0</v>
          </cell>
          <cell r="AT1492" t="str">
            <v>22</v>
          </cell>
        </row>
        <row r="1493">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D1493">
            <v>0</v>
          </cell>
          <cell r="AE1493">
            <v>0</v>
          </cell>
          <cell r="AF1493">
            <v>0</v>
          </cell>
          <cell r="AG1493">
            <v>0</v>
          </cell>
          <cell r="AH1493">
            <v>0</v>
          </cell>
          <cell r="AI1493">
            <v>0</v>
          </cell>
          <cell r="AJ1493">
            <v>0</v>
          </cell>
          <cell r="AK1493">
            <v>0</v>
          </cell>
          <cell r="AL1493">
            <v>0</v>
          </cell>
          <cell r="AM1493">
            <v>0</v>
          </cell>
          <cell r="AN1493">
            <v>0</v>
          </cell>
          <cell r="AP1493">
            <v>0</v>
          </cell>
          <cell r="AT1493" t="str">
            <v>39</v>
          </cell>
        </row>
        <row r="1494">
          <cell r="J1494">
            <v>24039.05</v>
          </cell>
          <cell r="K1494">
            <v>19524.03</v>
          </cell>
          <cell r="L1494">
            <v>19141.150000000001</v>
          </cell>
          <cell r="M1494">
            <v>18864.37</v>
          </cell>
          <cell r="N1494">
            <v>18537.849999999999</v>
          </cell>
          <cell r="O1494">
            <v>18209.39</v>
          </cell>
          <cell r="P1494">
            <v>13692.81</v>
          </cell>
          <cell r="Q1494">
            <v>13481.13</v>
          </cell>
          <cell r="R1494">
            <v>13136.82</v>
          </cell>
          <cell r="S1494">
            <v>44109.64</v>
          </cell>
          <cell r="T1494">
            <v>205469.7</v>
          </cell>
          <cell r="U1494">
            <v>204367.35</v>
          </cell>
          <cell r="V1494">
            <v>202363.12</v>
          </cell>
          <cell r="W1494">
            <v>201317.11</v>
          </cell>
          <cell r="X1494">
            <v>200951.25</v>
          </cell>
          <cell r="Y1494">
            <v>200558.6</v>
          </cell>
          <cell r="Z1494">
            <v>200384.86</v>
          </cell>
          <cell r="AA1494">
            <v>200114.01</v>
          </cell>
          <cell r="AD1494">
            <v>30819.731666666663</v>
          </cell>
          <cell r="AE1494">
            <v>19398.71875</v>
          </cell>
          <cell r="AF1494">
            <v>20113.201249999998</v>
          </cell>
          <cell r="AG1494">
            <v>28611.911666666667</v>
          </cell>
          <cell r="AH1494">
            <v>43571.952500000007</v>
          </cell>
          <cell r="AI1494">
            <v>58477.943749999999</v>
          </cell>
          <cell r="AJ1494">
            <v>73482.824999999997</v>
          </cell>
          <cell r="AK1494">
            <v>88632.957500000004</v>
          </cell>
          <cell r="AL1494">
            <v>103778.97125</v>
          </cell>
          <cell r="AM1494">
            <v>118926.52291666665</v>
          </cell>
          <cell r="AN1494">
            <v>134082.84083333335</v>
          </cell>
          <cell r="AP1494">
            <v>188642.13208333333</v>
          </cell>
          <cell r="AT1494" t="str">
            <v>22</v>
          </cell>
        </row>
        <row r="1495">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D1495">
            <v>0</v>
          </cell>
          <cell r="AE1495">
            <v>0</v>
          </cell>
          <cell r="AF1495">
            <v>0</v>
          </cell>
          <cell r="AG1495">
            <v>0</v>
          </cell>
          <cell r="AH1495">
            <v>0</v>
          </cell>
          <cell r="AI1495">
            <v>0</v>
          </cell>
          <cell r="AJ1495">
            <v>0</v>
          </cell>
          <cell r="AK1495">
            <v>0</v>
          </cell>
          <cell r="AL1495">
            <v>0</v>
          </cell>
          <cell r="AM1495">
            <v>0</v>
          </cell>
          <cell r="AN1495">
            <v>0</v>
          </cell>
          <cell r="AP1495">
            <v>0</v>
          </cell>
          <cell r="AT1495" t="str">
            <v>58</v>
          </cell>
        </row>
        <row r="1496">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D1496">
            <v>0</v>
          </cell>
          <cell r="AE1496">
            <v>0</v>
          </cell>
          <cell r="AF1496">
            <v>0</v>
          </cell>
          <cell r="AG1496">
            <v>0</v>
          </cell>
          <cell r="AH1496">
            <v>0</v>
          </cell>
          <cell r="AI1496">
            <v>0</v>
          </cell>
          <cell r="AJ1496">
            <v>0</v>
          </cell>
          <cell r="AK1496">
            <v>0</v>
          </cell>
          <cell r="AL1496">
            <v>0</v>
          </cell>
          <cell r="AM1496">
            <v>0</v>
          </cell>
          <cell r="AN1496">
            <v>0</v>
          </cell>
          <cell r="AP1496">
            <v>0</v>
          </cell>
          <cell r="AT1496" t="str">
            <v>22</v>
          </cell>
        </row>
        <row r="1497">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D1497">
            <v>0</v>
          </cell>
          <cell r="AE1497">
            <v>0</v>
          </cell>
          <cell r="AF1497">
            <v>0</v>
          </cell>
          <cell r="AG1497">
            <v>0</v>
          </cell>
          <cell r="AH1497">
            <v>0</v>
          </cell>
          <cell r="AI1497">
            <v>0</v>
          </cell>
          <cell r="AJ1497">
            <v>0</v>
          </cell>
          <cell r="AK1497">
            <v>0</v>
          </cell>
          <cell r="AL1497">
            <v>0</v>
          </cell>
          <cell r="AM1497">
            <v>0</v>
          </cell>
          <cell r="AN1497">
            <v>0</v>
          </cell>
          <cell r="AP1497">
            <v>0</v>
          </cell>
          <cell r="AT1497" t="str">
            <v>58</v>
          </cell>
        </row>
        <row r="1498">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D1498">
            <v>0</v>
          </cell>
          <cell r="AE1498">
            <v>0</v>
          </cell>
          <cell r="AF1498">
            <v>0</v>
          </cell>
          <cell r="AG1498">
            <v>0</v>
          </cell>
          <cell r="AH1498">
            <v>0</v>
          </cell>
          <cell r="AI1498">
            <v>0</v>
          </cell>
          <cell r="AJ1498">
            <v>0</v>
          </cell>
          <cell r="AK1498">
            <v>0</v>
          </cell>
          <cell r="AL1498">
            <v>0</v>
          </cell>
          <cell r="AM1498">
            <v>0</v>
          </cell>
          <cell r="AN1498">
            <v>0</v>
          </cell>
          <cell r="AP1498">
            <v>0</v>
          </cell>
          <cell r="AT1498" t="str">
            <v>58</v>
          </cell>
        </row>
        <row r="1499">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D1499">
            <v>0</v>
          </cell>
          <cell r="AE1499">
            <v>0</v>
          </cell>
          <cell r="AF1499">
            <v>0</v>
          </cell>
          <cell r="AG1499">
            <v>0</v>
          </cell>
          <cell r="AH1499">
            <v>0</v>
          </cell>
          <cell r="AI1499">
            <v>0</v>
          </cell>
          <cell r="AJ1499">
            <v>0</v>
          </cell>
          <cell r="AK1499">
            <v>0</v>
          </cell>
          <cell r="AL1499">
            <v>0</v>
          </cell>
          <cell r="AM1499">
            <v>0</v>
          </cell>
          <cell r="AN1499">
            <v>0</v>
          </cell>
          <cell r="AP1499">
            <v>0</v>
          </cell>
          <cell r="AT1499" t="str">
            <v>39</v>
          </cell>
        </row>
        <row r="1500">
          <cell r="J1500">
            <v>32765538.120000001</v>
          </cell>
          <cell r="K1500">
            <v>32765538.120000001</v>
          </cell>
          <cell r="L1500">
            <v>32765538.120000001</v>
          </cell>
          <cell r="M1500">
            <v>32765538.120000001</v>
          </cell>
          <cell r="N1500">
            <v>32765538.120000001</v>
          </cell>
          <cell r="O1500">
            <v>32765538.120000001</v>
          </cell>
          <cell r="P1500">
            <v>32765538.120000001</v>
          </cell>
          <cell r="Q1500">
            <v>32765538.120000001</v>
          </cell>
          <cell r="R1500">
            <v>32765538.120000001</v>
          </cell>
          <cell r="S1500">
            <v>32765538.120000001</v>
          </cell>
          <cell r="T1500">
            <v>32765538.120000001</v>
          </cell>
          <cell r="U1500">
            <v>32765538.120000001</v>
          </cell>
          <cell r="V1500">
            <v>32765538.120000001</v>
          </cell>
          <cell r="W1500">
            <v>32765538.120000001</v>
          </cell>
          <cell r="X1500">
            <v>32765538.120000001</v>
          </cell>
          <cell r="Y1500">
            <v>32765538.120000001</v>
          </cell>
          <cell r="Z1500">
            <v>32765538.120000001</v>
          </cell>
          <cell r="AA1500">
            <v>32765538.120000001</v>
          </cell>
          <cell r="AD1500">
            <v>32765538.120000001</v>
          </cell>
          <cell r="AE1500">
            <v>32765538.120000001</v>
          </cell>
          <cell r="AF1500">
            <v>32765538.120000001</v>
          </cell>
          <cell r="AG1500">
            <v>32765538.120000001</v>
          </cell>
          <cell r="AH1500">
            <v>32765538.120000001</v>
          </cell>
          <cell r="AI1500">
            <v>32765538.120000001</v>
          </cell>
          <cell r="AJ1500">
            <v>32765538.120000001</v>
          </cell>
          <cell r="AK1500">
            <v>32765538.120000001</v>
          </cell>
          <cell r="AL1500">
            <v>32765538.120000001</v>
          </cell>
          <cell r="AM1500">
            <v>32765538.120000001</v>
          </cell>
          <cell r="AN1500">
            <v>32765538.120000001</v>
          </cell>
          <cell r="AP1500">
            <v>32219445.817916665</v>
          </cell>
          <cell r="AT1500" t="str">
            <v>22</v>
          </cell>
        </row>
        <row r="1501">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D1501">
            <v>0</v>
          </cell>
          <cell r="AE1501">
            <v>0</v>
          </cell>
          <cell r="AF1501">
            <v>0</v>
          </cell>
          <cell r="AG1501">
            <v>0</v>
          </cell>
          <cell r="AH1501">
            <v>0</v>
          </cell>
          <cell r="AI1501">
            <v>0</v>
          </cell>
          <cell r="AJ1501">
            <v>0</v>
          </cell>
          <cell r="AK1501">
            <v>0</v>
          </cell>
          <cell r="AL1501">
            <v>0</v>
          </cell>
          <cell r="AM1501">
            <v>0</v>
          </cell>
          <cell r="AN1501">
            <v>0</v>
          </cell>
          <cell r="AP1501">
            <v>0</v>
          </cell>
          <cell r="AT1501" t="str">
            <v>58</v>
          </cell>
        </row>
        <row r="1502">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D1502">
            <v>0</v>
          </cell>
          <cell r="AE1502">
            <v>0</v>
          </cell>
          <cell r="AF1502">
            <v>0</v>
          </cell>
          <cell r="AG1502">
            <v>0</v>
          </cell>
          <cell r="AH1502">
            <v>0</v>
          </cell>
          <cell r="AI1502">
            <v>0</v>
          </cell>
          <cell r="AJ1502">
            <v>0</v>
          </cell>
          <cell r="AK1502">
            <v>0</v>
          </cell>
          <cell r="AL1502">
            <v>0</v>
          </cell>
          <cell r="AM1502">
            <v>0</v>
          </cell>
          <cell r="AN1502">
            <v>0</v>
          </cell>
          <cell r="AP1502">
            <v>0</v>
          </cell>
          <cell r="AT1502" t="str">
            <v>39</v>
          </cell>
        </row>
        <row r="1503">
          <cell r="J1503">
            <v>116375</v>
          </cell>
          <cell r="K1503">
            <v>107625</v>
          </cell>
          <cell r="L1503">
            <v>107625</v>
          </cell>
          <cell r="M1503">
            <v>107625</v>
          </cell>
          <cell r="N1503">
            <v>105000</v>
          </cell>
          <cell r="O1503">
            <v>105000</v>
          </cell>
          <cell r="P1503">
            <v>105000</v>
          </cell>
          <cell r="Q1503">
            <v>87500</v>
          </cell>
          <cell r="R1503">
            <v>87500</v>
          </cell>
          <cell r="S1503">
            <v>87500</v>
          </cell>
          <cell r="T1503">
            <v>87500</v>
          </cell>
          <cell r="U1503">
            <v>87500</v>
          </cell>
          <cell r="V1503">
            <v>87500</v>
          </cell>
          <cell r="W1503">
            <v>87500</v>
          </cell>
          <cell r="X1503">
            <v>87500</v>
          </cell>
          <cell r="Y1503">
            <v>437500</v>
          </cell>
          <cell r="Z1503">
            <v>150150</v>
          </cell>
          <cell r="AA1503">
            <v>150150</v>
          </cell>
          <cell r="AD1503">
            <v>95921.875</v>
          </cell>
          <cell r="AE1503">
            <v>99203.125</v>
          </cell>
          <cell r="AF1503">
            <v>102484.375</v>
          </cell>
          <cell r="AG1503">
            <v>102921.875</v>
          </cell>
          <cell r="AH1503">
            <v>100515.625</v>
          </cell>
          <cell r="AI1503">
            <v>98109.375</v>
          </cell>
          <cell r="AJ1503">
            <v>96067.708333333328</v>
          </cell>
          <cell r="AK1503">
            <v>94390.625</v>
          </cell>
          <cell r="AL1503">
            <v>107296.875</v>
          </cell>
          <cell r="AM1503">
            <v>122922.91666666667</v>
          </cell>
          <cell r="AN1503">
            <v>126685.41666666667</v>
          </cell>
          <cell r="AP1503">
            <v>126350</v>
          </cell>
          <cell r="AT1503">
            <v>0</v>
          </cell>
        </row>
        <row r="1504">
          <cell r="J1504">
            <v>16625</v>
          </cell>
          <cell r="K1504">
            <v>13125</v>
          </cell>
          <cell r="L1504">
            <v>13125</v>
          </cell>
          <cell r="M1504">
            <v>13125</v>
          </cell>
          <cell r="N1504">
            <v>79800</v>
          </cell>
          <cell r="O1504">
            <v>79800</v>
          </cell>
          <cell r="P1504">
            <v>79800</v>
          </cell>
          <cell r="Q1504">
            <v>61250</v>
          </cell>
          <cell r="R1504">
            <v>61250</v>
          </cell>
          <cell r="S1504">
            <v>61250</v>
          </cell>
          <cell r="T1504">
            <v>619500</v>
          </cell>
          <cell r="U1504">
            <v>619500</v>
          </cell>
          <cell r="V1504">
            <v>619500</v>
          </cell>
          <cell r="W1504">
            <v>738500</v>
          </cell>
          <cell r="X1504">
            <v>738500</v>
          </cell>
          <cell r="Y1504">
            <v>738500</v>
          </cell>
          <cell r="Z1504">
            <v>752500</v>
          </cell>
          <cell r="AA1504">
            <v>752500</v>
          </cell>
          <cell r="AD1504">
            <v>32673.958333333332</v>
          </cell>
          <cell r="AE1504">
            <v>36684.375</v>
          </cell>
          <cell r="AF1504">
            <v>40694.791666666664</v>
          </cell>
          <cell r="AG1504">
            <v>67819.791666666672</v>
          </cell>
          <cell r="AH1504">
            <v>118059.375</v>
          </cell>
          <cell r="AI1504">
            <v>168298.95833333334</v>
          </cell>
          <cell r="AJ1504">
            <v>223642.70833333334</v>
          </cell>
          <cell r="AK1504">
            <v>284090.625</v>
          </cell>
          <cell r="AL1504">
            <v>344538.54166666669</v>
          </cell>
          <cell r="AM1504">
            <v>402791.66666666669</v>
          </cell>
          <cell r="AN1504">
            <v>458850</v>
          </cell>
          <cell r="AP1504">
            <v>571739.58333333337</v>
          </cell>
          <cell r="AT1504">
            <v>0</v>
          </cell>
        </row>
        <row r="1505">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D1505">
            <v>0</v>
          </cell>
          <cell r="AE1505">
            <v>0</v>
          </cell>
          <cell r="AF1505">
            <v>0</v>
          </cell>
          <cell r="AG1505">
            <v>0</v>
          </cell>
          <cell r="AH1505">
            <v>0</v>
          </cell>
          <cell r="AI1505">
            <v>0</v>
          </cell>
          <cell r="AJ1505">
            <v>0</v>
          </cell>
          <cell r="AK1505">
            <v>0</v>
          </cell>
          <cell r="AL1505">
            <v>0</v>
          </cell>
          <cell r="AM1505">
            <v>0</v>
          </cell>
          <cell r="AN1505">
            <v>0</v>
          </cell>
          <cell r="AP1505">
            <v>0</v>
          </cell>
          <cell r="AT1505" t="str">
            <v>58</v>
          </cell>
        </row>
        <row r="1506">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D1506">
            <v>0</v>
          </cell>
          <cell r="AE1506">
            <v>0</v>
          </cell>
          <cell r="AF1506">
            <v>0</v>
          </cell>
          <cell r="AG1506">
            <v>0</v>
          </cell>
          <cell r="AH1506">
            <v>0</v>
          </cell>
          <cell r="AI1506">
            <v>0</v>
          </cell>
          <cell r="AJ1506">
            <v>0</v>
          </cell>
          <cell r="AK1506">
            <v>0</v>
          </cell>
          <cell r="AL1506">
            <v>0</v>
          </cell>
          <cell r="AM1506">
            <v>0</v>
          </cell>
          <cell r="AN1506">
            <v>0</v>
          </cell>
          <cell r="AP1506">
            <v>0</v>
          </cell>
          <cell r="AT1506" t="str">
            <v>58</v>
          </cell>
        </row>
        <row r="1507">
          <cell r="J1507">
            <v>454742.19</v>
          </cell>
          <cell r="K1507">
            <v>439061.43</v>
          </cell>
          <cell r="L1507">
            <v>423380.67</v>
          </cell>
          <cell r="M1507">
            <v>407699.91</v>
          </cell>
          <cell r="N1507">
            <v>392019.14</v>
          </cell>
          <cell r="O1507">
            <v>376338.38</v>
          </cell>
          <cell r="P1507">
            <v>360657.62</v>
          </cell>
          <cell r="Q1507">
            <v>344976.85</v>
          </cell>
          <cell r="R1507">
            <v>329296.09000000003</v>
          </cell>
          <cell r="S1507">
            <v>313615.32</v>
          </cell>
          <cell r="T1507">
            <v>297934.56</v>
          </cell>
          <cell r="U1507">
            <v>282253.8</v>
          </cell>
          <cell r="V1507">
            <v>266573.03000000003</v>
          </cell>
          <cell r="W1507">
            <v>250892.27</v>
          </cell>
          <cell r="X1507">
            <v>235211.51</v>
          </cell>
          <cell r="Y1507">
            <v>219530.75</v>
          </cell>
          <cell r="Z1507">
            <v>203849.98</v>
          </cell>
          <cell r="AA1507">
            <v>188169.22</v>
          </cell>
          <cell r="AD1507">
            <v>439061.4316666667</v>
          </cell>
          <cell r="AE1507">
            <v>423380.66833333328</v>
          </cell>
          <cell r="AF1507">
            <v>407699.90500000003</v>
          </cell>
          <cell r="AG1507">
            <v>392019.14166666666</v>
          </cell>
          <cell r="AH1507">
            <v>376338.37833333336</v>
          </cell>
          <cell r="AI1507">
            <v>360657.61499999999</v>
          </cell>
          <cell r="AJ1507">
            <v>344976.85166666668</v>
          </cell>
          <cell r="AK1507">
            <v>329296.08833333332</v>
          </cell>
          <cell r="AL1507">
            <v>313615.32500000001</v>
          </cell>
          <cell r="AM1507">
            <v>297934.5616666667</v>
          </cell>
          <cell r="AN1507">
            <v>282253.7983333334</v>
          </cell>
          <cell r="AP1507">
            <v>250892.2716666667</v>
          </cell>
          <cell r="AT1507" t="str">
            <v>22</v>
          </cell>
        </row>
        <row r="1508">
          <cell r="J1508">
            <v>10869.86</v>
          </cell>
          <cell r="K1508">
            <v>10869.86</v>
          </cell>
          <cell r="L1508">
            <v>10869.86</v>
          </cell>
          <cell r="M1508">
            <v>10869.86</v>
          </cell>
          <cell r="N1508">
            <v>10869.86</v>
          </cell>
          <cell r="O1508">
            <v>10869.86</v>
          </cell>
          <cell r="P1508">
            <v>10869.86</v>
          </cell>
          <cell r="Q1508">
            <v>10869.86</v>
          </cell>
          <cell r="R1508">
            <v>10869.86</v>
          </cell>
          <cell r="S1508">
            <v>10869.86</v>
          </cell>
          <cell r="T1508">
            <v>10869.86</v>
          </cell>
          <cell r="U1508">
            <v>10869.86</v>
          </cell>
          <cell r="V1508">
            <v>10869.86</v>
          </cell>
          <cell r="W1508">
            <v>10869.86</v>
          </cell>
          <cell r="X1508">
            <v>10869.86</v>
          </cell>
          <cell r="Y1508">
            <v>10869.86</v>
          </cell>
          <cell r="Z1508">
            <v>10869.86</v>
          </cell>
          <cell r="AA1508">
            <v>10869.86</v>
          </cell>
          <cell r="AD1508">
            <v>10869.86</v>
          </cell>
          <cell r="AE1508">
            <v>10869.86</v>
          </cell>
          <cell r="AF1508">
            <v>10869.86</v>
          </cell>
          <cell r="AG1508">
            <v>10869.86</v>
          </cell>
          <cell r="AH1508">
            <v>10869.86</v>
          </cell>
          <cell r="AI1508">
            <v>10869.86</v>
          </cell>
          <cell r="AJ1508">
            <v>10869.86</v>
          </cell>
          <cell r="AK1508">
            <v>10869.86</v>
          </cell>
          <cell r="AL1508">
            <v>10869.86</v>
          </cell>
          <cell r="AM1508">
            <v>10869.86</v>
          </cell>
          <cell r="AN1508">
            <v>10869.86</v>
          </cell>
          <cell r="AP1508">
            <v>10869.86</v>
          </cell>
          <cell r="AT1508">
            <v>0</v>
          </cell>
        </row>
        <row r="1509">
          <cell r="J1509">
            <v>7.0000000000000007E-2</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D1509">
            <v>9226.9154166666685</v>
          </cell>
          <cell r="AE1509">
            <v>4390.4925000000003</v>
          </cell>
          <cell r="AF1509">
            <v>1190.7320833333333</v>
          </cell>
          <cell r="AG1509">
            <v>1.4583333333333335E-2</v>
          </cell>
          <cell r="AH1509">
            <v>8.7500000000000008E-3</v>
          </cell>
          <cell r="AI1509">
            <v>2.9166666666666668E-3</v>
          </cell>
          <cell r="AJ1509">
            <v>0</v>
          </cell>
          <cell r="AK1509">
            <v>0</v>
          </cell>
          <cell r="AL1509">
            <v>0</v>
          </cell>
          <cell r="AM1509">
            <v>0</v>
          </cell>
          <cell r="AN1509">
            <v>0</v>
          </cell>
          <cell r="AP1509">
            <v>0</v>
          </cell>
          <cell r="AT1509" t="str">
            <v>58</v>
          </cell>
        </row>
        <row r="1510">
          <cell r="J1510">
            <v>0.06</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D1510">
            <v>3416.898333333334</v>
          </cell>
          <cell r="AE1510">
            <v>1229.0041666666668</v>
          </cell>
          <cell r="AF1510">
            <v>214.16833333333332</v>
          </cell>
          <cell r="AG1510">
            <v>1.2499999999999999E-2</v>
          </cell>
          <cell r="AH1510">
            <v>7.4999999999999997E-3</v>
          </cell>
          <cell r="AI1510">
            <v>2.5000000000000001E-3</v>
          </cell>
          <cell r="AJ1510">
            <v>0</v>
          </cell>
          <cell r="AK1510">
            <v>0</v>
          </cell>
          <cell r="AL1510">
            <v>0</v>
          </cell>
          <cell r="AM1510">
            <v>0</v>
          </cell>
          <cell r="AN1510">
            <v>0</v>
          </cell>
          <cell r="AP1510">
            <v>0</v>
          </cell>
          <cell r="AT1510" t="str">
            <v xml:space="preserve">58 </v>
          </cell>
        </row>
        <row r="1511">
          <cell r="J1511">
            <v>99589.02</v>
          </cell>
          <cell r="K1511">
            <v>87773.47</v>
          </cell>
          <cell r="L1511">
            <v>75071.070000000007</v>
          </cell>
          <cell r="M1511">
            <v>62232.2</v>
          </cell>
          <cell r="N1511">
            <v>50232.26</v>
          </cell>
          <cell r="O1511">
            <v>36381.769999999997</v>
          </cell>
          <cell r="P1511">
            <v>22147.97</v>
          </cell>
          <cell r="Q1511">
            <v>1959.48</v>
          </cell>
          <cell r="R1511">
            <v>2483.7600000000002</v>
          </cell>
          <cell r="S1511">
            <v>1812.22</v>
          </cell>
          <cell r="T1511">
            <v>1625.76</v>
          </cell>
          <cell r="U1511">
            <v>1563.04</v>
          </cell>
          <cell r="V1511">
            <v>1508.61</v>
          </cell>
          <cell r="W1511">
            <v>1519.95</v>
          </cell>
          <cell r="X1511">
            <v>1341.95</v>
          </cell>
          <cell r="Y1511">
            <v>1183.45</v>
          </cell>
          <cell r="Z1511">
            <v>1124.74</v>
          </cell>
          <cell r="AA1511">
            <v>1060.19</v>
          </cell>
          <cell r="AD1511">
            <v>85104.67833333333</v>
          </cell>
          <cell r="AE1511">
            <v>72384.640833333324</v>
          </cell>
          <cell r="AF1511">
            <v>61372.496666666666</v>
          </cell>
          <cell r="AG1511">
            <v>51164.842916666668</v>
          </cell>
          <cell r="AH1511">
            <v>41492.698750000003</v>
          </cell>
          <cell r="AI1511">
            <v>32819.31791666666</v>
          </cell>
          <cell r="AJ1511">
            <v>25138.737500000003</v>
          </cell>
          <cell r="AK1511">
            <v>18472.79416666667</v>
          </cell>
          <cell r="AL1511">
            <v>12857.049583333332</v>
          </cell>
          <cell r="AM1511">
            <v>8267.2049999999999</v>
          </cell>
          <cell r="AN1511">
            <v>4749.3258333333324</v>
          </cell>
          <cell r="AP1511">
            <v>1350.284166666667</v>
          </cell>
          <cell r="AT1511" t="str">
            <v>22</v>
          </cell>
        </row>
        <row r="1512">
          <cell r="J1512">
            <v>1586210.85</v>
          </cell>
          <cell r="K1512">
            <v>1556282.7</v>
          </cell>
          <cell r="L1512">
            <v>1526354.55</v>
          </cell>
          <cell r="M1512">
            <v>1496426.4</v>
          </cell>
          <cell r="N1512">
            <v>1466498.25</v>
          </cell>
          <cell r="O1512">
            <v>1436570.1</v>
          </cell>
          <cell r="P1512">
            <v>1406641.95</v>
          </cell>
          <cell r="Q1512">
            <v>1376713.8</v>
          </cell>
          <cell r="R1512">
            <v>1346785.65</v>
          </cell>
          <cell r="S1512">
            <v>1316857.5</v>
          </cell>
          <cell r="T1512">
            <v>1286929.3500000001</v>
          </cell>
          <cell r="U1512">
            <v>1257001.2</v>
          </cell>
          <cell r="V1512">
            <v>1227073.05</v>
          </cell>
          <cell r="W1512">
            <v>1197144.8999999999</v>
          </cell>
          <cell r="X1512">
            <v>1167216.75</v>
          </cell>
          <cell r="Y1512">
            <v>1137288.6000000001</v>
          </cell>
          <cell r="Z1512">
            <v>1107360.45</v>
          </cell>
          <cell r="AA1512">
            <v>1077432.3</v>
          </cell>
          <cell r="AD1512">
            <v>1556282.7</v>
          </cell>
          <cell r="AE1512">
            <v>1526354.55</v>
          </cell>
          <cell r="AF1512">
            <v>1496426.4000000001</v>
          </cell>
          <cell r="AG1512">
            <v>1466498.25</v>
          </cell>
          <cell r="AH1512">
            <v>1436570.0999999999</v>
          </cell>
          <cell r="AI1512">
            <v>1406641.95</v>
          </cell>
          <cell r="AJ1512">
            <v>1376713.8</v>
          </cell>
          <cell r="AK1512">
            <v>1346785.6500000001</v>
          </cell>
          <cell r="AL1512">
            <v>1316857.5</v>
          </cell>
          <cell r="AM1512">
            <v>1286929.3499999999</v>
          </cell>
          <cell r="AN1512">
            <v>1257001.2</v>
          </cell>
          <cell r="AP1512">
            <v>1197144.9000000001</v>
          </cell>
          <cell r="AT1512">
            <v>0</v>
          </cell>
        </row>
        <row r="1513">
          <cell r="J1513">
            <v>848476.65</v>
          </cell>
          <cell r="K1513">
            <v>832467.3</v>
          </cell>
          <cell r="L1513">
            <v>816457.95</v>
          </cell>
          <cell r="M1513">
            <v>800448.6</v>
          </cell>
          <cell r="N1513">
            <v>784439.25</v>
          </cell>
          <cell r="O1513">
            <v>768429.9</v>
          </cell>
          <cell r="P1513">
            <v>752420.55</v>
          </cell>
          <cell r="Q1513">
            <v>736411.2</v>
          </cell>
          <cell r="R1513">
            <v>720401.85</v>
          </cell>
          <cell r="S1513">
            <v>704392.5</v>
          </cell>
          <cell r="T1513">
            <v>688383.15</v>
          </cell>
          <cell r="U1513">
            <v>672373.8</v>
          </cell>
          <cell r="V1513">
            <v>656364.44999999995</v>
          </cell>
          <cell r="W1513">
            <v>640355.1</v>
          </cell>
          <cell r="X1513">
            <v>624345.75</v>
          </cell>
          <cell r="Y1513">
            <v>608336.4</v>
          </cell>
          <cell r="Z1513">
            <v>592327.05000000005</v>
          </cell>
          <cell r="AA1513">
            <v>576317.69999999995</v>
          </cell>
          <cell r="AD1513">
            <v>832467.30000000016</v>
          </cell>
          <cell r="AE1513">
            <v>816457.94999999984</v>
          </cell>
          <cell r="AF1513">
            <v>800448.6</v>
          </cell>
          <cell r="AG1513">
            <v>784439.25</v>
          </cell>
          <cell r="AH1513">
            <v>768429.9</v>
          </cell>
          <cell r="AI1513">
            <v>752420.54999999993</v>
          </cell>
          <cell r="AJ1513">
            <v>736411.20000000007</v>
          </cell>
          <cell r="AK1513">
            <v>720401.85</v>
          </cell>
          <cell r="AL1513">
            <v>704392.5</v>
          </cell>
          <cell r="AM1513">
            <v>688383.15</v>
          </cell>
          <cell r="AN1513">
            <v>672373.79999999993</v>
          </cell>
          <cell r="AP1513">
            <v>640355.1</v>
          </cell>
          <cell r="AT1513">
            <v>0</v>
          </cell>
        </row>
        <row r="1514">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D1514">
            <v>0</v>
          </cell>
          <cell r="AE1514">
            <v>0</v>
          </cell>
          <cell r="AF1514">
            <v>0</v>
          </cell>
          <cell r="AG1514">
            <v>0</v>
          </cell>
          <cell r="AH1514">
            <v>0</v>
          </cell>
          <cell r="AI1514">
            <v>0</v>
          </cell>
          <cell r="AJ1514">
            <v>0</v>
          </cell>
          <cell r="AK1514">
            <v>0</v>
          </cell>
          <cell r="AL1514">
            <v>0</v>
          </cell>
          <cell r="AM1514">
            <v>0</v>
          </cell>
          <cell r="AN1514">
            <v>0</v>
          </cell>
          <cell r="AP1514">
            <v>0</v>
          </cell>
          <cell r="AT1514" t="str">
            <v>58</v>
          </cell>
        </row>
        <row r="1515">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D1515">
            <v>0</v>
          </cell>
          <cell r="AE1515">
            <v>0</v>
          </cell>
          <cell r="AF1515">
            <v>0</v>
          </cell>
          <cell r="AG1515">
            <v>0</v>
          </cell>
          <cell r="AH1515">
            <v>0</v>
          </cell>
          <cell r="AI1515">
            <v>0</v>
          </cell>
          <cell r="AJ1515">
            <v>0</v>
          </cell>
          <cell r="AK1515">
            <v>0</v>
          </cell>
          <cell r="AL1515">
            <v>0</v>
          </cell>
          <cell r="AM1515">
            <v>0</v>
          </cell>
          <cell r="AN1515">
            <v>0</v>
          </cell>
          <cell r="AP1515">
            <v>0</v>
          </cell>
          <cell r="AT1515" t="str">
            <v>58</v>
          </cell>
        </row>
        <row r="1516">
          <cell r="J1516">
            <v>2811571.11</v>
          </cell>
          <cell r="K1516">
            <v>2848092.94</v>
          </cell>
          <cell r="L1516">
            <v>2822791.69</v>
          </cell>
          <cell r="M1516">
            <v>2806448.14</v>
          </cell>
          <cell r="N1516">
            <v>2810798.7</v>
          </cell>
          <cell r="O1516">
            <v>2973202.05</v>
          </cell>
          <cell r="P1516">
            <v>2965649.96</v>
          </cell>
          <cell r="Q1516">
            <v>2858809.14</v>
          </cell>
          <cell r="R1516">
            <v>2878584.56</v>
          </cell>
          <cell r="S1516">
            <v>3027296.47</v>
          </cell>
          <cell r="T1516">
            <v>2994571.48</v>
          </cell>
          <cell r="U1516">
            <v>3158224.69</v>
          </cell>
          <cell r="V1516">
            <v>2873132.61</v>
          </cell>
          <cell r="W1516">
            <v>2755541.61</v>
          </cell>
          <cell r="X1516">
            <v>2390227.0299999998</v>
          </cell>
          <cell r="Y1516">
            <v>2191218.77</v>
          </cell>
          <cell r="Z1516">
            <v>1834691.76</v>
          </cell>
          <cell r="AA1516">
            <v>1991347.1</v>
          </cell>
          <cell r="AD1516">
            <v>2828284.9754166664</v>
          </cell>
          <cell r="AE1516">
            <v>2819045.9491666667</v>
          </cell>
          <cell r="AF1516">
            <v>2817604.4033333338</v>
          </cell>
          <cell r="AG1516">
            <v>2848011.2229166664</v>
          </cell>
          <cell r="AH1516">
            <v>2891663.0887500006</v>
          </cell>
          <cell r="AI1516">
            <v>2915568.4733333332</v>
          </cell>
          <cell r="AJ1516">
            <v>2914277.2304166667</v>
          </cell>
          <cell r="AK1516">
            <v>2892397.3975000004</v>
          </cell>
          <cell r="AL1516">
            <v>2848739.3129166667</v>
          </cell>
          <cell r="AM1516">
            <v>2782433.6333333333</v>
          </cell>
          <cell r="AN1516">
            <v>2700851.8879166669</v>
          </cell>
          <cell r="AP1516">
            <v>2548614.7129166666</v>
          </cell>
          <cell r="AT1516" t="str">
            <v xml:space="preserve"> </v>
          </cell>
        </row>
        <row r="1517">
          <cell r="J1517">
            <v>188336.25</v>
          </cell>
          <cell r="K1517">
            <v>165720.19</v>
          </cell>
          <cell r="L1517">
            <v>141623.47</v>
          </cell>
          <cell r="M1517">
            <v>117426.08</v>
          </cell>
          <cell r="N1517">
            <v>94910.86</v>
          </cell>
          <cell r="O1517">
            <v>69153.58</v>
          </cell>
          <cell r="P1517">
            <v>42854.69</v>
          </cell>
          <cell r="Q1517">
            <v>5836.71</v>
          </cell>
          <cell r="R1517">
            <v>6797.75</v>
          </cell>
          <cell r="S1517">
            <v>5566.77</v>
          </cell>
          <cell r="T1517">
            <v>5532.29</v>
          </cell>
          <cell r="U1517">
            <v>5522.53</v>
          </cell>
          <cell r="V1517">
            <v>5527.99</v>
          </cell>
          <cell r="W1517">
            <v>5442.9</v>
          </cell>
          <cell r="X1517">
            <v>5435.78</v>
          </cell>
          <cell r="Y1517">
            <v>5251.73</v>
          </cell>
          <cell r="Z1517">
            <v>5251.28</v>
          </cell>
          <cell r="AA1517">
            <v>5240.09</v>
          </cell>
          <cell r="AD1517">
            <v>154179.27541666667</v>
          </cell>
          <cell r="AE1517">
            <v>140440.01041666669</v>
          </cell>
          <cell r="AF1517">
            <v>117781.02958333334</v>
          </cell>
          <cell r="AG1517">
            <v>97495.123749999984</v>
          </cell>
          <cell r="AH1517">
            <v>79357.182083333333</v>
          </cell>
          <cell r="AI1517">
            <v>63156.420000000013</v>
          </cell>
          <cell r="AJ1517">
            <v>48861.188750000001</v>
          </cell>
          <cell r="AK1517">
            <v>36508.481250000004</v>
          </cell>
          <cell r="AL1517">
            <v>26160.062916666666</v>
          </cell>
          <cell r="AM1517">
            <v>17750.315833333334</v>
          </cell>
          <cell r="AN1517">
            <v>11351.437916666664</v>
          </cell>
          <cell r="AP1517">
            <v>4216.4154166666667</v>
          </cell>
          <cell r="AT1517" t="str">
            <v>22</v>
          </cell>
        </row>
        <row r="1518">
          <cell r="J1518">
            <v>7361.73</v>
          </cell>
          <cell r="K1518">
            <v>6851.29</v>
          </cell>
          <cell r="L1518">
            <v>6118.51</v>
          </cell>
          <cell r="M1518">
            <v>5244.84</v>
          </cell>
          <cell r="N1518">
            <v>4345.6400000000003</v>
          </cell>
          <cell r="O1518">
            <v>3110.14</v>
          </cell>
          <cell r="P1518">
            <v>1695.83</v>
          </cell>
          <cell r="Q1518">
            <v>-561.96</v>
          </cell>
          <cell r="R1518">
            <v>-562.4</v>
          </cell>
          <cell r="S1518">
            <v>-705.35</v>
          </cell>
          <cell r="T1518">
            <v>-777.37</v>
          </cell>
          <cell r="U1518">
            <v>-847.98</v>
          </cell>
          <cell r="V1518">
            <v>-917.65</v>
          </cell>
          <cell r="W1518">
            <v>-993.18</v>
          </cell>
          <cell r="X1518">
            <v>-1064.1199999999999</v>
          </cell>
          <cell r="Y1518">
            <v>-1004.55</v>
          </cell>
          <cell r="Z1518">
            <v>-933.03</v>
          </cell>
          <cell r="AA1518">
            <v>-1290.43</v>
          </cell>
          <cell r="AD1518">
            <v>5339.1358333333328</v>
          </cell>
          <cell r="AE1518">
            <v>5213.1454166666672</v>
          </cell>
          <cell r="AF1518">
            <v>4442.7383333333337</v>
          </cell>
          <cell r="AG1518">
            <v>3694.0245833333338</v>
          </cell>
          <cell r="AH1518">
            <v>2965.5995833333341</v>
          </cell>
          <cell r="AI1518">
            <v>2261.1025000000004</v>
          </cell>
          <cell r="AJ1518">
            <v>1589.2754166666666</v>
          </cell>
          <cell r="AK1518">
            <v>963.14624999999978</v>
          </cell>
          <cell r="AL1518">
            <v>403.47875000000016</v>
          </cell>
          <cell r="AM1518">
            <v>-76.857083333333321</v>
          </cell>
          <cell r="AN1518">
            <v>-480.15875000000005</v>
          </cell>
          <cell r="AP1518">
            <v>483.71583333333336</v>
          </cell>
          <cell r="AT1518" t="str">
            <v>22</v>
          </cell>
        </row>
        <row r="1519">
          <cell r="J1519">
            <v>1359.76</v>
          </cell>
          <cell r="K1519">
            <v>1481.19</v>
          </cell>
          <cell r="L1519">
            <v>1588.97</v>
          </cell>
          <cell r="M1519">
            <v>1694.91</v>
          </cell>
          <cell r="N1519">
            <v>1799.17</v>
          </cell>
          <cell r="O1519">
            <v>1901.6</v>
          </cell>
          <cell r="P1519">
            <v>1990.53</v>
          </cell>
          <cell r="Q1519">
            <v>2066.2800000000002</v>
          </cell>
          <cell r="R1519">
            <v>2140.48</v>
          </cell>
          <cell r="S1519">
            <v>2300.0500000000002</v>
          </cell>
          <cell r="T1519">
            <v>2995.75</v>
          </cell>
          <cell r="U1519">
            <v>4138.18</v>
          </cell>
          <cell r="V1519">
            <v>5271.94</v>
          </cell>
          <cell r="W1519">
            <v>6397.19</v>
          </cell>
          <cell r="X1519">
            <v>7518.52</v>
          </cell>
          <cell r="Y1519">
            <v>8637.73</v>
          </cell>
          <cell r="Z1519">
            <v>9755.36</v>
          </cell>
          <cell r="AA1519">
            <v>10871.75</v>
          </cell>
          <cell r="AD1519">
            <v>2037.5262499999999</v>
          </cell>
          <cell r="AE1519">
            <v>1552.4054166666667</v>
          </cell>
          <cell r="AF1519">
            <v>1662.8220833333335</v>
          </cell>
          <cell r="AG1519">
            <v>1798.7358333333334</v>
          </cell>
          <cell r="AH1519">
            <v>1999.9487500000002</v>
          </cell>
          <cell r="AI1519">
            <v>2284.4133333333334</v>
          </cell>
          <cell r="AJ1519">
            <v>2652.2541666666666</v>
          </cell>
          <cell r="AK1519">
            <v>3104.1520833333329</v>
          </cell>
          <cell r="AL1519">
            <v>3640.5008333333335</v>
          </cell>
          <cell r="AM1519">
            <v>4261.2929166666663</v>
          </cell>
          <cell r="AN1519">
            <v>4966.5570833333331</v>
          </cell>
          <cell r="AP1519">
            <v>6739.8149999999996</v>
          </cell>
          <cell r="AT1519" t="str">
            <v>22</v>
          </cell>
        </row>
        <row r="1520">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D1520">
            <v>33399.072916666664</v>
          </cell>
          <cell r="AE1520">
            <v>19572.880833333333</v>
          </cell>
          <cell r="AF1520">
            <v>9274.3591666666671</v>
          </cell>
          <cell r="AG1520">
            <v>2503.5079166666669</v>
          </cell>
          <cell r="AH1520">
            <v>0</v>
          </cell>
          <cell r="AI1520">
            <v>0</v>
          </cell>
          <cell r="AJ1520">
            <v>0</v>
          </cell>
          <cell r="AK1520">
            <v>0</v>
          </cell>
          <cell r="AL1520">
            <v>0</v>
          </cell>
          <cell r="AM1520">
            <v>0</v>
          </cell>
          <cell r="AN1520">
            <v>0</v>
          </cell>
          <cell r="AP1520">
            <v>0</v>
          </cell>
          <cell r="AT1520" t="str">
            <v>58</v>
          </cell>
        </row>
        <row r="1521">
          <cell r="J1521">
            <v>647308.72</v>
          </cell>
          <cell r="K1521">
            <v>631520.69999999995</v>
          </cell>
          <cell r="L1521">
            <v>615732.68000000005</v>
          </cell>
          <cell r="M1521">
            <v>599944.66</v>
          </cell>
          <cell r="N1521">
            <v>584156.64</v>
          </cell>
          <cell r="O1521">
            <v>568368.61</v>
          </cell>
          <cell r="P1521">
            <v>552580.59</v>
          </cell>
          <cell r="Q1521">
            <v>536792.56999999995</v>
          </cell>
          <cell r="R1521">
            <v>521004.55</v>
          </cell>
          <cell r="S1521">
            <v>505216.53</v>
          </cell>
          <cell r="T1521">
            <v>489428.51</v>
          </cell>
          <cell r="U1521">
            <v>473640.49</v>
          </cell>
          <cell r="V1521">
            <v>457852.47</v>
          </cell>
          <cell r="W1521">
            <v>442064.45</v>
          </cell>
          <cell r="X1521">
            <v>426276.43</v>
          </cell>
          <cell r="Y1521">
            <v>410488.41</v>
          </cell>
          <cell r="Z1521">
            <v>394700.39</v>
          </cell>
          <cell r="AA1521">
            <v>378912.36</v>
          </cell>
          <cell r="AD1521">
            <v>631520.69791666663</v>
          </cell>
          <cell r="AE1521">
            <v>615732.67708333337</v>
          </cell>
          <cell r="AF1521">
            <v>599944.65625000012</v>
          </cell>
          <cell r="AG1521">
            <v>584156.63541666663</v>
          </cell>
          <cell r="AH1521">
            <v>568368.61458333337</v>
          </cell>
          <cell r="AI1521">
            <v>552580.59375</v>
          </cell>
          <cell r="AJ1521">
            <v>536792.57291666663</v>
          </cell>
          <cell r="AK1521">
            <v>521004.55208333326</v>
          </cell>
          <cell r="AL1521">
            <v>505216.53124999994</v>
          </cell>
          <cell r="AM1521">
            <v>489428.51041666657</v>
          </cell>
          <cell r="AN1521">
            <v>473640.48958333331</v>
          </cell>
          <cell r="AP1521">
            <v>436275.50916666671</v>
          </cell>
          <cell r="AT1521" t="str">
            <v>58</v>
          </cell>
        </row>
        <row r="1522">
          <cell r="J1522">
            <v>-461828.27</v>
          </cell>
          <cell r="K1522">
            <v>-493431.68</v>
          </cell>
          <cell r="L1522">
            <v>-495502.82</v>
          </cell>
          <cell r="M1522">
            <v>-489905.57</v>
          </cell>
          <cell r="N1522">
            <v>-508813.01</v>
          </cell>
          <cell r="O1522">
            <v>-468673.07</v>
          </cell>
          <cell r="P1522">
            <v>-411732.96</v>
          </cell>
          <cell r="Q1522">
            <v>-173700.97</v>
          </cell>
          <cell r="R1522">
            <v>448042.48</v>
          </cell>
          <cell r="S1522">
            <v>718395.06</v>
          </cell>
          <cell r="T1522">
            <v>1059700.82</v>
          </cell>
          <cell r="U1522">
            <v>1260839.3799999999</v>
          </cell>
          <cell r="V1522">
            <v>-176838.9</v>
          </cell>
          <cell r="W1522">
            <v>-232412.97</v>
          </cell>
          <cell r="X1522">
            <v>-268460.98</v>
          </cell>
          <cell r="Y1522">
            <v>-282007.46000000002</v>
          </cell>
          <cell r="Z1522">
            <v>-321867.78000000003</v>
          </cell>
          <cell r="AA1522">
            <v>-313261.98</v>
          </cell>
          <cell r="AD1522">
            <v>-459367.11249999999</v>
          </cell>
          <cell r="AE1522">
            <v>-401783.94958333328</v>
          </cell>
          <cell r="AF1522">
            <v>-313419.43958333327</v>
          </cell>
          <cell r="AG1522">
            <v>-203690.95374999996</v>
          </cell>
          <cell r="AH1522">
            <v>-72048.73</v>
          </cell>
          <cell r="AI1522">
            <v>10490.339583333325</v>
          </cell>
          <cell r="AJ1522">
            <v>33240.676249999968</v>
          </cell>
          <cell r="AK1522">
            <v>53576.532500000001</v>
          </cell>
          <cell r="AL1522">
            <v>71699.030416666676</v>
          </cell>
          <cell r="AM1522">
            <v>88150.836250000037</v>
          </cell>
          <cell r="AN1522">
            <v>102415.68291666666</v>
          </cell>
          <cell r="AP1522">
            <v>125906.3016666667</v>
          </cell>
          <cell r="AT1522" t="str">
            <v>56</v>
          </cell>
        </row>
        <row r="1523">
          <cell r="J1523">
            <v>736581.98</v>
          </cell>
          <cell r="K1523">
            <v>711182.6</v>
          </cell>
          <cell r="L1523">
            <v>685783.23</v>
          </cell>
          <cell r="M1523">
            <v>660383.85</v>
          </cell>
          <cell r="N1523">
            <v>634984.47</v>
          </cell>
          <cell r="O1523">
            <v>609585.09</v>
          </cell>
          <cell r="P1523">
            <v>584185.72</v>
          </cell>
          <cell r="Q1523">
            <v>558786.34</v>
          </cell>
          <cell r="R1523">
            <v>533386.96</v>
          </cell>
          <cell r="S1523">
            <v>507987.58</v>
          </cell>
          <cell r="T1523">
            <v>482588.21</v>
          </cell>
          <cell r="U1523">
            <v>457188.83</v>
          </cell>
          <cell r="V1523">
            <v>431789.45</v>
          </cell>
          <cell r="W1523">
            <v>406390.07</v>
          </cell>
          <cell r="X1523">
            <v>380990.7</v>
          </cell>
          <cell r="Y1523">
            <v>355591.32</v>
          </cell>
          <cell r="Z1523">
            <v>330191.94</v>
          </cell>
          <cell r="AA1523">
            <v>304792.56</v>
          </cell>
          <cell r="AD1523">
            <v>711182.60374999989</v>
          </cell>
          <cell r="AE1523">
            <v>685783.22624999983</v>
          </cell>
          <cell r="AF1523">
            <v>660383.84874999989</v>
          </cell>
          <cell r="AG1523">
            <v>634984.47124999994</v>
          </cell>
          <cell r="AH1523">
            <v>609585.09374999988</v>
          </cell>
          <cell r="AI1523">
            <v>584185.71624999994</v>
          </cell>
          <cell r="AJ1523">
            <v>558786.33875</v>
          </cell>
          <cell r="AK1523">
            <v>533386.96125000005</v>
          </cell>
          <cell r="AL1523">
            <v>507987.58375000005</v>
          </cell>
          <cell r="AM1523">
            <v>482588.20625000005</v>
          </cell>
          <cell r="AN1523">
            <v>457188.8287500001</v>
          </cell>
          <cell r="AP1523">
            <v>402156.84375000006</v>
          </cell>
          <cell r="AT1523" t="str">
            <v>58</v>
          </cell>
        </row>
        <row r="1524">
          <cell r="J1524">
            <v>185208.18</v>
          </cell>
          <cell r="K1524">
            <v>178821.69</v>
          </cell>
          <cell r="L1524">
            <v>172435.20000000001</v>
          </cell>
          <cell r="M1524">
            <v>166048.71</v>
          </cell>
          <cell r="N1524">
            <v>159662.22</v>
          </cell>
          <cell r="O1524">
            <v>153275.73000000001</v>
          </cell>
          <cell r="P1524">
            <v>146889.25</v>
          </cell>
          <cell r="Q1524">
            <v>140502.76</v>
          </cell>
          <cell r="R1524">
            <v>134116.26999999999</v>
          </cell>
          <cell r="S1524">
            <v>127729.78</v>
          </cell>
          <cell r="T1524">
            <v>121343.29</v>
          </cell>
          <cell r="U1524">
            <v>114956.81</v>
          </cell>
          <cell r="V1524">
            <v>108570.32</v>
          </cell>
          <cell r="W1524">
            <v>102183.83</v>
          </cell>
          <cell r="X1524">
            <v>95797.34</v>
          </cell>
          <cell r="Y1524">
            <v>89410.85</v>
          </cell>
          <cell r="Z1524">
            <v>83024.36</v>
          </cell>
          <cell r="AA1524">
            <v>76637.87</v>
          </cell>
          <cell r="AD1524">
            <v>178821.68833333332</v>
          </cell>
          <cell r="AE1524">
            <v>172435.19999999998</v>
          </cell>
          <cell r="AF1524">
            <v>166048.71166666664</v>
          </cell>
          <cell r="AG1524">
            <v>159662.22333333333</v>
          </cell>
          <cell r="AH1524">
            <v>153275.73500000002</v>
          </cell>
          <cell r="AI1524">
            <v>146889.24666666667</v>
          </cell>
          <cell r="AJ1524">
            <v>140502.75833333333</v>
          </cell>
          <cell r="AK1524">
            <v>134116.27000000002</v>
          </cell>
          <cell r="AL1524">
            <v>127729.78166666669</v>
          </cell>
          <cell r="AM1524">
            <v>121343.29333333338</v>
          </cell>
          <cell r="AN1524">
            <v>114956.80500000004</v>
          </cell>
          <cell r="AP1524">
            <v>101119.41374999996</v>
          </cell>
          <cell r="AT1524" t="str">
            <v>58</v>
          </cell>
        </row>
        <row r="1525">
          <cell r="J1525">
            <v>2674841.4</v>
          </cell>
          <cell r="K1525">
            <v>2704389.1</v>
          </cell>
          <cell r="L1525">
            <v>2704389.1</v>
          </cell>
          <cell r="M1525">
            <v>2704389.1</v>
          </cell>
          <cell r="N1525">
            <v>2720382.7</v>
          </cell>
          <cell r="O1525">
            <v>2720382.7</v>
          </cell>
          <cell r="P1525">
            <v>2720382.7</v>
          </cell>
          <cell r="Q1525">
            <v>2706973.85</v>
          </cell>
          <cell r="R1525">
            <v>2706973.85</v>
          </cell>
          <cell r="S1525">
            <v>2706973.85</v>
          </cell>
          <cell r="T1525">
            <v>2683734.2000000002</v>
          </cell>
          <cell r="U1525">
            <v>2683734.2000000002</v>
          </cell>
          <cell r="V1525">
            <v>2683734.2000000002</v>
          </cell>
          <cell r="W1525">
            <v>2659889.75</v>
          </cell>
          <cell r="X1525">
            <v>2659889.75</v>
          </cell>
          <cell r="Y1525">
            <v>2659889.75</v>
          </cell>
          <cell r="Z1525">
            <v>2627938.6</v>
          </cell>
          <cell r="AA1525">
            <v>2627938.6</v>
          </cell>
          <cell r="AD1525">
            <v>2670342.4125000001</v>
          </cell>
          <cell r="AE1525">
            <v>2688532.3791666669</v>
          </cell>
          <cell r="AF1525">
            <v>2696522.9083333332</v>
          </cell>
          <cell r="AG1525">
            <v>2701141.3041666672</v>
          </cell>
          <cell r="AH1525">
            <v>2702758.3625000003</v>
          </cell>
          <cell r="AI1525">
            <v>2703499.4291666667</v>
          </cell>
          <cell r="AJ1525">
            <v>2702015.8229166665</v>
          </cell>
          <cell r="AK1525">
            <v>2698307.5437499997</v>
          </cell>
          <cell r="AL1525">
            <v>2694599.2645833334</v>
          </cell>
          <cell r="AM1525">
            <v>2688893.2874999996</v>
          </cell>
          <cell r="AN1525">
            <v>2681189.6125000003</v>
          </cell>
          <cell r="AP1525">
            <v>2621405.9316666671</v>
          </cell>
          <cell r="AT1525" t="str">
            <v>58</v>
          </cell>
        </row>
        <row r="1526">
          <cell r="J1526">
            <v>0</v>
          </cell>
          <cell r="K1526">
            <v>0</v>
          </cell>
          <cell r="L1526">
            <v>0</v>
          </cell>
          <cell r="M1526">
            <v>0</v>
          </cell>
          <cell r="N1526">
            <v>0</v>
          </cell>
          <cell r="O1526">
            <v>0</v>
          </cell>
          <cell r="P1526">
            <v>0</v>
          </cell>
          <cell r="Q1526">
            <v>0</v>
          </cell>
          <cell r="R1526">
            <v>4632127.8499999996</v>
          </cell>
          <cell r="S1526">
            <v>6057628.5</v>
          </cell>
          <cell r="T1526">
            <v>7488587.0499999998</v>
          </cell>
          <cell r="U1526">
            <v>6388110.0499999998</v>
          </cell>
          <cell r="V1526">
            <v>4390930.25</v>
          </cell>
          <cell r="W1526">
            <v>1809898.65</v>
          </cell>
          <cell r="X1526">
            <v>-84325.15</v>
          </cell>
          <cell r="Y1526">
            <v>-1180309.8999999999</v>
          </cell>
          <cell r="Z1526">
            <v>-3679024.65</v>
          </cell>
          <cell r="AA1526">
            <v>-4440309.6500000004</v>
          </cell>
          <cell r="AD1526">
            <v>0</v>
          </cell>
          <cell r="AE1526">
            <v>193005.32708333331</v>
          </cell>
          <cell r="AF1526">
            <v>638411.84166666667</v>
          </cell>
          <cell r="AG1526">
            <v>1202837.4895833333</v>
          </cell>
          <cell r="AH1526">
            <v>1781033.2020833332</v>
          </cell>
          <cell r="AI1526">
            <v>2230159.8812500001</v>
          </cell>
          <cell r="AJ1526">
            <v>2488527.7520833332</v>
          </cell>
          <cell r="AK1526">
            <v>2560426.6479166667</v>
          </cell>
          <cell r="AL1526">
            <v>2507733.5208333335</v>
          </cell>
          <cell r="AM1526">
            <v>2305261.2479166668</v>
          </cell>
          <cell r="AN1526">
            <v>1966955.6520833336</v>
          </cell>
          <cell r="AP1526">
            <v>1447670.5362499999</v>
          </cell>
          <cell r="AT1526" t="str">
            <v>58</v>
          </cell>
        </row>
        <row r="1527">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D1527">
            <v>0</v>
          </cell>
          <cell r="AE1527">
            <v>0</v>
          </cell>
          <cell r="AF1527">
            <v>0</v>
          </cell>
          <cell r="AG1527">
            <v>0</v>
          </cell>
          <cell r="AH1527">
            <v>0</v>
          </cell>
          <cell r="AI1527">
            <v>0</v>
          </cell>
          <cell r="AJ1527">
            <v>0</v>
          </cell>
          <cell r="AK1527">
            <v>0</v>
          </cell>
          <cell r="AL1527">
            <v>0</v>
          </cell>
          <cell r="AM1527">
            <v>0</v>
          </cell>
          <cell r="AN1527">
            <v>0</v>
          </cell>
          <cell r="AP1527">
            <v>27589078.166666668</v>
          </cell>
          <cell r="AT1527" t="str">
            <v>58</v>
          </cell>
        </row>
        <row r="1528">
          <cell r="J1528">
            <v>72382155.349999994</v>
          </cell>
          <cell r="K1528">
            <v>80898007.719999999</v>
          </cell>
          <cell r="L1528">
            <v>83099388.739999995</v>
          </cell>
          <cell r="M1528">
            <v>86365764.299999997</v>
          </cell>
          <cell r="N1528">
            <v>95845243.400000006</v>
          </cell>
          <cell r="O1528">
            <v>89613108.25</v>
          </cell>
          <cell r="P1528">
            <v>85263335.400000006</v>
          </cell>
          <cell r="Q1528">
            <v>38762492.890000001</v>
          </cell>
          <cell r="R1528">
            <v>-11761756.17</v>
          </cell>
          <cell r="S1528">
            <v>20666.28</v>
          </cell>
          <cell r="T1528">
            <v>0.01</v>
          </cell>
          <cell r="U1528">
            <v>0.01</v>
          </cell>
          <cell r="V1528">
            <v>0.01</v>
          </cell>
          <cell r="W1528">
            <v>19549874.52</v>
          </cell>
          <cell r="X1528">
            <v>31977474.010000002</v>
          </cell>
          <cell r="Y1528">
            <v>39573158.159999996</v>
          </cell>
          <cell r="Z1528">
            <v>47260581.200000003</v>
          </cell>
          <cell r="AA1528">
            <v>41841075.270000003</v>
          </cell>
          <cell r="AD1528">
            <v>80688397.952083334</v>
          </cell>
          <cell r="AE1528">
            <v>73719452.414999992</v>
          </cell>
          <cell r="AF1528">
            <v>66712176.415416665</v>
          </cell>
          <cell r="AG1528">
            <v>60759161.928750001</v>
          </cell>
          <cell r="AH1528">
            <v>54761359.147916667</v>
          </cell>
          <cell r="AI1528">
            <v>48691444.042499989</v>
          </cell>
          <cell r="AJ1528">
            <v>43119348.68666666</v>
          </cell>
          <cell r="AK1528">
            <v>38433096.689583324</v>
          </cell>
          <cell r="AL1528">
            <v>34353324.986666657</v>
          </cell>
          <cell r="AM1528">
            <v>30379272.139166668</v>
          </cell>
          <cell r="AN1528">
            <v>26364409.84</v>
          </cell>
          <cell r="AP1528">
            <v>17000497.870416667</v>
          </cell>
          <cell r="AT1528" t="str">
            <v>29</v>
          </cell>
        </row>
        <row r="1529">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D1529">
            <v>0</v>
          </cell>
          <cell r="AE1529">
            <v>0</v>
          </cell>
          <cell r="AF1529">
            <v>0</v>
          </cell>
          <cell r="AG1529">
            <v>0</v>
          </cell>
          <cell r="AH1529">
            <v>0</v>
          </cell>
          <cell r="AI1529">
            <v>0</v>
          </cell>
          <cell r="AJ1529">
            <v>0</v>
          </cell>
          <cell r="AK1529">
            <v>0</v>
          </cell>
          <cell r="AL1529">
            <v>0</v>
          </cell>
          <cell r="AM1529">
            <v>0</v>
          </cell>
          <cell r="AN1529">
            <v>0</v>
          </cell>
          <cell r="AP1529">
            <v>0</v>
          </cell>
          <cell r="AT1529" t="str">
            <v>22</v>
          </cell>
        </row>
        <row r="1530">
          <cell r="J1530">
            <v>1402579.85</v>
          </cell>
          <cell r="K1530">
            <v>1354215.1</v>
          </cell>
          <cell r="L1530">
            <v>1305850.3500000001</v>
          </cell>
          <cell r="M1530">
            <v>1257485.6000000001</v>
          </cell>
          <cell r="N1530">
            <v>1209120.8500000001</v>
          </cell>
          <cell r="O1530">
            <v>1160756.1000000001</v>
          </cell>
          <cell r="P1530">
            <v>1112391.3500000001</v>
          </cell>
          <cell r="Q1530">
            <v>1064026.6000000001</v>
          </cell>
          <cell r="R1530">
            <v>1015661.85</v>
          </cell>
          <cell r="S1530">
            <v>967297.1</v>
          </cell>
          <cell r="T1530">
            <v>918932.35</v>
          </cell>
          <cell r="U1530">
            <v>870567.6</v>
          </cell>
          <cell r="V1530">
            <v>822202.85</v>
          </cell>
          <cell r="W1530">
            <v>773838.1</v>
          </cell>
          <cell r="X1530">
            <v>725473.35</v>
          </cell>
          <cell r="Y1530">
            <v>677108.6</v>
          </cell>
          <cell r="Z1530">
            <v>628743.85</v>
          </cell>
          <cell r="AA1530">
            <v>580379.1</v>
          </cell>
          <cell r="AD1530">
            <v>1354215.0999999999</v>
          </cell>
          <cell r="AE1530">
            <v>1305850.3499999999</v>
          </cell>
          <cell r="AF1530">
            <v>1257485.5999999999</v>
          </cell>
          <cell r="AG1530">
            <v>1209120.8499999999</v>
          </cell>
          <cell r="AH1530">
            <v>1160756.0999999999</v>
          </cell>
          <cell r="AI1530">
            <v>1112391.3499999999</v>
          </cell>
          <cell r="AJ1530">
            <v>1064026.5999999999</v>
          </cell>
          <cell r="AK1530">
            <v>1015661.8499999997</v>
          </cell>
          <cell r="AL1530">
            <v>967297.09999999974</v>
          </cell>
          <cell r="AM1530">
            <v>918932.34999999974</v>
          </cell>
          <cell r="AN1530">
            <v>870567.59999999974</v>
          </cell>
          <cell r="AP1530">
            <v>773838.09999999974</v>
          </cell>
          <cell r="AT1530" t="str">
            <v>25</v>
          </cell>
        </row>
        <row r="1531">
          <cell r="J1531">
            <v>406023.45</v>
          </cell>
          <cell r="K1531">
            <v>392022.75</v>
          </cell>
          <cell r="L1531">
            <v>378022.05</v>
          </cell>
          <cell r="M1531">
            <v>364021.35</v>
          </cell>
          <cell r="N1531">
            <v>350020.65</v>
          </cell>
          <cell r="O1531">
            <v>336019.95</v>
          </cell>
          <cell r="P1531">
            <v>322019.25</v>
          </cell>
          <cell r="Q1531">
            <v>308018.55</v>
          </cell>
          <cell r="R1531">
            <v>294017.84999999998</v>
          </cell>
          <cell r="S1531">
            <v>280017.15000000002</v>
          </cell>
          <cell r="T1531">
            <v>266016.45</v>
          </cell>
          <cell r="U1531">
            <v>252015.75</v>
          </cell>
          <cell r="V1531">
            <v>238015.05</v>
          </cell>
          <cell r="W1531">
            <v>224014.35</v>
          </cell>
          <cell r="X1531">
            <v>210013.65</v>
          </cell>
          <cell r="Y1531">
            <v>196012.95</v>
          </cell>
          <cell r="Z1531">
            <v>182012.25</v>
          </cell>
          <cell r="AA1531">
            <v>168011.55</v>
          </cell>
          <cell r="AD1531">
            <v>392022.75</v>
          </cell>
          <cell r="AE1531">
            <v>378022.05</v>
          </cell>
          <cell r="AF1531">
            <v>364021.35000000003</v>
          </cell>
          <cell r="AG1531">
            <v>350020.64999999997</v>
          </cell>
          <cell r="AH1531">
            <v>336019.95</v>
          </cell>
          <cell r="AI1531">
            <v>322019.25</v>
          </cell>
          <cell r="AJ1531">
            <v>308018.55</v>
          </cell>
          <cell r="AK1531">
            <v>294017.85000000003</v>
          </cell>
          <cell r="AL1531">
            <v>280017.14999999997</v>
          </cell>
          <cell r="AM1531">
            <v>266016.45</v>
          </cell>
          <cell r="AN1531">
            <v>252015.75</v>
          </cell>
          <cell r="AP1531">
            <v>224014.35</v>
          </cell>
          <cell r="AT1531" t="str">
            <v>25</v>
          </cell>
        </row>
        <row r="1532">
          <cell r="J1532">
            <v>0</v>
          </cell>
          <cell r="K1532">
            <v>263054.75</v>
          </cell>
          <cell r="L1532">
            <v>287594.21000000002</v>
          </cell>
          <cell r="M1532">
            <v>340256.7</v>
          </cell>
          <cell r="N1532">
            <v>129082.1</v>
          </cell>
          <cell r="O1532">
            <v>259019.25</v>
          </cell>
          <cell r="P1532">
            <v>496441.75</v>
          </cell>
          <cell r="Q1532">
            <v>440092.45</v>
          </cell>
          <cell r="R1532">
            <v>440092.45</v>
          </cell>
          <cell r="S1532">
            <v>440092.45</v>
          </cell>
          <cell r="T1532">
            <v>0</v>
          </cell>
          <cell r="U1532">
            <v>0</v>
          </cell>
          <cell r="V1532">
            <v>0</v>
          </cell>
          <cell r="W1532">
            <v>0</v>
          </cell>
          <cell r="X1532">
            <v>0</v>
          </cell>
          <cell r="Y1532">
            <v>0</v>
          </cell>
          <cell r="Z1532">
            <v>0</v>
          </cell>
          <cell r="AA1532">
            <v>0</v>
          </cell>
          <cell r="AD1532">
            <v>166291.24875</v>
          </cell>
          <cell r="AE1532">
            <v>202965.61958333335</v>
          </cell>
          <cell r="AF1532">
            <v>239639.9904166667</v>
          </cell>
          <cell r="AG1532">
            <v>257977.17583333337</v>
          </cell>
          <cell r="AH1532">
            <v>257977.17583333337</v>
          </cell>
          <cell r="AI1532">
            <v>257977.17583333337</v>
          </cell>
          <cell r="AJ1532">
            <v>247016.56125000003</v>
          </cell>
          <cell r="AK1532">
            <v>224072.85458333336</v>
          </cell>
          <cell r="AL1532">
            <v>197912.40000000002</v>
          </cell>
          <cell r="AM1532">
            <v>178356.61666666667</v>
          </cell>
          <cell r="AN1532">
            <v>162185.72708333333</v>
          </cell>
          <cell r="AP1532">
            <v>91685.927083333328</v>
          </cell>
          <cell r="AT1532" t="str">
            <v>58</v>
          </cell>
        </row>
        <row r="1533">
          <cell r="J1533">
            <v>3173859.5</v>
          </cell>
          <cell r="K1533">
            <v>3697015.49</v>
          </cell>
          <cell r="L1533">
            <v>3915055.15</v>
          </cell>
          <cell r="M1533">
            <v>4180089.9</v>
          </cell>
          <cell r="N1533">
            <v>4641309.75</v>
          </cell>
          <cell r="O1533">
            <v>5153799.7</v>
          </cell>
          <cell r="P1533">
            <v>7112807.7999999998</v>
          </cell>
          <cell r="Q1533">
            <v>6856414.9500000002</v>
          </cell>
          <cell r="R1533">
            <v>6856414.9500000002</v>
          </cell>
          <cell r="S1533">
            <v>6856414.9500000002</v>
          </cell>
          <cell r="T1533">
            <v>0</v>
          </cell>
          <cell r="U1533">
            <v>0</v>
          </cell>
          <cell r="V1533">
            <v>0</v>
          </cell>
          <cell r="W1533">
            <v>0</v>
          </cell>
          <cell r="X1533">
            <v>0</v>
          </cell>
          <cell r="Y1533">
            <v>0</v>
          </cell>
          <cell r="Z1533">
            <v>0</v>
          </cell>
          <cell r="AA1533">
            <v>0</v>
          </cell>
          <cell r="AD1533">
            <v>4251697.8220833326</v>
          </cell>
          <cell r="AE1533">
            <v>4531987.4179166667</v>
          </cell>
          <cell r="AF1533">
            <v>4812277.0137499999</v>
          </cell>
          <cell r="AG1533">
            <v>4806882.6533333333</v>
          </cell>
          <cell r="AH1533">
            <v>4515804.3366666669</v>
          </cell>
          <cell r="AI1533">
            <v>4238021.0325000007</v>
          </cell>
          <cell r="AJ1533">
            <v>3951734.5745833335</v>
          </cell>
          <cell r="AK1533">
            <v>3634564.964583334</v>
          </cell>
          <cell r="AL1533">
            <v>3297267.2541666669</v>
          </cell>
          <cell r="AM1533">
            <v>2929708.9354166663</v>
          </cell>
          <cell r="AN1533">
            <v>2521579.375</v>
          </cell>
          <cell r="AP1533">
            <v>1435471.0237499999</v>
          </cell>
          <cell r="AT1533" t="str">
            <v>58</v>
          </cell>
        </row>
        <row r="1534">
          <cell r="J1534">
            <v>2879137.44</v>
          </cell>
          <cell r="K1534">
            <v>0</v>
          </cell>
          <cell r="L1534">
            <v>0</v>
          </cell>
          <cell r="M1534">
            <v>0</v>
          </cell>
          <cell r="N1534">
            <v>3255000</v>
          </cell>
          <cell r="O1534">
            <v>3255000</v>
          </cell>
          <cell r="P1534">
            <v>3255000</v>
          </cell>
          <cell r="Q1534">
            <v>3920000</v>
          </cell>
          <cell r="R1534">
            <v>3920000</v>
          </cell>
          <cell r="S1534">
            <v>3920000</v>
          </cell>
          <cell r="T1534">
            <v>3920000</v>
          </cell>
          <cell r="U1534">
            <v>4180820</v>
          </cell>
          <cell r="V1534">
            <v>0</v>
          </cell>
          <cell r="W1534">
            <v>0</v>
          </cell>
          <cell r="X1534">
            <v>0</v>
          </cell>
          <cell r="Y1534">
            <v>0</v>
          </cell>
          <cell r="Z1534">
            <v>0</v>
          </cell>
          <cell r="AA1534">
            <v>0</v>
          </cell>
          <cell r="AD1534">
            <v>3543531.322083334</v>
          </cell>
          <cell r="AE1534">
            <v>3395971.3512500003</v>
          </cell>
          <cell r="AF1534">
            <v>3248411.3804166671</v>
          </cell>
          <cell r="AG1534">
            <v>3052726.4095833334</v>
          </cell>
          <cell r="AH1534">
            <v>2819783.9387500002</v>
          </cell>
          <cell r="AI1534">
            <v>2588782.3933333331</v>
          </cell>
          <cell r="AJ1534">
            <v>2468818.3333333335</v>
          </cell>
          <cell r="AK1534">
            <v>2468818.3333333335</v>
          </cell>
          <cell r="AL1534">
            <v>2468818.3333333335</v>
          </cell>
          <cell r="AM1534">
            <v>2333193.3333333335</v>
          </cell>
          <cell r="AN1534">
            <v>2061943.3333333333</v>
          </cell>
          <cell r="AP1534">
            <v>1581860</v>
          </cell>
          <cell r="AT1534" t="str">
            <v>23</v>
          </cell>
        </row>
        <row r="1535">
          <cell r="J1535">
            <v>3031730.53</v>
          </cell>
          <cell r="K1535">
            <v>1820000</v>
          </cell>
          <cell r="L1535">
            <v>1820000</v>
          </cell>
          <cell r="M1535">
            <v>1820000</v>
          </cell>
          <cell r="N1535">
            <v>1295000</v>
          </cell>
          <cell r="O1535">
            <v>1295000</v>
          </cell>
          <cell r="P1535">
            <v>1295000</v>
          </cell>
          <cell r="Q1535">
            <v>735000</v>
          </cell>
          <cell r="R1535">
            <v>735000</v>
          </cell>
          <cell r="S1535">
            <v>735000</v>
          </cell>
          <cell r="T1535">
            <v>945000</v>
          </cell>
          <cell r="U1535">
            <v>975825.9</v>
          </cell>
          <cell r="V1535">
            <v>210000</v>
          </cell>
          <cell r="W1535">
            <v>2030000</v>
          </cell>
          <cell r="X1535">
            <v>2030000</v>
          </cell>
          <cell r="Y1535">
            <v>2030000</v>
          </cell>
          <cell r="Z1535">
            <v>3535000</v>
          </cell>
          <cell r="AA1535">
            <v>3535000</v>
          </cell>
          <cell r="AD1535">
            <v>2546919.3525</v>
          </cell>
          <cell r="AE1535">
            <v>2339117.4691666667</v>
          </cell>
          <cell r="AF1535">
            <v>2131315.585833333</v>
          </cell>
          <cell r="AG1535">
            <v>1863722.0358333334</v>
          </cell>
          <cell r="AH1535">
            <v>1537621.2316666667</v>
          </cell>
          <cell r="AI1535">
            <v>1257640.9304166667</v>
          </cell>
          <cell r="AJ1535">
            <v>1148818.825</v>
          </cell>
          <cell r="AK1535">
            <v>1166318.825</v>
          </cell>
          <cell r="AL1535">
            <v>1183818.825</v>
          </cell>
          <cell r="AM1535">
            <v>1285902.1583333334</v>
          </cell>
          <cell r="AN1535">
            <v>1472568.825</v>
          </cell>
          <cell r="AP1535">
            <v>1792818.825</v>
          </cell>
          <cell r="AT1535" t="str">
            <v>35</v>
          </cell>
        </row>
        <row r="1536">
          <cell r="J1536">
            <v>7960029.9400000004</v>
          </cell>
          <cell r="K1536">
            <v>13218821.789999999</v>
          </cell>
          <cell r="L1536">
            <v>19058582.629999999</v>
          </cell>
          <cell r="M1536">
            <v>25541747.66</v>
          </cell>
          <cell r="N1536">
            <v>30439276.719999999</v>
          </cell>
          <cell r="O1536">
            <v>32727247.800000001</v>
          </cell>
          <cell r="P1536">
            <v>15321503.060000001</v>
          </cell>
          <cell r="Q1536">
            <v>6595868.7699999996</v>
          </cell>
          <cell r="R1536">
            <v>-3451783.86</v>
          </cell>
          <cell r="S1536">
            <v>-10044571.9</v>
          </cell>
          <cell r="T1536">
            <v>-14028382.51</v>
          </cell>
          <cell r="U1536">
            <v>-15074048.130000001</v>
          </cell>
          <cell r="V1536">
            <v>-12725871.98</v>
          </cell>
          <cell r="W1536">
            <v>-7350443.2800000003</v>
          </cell>
          <cell r="X1536">
            <v>-1431686.12</v>
          </cell>
          <cell r="Y1536">
            <v>4707235.2300000004</v>
          </cell>
          <cell r="Z1536">
            <v>9929333.4700000007</v>
          </cell>
          <cell r="AA1536">
            <v>10966404.59</v>
          </cell>
          <cell r="AD1536">
            <v>13699581.0175</v>
          </cell>
          <cell r="AE1536">
            <v>13235859.456249999</v>
          </cell>
          <cell r="AF1536">
            <v>12390970.030833334</v>
          </cell>
          <cell r="AG1536">
            <v>11226810.372916667</v>
          </cell>
          <cell r="AH1536">
            <v>9804557.729166666</v>
          </cell>
          <cell r="AI1536">
            <v>8160111.7508333325</v>
          </cell>
          <cell r="AJ1536">
            <v>6441146.4595833309</v>
          </cell>
          <cell r="AK1536">
            <v>4730332.5504166642</v>
          </cell>
          <cell r="AL1536">
            <v>3008466.6679166653</v>
          </cell>
          <cell r="AM1536">
            <v>1285781.0145833332</v>
          </cell>
          <cell r="AN1536">
            <v>-475501.75458333333</v>
          </cell>
          <cell r="AP1536">
            <v>-2205508.7604166665</v>
          </cell>
          <cell r="AT1536" t="str">
            <v>40</v>
          </cell>
        </row>
        <row r="1537">
          <cell r="J1537">
            <v>-10482039.289999999</v>
          </cell>
          <cell r="K1537">
            <v>-14152610.039999999</v>
          </cell>
          <cell r="L1537">
            <v>-18251745.199999999</v>
          </cell>
          <cell r="M1537">
            <v>-21701055.149999999</v>
          </cell>
          <cell r="N1537">
            <v>-24811444.210000001</v>
          </cell>
          <cell r="O1537">
            <v>-28151577.77</v>
          </cell>
          <cell r="P1537">
            <v>1234033.18</v>
          </cell>
          <cell r="Q1537">
            <v>8374401.0800000001</v>
          </cell>
          <cell r="R1537">
            <v>14246394.189999999</v>
          </cell>
          <cell r="S1537">
            <v>12821504.710000001</v>
          </cell>
          <cell r="T1537">
            <v>8939691.1400000006</v>
          </cell>
          <cell r="U1537">
            <v>5022897.91</v>
          </cell>
          <cell r="V1537">
            <v>1614139.27</v>
          </cell>
          <cell r="W1537">
            <v>-879861.66</v>
          </cell>
          <cell r="X1537">
            <v>-5009990.04</v>
          </cell>
          <cell r="Y1537">
            <v>-10135116.869999999</v>
          </cell>
          <cell r="Z1537">
            <v>-14361800.85</v>
          </cell>
          <cell r="AA1537">
            <v>-20762465.170000002</v>
          </cell>
          <cell r="AD1537">
            <v>-9115171.2254166659</v>
          </cell>
          <cell r="AE1537">
            <v>-8487956.2483333331</v>
          </cell>
          <cell r="AF1537">
            <v>-7667156.0358333318</v>
          </cell>
          <cell r="AG1537">
            <v>-6875953.900833332</v>
          </cell>
          <cell r="AH1537">
            <v>-6023766.7583333328</v>
          </cell>
          <cell r="AI1537">
            <v>-5071955.0141666653</v>
          </cell>
          <cell r="AJ1537">
            <v>-4014916.3916666657</v>
          </cell>
          <cell r="AK1537">
            <v>-2910145.4108333327</v>
          </cell>
          <cell r="AL1537">
            <v>-1876491.5175000003</v>
          </cell>
          <cell r="AM1537">
            <v>-959175.61583333323</v>
          </cell>
          <cell r="AN1537">
            <v>-215894.1174999997</v>
          </cell>
          <cell r="AP1537">
            <v>-1184408.574999999</v>
          </cell>
          <cell r="AT1537" t="str">
            <v>40</v>
          </cell>
        </row>
        <row r="1538">
          <cell r="J1538">
            <v>54030.66</v>
          </cell>
          <cell r="K1538">
            <v>23873.51</v>
          </cell>
          <cell r="L1538">
            <v>-18589.650000000001</v>
          </cell>
          <cell r="M1538">
            <v>-73175.59</v>
          </cell>
          <cell r="N1538">
            <v>-135901.54</v>
          </cell>
          <cell r="O1538">
            <v>-209976.39</v>
          </cell>
          <cell r="P1538">
            <v>4775.7</v>
          </cell>
          <cell r="Q1538">
            <v>9128.68</v>
          </cell>
          <cell r="R1538">
            <v>34585.519999999997</v>
          </cell>
          <cell r="S1538">
            <v>72699.48</v>
          </cell>
          <cell r="T1538">
            <v>110440.49</v>
          </cell>
          <cell r="U1538">
            <v>137302.31</v>
          </cell>
          <cell r="V1538">
            <v>152782.78</v>
          </cell>
          <cell r="W1538">
            <v>157451.29999999999</v>
          </cell>
          <cell r="X1538">
            <v>154043.98000000001</v>
          </cell>
          <cell r="Y1538">
            <v>136637.9</v>
          </cell>
          <cell r="Z1538">
            <v>103191.61</v>
          </cell>
          <cell r="AA1538">
            <v>51101.05</v>
          </cell>
          <cell r="AD1538">
            <v>-5307.0208333333376</v>
          </cell>
          <cell r="AE1538">
            <v>-7614.0108333333328</v>
          </cell>
          <cell r="AF1538">
            <v>-8113.4187500000007</v>
          </cell>
          <cell r="AG1538">
            <v>-6254.2091666666647</v>
          </cell>
          <cell r="AH1538">
            <v>-1983.8491666666657</v>
          </cell>
          <cell r="AI1538">
            <v>4880.7699999999968</v>
          </cell>
          <cell r="AJ1538">
            <v>14561.182916666663</v>
          </cell>
          <cell r="AK1538">
            <v>27319.992083333331</v>
          </cell>
          <cell r="AL1538">
            <v>43255.28875</v>
          </cell>
          <cell r="AM1538">
            <v>61959.732083333336</v>
          </cell>
          <cell r="AN1538">
            <v>82800.173333333325</v>
          </cell>
          <cell r="AP1538">
            <v>88729.78125</v>
          </cell>
          <cell r="AT1538" t="str">
            <v>40</v>
          </cell>
        </row>
        <row r="1539">
          <cell r="J1539">
            <v>-234481.9</v>
          </cell>
          <cell r="K1539">
            <v>-211346.38</v>
          </cell>
          <cell r="L1539">
            <v>-171492.1</v>
          </cell>
          <cell r="M1539">
            <v>-114216.83</v>
          </cell>
          <cell r="N1539">
            <v>-40270.94</v>
          </cell>
          <cell r="O1539">
            <v>50432.33</v>
          </cell>
          <cell r="P1539">
            <v>61971.92</v>
          </cell>
          <cell r="Q1539">
            <v>106679.96</v>
          </cell>
          <cell r="R1539">
            <v>125323.38</v>
          </cell>
          <cell r="S1539">
            <v>115423.39</v>
          </cell>
          <cell r="T1539">
            <v>85182.86</v>
          </cell>
          <cell r="U1539">
            <v>42299.62</v>
          </cell>
          <cell r="V1539">
            <v>-4959.41</v>
          </cell>
          <cell r="W1539">
            <v>-43218.22</v>
          </cell>
          <cell r="X1539">
            <v>-67297.73</v>
          </cell>
          <cell r="Y1539">
            <v>-71446.87</v>
          </cell>
          <cell r="Z1539">
            <v>-55559.22</v>
          </cell>
          <cell r="AA1539">
            <v>-19936.11</v>
          </cell>
          <cell r="AD1539">
            <v>-147757.93958333335</v>
          </cell>
          <cell r="AE1539">
            <v>-114669.02833333336</v>
          </cell>
          <cell r="AF1539">
            <v>-82798.160833333342</v>
          </cell>
          <cell r="AG1539">
            <v>-53337.441250000003</v>
          </cell>
          <cell r="AH1539">
            <v>-27377.785833333328</v>
          </cell>
          <cell r="AI1539">
            <v>-5811.1204166666648</v>
          </cell>
          <cell r="AJ1539">
            <v>10757.656666666668</v>
          </cell>
          <cell r="AK1539">
            <v>22104.428750000003</v>
          </cell>
          <cell r="AL1539">
            <v>28227.942500000005</v>
          </cell>
          <cell r="AM1539">
            <v>29373.012500000008</v>
          </cell>
          <cell r="AN1539">
            <v>25803.982500000002</v>
          </cell>
          <cell r="AP1539">
            <v>16694.983750000003</v>
          </cell>
          <cell r="AT1539" t="str">
            <v>40</v>
          </cell>
        </row>
        <row r="1540">
          <cell r="J1540">
            <v>2798546.81</v>
          </cell>
          <cell r="K1540">
            <v>2532361.7000000002</v>
          </cell>
          <cell r="L1540">
            <v>2282882.7799999998</v>
          </cell>
          <cell r="M1540">
            <v>2079047.13</v>
          </cell>
          <cell r="N1540">
            <v>1802660.23</v>
          </cell>
          <cell r="O1540">
            <v>1300810.19</v>
          </cell>
          <cell r="P1540">
            <v>17319696.149999999</v>
          </cell>
          <cell r="Q1540">
            <v>14383031.93</v>
          </cell>
          <cell r="R1540">
            <v>11147839.310000001</v>
          </cell>
          <cell r="S1540">
            <v>8597079.4900000002</v>
          </cell>
          <cell r="T1540">
            <v>6350830.54</v>
          </cell>
          <cell r="U1540">
            <v>4780385.78</v>
          </cell>
          <cell r="V1540">
            <v>3747201.43</v>
          </cell>
          <cell r="W1540">
            <v>3096867.64</v>
          </cell>
          <cell r="X1540">
            <v>2566424.1</v>
          </cell>
          <cell r="Y1540">
            <v>2086207.39</v>
          </cell>
          <cell r="Z1540">
            <v>1477309.85</v>
          </cell>
          <cell r="AA1540">
            <v>121338.55</v>
          </cell>
          <cell r="AD1540">
            <v>4744602.46</v>
          </cell>
          <cell r="AE1540">
            <v>5321770.375</v>
          </cell>
          <cell r="AF1540">
            <v>5740320.1774999993</v>
          </cell>
          <cell r="AG1540">
            <v>6029332.4666666659</v>
          </cell>
          <cell r="AH1540">
            <v>6212824.894166667</v>
          </cell>
          <cell r="AI1540">
            <v>6320791.6125000007</v>
          </cell>
          <cell r="AJ1540">
            <v>6383839.9691666672</v>
          </cell>
          <cell r="AK1540">
            <v>6419175.2716666674</v>
          </cell>
          <cell r="AL1540">
            <v>6431287.8375000013</v>
          </cell>
          <cell r="AM1540">
            <v>6418029.9158333344</v>
          </cell>
          <cell r="AN1540">
            <v>6355328.9983333321</v>
          </cell>
          <cell r="AP1540">
            <v>4246370.0516666668</v>
          </cell>
          <cell r="AT1540" t="str">
            <v>40</v>
          </cell>
        </row>
        <row r="1541">
          <cell r="J1541">
            <v>-14367480.49</v>
          </cell>
          <cell r="K1541">
            <v>-12972705.98</v>
          </cell>
          <cell r="L1541">
            <v>-11644787.529999999</v>
          </cell>
          <cell r="M1541">
            <v>-10547809.779999999</v>
          </cell>
          <cell r="N1541">
            <v>-9100784.6600000001</v>
          </cell>
          <cell r="O1541">
            <v>-6546459.6399999997</v>
          </cell>
          <cell r="P1541">
            <v>-32040817.41</v>
          </cell>
          <cell r="Q1541">
            <v>-26684345.039999999</v>
          </cell>
          <cell r="R1541">
            <v>-20809235.190000001</v>
          </cell>
          <cell r="S1541">
            <v>-16163623.59</v>
          </cell>
          <cell r="T1541">
            <v>-12047585.050000001</v>
          </cell>
          <cell r="U1541">
            <v>-9133037.1799999997</v>
          </cell>
          <cell r="V1541">
            <v>-7193661.3099999996</v>
          </cell>
          <cell r="W1541">
            <v>-5960719.8700000001</v>
          </cell>
          <cell r="X1541">
            <v>-4942293.47</v>
          </cell>
          <cell r="Y1541">
            <v>-4029352.27</v>
          </cell>
          <cell r="Z1541">
            <v>-2876614.27</v>
          </cell>
          <cell r="AA1541">
            <v>-361177.02</v>
          </cell>
          <cell r="AD1541">
            <v>-17583486.355416667</v>
          </cell>
          <cell r="AE1541">
            <v>-17085173.802916665</v>
          </cell>
          <cell r="AF1541">
            <v>-16559937.896666666</v>
          </cell>
          <cell r="AG1541">
            <v>-16023371.487499999</v>
          </cell>
          <cell r="AH1541">
            <v>-15464041.896666668</v>
          </cell>
          <cell r="AI1541">
            <v>-14872646.829166668</v>
          </cell>
          <cell r="AJ1541">
            <v>-14281571.608750002</v>
          </cell>
          <cell r="AK1541">
            <v>-13710134.935000001</v>
          </cell>
          <cell r="AL1541">
            <v>-13159261.952916667</v>
          </cell>
          <cell r="AM1541">
            <v>-12628319.123750001</v>
          </cell>
          <cell r="AN1541">
            <v>-12111258.581666671</v>
          </cell>
          <cell r="AP1541">
            <v>-9686693.6591666657</v>
          </cell>
          <cell r="AT1541" t="str">
            <v>40</v>
          </cell>
        </row>
        <row r="1542">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D1542">
            <v>0</v>
          </cell>
          <cell r="AE1542">
            <v>0</v>
          </cell>
          <cell r="AF1542">
            <v>0</v>
          </cell>
          <cell r="AG1542">
            <v>0</v>
          </cell>
          <cell r="AH1542">
            <v>0</v>
          </cell>
          <cell r="AI1542">
            <v>0</v>
          </cell>
          <cell r="AJ1542">
            <v>0</v>
          </cell>
          <cell r="AK1542">
            <v>0</v>
          </cell>
          <cell r="AL1542">
            <v>0</v>
          </cell>
          <cell r="AM1542">
            <v>0</v>
          </cell>
          <cell r="AN1542">
            <v>0</v>
          </cell>
          <cell r="AP1542">
            <v>0</v>
          </cell>
          <cell r="AT1542" t="str">
            <v>40</v>
          </cell>
        </row>
        <row r="1543">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D1543">
            <v>0</v>
          </cell>
          <cell r="AE1543">
            <v>0</v>
          </cell>
          <cell r="AF1543">
            <v>0</v>
          </cell>
          <cell r="AG1543">
            <v>0</v>
          </cell>
          <cell r="AH1543">
            <v>0</v>
          </cell>
          <cell r="AI1543">
            <v>0</v>
          </cell>
          <cell r="AJ1543">
            <v>0</v>
          </cell>
          <cell r="AK1543">
            <v>0</v>
          </cell>
          <cell r="AL1543">
            <v>0</v>
          </cell>
          <cell r="AM1543">
            <v>0</v>
          </cell>
          <cell r="AN1543">
            <v>0</v>
          </cell>
          <cell r="AP1543">
            <v>0</v>
          </cell>
          <cell r="AT1543" t="str">
            <v>40</v>
          </cell>
        </row>
        <row r="1544">
          <cell r="J1544">
            <v>11068928781.270008</v>
          </cell>
          <cell r="K1544">
            <v>11068951924.29002</v>
          </cell>
          <cell r="L1544">
            <v>11099872884.919996</v>
          </cell>
          <cell r="M1544">
            <v>11188440927.440006</v>
          </cell>
          <cell r="N1544">
            <v>11215491565.460005</v>
          </cell>
          <cell r="O1544">
            <v>11262865120.150005</v>
          </cell>
          <cell r="P1544">
            <v>11386262391.699984</v>
          </cell>
          <cell r="Q1544">
            <v>11593971660.009996</v>
          </cell>
          <cell r="R1544">
            <v>11567262198.710001</v>
          </cell>
          <cell r="S1544">
            <v>11512725303.230003</v>
          </cell>
          <cell r="T1544">
            <v>11425680772.580023</v>
          </cell>
          <cell r="U1544">
            <v>11398954684.640028</v>
          </cell>
          <cell r="V1544">
            <v>11372298347.390005</v>
          </cell>
          <cell r="W1544">
            <v>11394749750.970022</v>
          </cell>
          <cell r="X1544">
            <v>11468802141.550005</v>
          </cell>
          <cell r="Y1544">
            <v>11514848529.220016</v>
          </cell>
          <cell r="Z1544">
            <v>11573935106.380033</v>
          </cell>
          <cell r="AA1544">
            <v>11659356883.090004</v>
          </cell>
          <cell r="AD1544">
            <v>11195789862.477917</v>
          </cell>
          <cell r="AE1544">
            <v>11228283586.164167</v>
          </cell>
          <cell r="AF1544">
            <v>11256533470.173752</v>
          </cell>
          <cell r="AG1544">
            <v>11279275958.023752</v>
          </cell>
          <cell r="AH1544">
            <v>11302749971.549587</v>
          </cell>
          <cell r="AI1544">
            <v>11328424416.455004</v>
          </cell>
          <cell r="AJ1544">
            <v>11354639724.488338</v>
          </cell>
          <cell r="AK1544">
            <v>11383586686.292921</v>
          </cell>
          <cell r="AL1544">
            <v>11412559055.393339</v>
          </cell>
          <cell r="AM1544">
            <v>11441094519.672506</v>
          </cell>
          <cell r="AN1544">
            <v>11472550157.333344</v>
          </cell>
          <cell r="AP1544">
            <v>11565175117.222931</v>
          </cell>
          <cell r="AT1544" t="str">
            <v>1</v>
          </cell>
        </row>
        <row r="1545">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D1545">
            <v>0</v>
          </cell>
          <cell r="AE1545">
            <v>0</v>
          </cell>
          <cell r="AF1545">
            <v>0</v>
          </cell>
          <cell r="AG1545">
            <v>0</v>
          </cell>
          <cell r="AH1545">
            <v>0</v>
          </cell>
          <cell r="AI1545">
            <v>0</v>
          </cell>
          <cell r="AJ1545">
            <v>0</v>
          </cell>
          <cell r="AK1545">
            <v>0</v>
          </cell>
          <cell r="AL1545">
            <v>0</v>
          </cell>
          <cell r="AM1545">
            <v>0</v>
          </cell>
          <cell r="AN1545">
            <v>0</v>
          </cell>
          <cell r="AP1545">
            <v>0</v>
          </cell>
          <cell r="AT1545">
            <v>2</v>
          </cell>
        </row>
        <row r="1546">
          <cell r="J1546">
            <v>-859037.91</v>
          </cell>
          <cell r="K1546">
            <v>-859037.91</v>
          </cell>
          <cell r="L1546">
            <v>-859037.91</v>
          </cell>
          <cell r="M1546">
            <v>-859037.91</v>
          </cell>
          <cell r="N1546">
            <v>-859037.91</v>
          </cell>
          <cell r="O1546">
            <v>-859037.91</v>
          </cell>
          <cell r="P1546">
            <v>-859037.91</v>
          </cell>
          <cell r="Q1546">
            <v>-859037.91</v>
          </cell>
          <cell r="R1546">
            <v>-859037.91</v>
          </cell>
          <cell r="S1546">
            <v>-859037.91</v>
          </cell>
          <cell r="T1546">
            <v>-859037.91</v>
          </cell>
          <cell r="U1546">
            <v>-859037.91</v>
          </cell>
          <cell r="V1546">
            <v>-859037.91</v>
          </cell>
          <cell r="W1546">
            <v>-859037.91</v>
          </cell>
          <cell r="X1546">
            <v>-859037.91</v>
          </cell>
          <cell r="Y1546">
            <v>-859037.91</v>
          </cell>
          <cell r="Z1546">
            <v>-859037.91</v>
          </cell>
          <cell r="AA1546">
            <v>-859037.91</v>
          </cell>
          <cell r="AD1546">
            <v>-859037.91</v>
          </cell>
          <cell r="AE1546">
            <v>-859037.91</v>
          </cell>
          <cell r="AF1546">
            <v>-859037.91</v>
          </cell>
          <cell r="AG1546">
            <v>-859037.91</v>
          </cell>
          <cell r="AH1546">
            <v>-859037.91</v>
          </cell>
          <cell r="AI1546">
            <v>-859037.91</v>
          </cell>
          <cell r="AJ1546">
            <v>-859037.91</v>
          </cell>
          <cell r="AK1546">
            <v>-859037.91</v>
          </cell>
          <cell r="AL1546">
            <v>-859037.91</v>
          </cell>
          <cell r="AM1546">
            <v>-859037.91</v>
          </cell>
          <cell r="AN1546">
            <v>-859037.91</v>
          </cell>
          <cell r="AP1546">
            <v>-859037.91</v>
          </cell>
          <cell r="AT1546">
            <v>2</v>
          </cell>
        </row>
        <row r="1547">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D1547">
            <v>0</v>
          </cell>
          <cell r="AE1547">
            <v>0</v>
          </cell>
          <cell r="AF1547">
            <v>0</v>
          </cell>
          <cell r="AG1547">
            <v>0</v>
          </cell>
          <cell r="AH1547">
            <v>0</v>
          </cell>
          <cell r="AI1547">
            <v>0</v>
          </cell>
          <cell r="AJ1547">
            <v>0</v>
          </cell>
          <cell r="AK1547">
            <v>0</v>
          </cell>
          <cell r="AL1547">
            <v>0</v>
          </cell>
          <cell r="AM1547">
            <v>0</v>
          </cell>
          <cell r="AN1547">
            <v>0</v>
          </cell>
          <cell r="AP1547">
            <v>0</v>
          </cell>
          <cell r="AT1547" t="str">
            <v>55</v>
          </cell>
        </row>
        <row r="1548">
          <cell r="J1548">
            <v>-122847945.22</v>
          </cell>
          <cell r="K1548">
            <v>-122847945.22</v>
          </cell>
          <cell r="L1548">
            <v>-122847945.22</v>
          </cell>
          <cell r="M1548">
            <v>-122847945.22</v>
          </cell>
          <cell r="N1548">
            <v>-122847945.22</v>
          </cell>
          <cell r="O1548">
            <v>-122847945.22</v>
          </cell>
          <cell r="P1548">
            <v>-122847945.22</v>
          </cell>
          <cell r="Q1548">
            <v>-122847945.22</v>
          </cell>
          <cell r="R1548">
            <v>-122847945.22</v>
          </cell>
          <cell r="S1548">
            <v>-122847945.22</v>
          </cell>
          <cell r="T1548">
            <v>-122847945.22</v>
          </cell>
          <cell r="U1548">
            <v>-122847945.22</v>
          </cell>
          <cell r="V1548">
            <v>-122847945.22</v>
          </cell>
          <cell r="W1548">
            <v>-122847945.22</v>
          </cell>
          <cell r="X1548">
            <v>-122847945.22</v>
          </cell>
          <cell r="Y1548">
            <v>-122847945.22</v>
          </cell>
          <cell r="Z1548">
            <v>-122847945.22</v>
          </cell>
          <cell r="AA1548">
            <v>-122847945.22</v>
          </cell>
          <cell r="AD1548">
            <v>-122847945.22000001</v>
          </cell>
          <cell r="AE1548">
            <v>-122847945.22000001</v>
          </cell>
          <cell r="AF1548">
            <v>-122847945.22000001</v>
          </cell>
          <cell r="AG1548">
            <v>-122847945.22000001</v>
          </cell>
          <cell r="AH1548">
            <v>-122847945.22000001</v>
          </cell>
          <cell r="AI1548">
            <v>-122847945.22000001</v>
          </cell>
          <cell r="AJ1548">
            <v>-122847945.22000001</v>
          </cell>
          <cell r="AK1548">
            <v>-122847945.22000001</v>
          </cell>
          <cell r="AL1548">
            <v>-122847945.22000001</v>
          </cell>
          <cell r="AM1548">
            <v>-122847945.22000001</v>
          </cell>
          <cell r="AN1548">
            <v>-122847945.22000001</v>
          </cell>
          <cell r="AP1548">
            <v>-122847945.22000001</v>
          </cell>
          <cell r="AT1548">
            <v>4</v>
          </cell>
        </row>
        <row r="1549">
          <cell r="J1549">
            <v>-338395484.31</v>
          </cell>
          <cell r="K1549">
            <v>-338395484.31</v>
          </cell>
          <cell r="L1549">
            <v>-338395484.31</v>
          </cell>
          <cell r="M1549">
            <v>-338395484.31</v>
          </cell>
          <cell r="N1549">
            <v>-338395484.31</v>
          </cell>
          <cell r="O1549">
            <v>-338395484.31</v>
          </cell>
          <cell r="P1549">
            <v>-338395484.31</v>
          </cell>
          <cell r="Q1549">
            <v>-338395484.31</v>
          </cell>
          <cell r="R1549">
            <v>-338395484.31</v>
          </cell>
          <cell r="S1549">
            <v>-338395484.31</v>
          </cell>
          <cell r="T1549">
            <v>-338395484.31</v>
          </cell>
          <cell r="U1549">
            <v>-338395484.31</v>
          </cell>
          <cell r="V1549">
            <v>-338395484.31</v>
          </cell>
          <cell r="W1549">
            <v>-338395484.31</v>
          </cell>
          <cell r="X1549">
            <v>-338395484.31</v>
          </cell>
          <cell r="Y1549">
            <v>-338395484.31</v>
          </cell>
          <cell r="Z1549">
            <v>-338395484.31</v>
          </cell>
          <cell r="AA1549">
            <v>-338395484.31</v>
          </cell>
          <cell r="AD1549">
            <v>-338395484.31</v>
          </cell>
          <cell r="AE1549">
            <v>-338395484.31</v>
          </cell>
          <cell r="AF1549">
            <v>-338395484.31</v>
          </cell>
          <cell r="AG1549">
            <v>-338395484.31</v>
          </cell>
          <cell r="AH1549">
            <v>-338395484.31</v>
          </cell>
          <cell r="AI1549">
            <v>-338395484.31</v>
          </cell>
          <cell r="AJ1549">
            <v>-338395484.31</v>
          </cell>
          <cell r="AK1549">
            <v>-338395484.31</v>
          </cell>
          <cell r="AL1549">
            <v>-338395484.31</v>
          </cell>
          <cell r="AM1549">
            <v>-338395484.31</v>
          </cell>
          <cell r="AN1549">
            <v>-338395484.31</v>
          </cell>
          <cell r="AP1549">
            <v>-338395484.31</v>
          </cell>
          <cell r="AT1549">
            <v>4</v>
          </cell>
        </row>
        <row r="1550">
          <cell r="J1550">
            <v>-16901820.34</v>
          </cell>
          <cell r="K1550">
            <v>-16901820.34</v>
          </cell>
          <cell r="L1550">
            <v>-16901820.34</v>
          </cell>
          <cell r="M1550">
            <v>-16901820.34</v>
          </cell>
          <cell r="N1550">
            <v>-16901820.34</v>
          </cell>
          <cell r="O1550">
            <v>-16901820.34</v>
          </cell>
          <cell r="P1550">
            <v>-16901820.34</v>
          </cell>
          <cell r="Q1550">
            <v>-16901820.34</v>
          </cell>
          <cell r="R1550">
            <v>-16901820.34</v>
          </cell>
          <cell r="S1550">
            <v>-16901820.34</v>
          </cell>
          <cell r="T1550">
            <v>-16901820.34</v>
          </cell>
          <cell r="U1550">
            <v>-16901820.34</v>
          </cell>
          <cell r="V1550">
            <v>-16901820.34</v>
          </cell>
          <cell r="W1550">
            <v>-16901820.34</v>
          </cell>
          <cell r="X1550">
            <v>-16901820.34</v>
          </cell>
          <cell r="Y1550">
            <v>-16901820.34</v>
          </cell>
          <cell r="Z1550">
            <v>-16901820.34</v>
          </cell>
          <cell r="AA1550">
            <v>-16901820.34</v>
          </cell>
          <cell r="AD1550">
            <v>-16901820.34</v>
          </cell>
          <cell r="AE1550">
            <v>-16901820.34</v>
          </cell>
          <cell r="AF1550">
            <v>-16901820.34</v>
          </cell>
          <cell r="AG1550">
            <v>-16901820.34</v>
          </cell>
          <cell r="AH1550">
            <v>-16901820.34</v>
          </cell>
          <cell r="AI1550">
            <v>-16901820.34</v>
          </cell>
          <cell r="AJ1550">
            <v>-16901820.34</v>
          </cell>
          <cell r="AK1550">
            <v>-16901820.34</v>
          </cell>
          <cell r="AL1550">
            <v>-16901820.34</v>
          </cell>
          <cell r="AM1550">
            <v>-16901820.34</v>
          </cell>
          <cell r="AN1550">
            <v>-16901820.34</v>
          </cell>
          <cell r="AP1550">
            <v>-16901820.34</v>
          </cell>
          <cell r="AT1550">
            <v>4</v>
          </cell>
        </row>
        <row r="1551">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D1551">
            <v>0</v>
          </cell>
          <cell r="AE1551">
            <v>0</v>
          </cell>
          <cell r="AF1551">
            <v>0</v>
          </cell>
          <cell r="AG1551">
            <v>0</v>
          </cell>
          <cell r="AH1551">
            <v>0</v>
          </cell>
          <cell r="AI1551">
            <v>0</v>
          </cell>
          <cell r="AJ1551">
            <v>0</v>
          </cell>
          <cell r="AK1551">
            <v>0</v>
          </cell>
          <cell r="AL1551">
            <v>0</v>
          </cell>
          <cell r="AM1551">
            <v>0</v>
          </cell>
          <cell r="AN1551">
            <v>0</v>
          </cell>
          <cell r="AP1551">
            <v>0</v>
          </cell>
          <cell r="AT1551">
            <v>4</v>
          </cell>
        </row>
        <row r="1552">
          <cell r="J1552">
            <v>-2803605116.4699998</v>
          </cell>
          <cell r="K1552">
            <v>-2803605116.4699998</v>
          </cell>
          <cell r="L1552">
            <v>-2803605116.4699998</v>
          </cell>
          <cell r="M1552">
            <v>-2803605116.4699998</v>
          </cell>
          <cell r="N1552">
            <v>-2803605116.4699998</v>
          </cell>
          <cell r="O1552">
            <v>-2803605116.4699998</v>
          </cell>
          <cell r="P1552">
            <v>-2803605116.4699998</v>
          </cell>
          <cell r="Q1552">
            <v>-2803605116.4699998</v>
          </cell>
          <cell r="R1552">
            <v>-2803605116.4699998</v>
          </cell>
          <cell r="S1552">
            <v>-2803605116.4699998</v>
          </cell>
          <cell r="T1552">
            <v>-2803605116.4699998</v>
          </cell>
          <cell r="U1552">
            <v>-2803605116.4699998</v>
          </cell>
          <cell r="V1552">
            <v>-2803605116.4699998</v>
          </cell>
          <cell r="W1552">
            <v>-2803605116.4699998</v>
          </cell>
          <cell r="X1552">
            <v>-2803605116.4699998</v>
          </cell>
          <cell r="Y1552">
            <v>-2803605116.4699998</v>
          </cell>
          <cell r="Z1552">
            <v>-2803605116.4699998</v>
          </cell>
          <cell r="AA1552">
            <v>-2803605116.4699998</v>
          </cell>
          <cell r="AD1552">
            <v>-2803605116.4700003</v>
          </cell>
          <cell r="AE1552">
            <v>-2803605116.4700003</v>
          </cell>
          <cell r="AF1552">
            <v>-2803605116.4700003</v>
          </cell>
          <cell r="AG1552">
            <v>-2803605116.4700003</v>
          </cell>
          <cell r="AH1552">
            <v>-2803605116.4700003</v>
          </cell>
          <cell r="AI1552">
            <v>-2803605116.4700003</v>
          </cell>
          <cell r="AJ1552">
            <v>-2803605116.4700003</v>
          </cell>
          <cell r="AK1552">
            <v>-2803605116.4700003</v>
          </cell>
          <cell r="AL1552">
            <v>-2803605116.4700003</v>
          </cell>
          <cell r="AM1552">
            <v>-2803605116.4700003</v>
          </cell>
          <cell r="AN1552">
            <v>-2803605116.4700003</v>
          </cell>
          <cell r="AP1552">
            <v>-2803605116.4700003</v>
          </cell>
          <cell r="AT1552">
            <v>4</v>
          </cell>
        </row>
        <row r="1553">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D1553">
            <v>0</v>
          </cell>
          <cell r="AE1553">
            <v>0</v>
          </cell>
          <cell r="AF1553">
            <v>0</v>
          </cell>
          <cell r="AG1553">
            <v>0</v>
          </cell>
          <cell r="AH1553">
            <v>0</v>
          </cell>
          <cell r="AI1553">
            <v>0</v>
          </cell>
          <cell r="AJ1553">
            <v>0</v>
          </cell>
          <cell r="AK1553">
            <v>0</v>
          </cell>
          <cell r="AL1553">
            <v>0</v>
          </cell>
          <cell r="AM1553">
            <v>0</v>
          </cell>
          <cell r="AN1553">
            <v>0</v>
          </cell>
          <cell r="AP1553">
            <v>0</v>
          </cell>
          <cell r="AT1553" t="str">
            <v>57</v>
          </cell>
        </row>
        <row r="1554">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D1554">
            <v>0</v>
          </cell>
          <cell r="AE1554">
            <v>0</v>
          </cell>
          <cell r="AF1554">
            <v>0</v>
          </cell>
          <cell r="AG1554">
            <v>0</v>
          </cell>
          <cell r="AH1554">
            <v>0</v>
          </cell>
          <cell r="AI1554">
            <v>0</v>
          </cell>
          <cell r="AJ1554">
            <v>0</v>
          </cell>
          <cell r="AK1554">
            <v>0</v>
          </cell>
          <cell r="AL1554">
            <v>0</v>
          </cell>
          <cell r="AM1554">
            <v>0</v>
          </cell>
          <cell r="AN1554">
            <v>0</v>
          </cell>
          <cell r="AP1554">
            <v>0</v>
          </cell>
          <cell r="AT1554" t="str">
            <v>57</v>
          </cell>
        </row>
        <row r="1555">
          <cell r="J1555">
            <v>-491575</v>
          </cell>
          <cell r="K1555">
            <v>-491575</v>
          </cell>
          <cell r="L1555">
            <v>-491575</v>
          </cell>
          <cell r="M1555">
            <v>-491575</v>
          </cell>
          <cell r="N1555">
            <v>-491575</v>
          </cell>
          <cell r="O1555">
            <v>-491575</v>
          </cell>
          <cell r="P1555">
            <v>-491575</v>
          </cell>
          <cell r="Q1555">
            <v>-491575</v>
          </cell>
          <cell r="R1555">
            <v>-491575</v>
          </cell>
          <cell r="S1555">
            <v>-491575</v>
          </cell>
          <cell r="T1555">
            <v>-491575</v>
          </cell>
          <cell r="U1555">
            <v>-491575</v>
          </cell>
          <cell r="V1555">
            <v>-491575</v>
          </cell>
          <cell r="W1555">
            <v>-491575</v>
          </cell>
          <cell r="X1555">
            <v>-491575</v>
          </cell>
          <cell r="Y1555">
            <v>-491575</v>
          </cell>
          <cell r="Z1555">
            <v>-491575</v>
          </cell>
          <cell r="AA1555">
            <v>-491575</v>
          </cell>
          <cell r="AD1555">
            <v>-491575</v>
          </cell>
          <cell r="AE1555">
            <v>-491575</v>
          </cell>
          <cell r="AF1555">
            <v>-491575</v>
          </cell>
          <cell r="AG1555">
            <v>-491575</v>
          </cell>
          <cell r="AH1555">
            <v>-491575</v>
          </cell>
          <cell r="AI1555">
            <v>-491575</v>
          </cell>
          <cell r="AJ1555">
            <v>-491575</v>
          </cell>
          <cell r="AK1555">
            <v>-491575</v>
          </cell>
          <cell r="AL1555">
            <v>-491575</v>
          </cell>
          <cell r="AM1555">
            <v>-491575</v>
          </cell>
          <cell r="AN1555">
            <v>-491575</v>
          </cell>
          <cell r="AP1555">
            <v>-491575</v>
          </cell>
          <cell r="AT1555" t="str">
            <v>57</v>
          </cell>
        </row>
        <row r="1556">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D1556">
            <v>0</v>
          </cell>
          <cell r="AE1556">
            <v>0</v>
          </cell>
          <cell r="AF1556">
            <v>0</v>
          </cell>
          <cell r="AG1556">
            <v>0</v>
          </cell>
          <cell r="AH1556">
            <v>0</v>
          </cell>
          <cell r="AI1556">
            <v>0</v>
          </cell>
          <cell r="AJ1556">
            <v>0</v>
          </cell>
          <cell r="AK1556">
            <v>0</v>
          </cell>
          <cell r="AL1556">
            <v>0</v>
          </cell>
          <cell r="AM1556">
            <v>0</v>
          </cell>
          <cell r="AN1556">
            <v>0</v>
          </cell>
          <cell r="AP1556">
            <v>0</v>
          </cell>
          <cell r="AT1556" t="str">
            <v>57</v>
          </cell>
        </row>
        <row r="1557">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D1557">
            <v>0</v>
          </cell>
          <cell r="AE1557">
            <v>0</v>
          </cell>
          <cell r="AF1557">
            <v>0</v>
          </cell>
          <cell r="AG1557">
            <v>0</v>
          </cell>
          <cell r="AH1557">
            <v>0</v>
          </cell>
          <cell r="AI1557">
            <v>0</v>
          </cell>
          <cell r="AJ1557">
            <v>0</v>
          </cell>
          <cell r="AK1557">
            <v>0</v>
          </cell>
          <cell r="AL1557">
            <v>0</v>
          </cell>
          <cell r="AM1557">
            <v>0</v>
          </cell>
          <cell r="AN1557">
            <v>0</v>
          </cell>
          <cell r="AP1557">
            <v>0</v>
          </cell>
          <cell r="AT1557" t="str">
            <v>55</v>
          </cell>
        </row>
        <row r="1558">
          <cell r="J1558">
            <v>2148854.7200000002</v>
          </cell>
          <cell r="K1558">
            <v>2148854.7200000002</v>
          </cell>
          <cell r="L1558">
            <v>2148854.7200000002</v>
          </cell>
          <cell r="M1558">
            <v>2148854.7200000002</v>
          </cell>
          <cell r="N1558">
            <v>2148854.7200000002</v>
          </cell>
          <cell r="O1558">
            <v>2148854.7200000002</v>
          </cell>
          <cell r="P1558">
            <v>2148854.7200000002</v>
          </cell>
          <cell r="Q1558">
            <v>2148854.7200000002</v>
          </cell>
          <cell r="R1558">
            <v>2148854.7200000002</v>
          </cell>
          <cell r="S1558">
            <v>2148854.7200000002</v>
          </cell>
          <cell r="T1558">
            <v>2148854.7200000002</v>
          </cell>
          <cell r="U1558">
            <v>2148854.7200000002</v>
          </cell>
          <cell r="V1558">
            <v>2148854.7200000002</v>
          </cell>
          <cell r="W1558">
            <v>2148854.7200000002</v>
          </cell>
          <cell r="X1558">
            <v>2148854.7200000002</v>
          </cell>
          <cell r="Y1558">
            <v>2148854.7200000002</v>
          </cell>
          <cell r="Z1558">
            <v>2148854.7200000002</v>
          </cell>
          <cell r="AA1558">
            <v>2148854.7200000002</v>
          </cell>
          <cell r="AD1558">
            <v>2148854.7199999997</v>
          </cell>
          <cell r="AE1558">
            <v>2148854.7199999997</v>
          </cell>
          <cell r="AF1558">
            <v>2148854.7199999997</v>
          </cell>
          <cell r="AG1558">
            <v>2148854.7199999997</v>
          </cell>
          <cell r="AH1558">
            <v>2148854.7199999997</v>
          </cell>
          <cell r="AI1558">
            <v>2148854.7199999997</v>
          </cell>
          <cell r="AJ1558">
            <v>2148854.7199999997</v>
          </cell>
          <cell r="AK1558">
            <v>2148854.7199999997</v>
          </cell>
          <cell r="AL1558">
            <v>2148854.7199999997</v>
          </cell>
          <cell r="AM1558">
            <v>2148854.7199999997</v>
          </cell>
          <cell r="AN1558">
            <v>2148854.7199999997</v>
          </cell>
          <cell r="AP1558">
            <v>2148854.7199999997</v>
          </cell>
          <cell r="AT1558">
            <v>4</v>
          </cell>
        </row>
        <row r="1559">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D1559">
            <v>0</v>
          </cell>
          <cell r="AE1559">
            <v>0</v>
          </cell>
          <cell r="AF1559">
            <v>0</v>
          </cell>
          <cell r="AG1559">
            <v>0</v>
          </cell>
          <cell r="AH1559">
            <v>0</v>
          </cell>
          <cell r="AI1559">
            <v>0</v>
          </cell>
          <cell r="AJ1559">
            <v>0</v>
          </cell>
          <cell r="AK1559">
            <v>0</v>
          </cell>
          <cell r="AL1559">
            <v>0</v>
          </cell>
          <cell r="AM1559">
            <v>0</v>
          </cell>
          <cell r="AN1559">
            <v>0</v>
          </cell>
          <cell r="AP1559">
            <v>0</v>
          </cell>
          <cell r="AT1559">
            <v>4</v>
          </cell>
        </row>
        <row r="1560">
          <cell r="J1560">
            <v>4985024.68</v>
          </cell>
          <cell r="K1560">
            <v>4985024.68</v>
          </cell>
          <cell r="L1560">
            <v>4985024.68</v>
          </cell>
          <cell r="M1560">
            <v>4985024.68</v>
          </cell>
          <cell r="N1560">
            <v>4985024.68</v>
          </cell>
          <cell r="O1560">
            <v>4985024.68</v>
          </cell>
          <cell r="P1560">
            <v>4985024.68</v>
          </cell>
          <cell r="Q1560">
            <v>4985024.68</v>
          </cell>
          <cell r="R1560">
            <v>4985024.68</v>
          </cell>
          <cell r="S1560">
            <v>4985024.68</v>
          </cell>
          <cell r="T1560">
            <v>4985024.68</v>
          </cell>
          <cell r="U1560">
            <v>4985024.68</v>
          </cell>
          <cell r="V1560">
            <v>4985024.68</v>
          </cell>
          <cell r="W1560">
            <v>4985024.68</v>
          </cell>
          <cell r="X1560">
            <v>4985024.68</v>
          </cell>
          <cell r="Y1560">
            <v>4985024.68</v>
          </cell>
          <cell r="Z1560">
            <v>4985024.68</v>
          </cell>
          <cell r="AA1560">
            <v>4985024.68</v>
          </cell>
          <cell r="AD1560">
            <v>4985024.68</v>
          </cell>
          <cell r="AE1560">
            <v>4985024.68</v>
          </cell>
          <cell r="AF1560">
            <v>4985024.68</v>
          </cell>
          <cell r="AG1560">
            <v>4985024.68</v>
          </cell>
          <cell r="AH1560">
            <v>4985024.68</v>
          </cell>
          <cell r="AI1560">
            <v>4985024.68</v>
          </cell>
          <cell r="AJ1560">
            <v>4985024.68</v>
          </cell>
          <cell r="AK1560">
            <v>4985024.68</v>
          </cell>
          <cell r="AL1560">
            <v>4985024.68</v>
          </cell>
          <cell r="AM1560">
            <v>4985024.68</v>
          </cell>
          <cell r="AN1560">
            <v>4985024.68</v>
          </cell>
          <cell r="AP1560">
            <v>4985024.68</v>
          </cell>
          <cell r="AT1560">
            <v>4</v>
          </cell>
        </row>
        <row r="1561">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D1561">
            <v>0</v>
          </cell>
          <cell r="AE1561">
            <v>0</v>
          </cell>
          <cell r="AF1561">
            <v>0</v>
          </cell>
          <cell r="AG1561">
            <v>0</v>
          </cell>
          <cell r="AH1561">
            <v>0</v>
          </cell>
          <cell r="AI1561">
            <v>0</v>
          </cell>
          <cell r="AJ1561">
            <v>0</v>
          </cell>
          <cell r="AK1561">
            <v>0</v>
          </cell>
          <cell r="AL1561">
            <v>0</v>
          </cell>
          <cell r="AM1561">
            <v>0</v>
          </cell>
          <cell r="AN1561">
            <v>0</v>
          </cell>
          <cell r="AP1561">
            <v>0</v>
          </cell>
          <cell r="AT1561">
            <v>4</v>
          </cell>
        </row>
        <row r="1562">
          <cell r="J1562">
            <v>-11821264</v>
          </cell>
          <cell r="K1562">
            <v>-11821264</v>
          </cell>
          <cell r="L1562">
            <v>-11821264</v>
          </cell>
          <cell r="M1562">
            <v>-13324625</v>
          </cell>
          <cell r="N1562">
            <v>-13324625</v>
          </cell>
          <cell r="O1562">
            <v>-13324625</v>
          </cell>
          <cell r="P1562">
            <v>-13324625</v>
          </cell>
          <cell r="Q1562">
            <v>-13324625</v>
          </cell>
          <cell r="R1562">
            <v>-13324625</v>
          </cell>
          <cell r="S1562">
            <v>-13324625</v>
          </cell>
          <cell r="T1562">
            <v>-13324625</v>
          </cell>
          <cell r="U1562">
            <v>-13324625</v>
          </cell>
          <cell r="V1562">
            <v>-13324625</v>
          </cell>
          <cell r="W1562">
            <v>-13324625</v>
          </cell>
          <cell r="X1562">
            <v>-13324625</v>
          </cell>
          <cell r="Y1562">
            <v>-14443200</v>
          </cell>
          <cell r="Z1562">
            <v>-14443200</v>
          </cell>
          <cell r="AA1562">
            <v>-14443200</v>
          </cell>
          <cell r="AD1562">
            <v>-12077280.166666666</v>
          </cell>
          <cell r="AE1562">
            <v>-12290487.166666666</v>
          </cell>
          <cell r="AF1562">
            <v>-12503694.166666666</v>
          </cell>
          <cell r="AG1562">
            <v>-12716901.166666666</v>
          </cell>
          <cell r="AH1562">
            <v>-12886144.708333334</v>
          </cell>
          <cell r="AI1562">
            <v>-13011424.791666666</v>
          </cell>
          <cell r="AJ1562">
            <v>-13136704.875</v>
          </cell>
          <cell r="AK1562">
            <v>-13261984.958333334</v>
          </cell>
          <cell r="AL1562">
            <v>-13371232.291666666</v>
          </cell>
          <cell r="AM1562">
            <v>-13464446.875</v>
          </cell>
          <cell r="AN1562">
            <v>-13557661.458333334</v>
          </cell>
          <cell r="AP1562">
            <v>-13744090.625</v>
          </cell>
          <cell r="AT1562">
            <v>6</v>
          </cell>
        </row>
        <row r="1563">
          <cell r="J1563">
            <v>-5270932</v>
          </cell>
          <cell r="K1563">
            <v>-5270932</v>
          </cell>
          <cell r="L1563">
            <v>-5270932</v>
          </cell>
          <cell r="M1563">
            <v>-6914541</v>
          </cell>
          <cell r="N1563">
            <v>-6914541</v>
          </cell>
          <cell r="O1563">
            <v>-6914541</v>
          </cell>
          <cell r="P1563">
            <v>-6914541</v>
          </cell>
          <cell r="Q1563">
            <v>-6914541</v>
          </cell>
          <cell r="R1563">
            <v>-6914541</v>
          </cell>
          <cell r="S1563">
            <v>-6914541</v>
          </cell>
          <cell r="T1563">
            <v>-6914541</v>
          </cell>
          <cell r="U1563">
            <v>-6914541</v>
          </cell>
          <cell r="V1563">
            <v>-6914541</v>
          </cell>
          <cell r="W1563">
            <v>-6914541</v>
          </cell>
          <cell r="X1563">
            <v>-6914541</v>
          </cell>
          <cell r="Y1563">
            <v>-8111172</v>
          </cell>
          <cell r="Z1563">
            <v>-8111172</v>
          </cell>
          <cell r="AA1563">
            <v>-8111172</v>
          </cell>
          <cell r="AD1563">
            <v>-5307156.291666667</v>
          </cell>
          <cell r="AE1563">
            <v>-5609874.875</v>
          </cell>
          <cell r="AF1563">
            <v>-5912593.458333333</v>
          </cell>
          <cell r="AG1563">
            <v>-6215312.041666667</v>
          </cell>
          <cell r="AH1563">
            <v>-6435155.041666667</v>
          </cell>
          <cell r="AI1563">
            <v>-6572122.458333333</v>
          </cell>
          <cell r="AJ1563">
            <v>-6709089.875</v>
          </cell>
          <cell r="AK1563">
            <v>-6846057.291666667</v>
          </cell>
          <cell r="AL1563">
            <v>-6964400.625</v>
          </cell>
          <cell r="AM1563">
            <v>-7064119.875</v>
          </cell>
          <cell r="AN1563">
            <v>-7163839.125</v>
          </cell>
          <cell r="AP1563">
            <v>-7363277.625</v>
          </cell>
          <cell r="AT1563">
            <v>6</v>
          </cell>
        </row>
        <row r="1564">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D1564">
            <v>0</v>
          </cell>
          <cell r="AE1564">
            <v>0</v>
          </cell>
          <cell r="AF1564">
            <v>0</v>
          </cell>
          <cell r="AG1564">
            <v>0</v>
          </cell>
          <cell r="AH1564">
            <v>0</v>
          </cell>
          <cell r="AI1564">
            <v>0</v>
          </cell>
          <cell r="AJ1564">
            <v>0</v>
          </cell>
          <cell r="AK1564">
            <v>0</v>
          </cell>
          <cell r="AL1564">
            <v>0</v>
          </cell>
          <cell r="AM1564">
            <v>0</v>
          </cell>
          <cell r="AN1564">
            <v>0</v>
          </cell>
          <cell r="AP1564">
            <v>0</v>
          </cell>
          <cell r="AT1564" t="str">
            <v>6</v>
          </cell>
        </row>
        <row r="1565">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D1565">
            <v>0</v>
          </cell>
          <cell r="AE1565">
            <v>0</v>
          </cell>
          <cell r="AF1565">
            <v>0</v>
          </cell>
          <cell r="AG1565">
            <v>0</v>
          </cell>
          <cell r="AH1565">
            <v>0</v>
          </cell>
          <cell r="AI1565">
            <v>0</v>
          </cell>
          <cell r="AJ1565">
            <v>0</v>
          </cell>
          <cell r="AK1565">
            <v>0</v>
          </cell>
          <cell r="AL1565">
            <v>0</v>
          </cell>
          <cell r="AM1565">
            <v>0</v>
          </cell>
          <cell r="AN1565">
            <v>0</v>
          </cell>
          <cell r="AP1565">
            <v>0</v>
          </cell>
          <cell r="AT1565">
            <v>6</v>
          </cell>
        </row>
        <row r="1566">
          <cell r="J1566">
            <v>-360786106.38</v>
          </cell>
          <cell r="K1566">
            <v>-347720603.32999998</v>
          </cell>
          <cell r="L1566">
            <v>-346973431.70999998</v>
          </cell>
          <cell r="M1566">
            <v>-346953512.86000001</v>
          </cell>
          <cell r="N1566">
            <v>-348774765.13999999</v>
          </cell>
          <cell r="O1566">
            <v>-346762330.01999998</v>
          </cell>
          <cell r="P1566">
            <v>-343630597.49000001</v>
          </cell>
          <cell r="Q1566">
            <v>-331616886.32999998</v>
          </cell>
          <cell r="R1566">
            <v>-468871764.13999999</v>
          </cell>
          <cell r="S1566">
            <v>-476353499.27999997</v>
          </cell>
          <cell r="T1566">
            <v>-467495407.43000001</v>
          </cell>
          <cell r="U1566">
            <v>-461766954.93000001</v>
          </cell>
          <cell r="V1566">
            <v>-466820071.86000001</v>
          </cell>
          <cell r="W1566">
            <v>-472137990.38999999</v>
          </cell>
          <cell r="X1566">
            <v>-476255557.19999999</v>
          </cell>
          <cell r="Y1566">
            <v>-467591908.44999999</v>
          </cell>
          <cell r="Z1566">
            <v>-469704275.00999999</v>
          </cell>
          <cell r="AA1566">
            <v>-467024285.61000001</v>
          </cell>
          <cell r="AD1566">
            <v>-360224876.75999999</v>
          </cell>
          <cell r="AE1566">
            <v>-362408984.5041666</v>
          </cell>
          <cell r="AF1566">
            <v>-368879759.4083333</v>
          </cell>
          <cell r="AG1566">
            <v>-375667927.8729167</v>
          </cell>
          <cell r="AH1566">
            <v>-383287712.00958329</v>
          </cell>
          <cell r="AI1566">
            <v>-391726903.48166662</v>
          </cell>
          <cell r="AJ1566">
            <v>-401329043.17083329</v>
          </cell>
          <cell r="AK1566">
            <v>-411899856.19374996</v>
          </cell>
          <cell r="AL1566">
            <v>-422313211.23874992</v>
          </cell>
          <cell r="AM1566">
            <v>-432378540.63291663</v>
          </cell>
          <cell r="AN1566">
            <v>-442428185.02708334</v>
          </cell>
          <cell r="AP1566">
            <v>-464298505.67374992</v>
          </cell>
          <cell r="AT1566">
            <v>6</v>
          </cell>
        </row>
        <row r="1567">
          <cell r="J1567">
            <v>-210735083.5</v>
          </cell>
          <cell r="K1567">
            <v>-237405623.47</v>
          </cell>
          <cell r="L1567">
            <v>-252156950.40000001</v>
          </cell>
          <cell r="M1567">
            <v>-257864373.75</v>
          </cell>
          <cell r="N1567">
            <v>-256382151.69999999</v>
          </cell>
          <cell r="O1567">
            <v>-281401884.30000001</v>
          </cell>
          <cell r="P1567">
            <v>-315766626.80000001</v>
          </cell>
          <cell r="Q1567">
            <v>-380581212.88</v>
          </cell>
          <cell r="R1567">
            <v>-38343919.479999997</v>
          </cell>
          <cell r="S1567">
            <v>-79548019.569999993</v>
          </cell>
          <cell r="T1567">
            <v>-143092078.03999999</v>
          </cell>
          <cell r="U1567">
            <v>-177862586.41</v>
          </cell>
          <cell r="V1567">
            <v>-190149682.37</v>
          </cell>
          <cell r="W1567">
            <v>-193746413.21000001</v>
          </cell>
          <cell r="X1567">
            <v>-205221183.87</v>
          </cell>
          <cell r="Y1567">
            <v>-218669887.69999999</v>
          </cell>
          <cell r="Z1567">
            <v>-222846475.78</v>
          </cell>
          <cell r="AA1567">
            <v>-257784672.59999999</v>
          </cell>
          <cell r="AD1567">
            <v>-222569260.76833335</v>
          </cell>
          <cell r="AE1567">
            <v>-224573916.15708339</v>
          </cell>
          <cell r="AF1567">
            <v>-222467954.54750001</v>
          </cell>
          <cell r="AG1567">
            <v>-220981471.38583335</v>
          </cell>
          <cell r="AH1567">
            <v>-219842149.34999999</v>
          </cell>
          <cell r="AI1567">
            <v>-218403984.14458331</v>
          </cell>
          <cell r="AJ1567">
            <v>-215727125.33666667</v>
          </cell>
          <cell r="AK1567">
            <v>-211952334.63708329</v>
          </cell>
          <cell r="AL1567">
            <v>-208363574.11291662</v>
          </cell>
          <cell r="AM1567">
            <v>-205333150.69749999</v>
          </cell>
          <cell r="AN1567">
            <v>-202951780.38</v>
          </cell>
          <cell r="AP1567">
            <v>-197265848.68291667</v>
          </cell>
          <cell r="AT1567">
            <v>6</v>
          </cell>
        </row>
        <row r="1568">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D1568">
            <v>0</v>
          </cell>
          <cell r="AE1568">
            <v>0</v>
          </cell>
          <cell r="AF1568">
            <v>0</v>
          </cell>
          <cell r="AG1568">
            <v>0</v>
          </cell>
          <cell r="AH1568">
            <v>0</v>
          </cell>
          <cell r="AI1568">
            <v>0</v>
          </cell>
          <cell r="AJ1568">
            <v>0</v>
          </cell>
          <cell r="AK1568">
            <v>0</v>
          </cell>
          <cell r="AL1568">
            <v>0</v>
          </cell>
          <cell r="AM1568">
            <v>0</v>
          </cell>
          <cell r="AN1568">
            <v>0</v>
          </cell>
          <cell r="AP1568">
            <v>0</v>
          </cell>
          <cell r="AT1568">
            <v>6</v>
          </cell>
        </row>
        <row r="1569">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D1569">
            <v>0</v>
          </cell>
          <cell r="AE1569">
            <v>0</v>
          </cell>
          <cell r="AF1569">
            <v>0</v>
          </cell>
          <cell r="AG1569">
            <v>0</v>
          </cell>
          <cell r="AH1569">
            <v>0</v>
          </cell>
          <cell r="AI1569">
            <v>0</v>
          </cell>
          <cell r="AJ1569">
            <v>0</v>
          </cell>
          <cell r="AK1569">
            <v>0</v>
          </cell>
          <cell r="AL1569">
            <v>0</v>
          </cell>
          <cell r="AM1569">
            <v>0</v>
          </cell>
          <cell r="AN1569">
            <v>0</v>
          </cell>
          <cell r="AP1569">
            <v>0</v>
          </cell>
          <cell r="AT1569">
            <v>6</v>
          </cell>
        </row>
        <row r="1570">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D1570">
            <v>0</v>
          </cell>
          <cell r="AE1570">
            <v>0</v>
          </cell>
          <cell r="AF1570">
            <v>0</v>
          </cell>
          <cell r="AG1570">
            <v>0</v>
          </cell>
          <cell r="AH1570">
            <v>0</v>
          </cell>
          <cell r="AI1570">
            <v>0</v>
          </cell>
          <cell r="AJ1570">
            <v>0</v>
          </cell>
          <cell r="AK1570">
            <v>0</v>
          </cell>
          <cell r="AL1570">
            <v>0</v>
          </cell>
          <cell r="AM1570">
            <v>0</v>
          </cell>
          <cell r="AN1570">
            <v>0</v>
          </cell>
          <cell r="AP1570">
            <v>0</v>
          </cell>
          <cell r="AT1570">
            <v>6</v>
          </cell>
        </row>
        <row r="1571">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D1571">
            <v>0</v>
          </cell>
          <cell r="AE1571">
            <v>0</v>
          </cell>
          <cell r="AF1571">
            <v>0</v>
          </cell>
          <cell r="AG1571">
            <v>0</v>
          </cell>
          <cell r="AH1571">
            <v>0</v>
          </cell>
          <cell r="AI1571">
            <v>0</v>
          </cell>
          <cell r="AJ1571">
            <v>0</v>
          </cell>
          <cell r="AK1571">
            <v>0</v>
          </cell>
          <cell r="AL1571">
            <v>0</v>
          </cell>
          <cell r="AM1571">
            <v>0</v>
          </cell>
          <cell r="AN1571">
            <v>0</v>
          </cell>
          <cell r="AP1571">
            <v>0</v>
          </cell>
          <cell r="AT1571">
            <v>6</v>
          </cell>
        </row>
        <row r="1572">
          <cell r="J1572">
            <v>75671108</v>
          </cell>
          <cell r="K1572">
            <v>128673648</v>
          </cell>
          <cell r="L1572">
            <v>141864244</v>
          </cell>
          <cell r="M1572">
            <v>142338164</v>
          </cell>
          <cell r="N1572">
            <v>195864996</v>
          </cell>
          <cell r="O1572">
            <v>196372374</v>
          </cell>
          <cell r="P1572">
            <v>204126465</v>
          </cell>
          <cell r="Q1572">
            <v>257363965</v>
          </cell>
          <cell r="R1572">
            <v>13093154</v>
          </cell>
          <cell r="S1572">
            <v>13093154</v>
          </cell>
          <cell r="T1572">
            <v>28712154</v>
          </cell>
          <cell r="U1572">
            <v>28712154</v>
          </cell>
          <cell r="V1572">
            <v>36395354</v>
          </cell>
          <cell r="W1572">
            <v>51573654</v>
          </cell>
          <cell r="X1572">
            <v>64757904</v>
          </cell>
          <cell r="Y1572">
            <v>64757904</v>
          </cell>
          <cell r="Z1572">
            <v>96545904</v>
          </cell>
          <cell r="AA1572">
            <v>99545904</v>
          </cell>
          <cell r="AD1572">
            <v>125916240.90749998</v>
          </cell>
          <cell r="AE1572">
            <v>125372534.25</v>
          </cell>
          <cell r="AF1572">
            <v>125337049.79166667</v>
          </cell>
          <cell r="AG1572">
            <v>123699263.16666667</v>
          </cell>
          <cell r="AH1572">
            <v>120456637.04166667</v>
          </cell>
          <cell r="AI1572">
            <v>117187308.58333333</v>
          </cell>
          <cell r="AJ1572">
            <v>112338319.08333333</v>
          </cell>
          <cell r="AK1572">
            <v>105913055.16666667</v>
          </cell>
          <cell r="AL1572">
            <v>99467780.166666672</v>
          </cell>
          <cell r="AM1572">
            <v>92096973.833333328</v>
          </cell>
          <cell r="AN1572">
            <v>83924242.083333328</v>
          </cell>
          <cell r="AP1572">
            <v>70550604.208333328</v>
          </cell>
          <cell r="AT1572">
            <v>6</v>
          </cell>
        </row>
        <row r="1573">
          <cell r="J1573">
            <v>5848610</v>
          </cell>
          <cell r="K1573">
            <v>5848610</v>
          </cell>
          <cell r="L1573">
            <v>5848610</v>
          </cell>
          <cell r="M1573">
            <v>5848610</v>
          </cell>
          <cell r="N1573">
            <v>5848610</v>
          </cell>
          <cell r="O1573">
            <v>5848610</v>
          </cell>
          <cell r="P1573">
            <v>5848610</v>
          </cell>
          <cell r="Q1573">
            <v>5848610</v>
          </cell>
          <cell r="R1573">
            <v>5848610</v>
          </cell>
          <cell r="S1573">
            <v>5848610</v>
          </cell>
          <cell r="T1573">
            <v>5848610</v>
          </cell>
          <cell r="U1573">
            <v>5848610</v>
          </cell>
          <cell r="V1573">
            <v>5848610</v>
          </cell>
          <cell r="W1573">
            <v>5848610</v>
          </cell>
          <cell r="X1573">
            <v>5848610</v>
          </cell>
          <cell r="Y1573">
            <v>5848610</v>
          </cell>
          <cell r="Z1573">
            <v>5848610</v>
          </cell>
          <cell r="AA1573">
            <v>5848610</v>
          </cell>
          <cell r="AD1573">
            <v>5848610</v>
          </cell>
          <cell r="AE1573">
            <v>5848610</v>
          </cell>
          <cell r="AF1573">
            <v>5848610</v>
          </cell>
          <cell r="AG1573">
            <v>5848610</v>
          </cell>
          <cell r="AH1573">
            <v>5848610</v>
          </cell>
          <cell r="AI1573">
            <v>5848610</v>
          </cell>
          <cell r="AJ1573">
            <v>5848610</v>
          </cell>
          <cell r="AK1573">
            <v>5848610</v>
          </cell>
          <cell r="AL1573">
            <v>5848610</v>
          </cell>
          <cell r="AM1573">
            <v>5848610</v>
          </cell>
          <cell r="AN1573">
            <v>5848610</v>
          </cell>
          <cell r="AP1573">
            <v>5848610</v>
          </cell>
          <cell r="AT1573" t="str">
            <v>56</v>
          </cell>
        </row>
        <row r="1574">
          <cell r="J1574">
            <v>23551027.530000001</v>
          </cell>
          <cell r="K1574">
            <v>10477639.48</v>
          </cell>
          <cell r="L1574">
            <v>9730467.8599999994</v>
          </cell>
          <cell r="M1574">
            <v>12857519.01</v>
          </cell>
          <cell r="N1574">
            <v>14590467.289999999</v>
          </cell>
          <cell r="O1574">
            <v>12578032.17</v>
          </cell>
          <cell r="P1574">
            <v>9446299.6400000006</v>
          </cell>
          <cell r="Q1574">
            <v>-2684277.52</v>
          </cell>
          <cell r="R1574">
            <v>11353352.41</v>
          </cell>
          <cell r="S1574">
            <v>18835087.550000001</v>
          </cell>
          <cell r="T1574">
            <v>9852762.6999999993</v>
          </cell>
          <cell r="U1574">
            <v>4124310.2</v>
          </cell>
          <cell r="V1574">
            <v>9177427.1300000008</v>
          </cell>
          <cell r="W1574">
            <v>12344604.66</v>
          </cell>
          <cell r="X1574">
            <v>16462171.470000001</v>
          </cell>
          <cell r="Y1574">
            <v>10113728.720000001</v>
          </cell>
          <cell r="Z1574">
            <v>12329544.279999999</v>
          </cell>
          <cell r="AA1574">
            <v>9649554.8800000008</v>
          </cell>
          <cell r="AD1574">
            <v>24694630.36666666</v>
          </cell>
          <cell r="AE1574">
            <v>20814973.075833324</v>
          </cell>
          <cell r="AF1574">
            <v>17502745.823333334</v>
          </cell>
          <cell r="AG1574">
            <v>14509270.339583332</v>
          </cell>
          <cell r="AH1574">
            <v>12221929.694583334</v>
          </cell>
          <cell r="AI1574">
            <v>10627157.343333334</v>
          </cell>
          <cell r="AJ1574">
            <v>10106047.542499999</v>
          </cell>
          <cell r="AK1574">
            <v>10464325.408749999</v>
          </cell>
          <cell r="AL1574">
            <v>10630488.463749999</v>
          </cell>
          <cell r="AM1574">
            <v>10421958.742916666</v>
          </cell>
          <cell r="AN1574">
            <v>10205733.730416669</v>
          </cell>
          <cell r="AP1574">
            <v>11462759.772083333</v>
          </cell>
          <cell r="AT1574" t="str">
            <v>56</v>
          </cell>
        </row>
        <row r="1575">
          <cell r="J1575">
            <v>77562549.519999996</v>
          </cell>
          <cell r="K1575">
            <v>77562549.519999996</v>
          </cell>
          <cell r="L1575">
            <v>77562549.519999996</v>
          </cell>
          <cell r="M1575">
            <v>77562549.519999996</v>
          </cell>
          <cell r="N1575">
            <v>77562549.519999996</v>
          </cell>
          <cell r="O1575">
            <v>77562549.519999996</v>
          </cell>
          <cell r="P1575">
            <v>77562549.519999996</v>
          </cell>
          <cell r="Q1575">
            <v>77562549.519999996</v>
          </cell>
          <cell r="R1575">
            <v>77562549.519999996</v>
          </cell>
          <cell r="S1575">
            <v>77562549.519999996</v>
          </cell>
          <cell r="T1575">
            <v>77562549.519999996</v>
          </cell>
          <cell r="U1575">
            <v>77562549.519999996</v>
          </cell>
          <cell r="V1575">
            <v>77562549.519999996</v>
          </cell>
          <cell r="W1575">
            <v>77562549.519999996</v>
          </cell>
          <cell r="X1575">
            <v>77562549.519999996</v>
          </cell>
          <cell r="Y1575">
            <v>77562549.519999996</v>
          </cell>
          <cell r="Z1575">
            <v>77562549.519999996</v>
          </cell>
          <cell r="AA1575">
            <v>77562549.519999996</v>
          </cell>
          <cell r="AD1575">
            <v>77562549.519999996</v>
          </cell>
          <cell r="AE1575">
            <v>77562549.519999996</v>
          </cell>
          <cell r="AF1575">
            <v>77562549.519999996</v>
          </cell>
          <cell r="AG1575">
            <v>77562549.519999996</v>
          </cell>
          <cell r="AH1575">
            <v>77562549.519999996</v>
          </cell>
          <cell r="AI1575">
            <v>77562549.519999996</v>
          </cell>
          <cell r="AJ1575">
            <v>77562549.519999996</v>
          </cell>
          <cell r="AK1575">
            <v>77562549.519999996</v>
          </cell>
          <cell r="AL1575">
            <v>77562549.519999996</v>
          </cell>
          <cell r="AM1575">
            <v>77562549.519999996</v>
          </cell>
          <cell r="AN1575">
            <v>77562549.519999996</v>
          </cell>
          <cell r="AP1575">
            <v>77562549.519999996</v>
          </cell>
          <cell r="AT1575">
            <v>6</v>
          </cell>
        </row>
        <row r="1576">
          <cell r="J1576">
            <v>1755001.25</v>
          </cell>
          <cell r="K1576">
            <v>1755001.25</v>
          </cell>
          <cell r="L1576">
            <v>1755001.25</v>
          </cell>
          <cell r="M1576">
            <v>1755001.25</v>
          </cell>
          <cell r="N1576">
            <v>1755001.25</v>
          </cell>
          <cell r="O1576">
            <v>1755001.25</v>
          </cell>
          <cell r="P1576">
            <v>1755001.25</v>
          </cell>
          <cell r="Q1576">
            <v>1755001.25</v>
          </cell>
          <cell r="R1576">
            <v>1755001.25</v>
          </cell>
          <cell r="S1576">
            <v>1755001.25</v>
          </cell>
          <cell r="T1576">
            <v>1755001.25</v>
          </cell>
          <cell r="U1576">
            <v>1755001.25</v>
          </cell>
          <cell r="V1576">
            <v>1755001.25</v>
          </cell>
          <cell r="W1576">
            <v>1755001.25</v>
          </cell>
          <cell r="X1576">
            <v>1755001.25</v>
          </cell>
          <cell r="Y1576">
            <v>1755001.25</v>
          </cell>
          <cell r="Z1576">
            <v>1755001.25</v>
          </cell>
          <cell r="AA1576">
            <v>1755001.25</v>
          </cell>
          <cell r="AD1576">
            <v>1755001.25</v>
          </cell>
          <cell r="AE1576">
            <v>1755001.25</v>
          </cell>
          <cell r="AF1576">
            <v>1755001.25</v>
          </cell>
          <cell r="AG1576">
            <v>1755001.25</v>
          </cell>
          <cell r="AH1576">
            <v>1755001.25</v>
          </cell>
          <cell r="AI1576">
            <v>1755001.25</v>
          </cell>
          <cell r="AJ1576">
            <v>1755001.25</v>
          </cell>
          <cell r="AK1576">
            <v>1755001.25</v>
          </cell>
          <cell r="AL1576">
            <v>1755001.25</v>
          </cell>
          <cell r="AM1576">
            <v>1755001.25</v>
          </cell>
          <cell r="AN1576">
            <v>1755001.25</v>
          </cell>
          <cell r="AP1576">
            <v>1755001.25</v>
          </cell>
          <cell r="AT1576">
            <v>6</v>
          </cell>
        </row>
        <row r="1577">
          <cell r="J1577">
            <v>1471103.62</v>
          </cell>
          <cell r="K1577">
            <v>1471103.62</v>
          </cell>
          <cell r="L1577">
            <v>1471103.62</v>
          </cell>
          <cell r="M1577">
            <v>1471103.62</v>
          </cell>
          <cell r="N1577">
            <v>1471103.62</v>
          </cell>
          <cell r="O1577">
            <v>1471103.62</v>
          </cell>
          <cell r="P1577">
            <v>1471103.62</v>
          </cell>
          <cell r="Q1577">
            <v>1471103.62</v>
          </cell>
          <cell r="R1577">
            <v>1471103.62</v>
          </cell>
          <cell r="S1577">
            <v>1471103.62</v>
          </cell>
          <cell r="T1577">
            <v>1471103.62</v>
          </cell>
          <cell r="U1577">
            <v>1471103.62</v>
          </cell>
          <cell r="V1577">
            <v>1471103.62</v>
          </cell>
          <cell r="W1577">
            <v>1471103.62</v>
          </cell>
          <cell r="X1577">
            <v>1471103.62</v>
          </cell>
          <cell r="Y1577">
            <v>1471103.62</v>
          </cell>
          <cell r="Z1577">
            <v>1471103.62</v>
          </cell>
          <cell r="AA1577">
            <v>1471103.62</v>
          </cell>
          <cell r="AD1577">
            <v>1471103.6200000003</v>
          </cell>
          <cell r="AE1577">
            <v>1471103.6200000003</v>
          </cell>
          <cell r="AF1577">
            <v>1471103.6200000003</v>
          </cell>
          <cell r="AG1577">
            <v>1471103.6200000003</v>
          </cell>
          <cell r="AH1577">
            <v>1471103.6200000003</v>
          </cell>
          <cell r="AI1577">
            <v>1471103.6200000003</v>
          </cell>
          <cell r="AJ1577">
            <v>1471103.6200000003</v>
          </cell>
          <cell r="AK1577">
            <v>1471103.6200000003</v>
          </cell>
          <cell r="AL1577">
            <v>1471103.6200000003</v>
          </cell>
          <cell r="AM1577">
            <v>1471103.6200000003</v>
          </cell>
          <cell r="AN1577">
            <v>1471103.6200000003</v>
          </cell>
          <cell r="AP1577">
            <v>1471103.6200000003</v>
          </cell>
          <cell r="AT1577">
            <v>6</v>
          </cell>
        </row>
        <row r="1578">
          <cell r="J1578">
            <v>16359946.109999999</v>
          </cell>
          <cell r="K1578">
            <v>16359946.109999999</v>
          </cell>
          <cell r="L1578">
            <v>16359946.109999999</v>
          </cell>
          <cell r="M1578">
            <v>16359946.109999999</v>
          </cell>
          <cell r="N1578">
            <v>16359946.109999999</v>
          </cell>
          <cell r="O1578">
            <v>16359946.109999999</v>
          </cell>
          <cell r="P1578">
            <v>16359946.109999999</v>
          </cell>
          <cell r="Q1578">
            <v>16359946.109999999</v>
          </cell>
          <cell r="R1578">
            <v>16359946.109999999</v>
          </cell>
          <cell r="S1578">
            <v>16359946.109999999</v>
          </cell>
          <cell r="T1578">
            <v>16359946.109999999</v>
          </cell>
          <cell r="U1578">
            <v>16359946.109999999</v>
          </cell>
          <cell r="V1578">
            <v>16359946.109999999</v>
          </cell>
          <cell r="W1578">
            <v>16359946.109999999</v>
          </cell>
          <cell r="X1578">
            <v>16359946.109999999</v>
          </cell>
          <cell r="Y1578">
            <v>16359946.109999999</v>
          </cell>
          <cell r="Z1578">
            <v>16359946.109999999</v>
          </cell>
          <cell r="AA1578">
            <v>16359946.109999999</v>
          </cell>
          <cell r="AD1578">
            <v>16359946.110000005</v>
          </cell>
          <cell r="AE1578">
            <v>16359946.110000005</v>
          </cell>
          <cell r="AF1578">
            <v>16359946.110000005</v>
          </cell>
          <cell r="AG1578">
            <v>16359946.110000005</v>
          </cell>
          <cell r="AH1578">
            <v>16359946.110000005</v>
          </cell>
          <cell r="AI1578">
            <v>16359946.110000005</v>
          </cell>
          <cell r="AJ1578">
            <v>16359946.110000005</v>
          </cell>
          <cell r="AK1578">
            <v>16359946.110000005</v>
          </cell>
          <cell r="AL1578">
            <v>16359946.110000005</v>
          </cell>
          <cell r="AM1578">
            <v>16359946.110000005</v>
          </cell>
          <cell r="AN1578">
            <v>16359946.110000005</v>
          </cell>
          <cell r="AP1578">
            <v>16359946.110000005</v>
          </cell>
          <cell r="AT1578">
            <v>6</v>
          </cell>
        </row>
        <row r="1579">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D1579">
            <v>0</v>
          </cell>
          <cell r="AE1579">
            <v>0</v>
          </cell>
          <cell r="AF1579">
            <v>0</v>
          </cell>
          <cell r="AG1579">
            <v>0</v>
          </cell>
          <cell r="AH1579">
            <v>0</v>
          </cell>
          <cell r="AI1579">
            <v>0</v>
          </cell>
          <cell r="AJ1579">
            <v>0</v>
          </cell>
          <cell r="AK1579">
            <v>0</v>
          </cell>
          <cell r="AL1579">
            <v>0</v>
          </cell>
          <cell r="AM1579">
            <v>0</v>
          </cell>
          <cell r="AN1579">
            <v>0</v>
          </cell>
          <cell r="AP1579">
            <v>0</v>
          </cell>
          <cell r="AT1579">
            <v>6</v>
          </cell>
        </row>
        <row r="1580">
          <cell r="J1580">
            <v>14756651</v>
          </cell>
          <cell r="K1580">
            <v>14764536</v>
          </cell>
          <cell r="L1580">
            <v>14764536</v>
          </cell>
          <cell r="M1580">
            <v>14764536</v>
          </cell>
          <cell r="N1580">
            <v>14852840</v>
          </cell>
          <cell r="O1580">
            <v>14852840</v>
          </cell>
          <cell r="P1580">
            <v>14852840</v>
          </cell>
          <cell r="Q1580">
            <v>14969706</v>
          </cell>
          <cell r="R1580">
            <v>14969706</v>
          </cell>
          <cell r="S1580">
            <v>14969706</v>
          </cell>
          <cell r="T1580">
            <v>15093939</v>
          </cell>
          <cell r="U1580">
            <v>15093939</v>
          </cell>
          <cell r="V1580">
            <v>15093939</v>
          </cell>
          <cell r="W1580">
            <v>17244680</v>
          </cell>
          <cell r="X1580">
            <v>17244680</v>
          </cell>
          <cell r="Y1580">
            <v>17244680</v>
          </cell>
          <cell r="Z1580">
            <v>17141231</v>
          </cell>
          <cell r="AA1580">
            <v>17141231</v>
          </cell>
          <cell r="AD1580">
            <v>14758873.875</v>
          </cell>
          <cell r="AE1580">
            <v>14789697.625</v>
          </cell>
          <cell r="AF1580">
            <v>14820521.375</v>
          </cell>
          <cell r="AG1580">
            <v>14849986.916666666</v>
          </cell>
          <cell r="AH1580">
            <v>14878094.25</v>
          </cell>
          <cell r="AI1580">
            <v>14906201.583333334</v>
          </cell>
          <cell r="AJ1580">
            <v>15023594.583333334</v>
          </cell>
          <cell r="AK1580">
            <v>15230273.25</v>
          </cell>
          <cell r="AL1580">
            <v>15436951.916666666</v>
          </cell>
          <cell r="AM1580">
            <v>15635640.875</v>
          </cell>
          <cell r="AN1580">
            <v>15826340.125</v>
          </cell>
          <cell r="AP1580">
            <v>16289294.416666666</v>
          </cell>
          <cell r="AT1580">
            <v>6</v>
          </cell>
        </row>
        <row r="1581">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D1581">
            <v>0</v>
          </cell>
          <cell r="AE1581">
            <v>0</v>
          </cell>
          <cell r="AF1581">
            <v>0</v>
          </cell>
          <cell r="AG1581">
            <v>0</v>
          </cell>
          <cell r="AH1581">
            <v>0</v>
          </cell>
          <cell r="AI1581">
            <v>0</v>
          </cell>
          <cell r="AJ1581">
            <v>0</v>
          </cell>
          <cell r="AK1581">
            <v>0</v>
          </cell>
          <cell r="AL1581">
            <v>0</v>
          </cell>
          <cell r="AM1581">
            <v>0</v>
          </cell>
          <cell r="AN1581">
            <v>0</v>
          </cell>
          <cell r="AP1581">
            <v>0</v>
          </cell>
          <cell r="AT1581">
            <v>6</v>
          </cell>
        </row>
        <row r="1582">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D1582">
            <v>0</v>
          </cell>
          <cell r="AE1582">
            <v>0</v>
          </cell>
          <cell r="AF1582">
            <v>0</v>
          </cell>
          <cell r="AG1582">
            <v>0</v>
          </cell>
          <cell r="AH1582">
            <v>0</v>
          </cell>
          <cell r="AI1582">
            <v>0</v>
          </cell>
          <cell r="AJ1582">
            <v>0</v>
          </cell>
          <cell r="AK1582">
            <v>0</v>
          </cell>
          <cell r="AL1582">
            <v>0</v>
          </cell>
          <cell r="AM1582">
            <v>0</v>
          </cell>
          <cell r="AN1582">
            <v>0</v>
          </cell>
          <cell r="AP1582">
            <v>0</v>
          </cell>
          <cell r="AT1582" t="str">
            <v>56</v>
          </cell>
        </row>
        <row r="1583">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D1583">
            <v>0</v>
          </cell>
          <cell r="AE1583">
            <v>0</v>
          </cell>
          <cell r="AF1583">
            <v>0</v>
          </cell>
          <cell r="AG1583">
            <v>0</v>
          </cell>
          <cell r="AH1583">
            <v>0</v>
          </cell>
          <cell r="AI1583">
            <v>0</v>
          </cell>
          <cell r="AJ1583">
            <v>0</v>
          </cell>
          <cell r="AK1583">
            <v>0</v>
          </cell>
          <cell r="AL1583">
            <v>0</v>
          </cell>
          <cell r="AM1583">
            <v>0</v>
          </cell>
          <cell r="AN1583">
            <v>0</v>
          </cell>
          <cell r="AP1583">
            <v>0</v>
          </cell>
          <cell r="AT1583" t="str">
            <v>56</v>
          </cell>
        </row>
        <row r="1584">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D1584">
            <v>0</v>
          </cell>
          <cell r="AE1584">
            <v>0</v>
          </cell>
          <cell r="AF1584">
            <v>0</v>
          </cell>
          <cell r="AG1584">
            <v>0</v>
          </cell>
          <cell r="AH1584">
            <v>0</v>
          </cell>
          <cell r="AI1584">
            <v>0</v>
          </cell>
          <cell r="AJ1584">
            <v>0</v>
          </cell>
          <cell r="AK1584">
            <v>0</v>
          </cell>
          <cell r="AL1584">
            <v>0</v>
          </cell>
          <cell r="AM1584">
            <v>0</v>
          </cell>
          <cell r="AN1584">
            <v>0</v>
          </cell>
          <cell r="AP1584">
            <v>0</v>
          </cell>
          <cell r="AT1584" t="str">
            <v>56</v>
          </cell>
        </row>
        <row r="1585">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D1585">
            <v>0</v>
          </cell>
          <cell r="AE1585">
            <v>0</v>
          </cell>
          <cell r="AF1585">
            <v>0</v>
          </cell>
          <cell r="AG1585">
            <v>0</v>
          </cell>
          <cell r="AH1585">
            <v>0</v>
          </cell>
          <cell r="AI1585">
            <v>0</v>
          </cell>
          <cell r="AJ1585">
            <v>0</v>
          </cell>
          <cell r="AK1585">
            <v>0</v>
          </cell>
          <cell r="AL1585">
            <v>0</v>
          </cell>
          <cell r="AM1585">
            <v>0</v>
          </cell>
          <cell r="AN1585">
            <v>0</v>
          </cell>
          <cell r="AP1585">
            <v>0</v>
          </cell>
          <cell r="AT1585" t="str">
            <v>56</v>
          </cell>
        </row>
        <row r="1586">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D1586">
            <v>0</v>
          </cell>
          <cell r="AE1586">
            <v>0</v>
          </cell>
          <cell r="AF1586">
            <v>0</v>
          </cell>
          <cell r="AG1586">
            <v>0</v>
          </cell>
          <cell r="AH1586">
            <v>0</v>
          </cell>
          <cell r="AI1586">
            <v>0</v>
          </cell>
          <cell r="AJ1586">
            <v>0</v>
          </cell>
          <cell r="AK1586">
            <v>0</v>
          </cell>
          <cell r="AL1586">
            <v>0</v>
          </cell>
          <cell r="AM1586">
            <v>0</v>
          </cell>
          <cell r="AN1586">
            <v>0</v>
          </cell>
          <cell r="AP1586">
            <v>0</v>
          </cell>
          <cell r="AT1586" t="str">
            <v>56</v>
          </cell>
        </row>
        <row r="1587">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D1587">
            <v>0</v>
          </cell>
          <cell r="AE1587">
            <v>0</v>
          </cell>
          <cell r="AF1587">
            <v>0</v>
          </cell>
          <cell r="AG1587">
            <v>0</v>
          </cell>
          <cell r="AH1587">
            <v>0</v>
          </cell>
          <cell r="AI1587">
            <v>0</v>
          </cell>
          <cell r="AJ1587">
            <v>0</v>
          </cell>
          <cell r="AK1587">
            <v>0</v>
          </cell>
          <cell r="AL1587">
            <v>0</v>
          </cell>
          <cell r="AM1587">
            <v>0</v>
          </cell>
          <cell r="AN1587">
            <v>0</v>
          </cell>
          <cell r="AP1587">
            <v>0</v>
          </cell>
          <cell r="AT1587" t="str">
            <v>56</v>
          </cell>
        </row>
        <row r="1588">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D1588">
            <v>0</v>
          </cell>
          <cell r="AE1588">
            <v>0</v>
          </cell>
          <cell r="AF1588">
            <v>0</v>
          </cell>
          <cell r="AG1588">
            <v>0</v>
          </cell>
          <cell r="AH1588">
            <v>0</v>
          </cell>
          <cell r="AI1588">
            <v>0</v>
          </cell>
          <cell r="AJ1588">
            <v>0</v>
          </cell>
          <cell r="AK1588">
            <v>0</v>
          </cell>
          <cell r="AL1588">
            <v>0</v>
          </cell>
          <cell r="AM1588">
            <v>0</v>
          </cell>
          <cell r="AN1588">
            <v>0</v>
          </cell>
          <cell r="AP1588">
            <v>0</v>
          </cell>
          <cell r="AT1588" t="str">
            <v>56</v>
          </cell>
        </row>
        <row r="1589">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D1589">
            <v>0</v>
          </cell>
          <cell r="AE1589">
            <v>0</v>
          </cell>
          <cell r="AF1589">
            <v>0</v>
          </cell>
          <cell r="AG1589">
            <v>0</v>
          </cell>
          <cell r="AH1589">
            <v>0</v>
          </cell>
          <cell r="AI1589">
            <v>0</v>
          </cell>
          <cell r="AJ1589">
            <v>0</v>
          </cell>
          <cell r="AK1589">
            <v>0</v>
          </cell>
          <cell r="AL1589">
            <v>0</v>
          </cell>
          <cell r="AM1589">
            <v>0</v>
          </cell>
          <cell r="AN1589">
            <v>0</v>
          </cell>
          <cell r="AP1589">
            <v>0</v>
          </cell>
          <cell r="AT1589" t="str">
            <v>5</v>
          </cell>
        </row>
        <row r="1590">
          <cell r="J1590">
            <v>-14272967.1</v>
          </cell>
          <cell r="K1590">
            <v>-14213743.1</v>
          </cell>
          <cell r="L1590">
            <v>-14154519.1</v>
          </cell>
          <cell r="M1590">
            <v>-14095295.1</v>
          </cell>
          <cell r="N1590">
            <v>-14036071.1</v>
          </cell>
          <cell r="O1590">
            <v>-13976847.1</v>
          </cell>
          <cell r="P1590">
            <v>-13917623.1</v>
          </cell>
          <cell r="Q1590">
            <v>-13858399.1</v>
          </cell>
          <cell r="R1590">
            <v>-13799175.1</v>
          </cell>
          <cell r="S1590">
            <v>-13739951.1</v>
          </cell>
          <cell r="T1590">
            <v>-13680727.1</v>
          </cell>
          <cell r="U1590">
            <v>-13621503.1</v>
          </cell>
          <cell r="V1590">
            <v>-13562279.1</v>
          </cell>
          <cell r="W1590">
            <v>-13503055.1</v>
          </cell>
          <cell r="X1590">
            <v>-13443831.1</v>
          </cell>
          <cell r="Y1590">
            <v>-13384607.1</v>
          </cell>
          <cell r="Z1590">
            <v>-13325383.1</v>
          </cell>
          <cell r="AA1590">
            <v>-13266159.1</v>
          </cell>
          <cell r="AD1590">
            <v>-14213743.099999996</v>
          </cell>
          <cell r="AE1590">
            <v>-14154519.099999996</v>
          </cell>
          <cell r="AF1590">
            <v>-14095295.099999996</v>
          </cell>
          <cell r="AG1590">
            <v>-14036071.099999996</v>
          </cell>
          <cell r="AH1590">
            <v>-13976847.099999996</v>
          </cell>
          <cell r="AI1590">
            <v>-13917623.099999996</v>
          </cell>
          <cell r="AJ1590">
            <v>-13858399.099999996</v>
          </cell>
          <cell r="AK1590">
            <v>-13799175.099999996</v>
          </cell>
          <cell r="AL1590">
            <v>-13739951.099999996</v>
          </cell>
          <cell r="AM1590">
            <v>-13680727.099999996</v>
          </cell>
          <cell r="AN1590">
            <v>-13621503.099999996</v>
          </cell>
          <cell r="AP1590">
            <v>-13503055.099999996</v>
          </cell>
          <cell r="AT1590" t="str">
            <v>5</v>
          </cell>
        </row>
        <row r="1591">
          <cell r="J1591">
            <v>22363184.399999999</v>
          </cell>
          <cell r="K1591">
            <v>22265100.399999999</v>
          </cell>
          <cell r="L1591">
            <v>22167016.399999999</v>
          </cell>
          <cell r="M1591">
            <v>22068932.399999999</v>
          </cell>
          <cell r="N1591">
            <v>21970848.399999999</v>
          </cell>
          <cell r="O1591">
            <v>21872764.399999999</v>
          </cell>
          <cell r="P1591">
            <v>21774680.399999999</v>
          </cell>
          <cell r="Q1591">
            <v>21676596.399999999</v>
          </cell>
          <cell r="R1591">
            <v>21578512.399999999</v>
          </cell>
          <cell r="S1591">
            <v>21480428.399999999</v>
          </cell>
          <cell r="T1591">
            <v>21382344.399999999</v>
          </cell>
          <cell r="U1591">
            <v>21284260.399999999</v>
          </cell>
          <cell r="V1591">
            <v>21186176.399999999</v>
          </cell>
          <cell r="W1591">
            <v>21088092.399999999</v>
          </cell>
          <cell r="X1591">
            <v>20990008.399999999</v>
          </cell>
          <cell r="Y1591">
            <v>20891924.399999999</v>
          </cell>
          <cell r="Z1591">
            <v>20793840.399999999</v>
          </cell>
          <cell r="AA1591">
            <v>20695756.399999999</v>
          </cell>
          <cell r="AD1591">
            <v>22265100.400000002</v>
          </cell>
          <cell r="AE1591">
            <v>22167016.400000002</v>
          </cell>
          <cell r="AF1591">
            <v>22068932.400000002</v>
          </cell>
          <cell r="AG1591">
            <v>21970848.400000002</v>
          </cell>
          <cell r="AH1591">
            <v>21872764.400000002</v>
          </cell>
          <cell r="AI1591">
            <v>21774680.400000002</v>
          </cell>
          <cell r="AJ1591">
            <v>21676596.400000002</v>
          </cell>
          <cell r="AK1591">
            <v>21578512.400000002</v>
          </cell>
          <cell r="AL1591">
            <v>21480428.400000002</v>
          </cell>
          <cell r="AM1591">
            <v>21382344.400000002</v>
          </cell>
          <cell r="AN1591">
            <v>21284260.400000002</v>
          </cell>
          <cell r="AP1591">
            <v>21088092.395833336</v>
          </cell>
          <cell r="AT1591" t="str">
            <v>5</v>
          </cell>
        </row>
        <row r="1592">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D1592">
            <v>0</v>
          </cell>
          <cell r="AE1592">
            <v>0</v>
          </cell>
          <cell r="AF1592">
            <v>0</v>
          </cell>
          <cell r="AG1592">
            <v>0</v>
          </cell>
          <cell r="AH1592">
            <v>0</v>
          </cell>
          <cell r="AI1592">
            <v>0</v>
          </cell>
          <cell r="AJ1592">
            <v>0</v>
          </cell>
          <cell r="AK1592">
            <v>0</v>
          </cell>
          <cell r="AL1592">
            <v>0</v>
          </cell>
          <cell r="AM1592">
            <v>0</v>
          </cell>
          <cell r="AN1592">
            <v>0</v>
          </cell>
          <cell r="AP1592">
            <v>0</v>
          </cell>
          <cell r="AT1592" t="str">
            <v>5</v>
          </cell>
        </row>
        <row r="1593">
          <cell r="J1593">
            <v>433722.7</v>
          </cell>
          <cell r="K1593">
            <v>431945.7</v>
          </cell>
          <cell r="L1593">
            <v>430168.7</v>
          </cell>
          <cell r="M1593">
            <v>428391.7</v>
          </cell>
          <cell r="N1593">
            <v>426614.7</v>
          </cell>
          <cell r="O1593">
            <v>424837.7</v>
          </cell>
          <cell r="P1593">
            <v>423060.7</v>
          </cell>
          <cell r="Q1593">
            <v>421283.7</v>
          </cell>
          <cell r="R1593">
            <v>419506.7</v>
          </cell>
          <cell r="S1593">
            <v>417729.7</v>
          </cell>
          <cell r="T1593">
            <v>415952.7</v>
          </cell>
          <cell r="U1593">
            <v>414175.7</v>
          </cell>
          <cell r="V1593">
            <v>412398.7</v>
          </cell>
          <cell r="W1593">
            <v>410621.7</v>
          </cell>
          <cell r="X1593">
            <v>408844.7</v>
          </cell>
          <cell r="Y1593">
            <v>407067.7</v>
          </cell>
          <cell r="Z1593">
            <v>405290.7</v>
          </cell>
          <cell r="AA1593">
            <v>403513.7</v>
          </cell>
          <cell r="AD1593">
            <v>431945.70000000013</v>
          </cell>
          <cell r="AE1593">
            <v>430168.70000000013</v>
          </cell>
          <cell r="AF1593">
            <v>428391.70000000013</v>
          </cell>
          <cell r="AG1593">
            <v>426614.70000000013</v>
          </cell>
          <cell r="AH1593">
            <v>424837.70000000013</v>
          </cell>
          <cell r="AI1593">
            <v>423060.70000000013</v>
          </cell>
          <cell r="AJ1593">
            <v>421283.70000000013</v>
          </cell>
          <cell r="AK1593">
            <v>419506.70000000013</v>
          </cell>
          <cell r="AL1593">
            <v>417729.70000000013</v>
          </cell>
          <cell r="AM1593">
            <v>415952.70000000013</v>
          </cell>
          <cell r="AN1593">
            <v>414175.70000000013</v>
          </cell>
          <cell r="AP1593">
            <v>410621.70000000013</v>
          </cell>
          <cell r="AT1593" t="str">
            <v>5</v>
          </cell>
        </row>
        <row r="1594">
          <cell r="J1594">
            <v>206107216.34999999</v>
          </cell>
          <cell r="K1594">
            <v>204991633.02000001</v>
          </cell>
          <cell r="L1594">
            <v>203876049.69</v>
          </cell>
          <cell r="M1594">
            <v>202760466.36000001</v>
          </cell>
          <cell r="N1594">
            <v>202983047.47</v>
          </cell>
          <cell r="O1594">
            <v>201842681.30000001</v>
          </cell>
          <cell r="P1594">
            <v>200702315.13</v>
          </cell>
          <cell r="Q1594">
            <v>209337118</v>
          </cell>
          <cell r="R1594">
            <v>206705063</v>
          </cell>
          <cell r="S1594">
            <v>205693063</v>
          </cell>
          <cell r="T1594">
            <v>204681063</v>
          </cell>
          <cell r="U1594">
            <v>203669063</v>
          </cell>
          <cell r="V1594">
            <v>202657063</v>
          </cell>
          <cell r="W1594">
            <v>201645063</v>
          </cell>
          <cell r="X1594">
            <v>200633063</v>
          </cell>
          <cell r="Y1594">
            <v>199621063</v>
          </cell>
          <cell r="Z1594">
            <v>198857788</v>
          </cell>
          <cell r="AA1594">
            <v>197901582.5</v>
          </cell>
          <cell r="AD1594">
            <v>205779936.12666669</v>
          </cell>
          <cell r="AE1594">
            <v>205521081.89041665</v>
          </cell>
          <cell r="AF1594">
            <v>205203357.3066667</v>
          </cell>
          <cell r="AG1594">
            <v>204894264.66708335</v>
          </cell>
          <cell r="AH1594">
            <v>204593803.97166669</v>
          </cell>
          <cell r="AI1594">
            <v>204301975.22041669</v>
          </cell>
          <cell r="AJ1594">
            <v>204018778.41333333</v>
          </cell>
          <cell r="AK1594">
            <v>203744213.55041668</v>
          </cell>
          <cell r="AL1594">
            <v>203478280.63166666</v>
          </cell>
          <cell r="AM1594">
            <v>203175586.34708336</v>
          </cell>
          <cell r="AN1594">
            <v>202839488.08583334</v>
          </cell>
          <cell r="AP1594">
            <v>201100011.08333334</v>
          </cell>
          <cell r="AT1594" t="str">
            <v>57</v>
          </cell>
        </row>
        <row r="1595">
          <cell r="J1595">
            <v>-72137525.719999999</v>
          </cell>
          <cell r="K1595">
            <v>-71747071.560000002</v>
          </cell>
          <cell r="L1595">
            <v>-71356617.390000001</v>
          </cell>
          <cell r="M1595">
            <v>-70966163.230000004</v>
          </cell>
          <cell r="N1595">
            <v>-71044066.609999999</v>
          </cell>
          <cell r="O1595">
            <v>-70644938.450000003</v>
          </cell>
          <cell r="P1595">
            <v>-70245810.299999997</v>
          </cell>
          <cell r="Q1595">
            <v>-73267991.299999997</v>
          </cell>
          <cell r="R1595">
            <v>-72346772.049999997</v>
          </cell>
          <cell r="S1595">
            <v>-71992572.049999997</v>
          </cell>
          <cell r="T1595">
            <v>-71638372.049999997</v>
          </cell>
          <cell r="U1595">
            <v>-71284172.049999997</v>
          </cell>
          <cell r="V1595">
            <v>-70929972.049999997</v>
          </cell>
          <cell r="W1595">
            <v>-70575772.049999997</v>
          </cell>
          <cell r="X1595">
            <v>-70221572.049999997</v>
          </cell>
          <cell r="Y1595">
            <v>-69867372.049999997</v>
          </cell>
          <cell r="Z1595">
            <v>-69600225.799999997</v>
          </cell>
          <cell r="AA1595">
            <v>-69265553.870000005</v>
          </cell>
          <cell r="AD1595">
            <v>-72022977.643749997</v>
          </cell>
          <cell r="AE1595">
            <v>-71932378.661249995</v>
          </cell>
          <cell r="AF1595">
            <v>-71821175.057083324</v>
          </cell>
          <cell r="AG1595">
            <v>-71712992.63333331</v>
          </cell>
          <cell r="AH1595">
            <v>-71607831.390000001</v>
          </cell>
          <cell r="AI1595">
            <v>-71505691.327083319</v>
          </cell>
          <cell r="AJ1595">
            <v>-71406572.444583312</v>
          </cell>
          <cell r="AK1595">
            <v>-71310474.742499992</v>
          </cell>
          <cell r="AL1595">
            <v>-71217398.220833316</v>
          </cell>
          <cell r="AM1595">
            <v>-71111455.221249998</v>
          </cell>
          <cell r="AN1595">
            <v>-70993820.829999983</v>
          </cell>
          <cell r="AP1595">
            <v>-70385003.87833333</v>
          </cell>
          <cell r="AT1595" t="str">
            <v>57</v>
          </cell>
        </row>
        <row r="1596">
          <cell r="J1596">
            <v>12087726.25</v>
          </cell>
          <cell r="K1596">
            <v>11981652.5</v>
          </cell>
          <cell r="L1596">
            <v>11875578.75</v>
          </cell>
          <cell r="M1596">
            <v>11769505</v>
          </cell>
          <cell r="N1596">
            <v>11663431.25</v>
          </cell>
          <cell r="O1596">
            <v>11557357.5</v>
          </cell>
          <cell r="P1596">
            <v>11451283.75</v>
          </cell>
          <cell r="Q1596">
            <v>11360802</v>
          </cell>
          <cell r="R1596">
            <v>11237751</v>
          </cell>
          <cell r="S1596">
            <v>11114700</v>
          </cell>
          <cell r="T1596">
            <v>10991649</v>
          </cell>
          <cell r="U1596">
            <v>10868598</v>
          </cell>
          <cell r="V1596">
            <v>10745547</v>
          </cell>
          <cell r="W1596">
            <v>10622496</v>
          </cell>
          <cell r="X1596">
            <v>10499445</v>
          </cell>
          <cell r="Y1596">
            <v>10376394</v>
          </cell>
          <cell r="Z1596">
            <v>10253343</v>
          </cell>
          <cell r="AA1596">
            <v>10130292</v>
          </cell>
          <cell r="AD1596">
            <v>11982302.166666666</v>
          </cell>
          <cell r="AE1596">
            <v>11876820.364583334</v>
          </cell>
          <cell r="AF1596">
            <v>11769923.791666666</v>
          </cell>
          <cell r="AG1596">
            <v>11661612.447916666</v>
          </cell>
          <cell r="AH1596">
            <v>11551886.333333334</v>
          </cell>
          <cell r="AI1596">
            <v>11440745.447916666</v>
          </cell>
          <cell r="AJ1596">
            <v>11328189.791666666</v>
          </cell>
          <cell r="AK1596">
            <v>11214219.364583334</v>
          </cell>
          <cell r="AL1596">
            <v>11098834.166666666</v>
          </cell>
          <cell r="AM1596">
            <v>10982034.197916666</v>
          </cell>
          <cell r="AN1596">
            <v>10863819.458333334</v>
          </cell>
          <cell r="AP1596">
            <v>10734426.5</v>
          </cell>
          <cell r="AT1596" t="str">
            <v>57</v>
          </cell>
        </row>
        <row r="1597">
          <cell r="J1597">
            <v>-4230704.1500000004</v>
          </cell>
          <cell r="K1597">
            <v>-4193578.33</v>
          </cell>
          <cell r="L1597">
            <v>-4156452.52</v>
          </cell>
          <cell r="M1597">
            <v>-4119326.71</v>
          </cell>
          <cell r="N1597">
            <v>-4082200.9</v>
          </cell>
          <cell r="O1597">
            <v>-4045075.08</v>
          </cell>
          <cell r="P1597">
            <v>-4007949.27</v>
          </cell>
          <cell r="Q1597">
            <v>-3976280.66</v>
          </cell>
          <cell r="R1597">
            <v>-3933212.81</v>
          </cell>
          <cell r="S1597">
            <v>-3890144.96</v>
          </cell>
          <cell r="T1597">
            <v>-3847077.11</v>
          </cell>
          <cell r="U1597">
            <v>-3804009.26</v>
          </cell>
          <cell r="V1597">
            <v>-3760941.41</v>
          </cell>
          <cell r="W1597">
            <v>-3717873.56</v>
          </cell>
          <cell r="X1597">
            <v>-3674805.71</v>
          </cell>
          <cell r="Y1597">
            <v>-3631737.86</v>
          </cell>
          <cell r="Z1597">
            <v>-3588670.01</v>
          </cell>
          <cell r="AA1597">
            <v>-3545602.16</v>
          </cell>
          <cell r="AD1597">
            <v>-4193805.7170833331</v>
          </cell>
          <cell r="AE1597">
            <v>-4156887.0862500011</v>
          </cell>
          <cell r="AF1597">
            <v>-4119473.2858333346</v>
          </cell>
          <cell r="AG1597">
            <v>-4081564.3158333334</v>
          </cell>
          <cell r="AH1597">
            <v>-4043160.1758333333</v>
          </cell>
          <cell r="AI1597">
            <v>-4004260.8658333328</v>
          </cell>
          <cell r="AJ1597">
            <v>-3964866.38625</v>
          </cell>
          <cell r="AK1597">
            <v>-3924976.737083334</v>
          </cell>
          <cell r="AL1597">
            <v>-3884591.9179166667</v>
          </cell>
          <cell r="AM1597">
            <v>-3843711.9287499995</v>
          </cell>
          <cell r="AN1597">
            <v>-3802336.7699999996</v>
          </cell>
          <cell r="AP1597">
            <v>-3757049.2349999994</v>
          </cell>
          <cell r="AT1597" t="str">
            <v>57</v>
          </cell>
        </row>
        <row r="1598">
          <cell r="J1598">
            <v>-2847083.35</v>
          </cell>
          <cell r="K1598">
            <v>-2825500.02</v>
          </cell>
          <cell r="L1598">
            <v>-2803916.69</v>
          </cell>
          <cell r="M1598">
            <v>-2782333.36</v>
          </cell>
          <cell r="N1598">
            <v>-4561835.0599999996</v>
          </cell>
          <cell r="O1598">
            <v>-4517585.0599999996</v>
          </cell>
          <cell r="P1598">
            <v>-4473335.0599999996</v>
          </cell>
          <cell r="Q1598">
            <v>-5076000</v>
          </cell>
          <cell r="R1598">
            <v>-5091416.67</v>
          </cell>
          <cell r="S1598">
            <v>-5044833.34</v>
          </cell>
          <cell r="T1598">
            <v>-4998250.01</v>
          </cell>
          <cell r="U1598">
            <v>-4951666.68</v>
          </cell>
          <cell r="V1598">
            <v>-4905083.3499999996</v>
          </cell>
          <cell r="W1598">
            <v>-4858500.0199999996</v>
          </cell>
          <cell r="X1598">
            <v>-4811916.6900000004</v>
          </cell>
          <cell r="Y1598">
            <v>-4765333.3600000003</v>
          </cell>
          <cell r="Z1598">
            <v>-4384000</v>
          </cell>
          <cell r="AA1598">
            <v>-4341666.67</v>
          </cell>
          <cell r="AD1598">
            <v>-3369271.2749999999</v>
          </cell>
          <cell r="AE1598">
            <v>-3547562.9416666664</v>
          </cell>
          <cell r="AF1598">
            <v>-3726354.6083333329</v>
          </cell>
          <cell r="AG1598">
            <v>-3903062.941666666</v>
          </cell>
          <cell r="AH1598">
            <v>-4077687.9416666664</v>
          </cell>
          <cell r="AI1598">
            <v>-4250229.6083333325</v>
          </cell>
          <cell r="AJ1598">
            <v>-4420687.9416666664</v>
          </cell>
          <cell r="AK1598">
            <v>-4589062.9416666664</v>
          </cell>
          <cell r="AL1598">
            <v>-4755354.6083333334</v>
          </cell>
          <cell r="AM1598">
            <v>-4830569.814166666</v>
          </cell>
          <cell r="AN1598">
            <v>-4815830.0870833332</v>
          </cell>
          <cell r="AP1598">
            <v>-4754583.3441666663</v>
          </cell>
          <cell r="AT1598" t="str">
            <v>57</v>
          </cell>
        </row>
        <row r="1599">
          <cell r="J1599">
            <v>996479.08</v>
          </cell>
          <cell r="K1599">
            <v>988924.92</v>
          </cell>
          <cell r="L1599">
            <v>981370.75</v>
          </cell>
          <cell r="M1599">
            <v>973816.59</v>
          </cell>
          <cell r="N1599">
            <v>1596642.18</v>
          </cell>
          <cell r="O1599">
            <v>1581154.68</v>
          </cell>
          <cell r="P1599">
            <v>1565667.18</v>
          </cell>
          <cell r="Q1599">
            <v>1776599.91</v>
          </cell>
          <cell r="R1599">
            <v>1781995.74</v>
          </cell>
          <cell r="S1599">
            <v>1765691.58</v>
          </cell>
          <cell r="T1599">
            <v>1749387.41</v>
          </cell>
          <cell r="U1599">
            <v>1733083.25</v>
          </cell>
          <cell r="V1599">
            <v>1716779.08</v>
          </cell>
          <cell r="W1599">
            <v>1700474.92</v>
          </cell>
          <cell r="X1599">
            <v>1684170.75</v>
          </cell>
          <cell r="Y1599">
            <v>1667866.59</v>
          </cell>
          <cell r="Z1599">
            <v>1534399.91</v>
          </cell>
          <cell r="AA1599">
            <v>1519583.24</v>
          </cell>
          <cell r="AD1599">
            <v>1179244.8558333332</v>
          </cell>
          <cell r="AE1599">
            <v>1241646.9391666667</v>
          </cell>
          <cell r="AF1599">
            <v>1304224.0225</v>
          </cell>
          <cell r="AG1599">
            <v>1366071.9391666667</v>
          </cell>
          <cell r="AH1599">
            <v>1427190.6891666667</v>
          </cell>
          <cell r="AI1599">
            <v>1487580.2725</v>
          </cell>
          <cell r="AJ1599">
            <v>1547240.6891666669</v>
          </cell>
          <cell r="AK1599">
            <v>1606171.9391666667</v>
          </cell>
          <cell r="AL1599">
            <v>1664374.0225</v>
          </cell>
          <cell r="AM1599">
            <v>1690699.3445833332</v>
          </cell>
          <cell r="AN1599">
            <v>1685540.4400000002</v>
          </cell>
          <cell r="AP1599">
            <v>1664104.0616666665</v>
          </cell>
          <cell r="AT1599" t="str">
            <v>57</v>
          </cell>
        </row>
        <row r="1600">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D1600">
            <v>0</v>
          </cell>
          <cell r="AE1600">
            <v>0</v>
          </cell>
          <cell r="AF1600">
            <v>0</v>
          </cell>
          <cell r="AG1600">
            <v>0</v>
          </cell>
          <cell r="AH1600">
            <v>0</v>
          </cell>
          <cell r="AI1600">
            <v>0</v>
          </cell>
          <cell r="AJ1600">
            <v>0</v>
          </cell>
          <cell r="AK1600">
            <v>0</v>
          </cell>
          <cell r="AL1600">
            <v>0</v>
          </cell>
          <cell r="AM1600">
            <v>0</v>
          </cell>
          <cell r="AN1600">
            <v>0</v>
          </cell>
          <cell r="AP1600">
            <v>0</v>
          </cell>
          <cell r="AT1600" t="str">
            <v>56</v>
          </cell>
        </row>
        <row r="1601">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D1601">
            <v>0</v>
          </cell>
          <cell r="AE1601">
            <v>0</v>
          </cell>
          <cell r="AF1601">
            <v>0</v>
          </cell>
          <cell r="AG1601">
            <v>0</v>
          </cell>
          <cell r="AH1601">
            <v>0</v>
          </cell>
          <cell r="AI1601">
            <v>0</v>
          </cell>
          <cell r="AJ1601">
            <v>0</v>
          </cell>
          <cell r="AK1601">
            <v>0</v>
          </cell>
          <cell r="AL1601">
            <v>0</v>
          </cell>
          <cell r="AM1601">
            <v>0</v>
          </cell>
          <cell r="AN1601">
            <v>0</v>
          </cell>
          <cell r="AP1601">
            <v>0</v>
          </cell>
          <cell r="AT1601" t="str">
            <v>56</v>
          </cell>
        </row>
        <row r="1602">
          <cell r="J1602">
            <v>-151802.95000000001</v>
          </cell>
          <cell r="K1602">
            <v>-151181</v>
          </cell>
          <cell r="L1602">
            <v>-150559.04999999999</v>
          </cell>
          <cell r="M1602">
            <v>-149937.1</v>
          </cell>
          <cell r="N1602">
            <v>-149315.15</v>
          </cell>
          <cell r="O1602">
            <v>-148693.20000000001</v>
          </cell>
          <cell r="P1602">
            <v>-148071.25</v>
          </cell>
          <cell r="Q1602">
            <v>-147449.29999999999</v>
          </cell>
          <cell r="R1602">
            <v>-146827.35</v>
          </cell>
          <cell r="S1602">
            <v>-146205.4</v>
          </cell>
          <cell r="T1602">
            <v>-145583.45000000001</v>
          </cell>
          <cell r="U1602">
            <v>-144961.5</v>
          </cell>
          <cell r="V1602">
            <v>-144339.54999999999</v>
          </cell>
          <cell r="W1602">
            <v>-143717.6</v>
          </cell>
          <cell r="X1602">
            <v>-143095.65</v>
          </cell>
          <cell r="Y1602">
            <v>-142473.70000000001</v>
          </cell>
          <cell r="Z1602">
            <v>-141851.75</v>
          </cell>
          <cell r="AA1602">
            <v>-141229.79999999999</v>
          </cell>
          <cell r="AD1602">
            <v>-151181</v>
          </cell>
          <cell r="AE1602">
            <v>-150559.05000000002</v>
          </cell>
          <cell r="AF1602">
            <v>-149937.1</v>
          </cell>
          <cell r="AG1602">
            <v>-149315.15</v>
          </cell>
          <cell r="AH1602">
            <v>-148693.19999999998</v>
          </cell>
          <cell r="AI1602">
            <v>-148071.25</v>
          </cell>
          <cell r="AJ1602">
            <v>-147449.30000000002</v>
          </cell>
          <cell r="AK1602">
            <v>-146827.35</v>
          </cell>
          <cell r="AL1602">
            <v>-146205.4</v>
          </cell>
          <cell r="AM1602">
            <v>-145583.44999999998</v>
          </cell>
          <cell r="AN1602">
            <v>-144961.5</v>
          </cell>
          <cell r="AP1602">
            <v>-143717.6</v>
          </cell>
          <cell r="AT1602" t="str">
            <v>5</v>
          </cell>
        </row>
        <row r="1603">
          <cell r="J1603">
            <v>4995538.49</v>
          </cell>
          <cell r="K1603">
            <v>4974810.09</v>
          </cell>
          <cell r="L1603">
            <v>4954081.6900000004</v>
          </cell>
          <cell r="M1603">
            <v>4933353.29</v>
          </cell>
          <cell r="N1603">
            <v>4912624.8899999997</v>
          </cell>
          <cell r="O1603">
            <v>4891896.49</v>
          </cell>
          <cell r="P1603">
            <v>4871168.09</v>
          </cell>
          <cell r="Q1603">
            <v>4850439.6900000004</v>
          </cell>
          <cell r="R1603">
            <v>4829711.29</v>
          </cell>
          <cell r="S1603">
            <v>4808982.8899999997</v>
          </cell>
          <cell r="T1603">
            <v>4788254.49</v>
          </cell>
          <cell r="U1603">
            <v>4767526.09</v>
          </cell>
          <cell r="V1603">
            <v>4746797.6900000004</v>
          </cell>
          <cell r="W1603">
            <v>4726069.29</v>
          </cell>
          <cell r="X1603">
            <v>4705340.8899999997</v>
          </cell>
          <cell r="Y1603">
            <v>4684612.49</v>
          </cell>
          <cell r="Z1603">
            <v>4663884.09</v>
          </cell>
          <cell r="AA1603">
            <v>4643155.6900000004</v>
          </cell>
          <cell r="AD1603">
            <v>4974810.0900000008</v>
          </cell>
          <cell r="AE1603">
            <v>4954081.6900000004</v>
          </cell>
          <cell r="AF1603">
            <v>4933353.2899999991</v>
          </cell>
          <cell r="AG1603">
            <v>4912624.8899999997</v>
          </cell>
          <cell r="AH1603">
            <v>4891896.49</v>
          </cell>
          <cell r="AI1603">
            <v>4871168.0900000008</v>
          </cell>
          <cell r="AJ1603">
            <v>4850439.6900000004</v>
          </cell>
          <cell r="AK1603">
            <v>4829711.2899999991</v>
          </cell>
          <cell r="AL1603">
            <v>4808982.8899999997</v>
          </cell>
          <cell r="AM1603">
            <v>4788254.49</v>
          </cell>
          <cell r="AN1603">
            <v>4767526.0900000008</v>
          </cell>
          <cell r="AP1603">
            <v>4726069.2899999991</v>
          </cell>
          <cell r="AT1603" t="str">
            <v>5</v>
          </cell>
        </row>
        <row r="1604">
          <cell r="J1604">
            <v>-7827114.54</v>
          </cell>
          <cell r="K1604">
            <v>-7792785.1399999997</v>
          </cell>
          <cell r="L1604">
            <v>-7758455.7400000002</v>
          </cell>
          <cell r="M1604">
            <v>-7724126.3399999999</v>
          </cell>
          <cell r="N1604">
            <v>-7689796.9400000004</v>
          </cell>
          <cell r="O1604">
            <v>-7655467.54</v>
          </cell>
          <cell r="P1604">
            <v>-7621138.1399999997</v>
          </cell>
          <cell r="Q1604">
            <v>-7586808.7400000002</v>
          </cell>
          <cell r="R1604">
            <v>-7552479.3399999999</v>
          </cell>
          <cell r="S1604">
            <v>-7518149.9400000004</v>
          </cell>
          <cell r="T1604">
            <v>-7483820.54</v>
          </cell>
          <cell r="U1604">
            <v>-7449491.1399999997</v>
          </cell>
          <cell r="V1604">
            <v>-7415161.7400000002</v>
          </cell>
          <cell r="W1604">
            <v>-7380832.3399999999</v>
          </cell>
          <cell r="X1604">
            <v>-7346502.9400000004</v>
          </cell>
          <cell r="Y1604">
            <v>-7312173.54</v>
          </cell>
          <cell r="Z1604">
            <v>-7277844.1399999997</v>
          </cell>
          <cell r="AA1604">
            <v>-7243514.7400000002</v>
          </cell>
          <cell r="AD1604">
            <v>-7792785.1400000006</v>
          </cell>
          <cell r="AE1604">
            <v>-7758455.7399999993</v>
          </cell>
          <cell r="AF1604">
            <v>-7724126.3399999999</v>
          </cell>
          <cell r="AG1604">
            <v>-7689796.9400000004</v>
          </cell>
          <cell r="AH1604">
            <v>-7655467.5400000019</v>
          </cell>
          <cell r="AI1604">
            <v>-7621138.1400000006</v>
          </cell>
          <cell r="AJ1604">
            <v>-7586808.7399999993</v>
          </cell>
          <cell r="AK1604">
            <v>-7552479.3399999999</v>
          </cell>
          <cell r="AL1604">
            <v>-7518149.9400000004</v>
          </cell>
          <cell r="AM1604">
            <v>-7483820.5400000019</v>
          </cell>
          <cell r="AN1604">
            <v>-7449491.1400000006</v>
          </cell>
          <cell r="AP1604">
            <v>-7380832.3400000008</v>
          </cell>
          <cell r="AT1604" t="str">
            <v>5</v>
          </cell>
        </row>
        <row r="1605">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D1605">
            <v>0</v>
          </cell>
          <cell r="AE1605">
            <v>0</v>
          </cell>
          <cell r="AF1605">
            <v>0</v>
          </cell>
          <cell r="AG1605">
            <v>0</v>
          </cell>
          <cell r="AH1605">
            <v>0</v>
          </cell>
          <cell r="AI1605">
            <v>0</v>
          </cell>
          <cell r="AJ1605">
            <v>0</v>
          </cell>
          <cell r="AK1605">
            <v>0</v>
          </cell>
          <cell r="AL1605">
            <v>0</v>
          </cell>
          <cell r="AM1605">
            <v>0</v>
          </cell>
          <cell r="AN1605">
            <v>0</v>
          </cell>
          <cell r="AP1605">
            <v>0</v>
          </cell>
          <cell r="AT1605">
            <v>8</v>
          </cell>
        </row>
        <row r="1606">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D1606">
            <v>0</v>
          </cell>
          <cell r="AE1606">
            <v>0</v>
          </cell>
          <cell r="AF1606">
            <v>0</v>
          </cell>
          <cell r="AG1606">
            <v>0</v>
          </cell>
          <cell r="AH1606">
            <v>0</v>
          </cell>
          <cell r="AI1606">
            <v>0</v>
          </cell>
          <cell r="AJ1606">
            <v>0</v>
          </cell>
          <cell r="AK1606">
            <v>0</v>
          </cell>
          <cell r="AL1606">
            <v>0</v>
          </cell>
          <cell r="AM1606">
            <v>0</v>
          </cell>
          <cell r="AN1606">
            <v>0</v>
          </cell>
          <cell r="AP1606">
            <v>0</v>
          </cell>
          <cell r="AT1606">
            <v>8</v>
          </cell>
        </row>
        <row r="1607">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D1607">
            <v>0</v>
          </cell>
          <cell r="AE1607">
            <v>0</v>
          </cell>
          <cell r="AF1607">
            <v>0</v>
          </cell>
          <cell r="AG1607">
            <v>0</v>
          </cell>
          <cell r="AH1607">
            <v>0</v>
          </cell>
          <cell r="AI1607">
            <v>0</v>
          </cell>
          <cell r="AJ1607">
            <v>0</v>
          </cell>
          <cell r="AK1607">
            <v>0</v>
          </cell>
          <cell r="AL1607">
            <v>0</v>
          </cell>
          <cell r="AM1607">
            <v>0</v>
          </cell>
          <cell r="AN1607">
            <v>0</v>
          </cell>
          <cell r="AP1607">
            <v>0</v>
          </cell>
          <cell r="AT1607">
            <v>8</v>
          </cell>
        </row>
        <row r="1608">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D1608">
            <v>0</v>
          </cell>
          <cell r="AE1608">
            <v>0</v>
          </cell>
          <cell r="AF1608">
            <v>0</v>
          </cell>
          <cell r="AG1608">
            <v>0</v>
          </cell>
          <cell r="AH1608">
            <v>0</v>
          </cell>
          <cell r="AI1608">
            <v>0</v>
          </cell>
          <cell r="AJ1608">
            <v>0</v>
          </cell>
          <cell r="AK1608">
            <v>0</v>
          </cell>
          <cell r="AL1608">
            <v>0</v>
          </cell>
          <cell r="AM1608">
            <v>0</v>
          </cell>
          <cell r="AN1608">
            <v>0</v>
          </cell>
          <cell r="AP1608">
            <v>0</v>
          </cell>
          <cell r="AT1608">
            <v>8</v>
          </cell>
        </row>
        <row r="1609">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D1609">
            <v>0</v>
          </cell>
          <cell r="AE1609">
            <v>0</v>
          </cell>
          <cell r="AF1609">
            <v>0</v>
          </cell>
          <cell r="AG1609">
            <v>0</v>
          </cell>
          <cell r="AH1609">
            <v>0</v>
          </cell>
          <cell r="AI1609">
            <v>0</v>
          </cell>
          <cell r="AJ1609">
            <v>0</v>
          </cell>
          <cell r="AK1609">
            <v>0</v>
          </cell>
          <cell r="AL1609">
            <v>0</v>
          </cell>
          <cell r="AM1609">
            <v>0</v>
          </cell>
          <cell r="AN1609">
            <v>0</v>
          </cell>
          <cell r="AP1609">
            <v>0</v>
          </cell>
          <cell r="AT1609">
            <v>8</v>
          </cell>
        </row>
        <row r="1610">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D1610">
            <v>0</v>
          </cell>
          <cell r="AE1610">
            <v>0</v>
          </cell>
          <cell r="AF1610">
            <v>0</v>
          </cell>
          <cell r="AG1610">
            <v>0</v>
          </cell>
          <cell r="AH1610">
            <v>0</v>
          </cell>
          <cell r="AI1610">
            <v>0</v>
          </cell>
          <cell r="AJ1610">
            <v>0</v>
          </cell>
          <cell r="AK1610">
            <v>0</v>
          </cell>
          <cell r="AL1610">
            <v>0</v>
          </cell>
          <cell r="AM1610">
            <v>0</v>
          </cell>
          <cell r="AN1610">
            <v>0</v>
          </cell>
          <cell r="AP1610">
            <v>0</v>
          </cell>
          <cell r="AT1610">
            <v>8</v>
          </cell>
        </row>
        <row r="1611">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D1611">
            <v>0</v>
          </cell>
          <cell r="AE1611">
            <v>0</v>
          </cell>
          <cell r="AF1611">
            <v>0</v>
          </cell>
          <cell r="AG1611">
            <v>0</v>
          </cell>
          <cell r="AH1611">
            <v>0</v>
          </cell>
          <cell r="AI1611">
            <v>0</v>
          </cell>
          <cell r="AJ1611">
            <v>0</v>
          </cell>
          <cell r="AK1611">
            <v>0</v>
          </cell>
          <cell r="AL1611">
            <v>0</v>
          </cell>
          <cell r="AM1611">
            <v>0</v>
          </cell>
          <cell r="AN1611">
            <v>0</v>
          </cell>
          <cell r="AP1611">
            <v>0</v>
          </cell>
          <cell r="AT1611">
            <v>8</v>
          </cell>
        </row>
        <row r="1612">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D1612">
            <v>0</v>
          </cell>
          <cell r="AE1612">
            <v>0</v>
          </cell>
          <cell r="AF1612">
            <v>0</v>
          </cell>
          <cell r="AG1612">
            <v>0</v>
          </cell>
          <cell r="AH1612">
            <v>0</v>
          </cell>
          <cell r="AI1612">
            <v>0</v>
          </cell>
          <cell r="AJ1612">
            <v>0</v>
          </cell>
          <cell r="AK1612">
            <v>0</v>
          </cell>
          <cell r="AL1612">
            <v>0</v>
          </cell>
          <cell r="AM1612">
            <v>0</v>
          </cell>
          <cell r="AN1612">
            <v>0</v>
          </cell>
          <cell r="AP1612">
            <v>0</v>
          </cell>
          <cell r="AT1612">
            <v>8</v>
          </cell>
        </row>
        <row r="1613">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D1613">
            <v>0</v>
          </cell>
          <cell r="AE1613">
            <v>0</v>
          </cell>
          <cell r="AF1613">
            <v>0</v>
          </cell>
          <cell r="AG1613">
            <v>0</v>
          </cell>
          <cell r="AH1613">
            <v>0</v>
          </cell>
          <cell r="AI1613">
            <v>0</v>
          </cell>
          <cell r="AJ1613">
            <v>0</v>
          </cell>
          <cell r="AK1613">
            <v>0</v>
          </cell>
          <cell r="AL1613">
            <v>0</v>
          </cell>
          <cell r="AM1613">
            <v>0</v>
          </cell>
          <cell r="AN1613">
            <v>0</v>
          </cell>
          <cell r="AP1613">
            <v>0</v>
          </cell>
          <cell r="AT1613">
            <v>8</v>
          </cell>
        </row>
        <row r="1614">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D1614">
            <v>0</v>
          </cell>
          <cell r="AE1614">
            <v>0</v>
          </cell>
          <cell r="AF1614">
            <v>0</v>
          </cell>
          <cell r="AG1614">
            <v>0</v>
          </cell>
          <cell r="AH1614">
            <v>0</v>
          </cell>
          <cell r="AI1614">
            <v>0</v>
          </cell>
          <cell r="AJ1614">
            <v>0</v>
          </cell>
          <cell r="AK1614">
            <v>0</v>
          </cell>
          <cell r="AL1614">
            <v>0</v>
          </cell>
          <cell r="AM1614">
            <v>0</v>
          </cell>
          <cell r="AN1614">
            <v>0</v>
          </cell>
          <cell r="AP1614">
            <v>0</v>
          </cell>
          <cell r="AT1614">
            <v>8</v>
          </cell>
        </row>
        <row r="1615">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D1615">
            <v>0</v>
          </cell>
          <cell r="AE1615">
            <v>0</v>
          </cell>
          <cell r="AF1615">
            <v>0</v>
          </cell>
          <cell r="AG1615">
            <v>0</v>
          </cell>
          <cell r="AH1615">
            <v>0</v>
          </cell>
          <cell r="AI1615">
            <v>0</v>
          </cell>
          <cell r="AJ1615">
            <v>0</v>
          </cell>
          <cell r="AK1615">
            <v>0</v>
          </cell>
          <cell r="AL1615">
            <v>0</v>
          </cell>
          <cell r="AM1615">
            <v>0</v>
          </cell>
          <cell r="AN1615">
            <v>0</v>
          </cell>
          <cell r="AP1615">
            <v>0</v>
          </cell>
          <cell r="AT1615">
            <v>8</v>
          </cell>
        </row>
        <row r="1616">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D1616">
            <v>0</v>
          </cell>
          <cell r="AE1616">
            <v>0</v>
          </cell>
          <cell r="AF1616">
            <v>0</v>
          </cell>
          <cell r="AG1616">
            <v>0</v>
          </cell>
          <cell r="AH1616">
            <v>0</v>
          </cell>
          <cell r="AI1616">
            <v>0</v>
          </cell>
          <cell r="AJ1616">
            <v>0</v>
          </cell>
          <cell r="AK1616">
            <v>0</v>
          </cell>
          <cell r="AL1616">
            <v>0</v>
          </cell>
          <cell r="AM1616">
            <v>0</v>
          </cell>
          <cell r="AN1616">
            <v>0</v>
          </cell>
          <cell r="AP1616">
            <v>0</v>
          </cell>
          <cell r="AT1616">
            <v>8</v>
          </cell>
        </row>
        <row r="1617">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D1617">
            <v>0</v>
          </cell>
          <cell r="AE1617">
            <v>0</v>
          </cell>
          <cell r="AF1617">
            <v>0</v>
          </cell>
          <cell r="AG1617">
            <v>0</v>
          </cell>
          <cell r="AH1617">
            <v>0</v>
          </cell>
          <cell r="AI1617">
            <v>0</v>
          </cell>
          <cell r="AJ1617">
            <v>0</v>
          </cell>
          <cell r="AK1617">
            <v>0</v>
          </cell>
          <cell r="AL1617">
            <v>0</v>
          </cell>
          <cell r="AM1617">
            <v>0</v>
          </cell>
          <cell r="AN1617">
            <v>0</v>
          </cell>
          <cell r="AP1617">
            <v>0</v>
          </cell>
          <cell r="AT1617">
            <v>8</v>
          </cell>
        </row>
        <row r="1618">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D1618">
            <v>0</v>
          </cell>
          <cell r="AE1618">
            <v>0</v>
          </cell>
          <cell r="AF1618">
            <v>0</v>
          </cell>
          <cell r="AG1618">
            <v>0</v>
          </cell>
          <cell r="AH1618">
            <v>0</v>
          </cell>
          <cell r="AI1618">
            <v>0</v>
          </cell>
          <cell r="AJ1618">
            <v>0</v>
          </cell>
          <cell r="AK1618">
            <v>0</v>
          </cell>
          <cell r="AL1618">
            <v>0</v>
          </cell>
          <cell r="AM1618">
            <v>0</v>
          </cell>
          <cell r="AN1618">
            <v>0</v>
          </cell>
          <cell r="AP1618">
            <v>0</v>
          </cell>
          <cell r="AT1618">
            <v>8</v>
          </cell>
        </row>
        <row r="1619">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D1619">
            <v>0</v>
          </cell>
          <cell r="AE1619">
            <v>0</v>
          </cell>
          <cell r="AF1619">
            <v>0</v>
          </cell>
          <cell r="AG1619">
            <v>0</v>
          </cell>
          <cell r="AH1619">
            <v>0</v>
          </cell>
          <cell r="AI1619">
            <v>0</v>
          </cell>
          <cell r="AJ1619">
            <v>0</v>
          </cell>
          <cell r="AK1619">
            <v>0</v>
          </cell>
          <cell r="AL1619">
            <v>0</v>
          </cell>
          <cell r="AM1619">
            <v>0</v>
          </cell>
          <cell r="AN1619">
            <v>0</v>
          </cell>
          <cell r="AP1619">
            <v>0</v>
          </cell>
          <cell r="AT1619">
            <v>8</v>
          </cell>
        </row>
        <row r="1620">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D1620">
            <v>0</v>
          </cell>
          <cell r="AE1620">
            <v>0</v>
          </cell>
          <cell r="AF1620">
            <v>0</v>
          </cell>
          <cell r="AG1620">
            <v>0</v>
          </cell>
          <cell r="AH1620">
            <v>0</v>
          </cell>
          <cell r="AI1620">
            <v>0</v>
          </cell>
          <cell r="AJ1620">
            <v>0</v>
          </cell>
          <cell r="AK1620">
            <v>0</v>
          </cell>
          <cell r="AL1620">
            <v>0</v>
          </cell>
          <cell r="AM1620">
            <v>0</v>
          </cell>
          <cell r="AN1620">
            <v>0</v>
          </cell>
          <cell r="AP1620">
            <v>0</v>
          </cell>
          <cell r="AT1620">
            <v>8</v>
          </cell>
        </row>
        <row r="1621">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D1621">
            <v>0</v>
          </cell>
          <cell r="AE1621">
            <v>0</v>
          </cell>
          <cell r="AF1621">
            <v>0</v>
          </cell>
          <cell r="AG1621">
            <v>0</v>
          </cell>
          <cell r="AH1621">
            <v>0</v>
          </cell>
          <cell r="AI1621">
            <v>0</v>
          </cell>
          <cell r="AJ1621">
            <v>0</v>
          </cell>
          <cell r="AK1621">
            <v>0</v>
          </cell>
          <cell r="AL1621">
            <v>0</v>
          </cell>
          <cell r="AM1621">
            <v>0</v>
          </cell>
          <cell r="AN1621">
            <v>0</v>
          </cell>
          <cell r="AP1621">
            <v>0</v>
          </cell>
          <cell r="AT1621">
            <v>8</v>
          </cell>
        </row>
        <row r="1622">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D1622">
            <v>0</v>
          </cell>
          <cell r="AE1622">
            <v>0</v>
          </cell>
          <cell r="AF1622">
            <v>0</v>
          </cell>
          <cell r="AG1622">
            <v>0</v>
          </cell>
          <cell r="AH1622">
            <v>0</v>
          </cell>
          <cell r="AI1622">
            <v>0</v>
          </cell>
          <cell r="AJ1622">
            <v>0</v>
          </cell>
          <cell r="AK1622">
            <v>0</v>
          </cell>
          <cell r="AL1622">
            <v>0</v>
          </cell>
          <cell r="AM1622">
            <v>0</v>
          </cell>
          <cell r="AN1622">
            <v>0</v>
          </cell>
          <cell r="AP1622">
            <v>0</v>
          </cell>
          <cell r="AT1622">
            <v>8</v>
          </cell>
        </row>
        <row r="1623">
          <cell r="J1623">
            <v>-15000000</v>
          </cell>
          <cell r="K1623">
            <v>-15000000</v>
          </cell>
          <cell r="L1623">
            <v>-15000000</v>
          </cell>
          <cell r="M1623">
            <v>-15000000</v>
          </cell>
          <cell r="N1623">
            <v>-15000000</v>
          </cell>
          <cell r="O1623">
            <v>-15000000</v>
          </cell>
          <cell r="P1623">
            <v>-15000000</v>
          </cell>
          <cell r="Q1623">
            <v>-15000000</v>
          </cell>
          <cell r="R1623">
            <v>-15000000</v>
          </cell>
          <cell r="S1623">
            <v>-15000000</v>
          </cell>
          <cell r="T1623">
            <v>-15000000</v>
          </cell>
          <cell r="U1623">
            <v>-15000000</v>
          </cell>
          <cell r="V1623">
            <v>-15000000</v>
          </cell>
          <cell r="W1623">
            <v>-15000000</v>
          </cell>
          <cell r="X1623">
            <v>-15000000</v>
          </cell>
          <cell r="Y1623">
            <v>-15000000</v>
          </cell>
          <cell r="Z1623">
            <v>-15000000</v>
          </cell>
          <cell r="AA1623">
            <v>-15000000</v>
          </cell>
          <cell r="AD1623">
            <v>-15000000</v>
          </cell>
          <cell r="AE1623">
            <v>-15000000</v>
          </cell>
          <cell r="AF1623">
            <v>-15000000</v>
          </cell>
          <cell r="AG1623">
            <v>-15000000</v>
          </cell>
          <cell r="AH1623">
            <v>-15000000</v>
          </cell>
          <cell r="AI1623">
            <v>-15000000</v>
          </cell>
          <cell r="AJ1623">
            <v>-15000000</v>
          </cell>
          <cell r="AK1623">
            <v>-15000000</v>
          </cell>
          <cell r="AL1623">
            <v>-15000000</v>
          </cell>
          <cell r="AM1623">
            <v>-15000000</v>
          </cell>
          <cell r="AN1623">
            <v>-15000000</v>
          </cell>
          <cell r="AP1623">
            <v>-15000000</v>
          </cell>
          <cell r="AT1623">
            <v>8</v>
          </cell>
        </row>
        <row r="1624">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D1624">
            <v>0</v>
          </cell>
          <cell r="AE1624">
            <v>0</v>
          </cell>
          <cell r="AF1624">
            <v>0</v>
          </cell>
          <cell r="AG1624">
            <v>0</v>
          </cell>
          <cell r="AH1624">
            <v>0</v>
          </cell>
          <cell r="AI1624">
            <v>0</v>
          </cell>
          <cell r="AJ1624">
            <v>0</v>
          </cell>
          <cell r="AK1624">
            <v>0</v>
          </cell>
          <cell r="AL1624">
            <v>0</v>
          </cell>
          <cell r="AM1624">
            <v>0</v>
          </cell>
          <cell r="AN1624">
            <v>0</v>
          </cell>
          <cell r="AP1624">
            <v>0</v>
          </cell>
          <cell r="AT1624">
            <v>8</v>
          </cell>
        </row>
        <row r="1625">
          <cell r="J1625">
            <v>-2000000</v>
          </cell>
          <cell r="K1625">
            <v>-2000000</v>
          </cell>
          <cell r="L1625">
            <v>-2000000</v>
          </cell>
          <cell r="M1625">
            <v>-2000000</v>
          </cell>
          <cell r="N1625">
            <v>-2000000</v>
          </cell>
          <cell r="O1625">
            <v>-2000000</v>
          </cell>
          <cell r="P1625">
            <v>-2000000</v>
          </cell>
          <cell r="Q1625">
            <v>-2000000</v>
          </cell>
          <cell r="R1625">
            <v>-2000000</v>
          </cell>
          <cell r="S1625">
            <v>-2000000</v>
          </cell>
          <cell r="T1625">
            <v>-2000000</v>
          </cell>
          <cell r="U1625">
            <v>-2000000</v>
          </cell>
          <cell r="V1625">
            <v>-2000000</v>
          </cell>
          <cell r="W1625">
            <v>-2000000</v>
          </cell>
          <cell r="X1625">
            <v>-2000000</v>
          </cell>
          <cell r="Y1625">
            <v>-2000000</v>
          </cell>
          <cell r="Z1625">
            <v>-2000000</v>
          </cell>
          <cell r="AA1625">
            <v>-2000000</v>
          </cell>
          <cell r="AD1625">
            <v>-2000000</v>
          </cell>
          <cell r="AE1625">
            <v>-2000000</v>
          </cell>
          <cell r="AF1625">
            <v>-2000000</v>
          </cell>
          <cell r="AG1625">
            <v>-2000000</v>
          </cell>
          <cell r="AH1625">
            <v>-2000000</v>
          </cell>
          <cell r="AI1625">
            <v>-2000000</v>
          </cell>
          <cell r="AJ1625">
            <v>-2000000</v>
          </cell>
          <cell r="AK1625">
            <v>-2000000</v>
          </cell>
          <cell r="AL1625">
            <v>-2000000</v>
          </cell>
          <cell r="AM1625">
            <v>-2000000</v>
          </cell>
          <cell r="AN1625">
            <v>-2000000</v>
          </cell>
          <cell r="AP1625">
            <v>-2000000</v>
          </cell>
          <cell r="AT1625">
            <v>8</v>
          </cell>
        </row>
        <row r="1626">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D1626">
            <v>0</v>
          </cell>
          <cell r="AE1626">
            <v>0</v>
          </cell>
          <cell r="AF1626">
            <v>0</v>
          </cell>
          <cell r="AG1626">
            <v>0</v>
          </cell>
          <cell r="AH1626">
            <v>0</v>
          </cell>
          <cell r="AI1626">
            <v>0</v>
          </cell>
          <cell r="AJ1626">
            <v>0</v>
          </cell>
          <cell r="AK1626">
            <v>0</v>
          </cell>
          <cell r="AL1626">
            <v>0</v>
          </cell>
          <cell r="AM1626">
            <v>0</v>
          </cell>
          <cell r="AN1626">
            <v>0</v>
          </cell>
          <cell r="AP1626">
            <v>0</v>
          </cell>
          <cell r="AT1626">
            <v>8</v>
          </cell>
        </row>
        <row r="1627">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D1627">
            <v>0</v>
          </cell>
          <cell r="AE1627">
            <v>0</v>
          </cell>
          <cell r="AF1627">
            <v>0</v>
          </cell>
          <cell r="AG1627">
            <v>0</v>
          </cell>
          <cell r="AH1627">
            <v>0</v>
          </cell>
          <cell r="AI1627">
            <v>0</v>
          </cell>
          <cell r="AJ1627">
            <v>0</v>
          </cell>
          <cell r="AK1627">
            <v>0</v>
          </cell>
          <cell r="AL1627">
            <v>0</v>
          </cell>
          <cell r="AM1627">
            <v>0</v>
          </cell>
          <cell r="AN1627">
            <v>0</v>
          </cell>
          <cell r="AP1627">
            <v>0</v>
          </cell>
          <cell r="AT1627">
            <v>8</v>
          </cell>
        </row>
        <row r="1628">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D1628">
            <v>0</v>
          </cell>
          <cell r="AE1628">
            <v>0</v>
          </cell>
          <cell r="AF1628">
            <v>0</v>
          </cell>
          <cell r="AG1628">
            <v>0</v>
          </cell>
          <cell r="AH1628">
            <v>0</v>
          </cell>
          <cell r="AI1628">
            <v>0</v>
          </cell>
          <cell r="AJ1628">
            <v>0</v>
          </cell>
          <cell r="AK1628">
            <v>0</v>
          </cell>
          <cell r="AL1628">
            <v>0</v>
          </cell>
          <cell r="AM1628">
            <v>0</v>
          </cell>
          <cell r="AN1628">
            <v>0</v>
          </cell>
          <cell r="AP1628">
            <v>0</v>
          </cell>
          <cell r="AT1628">
            <v>8</v>
          </cell>
        </row>
        <row r="1629">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D1629">
            <v>0</v>
          </cell>
          <cell r="AE1629">
            <v>0</v>
          </cell>
          <cell r="AF1629">
            <v>0</v>
          </cell>
          <cell r="AG1629">
            <v>0</v>
          </cell>
          <cell r="AH1629">
            <v>0</v>
          </cell>
          <cell r="AI1629">
            <v>0</v>
          </cell>
          <cell r="AJ1629">
            <v>0</v>
          </cell>
          <cell r="AK1629">
            <v>0</v>
          </cell>
          <cell r="AL1629">
            <v>0</v>
          </cell>
          <cell r="AM1629">
            <v>0</v>
          </cell>
          <cell r="AN1629">
            <v>0</v>
          </cell>
          <cell r="AP1629">
            <v>0</v>
          </cell>
          <cell r="AT1629">
            <v>8</v>
          </cell>
        </row>
        <row r="1630">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D1630">
            <v>0</v>
          </cell>
          <cell r="AE1630">
            <v>0</v>
          </cell>
          <cell r="AF1630">
            <v>0</v>
          </cell>
          <cell r="AG1630">
            <v>0</v>
          </cell>
          <cell r="AH1630">
            <v>0</v>
          </cell>
          <cell r="AI1630">
            <v>0</v>
          </cell>
          <cell r="AJ1630">
            <v>0</v>
          </cell>
          <cell r="AK1630">
            <v>0</v>
          </cell>
          <cell r="AL1630">
            <v>0</v>
          </cell>
          <cell r="AM1630">
            <v>0</v>
          </cell>
          <cell r="AN1630">
            <v>0</v>
          </cell>
          <cell r="AP1630">
            <v>0</v>
          </cell>
          <cell r="AT1630">
            <v>0</v>
          </cell>
        </row>
        <row r="1631">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D1631">
            <v>0</v>
          </cell>
          <cell r="AE1631">
            <v>0</v>
          </cell>
          <cell r="AF1631">
            <v>0</v>
          </cell>
          <cell r="AG1631">
            <v>0</v>
          </cell>
          <cell r="AH1631">
            <v>0</v>
          </cell>
          <cell r="AI1631">
            <v>0</v>
          </cell>
          <cell r="AJ1631">
            <v>0</v>
          </cell>
          <cell r="AK1631">
            <v>0</v>
          </cell>
          <cell r="AL1631">
            <v>0</v>
          </cell>
          <cell r="AM1631">
            <v>0</v>
          </cell>
          <cell r="AN1631">
            <v>0</v>
          </cell>
          <cell r="AP1631">
            <v>0</v>
          </cell>
          <cell r="AT1631">
            <v>8</v>
          </cell>
        </row>
        <row r="1632">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D1632">
            <v>0</v>
          </cell>
          <cell r="AE1632">
            <v>0</v>
          </cell>
          <cell r="AF1632">
            <v>0</v>
          </cell>
          <cell r="AG1632">
            <v>0</v>
          </cell>
          <cell r="AH1632">
            <v>0</v>
          </cell>
          <cell r="AI1632">
            <v>0</v>
          </cell>
          <cell r="AJ1632">
            <v>0</v>
          </cell>
          <cell r="AK1632">
            <v>0</v>
          </cell>
          <cell r="AL1632">
            <v>0</v>
          </cell>
          <cell r="AM1632">
            <v>0</v>
          </cell>
          <cell r="AN1632">
            <v>0</v>
          </cell>
          <cell r="AP1632">
            <v>0</v>
          </cell>
          <cell r="AT1632">
            <v>8</v>
          </cell>
        </row>
        <row r="1633">
          <cell r="J1633">
            <v>-300000000</v>
          </cell>
          <cell r="K1633">
            <v>-300000000</v>
          </cell>
          <cell r="L1633">
            <v>-300000000</v>
          </cell>
          <cell r="M1633">
            <v>-300000000</v>
          </cell>
          <cell r="N1633">
            <v>-300000000</v>
          </cell>
          <cell r="O1633">
            <v>-300000000</v>
          </cell>
          <cell r="P1633">
            <v>-300000000</v>
          </cell>
          <cell r="Q1633">
            <v>-300000000</v>
          </cell>
          <cell r="R1633">
            <v>-300000000</v>
          </cell>
          <cell r="S1633">
            <v>-300000000</v>
          </cell>
          <cell r="T1633">
            <v>-300000000</v>
          </cell>
          <cell r="U1633">
            <v>-300000000</v>
          </cell>
          <cell r="V1633">
            <v>-300000000</v>
          </cell>
          <cell r="W1633">
            <v>-300000000</v>
          </cell>
          <cell r="X1633">
            <v>-300000000</v>
          </cell>
          <cell r="Y1633">
            <v>-300000000</v>
          </cell>
          <cell r="Z1633">
            <v>-300000000</v>
          </cell>
          <cell r="AA1633">
            <v>-300000000</v>
          </cell>
          <cell r="AD1633">
            <v>-300000000</v>
          </cell>
          <cell r="AE1633">
            <v>-300000000</v>
          </cell>
          <cell r="AF1633">
            <v>-300000000</v>
          </cell>
          <cell r="AG1633">
            <v>-300000000</v>
          </cell>
          <cell r="AH1633">
            <v>-300000000</v>
          </cell>
          <cell r="AI1633">
            <v>-300000000</v>
          </cell>
          <cell r="AJ1633">
            <v>-300000000</v>
          </cell>
          <cell r="AK1633">
            <v>-300000000</v>
          </cell>
          <cell r="AL1633">
            <v>-300000000</v>
          </cell>
          <cell r="AM1633">
            <v>-300000000</v>
          </cell>
          <cell r="AN1633">
            <v>-300000000</v>
          </cell>
          <cell r="AP1633">
            <v>-300000000</v>
          </cell>
          <cell r="AT1633">
            <v>8</v>
          </cell>
        </row>
        <row r="1634">
          <cell r="J1634">
            <v>-200000000</v>
          </cell>
          <cell r="K1634">
            <v>-200000000</v>
          </cell>
          <cell r="L1634">
            <v>-200000000</v>
          </cell>
          <cell r="M1634">
            <v>-200000000</v>
          </cell>
          <cell r="N1634">
            <v>-200000000</v>
          </cell>
          <cell r="O1634">
            <v>-200000000</v>
          </cell>
          <cell r="P1634">
            <v>-200000000</v>
          </cell>
          <cell r="Q1634">
            <v>-200000000</v>
          </cell>
          <cell r="R1634">
            <v>-200000000</v>
          </cell>
          <cell r="S1634">
            <v>-200000000</v>
          </cell>
          <cell r="T1634">
            <v>-200000000</v>
          </cell>
          <cell r="U1634">
            <v>-200000000</v>
          </cell>
          <cell r="V1634">
            <v>-200000000</v>
          </cell>
          <cell r="W1634">
            <v>-200000000</v>
          </cell>
          <cell r="X1634">
            <v>-200000000</v>
          </cell>
          <cell r="Y1634">
            <v>-200000000</v>
          </cell>
          <cell r="Z1634">
            <v>-200000000</v>
          </cell>
          <cell r="AA1634">
            <v>-200000000</v>
          </cell>
          <cell r="AD1634">
            <v>-200000000</v>
          </cell>
          <cell r="AE1634">
            <v>-200000000</v>
          </cell>
          <cell r="AF1634">
            <v>-200000000</v>
          </cell>
          <cell r="AG1634">
            <v>-200000000</v>
          </cell>
          <cell r="AH1634">
            <v>-200000000</v>
          </cell>
          <cell r="AI1634">
            <v>-200000000</v>
          </cell>
          <cell r="AJ1634">
            <v>-200000000</v>
          </cell>
          <cell r="AK1634">
            <v>-200000000</v>
          </cell>
          <cell r="AL1634">
            <v>-200000000</v>
          </cell>
          <cell r="AM1634">
            <v>-200000000</v>
          </cell>
          <cell r="AN1634">
            <v>-200000000</v>
          </cell>
          <cell r="AP1634">
            <v>-200000000</v>
          </cell>
          <cell r="AT1634">
            <v>8</v>
          </cell>
        </row>
        <row r="1635">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D1635">
            <v>0</v>
          </cell>
          <cell r="AE1635">
            <v>0</v>
          </cell>
          <cell r="AF1635">
            <v>0</v>
          </cell>
          <cell r="AG1635">
            <v>0</v>
          </cell>
          <cell r="AH1635">
            <v>0</v>
          </cell>
          <cell r="AI1635">
            <v>0</v>
          </cell>
          <cell r="AJ1635">
            <v>0</v>
          </cell>
          <cell r="AK1635">
            <v>0</v>
          </cell>
          <cell r="AL1635">
            <v>0</v>
          </cell>
          <cell r="AM1635">
            <v>0</v>
          </cell>
          <cell r="AN1635">
            <v>0</v>
          </cell>
          <cell r="AP1635">
            <v>0</v>
          </cell>
          <cell r="AT1635">
            <v>8</v>
          </cell>
        </row>
        <row r="1636">
          <cell r="J1636">
            <v>-100000000</v>
          </cell>
          <cell r="K1636">
            <v>-100000000</v>
          </cell>
          <cell r="L1636">
            <v>-100000000</v>
          </cell>
          <cell r="M1636">
            <v>-100000000</v>
          </cell>
          <cell r="N1636">
            <v>-100000000</v>
          </cell>
          <cell r="O1636">
            <v>-100000000</v>
          </cell>
          <cell r="P1636">
            <v>-100000000</v>
          </cell>
          <cell r="Q1636">
            <v>-100000000</v>
          </cell>
          <cell r="R1636">
            <v>-100000000</v>
          </cell>
          <cell r="S1636">
            <v>-100000000</v>
          </cell>
          <cell r="T1636">
            <v>-100000000</v>
          </cell>
          <cell r="U1636">
            <v>-100000000</v>
          </cell>
          <cell r="V1636">
            <v>-100000000</v>
          </cell>
          <cell r="W1636">
            <v>-100000000</v>
          </cell>
          <cell r="X1636">
            <v>-100000000</v>
          </cell>
          <cell r="Y1636">
            <v>-100000000</v>
          </cell>
          <cell r="Z1636">
            <v>-100000000</v>
          </cell>
          <cell r="AA1636">
            <v>-100000000</v>
          </cell>
          <cell r="AD1636">
            <v>-100000000</v>
          </cell>
          <cell r="AE1636">
            <v>-100000000</v>
          </cell>
          <cell r="AF1636">
            <v>-100000000</v>
          </cell>
          <cell r="AG1636">
            <v>-100000000</v>
          </cell>
          <cell r="AH1636">
            <v>-100000000</v>
          </cell>
          <cell r="AI1636">
            <v>-100000000</v>
          </cell>
          <cell r="AJ1636">
            <v>-100000000</v>
          </cell>
          <cell r="AK1636">
            <v>-100000000</v>
          </cell>
          <cell r="AL1636">
            <v>-100000000</v>
          </cell>
          <cell r="AM1636">
            <v>-100000000</v>
          </cell>
          <cell r="AN1636">
            <v>-100000000</v>
          </cell>
          <cell r="AP1636">
            <v>-100000000</v>
          </cell>
          <cell r="AT1636">
            <v>8</v>
          </cell>
        </row>
        <row r="1637">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D1637">
            <v>0</v>
          </cell>
          <cell r="AE1637">
            <v>0</v>
          </cell>
          <cell r="AF1637">
            <v>0</v>
          </cell>
          <cell r="AG1637">
            <v>0</v>
          </cell>
          <cell r="AH1637">
            <v>0</v>
          </cell>
          <cell r="AI1637">
            <v>0</v>
          </cell>
          <cell r="AJ1637">
            <v>0</v>
          </cell>
          <cell r="AK1637">
            <v>0</v>
          </cell>
          <cell r="AL1637">
            <v>0</v>
          </cell>
          <cell r="AM1637">
            <v>0</v>
          </cell>
          <cell r="AN1637">
            <v>0</v>
          </cell>
          <cell r="AP1637">
            <v>0</v>
          </cell>
          <cell r="AT1637">
            <v>8</v>
          </cell>
        </row>
        <row r="1638">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D1638">
            <v>0</v>
          </cell>
          <cell r="AE1638">
            <v>0</v>
          </cell>
          <cell r="AF1638">
            <v>0</v>
          </cell>
          <cell r="AG1638">
            <v>0</v>
          </cell>
          <cell r="AH1638">
            <v>0</v>
          </cell>
          <cell r="AI1638">
            <v>0</v>
          </cell>
          <cell r="AJ1638">
            <v>0</v>
          </cell>
          <cell r="AK1638">
            <v>0</v>
          </cell>
          <cell r="AL1638">
            <v>0</v>
          </cell>
          <cell r="AM1638">
            <v>0</v>
          </cell>
          <cell r="AN1638">
            <v>0</v>
          </cell>
          <cell r="AP1638">
            <v>0</v>
          </cell>
          <cell r="AT1638">
            <v>8</v>
          </cell>
        </row>
        <row r="1639">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D1639">
            <v>0</v>
          </cell>
          <cell r="AE1639">
            <v>0</v>
          </cell>
          <cell r="AF1639">
            <v>0</v>
          </cell>
          <cell r="AG1639">
            <v>0</v>
          </cell>
          <cell r="AH1639">
            <v>0</v>
          </cell>
          <cell r="AI1639">
            <v>0</v>
          </cell>
          <cell r="AJ1639">
            <v>0</v>
          </cell>
          <cell r="AK1639">
            <v>0</v>
          </cell>
          <cell r="AL1639">
            <v>0</v>
          </cell>
          <cell r="AM1639">
            <v>0</v>
          </cell>
          <cell r="AN1639">
            <v>0</v>
          </cell>
          <cell r="AP1639">
            <v>0</v>
          </cell>
          <cell r="AT1639">
            <v>8</v>
          </cell>
        </row>
        <row r="1640">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D1640">
            <v>0</v>
          </cell>
          <cell r="AE1640">
            <v>0</v>
          </cell>
          <cell r="AF1640">
            <v>0</v>
          </cell>
          <cell r="AG1640">
            <v>0</v>
          </cell>
          <cell r="AH1640">
            <v>0</v>
          </cell>
          <cell r="AI1640">
            <v>0</v>
          </cell>
          <cell r="AJ1640">
            <v>0</v>
          </cell>
          <cell r="AK1640">
            <v>0</v>
          </cell>
          <cell r="AL1640">
            <v>0</v>
          </cell>
          <cell r="AM1640">
            <v>0</v>
          </cell>
          <cell r="AN1640">
            <v>0</v>
          </cell>
          <cell r="AP1640">
            <v>0</v>
          </cell>
          <cell r="AT1640">
            <v>8</v>
          </cell>
        </row>
        <row r="1641">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D1641">
            <v>0</v>
          </cell>
          <cell r="AE1641">
            <v>0</v>
          </cell>
          <cell r="AF1641">
            <v>0</v>
          </cell>
          <cell r="AG1641">
            <v>0</v>
          </cell>
          <cell r="AH1641">
            <v>0</v>
          </cell>
          <cell r="AI1641">
            <v>0</v>
          </cell>
          <cell r="AJ1641">
            <v>0</v>
          </cell>
          <cell r="AK1641">
            <v>0</v>
          </cell>
          <cell r="AL1641">
            <v>0</v>
          </cell>
          <cell r="AM1641">
            <v>0</v>
          </cell>
          <cell r="AN1641">
            <v>0</v>
          </cell>
          <cell r="AP1641">
            <v>0</v>
          </cell>
          <cell r="AT1641">
            <v>8</v>
          </cell>
        </row>
        <row r="1642">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D1642">
            <v>0</v>
          </cell>
          <cell r="AE1642">
            <v>0</v>
          </cell>
          <cell r="AF1642">
            <v>0</v>
          </cell>
          <cell r="AG1642">
            <v>0</v>
          </cell>
          <cell r="AH1642">
            <v>0</v>
          </cell>
          <cell r="AI1642">
            <v>0</v>
          </cell>
          <cell r="AJ1642">
            <v>0</v>
          </cell>
          <cell r="AK1642">
            <v>0</v>
          </cell>
          <cell r="AL1642">
            <v>0</v>
          </cell>
          <cell r="AM1642">
            <v>0</v>
          </cell>
          <cell r="AN1642">
            <v>0</v>
          </cell>
          <cell r="AP1642">
            <v>0</v>
          </cell>
          <cell r="AT1642">
            <v>8</v>
          </cell>
        </row>
        <row r="1643">
          <cell r="J1643">
            <v>-250000000</v>
          </cell>
          <cell r="K1643">
            <v>-250000000</v>
          </cell>
          <cell r="L1643">
            <v>-250000000</v>
          </cell>
          <cell r="M1643">
            <v>-250000000</v>
          </cell>
          <cell r="N1643">
            <v>-250000000</v>
          </cell>
          <cell r="O1643">
            <v>-250000000</v>
          </cell>
          <cell r="P1643">
            <v>-250000000</v>
          </cell>
          <cell r="Q1643">
            <v>-250000000</v>
          </cell>
          <cell r="R1643">
            <v>-250000000</v>
          </cell>
          <cell r="S1643">
            <v>-250000000</v>
          </cell>
          <cell r="T1643">
            <v>-250000000</v>
          </cell>
          <cell r="U1643">
            <v>-250000000</v>
          </cell>
          <cell r="V1643">
            <v>-250000000</v>
          </cell>
          <cell r="W1643">
            <v>-250000000</v>
          </cell>
          <cell r="X1643">
            <v>-250000000</v>
          </cell>
          <cell r="Y1643">
            <v>-250000000</v>
          </cell>
          <cell r="Z1643">
            <v>-250000000</v>
          </cell>
          <cell r="AA1643">
            <v>-250000000</v>
          </cell>
          <cell r="AD1643">
            <v>-250000000</v>
          </cell>
          <cell r="AE1643">
            <v>-250000000</v>
          </cell>
          <cell r="AF1643">
            <v>-250000000</v>
          </cell>
          <cell r="AG1643">
            <v>-250000000</v>
          </cell>
          <cell r="AH1643">
            <v>-250000000</v>
          </cell>
          <cell r="AI1643">
            <v>-250000000</v>
          </cell>
          <cell r="AJ1643">
            <v>-250000000</v>
          </cell>
          <cell r="AK1643">
            <v>-250000000</v>
          </cell>
          <cell r="AL1643">
            <v>-250000000</v>
          </cell>
          <cell r="AM1643">
            <v>-250000000</v>
          </cell>
          <cell r="AN1643">
            <v>-250000000</v>
          </cell>
          <cell r="AP1643">
            <v>-250000000</v>
          </cell>
          <cell r="AT1643">
            <v>8</v>
          </cell>
        </row>
        <row r="1644">
          <cell r="J1644">
            <v>-138460000</v>
          </cell>
          <cell r="K1644">
            <v>-138460000</v>
          </cell>
          <cell r="L1644">
            <v>-138460000</v>
          </cell>
          <cell r="M1644">
            <v>-138460000</v>
          </cell>
          <cell r="N1644">
            <v>-138460000</v>
          </cell>
          <cell r="O1644">
            <v>-138460000</v>
          </cell>
          <cell r="P1644">
            <v>-138460000</v>
          </cell>
          <cell r="Q1644">
            <v>-138460000</v>
          </cell>
          <cell r="R1644">
            <v>-138460000</v>
          </cell>
          <cell r="S1644">
            <v>-138460000</v>
          </cell>
          <cell r="T1644">
            <v>-138460000</v>
          </cell>
          <cell r="U1644">
            <v>-138460000</v>
          </cell>
          <cell r="V1644">
            <v>-138460000</v>
          </cell>
          <cell r="W1644">
            <v>-138460000</v>
          </cell>
          <cell r="X1644">
            <v>-138460000</v>
          </cell>
          <cell r="Y1644">
            <v>-138460000</v>
          </cell>
          <cell r="Z1644">
            <v>-138460000</v>
          </cell>
          <cell r="AA1644">
            <v>-138460000</v>
          </cell>
          <cell r="AD1644">
            <v>-138460000</v>
          </cell>
          <cell r="AE1644">
            <v>-138460000</v>
          </cell>
          <cell r="AF1644">
            <v>-138460000</v>
          </cell>
          <cell r="AG1644">
            <v>-138460000</v>
          </cell>
          <cell r="AH1644">
            <v>-138460000</v>
          </cell>
          <cell r="AI1644">
            <v>-138460000</v>
          </cell>
          <cell r="AJ1644">
            <v>-138460000</v>
          </cell>
          <cell r="AK1644">
            <v>-138460000</v>
          </cell>
          <cell r="AL1644">
            <v>-138460000</v>
          </cell>
          <cell r="AM1644">
            <v>-138460000</v>
          </cell>
          <cell r="AN1644">
            <v>-138460000</v>
          </cell>
          <cell r="AP1644">
            <v>-138460000</v>
          </cell>
          <cell r="AT1644" t="str">
            <v>8</v>
          </cell>
        </row>
        <row r="1645">
          <cell r="J1645">
            <v>-23400000</v>
          </cell>
          <cell r="K1645">
            <v>-23400000</v>
          </cell>
          <cell r="L1645">
            <v>-23400000</v>
          </cell>
          <cell r="M1645">
            <v>-23400000</v>
          </cell>
          <cell r="N1645">
            <v>-23400000</v>
          </cell>
          <cell r="O1645">
            <v>-23400000</v>
          </cell>
          <cell r="P1645">
            <v>-23400000</v>
          </cell>
          <cell r="Q1645">
            <v>-23400000</v>
          </cell>
          <cell r="R1645">
            <v>-23400000</v>
          </cell>
          <cell r="S1645">
            <v>-23400000</v>
          </cell>
          <cell r="T1645">
            <v>-23400000</v>
          </cell>
          <cell r="U1645">
            <v>-23400000</v>
          </cell>
          <cell r="V1645">
            <v>-23400000</v>
          </cell>
          <cell r="W1645">
            <v>-23400000</v>
          </cell>
          <cell r="X1645">
            <v>-23400000</v>
          </cell>
          <cell r="Y1645">
            <v>-23400000</v>
          </cell>
          <cell r="Z1645">
            <v>-23400000</v>
          </cell>
          <cell r="AA1645">
            <v>-23400000</v>
          </cell>
          <cell r="AD1645">
            <v>-23400000</v>
          </cell>
          <cell r="AE1645">
            <v>-23400000</v>
          </cell>
          <cell r="AF1645">
            <v>-23400000</v>
          </cell>
          <cell r="AG1645">
            <v>-23400000</v>
          </cell>
          <cell r="AH1645">
            <v>-23400000</v>
          </cell>
          <cell r="AI1645">
            <v>-23400000</v>
          </cell>
          <cell r="AJ1645">
            <v>-23400000</v>
          </cell>
          <cell r="AK1645">
            <v>-23400000</v>
          </cell>
          <cell r="AL1645">
            <v>-23400000</v>
          </cell>
          <cell r="AM1645">
            <v>-23400000</v>
          </cell>
          <cell r="AN1645">
            <v>-23400000</v>
          </cell>
          <cell r="AP1645">
            <v>-23400000</v>
          </cell>
          <cell r="AT1645" t="str">
            <v>8</v>
          </cell>
        </row>
        <row r="1646">
          <cell r="J1646">
            <v>-425000000</v>
          </cell>
          <cell r="K1646">
            <v>-425000000</v>
          </cell>
          <cell r="L1646">
            <v>-425000000</v>
          </cell>
          <cell r="M1646">
            <v>-425000000</v>
          </cell>
          <cell r="N1646">
            <v>-425000000</v>
          </cell>
          <cell r="O1646">
            <v>-425000000</v>
          </cell>
          <cell r="P1646">
            <v>-425000000</v>
          </cell>
          <cell r="Q1646">
            <v>-425000000</v>
          </cell>
          <cell r="R1646">
            <v>-425000000</v>
          </cell>
          <cell r="S1646">
            <v>-425000000</v>
          </cell>
          <cell r="T1646">
            <v>-425000000</v>
          </cell>
          <cell r="U1646">
            <v>-425000000</v>
          </cell>
          <cell r="V1646">
            <v>-425000000</v>
          </cell>
          <cell r="W1646">
            <v>-425000000</v>
          </cell>
          <cell r="X1646">
            <v>-425000000</v>
          </cell>
          <cell r="Y1646">
            <v>-425000000</v>
          </cell>
          <cell r="Z1646">
            <v>-425000000</v>
          </cell>
          <cell r="AA1646">
            <v>-425000000</v>
          </cell>
          <cell r="AD1646">
            <v>-425000000</v>
          </cell>
          <cell r="AE1646">
            <v>-425000000</v>
          </cell>
          <cell r="AF1646">
            <v>-425000000</v>
          </cell>
          <cell r="AG1646">
            <v>-425000000</v>
          </cell>
          <cell r="AH1646">
            <v>-425000000</v>
          </cell>
          <cell r="AI1646">
            <v>-425000000</v>
          </cell>
          <cell r="AJ1646">
            <v>-425000000</v>
          </cell>
          <cell r="AK1646">
            <v>-425000000</v>
          </cell>
          <cell r="AL1646">
            <v>-425000000</v>
          </cell>
          <cell r="AM1646">
            <v>-425000000</v>
          </cell>
          <cell r="AN1646">
            <v>-425000000</v>
          </cell>
          <cell r="AP1646">
            <v>-425000000</v>
          </cell>
          <cell r="AT1646" t="str">
            <v>8</v>
          </cell>
        </row>
        <row r="1647">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D1647">
            <v>0</v>
          </cell>
          <cell r="AE1647">
            <v>0</v>
          </cell>
          <cell r="AF1647">
            <v>0</v>
          </cell>
          <cell r="AG1647">
            <v>0</v>
          </cell>
          <cell r="AH1647">
            <v>0</v>
          </cell>
          <cell r="AI1647">
            <v>0</v>
          </cell>
          <cell r="AJ1647">
            <v>0</v>
          </cell>
          <cell r="AK1647">
            <v>0</v>
          </cell>
          <cell r="AL1647">
            <v>0</v>
          </cell>
          <cell r="AM1647">
            <v>0</v>
          </cell>
          <cell r="AN1647">
            <v>0</v>
          </cell>
          <cell r="AP1647">
            <v>0</v>
          </cell>
          <cell r="AT1647">
            <v>8</v>
          </cell>
        </row>
        <row r="1648">
          <cell r="J1648">
            <v>-250000000</v>
          </cell>
          <cell r="K1648">
            <v>-250000000</v>
          </cell>
          <cell r="L1648">
            <v>-250000000</v>
          </cell>
          <cell r="M1648">
            <v>-250000000</v>
          </cell>
          <cell r="N1648">
            <v>-250000000</v>
          </cell>
          <cell r="O1648">
            <v>-250000000</v>
          </cell>
          <cell r="P1648">
            <v>-250000000</v>
          </cell>
          <cell r="Q1648">
            <v>-250000000</v>
          </cell>
          <cell r="R1648">
            <v>-250000000</v>
          </cell>
          <cell r="S1648">
            <v>-250000000</v>
          </cell>
          <cell r="T1648">
            <v>-250000000</v>
          </cell>
          <cell r="U1648">
            <v>-250000000</v>
          </cell>
          <cell r="V1648">
            <v>-250000000</v>
          </cell>
          <cell r="W1648">
            <v>-250000000</v>
          </cell>
          <cell r="X1648">
            <v>-250000000</v>
          </cell>
          <cell r="Y1648">
            <v>-250000000</v>
          </cell>
          <cell r="Z1648">
            <v>-250000000</v>
          </cell>
          <cell r="AA1648">
            <v>-250000000</v>
          </cell>
          <cell r="AD1648">
            <v>-250000000</v>
          </cell>
          <cell r="AE1648">
            <v>-250000000</v>
          </cell>
          <cell r="AF1648">
            <v>-250000000</v>
          </cell>
          <cell r="AG1648">
            <v>-250000000</v>
          </cell>
          <cell r="AH1648">
            <v>-250000000</v>
          </cell>
          <cell r="AI1648">
            <v>-250000000</v>
          </cell>
          <cell r="AJ1648">
            <v>-250000000</v>
          </cell>
          <cell r="AK1648">
            <v>-250000000</v>
          </cell>
          <cell r="AL1648">
            <v>-250000000</v>
          </cell>
          <cell r="AM1648">
            <v>-250000000</v>
          </cell>
          <cell r="AN1648">
            <v>-250000000</v>
          </cell>
          <cell r="AP1648">
            <v>-250000000</v>
          </cell>
          <cell r="AT1648" t="str">
            <v>8</v>
          </cell>
        </row>
        <row r="1649">
          <cell r="J1649">
            <v>-45000000</v>
          </cell>
          <cell r="K1649">
            <v>-45000000</v>
          </cell>
          <cell r="L1649">
            <v>-45000000</v>
          </cell>
          <cell r="M1649">
            <v>-45000000</v>
          </cell>
          <cell r="N1649">
            <v>-45000000</v>
          </cell>
          <cell r="O1649">
            <v>-45000000</v>
          </cell>
          <cell r="P1649">
            <v>-45000000</v>
          </cell>
          <cell r="Q1649">
            <v>-45000000</v>
          </cell>
          <cell r="R1649">
            <v>-45000000</v>
          </cell>
          <cell r="S1649">
            <v>-45000000</v>
          </cell>
          <cell r="T1649">
            <v>-45000000</v>
          </cell>
          <cell r="U1649">
            <v>-45000000</v>
          </cell>
          <cell r="V1649">
            <v>-45000000</v>
          </cell>
          <cell r="W1649">
            <v>-45000000</v>
          </cell>
          <cell r="X1649">
            <v>-45000000</v>
          </cell>
          <cell r="Y1649">
            <v>-45000000</v>
          </cell>
          <cell r="Z1649">
            <v>-45000000</v>
          </cell>
          <cell r="AA1649">
            <v>-45000000</v>
          </cell>
          <cell r="AD1649">
            <v>-45000000</v>
          </cell>
          <cell r="AE1649">
            <v>-45000000</v>
          </cell>
          <cell r="AF1649">
            <v>-45000000</v>
          </cell>
          <cell r="AG1649">
            <v>-45000000</v>
          </cell>
          <cell r="AH1649">
            <v>-45000000</v>
          </cell>
          <cell r="AI1649">
            <v>-45000000</v>
          </cell>
          <cell r="AJ1649">
            <v>-45000000</v>
          </cell>
          <cell r="AK1649">
            <v>-45000000</v>
          </cell>
          <cell r="AL1649">
            <v>-45000000</v>
          </cell>
          <cell r="AM1649">
            <v>-45000000</v>
          </cell>
          <cell r="AN1649">
            <v>-45000000</v>
          </cell>
          <cell r="AP1649">
            <v>-45000000</v>
          </cell>
          <cell r="AT1649" t="str">
            <v>8</v>
          </cell>
        </row>
        <row r="1650">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D1650">
            <v>0</v>
          </cell>
          <cell r="AE1650">
            <v>0</v>
          </cell>
          <cell r="AF1650">
            <v>0</v>
          </cell>
          <cell r="AG1650">
            <v>0</v>
          </cell>
          <cell r="AH1650">
            <v>0</v>
          </cell>
          <cell r="AI1650">
            <v>0</v>
          </cell>
          <cell r="AJ1650">
            <v>0</v>
          </cell>
          <cell r="AK1650">
            <v>0</v>
          </cell>
          <cell r="AL1650">
            <v>0</v>
          </cell>
          <cell r="AM1650">
            <v>0</v>
          </cell>
          <cell r="AN1650">
            <v>0</v>
          </cell>
          <cell r="AP1650">
            <v>0</v>
          </cell>
          <cell r="AT1650">
            <v>8</v>
          </cell>
        </row>
        <row r="1651">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D1651">
            <v>0</v>
          </cell>
          <cell r="AE1651">
            <v>0</v>
          </cell>
          <cell r="AF1651">
            <v>0</v>
          </cell>
          <cell r="AG1651">
            <v>0</v>
          </cell>
          <cell r="AH1651">
            <v>0</v>
          </cell>
          <cell r="AI1651">
            <v>0</v>
          </cell>
          <cell r="AJ1651">
            <v>0</v>
          </cell>
          <cell r="AK1651">
            <v>0</v>
          </cell>
          <cell r="AL1651">
            <v>0</v>
          </cell>
          <cell r="AM1651">
            <v>0</v>
          </cell>
          <cell r="AN1651">
            <v>0</v>
          </cell>
          <cell r="AP1651">
            <v>0</v>
          </cell>
          <cell r="AT1651">
            <v>8</v>
          </cell>
        </row>
        <row r="1652">
          <cell r="J1652">
            <v>-250000000</v>
          </cell>
          <cell r="K1652">
            <v>-250000000</v>
          </cell>
          <cell r="L1652">
            <v>-250000000</v>
          </cell>
          <cell r="M1652">
            <v>-250000000</v>
          </cell>
          <cell r="N1652">
            <v>-250000000</v>
          </cell>
          <cell r="O1652">
            <v>-250000000</v>
          </cell>
          <cell r="P1652">
            <v>-250000000</v>
          </cell>
          <cell r="Q1652">
            <v>-250000000</v>
          </cell>
          <cell r="R1652">
            <v>-250000000</v>
          </cell>
          <cell r="S1652">
            <v>-250000000</v>
          </cell>
          <cell r="T1652">
            <v>-250000000</v>
          </cell>
          <cell r="U1652">
            <v>-250000000</v>
          </cell>
          <cell r="V1652">
            <v>-250000000</v>
          </cell>
          <cell r="W1652">
            <v>-250000000</v>
          </cell>
          <cell r="X1652">
            <v>-250000000</v>
          </cell>
          <cell r="Y1652">
            <v>-250000000</v>
          </cell>
          <cell r="Z1652">
            <v>-250000000</v>
          </cell>
          <cell r="AA1652">
            <v>-250000000</v>
          </cell>
          <cell r="AD1652">
            <v>-250000000</v>
          </cell>
          <cell r="AE1652">
            <v>-250000000</v>
          </cell>
          <cell r="AF1652">
            <v>-250000000</v>
          </cell>
          <cell r="AG1652">
            <v>-250000000</v>
          </cell>
          <cell r="AH1652">
            <v>-250000000</v>
          </cell>
          <cell r="AI1652">
            <v>-250000000</v>
          </cell>
          <cell r="AJ1652">
            <v>-250000000</v>
          </cell>
          <cell r="AK1652">
            <v>-250000000</v>
          </cell>
          <cell r="AL1652">
            <v>-250000000</v>
          </cell>
          <cell r="AM1652">
            <v>-250000000</v>
          </cell>
          <cell r="AN1652">
            <v>-250000000</v>
          </cell>
          <cell r="AP1652">
            <v>-250000000</v>
          </cell>
          <cell r="AT1652" t="str">
            <v>8</v>
          </cell>
        </row>
        <row r="1653">
          <cell r="J1653">
            <v>-300000000</v>
          </cell>
          <cell r="K1653">
            <v>-300000000</v>
          </cell>
          <cell r="L1653">
            <v>-300000000</v>
          </cell>
          <cell r="M1653">
            <v>-300000000</v>
          </cell>
          <cell r="N1653">
            <v>-300000000</v>
          </cell>
          <cell r="O1653">
            <v>-300000000</v>
          </cell>
          <cell r="P1653">
            <v>-300000000</v>
          </cell>
          <cell r="Q1653">
            <v>-300000000</v>
          </cell>
          <cell r="R1653">
            <v>-300000000</v>
          </cell>
          <cell r="S1653">
            <v>-300000000</v>
          </cell>
          <cell r="T1653">
            <v>-300000000</v>
          </cell>
          <cell r="U1653">
            <v>-300000000</v>
          </cell>
          <cell r="V1653">
            <v>-300000000</v>
          </cell>
          <cell r="W1653">
            <v>-300000000</v>
          </cell>
          <cell r="X1653">
            <v>-300000000</v>
          </cell>
          <cell r="Y1653">
            <v>-300000000</v>
          </cell>
          <cell r="Z1653">
            <v>-300000000</v>
          </cell>
          <cell r="AA1653">
            <v>-300000000</v>
          </cell>
          <cell r="AD1653">
            <v>-300000000</v>
          </cell>
          <cell r="AE1653">
            <v>-300000000</v>
          </cell>
          <cell r="AF1653">
            <v>-300000000</v>
          </cell>
          <cell r="AG1653">
            <v>-300000000</v>
          </cell>
          <cell r="AH1653">
            <v>-300000000</v>
          </cell>
          <cell r="AI1653">
            <v>-300000000</v>
          </cell>
          <cell r="AJ1653">
            <v>-300000000</v>
          </cell>
          <cell r="AK1653">
            <v>-300000000</v>
          </cell>
          <cell r="AL1653">
            <v>-300000000</v>
          </cell>
          <cell r="AM1653">
            <v>-300000000</v>
          </cell>
          <cell r="AN1653">
            <v>-300000000</v>
          </cell>
          <cell r="AP1653">
            <v>-300000000</v>
          </cell>
          <cell r="AT1653" t="str">
            <v>8</v>
          </cell>
        </row>
        <row r="1654">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D1654">
            <v>0</v>
          </cell>
          <cell r="AE1654">
            <v>0</v>
          </cell>
          <cell r="AF1654">
            <v>0</v>
          </cell>
          <cell r="AG1654">
            <v>0</v>
          </cell>
          <cell r="AH1654">
            <v>0</v>
          </cell>
          <cell r="AI1654">
            <v>0</v>
          </cell>
          <cell r="AJ1654">
            <v>0</v>
          </cell>
          <cell r="AK1654">
            <v>0</v>
          </cell>
          <cell r="AL1654">
            <v>0</v>
          </cell>
          <cell r="AM1654">
            <v>0</v>
          </cell>
          <cell r="AN1654">
            <v>0</v>
          </cell>
          <cell r="AP1654">
            <v>0</v>
          </cell>
          <cell r="AT1654" t="str">
            <v>8</v>
          </cell>
        </row>
        <row r="1655">
          <cell r="J1655">
            <v>-250000000</v>
          </cell>
          <cell r="K1655">
            <v>-250000000</v>
          </cell>
          <cell r="L1655">
            <v>-250000000</v>
          </cell>
          <cell r="M1655">
            <v>-250000000</v>
          </cell>
          <cell r="N1655">
            <v>-250000000</v>
          </cell>
          <cell r="O1655">
            <v>-250000000</v>
          </cell>
          <cell r="P1655">
            <v>-250000000</v>
          </cell>
          <cell r="Q1655">
            <v>-250000000</v>
          </cell>
          <cell r="R1655">
            <v>-250000000</v>
          </cell>
          <cell r="S1655">
            <v>-250000000</v>
          </cell>
          <cell r="T1655">
            <v>-250000000</v>
          </cell>
          <cell r="U1655">
            <v>-250000000</v>
          </cell>
          <cell r="V1655">
            <v>-250000000</v>
          </cell>
          <cell r="W1655">
            <v>-250000000</v>
          </cell>
          <cell r="X1655">
            <v>-250000000</v>
          </cell>
          <cell r="Y1655">
            <v>-250000000</v>
          </cell>
          <cell r="Z1655">
            <v>-250000000</v>
          </cell>
          <cell r="AA1655">
            <v>-250000000</v>
          </cell>
          <cell r="AD1655">
            <v>-250000000</v>
          </cell>
          <cell r="AE1655">
            <v>-250000000</v>
          </cell>
          <cell r="AF1655">
            <v>-250000000</v>
          </cell>
          <cell r="AG1655">
            <v>-250000000</v>
          </cell>
          <cell r="AH1655">
            <v>-250000000</v>
          </cell>
          <cell r="AI1655">
            <v>-250000000</v>
          </cell>
          <cell r="AJ1655">
            <v>-250000000</v>
          </cell>
          <cell r="AK1655">
            <v>-250000000</v>
          </cell>
          <cell r="AL1655">
            <v>-250000000</v>
          </cell>
          <cell r="AM1655">
            <v>-250000000</v>
          </cell>
          <cell r="AN1655">
            <v>-250000000</v>
          </cell>
          <cell r="AP1655">
            <v>-250000000</v>
          </cell>
          <cell r="AT1655" t="str">
            <v>8</v>
          </cell>
        </row>
        <row r="1656">
          <cell r="J1656">
            <v>-350000000</v>
          </cell>
          <cell r="K1656">
            <v>-350000000</v>
          </cell>
          <cell r="L1656">
            <v>-350000000</v>
          </cell>
          <cell r="M1656">
            <v>-350000000</v>
          </cell>
          <cell r="N1656">
            <v>-350000000</v>
          </cell>
          <cell r="O1656">
            <v>-350000000</v>
          </cell>
          <cell r="P1656">
            <v>-350000000</v>
          </cell>
          <cell r="Q1656">
            <v>-350000000</v>
          </cell>
          <cell r="R1656">
            <v>-350000000</v>
          </cell>
          <cell r="S1656">
            <v>-350000000</v>
          </cell>
          <cell r="T1656">
            <v>-350000000</v>
          </cell>
          <cell r="U1656">
            <v>-350000000</v>
          </cell>
          <cell r="V1656">
            <v>-350000000</v>
          </cell>
          <cell r="W1656">
            <v>-350000000</v>
          </cell>
          <cell r="X1656">
            <v>-350000000</v>
          </cell>
          <cell r="Y1656">
            <v>-350000000</v>
          </cell>
          <cell r="Z1656">
            <v>-350000000</v>
          </cell>
          <cell r="AA1656">
            <v>-350000000</v>
          </cell>
          <cell r="AD1656">
            <v>-350000000</v>
          </cell>
          <cell r="AE1656">
            <v>-350000000</v>
          </cell>
          <cell r="AF1656">
            <v>-350000000</v>
          </cell>
          <cell r="AG1656">
            <v>-350000000</v>
          </cell>
          <cell r="AH1656">
            <v>-350000000</v>
          </cell>
          <cell r="AI1656">
            <v>-350000000</v>
          </cell>
          <cell r="AJ1656">
            <v>-350000000</v>
          </cell>
          <cell r="AK1656">
            <v>-350000000</v>
          </cell>
          <cell r="AL1656">
            <v>-350000000</v>
          </cell>
          <cell r="AM1656">
            <v>-350000000</v>
          </cell>
          <cell r="AN1656">
            <v>-350000000</v>
          </cell>
          <cell r="AP1656">
            <v>-350000000</v>
          </cell>
          <cell r="AT1656">
            <v>8</v>
          </cell>
        </row>
        <row r="1657">
          <cell r="J1657">
            <v>-325000000</v>
          </cell>
          <cell r="K1657">
            <v>-325000000</v>
          </cell>
          <cell r="L1657">
            <v>-325000000</v>
          </cell>
          <cell r="M1657">
            <v>-325000000</v>
          </cell>
          <cell r="N1657">
            <v>-325000000</v>
          </cell>
          <cell r="O1657">
            <v>-325000000</v>
          </cell>
          <cell r="P1657">
            <v>-325000000</v>
          </cell>
          <cell r="Q1657">
            <v>-325000000</v>
          </cell>
          <cell r="R1657">
            <v>-325000000</v>
          </cell>
          <cell r="S1657">
            <v>-325000000</v>
          </cell>
          <cell r="T1657">
            <v>-325000000</v>
          </cell>
          <cell r="U1657">
            <v>-325000000</v>
          </cell>
          <cell r="V1657">
            <v>-325000000</v>
          </cell>
          <cell r="W1657">
            <v>-325000000</v>
          </cell>
          <cell r="X1657">
            <v>-325000000</v>
          </cell>
          <cell r="Y1657">
            <v>-325000000</v>
          </cell>
          <cell r="Z1657">
            <v>-325000000</v>
          </cell>
          <cell r="AA1657">
            <v>-325000000</v>
          </cell>
          <cell r="AD1657">
            <v>-325000000</v>
          </cell>
          <cell r="AE1657">
            <v>-325000000</v>
          </cell>
          <cell r="AF1657">
            <v>-325000000</v>
          </cell>
          <cell r="AG1657">
            <v>-325000000</v>
          </cell>
          <cell r="AH1657">
            <v>-325000000</v>
          </cell>
          <cell r="AI1657">
            <v>-325000000</v>
          </cell>
          <cell r="AJ1657">
            <v>-325000000</v>
          </cell>
          <cell r="AK1657">
            <v>-325000000</v>
          </cell>
          <cell r="AL1657">
            <v>-325000000</v>
          </cell>
          <cell r="AM1657">
            <v>-325000000</v>
          </cell>
          <cell r="AN1657">
            <v>-325000000</v>
          </cell>
          <cell r="AP1657">
            <v>-325000000</v>
          </cell>
          <cell r="AT1657" t="str">
            <v>8</v>
          </cell>
        </row>
        <row r="1658">
          <cell r="J1658">
            <v>-250000000</v>
          </cell>
          <cell r="K1658">
            <v>-250000000</v>
          </cell>
          <cell r="L1658">
            <v>-250000000</v>
          </cell>
          <cell r="M1658">
            <v>-250000000</v>
          </cell>
          <cell r="N1658">
            <v>-250000000</v>
          </cell>
          <cell r="O1658">
            <v>-250000000</v>
          </cell>
          <cell r="P1658">
            <v>-250000000</v>
          </cell>
          <cell r="Q1658">
            <v>-250000000</v>
          </cell>
          <cell r="R1658">
            <v>-250000000</v>
          </cell>
          <cell r="S1658">
            <v>-250000000</v>
          </cell>
          <cell r="T1658">
            <v>-250000000</v>
          </cell>
          <cell r="U1658">
            <v>-250000000</v>
          </cell>
          <cell r="V1658">
            <v>-250000000</v>
          </cell>
          <cell r="W1658">
            <v>-250000000</v>
          </cell>
          <cell r="X1658">
            <v>-250000000</v>
          </cell>
          <cell r="Y1658">
            <v>-250000000</v>
          </cell>
          <cell r="Z1658">
            <v>-250000000</v>
          </cell>
          <cell r="AA1658">
            <v>-250000000</v>
          </cell>
          <cell r="AD1658">
            <v>-250000000</v>
          </cell>
          <cell r="AE1658">
            <v>-250000000</v>
          </cell>
          <cell r="AF1658">
            <v>-250000000</v>
          </cell>
          <cell r="AG1658">
            <v>-250000000</v>
          </cell>
          <cell r="AH1658">
            <v>-250000000</v>
          </cell>
          <cell r="AI1658">
            <v>-250000000</v>
          </cell>
          <cell r="AJ1658">
            <v>-250000000</v>
          </cell>
          <cell r="AK1658">
            <v>-250000000</v>
          </cell>
          <cell r="AL1658">
            <v>-250000000</v>
          </cell>
          <cell r="AM1658">
            <v>-250000000</v>
          </cell>
          <cell r="AN1658">
            <v>-250000000</v>
          </cell>
          <cell r="AP1658">
            <v>-250000000</v>
          </cell>
          <cell r="AT1658" t="str">
            <v>8</v>
          </cell>
        </row>
        <row r="1659">
          <cell r="J1659">
            <v>-300000000</v>
          </cell>
          <cell r="K1659">
            <v>-300000000</v>
          </cell>
          <cell r="L1659">
            <v>-300000000</v>
          </cell>
          <cell r="M1659">
            <v>-300000000</v>
          </cell>
          <cell r="N1659">
            <v>-300000000</v>
          </cell>
          <cell r="O1659">
            <v>-300000000</v>
          </cell>
          <cell r="P1659">
            <v>-300000000</v>
          </cell>
          <cell r="Q1659">
            <v>-300000000</v>
          </cell>
          <cell r="R1659">
            <v>-300000000</v>
          </cell>
          <cell r="S1659">
            <v>-300000000</v>
          </cell>
          <cell r="T1659">
            <v>-300000000</v>
          </cell>
          <cell r="U1659">
            <v>-300000000</v>
          </cell>
          <cell r="V1659">
            <v>-300000000</v>
          </cell>
          <cell r="W1659">
            <v>-300000000</v>
          </cell>
          <cell r="X1659">
            <v>-300000000</v>
          </cell>
          <cell r="Y1659">
            <v>-300000000</v>
          </cell>
          <cell r="Z1659">
            <v>-300000000</v>
          </cell>
          <cell r="AA1659">
            <v>-300000000</v>
          </cell>
          <cell r="AD1659">
            <v>-300000000</v>
          </cell>
          <cell r="AE1659">
            <v>-300000000</v>
          </cell>
          <cell r="AF1659">
            <v>-300000000</v>
          </cell>
          <cell r="AG1659">
            <v>-300000000</v>
          </cell>
          <cell r="AH1659">
            <v>-300000000</v>
          </cell>
          <cell r="AI1659">
            <v>-300000000</v>
          </cell>
          <cell r="AJ1659">
            <v>-300000000</v>
          </cell>
          <cell r="AK1659">
            <v>-300000000</v>
          </cell>
          <cell r="AL1659">
            <v>-300000000</v>
          </cell>
          <cell r="AM1659">
            <v>-300000000</v>
          </cell>
          <cell r="AN1659">
            <v>-300000000</v>
          </cell>
          <cell r="AP1659">
            <v>-300000000</v>
          </cell>
          <cell r="AT1659" t="str">
            <v>8</v>
          </cell>
        </row>
        <row r="1660">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D1660">
            <v>0</v>
          </cell>
          <cell r="AE1660">
            <v>0</v>
          </cell>
          <cell r="AF1660">
            <v>0</v>
          </cell>
          <cell r="AG1660">
            <v>0</v>
          </cell>
          <cell r="AH1660">
            <v>0</v>
          </cell>
          <cell r="AI1660">
            <v>0</v>
          </cell>
          <cell r="AJ1660">
            <v>0</v>
          </cell>
          <cell r="AK1660">
            <v>0</v>
          </cell>
          <cell r="AL1660">
            <v>0</v>
          </cell>
          <cell r="AM1660">
            <v>0</v>
          </cell>
          <cell r="AN1660">
            <v>0</v>
          </cell>
          <cell r="AP1660">
            <v>0</v>
          </cell>
          <cell r="AT1660">
            <v>8</v>
          </cell>
        </row>
        <row r="1661">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D1661">
            <v>0</v>
          </cell>
          <cell r="AE1661">
            <v>0</v>
          </cell>
          <cell r="AF1661">
            <v>0</v>
          </cell>
          <cell r="AG1661">
            <v>0</v>
          </cell>
          <cell r="AH1661">
            <v>0</v>
          </cell>
          <cell r="AI1661">
            <v>0</v>
          </cell>
          <cell r="AJ1661">
            <v>0</v>
          </cell>
          <cell r="AK1661">
            <v>0</v>
          </cell>
          <cell r="AL1661">
            <v>0</v>
          </cell>
          <cell r="AM1661">
            <v>0</v>
          </cell>
          <cell r="AN1661">
            <v>0</v>
          </cell>
          <cell r="AP1661">
            <v>0</v>
          </cell>
          <cell r="AT1661">
            <v>8</v>
          </cell>
        </row>
        <row r="1662">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D1662">
            <v>0</v>
          </cell>
          <cell r="AE1662">
            <v>0</v>
          </cell>
          <cell r="AF1662">
            <v>0</v>
          </cell>
          <cell r="AG1662">
            <v>0</v>
          </cell>
          <cell r="AH1662">
            <v>0</v>
          </cell>
          <cell r="AI1662">
            <v>0</v>
          </cell>
          <cell r="AJ1662">
            <v>0</v>
          </cell>
          <cell r="AK1662">
            <v>0</v>
          </cell>
          <cell r="AL1662">
            <v>0</v>
          </cell>
          <cell r="AM1662">
            <v>0</v>
          </cell>
          <cell r="AN1662">
            <v>0</v>
          </cell>
          <cell r="AP1662">
            <v>0</v>
          </cell>
          <cell r="AT1662">
            <v>8</v>
          </cell>
        </row>
        <row r="1663">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D1663">
            <v>0</v>
          </cell>
          <cell r="AE1663">
            <v>0</v>
          </cell>
          <cell r="AF1663">
            <v>0</v>
          </cell>
          <cell r="AG1663">
            <v>0</v>
          </cell>
          <cell r="AH1663">
            <v>0</v>
          </cell>
          <cell r="AI1663">
            <v>0</v>
          </cell>
          <cell r="AJ1663">
            <v>0</v>
          </cell>
          <cell r="AK1663">
            <v>0</v>
          </cell>
          <cell r="AL1663">
            <v>0</v>
          </cell>
          <cell r="AM1663">
            <v>0</v>
          </cell>
          <cell r="AN1663">
            <v>0</v>
          </cell>
          <cell r="AP1663">
            <v>0</v>
          </cell>
          <cell r="AT1663">
            <v>8</v>
          </cell>
        </row>
        <row r="1664">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D1664">
            <v>0</v>
          </cell>
          <cell r="AE1664">
            <v>0</v>
          </cell>
          <cell r="AF1664">
            <v>0</v>
          </cell>
          <cell r="AG1664">
            <v>0</v>
          </cell>
          <cell r="AH1664">
            <v>0</v>
          </cell>
          <cell r="AI1664">
            <v>0</v>
          </cell>
          <cell r="AJ1664">
            <v>0</v>
          </cell>
          <cell r="AK1664">
            <v>0</v>
          </cell>
          <cell r="AL1664">
            <v>0</v>
          </cell>
          <cell r="AM1664">
            <v>0</v>
          </cell>
          <cell r="AN1664">
            <v>0</v>
          </cell>
          <cell r="AP1664">
            <v>0</v>
          </cell>
          <cell r="AT1664">
            <v>8</v>
          </cell>
        </row>
        <row r="1665">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D1665">
            <v>0</v>
          </cell>
          <cell r="AE1665">
            <v>0</v>
          </cell>
          <cell r="AF1665">
            <v>0</v>
          </cell>
          <cell r="AG1665">
            <v>0</v>
          </cell>
          <cell r="AH1665">
            <v>0</v>
          </cell>
          <cell r="AI1665">
            <v>0</v>
          </cell>
          <cell r="AJ1665">
            <v>0</v>
          </cell>
          <cell r="AK1665">
            <v>0</v>
          </cell>
          <cell r="AL1665">
            <v>0</v>
          </cell>
          <cell r="AM1665">
            <v>0</v>
          </cell>
          <cell r="AN1665">
            <v>0</v>
          </cell>
          <cell r="AP1665">
            <v>0</v>
          </cell>
          <cell r="AT1665">
            <v>8</v>
          </cell>
        </row>
        <row r="1666">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D1666">
            <v>0</v>
          </cell>
          <cell r="AE1666">
            <v>0</v>
          </cell>
          <cell r="AF1666">
            <v>0</v>
          </cell>
          <cell r="AG1666">
            <v>0</v>
          </cell>
          <cell r="AH1666">
            <v>0</v>
          </cell>
          <cell r="AI1666">
            <v>0</v>
          </cell>
          <cell r="AJ1666">
            <v>0</v>
          </cell>
          <cell r="AK1666">
            <v>0</v>
          </cell>
          <cell r="AL1666">
            <v>0</v>
          </cell>
          <cell r="AM1666">
            <v>0</v>
          </cell>
          <cell r="AN1666">
            <v>0</v>
          </cell>
          <cell r="AP1666">
            <v>0</v>
          </cell>
          <cell r="AT1666">
            <v>8</v>
          </cell>
        </row>
        <row r="1667">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D1667">
            <v>0</v>
          </cell>
          <cell r="AE1667">
            <v>0</v>
          </cell>
          <cell r="AF1667">
            <v>0</v>
          </cell>
          <cell r="AG1667">
            <v>0</v>
          </cell>
          <cell r="AH1667">
            <v>0</v>
          </cell>
          <cell r="AI1667">
            <v>0</v>
          </cell>
          <cell r="AJ1667">
            <v>0</v>
          </cell>
          <cell r="AK1667">
            <v>0</v>
          </cell>
          <cell r="AL1667">
            <v>0</v>
          </cell>
          <cell r="AM1667">
            <v>0</v>
          </cell>
          <cell r="AN1667">
            <v>0</v>
          </cell>
          <cell r="AP1667">
            <v>0</v>
          </cell>
          <cell r="AT1667">
            <v>8</v>
          </cell>
        </row>
        <row r="1668">
          <cell r="J1668">
            <v>12428.07</v>
          </cell>
          <cell r="K1668">
            <v>12386.22</v>
          </cell>
          <cell r="L1668">
            <v>12344.37</v>
          </cell>
          <cell r="M1668">
            <v>12302.52</v>
          </cell>
          <cell r="N1668">
            <v>12260.67</v>
          </cell>
          <cell r="O1668">
            <v>12218.82</v>
          </cell>
          <cell r="P1668">
            <v>12176.97</v>
          </cell>
          <cell r="Q1668">
            <v>12135.12</v>
          </cell>
          <cell r="R1668">
            <v>12093.27</v>
          </cell>
          <cell r="S1668">
            <v>12051.42</v>
          </cell>
          <cell r="T1668">
            <v>12009.57</v>
          </cell>
          <cell r="U1668">
            <v>11967.72</v>
          </cell>
          <cell r="V1668">
            <v>11925.87</v>
          </cell>
          <cell r="W1668">
            <v>11884.02</v>
          </cell>
          <cell r="X1668">
            <v>11842.17</v>
          </cell>
          <cell r="Y1668">
            <v>11800.32</v>
          </cell>
          <cell r="Z1668">
            <v>11758.47</v>
          </cell>
          <cell r="AA1668">
            <v>11716.62</v>
          </cell>
          <cell r="AD1668">
            <v>12386.22</v>
          </cell>
          <cell r="AE1668">
            <v>12344.37</v>
          </cell>
          <cell r="AF1668">
            <v>12302.519999999999</v>
          </cell>
          <cell r="AG1668">
            <v>12260.67</v>
          </cell>
          <cell r="AH1668">
            <v>12218.820000000002</v>
          </cell>
          <cell r="AI1668">
            <v>12176.97</v>
          </cell>
          <cell r="AJ1668">
            <v>12135.12</v>
          </cell>
          <cell r="AK1668">
            <v>12093.269999999999</v>
          </cell>
          <cell r="AL1668">
            <v>12051.42</v>
          </cell>
          <cell r="AM1668">
            <v>12009.570000000002</v>
          </cell>
          <cell r="AN1668">
            <v>11967.72</v>
          </cell>
          <cell r="AP1668">
            <v>11884.020000000002</v>
          </cell>
          <cell r="AT1668" t="str">
            <v>8</v>
          </cell>
        </row>
        <row r="1669">
          <cell r="J1669">
            <v>1847864.58</v>
          </cell>
          <cell r="K1669">
            <v>1842552.08</v>
          </cell>
          <cell r="L1669">
            <v>1837239.58</v>
          </cell>
          <cell r="M1669">
            <v>1831927.08</v>
          </cell>
          <cell r="N1669">
            <v>1826614.58</v>
          </cell>
          <cell r="O1669">
            <v>1821302.08</v>
          </cell>
          <cell r="P1669">
            <v>1815989.58</v>
          </cell>
          <cell r="Q1669">
            <v>1810677.08</v>
          </cell>
          <cell r="R1669">
            <v>1805364.58</v>
          </cell>
          <cell r="S1669">
            <v>1800052.08</v>
          </cell>
          <cell r="T1669">
            <v>1794739.58</v>
          </cell>
          <cell r="U1669">
            <v>1789427.08</v>
          </cell>
          <cell r="V1669">
            <v>1784114.58</v>
          </cell>
          <cell r="W1669">
            <v>1778802.08</v>
          </cell>
          <cell r="X1669">
            <v>1773489.58</v>
          </cell>
          <cell r="Y1669">
            <v>1768177.08</v>
          </cell>
          <cell r="Z1669">
            <v>1762864.58</v>
          </cell>
          <cell r="AA1669">
            <v>1757552.08</v>
          </cell>
          <cell r="AD1669">
            <v>1842552.08</v>
          </cell>
          <cell r="AE1669">
            <v>1837239.58</v>
          </cell>
          <cell r="AF1669">
            <v>1831927.08</v>
          </cell>
          <cell r="AG1669">
            <v>1826614.58</v>
          </cell>
          <cell r="AH1669">
            <v>1821302.08</v>
          </cell>
          <cell r="AI1669">
            <v>1815989.58</v>
          </cell>
          <cell r="AJ1669">
            <v>1810677.08</v>
          </cell>
          <cell r="AK1669">
            <v>1805364.58</v>
          </cell>
          <cell r="AL1669">
            <v>1800052.08</v>
          </cell>
          <cell r="AM1669">
            <v>1794739.58</v>
          </cell>
          <cell r="AN1669">
            <v>1789427.08</v>
          </cell>
          <cell r="AP1669">
            <v>1778802.08</v>
          </cell>
          <cell r="AT1669" t="str">
            <v>8</v>
          </cell>
        </row>
        <row r="1670">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D1670">
            <v>0</v>
          </cell>
          <cell r="AE1670">
            <v>0</v>
          </cell>
          <cell r="AF1670">
            <v>0</v>
          </cell>
          <cell r="AG1670">
            <v>0</v>
          </cell>
          <cell r="AH1670">
            <v>0</v>
          </cell>
          <cell r="AI1670">
            <v>0</v>
          </cell>
          <cell r="AJ1670">
            <v>0</v>
          </cell>
          <cell r="AK1670">
            <v>0</v>
          </cell>
          <cell r="AL1670">
            <v>0</v>
          </cell>
          <cell r="AM1670">
            <v>0</v>
          </cell>
          <cell r="AN1670">
            <v>0</v>
          </cell>
          <cell r="AP1670">
            <v>0</v>
          </cell>
          <cell r="AT1670" t="str">
            <v>55</v>
          </cell>
        </row>
        <row r="1671">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D1671">
            <v>0</v>
          </cell>
          <cell r="AE1671">
            <v>0</v>
          </cell>
          <cell r="AF1671">
            <v>0</v>
          </cell>
          <cell r="AG1671">
            <v>0</v>
          </cell>
          <cell r="AH1671">
            <v>0</v>
          </cell>
          <cell r="AI1671">
            <v>0</v>
          </cell>
          <cell r="AJ1671">
            <v>0</v>
          </cell>
          <cell r="AK1671">
            <v>0</v>
          </cell>
          <cell r="AL1671">
            <v>0</v>
          </cell>
          <cell r="AM1671">
            <v>0</v>
          </cell>
          <cell r="AN1671">
            <v>0</v>
          </cell>
          <cell r="AP1671">
            <v>0</v>
          </cell>
          <cell r="AT1671" t="str">
            <v>55</v>
          </cell>
        </row>
        <row r="1672">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D1672">
            <v>0</v>
          </cell>
          <cell r="AE1672">
            <v>0</v>
          </cell>
          <cell r="AF1672">
            <v>0</v>
          </cell>
          <cell r="AG1672">
            <v>0</v>
          </cell>
          <cell r="AH1672">
            <v>0</v>
          </cell>
          <cell r="AI1672">
            <v>0</v>
          </cell>
          <cell r="AJ1672">
            <v>0</v>
          </cell>
          <cell r="AK1672">
            <v>0</v>
          </cell>
          <cell r="AL1672">
            <v>0</v>
          </cell>
          <cell r="AM1672">
            <v>0</v>
          </cell>
          <cell r="AN1672">
            <v>0</v>
          </cell>
          <cell r="AP1672">
            <v>0</v>
          </cell>
          <cell r="AT1672" t="str">
            <v>55</v>
          </cell>
        </row>
        <row r="1673">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D1673">
            <v>0</v>
          </cell>
          <cell r="AE1673">
            <v>0</v>
          </cell>
          <cell r="AF1673">
            <v>0</v>
          </cell>
          <cell r="AG1673">
            <v>0</v>
          </cell>
          <cell r="AH1673">
            <v>0</v>
          </cell>
          <cell r="AI1673">
            <v>0</v>
          </cell>
          <cell r="AJ1673">
            <v>0</v>
          </cell>
          <cell r="AK1673">
            <v>0</v>
          </cell>
          <cell r="AL1673">
            <v>0</v>
          </cell>
          <cell r="AM1673">
            <v>0</v>
          </cell>
          <cell r="AN1673">
            <v>0</v>
          </cell>
          <cell r="AP1673">
            <v>-25814.098750000001</v>
          </cell>
          <cell r="AT1673" t="str">
            <v>55</v>
          </cell>
        </row>
        <row r="1674">
          <cell r="J1674">
            <v>-332500</v>
          </cell>
          <cell r="K1674">
            <v>-307500</v>
          </cell>
          <cell r="L1674">
            <v>-307500</v>
          </cell>
          <cell r="M1674">
            <v>-307500</v>
          </cell>
          <cell r="N1674">
            <v>-300000</v>
          </cell>
          <cell r="O1674">
            <v>-300000</v>
          </cell>
          <cell r="P1674">
            <v>-300000</v>
          </cell>
          <cell r="Q1674">
            <v>-250000</v>
          </cell>
          <cell r="R1674">
            <v>-250000</v>
          </cell>
          <cell r="S1674">
            <v>-250000</v>
          </cell>
          <cell r="T1674">
            <v>-250000</v>
          </cell>
          <cell r="U1674">
            <v>-250000</v>
          </cell>
          <cell r="V1674">
            <v>-250000</v>
          </cell>
          <cell r="W1674">
            <v>-250000</v>
          </cell>
          <cell r="X1674">
            <v>-250000</v>
          </cell>
          <cell r="Y1674">
            <v>-1250000</v>
          </cell>
          <cell r="Z1674">
            <v>-429000</v>
          </cell>
          <cell r="AA1674">
            <v>-429000</v>
          </cell>
          <cell r="AD1674">
            <v>-274062.5</v>
          </cell>
          <cell r="AE1674">
            <v>-283437.5</v>
          </cell>
          <cell r="AF1674">
            <v>-292812.5</v>
          </cell>
          <cell r="AG1674">
            <v>-294062.5</v>
          </cell>
          <cell r="AH1674">
            <v>-287187.5</v>
          </cell>
          <cell r="AI1674">
            <v>-280312.5</v>
          </cell>
          <cell r="AJ1674">
            <v>-274479.16666666669</v>
          </cell>
          <cell r="AK1674">
            <v>-269687.5</v>
          </cell>
          <cell r="AL1674">
            <v>-306562.5</v>
          </cell>
          <cell r="AM1674">
            <v>-351208.33333333331</v>
          </cell>
          <cell r="AN1674">
            <v>-361958.33333333331</v>
          </cell>
          <cell r="AP1674">
            <v>-361000</v>
          </cell>
          <cell r="AT1674">
            <v>0</v>
          </cell>
        </row>
        <row r="1675">
          <cell r="J1675">
            <v>-47500</v>
          </cell>
          <cell r="K1675">
            <v>-37500</v>
          </cell>
          <cell r="L1675">
            <v>-37500</v>
          </cell>
          <cell r="M1675">
            <v>-37500</v>
          </cell>
          <cell r="N1675">
            <v>-228000</v>
          </cell>
          <cell r="O1675">
            <v>-228000</v>
          </cell>
          <cell r="P1675">
            <v>-228000</v>
          </cell>
          <cell r="Q1675">
            <v>-175000</v>
          </cell>
          <cell r="R1675">
            <v>-175000</v>
          </cell>
          <cell r="S1675">
            <v>-175000</v>
          </cell>
          <cell r="T1675">
            <v>-1770000</v>
          </cell>
          <cell r="U1675">
            <v>-1770000</v>
          </cell>
          <cell r="V1675">
            <v>-1770000</v>
          </cell>
          <cell r="W1675">
            <v>-2110000</v>
          </cell>
          <cell r="X1675">
            <v>-2110000</v>
          </cell>
          <cell r="Y1675">
            <v>-2110000</v>
          </cell>
          <cell r="Z1675">
            <v>-2150000</v>
          </cell>
          <cell r="AA1675">
            <v>-2150000</v>
          </cell>
          <cell r="AD1675">
            <v>-93354.166666666672</v>
          </cell>
          <cell r="AE1675">
            <v>-104812.5</v>
          </cell>
          <cell r="AF1675">
            <v>-116270.83333333333</v>
          </cell>
          <cell r="AG1675">
            <v>-193770.83333333334</v>
          </cell>
          <cell r="AH1675">
            <v>-337312.5</v>
          </cell>
          <cell r="AI1675">
            <v>-480854.16666666669</v>
          </cell>
          <cell r="AJ1675">
            <v>-638979.16666666663</v>
          </cell>
          <cell r="AK1675">
            <v>-811687.5</v>
          </cell>
          <cell r="AL1675">
            <v>-984395.83333333337</v>
          </cell>
          <cell r="AM1675">
            <v>-1150833.3333333333</v>
          </cell>
          <cell r="AN1675">
            <v>-1311000</v>
          </cell>
          <cell r="AP1675">
            <v>-1633541.6666666667</v>
          </cell>
          <cell r="AT1675">
            <v>0</v>
          </cell>
        </row>
        <row r="1676">
          <cell r="J1676">
            <v>-52262274.340000004</v>
          </cell>
          <cell r="K1676">
            <v>-52393217.880000003</v>
          </cell>
          <cell r="L1676">
            <v>-52524161.420000002</v>
          </cell>
          <cell r="M1676">
            <v>-52655269.920000002</v>
          </cell>
          <cell r="N1676">
            <v>-52786378.420000002</v>
          </cell>
          <cell r="O1676">
            <v>-52917486.920000002</v>
          </cell>
          <cell r="P1676">
            <v>-53048595.420000002</v>
          </cell>
          <cell r="Q1676">
            <v>-53195295.920000002</v>
          </cell>
          <cell r="R1676">
            <v>-53309934.539999999</v>
          </cell>
          <cell r="S1676">
            <v>-53424573.079999998</v>
          </cell>
          <cell r="T1676">
            <v>-53539211.619999997</v>
          </cell>
          <cell r="U1676">
            <v>-53653707.759999998</v>
          </cell>
          <cell r="V1676">
            <v>-53768275.100000001</v>
          </cell>
          <cell r="W1676">
            <v>-53882842.439999998</v>
          </cell>
          <cell r="X1676">
            <v>-53997409.780000001</v>
          </cell>
          <cell r="Y1676">
            <v>-54113650.119999997</v>
          </cell>
          <cell r="Z1676">
            <v>-54229890.460000001</v>
          </cell>
          <cell r="AA1676">
            <v>-54346130.799999997</v>
          </cell>
          <cell r="AD1676">
            <v>-52673151.077083342</v>
          </cell>
          <cell r="AE1676">
            <v>-52709785.42666667</v>
          </cell>
          <cell r="AF1676">
            <v>-52746659.448750012</v>
          </cell>
          <cell r="AG1676">
            <v>-52806866.395416677</v>
          </cell>
          <cell r="AH1676">
            <v>-52912414.286250003</v>
          </cell>
          <cell r="AI1676">
            <v>-53038592.301666677</v>
          </cell>
          <cell r="AJ1676">
            <v>-53163410.023333333</v>
          </cell>
          <cell r="AK1676">
            <v>-53286863.061666675</v>
          </cell>
          <cell r="AL1676">
            <v>-53409014.251666665</v>
          </cell>
          <cell r="AM1676">
            <v>-53529926.428333342</v>
          </cell>
          <cell r="AN1676">
            <v>-53649599.591666669</v>
          </cell>
          <cell r="AP1676">
            <v>-53996509.709999986</v>
          </cell>
          <cell r="AT1676" t="str">
            <v>57</v>
          </cell>
        </row>
        <row r="1677">
          <cell r="J1677">
            <v>-5042812.78</v>
          </cell>
          <cell r="K1677">
            <v>-4953753.78</v>
          </cell>
          <cell r="L1677">
            <v>-4864238.6399999997</v>
          </cell>
          <cell r="M1677">
            <v>-4776414.41</v>
          </cell>
          <cell r="N1677">
            <v>-3426506.82</v>
          </cell>
          <cell r="O1677">
            <v>-3558650.6</v>
          </cell>
          <cell r="P1677">
            <v>-3537766.81</v>
          </cell>
          <cell r="Q1677">
            <v>-2871144.1</v>
          </cell>
          <cell r="R1677">
            <v>-2445614.06</v>
          </cell>
          <cell r="S1677">
            <v>-2421436.4</v>
          </cell>
          <cell r="T1677">
            <v>-2397261.7599999998</v>
          </cell>
          <cell r="U1677">
            <v>-2495069.1</v>
          </cell>
          <cell r="V1677">
            <v>-2451737.85</v>
          </cell>
          <cell r="W1677">
            <v>-2427470.09</v>
          </cell>
          <cell r="X1677">
            <v>-2405439.23</v>
          </cell>
          <cell r="Y1677">
            <v>-2360638.6800000002</v>
          </cell>
          <cell r="Z1677">
            <v>-2717500</v>
          </cell>
          <cell r="AA1677">
            <v>-2718000</v>
          </cell>
          <cell r="AD1677">
            <v>-4577408.2658333341</v>
          </cell>
          <cell r="AE1677">
            <v>-4358444.6050000004</v>
          </cell>
          <cell r="AF1677">
            <v>-4124098.9366666675</v>
          </cell>
          <cell r="AG1677">
            <v>-3895030.9545833338</v>
          </cell>
          <cell r="AH1677">
            <v>-3674074.1458333335</v>
          </cell>
          <cell r="AI1677">
            <v>-3457927.6495833327</v>
          </cell>
          <cell r="AJ1677">
            <v>-3244704.3737500007</v>
          </cell>
          <cell r="AK1677">
            <v>-3036992.5779166669</v>
          </cell>
          <cell r="AL1677">
            <v>-2833885.280416667</v>
          </cell>
          <cell r="AM1677">
            <v>-2703686.0075000003</v>
          </cell>
          <cell r="AN1677">
            <v>-2639116.9483333337</v>
          </cell>
          <cell r="AP1677">
            <v>-2530560.1416666666</v>
          </cell>
          <cell r="AT1677" t="str">
            <v>57</v>
          </cell>
        </row>
        <row r="1678">
          <cell r="J1678">
            <v>-39879523.700000003</v>
          </cell>
          <cell r="K1678">
            <v>-35410857.039999999</v>
          </cell>
          <cell r="L1678">
            <v>-30442190.379999999</v>
          </cell>
          <cell r="M1678">
            <v>-25473523.719999999</v>
          </cell>
          <cell r="N1678">
            <v>-22374580.219999999</v>
          </cell>
          <cell r="O1678">
            <v>-22440192.800000001</v>
          </cell>
          <cell r="P1678">
            <v>-22505805.379999999</v>
          </cell>
          <cell r="Q1678">
            <v>-32346587</v>
          </cell>
          <cell r="R1678">
            <v>-30775532</v>
          </cell>
          <cell r="S1678">
            <v>-30824532</v>
          </cell>
          <cell r="T1678">
            <v>-21873532</v>
          </cell>
          <cell r="U1678">
            <v>-21922532</v>
          </cell>
          <cell r="V1678">
            <v>-21971532</v>
          </cell>
          <cell r="W1678">
            <v>-13020532</v>
          </cell>
          <cell r="X1678">
            <v>-13069532</v>
          </cell>
          <cell r="Y1678">
            <v>-13118532</v>
          </cell>
          <cell r="Z1678">
            <v>-12917435</v>
          </cell>
          <cell r="AA1678">
            <v>-12966804.75</v>
          </cell>
          <cell r="AD1678">
            <v>-33751346.38666667</v>
          </cell>
          <cell r="AE1678">
            <v>-32694891.03916667</v>
          </cell>
          <cell r="AF1678">
            <v>-31572405.62166667</v>
          </cell>
          <cell r="AG1678">
            <v>-30263892.425833333</v>
          </cell>
          <cell r="AH1678">
            <v>-28769351.451666668</v>
          </cell>
          <cell r="AI1678">
            <v>-27276282.699166667</v>
          </cell>
          <cell r="AJ1678">
            <v>-25597186.168333333</v>
          </cell>
          <cell r="AK1678">
            <v>-23940395.192499999</v>
          </cell>
          <cell r="AL1678">
            <v>-22701743.105</v>
          </cell>
          <cell r="AM1678">
            <v>-21792904.065833334</v>
          </cell>
          <cell r="AN1678">
            <v>-21004131.846250001</v>
          </cell>
          <cell r="AP1678">
            <v>-18309206.020833332</v>
          </cell>
          <cell r="AT1678" t="str">
            <v>57</v>
          </cell>
        </row>
        <row r="1679">
          <cell r="J1679">
            <v>-807000</v>
          </cell>
          <cell r="K1679">
            <v>-822000</v>
          </cell>
          <cell r="L1679">
            <v>-1010984.96</v>
          </cell>
          <cell r="M1679">
            <v>-765576.92</v>
          </cell>
          <cell r="N1679">
            <v>-1068928</v>
          </cell>
          <cell r="O1679">
            <v>-1086737</v>
          </cell>
          <cell r="P1679">
            <v>-888516.36</v>
          </cell>
          <cell r="Q1679">
            <v>-956600</v>
          </cell>
          <cell r="R1679">
            <v>-712142.94</v>
          </cell>
          <cell r="S1679">
            <v>-740416.2</v>
          </cell>
          <cell r="T1679">
            <v>-957970.2</v>
          </cell>
          <cell r="U1679">
            <v>-724824.82</v>
          </cell>
          <cell r="V1679">
            <v>-1049933.6599999999</v>
          </cell>
          <cell r="W1679">
            <v>-566300</v>
          </cell>
          <cell r="X1679">
            <v>-776657</v>
          </cell>
          <cell r="Y1679">
            <v>-829917.25</v>
          </cell>
          <cell r="Z1679">
            <v>-623800</v>
          </cell>
          <cell r="AA1679">
            <v>-886926</v>
          </cell>
          <cell r="AD1679">
            <v>-1050349.0741666667</v>
          </cell>
          <cell r="AE1679">
            <v>-978948.18333333323</v>
          </cell>
          <cell r="AF1679">
            <v>-892214.73249999993</v>
          </cell>
          <cell r="AG1679">
            <v>-857530.93083333329</v>
          </cell>
          <cell r="AH1679">
            <v>-871148.0695833331</v>
          </cell>
          <cell r="AI1679">
            <v>-888597.01916666667</v>
          </cell>
          <cell r="AJ1679">
            <v>-888065.08833333338</v>
          </cell>
          <cell r="AK1679">
            <v>-867647.25666666671</v>
          </cell>
          <cell r="AL1679">
            <v>-860564.43875000009</v>
          </cell>
          <cell r="AM1679">
            <v>-844698.28583333327</v>
          </cell>
          <cell r="AN1679">
            <v>-817825.82750000001</v>
          </cell>
          <cell r="AP1679">
            <v>-778644.50249999994</v>
          </cell>
          <cell r="AT1679">
            <v>0</v>
          </cell>
        </row>
        <row r="1680">
          <cell r="J1680">
            <v>-164525.71</v>
          </cell>
          <cell r="K1680">
            <v>-164525.71</v>
          </cell>
          <cell r="L1680">
            <v>-109289.79</v>
          </cell>
          <cell r="M1680">
            <v>-93032.07</v>
          </cell>
          <cell r="N1680">
            <v>-91713.71</v>
          </cell>
          <cell r="O1680">
            <v>-36465.800000000003</v>
          </cell>
          <cell r="P1680">
            <v>-15702.12</v>
          </cell>
          <cell r="Q1680">
            <v>8110.8</v>
          </cell>
          <cell r="R1680">
            <v>8110.8</v>
          </cell>
          <cell r="S1680">
            <v>30500.9</v>
          </cell>
          <cell r="T1680">
            <v>74927.91</v>
          </cell>
          <cell r="U1680">
            <v>-173722.66</v>
          </cell>
          <cell r="V1680">
            <v>-148120.49</v>
          </cell>
          <cell r="W1680">
            <v>-120345.27</v>
          </cell>
          <cell r="X1680">
            <v>-99389.05</v>
          </cell>
          <cell r="Y1680">
            <v>-72491.520000000004</v>
          </cell>
          <cell r="Z1680">
            <v>-71257.69</v>
          </cell>
          <cell r="AA1680">
            <v>-25892.11</v>
          </cell>
          <cell r="AD1680">
            <v>-129808.65999999999</v>
          </cell>
          <cell r="AE1680">
            <v>-114903.91625000001</v>
          </cell>
          <cell r="AF1680">
            <v>-94286.82666666666</v>
          </cell>
          <cell r="AG1680">
            <v>-73636.607083333321</v>
          </cell>
          <cell r="AH1680">
            <v>-61499.119999999995</v>
          </cell>
          <cell r="AI1680">
            <v>-59927.045833333337</v>
          </cell>
          <cell r="AJ1680">
            <v>-57402.643333333333</v>
          </cell>
          <cell r="AK1680">
            <v>-55149.260833333341</v>
          </cell>
          <cell r="AL1680">
            <v>-53880.873750000006</v>
          </cell>
          <cell r="AM1680">
            <v>-52172.683333333327</v>
          </cell>
          <cell r="AN1680">
            <v>-50879.778749999998</v>
          </cell>
          <cell r="AP1680">
            <v>-46990.438750000008</v>
          </cell>
          <cell r="AT1680">
            <v>0</v>
          </cell>
        </row>
        <row r="1681">
          <cell r="J1681">
            <v>-1537250</v>
          </cell>
          <cell r="K1681">
            <v>-1535500</v>
          </cell>
          <cell r="L1681">
            <v>-1495388.06</v>
          </cell>
          <cell r="M1681">
            <v>-1422588.73</v>
          </cell>
          <cell r="N1681">
            <v>-1430891</v>
          </cell>
          <cell r="O1681">
            <v>-1437201</v>
          </cell>
          <cell r="P1681">
            <v>-1938377.52</v>
          </cell>
          <cell r="Q1681">
            <v>-1593400</v>
          </cell>
          <cell r="R1681">
            <v>-2476638.14</v>
          </cell>
          <cell r="S1681">
            <v>-2536606.7999999998</v>
          </cell>
          <cell r="T1681">
            <v>-2698057.16</v>
          </cell>
          <cell r="U1681">
            <v>-2351123.9900000002</v>
          </cell>
          <cell r="V1681">
            <v>-2208659.81</v>
          </cell>
          <cell r="W1681">
            <v>-1996400</v>
          </cell>
          <cell r="X1681">
            <v>-1858536</v>
          </cell>
          <cell r="Y1681">
            <v>-2022389.54</v>
          </cell>
          <cell r="Z1681">
            <v>-1805100</v>
          </cell>
          <cell r="AA1681">
            <v>-1692188.21</v>
          </cell>
          <cell r="AD1681">
            <v>-1709610.9200000002</v>
          </cell>
          <cell r="AE1681">
            <v>-1717441.0941666665</v>
          </cell>
          <cell r="AF1681">
            <v>-1720798.3924999998</v>
          </cell>
          <cell r="AG1681">
            <v>-1770500.8150000002</v>
          </cell>
          <cell r="AH1681">
            <v>-1844976.49</v>
          </cell>
          <cell r="AI1681">
            <v>-1899060.6087499999</v>
          </cell>
          <cell r="AJ1681">
            <v>-1946240.1841666664</v>
          </cell>
          <cell r="AK1681">
            <v>-1980575.5150000004</v>
          </cell>
          <cell r="AL1681">
            <v>-2020698.3795833336</v>
          </cell>
          <cell r="AM1681">
            <v>-2061282.1216666668</v>
          </cell>
          <cell r="AN1681">
            <v>-2087498.6304166669</v>
          </cell>
          <cell r="AP1681">
            <v>-2099125.8287500003</v>
          </cell>
          <cell r="AT1681">
            <v>0</v>
          </cell>
        </row>
        <row r="1682">
          <cell r="J1682">
            <v>-50538</v>
          </cell>
          <cell r="K1682">
            <v>-61608</v>
          </cell>
          <cell r="L1682">
            <v>-61608</v>
          </cell>
          <cell r="M1682">
            <v>-61608</v>
          </cell>
          <cell r="N1682">
            <v>-72678</v>
          </cell>
          <cell r="O1682">
            <v>-72678</v>
          </cell>
          <cell r="P1682">
            <v>-52364.85</v>
          </cell>
          <cell r="Q1682">
            <v>-63434.85</v>
          </cell>
          <cell r="R1682">
            <v>-63434.85</v>
          </cell>
          <cell r="S1682">
            <v>-26326.05</v>
          </cell>
          <cell r="T1682">
            <v>-26326.05</v>
          </cell>
          <cell r="U1682">
            <v>-26326.05</v>
          </cell>
          <cell r="V1682">
            <v>-26326.05</v>
          </cell>
          <cell r="W1682">
            <v>-49519.05</v>
          </cell>
          <cell r="X1682">
            <v>-49519.05</v>
          </cell>
          <cell r="Y1682">
            <v>-49519.05</v>
          </cell>
          <cell r="Z1682">
            <v>-61115.55</v>
          </cell>
          <cell r="AA1682">
            <v>-61115.55</v>
          </cell>
          <cell r="AD1682">
            <v>-57633.856250000004</v>
          </cell>
          <cell r="AE1682">
            <v>-57376.09375</v>
          </cell>
          <cell r="AF1682">
            <v>-57827.131249999999</v>
          </cell>
          <cell r="AG1682">
            <v>-56270.71875</v>
          </cell>
          <cell r="AH1682">
            <v>-54253.056250000001</v>
          </cell>
          <cell r="AI1682">
            <v>-52235.39375000001</v>
          </cell>
          <cell r="AJ1682">
            <v>-50722.856250000004</v>
          </cell>
          <cell r="AK1682">
            <v>-49715.443749999999</v>
          </cell>
          <cell r="AL1682">
            <v>-48708.03125</v>
          </cell>
          <cell r="AM1682">
            <v>-47722.556249999994</v>
          </cell>
          <cell r="AN1682">
            <v>-46759.018749999988</v>
          </cell>
          <cell r="AP1682">
            <v>-46233.374999999993</v>
          </cell>
          <cell r="AT1682">
            <v>0</v>
          </cell>
        </row>
        <row r="1683">
          <cell r="J1683">
            <v>-97929</v>
          </cell>
          <cell r="K1683">
            <v>-118821</v>
          </cell>
          <cell r="L1683">
            <v>-118821</v>
          </cell>
          <cell r="M1683">
            <v>-118821</v>
          </cell>
          <cell r="N1683">
            <v>-139713</v>
          </cell>
          <cell r="O1683">
            <v>-139713</v>
          </cell>
          <cell r="P1683">
            <v>-107941.15</v>
          </cell>
          <cell r="Q1683">
            <v>-128833.15</v>
          </cell>
          <cell r="R1683">
            <v>-128833.15</v>
          </cell>
          <cell r="S1683">
            <v>-59065.15</v>
          </cell>
          <cell r="T1683">
            <v>-59065.15</v>
          </cell>
          <cell r="U1683">
            <v>-59065.15</v>
          </cell>
          <cell r="V1683">
            <v>-59065.15</v>
          </cell>
          <cell r="W1683">
            <v>-102670.15</v>
          </cell>
          <cell r="X1683">
            <v>-102670.15</v>
          </cell>
          <cell r="Y1683">
            <v>-102670.15</v>
          </cell>
          <cell r="Z1683">
            <v>-124472.65</v>
          </cell>
          <cell r="AA1683">
            <v>-124472.65</v>
          </cell>
          <cell r="AD1683">
            <v>-112141.14374999999</v>
          </cell>
          <cell r="AE1683">
            <v>-112201.86458333331</v>
          </cell>
          <cell r="AF1683">
            <v>-113611.21041666665</v>
          </cell>
          <cell r="AG1683">
            <v>-111243.05624999998</v>
          </cell>
          <cell r="AH1683">
            <v>-108004.40208333331</v>
          </cell>
          <cell r="AI1683">
            <v>-104765.74791666666</v>
          </cell>
          <cell r="AJ1683">
            <v>-102473.46875</v>
          </cell>
          <cell r="AK1683">
            <v>-101127.56458333334</v>
          </cell>
          <cell r="AL1683">
            <v>-99781.660416666666</v>
          </cell>
          <cell r="AM1683">
            <v>-98473.693749999991</v>
          </cell>
          <cell r="AN1683">
            <v>-97203.664583333346</v>
          </cell>
          <cell r="AP1683">
            <v>-96492.775000000009</v>
          </cell>
          <cell r="AT1683">
            <v>0</v>
          </cell>
        </row>
        <row r="1684">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D1684">
            <v>0</v>
          </cell>
          <cell r="AE1684">
            <v>0</v>
          </cell>
          <cell r="AF1684">
            <v>0</v>
          </cell>
          <cell r="AG1684">
            <v>0</v>
          </cell>
          <cell r="AH1684">
            <v>0</v>
          </cell>
          <cell r="AI1684">
            <v>0</v>
          </cell>
          <cell r="AJ1684">
            <v>0</v>
          </cell>
          <cell r="AK1684">
            <v>0</v>
          </cell>
          <cell r="AL1684">
            <v>0</v>
          </cell>
          <cell r="AM1684">
            <v>0</v>
          </cell>
          <cell r="AN1684">
            <v>0</v>
          </cell>
          <cell r="AP1684">
            <v>0</v>
          </cell>
          <cell r="AT1684" t="str">
            <v>57</v>
          </cell>
        </row>
        <row r="1685">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D1685">
            <v>0</v>
          </cell>
          <cell r="AE1685">
            <v>0</v>
          </cell>
          <cell r="AF1685">
            <v>0</v>
          </cell>
          <cell r="AG1685">
            <v>0</v>
          </cell>
          <cell r="AH1685">
            <v>0</v>
          </cell>
          <cell r="AI1685">
            <v>0</v>
          </cell>
          <cell r="AJ1685">
            <v>0</v>
          </cell>
          <cell r="AK1685">
            <v>0</v>
          </cell>
          <cell r="AL1685">
            <v>0</v>
          </cell>
          <cell r="AM1685">
            <v>0</v>
          </cell>
          <cell r="AN1685">
            <v>0</v>
          </cell>
          <cell r="AP1685">
            <v>0</v>
          </cell>
          <cell r="AT1685">
            <v>0</v>
          </cell>
        </row>
        <row r="1686">
          <cell r="J1686">
            <v>-631223.56999999995</v>
          </cell>
          <cell r="K1686">
            <v>-629429.85</v>
          </cell>
          <cell r="L1686">
            <v>-629429.85</v>
          </cell>
          <cell r="M1686">
            <v>-629429.85</v>
          </cell>
          <cell r="N1686">
            <v>-625574.47</v>
          </cell>
          <cell r="O1686">
            <v>-625574.47</v>
          </cell>
          <cell r="P1686">
            <v>-625574.47</v>
          </cell>
          <cell r="Q1686">
            <v>-640000</v>
          </cell>
          <cell r="R1686">
            <v>-640000</v>
          </cell>
          <cell r="S1686">
            <v>-640000</v>
          </cell>
          <cell r="T1686">
            <v>-634285</v>
          </cell>
          <cell r="U1686">
            <v>-634285</v>
          </cell>
          <cell r="V1686">
            <v>-634285</v>
          </cell>
          <cell r="W1686">
            <v>-627216.77</v>
          </cell>
          <cell r="X1686">
            <v>-627216.77</v>
          </cell>
          <cell r="Y1686">
            <v>-627216.77</v>
          </cell>
          <cell r="Z1686">
            <v>-621434.80000000005</v>
          </cell>
          <cell r="AA1686">
            <v>-621434.80000000005</v>
          </cell>
          <cell r="AD1686">
            <v>-630515.30583333317</v>
          </cell>
          <cell r="AE1686">
            <v>-630931.97249999992</v>
          </cell>
          <cell r="AF1686">
            <v>-631348.63916666666</v>
          </cell>
          <cell r="AG1686">
            <v>-631684.53208333335</v>
          </cell>
          <cell r="AH1686">
            <v>-631939.65125</v>
          </cell>
          <cell r="AI1686">
            <v>-632194.77041666664</v>
          </cell>
          <cell r="AJ1686">
            <v>-632230.11833333329</v>
          </cell>
          <cell r="AK1686">
            <v>-632045.69499999995</v>
          </cell>
          <cell r="AL1686">
            <v>-631861.27166666661</v>
          </cell>
          <cell r="AM1686">
            <v>-631596.57374999986</v>
          </cell>
          <cell r="AN1686">
            <v>-631251.60124999995</v>
          </cell>
          <cell r="AP1686">
            <v>-630734.14249999996</v>
          </cell>
          <cell r="AT1686" t="str">
            <v>57</v>
          </cell>
        </row>
        <row r="1687">
          <cell r="J1687">
            <v>-199475.25</v>
          </cell>
          <cell r="K1687">
            <v>-197293.25</v>
          </cell>
          <cell r="L1687">
            <v>-197293.25</v>
          </cell>
          <cell r="M1687">
            <v>-197293.25</v>
          </cell>
          <cell r="N1687">
            <v>-196806.75</v>
          </cell>
          <cell r="O1687">
            <v>-196806.75</v>
          </cell>
          <cell r="P1687">
            <v>-196806.75</v>
          </cell>
          <cell r="Q1687">
            <v>-200000</v>
          </cell>
          <cell r="R1687">
            <v>-200000</v>
          </cell>
          <cell r="S1687">
            <v>-200000</v>
          </cell>
          <cell r="T1687">
            <v>-197751.25</v>
          </cell>
          <cell r="U1687">
            <v>-197751.25</v>
          </cell>
          <cell r="V1687">
            <v>-197751.25</v>
          </cell>
          <cell r="W1687">
            <v>-189835.41</v>
          </cell>
          <cell r="X1687">
            <v>-189835.41</v>
          </cell>
          <cell r="Y1687">
            <v>-189835.41</v>
          </cell>
          <cell r="Z1687">
            <v>-189835.41</v>
          </cell>
          <cell r="AA1687">
            <v>-189835.41</v>
          </cell>
          <cell r="AD1687">
            <v>-198393.8125</v>
          </cell>
          <cell r="AE1687">
            <v>-198393.8125</v>
          </cell>
          <cell r="AF1687">
            <v>-198393.8125</v>
          </cell>
          <cell r="AG1687">
            <v>-198321.97916666666</v>
          </cell>
          <cell r="AH1687">
            <v>-198178.3125</v>
          </cell>
          <cell r="AI1687">
            <v>-198034.64583333334</v>
          </cell>
          <cell r="AJ1687">
            <v>-197652.06916666668</v>
          </cell>
          <cell r="AK1687">
            <v>-197030.58250000002</v>
          </cell>
          <cell r="AL1687">
            <v>-196409.09583333333</v>
          </cell>
          <cell r="AM1687">
            <v>-195807.88</v>
          </cell>
          <cell r="AN1687">
            <v>-195226.93499999997</v>
          </cell>
          <cell r="AP1687">
            <v>-194355.51749999996</v>
          </cell>
          <cell r="AT1687" t="str">
            <v>57</v>
          </cell>
        </row>
        <row r="1688">
          <cell r="J1688">
            <v>-530428.43000000005</v>
          </cell>
          <cell r="K1688">
            <v>-529545.53</v>
          </cell>
          <cell r="L1688">
            <v>-556000</v>
          </cell>
          <cell r="M1688">
            <v>-556000</v>
          </cell>
          <cell r="N1688">
            <v>-552321.25</v>
          </cell>
          <cell r="O1688">
            <v>-552321.25</v>
          </cell>
          <cell r="P1688">
            <v>-552321.25</v>
          </cell>
          <cell r="Q1688">
            <v>-556500</v>
          </cell>
          <cell r="R1688">
            <v>-556500</v>
          </cell>
          <cell r="S1688">
            <v>-556500</v>
          </cell>
          <cell r="T1688">
            <v>-551520.36</v>
          </cell>
          <cell r="U1688">
            <v>-551520.36</v>
          </cell>
          <cell r="V1688">
            <v>-551520.36</v>
          </cell>
          <cell r="W1688">
            <v>-550234.19999999995</v>
          </cell>
          <cell r="X1688">
            <v>-550234.19999999995</v>
          </cell>
          <cell r="Y1688">
            <v>-550234.19999999995</v>
          </cell>
          <cell r="Z1688">
            <v>-550099.19999999995</v>
          </cell>
          <cell r="AA1688">
            <v>-550099.19999999995</v>
          </cell>
          <cell r="AD1688">
            <v>-541087.04749999999</v>
          </cell>
          <cell r="AE1688">
            <v>-543295.38083333336</v>
          </cell>
          <cell r="AF1688">
            <v>-545503.71416666673</v>
          </cell>
          <cell r="AG1688">
            <v>-547486.71125000005</v>
          </cell>
          <cell r="AH1688">
            <v>-549244.37208333332</v>
          </cell>
          <cell r="AI1688">
            <v>-551002.03291666682</v>
          </cell>
          <cell r="AJ1688">
            <v>-552742.8912500001</v>
          </cell>
          <cell r="AK1688">
            <v>-553364.67750000011</v>
          </cell>
          <cell r="AL1688">
            <v>-552884.19416666671</v>
          </cell>
          <cell r="AM1688">
            <v>-552551.36708333332</v>
          </cell>
          <cell r="AN1688">
            <v>-552366.19624999992</v>
          </cell>
          <cell r="AP1688">
            <v>-552088.44000000006</v>
          </cell>
          <cell r="AT1688" t="str">
            <v>57</v>
          </cell>
        </row>
        <row r="1689">
          <cell r="J1689">
            <v>-258000</v>
          </cell>
          <cell r="K1689">
            <v>-258000</v>
          </cell>
          <cell r="L1689">
            <v>-258000</v>
          </cell>
          <cell r="M1689">
            <v>-258000</v>
          </cell>
          <cell r="N1689">
            <v>-258000</v>
          </cell>
          <cell r="O1689">
            <v>-258000</v>
          </cell>
          <cell r="P1689">
            <v>-258000</v>
          </cell>
          <cell r="Q1689">
            <v>-258000</v>
          </cell>
          <cell r="R1689">
            <v>-258000</v>
          </cell>
          <cell r="S1689">
            <v>-258000</v>
          </cell>
          <cell r="T1689">
            <v>-258000</v>
          </cell>
          <cell r="U1689">
            <v>-258000</v>
          </cell>
          <cell r="V1689">
            <v>-258000</v>
          </cell>
          <cell r="W1689">
            <v>-258000</v>
          </cell>
          <cell r="X1689">
            <v>-258000</v>
          </cell>
          <cell r="Y1689">
            <v>-258000</v>
          </cell>
          <cell r="Z1689">
            <v>-258000</v>
          </cell>
          <cell r="AA1689">
            <v>-258000</v>
          </cell>
          <cell r="AD1689">
            <v>-258000</v>
          </cell>
          <cell r="AE1689">
            <v>-258000</v>
          </cell>
          <cell r="AF1689">
            <v>-258000</v>
          </cell>
          <cell r="AG1689">
            <v>-258000</v>
          </cell>
          <cell r="AH1689">
            <v>-258000</v>
          </cell>
          <cell r="AI1689">
            <v>-258000</v>
          </cell>
          <cell r="AJ1689">
            <v>-258000</v>
          </cell>
          <cell r="AK1689">
            <v>-258000</v>
          </cell>
          <cell r="AL1689">
            <v>-258000</v>
          </cell>
          <cell r="AM1689">
            <v>-258000</v>
          </cell>
          <cell r="AN1689">
            <v>-258000</v>
          </cell>
          <cell r="AP1689">
            <v>-258000</v>
          </cell>
          <cell r="AT1689">
            <v>0</v>
          </cell>
        </row>
        <row r="1690">
          <cell r="J1690">
            <v>-3302394.74</v>
          </cell>
          <cell r="K1690">
            <v>-3302394.74</v>
          </cell>
          <cell r="L1690">
            <v>-3302394.74</v>
          </cell>
          <cell r="M1690">
            <v>-3302394.74</v>
          </cell>
          <cell r="N1690">
            <v>-3298050.5</v>
          </cell>
          <cell r="O1690">
            <v>-3298050.5</v>
          </cell>
          <cell r="P1690">
            <v>-3298050.5</v>
          </cell>
          <cell r="Q1690">
            <v>-2475000</v>
          </cell>
          <cell r="R1690">
            <v>-2475000</v>
          </cell>
          <cell r="S1690">
            <v>-2475000</v>
          </cell>
          <cell r="T1690">
            <v>-2475000</v>
          </cell>
          <cell r="U1690">
            <v>-2475000</v>
          </cell>
          <cell r="V1690">
            <v>-2475000</v>
          </cell>
          <cell r="W1690">
            <v>-2475000</v>
          </cell>
          <cell r="X1690">
            <v>-2475000</v>
          </cell>
          <cell r="Y1690">
            <v>-2475000</v>
          </cell>
          <cell r="Z1690">
            <v>-2469837.39</v>
          </cell>
          <cell r="AA1690">
            <v>-2469837.39</v>
          </cell>
          <cell r="AD1690">
            <v>-3266334.9950000006</v>
          </cell>
          <cell r="AE1690">
            <v>-3197584.9950000006</v>
          </cell>
          <cell r="AF1690">
            <v>-3128834.9949999996</v>
          </cell>
          <cell r="AG1690">
            <v>-3059985.2141666668</v>
          </cell>
          <cell r="AH1690">
            <v>-2991035.6524999999</v>
          </cell>
          <cell r="AI1690">
            <v>-2922086.0908333329</v>
          </cell>
          <cell r="AJ1690">
            <v>-2853136.5291666668</v>
          </cell>
          <cell r="AK1690">
            <v>-2784186.9675000003</v>
          </cell>
          <cell r="AL1690">
            <v>-2715237.4058333333</v>
          </cell>
          <cell r="AM1690">
            <v>-2646253.7454166668</v>
          </cell>
          <cell r="AN1690">
            <v>-2577235.9862500001</v>
          </cell>
          <cell r="AP1690">
            <v>-2473709.3475000001</v>
          </cell>
          <cell r="AT1690" t="str">
            <v>57</v>
          </cell>
        </row>
        <row r="1691">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D1691">
            <v>0</v>
          </cell>
          <cell r="AE1691">
            <v>0</v>
          </cell>
          <cell r="AF1691">
            <v>0</v>
          </cell>
          <cell r="AG1691">
            <v>0</v>
          </cell>
          <cell r="AH1691">
            <v>0</v>
          </cell>
          <cell r="AI1691">
            <v>0</v>
          </cell>
          <cell r="AJ1691">
            <v>0</v>
          </cell>
          <cell r="AK1691">
            <v>0</v>
          </cell>
          <cell r="AL1691">
            <v>0</v>
          </cell>
          <cell r="AM1691">
            <v>0</v>
          </cell>
          <cell r="AN1691">
            <v>0</v>
          </cell>
          <cell r="AP1691">
            <v>0</v>
          </cell>
          <cell r="AT1691">
            <v>0</v>
          </cell>
        </row>
        <row r="1692">
          <cell r="J1692">
            <v>-236393.37</v>
          </cell>
          <cell r="K1692">
            <v>-235736.74</v>
          </cell>
          <cell r="L1692">
            <v>-235736.74</v>
          </cell>
          <cell r="M1692">
            <v>-235736.74</v>
          </cell>
          <cell r="N1692">
            <v>-235736.74</v>
          </cell>
          <cell r="O1692">
            <v>-235736.74</v>
          </cell>
          <cell r="P1692">
            <v>-235736.74</v>
          </cell>
          <cell r="Q1692">
            <v>-222200</v>
          </cell>
          <cell r="R1692">
            <v>-222200</v>
          </cell>
          <cell r="S1692">
            <v>-222200</v>
          </cell>
          <cell r="T1692">
            <v>-218840</v>
          </cell>
          <cell r="U1692">
            <v>-218840</v>
          </cell>
          <cell r="V1692">
            <v>-218840</v>
          </cell>
          <cell r="W1692">
            <v>-217382.37</v>
          </cell>
          <cell r="X1692">
            <v>-217382.37</v>
          </cell>
          <cell r="Y1692">
            <v>-217382.37</v>
          </cell>
          <cell r="Z1692">
            <v>-214546.24</v>
          </cell>
          <cell r="AA1692">
            <v>-214546.24</v>
          </cell>
          <cell r="AD1692">
            <v>-236016.71249999999</v>
          </cell>
          <cell r="AE1692">
            <v>-234616.71249999999</v>
          </cell>
          <cell r="AF1692">
            <v>-233216.71249999999</v>
          </cell>
          <cell r="AG1692">
            <v>-231785.3220833333</v>
          </cell>
          <cell r="AH1692">
            <v>-230322.54125000001</v>
          </cell>
          <cell r="AI1692">
            <v>-228859.76041666666</v>
          </cell>
          <cell r="AJ1692">
            <v>-227363.60458333336</v>
          </cell>
          <cell r="AK1692">
            <v>-225834.07375000001</v>
          </cell>
          <cell r="AL1692">
            <v>-224304.54291666669</v>
          </cell>
          <cell r="AM1692">
            <v>-222656.84</v>
          </cell>
          <cell r="AN1692">
            <v>-220890.965</v>
          </cell>
          <cell r="AP1692">
            <v>-217825.48583333334</v>
          </cell>
          <cell r="AT1692" t="str">
            <v>57</v>
          </cell>
        </row>
        <row r="1693">
          <cell r="J1693">
            <v>-30000</v>
          </cell>
          <cell r="K1693">
            <v>-30000</v>
          </cell>
          <cell r="L1693">
            <v>-30000</v>
          </cell>
          <cell r="M1693">
            <v>-30000</v>
          </cell>
          <cell r="N1693">
            <v>-30000</v>
          </cell>
          <cell r="O1693">
            <v>-30000</v>
          </cell>
          <cell r="P1693">
            <v>-30000</v>
          </cell>
          <cell r="Q1693">
            <v>-30000</v>
          </cell>
          <cell r="R1693">
            <v>-30000</v>
          </cell>
          <cell r="S1693">
            <v>-30000</v>
          </cell>
          <cell r="T1693">
            <v>-30000</v>
          </cell>
          <cell r="U1693">
            <v>-30000</v>
          </cell>
          <cell r="V1693">
            <v>-30000</v>
          </cell>
          <cell r="W1693">
            <v>-30000</v>
          </cell>
          <cell r="X1693">
            <v>-30000</v>
          </cell>
          <cell r="Y1693">
            <v>-30000</v>
          </cell>
          <cell r="Z1693">
            <v>-30000</v>
          </cell>
          <cell r="AA1693">
            <v>-30000</v>
          </cell>
          <cell r="AD1693">
            <v>-30000</v>
          </cell>
          <cell r="AE1693">
            <v>-30000</v>
          </cell>
          <cell r="AF1693">
            <v>-30000</v>
          </cell>
          <cell r="AG1693">
            <v>-30000</v>
          </cell>
          <cell r="AH1693">
            <v>-30000</v>
          </cell>
          <cell r="AI1693">
            <v>-30000</v>
          </cell>
          <cell r="AJ1693">
            <v>-30000</v>
          </cell>
          <cell r="AK1693">
            <v>-30000</v>
          </cell>
          <cell r="AL1693">
            <v>-30000</v>
          </cell>
          <cell r="AM1693">
            <v>-30000</v>
          </cell>
          <cell r="AN1693">
            <v>-30000</v>
          </cell>
          <cell r="AP1693">
            <v>-30000</v>
          </cell>
          <cell r="AT1693" t="str">
            <v>57</v>
          </cell>
        </row>
        <row r="1694">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D1694">
            <v>0</v>
          </cell>
          <cell r="AE1694">
            <v>0</v>
          </cell>
          <cell r="AF1694">
            <v>0</v>
          </cell>
          <cell r="AG1694">
            <v>0</v>
          </cell>
          <cell r="AH1694">
            <v>0</v>
          </cell>
          <cell r="AI1694">
            <v>0</v>
          </cell>
          <cell r="AJ1694">
            <v>0</v>
          </cell>
          <cell r="AK1694">
            <v>0</v>
          </cell>
          <cell r="AL1694">
            <v>0</v>
          </cell>
          <cell r="AM1694">
            <v>0</v>
          </cell>
          <cell r="AN1694">
            <v>0</v>
          </cell>
          <cell r="AP1694">
            <v>0</v>
          </cell>
          <cell r="AT1694" t="str">
            <v>57</v>
          </cell>
        </row>
        <row r="1695">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D1695">
            <v>0</v>
          </cell>
          <cell r="AE1695">
            <v>0</v>
          </cell>
          <cell r="AF1695">
            <v>0</v>
          </cell>
          <cell r="AG1695">
            <v>0</v>
          </cell>
          <cell r="AH1695">
            <v>0</v>
          </cell>
          <cell r="AI1695">
            <v>0</v>
          </cell>
          <cell r="AJ1695">
            <v>0</v>
          </cell>
          <cell r="AK1695">
            <v>0</v>
          </cell>
          <cell r="AL1695">
            <v>0</v>
          </cell>
          <cell r="AM1695">
            <v>0</v>
          </cell>
          <cell r="AN1695">
            <v>0</v>
          </cell>
          <cell r="AP1695">
            <v>0</v>
          </cell>
          <cell r="AT1695" t="str">
            <v>57</v>
          </cell>
        </row>
        <row r="1696">
          <cell r="J1696">
            <v>-1293823.8700000001</v>
          </cell>
          <cell r="K1696">
            <v>-1283084.1399999999</v>
          </cell>
          <cell r="L1696">
            <v>-1283084.1399999999</v>
          </cell>
          <cell r="M1696">
            <v>-1283084.1399999999</v>
          </cell>
          <cell r="N1696">
            <v>-1109593.6399999999</v>
          </cell>
          <cell r="O1696">
            <v>-1109593.6399999999</v>
          </cell>
          <cell r="P1696">
            <v>-1109593.6399999999</v>
          </cell>
          <cell r="Q1696">
            <v>-1270000</v>
          </cell>
          <cell r="R1696">
            <v>-1270000</v>
          </cell>
          <cell r="S1696">
            <v>-1270000</v>
          </cell>
          <cell r="T1696">
            <v>-1269670.5</v>
          </cell>
          <cell r="U1696">
            <v>-1269670.5</v>
          </cell>
          <cell r="V1696">
            <v>-1269670.5</v>
          </cell>
          <cell r="W1696">
            <v>-1215053.5</v>
          </cell>
          <cell r="X1696">
            <v>-1215053.5</v>
          </cell>
          <cell r="Y1696">
            <v>-1215053.5</v>
          </cell>
          <cell r="Z1696">
            <v>-1214873</v>
          </cell>
          <cell r="AA1696">
            <v>-1214873</v>
          </cell>
          <cell r="AD1696">
            <v>-1245375.4125000003</v>
          </cell>
          <cell r="AE1696">
            <v>-1242875.4125000001</v>
          </cell>
          <cell r="AF1696">
            <v>-1240375.4125000001</v>
          </cell>
          <cell r="AG1696">
            <v>-1238119.0220833335</v>
          </cell>
          <cell r="AH1696">
            <v>-1236106.24125</v>
          </cell>
          <cell r="AI1696">
            <v>-1234093.4604166667</v>
          </cell>
          <cell r="AJ1696">
            <v>-1230252.46</v>
          </cell>
          <cell r="AK1696">
            <v>-1224583.24</v>
          </cell>
          <cell r="AL1696">
            <v>-1218914.02</v>
          </cell>
          <cell r="AM1696">
            <v>-1220466.05</v>
          </cell>
          <cell r="AN1696">
            <v>-1229239.33</v>
          </cell>
          <cell r="AP1696">
            <v>-1242399.25</v>
          </cell>
          <cell r="AT1696" t="str">
            <v>57</v>
          </cell>
        </row>
        <row r="1697">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D1697">
            <v>0</v>
          </cell>
          <cell r="AE1697">
            <v>0</v>
          </cell>
          <cell r="AF1697">
            <v>0</v>
          </cell>
          <cell r="AG1697">
            <v>0</v>
          </cell>
          <cell r="AH1697">
            <v>0</v>
          </cell>
          <cell r="AI1697">
            <v>0</v>
          </cell>
          <cell r="AJ1697">
            <v>0</v>
          </cell>
          <cell r="AK1697">
            <v>0</v>
          </cell>
          <cell r="AL1697">
            <v>0</v>
          </cell>
          <cell r="AM1697">
            <v>0</v>
          </cell>
          <cell r="AN1697">
            <v>0</v>
          </cell>
          <cell r="AP1697">
            <v>0</v>
          </cell>
          <cell r="AT1697">
            <v>0</v>
          </cell>
        </row>
        <row r="1698">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D1698">
            <v>0</v>
          </cell>
          <cell r="AE1698">
            <v>0</v>
          </cell>
          <cell r="AF1698">
            <v>0</v>
          </cell>
          <cell r="AG1698">
            <v>0</v>
          </cell>
          <cell r="AH1698">
            <v>0</v>
          </cell>
          <cell r="AI1698">
            <v>0</v>
          </cell>
          <cell r="AJ1698">
            <v>0</v>
          </cell>
          <cell r="AK1698">
            <v>0</v>
          </cell>
          <cell r="AL1698">
            <v>0</v>
          </cell>
          <cell r="AM1698">
            <v>0</v>
          </cell>
          <cell r="AN1698">
            <v>0</v>
          </cell>
          <cell r="AP1698">
            <v>0</v>
          </cell>
          <cell r="AT1698" t="str">
            <v>57</v>
          </cell>
        </row>
        <row r="1699">
          <cell r="J1699">
            <v>-550000</v>
          </cell>
          <cell r="K1699">
            <v>-550000</v>
          </cell>
          <cell r="L1699">
            <v>-550000</v>
          </cell>
          <cell r="M1699">
            <v>-550000</v>
          </cell>
          <cell r="N1699">
            <v>-550000</v>
          </cell>
          <cell r="O1699">
            <v>-550000</v>
          </cell>
          <cell r="P1699">
            <v>-550000</v>
          </cell>
          <cell r="Q1699">
            <v>-550000</v>
          </cell>
          <cell r="R1699">
            <v>-550000</v>
          </cell>
          <cell r="S1699">
            <v>-550000</v>
          </cell>
          <cell r="T1699">
            <v>-550000</v>
          </cell>
          <cell r="U1699">
            <v>-550000</v>
          </cell>
          <cell r="V1699">
            <v>-550000</v>
          </cell>
          <cell r="W1699">
            <v>-550000</v>
          </cell>
          <cell r="X1699">
            <v>-550000</v>
          </cell>
          <cell r="Y1699">
            <v>-550000</v>
          </cell>
          <cell r="Z1699">
            <v>-550000</v>
          </cell>
          <cell r="AA1699">
            <v>-550000</v>
          </cell>
          <cell r="AD1699">
            <v>-550000</v>
          </cell>
          <cell r="AE1699">
            <v>-550000</v>
          </cell>
          <cell r="AF1699">
            <v>-550000</v>
          </cell>
          <cell r="AG1699">
            <v>-550000</v>
          </cell>
          <cell r="AH1699">
            <v>-550000</v>
          </cell>
          <cell r="AI1699">
            <v>-550000</v>
          </cell>
          <cell r="AJ1699">
            <v>-550000</v>
          </cell>
          <cell r="AK1699">
            <v>-550000</v>
          </cell>
          <cell r="AL1699">
            <v>-550000</v>
          </cell>
          <cell r="AM1699">
            <v>-550000</v>
          </cell>
          <cell r="AN1699">
            <v>-550000</v>
          </cell>
          <cell r="AP1699">
            <v>-550000</v>
          </cell>
          <cell r="AT1699">
            <v>0</v>
          </cell>
        </row>
        <row r="1700">
          <cell r="J1700">
            <v>-2473994.61</v>
          </cell>
          <cell r="K1700">
            <v>-7450000</v>
          </cell>
          <cell r="L1700">
            <v>-7450000</v>
          </cell>
          <cell r="M1700">
            <v>-7450000</v>
          </cell>
          <cell r="N1700">
            <v>-7417375.0499999998</v>
          </cell>
          <cell r="O1700">
            <v>-7417375.0499999998</v>
          </cell>
          <cell r="P1700">
            <v>-7417375.0499999998</v>
          </cell>
          <cell r="Q1700">
            <v>-7450000</v>
          </cell>
          <cell r="R1700">
            <v>-7450000</v>
          </cell>
          <cell r="S1700">
            <v>-7450000</v>
          </cell>
          <cell r="T1700">
            <v>-7405505.5999999996</v>
          </cell>
          <cell r="U1700">
            <v>-7405505.5999999996</v>
          </cell>
          <cell r="V1700">
            <v>-7405505.5999999996</v>
          </cell>
          <cell r="W1700">
            <v>-7364177.9199999999</v>
          </cell>
          <cell r="X1700">
            <v>-7364177.9199999999</v>
          </cell>
          <cell r="Y1700">
            <v>-7364177.9199999999</v>
          </cell>
          <cell r="Z1700">
            <v>-7281029.54</v>
          </cell>
          <cell r="AA1700">
            <v>-7281029.54</v>
          </cell>
          <cell r="AD1700">
            <v>-5166592.4149999991</v>
          </cell>
          <cell r="AE1700">
            <v>-5579092.4149999991</v>
          </cell>
          <cell r="AF1700">
            <v>-5991592.4149999991</v>
          </cell>
          <cell r="AG1700">
            <v>-6403322.0395833328</v>
          </cell>
          <cell r="AH1700">
            <v>-6814281.2887499994</v>
          </cell>
          <cell r="AI1700">
            <v>-7225240.5379166668</v>
          </cell>
          <cell r="AJ1700">
            <v>-7427144.2424999988</v>
          </cell>
          <cell r="AK1700">
            <v>-7419992.4024999999</v>
          </cell>
          <cell r="AL1700">
            <v>-7412840.5625</v>
          </cell>
          <cell r="AM1700">
            <v>-7403583.5795833347</v>
          </cell>
          <cell r="AN1700">
            <v>-7392221.4537500003</v>
          </cell>
          <cell r="AP1700">
            <v>-7368928.2650000015</v>
          </cell>
          <cell r="AT1700" t="str">
            <v>57</v>
          </cell>
        </row>
        <row r="1701">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D1701">
            <v>0</v>
          </cell>
          <cell r="AE1701">
            <v>0</v>
          </cell>
          <cell r="AF1701">
            <v>0</v>
          </cell>
          <cell r="AG1701">
            <v>0</v>
          </cell>
          <cell r="AH1701">
            <v>0</v>
          </cell>
          <cell r="AI1701">
            <v>0</v>
          </cell>
          <cell r="AJ1701">
            <v>0</v>
          </cell>
          <cell r="AK1701">
            <v>0</v>
          </cell>
          <cell r="AL1701">
            <v>0</v>
          </cell>
          <cell r="AM1701">
            <v>0</v>
          </cell>
          <cell r="AN1701">
            <v>0</v>
          </cell>
          <cell r="AP1701">
            <v>0</v>
          </cell>
          <cell r="AT1701">
            <v>0</v>
          </cell>
        </row>
        <row r="1702">
          <cell r="J1702">
            <v>-2050000</v>
          </cell>
          <cell r="K1702">
            <v>-2048450</v>
          </cell>
          <cell r="L1702">
            <v>-2048450</v>
          </cell>
          <cell r="M1702">
            <v>-2048450</v>
          </cell>
          <cell r="N1702">
            <v>-1844511.1</v>
          </cell>
          <cell r="O1702">
            <v>-1844511.1</v>
          </cell>
          <cell r="P1702">
            <v>-1844511.1</v>
          </cell>
          <cell r="Q1702">
            <v>-2380000</v>
          </cell>
          <cell r="R1702">
            <v>-2380000</v>
          </cell>
          <cell r="S1702">
            <v>-2380000</v>
          </cell>
          <cell r="T1702">
            <v>-2329080.6</v>
          </cell>
          <cell r="U1702">
            <v>-2329080.6</v>
          </cell>
          <cell r="V1702">
            <v>-2329080.6</v>
          </cell>
          <cell r="W1702">
            <v>-2237090.94</v>
          </cell>
          <cell r="X1702">
            <v>-2237090.94</v>
          </cell>
          <cell r="Y1702">
            <v>-2237090.94</v>
          </cell>
          <cell r="Z1702">
            <v>-1885646.11</v>
          </cell>
          <cell r="AA1702">
            <v>-1885646.11</v>
          </cell>
          <cell r="AD1702">
            <v>-2011990.2750000004</v>
          </cell>
          <cell r="AE1702">
            <v>-2039490.2750000001</v>
          </cell>
          <cell r="AF1702">
            <v>-2066990.2750000001</v>
          </cell>
          <cell r="AG1702">
            <v>-2092368.6333333331</v>
          </cell>
          <cell r="AH1702">
            <v>-2115625.35</v>
          </cell>
          <cell r="AI1702">
            <v>-2138882.0666666669</v>
          </cell>
          <cell r="AJ1702">
            <v>-2158370.4641666668</v>
          </cell>
          <cell r="AK1702">
            <v>-2174090.5425000004</v>
          </cell>
          <cell r="AL1702">
            <v>-2189810.6208333336</v>
          </cell>
          <cell r="AM1702">
            <v>-2199384.6187500004</v>
          </cell>
          <cell r="AN1702">
            <v>-2202812.5362500004</v>
          </cell>
          <cell r="AP1702">
            <v>-2207954.4124999996</v>
          </cell>
          <cell r="AT1702" t="str">
            <v>57</v>
          </cell>
        </row>
        <row r="1703">
          <cell r="J1703">
            <v>0</v>
          </cell>
          <cell r="K1703">
            <v>0</v>
          </cell>
          <cell r="L1703">
            <v>0</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D1703">
            <v>0</v>
          </cell>
          <cell r="AE1703">
            <v>0</v>
          </cell>
          <cell r="AF1703">
            <v>0</v>
          </cell>
          <cell r="AG1703">
            <v>0</v>
          </cell>
          <cell r="AH1703">
            <v>0</v>
          </cell>
          <cell r="AI1703">
            <v>0</v>
          </cell>
          <cell r="AJ1703">
            <v>0</v>
          </cell>
          <cell r="AK1703">
            <v>0</v>
          </cell>
          <cell r="AL1703">
            <v>0</v>
          </cell>
          <cell r="AM1703">
            <v>0</v>
          </cell>
          <cell r="AN1703">
            <v>0</v>
          </cell>
          <cell r="AP1703">
            <v>0</v>
          </cell>
          <cell r="AT1703">
            <v>0</v>
          </cell>
        </row>
        <row r="1704">
          <cell r="J1704">
            <v>-499874.44</v>
          </cell>
          <cell r="K1704">
            <v>-499874.44</v>
          </cell>
          <cell r="L1704">
            <v>-499874.44</v>
          </cell>
          <cell r="M1704">
            <v>-499874.44</v>
          </cell>
          <cell r="N1704">
            <v>-491741.09</v>
          </cell>
          <cell r="O1704">
            <v>-491741.09</v>
          </cell>
          <cell r="P1704">
            <v>-491741.09</v>
          </cell>
          <cell r="Q1704">
            <v>-484500</v>
          </cell>
          <cell r="R1704">
            <v>-484500</v>
          </cell>
          <cell r="S1704">
            <v>-484500</v>
          </cell>
          <cell r="T1704">
            <v>-484500</v>
          </cell>
          <cell r="U1704">
            <v>-484500</v>
          </cell>
          <cell r="V1704">
            <v>-484500</v>
          </cell>
          <cell r="W1704">
            <v>-484500</v>
          </cell>
          <cell r="X1704">
            <v>-484500</v>
          </cell>
          <cell r="Y1704">
            <v>-484500</v>
          </cell>
          <cell r="Z1704">
            <v>-484500</v>
          </cell>
          <cell r="AA1704">
            <v>-484500</v>
          </cell>
          <cell r="AD1704">
            <v>-493997.49249999993</v>
          </cell>
          <cell r="AE1704">
            <v>-493997.49249999993</v>
          </cell>
          <cell r="AF1704">
            <v>-493997.49249999999</v>
          </cell>
          <cell r="AG1704">
            <v>-493356.89083333331</v>
          </cell>
          <cell r="AH1704">
            <v>-492075.68749999994</v>
          </cell>
          <cell r="AI1704">
            <v>-490794.48416666663</v>
          </cell>
          <cell r="AJ1704">
            <v>-489513.28083333332</v>
          </cell>
          <cell r="AK1704">
            <v>-488232.07749999996</v>
          </cell>
          <cell r="AL1704">
            <v>-486950.87416666659</v>
          </cell>
          <cell r="AM1704">
            <v>-486008.56041666662</v>
          </cell>
          <cell r="AN1704">
            <v>-485405.13624999998</v>
          </cell>
          <cell r="AP1704">
            <v>-484500</v>
          </cell>
          <cell r="AT1704" t="str">
            <v>57</v>
          </cell>
        </row>
        <row r="1705">
          <cell r="J1705">
            <v>-20000</v>
          </cell>
          <cell r="K1705">
            <v>-20000</v>
          </cell>
          <cell r="L1705">
            <v>-20000</v>
          </cell>
          <cell r="M1705">
            <v>-20000</v>
          </cell>
          <cell r="N1705">
            <v>-20000</v>
          </cell>
          <cell r="O1705">
            <v>-20000</v>
          </cell>
          <cell r="P1705">
            <v>-20000</v>
          </cell>
          <cell r="Q1705">
            <v>-20000</v>
          </cell>
          <cell r="R1705">
            <v>-20000</v>
          </cell>
          <cell r="S1705">
            <v>-20000</v>
          </cell>
          <cell r="T1705">
            <v>-20000</v>
          </cell>
          <cell r="U1705">
            <v>-20000</v>
          </cell>
          <cell r="V1705">
            <v>-20000</v>
          </cell>
          <cell r="W1705">
            <v>-20000</v>
          </cell>
          <cell r="X1705">
            <v>-20000</v>
          </cell>
          <cell r="Y1705">
            <v>-20000</v>
          </cell>
          <cell r="Z1705">
            <v>-20000</v>
          </cell>
          <cell r="AA1705">
            <v>-20000</v>
          </cell>
          <cell r="AD1705">
            <v>-20000</v>
          </cell>
          <cell r="AE1705">
            <v>-20000</v>
          </cell>
          <cell r="AF1705">
            <v>-20000</v>
          </cell>
          <cell r="AG1705">
            <v>-20000</v>
          </cell>
          <cell r="AH1705">
            <v>-20000</v>
          </cell>
          <cell r="AI1705">
            <v>-20000</v>
          </cell>
          <cell r="AJ1705">
            <v>-20000</v>
          </cell>
          <cell r="AK1705">
            <v>-20000</v>
          </cell>
          <cell r="AL1705">
            <v>-20000</v>
          </cell>
          <cell r="AM1705">
            <v>-20000</v>
          </cell>
          <cell r="AN1705">
            <v>-20000</v>
          </cell>
          <cell r="AP1705">
            <v>-20000</v>
          </cell>
          <cell r="AT1705">
            <v>0</v>
          </cell>
        </row>
        <row r="1706">
          <cell r="J1706">
            <v>-200000</v>
          </cell>
          <cell r="K1706">
            <v>-200000</v>
          </cell>
          <cell r="L1706">
            <v>-200000</v>
          </cell>
          <cell r="M1706">
            <v>-200000</v>
          </cell>
          <cell r="N1706">
            <v>-200000</v>
          </cell>
          <cell r="O1706">
            <v>-200000</v>
          </cell>
          <cell r="P1706">
            <v>-200000</v>
          </cell>
          <cell r="Q1706">
            <v>-200000</v>
          </cell>
          <cell r="R1706">
            <v>-200000</v>
          </cell>
          <cell r="S1706">
            <v>-200000</v>
          </cell>
          <cell r="T1706">
            <v>-200000</v>
          </cell>
          <cell r="U1706">
            <v>-200000</v>
          </cell>
          <cell r="V1706">
            <v>-200000</v>
          </cell>
          <cell r="W1706">
            <v>-200000</v>
          </cell>
          <cell r="X1706">
            <v>-200000</v>
          </cell>
          <cell r="Y1706">
            <v>-200000</v>
          </cell>
          <cell r="Z1706">
            <v>-200000</v>
          </cell>
          <cell r="AA1706">
            <v>-200000</v>
          </cell>
          <cell r="AD1706">
            <v>-200000</v>
          </cell>
          <cell r="AE1706">
            <v>-200000</v>
          </cell>
          <cell r="AF1706">
            <v>-200000</v>
          </cell>
          <cell r="AG1706">
            <v>-200000</v>
          </cell>
          <cell r="AH1706">
            <v>-200000</v>
          </cell>
          <cell r="AI1706">
            <v>-200000</v>
          </cell>
          <cell r="AJ1706">
            <v>-200000</v>
          </cell>
          <cell r="AK1706">
            <v>-200000</v>
          </cell>
          <cell r="AL1706">
            <v>-200000</v>
          </cell>
          <cell r="AM1706">
            <v>-200000</v>
          </cell>
          <cell r="AN1706">
            <v>-200000</v>
          </cell>
          <cell r="AP1706">
            <v>-200000</v>
          </cell>
          <cell r="AT1706" t="str">
            <v>57</v>
          </cell>
        </row>
        <row r="1707">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D1707">
            <v>0</v>
          </cell>
          <cell r="AE1707">
            <v>0</v>
          </cell>
          <cell r="AF1707">
            <v>0</v>
          </cell>
          <cell r="AG1707">
            <v>0</v>
          </cell>
          <cell r="AH1707">
            <v>0</v>
          </cell>
          <cell r="AI1707">
            <v>0</v>
          </cell>
          <cell r="AJ1707">
            <v>0</v>
          </cell>
          <cell r="AK1707">
            <v>0</v>
          </cell>
          <cell r="AL1707">
            <v>0</v>
          </cell>
          <cell r="AM1707">
            <v>0</v>
          </cell>
          <cell r="AN1707">
            <v>0</v>
          </cell>
          <cell r="AP1707">
            <v>0</v>
          </cell>
          <cell r="AT1707">
            <v>0</v>
          </cell>
        </row>
        <row r="1708">
          <cell r="J1708">
            <v>-140000</v>
          </cell>
          <cell r="K1708">
            <v>-140000</v>
          </cell>
          <cell r="L1708">
            <v>-140000</v>
          </cell>
          <cell r="M1708">
            <v>-140000</v>
          </cell>
          <cell r="N1708">
            <v>-130200.01</v>
          </cell>
          <cell r="O1708">
            <v>-130200.01</v>
          </cell>
          <cell r="P1708">
            <v>-130200.01</v>
          </cell>
          <cell r="Q1708">
            <v>-140000</v>
          </cell>
          <cell r="R1708">
            <v>-140000</v>
          </cell>
          <cell r="S1708">
            <v>-140000</v>
          </cell>
          <cell r="T1708">
            <v>-140000</v>
          </cell>
          <cell r="U1708">
            <v>-140000</v>
          </cell>
          <cell r="V1708">
            <v>-140000</v>
          </cell>
          <cell r="W1708">
            <v>-140000</v>
          </cell>
          <cell r="X1708">
            <v>-140000</v>
          </cell>
          <cell r="Y1708">
            <v>-140000</v>
          </cell>
          <cell r="Z1708">
            <v>-140000</v>
          </cell>
          <cell r="AA1708">
            <v>-140000</v>
          </cell>
          <cell r="AD1708">
            <v>-137550.0025</v>
          </cell>
          <cell r="AE1708">
            <v>-137550.0025</v>
          </cell>
          <cell r="AF1708">
            <v>-137550.0025</v>
          </cell>
          <cell r="AG1708">
            <v>-137550.0025</v>
          </cell>
          <cell r="AH1708">
            <v>-137550.0025</v>
          </cell>
          <cell r="AI1708">
            <v>-137550.0025</v>
          </cell>
          <cell r="AJ1708">
            <v>-137550.0025</v>
          </cell>
          <cell r="AK1708">
            <v>-137550.0025</v>
          </cell>
          <cell r="AL1708">
            <v>-137550.0025</v>
          </cell>
          <cell r="AM1708">
            <v>-137958.33541666667</v>
          </cell>
          <cell r="AN1708">
            <v>-138775.00125</v>
          </cell>
          <cell r="AP1708">
            <v>-140000</v>
          </cell>
          <cell r="AT1708" t="str">
            <v>57</v>
          </cell>
        </row>
        <row r="1709">
          <cell r="J1709">
            <v>-497197.75</v>
          </cell>
          <cell r="K1709">
            <v>-500000</v>
          </cell>
          <cell r="L1709">
            <v>-500000</v>
          </cell>
          <cell r="M1709">
            <v>-500000</v>
          </cell>
          <cell r="N1709">
            <v>-496725</v>
          </cell>
          <cell r="O1709">
            <v>-494723.5</v>
          </cell>
          <cell r="P1709">
            <v>-491806.25</v>
          </cell>
          <cell r="Q1709">
            <v>-500000</v>
          </cell>
          <cell r="R1709">
            <v>-501524.87</v>
          </cell>
          <cell r="S1709">
            <v>-500699.62</v>
          </cell>
          <cell r="T1709">
            <v>-500000</v>
          </cell>
          <cell r="U1709">
            <v>-499333.5</v>
          </cell>
          <cell r="V1709">
            <v>-495065.35</v>
          </cell>
          <cell r="W1709">
            <v>-500000</v>
          </cell>
          <cell r="X1709">
            <v>-500000</v>
          </cell>
          <cell r="Y1709">
            <v>-500000</v>
          </cell>
          <cell r="Z1709">
            <v>-500000</v>
          </cell>
          <cell r="AA1709">
            <v>-500000</v>
          </cell>
          <cell r="AD1709">
            <v>-498335.21666666662</v>
          </cell>
          <cell r="AE1709">
            <v>-498407.70916666667</v>
          </cell>
          <cell r="AF1709">
            <v>-498518.30875000003</v>
          </cell>
          <cell r="AG1709">
            <v>-498556.41583333333</v>
          </cell>
          <cell r="AH1709">
            <v>-498528.64500000002</v>
          </cell>
          <cell r="AI1709">
            <v>-498412.02416666667</v>
          </cell>
          <cell r="AJ1709">
            <v>-498323.17416666663</v>
          </cell>
          <cell r="AK1709">
            <v>-498323.17416666663</v>
          </cell>
          <cell r="AL1709">
            <v>-498323.17416666663</v>
          </cell>
          <cell r="AM1709">
            <v>-498459.63250000001</v>
          </cell>
          <cell r="AN1709">
            <v>-498815.94500000001</v>
          </cell>
          <cell r="AP1709">
            <v>-499718.61166666663</v>
          </cell>
          <cell r="AT1709" t="str">
            <v>56</v>
          </cell>
        </row>
        <row r="1710">
          <cell r="J1710">
            <v>-100000</v>
          </cell>
          <cell r="K1710">
            <v>-100000</v>
          </cell>
          <cell r="L1710">
            <v>-100000</v>
          </cell>
          <cell r="M1710">
            <v>-100000</v>
          </cell>
          <cell r="N1710">
            <v>-100000</v>
          </cell>
          <cell r="O1710">
            <v>-100000</v>
          </cell>
          <cell r="P1710">
            <v>-100000</v>
          </cell>
          <cell r="Q1710">
            <v>-100000</v>
          </cell>
          <cell r="R1710">
            <v>-100000</v>
          </cell>
          <cell r="S1710">
            <v>-100000</v>
          </cell>
          <cell r="T1710">
            <v>-100000</v>
          </cell>
          <cell r="U1710">
            <v>-100000</v>
          </cell>
          <cell r="V1710">
            <v>-100000</v>
          </cell>
          <cell r="W1710">
            <v>-100000</v>
          </cell>
          <cell r="X1710">
            <v>-100000</v>
          </cell>
          <cell r="Y1710">
            <v>-100000</v>
          </cell>
          <cell r="Z1710">
            <v>-100000</v>
          </cell>
          <cell r="AA1710">
            <v>-100000</v>
          </cell>
          <cell r="AD1710">
            <v>-100000</v>
          </cell>
          <cell r="AE1710">
            <v>-100000</v>
          </cell>
          <cell r="AF1710">
            <v>-100000</v>
          </cell>
          <cell r="AG1710">
            <v>-100000</v>
          </cell>
          <cell r="AH1710">
            <v>-100000</v>
          </cell>
          <cell r="AI1710">
            <v>-100000</v>
          </cell>
          <cell r="AJ1710">
            <v>-100000</v>
          </cell>
          <cell r="AK1710">
            <v>-100000</v>
          </cell>
          <cell r="AL1710">
            <v>-100000</v>
          </cell>
          <cell r="AM1710">
            <v>-100000</v>
          </cell>
          <cell r="AN1710">
            <v>-100000</v>
          </cell>
          <cell r="AP1710">
            <v>-100000</v>
          </cell>
          <cell r="AT1710" t="str">
            <v>57</v>
          </cell>
        </row>
        <row r="1711">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D1711">
            <v>0</v>
          </cell>
          <cell r="AE1711">
            <v>0</v>
          </cell>
          <cell r="AF1711">
            <v>0</v>
          </cell>
          <cell r="AG1711">
            <v>0</v>
          </cell>
          <cell r="AH1711">
            <v>0</v>
          </cell>
          <cell r="AI1711">
            <v>0</v>
          </cell>
          <cell r="AJ1711">
            <v>0</v>
          </cell>
          <cell r="AK1711">
            <v>0</v>
          </cell>
          <cell r="AL1711">
            <v>0</v>
          </cell>
          <cell r="AM1711">
            <v>0</v>
          </cell>
          <cell r="AN1711">
            <v>0</v>
          </cell>
          <cell r="AP1711">
            <v>0</v>
          </cell>
          <cell r="AT1711">
            <v>0</v>
          </cell>
        </row>
        <row r="1712">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D1712">
            <v>0</v>
          </cell>
          <cell r="AE1712">
            <v>0</v>
          </cell>
          <cell r="AF1712">
            <v>0</v>
          </cell>
          <cell r="AG1712">
            <v>0</v>
          </cell>
          <cell r="AH1712">
            <v>0</v>
          </cell>
          <cell r="AI1712">
            <v>0</v>
          </cell>
          <cell r="AJ1712">
            <v>0</v>
          </cell>
          <cell r="AK1712">
            <v>0</v>
          </cell>
          <cell r="AL1712">
            <v>0</v>
          </cell>
          <cell r="AM1712">
            <v>0</v>
          </cell>
          <cell r="AN1712">
            <v>0</v>
          </cell>
          <cell r="AP1712">
            <v>0</v>
          </cell>
          <cell r="AT1712">
            <v>0</v>
          </cell>
        </row>
        <row r="1713">
          <cell r="J1713">
            <v>-347291</v>
          </cell>
          <cell r="K1713">
            <v>-341105.8</v>
          </cell>
          <cell r="L1713">
            <v>-341105.8</v>
          </cell>
          <cell r="M1713">
            <v>-341105.8</v>
          </cell>
          <cell r="N1713">
            <v>-325453.49</v>
          </cell>
          <cell r="O1713">
            <v>-325453.49</v>
          </cell>
          <cell r="P1713">
            <v>-325453.49</v>
          </cell>
          <cell r="Q1713">
            <v>-350000</v>
          </cell>
          <cell r="R1713">
            <v>-350000</v>
          </cell>
          <cell r="S1713">
            <v>-350000</v>
          </cell>
          <cell r="T1713">
            <v>-347460.2</v>
          </cell>
          <cell r="U1713">
            <v>-347460.2</v>
          </cell>
          <cell r="V1713">
            <v>-347460.2</v>
          </cell>
          <cell r="W1713">
            <v>-346532.2</v>
          </cell>
          <cell r="X1713">
            <v>-346532.2</v>
          </cell>
          <cell r="Y1713">
            <v>-346532.2</v>
          </cell>
          <cell r="Z1713">
            <v>-338209.07</v>
          </cell>
          <cell r="AA1713">
            <v>-338209.07</v>
          </cell>
          <cell r="AD1713">
            <v>-340962.57250000001</v>
          </cell>
          <cell r="AE1713">
            <v>-340962.57250000001</v>
          </cell>
          <cell r="AF1713">
            <v>-340962.57250000001</v>
          </cell>
          <cell r="AG1713">
            <v>-340969.6225</v>
          </cell>
          <cell r="AH1713">
            <v>-340983.72250000003</v>
          </cell>
          <cell r="AI1713">
            <v>-340997.82250000007</v>
          </cell>
          <cell r="AJ1713">
            <v>-341230.97250000009</v>
          </cell>
          <cell r="AK1713">
            <v>-341683.17250000004</v>
          </cell>
          <cell r="AL1713">
            <v>-342135.37250000006</v>
          </cell>
          <cell r="AM1713">
            <v>-342892.95500000007</v>
          </cell>
          <cell r="AN1713">
            <v>-343955.92</v>
          </cell>
          <cell r="AP1713">
            <v>-345550.36749999999</v>
          </cell>
          <cell r="AT1713" t="str">
            <v>57</v>
          </cell>
        </row>
        <row r="1714">
          <cell r="J1714">
            <v>-88616.68</v>
          </cell>
          <cell r="K1714">
            <v>-87501.68</v>
          </cell>
          <cell r="L1714">
            <v>-87501.68</v>
          </cell>
          <cell r="M1714">
            <v>-87501.68</v>
          </cell>
          <cell r="N1714">
            <v>-87093.43</v>
          </cell>
          <cell r="O1714">
            <v>-87093.43</v>
          </cell>
          <cell r="P1714">
            <v>-87093.43</v>
          </cell>
          <cell r="Q1714">
            <v>-100000</v>
          </cell>
          <cell r="R1714">
            <v>-100000</v>
          </cell>
          <cell r="S1714">
            <v>-100000</v>
          </cell>
          <cell r="T1714">
            <v>-60436.55</v>
          </cell>
          <cell r="U1714">
            <v>-60436.55</v>
          </cell>
          <cell r="V1714">
            <v>-60436.55</v>
          </cell>
          <cell r="W1714">
            <v>-155.86000000000001</v>
          </cell>
          <cell r="X1714">
            <v>-155.86000000000001</v>
          </cell>
          <cell r="Y1714">
            <v>-155.86000000000001</v>
          </cell>
          <cell r="Z1714">
            <v>15782.99</v>
          </cell>
          <cell r="AA1714">
            <v>15782.99</v>
          </cell>
          <cell r="AD1714">
            <v>-90802.947499999966</v>
          </cell>
          <cell r="AE1714">
            <v>-90802.947499999966</v>
          </cell>
          <cell r="AF1714">
            <v>-90802.947499999995</v>
          </cell>
          <cell r="AG1714">
            <v>-89628.775416666656</v>
          </cell>
          <cell r="AH1714">
            <v>-87280.431250000009</v>
          </cell>
          <cell r="AI1714">
            <v>-84932.087083333332</v>
          </cell>
          <cell r="AJ1714">
            <v>-80118.505833333344</v>
          </cell>
          <cell r="AK1714">
            <v>-72839.687500000015</v>
          </cell>
          <cell r="AL1714">
            <v>-65560.869166666685</v>
          </cell>
          <cell r="AM1714">
            <v>-57634.942500000005</v>
          </cell>
          <cell r="AN1714">
            <v>-49061.907499999994</v>
          </cell>
          <cell r="AP1714">
            <v>-36202.354999999996</v>
          </cell>
          <cell r="AT1714" t="str">
            <v>57</v>
          </cell>
        </row>
        <row r="1715">
          <cell r="J1715">
            <v>-50000</v>
          </cell>
          <cell r="K1715">
            <v>-50000</v>
          </cell>
          <cell r="L1715">
            <v>-50000</v>
          </cell>
          <cell r="M1715">
            <v>-50000</v>
          </cell>
          <cell r="N1715">
            <v>-50000</v>
          </cell>
          <cell r="O1715">
            <v>-50000</v>
          </cell>
          <cell r="P1715">
            <v>-50000</v>
          </cell>
          <cell r="Q1715">
            <v>-50000</v>
          </cell>
          <cell r="R1715">
            <v>-50000</v>
          </cell>
          <cell r="S1715">
            <v>-50000</v>
          </cell>
          <cell r="T1715">
            <v>-50000</v>
          </cell>
          <cell r="U1715">
            <v>-50000</v>
          </cell>
          <cell r="V1715">
            <v>-50000</v>
          </cell>
          <cell r="W1715">
            <v>-50000</v>
          </cell>
          <cell r="X1715">
            <v>-50000</v>
          </cell>
          <cell r="Y1715">
            <v>-50000</v>
          </cell>
          <cell r="Z1715">
            <v>-50000</v>
          </cell>
          <cell r="AA1715">
            <v>-50000</v>
          </cell>
          <cell r="AD1715">
            <v>-50000</v>
          </cell>
          <cell r="AE1715">
            <v>-50000</v>
          </cell>
          <cell r="AF1715">
            <v>-50000</v>
          </cell>
          <cell r="AG1715">
            <v>-50000</v>
          </cell>
          <cell r="AH1715">
            <v>-50000</v>
          </cell>
          <cell r="AI1715">
            <v>-50000</v>
          </cell>
          <cell r="AJ1715">
            <v>-50000</v>
          </cell>
          <cell r="AK1715">
            <v>-50000</v>
          </cell>
          <cell r="AL1715">
            <v>-50000</v>
          </cell>
          <cell r="AM1715">
            <v>-50000</v>
          </cell>
          <cell r="AN1715">
            <v>-50000</v>
          </cell>
          <cell r="AP1715">
            <v>-50000</v>
          </cell>
          <cell r="AT1715">
            <v>0</v>
          </cell>
        </row>
        <row r="1716">
          <cell r="J1716">
            <v>-2867992.26</v>
          </cell>
          <cell r="K1716">
            <v>-2804475.3</v>
          </cell>
          <cell r="L1716">
            <v>-2804475.3</v>
          </cell>
          <cell r="M1716">
            <v>-2804475.3</v>
          </cell>
          <cell r="N1716">
            <v>-2780916.19</v>
          </cell>
          <cell r="O1716">
            <v>-2780916.19</v>
          </cell>
          <cell r="P1716">
            <v>-2780916.19</v>
          </cell>
          <cell r="Q1716">
            <v>-2925000</v>
          </cell>
          <cell r="R1716">
            <v>-2925000</v>
          </cell>
          <cell r="S1716">
            <v>-2925000</v>
          </cell>
          <cell r="T1716">
            <v>-2587409.08</v>
          </cell>
          <cell r="U1716">
            <v>-2587409.08</v>
          </cell>
          <cell r="V1716">
            <v>-2587409.08</v>
          </cell>
          <cell r="W1716">
            <v>-2478137.3199999998</v>
          </cell>
          <cell r="X1716">
            <v>-2478137.3199999998</v>
          </cell>
          <cell r="Y1716">
            <v>-2478137.3199999998</v>
          </cell>
          <cell r="Z1716">
            <v>-2398813.86</v>
          </cell>
          <cell r="AA1716">
            <v>-2398813.86</v>
          </cell>
          <cell r="AD1716">
            <v>-2844595.9375</v>
          </cell>
          <cell r="AE1716">
            <v>-2844595.9375</v>
          </cell>
          <cell r="AF1716">
            <v>-2844595.9375</v>
          </cell>
          <cell r="AG1716">
            <v>-2832904.9716666671</v>
          </cell>
          <cell r="AH1716">
            <v>-2809523.0400000005</v>
          </cell>
          <cell r="AI1716">
            <v>-2786141.1083333329</v>
          </cell>
          <cell r="AJ1716">
            <v>-2760852.7266666661</v>
          </cell>
          <cell r="AK1716">
            <v>-2733657.8949999991</v>
          </cell>
          <cell r="AL1716">
            <v>-2706463.063333333</v>
          </cell>
          <cell r="AM1716">
            <v>-2676944.7170833331</v>
          </cell>
          <cell r="AN1716">
            <v>-2645102.8562499997</v>
          </cell>
          <cell r="AP1716">
            <v>-2709840.0649999999</v>
          </cell>
          <cell r="AT1716" t="str">
            <v>57</v>
          </cell>
        </row>
        <row r="1717">
          <cell r="J1717">
            <v>-250000</v>
          </cell>
          <cell r="K1717">
            <v>-250000</v>
          </cell>
          <cell r="L1717">
            <v>-250000</v>
          </cell>
          <cell r="M1717">
            <v>-250000</v>
          </cell>
          <cell r="N1717">
            <v>-250000</v>
          </cell>
          <cell r="O1717">
            <v>-250000</v>
          </cell>
          <cell r="P1717">
            <v>-250000</v>
          </cell>
          <cell r="Q1717">
            <v>-250000</v>
          </cell>
          <cell r="R1717">
            <v>-250000</v>
          </cell>
          <cell r="S1717">
            <v>-250000</v>
          </cell>
          <cell r="T1717">
            <v>-250000</v>
          </cell>
          <cell r="U1717">
            <v>-250000</v>
          </cell>
          <cell r="V1717">
            <v>-250000</v>
          </cell>
          <cell r="W1717">
            <v>-250000</v>
          </cell>
          <cell r="X1717">
            <v>-250000</v>
          </cell>
          <cell r="Y1717">
            <v>-250000</v>
          </cell>
          <cell r="Z1717">
            <v>-250000</v>
          </cell>
          <cell r="AA1717">
            <v>-250000</v>
          </cell>
          <cell r="AD1717">
            <v>-250000</v>
          </cell>
          <cell r="AE1717">
            <v>-250000</v>
          </cell>
          <cell r="AF1717">
            <v>-250000</v>
          </cell>
          <cell r="AG1717">
            <v>-250000</v>
          </cell>
          <cell r="AH1717">
            <v>-250000</v>
          </cell>
          <cell r="AI1717">
            <v>-250000</v>
          </cell>
          <cell r="AJ1717">
            <v>-250000</v>
          </cell>
          <cell r="AK1717">
            <v>-250000</v>
          </cell>
          <cell r="AL1717">
            <v>-250000</v>
          </cell>
          <cell r="AM1717">
            <v>-250000</v>
          </cell>
          <cell r="AN1717">
            <v>-250000</v>
          </cell>
          <cell r="AP1717">
            <v>-250000</v>
          </cell>
          <cell r="AT1717" t="str">
            <v>57</v>
          </cell>
        </row>
        <row r="1718">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D1718">
            <v>0</v>
          </cell>
          <cell r="AE1718">
            <v>0</v>
          </cell>
          <cell r="AF1718">
            <v>0</v>
          </cell>
          <cell r="AG1718">
            <v>0</v>
          </cell>
          <cell r="AH1718">
            <v>0</v>
          </cell>
          <cell r="AI1718">
            <v>0</v>
          </cell>
          <cell r="AJ1718">
            <v>0</v>
          </cell>
          <cell r="AK1718">
            <v>0</v>
          </cell>
          <cell r="AL1718">
            <v>0</v>
          </cell>
          <cell r="AM1718">
            <v>0</v>
          </cell>
          <cell r="AN1718">
            <v>0</v>
          </cell>
          <cell r="AP1718">
            <v>0</v>
          </cell>
          <cell r="AT1718">
            <v>0</v>
          </cell>
        </row>
        <row r="1719">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D1719">
            <v>0</v>
          </cell>
          <cell r="AE1719">
            <v>0</v>
          </cell>
          <cell r="AF1719">
            <v>0</v>
          </cell>
          <cell r="AG1719">
            <v>0</v>
          </cell>
          <cell r="AH1719">
            <v>0</v>
          </cell>
          <cell r="AI1719">
            <v>0</v>
          </cell>
          <cell r="AJ1719">
            <v>0</v>
          </cell>
          <cell r="AK1719">
            <v>0</v>
          </cell>
          <cell r="AL1719">
            <v>0</v>
          </cell>
          <cell r="AM1719">
            <v>0</v>
          </cell>
          <cell r="AN1719">
            <v>0</v>
          </cell>
          <cell r="AP1719">
            <v>0</v>
          </cell>
          <cell r="AT1719">
            <v>0</v>
          </cell>
        </row>
        <row r="1720">
          <cell r="J1720">
            <v>-545580.69999999995</v>
          </cell>
          <cell r="K1720">
            <v>-483640.36</v>
          </cell>
          <cell r="L1720">
            <v>-483640.36</v>
          </cell>
          <cell r="M1720">
            <v>-483640.36</v>
          </cell>
          <cell r="N1720">
            <v>-492962.47</v>
          </cell>
          <cell r="O1720">
            <v>-492962.47</v>
          </cell>
          <cell r="P1720">
            <v>-492962.47</v>
          </cell>
          <cell r="Q1720">
            <v>-250000</v>
          </cell>
          <cell r="R1720">
            <v>-250000</v>
          </cell>
          <cell r="S1720">
            <v>-250000</v>
          </cell>
          <cell r="T1720">
            <v>-89261.46</v>
          </cell>
          <cell r="U1720">
            <v>-89261.46</v>
          </cell>
          <cell r="V1720">
            <v>-89261.46</v>
          </cell>
          <cell r="W1720">
            <v>51720.33</v>
          </cell>
          <cell r="X1720">
            <v>51720.33</v>
          </cell>
          <cell r="Y1720">
            <v>51720.33</v>
          </cell>
          <cell r="Z1720">
            <v>39699.61</v>
          </cell>
          <cell r="AA1720">
            <v>39699.61</v>
          </cell>
          <cell r="AD1720">
            <v>-515962.54916666658</v>
          </cell>
          <cell r="AE1720">
            <v>-486795.88249999989</v>
          </cell>
          <cell r="AF1720">
            <v>-457629.21583333326</v>
          </cell>
          <cell r="AG1720">
            <v>-424032.58083333325</v>
          </cell>
          <cell r="AH1720">
            <v>-386005.97749999998</v>
          </cell>
          <cell r="AI1720">
            <v>-347979.3741666667</v>
          </cell>
          <cell r="AJ1720">
            <v>-306659.37708333333</v>
          </cell>
          <cell r="AK1720">
            <v>-262045.98624999996</v>
          </cell>
          <cell r="AL1720">
            <v>-217432.59541666668</v>
          </cell>
          <cell r="AM1720">
            <v>-172931.64666666664</v>
          </cell>
          <cell r="AN1720">
            <v>-128543.13999999996</v>
          </cell>
          <cell r="AP1720">
            <v>-57793.71333333334</v>
          </cell>
          <cell r="AT1720" t="str">
            <v>57</v>
          </cell>
        </row>
        <row r="1721">
          <cell r="J1721">
            <v>-75000</v>
          </cell>
          <cell r="K1721">
            <v>-75000</v>
          </cell>
          <cell r="L1721">
            <v>-75000</v>
          </cell>
          <cell r="M1721">
            <v>-75000</v>
          </cell>
          <cell r="N1721">
            <v>-75000</v>
          </cell>
          <cell r="O1721">
            <v>-75000</v>
          </cell>
          <cell r="P1721">
            <v>-75000</v>
          </cell>
          <cell r="Q1721">
            <v>-75000</v>
          </cell>
          <cell r="R1721">
            <v>-75000</v>
          </cell>
          <cell r="S1721">
            <v>-75000</v>
          </cell>
          <cell r="T1721">
            <v>-75000</v>
          </cell>
          <cell r="U1721">
            <v>-75000</v>
          </cell>
          <cell r="V1721">
            <v>-75000</v>
          </cell>
          <cell r="W1721">
            <v>-75000</v>
          </cell>
          <cell r="X1721">
            <v>-75000</v>
          </cell>
          <cell r="Y1721">
            <v>-75000</v>
          </cell>
          <cell r="Z1721">
            <v>-73456.5</v>
          </cell>
          <cell r="AA1721">
            <v>-73456.5</v>
          </cell>
          <cell r="AD1721">
            <v>-75000</v>
          </cell>
          <cell r="AE1721">
            <v>-75000</v>
          </cell>
          <cell r="AF1721">
            <v>-75000</v>
          </cell>
          <cell r="AG1721">
            <v>-75000</v>
          </cell>
          <cell r="AH1721">
            <v>-75000</v>
          </cell>
          <cell r="AI1721">
            <v>-75000</v>
          </cell>
          <cell r="AJ1721">
            <v>-75000</v>
          </cell>
          <cell r="AK1721">
            <v>-75000</v>
          </cell>
          <cell r="AL1721">
            <v>-75000</v>
          </cell>
          <cell r="AM1721">
            <v>-74935.6875</v>
          </cell>
          <cell r="AN1721">
            <v>-74807.0625</v>
          </cell>
          <cell r="AP1721">
            <v>-74614.125</v>
          </cell>
          <cell r="AT1721" t="str">
            <v>57</v>
          </cell>
        </row>
        <row r="1722">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D1722">
            <v>0</v>
          </cell>
          <cell r="AE1722">
            <v>0</v>
          </cell>
          <cell r="AF1722">
            <v>0</v>
          </cell>
          <cell r="AG1722">
            <v>0</v>
          </cell>
          <cell r="AH1722">
            <v>0</v>
          </cell>
          <cell r="AI1722">
            <v>0</v>
          </cell>
          <cell r="AJ1722">
            <v>0</v>
          </cell>
          <cell r="AK1722">
            <v>0</v>
          </cell>
          <cell r="AL1722">
            <v>0</v>
          </cell>
          <cell r="AM1722">
            <v>0</v>
          </cell>
          <cell r="AN1722">
            <v>0</v>
          </cell>
          <cell r="AP1722">
            <v>0</v>
          </cell>
          <cell r="AT1722" t="str">
            <v>57</v>
          </cell>
        </row>
        <row r="1723">
          <cell r="J1723">
            <v>-8841357</v>
          </cell>
          <cell r="K1723">
            <v>-8841357</v>
          </cell>
          <cell r="L1723">
            <v>-8841357</v>
          </cell>
          <cell r="M1723">
            <v>-8841357</v>
          </cell>
          <cell r="N1723">
            <v>-8841357</v>
          </cell>
          <cell r="O1723">
            <v>-8841357</v>
          </cell>
          <cell r="P1723">
            <v>-8841357</v>
          </cell>
          <cell r="Q1723">
            <v>-8841357</v>
          </cell>
          <cell r="R1723">
            <v>-5973891</v>
          </cell>
          <cell r="S1723">
            <v>-5973891</v>
          </cell>
          <cell r="T1723">
            <v>-5973891</v>
          </cell>
          <cell r="U1723">
            <v>-5973891</v>
          </cell>
          <cell r="V1723">
            <v>-5973891</v>
          </cell>
          <cell r="W1723">
            <v>-5973891</v>
          </cell>
          <cell r="X1723">
            <v>-5973891</v>
          </cell>
          <cell r="Y1723">
            <v>-5973891</v>
          </cell>
          <cell r="Z1723">
            <v>-5973891</v>
          </cell>
          <cell r="AA1723">
            <v>-5973891</v>
          </cell>
          <cell r="AD1723">
            <v>-8960834.75</v>
          </cell>
          <cell r="AE1723">
            <v>-8721879.25</v>
          </cell>
          <cell r="AF1723">
            <v>-8482923.75</v>
          </cell>
          <cell r="AG1723">
            <v>-8243968.25</v>
          </cell>
          <cell r="AH1723">
            <v>-8005012.75</v>
          </cell>
          <cell r="AI1723">
            <v>-7766057.25</v>
          </cell>
          <cell r="AJ1723">
            <v>-7527101.75</v>
          </cell>
          <cell r="AK1723">
            <v>-7288146.25</v>
          </cell>
          <cell r="AL1723">
            <v>-7049190.75</v>
          </cell>
          <cell r="AM1723">
            <v>-6810235.25</v>
          </cell>
          <cell r="AN1723">
            <v>-6571279.75</v>
          </cell>
          <cell r="AP1723">
            <v>-6093368.75</v>
          </cell>
          <cell r="AT1723" t="str">
            <v>56</v>
          </cell>
        </row>
        <row r="1724">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D1724">
            <v>0</v>
          </cell>
          <cell r="AE1724">
            <v>0</v>
          </cell>
          <cell r="AF1724">
            <v>0</v>
          </cell>
          <cell r="AG1724">
            <v>0</v>
          </cell>
          <cell r="AH1724">
            <v>0</v>
          </cell>
          <cell r="AI1724">
            <v>0</v>
          </cell>
          <cell r="AJ1724">
            <v>0</v>
          </cell>
          <cell r="AK1724">
            <v>0</v>
          </cell>
          <cell r="AL1724">
            <v>0</v>
          </cell>
          <cell r="AM1724">
            <v>0</v>
          </cell>
          <cell r="AN1724">
            <v>0</v>
          </cell>
          <cell r="AP1724">
            <v>0</v>
          </cell>
          <cell r="AT1724" t="str">
            <v>57</v>
          </cell>
        </row>
        <row r="1725">
          <cell r="J1725">
            <v>-50000</v>
          </cell>
          <cell r="K1725">
            <v>-50000</v>
          </cell>
          <cell r="L1725">
            <v>-50000</v>
          </cell>
          <cell r="M1725">
            <v>-50000</v>
          </cell>
          <cell r="N1725">
            <v>-50000</v>
          </cell>
          <cell r="O1725">
            <v>-50000</v>
          </cell>
          <cell r="P1725">
            <v>-50000</v>
          </cell>
          <cell r="Q1725">
            <v>-50000</v>
          </cell>
          <cell r="R1725">
            <v>-50000</v>
          </cell>
          <cell r="S1725">
            <v>-50000</v>
          </cell>
          <cell r="T1725">
            <v>-50000</v>
          </cell>
          <cell r="U1725">
            <v>-50000</v>
          </cell>
          <cell r="V1725">
            <v>-50000</v>
          </cell>
          <cell r="W1725">
            <v>-50000</v>
          </cell>
          <cell r="X1725">
            <v>-50000</v>
          </cell>
          <cell r="Y1725">
            <v>-50000</v>
          </cell>
          <cell r="Z1725">
            <v>-50000</v>
          </cell>
          <cell r="AA1725">
            <v>-50000</v>
          </cell>
          <cell r="AD1725">
            <v>-50000</v>
          </cell>
          <cell r="AE1725">
            <v>-50000</v>
          </cell>
          <cell r="AF1725">
            <v>-50000</v>
          </cell>
          <cell r="AG1725">
            <v>-50000</v>
          </cell>
          <cell r="AH1725">
            <v>-50000</v>
          </cell>
          <cell r="AI1725">
            <v>-50000</v>
          </cell>
          <cell r="AJ1725">
            <v>-50000</v>
          </cell>
          <cell r="AK1725">
            <v>-50000</v>
          </cell>
          <cell r="AL1725">
            <v>-50000</v>
          </cell>
          <cell r="AM1725">
            <v>-50000</v>
          </cell>
          <cell r="AN1725">
            <v>-50000</v>
          </cell>
          <cell r="AP1725">
            <v>-50000</v>
          </cell>
          <cell r="AT1725" t="str">
            <v>57</v>
          </cell>
        </row>
        <row r="1726">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D1726">
            <v>0</v>
          </cell>
          <cell r="AE1726">
            <v>0</v>
          </cell>
          <cell r="AF1726">
            <v>0</v>
          </cell>
          <cell r="AG1726">
            <v>0</v>
          </cell>
          <cell r="AH1726">
            <v>0</v>
          </cell>
          <cell r="AI1726">
            <v>0</v>
          </cell>
          <cell r="AJ1726">
            <v>0</v>
          </cell>
          <cell r="AK1726">
            <v>0</v>
          </cell>
          <cell r="AL1726">
            <v>0</v>
          </cell>
          <cell r="AM1726">
            <v>0</v>
          </cell>
          <cell r="AN1726">
            <v>0</v>
          </cell>
          <cell r="AP1726">
            <v>0</v>
          </cell>
          <cell r="AT1726" t="str">
            <v>57</v>
          </cell>
        </row>
        <row r="1727">
          <cell r="J1727">
            <v>-103859</v>
          </cell>
          <cell r="K1727">
            <v>-89566.8</v>
          </cell>
          <cell r="L1727">
            <v>-89566.8</v>
          </cell>
          <cell r="M1727">
            <v>-89566.8</v>
          </cell>
          <cell r="N1727">
            <v>-182506.68</v>
          </cell>
          <cell r="O1727">
            <v>-182506.68</v>
          </cell>
          <cell r="P1727">
            <v>-182506.68</v>
          </cell>
          <cell r="Q1727">
            <v>-114999.83</v>
          </cell>
          <cell r="R1727">
            <v>-114999.83</v>
          </cell>
          <cell r="S1727">
            <v>-114999.83</v>
          </cell>
          <cell r="T1727">
            <v>-114999.83</v>
          </cell>
          <cell r="U1727">
            <v>-114999.83</v>
          </cell>
          <cell r="V1727">
            <v>-114999.83</v>
          </cell>
          <cell r="W1727">
            <v>-114999.83</v>
          </cell>
          <cell r="X1727">
            <v>-114999.83</v>
          </cell>
          <cell r="Y1727">
            <v>-114999.83</v>
          </cell>
          <cell r="Z1727">
            <v>-49763.24</v>
          </cell>
          <cell r="AA1727">
            <v>-49763.24</v>
          </cell>
          <cell r="AD1727">
            <v>-124816.44624999999</v>
          </cell>
          <cell r="AE1727">
            <v>-123983.09875</v>
          </cell>
          <cell r="AF1727">
            <v>-123149.75125000002</v>
          </cell>
          <cell r="AG1727">
            <v>-123197.27875000001</v>
          </cell>
          <cell r="AH1727">
            <v>-124125.68125000001</v>
          </cell>
          <cell r="AI1727">
            <v>-125054.08375000001</v>
          </cell>
          <cell r="AJ1727">
            <v>-126577.99458333333</v>
          </cell>
          <cell r="AK1727">
            <v>-128697.41375000001</v>
          </cell>
          <cell r="AL1727">
            <v>-130816.83291666668</v>
          </cell>
          <cell r="AM1727">
            <v>-126345.56583333334</v>
          </cell>
          <cell r="AN1727">
            <v>-115283.61249999999</v>
          </cell>
          <cell r="AP1727">
            <v>-235565.68958333333</v>
          </cell>
          <cell r="AT1727" t="str">
            <v>57</v>
          </cell>
        </row>
        <row r="1728">
          <cell r="J1728">
            <v>-96000</v>
          </cell>
          <cell r="K1728">
            <v>-96000</v>
          </cell>
          <cell r="L1728">
            <v>-96000</v>
          </cell>
          <cell r="M1728">
            <v>-96000</v>
          </cell>
          <cell r="N1728">
            <v>-96000</v>
          </cell>
          <cell r="O1728">
            <v>-96000</v>
          </cell>
          <cell r="P1728">
            <v>-96000</v>
          </cell>
          <cell r="Q1728">
            <v>-96000</v>
          </cell>
          <cell r="R1728">
            <v>-96000</v>
          </cell>
          <cell r="S1728">
            <v>-96000</v>
          </cell>
          <cell r="T1728">
            <v>-96000</v>
          </cell>
          <cell r="U1728">
            <v>-96000</v>
          </cell>
          <cell r="V1728">
            <v>-96000</v>
          </cell>
          <cell r="W1728">
            <v>-96000</v>
          </cell>
          <cell r="X1728">
            <v>-96000</v>
          </cell>
          <cell r="Y1728">
            <v>-96000</v>
          </cell>
          <cell r="Z1728">
            <v>-96000</v>
          </cell>
          <cell r="AA1728">
            <v>-96000</v>
          </cell>
          <cell r="AD1728">
            <v>-96000</v>
          </cell>
          <cell r="AE1728">
            <v>-96000</v>
          </cell>
          <cell r="AF1728">
            <v>-96000</v>
          </cell>
          <cell r="AG1728">
            <v>-96000</v>
          </cell>
          <cell r="AH1728">
            <v>-96000</v>
          </cell>
          <cell r="AI1728">
            <v>-96000</v>
          </cell>
          <cell r="AJ1728">
            <v>-96000</v>
          </cell>
          <cell r="AK1728">
            <v>-96000</v>
          </cell>
          <cell r="AL1728">
            <v>-96000</v>
          </cell>
          <cell r="AM1728">
            <v>-96000</v>
          </cell>
          <cell r="AN1728">
            <v>-96000</v>
          </cell>
          <cell r="AP1728">
            <v>-96000</v>
          </cell>
          <cell r="AT1728" t="str">
            <v>57</v>
          </cell>
        </row>
        <row r="1729">
          <cell r="J1729">
            <v>-124867306</v>
          </cell>
          <cell r="K1729">
            <v>-124867306</v>
          </cell>
          <cell r="L1729">
            <v>-124867306</v>
          </cell>
          <cell r="M1729">
            <v>-124867306</v>
          </cell>
          <cell r="N1729">
            <v>-124867306</v>
          </cell>
          <cell r="O1729">
            <v>-124867306</v>
          </cell>
          <cell r="P1729">
            <v>-124867306</v>
          </cell>
          <cell r="Q1729">
            <v>-124867306</v>
          </cell>
          <cell r="R1729">
            <v>-104341173</v>
          </cell>
          <cell r="S1729">
            <v>-104341173</v>
          </cell>
          <cell r="T1729">
            <v>-104341173</v>
          </cell>
          <cell r="U1729">
            <v>-104341173</v>
          </cell>
          <cell r="V1729">
            <v>-104341173</v>
          </cell>
          <cell r="W1729">
            <v>-104341173</v>
          </cell>
          <cell r="X1729">
            <v>-104341173</v>
          </cell>
          <cell r="Y1729">
            <v>-104341173</v>
          </cell>
          <cell r="Z1729">
            <v>-104341173</v>
          </cell>
          <cell r="AA1729">
            <v>-104341173</v>
          </cell>
          <cell r="AD1729">
            <v>-125722561.54166667</v>
          </cell>
          <cell r="AE1729">
            <v>-124012050.45833333</v>
          </cell>
          <cell r="AF1729">
            <v>-122301539.375</v>
          </cell>
          <cell r="AG1729">
            <v>-120591028.29166667</v>
          </cell>
          <cell r="AH1729">
            <v>-118880517.20833333</v>
          </cell>
          <cell r="AI1729">
            <v>-117170006.125</v>
          </cell>
          <cell r="AJ1729">
            <v>-115459495.04166667</v>
          </cell>
          <cell r="AK1729">
            <v>-113748983.95833333</v>
          </cell>
          <cell r="AL1729">
            <v>-112038472.875</v>
          </cell>
          <cell r="AM1729">
            <v>-110327961.79166667</v>
          </cell>
          <cell r="AN1729">
            <v>-108617450.70833333</v>
          </cell>
          <cell r="AP1729">
            <v>-105196428.54166667</v>
          </cell>
          <cell r="AT1729" t="str">
            <v>56</v>
          </cell>
        </row>
        <row r="1730">
          <cell r="J1730">
            <v>-74648296</v>
          </cell>
          <cell r="K1730">
            <v>-74426634</v>
          </cell>
          <cell r="L1730">
            <v>-74204972</v>
          </cell>
          <cell r="M1730">
            <v>-73983310</v>
          </cell>
          <cell r="N1730">
            <v>-73761648</v>
          </cell>
          <cell r="O1730">
            <v>-73539986</v>
          </cell>
          <cell r="P1730">
            <v>-73318324</v>
          </cell>
          <cell r="Q1730">
            <v>-73096662</v>
          </cell>
          <cell r="R1730">
            <v>-72875000</v>
          </cell>
          <cell r="S1730">
            <v>-72653338</v>
          </cell>
          <cell r="T1730">
            <v>-72431676</v>
          </cell>
          <cell r="U1730">
            <v>-72210014</v>
          </cell>
          <cell r="V1730">
            <v>-71988352</v>
          </cell>
          <cell r="W1730">
            <v>-71766690</v>
          </cell>
          <cell r="X1730">
            <v>-71545028</v>
          </cell>
          <cell r="Y1730">
            <v>-71323366</v>
          </cell>
          <cell r="Z1730">
            <v>-71101704</v>
          </cell>
          <cell r="AA1730">
            <v>-70880042</v>
          </cell>
          <cell r="AD1730">
            <v>-74426634</v>
          </cell>
          <cell r="AE1730">
            <v>-74204972</v>
          </cell>
          <cell r="AF1730">
            <v>-73983310</v>
          </cell>
          <cell r="AG1730">
            <v>-73761648</v>
          </cell>
          <cell r="AH1730">
            <v>-73539986</v>
          </cell>
          <cell r="AI1730">
            <v>-73318324</v>
          </cell>
          <cell r="AJ1730">
            <v>-73096662</v>
          </cell>
          <cell r="AK1730">
            <v>-72875000</v>
          </cell>
          <cell r="AL1730">
            <v>-72653338</v>
          </cell>
          <cell r="AM1730">
            <v>-72431676</v>
          </cell>
          <cell r="AN1730">
            <v>-72210014</v>
          </cell>
          <cell r="AP1730">
            <v>-68831826.75</v>
          </cell>
          <cell r="AT1730" t="str">
            <v>25</v>
          </cell>
        </row>
        <row r="1731">
          <cell r="J1731">
            <v>-22000000</v>
          </cell>
          <cell r="K1731">
            <v>-21861913.539999999</v>
          </cell>
          <cell r="L1731">
            <v>-21861913.539999999</v>
          </cell>
          <cell r="M1731">
            <v>-21861913.539999999</v>
          </cell>
          <cell r="N1731">
            <v>-27500000</v>
          </cell>
          <cell r="O1731">
            <v>-27500000</v>
          </cell>
          <cell r="P1731">
            <v>-27500000</v>
          </cell>
          <cell r="Q1731">
            <v>-22000000</v>
          </cell>
          <cell r="R1731">
            <v>-22000000</v>
          </cell>
          <cell r="S1731">
            <v>-22000000</v>
          </cell>
          <cell r="T1731">
            <v>-21621445.27</v>
          </cell>
          <cell r="U1731">
            <v>-21621445.27</v>
          </cell>
          <cell r="V1731">
            <v>-21621445.27</v>
          </cell>
          <cell r="W1731">
            <v>-20919845.690000001</v>
          </cell>
          <cell r="X1731">
            <v>-20919845.690000001</v>
          </cell>
          <cell r="Y1731">
            <v>-20919845.690000001</v>
          </cell>
          <cell r="Z1731">
            <v>-20442357.969999999</v>
          </cell>
          <cell r="AA1731">
            <v>-20442357.969999999</v>
          </cell>
          <cell r="AD1731">
            <v>-23132145.051666666</v>
          </cell>
          <cell r="AE1731">
            <v>-23215478.385000002</v>
          </cell>
          <cell r="AF1731">
            <v>-23298811.718333334</v>
          </cell>
          <cell r="AG1731">
            <v>-23324705.271249998</v>
          </cell>
          <cell r="AH1731">
            <v>-23293159.043750003</v>
          </cell>
          <cell r="AI1731">
            <v>-23261612.81625</v>
          </cell>
          <cell r="AJ1731">
            <v>-23206586.875416666</v>
          </cell>
          <cell r="AK1731">
            <v>-23128081.221250001</v>
          </cell>
          <cell r="AL1731">
            <v>-23049575.567083333</v>
          </cell>
          <cell r="AM1731">
            <v>-22716254.322083335</v>
          </cell>
          <cell r="AN1731">
            <v>-22128117.486249998</v>
          </cell>
          <cell r="AP1731">
            <v>-21287578.899166666</v>
          </cell>
          <cell r="AT1731" t="str">
            <v>57</v>
          </cell>
        </row>
        <row r="1732">
          <cell r="J1732">
            <v>-26364573</v>
          </cell>
          <cell r="K1732">
            <v>-26312920</v>
          </cell>
          <cell r="L1732">
            <v>-26261267</v>
          </cell>
          <cell r="M1732">
            <v>-26209614</v>
          </cell>
          <cell r="N1732">
            <v>-26157961</v>
          </cell>
          <cell r="O1732">
            <v>-26106308</v>
          </cell>
          <cell r="P1732">
            <v>-26054655</v>
          </cell>
          <cell r="Q1732">
            <v>-26003002</v>
          </cell>
          <cell r="R1732">
            <v>-25951349</v>
          </cell>
          <cell r="S1732">
            <v>-25899696</v>
          </cell>
          <cell r="T1732">
            <v>-25848043</v>
          </cell>
          <cell r="U1732">
            <v>-25796390</v>
          </cell>
          <cell r="V1732">
            <v>-25744737</v>
          </cell>
          <cell r="W1732">
            <v>-25693084</v>
          </cell>
          <cell r="X1732">
            <v>-25641431</v>
          </cell>
          <cell r="Y1732">
            <v>-25589778</v>
          </cell>
          <cell r="Z1732">
            <v>-25538125</v>
          </cell>
          <cell r="AA1732">
            <v>-25486472</v>
          </cell>
          <cell r="AD1732">
            <v>-26312920</v>
          </cell>
          <cell r="AE1732">
            <v>-26261267</v>
          </cell>
          <cell r="AF1732">
            <v>-26209614</v>
          </cell>
          <cell r="AG1732">
            <v>-26157961</v>
          </cell>
          <cell r="AH1732">
            <v>-26106308</v>
          </cell>
          <cell r="AI1732">
            <v>-26054655</v>
          </cell>
          <cell r="AJ1732">
            <v>-26003002</v>
          </cell>
          <cell r="AK1732">
            <v>-25951349</v>
          </cell>
          <cell r="AL1732">
            <v>-25899696</v>
          </cell>
          <cell r="AM1732">
            <v>-25848043</v>
          </cell>
          <cell r="AN1732">
            <v>-25796390</v>
          </cell>
          <cell r="AP1732">
            <v>-24635452.083333332</v>
          </cell>
          <cell r="AT1732" t="str">
            <v>25</v>
          </cell>
        </row>
        <row r="1733">
          <cell r="J1733">
            <v>-465000</v>
          </cell>
          <cell r="K1733">
            <v>-463071.25</v>
          </cell>
          <cell r="L1733">
            <v>-463071.25</v>
          </cell>
          <cell r="M1733">
            <v>-463071.25</v>
          </cell>
          <cell r="N1733">
            <v>-459093.75</v>
          </cell>
          <cell r="O1733">
            <v>-459093.75</v>
          </cell>
          <cell r="P1733">
            <v>-459093.75</v>
          </cell>
          <cell r="Q1733">
            <v>-465000</v>
          </cell>
          <cell r="R1733">
            <v>-465000</v>
          </cell>
          <cell r="S1733">
            <v>-465000</v>
          </cell>
          <cell r="T1733">
            <v>-460587.87</v>
          </cell>
          <cell r="U1733">
            <v>-460587.87</v>
          </cell>
          <cell r="V1733">
            <v>-460587.87</v>
          </cell>
          <cell r="W1733">
            <v>-457520.62</v>
          </cell>
          <cell r="X1733">
            <v>-457520.62</v>
          </cell>
          <cell r="Y1733">
            <v>-457520.62</v>
          </cell>
          <cell r="Z1733">
            <v>-451211.27</v>
          </cell>
          <cell r="AA1733">
            <v>-451211.27</v>
          </cell>
          <cell r="AD1733">
            <v>-366166.25</v>
          </cell>
          <cell r="AE1733">
            <v>-404916.25</v>
          </cell>
          <cell r="AF1733">
            <v>-443666.25</v>
          </cell>
          <cell r="AG1733">
            <v>-462857.41124999995</v>
          </cell>
          <cell r="AH1733">
            <v>-462489.73374999996</v>
          </cell>
          <cell r="AI1733">
            <v>-462122.05624999997</v>
          </cell>
          <cell r="AJ1733">
            <v>-461706.94124999997</v>
          </cell>
          <cell r="AK1733">
            <v>-461244.38874999998</v>
          </cell>
          <cell r="AL1733">
            <v>-460781.83624999999</v>
          </cell>
          <cell r="AM1733">
            <v>-460222.12333333335</v>
          </cell>
          <cell r="AN1733">
            <v>-459565.25</v>
          </cell>
          <cell r="AP1733">
            <v>-458579.94000000012</v>
          </cell>
          <cell r="AT1733" t="str">
            <v>57</v>
          </cell>
        </row>
        <row r="1734">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-45000</v>
          </cell>
          <cell r="AA1734">
            <v>-45000</v>
          </cell>
          <cell r="AD1734">
            <v>0</v>
          </cell>
          <cell r="AE1734">
            <v>0</v>
          </cell>
          <cell r="AF1734">
            <v>0</v>
          </cell>
          <cell r="AG1734">
            <v>0</v>
          </cell>
          <cell r="AH1734">
            <v>0</v>
          </cell>
          <cell r="AI1734">
            <v>0</v>
          </cell>
          <cell r="AJ1734">
            <v>0</v>
          </cell>
          <cell r="AK1734">
            <v>0</v>
          </cell>
          <cell r="AL1734">
            <v>0</v>
          </cell>
          <cell r="AM1734">
            <v>-1875</v>
          </cell>
          <cell r="AN1734">
            <v>-5625</v>
          </cell>
          <cell r="AP1734">
            <v>-13125</v>
          </cell>
          <cell r="AT1734" t="str">
            <v>57</v>
          </cell>
        </row>
        <row r="1735">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-119551.6</v>
          </cell>
          <cell r="AA1735">
            <v>-119551.6</v>
          </cell>
          <cell r="AD1735">
            <v>0</v>
          </cell>
          <cell r="AE1735">
            <v>0</v>
          </cell>
          <cell r="AF1735">
            <v>0</v>
          </cell>
          <cell r="AG1735">
            <v>0</v>
          </cell>
          <cell r="AH1735">
            <v>0</v>
          </cell>
          <cell r="AI1735">
            <v>0</v>
          </cell>
          <cell r="AJ1735">
            <v>0</v>
          </cell>
          <cell r="AK1735">
            <v>0</v>
          </cell>
          <cell r="AL1735">
            <v>0</v>
          </cell>
          <cell r="AM1735">
            <v>-4981.3166666666666</v>
          </cell>
          <cell r="AN1735">
            <v>-14943.950000000003</v>
          </cell>
          <cell r="AP1735">
            <v>-37887.9</v>
          </cell>
          <cell r="AT1735" t="str">
            <v>57</v>
          </cell>
        </row>
        <row r="1736">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D1736">
            <v>0</v>
          </cell>
          <cell r="AE1736">
            <v>0</v>
          </cell>
          <cell r="AF1736">
            <v>0</v>
          </cell>
          <cell r="AG1736">
            <v>0</v>
          </cell>
          <cell r="AH1736">
            <v>0</v>
          </cell>
          <cell r="AI1736">
            <v>0</v>
          </cell>
          <cell r="AJ1736">
            <v>0</v>
          </cell>
          <cell r="AK1736">
            <v>0</v>
          </cell>
          <cell r="AL1736">
            <v>0</v>
          </cell>
          <cell r="AM1736">
            <v>0</v>
          </cell>
          <cell r="AN1736">
            <v>0</v>
          </cell>
          <cell r="AP1736">
            <v>0</v>
          </cell>
          <cell r="AT1736">
            <v>0</v>
          </cell>
        </row>
        <row r="1737">
          <cell r="J1737">
            <v>-4610484.08</v>
          </cell>
          <cell r="K1737">
            <v>-4610484.08</v>
          </cell>
          <cell r="L1737">
            <v>-4610484.08</v>
          </cell>
          <cell r="M1737">
            <v>-4610484.08</v>
          </cell>
          <cell r="N1737">
            <v>-4610484.08</v>
          </cell>
          <cell r="O1737">
            <v>-4610484.08</v>
          </cell>
          <cell r="P1737">
            <v>-4610484.08</v>
          </cell>
          <cell r="Q1737">
            <v>-4610484.08</v>
          </cell>
          <cell r="R1737">
            <v>-4610484.08</v>
          </cell>
          <cell r="S1737">
            <v>-4610484.08</v>
          </cell>
          <cell r="T1737">
            <v>-4610484.08</v>
          </cell>
          <cell r="U1737">
            <v>-4610484.08</v>
          </cell>
          <cell r="V1737">
            <v>-4610484.08</v>
          </cell>
          <cell r="W1737">
            <v>-4610484.08</v>
          </cell>
          <cell r="X1737">
            <v>-4610484.08</v>
          </cell>
          <cell r="Y1737">
            <v>-4610484.08</v>
          </cell>
          <cell r="Z1737">
            <v>-4610484.08</v>
          </cell>
          <cell r="AA1737">
            <v>-4610484.08</v>
          </cell>
          <cell r="AD1737">
            <v>-4610484.0799999991</v>
          </cell>
          <cell r="AE1737">
            <v>-4610484.0799999991</v>
          </cell>
          <cell r="AF1737">
            <v>-4610484.0799999991</v>
          </cell>
          <cell r="AG1737">
            <v>-4610484.0799999991</v>
          </cell>
          <cell r="AH1737">
            <v>-4610484.0799999991</v>
          </cell>
          <cell r="AI1737">
            <v>-4610484.0799999991</v>
          </cell>
          <cell r="AJ1737">
            <v>-4610484.0799999991</v>
          </cell>
          <cell r="AK1737">
            <v>-4610484.0799999991</v>
          </cell>
          <cell r="AL1737">
            <v>-4610484.0799999991</v>
          </cell>
          <cell r="AM1737">
            <v>-4610484.0799999991</v>
          </cell>
          <cell r="AN1737">
            <v>-4610484.0799999991</v>
          </cell>
          <cell r="AP1737">
            <v>-4537827.3379166657</v>
          </cell>
          <cell r="AT1737">
            <v>0</v>
          </cell>
        </row>
        <row r="1738">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D1738">
            <v>0</v>
          </cell>
          <cell r="AE1738">
            <v>0</v>
          </cell>
          <cell r="AF1738">
            <v>0</v>
          </cell>
          <cell r="AG1738">
            <v>0</v>
          </cell>
          <cell r="AH1738">
            <v>0</v>
          </cell>
          <cell r="AI1738">
            <v>0</v>
          </cell>
          <cell r="AJ1738">
            <v>0</v>
          </cell>
          <cell r="AK1738">
            <v>0</v>
          </cell>
          <cell r="AL1738">
            <v>0</v>
          </cell>
          <cell r="AM1738">
            <v>0</v>
          </cell>
          <cell r="AN1738">
            <v>0</v>
          </cell>
          <cell r="AP1738">
            <v>0</v>
          </cell>
          <cell r="AT1738">
            <v>0</v>
          </cell>
        </row>
        <row r="1739">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D1739">
            <v>0</v>
          </cell>
          <cell r="AE1739">
            <v>0</v>
          </cell>
          <cell r="AF1739">
            <v>0</v>
          </cell>
          <cell r="AG1739">
            <v>0</v>
          </cell>
          <cell r="AH1739">
            <v>0</v>
          </cell>
          <cell r="AI1739">
            <v>0</v>
          </cell>
          <cell r="AJ1739">
            <v>0</v>
          </cell>
          <cell r="AK1739">
            <v>0</v>
          </cell>
          <cell r="AL1739">
            <v>0</v>
          </cell>
          <cell r="AM1739">
            <v>0</v>
          </cell>
          <cell r="AN1739">
            <v>0</v>
          </cell>
          <cell r="AP1739">
            <v>0</v>
          </cell>
          <cell r="AT1739">
            <v>18</v>
          </cell>
        </row>
        <row r="1740">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D1740">
            <v>0</v>
          </cell>
          <cell r="AE1740">
            <v>0</v>
          </cell>
          <cell r="AF1740">
            <v>0</v>
          </cell>
          <cell r="AG1740">
            <v>0</v>
          </cell>
          <cell r="AH1740">
            <v>0</v>
          </cell>
          <cell r="AI1740">
            <v>0</v>
          </cell>
          <cell r="AJ1740">
            <v>0</v>
          </cell>
          <cell r="AK1740">
            <v>0</v>
          </cell>
          <cell r="AL1740">
            <v>0</v>
          </cell>
          <cell r="AM1740">
            <v>0</v>
          </cell>
          <cell r="AN1740">
            <v>0</v>
          </cell>
          <cell r="AP1740">
            <v>0</v>
          </cell>
          <cell r="AT1740">
            <v>18</v>
          </cell>
        </row>
        <row r="1741">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D1741">
            <v>0</v>
          </cell>
          <cell r="AE1741">
            <v>0</v>
          </cell>
          <cell r="AF1741">
            <v>0</v>
          </cell>
          <cell r="AG1741">
            <v>0</v>
          </cell>
          <cell r="AH1741">
            <v>0</v>
          </cell>
          <cell r="AI1741">
            <v>0</v>
          </cell>
          <cell r="AJ1741">
            <v>0</v>
          </cell>
          <cell r="AK1741">
            <v>0</v>
          </cell>
          <cell r="AL1741">
            <v>0</v>
          </cell>
          <cell r="AM1741">
            <v>0</v>
          </cell>
          <cell r="AN1741">
            <v>0</v>
          </cell>
          <cell r="AP1741">
            <v>0</v>
          </cell>
          <cell r="AT1741" t="str">
            <v>26</v>
          </cell>
        </row>
        <row r="1742">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D1742">
            <v>0</v>
          </cell>
          <cell r="AE1742">
            <v>0</v>
          </cell>
          <cell r="AF1742">
            <v>0</v>
          </cell>
          <cell r="AG1742">
            <v>0</v>
          </cell>
          <cell r="AH1742">
            <v>0</v>
          </cell>
          <cell r="AI1742">
            <v>0</v>
          </cell>
          <cell r="AJ1742">
            <v>0</v>
          </cell>
          <cell r="AK1742">
            <v>0</v>
          </cell>
          <cell r="AL1742">
            <v>0</v>
          </cell>
          <cell r="AM1742">
            <v>0</v>
          </cell>
          <cell r="AN1742">
            <v>0</v>
          </cell>
          <cell r="AP1742">
            <v>0</v>
          </cell>
          <cell r="AT1742" t="str">
            <v>26</v>
          </cell>
        </row>
        <row r="1743">
          <cell r="J1743">
            <v>-19133859.93</v>
          </cell>
          <cell r="K1743">
            <v>-19185043.02</v>
          </cell>
          <cell r="L1743">
            <v>-19236363.010000002</v>
          </cell>
          <cell r="M1743">
            <v>-19287820.280000001</v>
          </cell>
          <cell r="N1743">
            <v>-19339415.199999999</v>
          </cell>
          <cell r="O1743">
            <v>-19391148.129999999</v>
          </cell>
          <cell r="P1743">
            <v>-19443019.449999999</v>
          </cell>
          <cell r="Q1743">
            <v>-65188548.780000001</v>
          </cell>
          <cell r="R1743">
            <v>-65359334.240000002</v>
          </cell>
          <cell r="S1743">
            <v>-59771387.280000001</v>
          </cell>
          <cell r="T1743">
            <v>-58908127.049999997</v>
          </cell>
          <cell r="U1743">
            <v>-59062458.640000001</v>
          </cell>
          <cell r="V1743">
            <v>-59217194.560000002</v>
          </cell>
          <cell r="W1743">
            <v>-61134686.609999999</v>
          </cell>
          <cell r="X1743">
            <v>-61294803.549999997</v>
          </cell>
          <cell r="Y1743">
            <v>-60952178.960000001</v>
          </cell>
          <cell r="Z1743">
            <v>-61093296.82</v>
          </cell>
          <cell r="AA1743">
            <v>-61253305.380000003</v>
          </cell>
          <cell r="AD1743">
            <v>-21098102.623749997</v>
          </cell>
          <cell r="AE1743">
            <v>-24953831.22208333</v>
          </cell>
          <cell r="AF1743">
            <v>-28587960.533750001</v>
          </cell>
          <cell r="AG1743">
            <v>-31949063.98041667</v>
          </cell>
          <cell r="AH1743">
            <v>-35276391.865416668</v>
          </cell>
          <cell r="AI1743">
            <v>-38612349.360416666</v>
          </cell>
          <cell r="AJ1743">
            <v>-42030390.119583331</v>
          </cell>
          <cell r="AK1743">
            <v>-45530726.958333336</v>
          </cell>
          <cell r="AL1743">
            <v>-49019176.925833337</v>
          </cell>
          <cell r="AM1743">
            <v>-52494936.938333333</v>
          </cell>
          <cell r="AN1743">
            <v>-55978938.557916671</v>
          </cell>
          <cell r="AP1743">
            <v>-61070729.982499994</v>
          </cell>
          <cell r="AT1743">
            <v>18</v>
          </cell>
        </row>
        <row r="1744">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D1744">
            <v>0</v>
          </cell>
          <cell r="AE1744">
            <v>0</v>
          </cell>
          <cell r="AF1744">
            <v>0</v>
          </cell>
          <cell r="AG1744">
            <v>0</v>
          </cell>
          <cell r="AH1744">
            <v>0</v>
          </cell>
          <cell r="AI1744">
            <v>0</v>
          </cell>
          <cell r="AJ1744">
            <v>0</v>
          </cell>
          <cell r="AK1744">
            <v>0</v>
          </cell>
          <cell r="AL1744">
            <v>0</v>
          </cell>
          <cell r="AM1744">
            <v>0</v>
          </cell>
          <cell r="AN1744">
            <v>0</v>
          </cell>
          <cell r="AP1744">
            <v>0</v>
          </cell>
          <cell r="AT1744" t="str">
            <v>26</v>
          </cell>
        </row>
        <row r="1745">
          <cell r="J1745">
            <v>-19517033.84</v>
          </cell>
          <cell r="K1745">
            <v>-19569241.91</v>
          </cell>
          <cell r="L1745">
            <v>-19621589.629999999</v>
          </cell>
          <cell r="M1745">
            <v>-19674077.399999999</v>
          </cell>
          <cell r="N1745">
            <v>-19726705.57</v>
          </cell>
          <cell r="O1745">
            <v>-19779474.510000002</v>
          </cell>
          <cell r="P1745">
            <v>-19832384.609999999</v>
          </cell>
          <cell r="Q1745">
            <v>-56925863.689999998</v>
          </cell>
          <cell r="R1745">
            <v>-57078151.32</v>
          </cell>
          <cell r="S1745">
            <v>-43072319.299999997</v>
          </cell>
          <cell r="T1745">
            <v>-43150369.359999999</v>
          </cell>
          <cell r="U1745">
            <v>-43265804.890000001</v>
          </cell>
          <cell r="V1745">
            <v>-43381549.240000002</v>
          </cell>
          <cell r="W1745">
            <v>-44188192.909999996</v>
          </cell>
          <cell r="X1745">
            <v>-44306420.020000003</v>
          </cell>
          <cell r="Y1745">
            <v>-45011127.32</v>
          </cell>
          <cell r="Z1745">
            <v>-44250766.93</v>
          </cell>
          <cell r="AA1745">
            <v>-44369161.420000002</v>
          </cell>
          <cell r="AD1745">
            <v>-21122267.000833333</v>
          </cell>
          <cell r="AE1745">
            <v>-24256623.862916663</v>
          </cell>
          <cell r="AF1745">
            <v>-26818275.362916667</v>
          </cell>
          <cell r="AG1745">
            <v>-28795292.427916665</v>
          </cell>
          <cell r="AH1745">
            <v>-30776049.676666666</v>
          </cell>
          <cell r="AI1745">
            <v>-32762106.144166667</v>
          </cell>
          <cell r="AJ1745">
            <v>-34782250.577499993</v>
          </cell>
          <cell r="AK1745">
            <v>-36836574.802083328</v>
          </cell>
          <cell r="AL1745">
            <v>-38920819.814999998</v>
          </cell>
          <cell r="AM1745">
            <v>-40998366.118333332</v>
          </cell>
          <cell r="AN1745">
            <v>-43044772.296250008</v>
          </cell>
          <cell r="AP1745">
            <v>-45493237.233749993</v>
          </cell>
          <cell r="AT1745">
            <v>18</v>
          </cell>
        </row>
        <row r="1746">
          <cell r="J1746">
            <v>-12261873.08</v>
          </cell>
          <cell r="K1746">
            <v>-12296819.42</v>
          </cell>
          <cell r="L1746">
            <v>-12331865.35</v>
          </cell>
          <cell r="M1746">
            <v>-12367011.17</v>
          </cell>
          <cell r="N1746">
            <v>-12402257.15</v>
          </cell>
          <cell r="O1746">
            <v>-12437603.58</v>
          </cell>
          <cell r="P1746">
            <v>-12473050.75</v>
          </cell>
          <cell r="Q1746">
            <v>-12715312.68</v>
          </cell>
          <cell r="R1746">
            <v>-12751339.4</v>
          </cell>
          <cell r="S1746">
            <v>-12787468.199999999</v>
          </cell>
          <cell r="T1746">
            <v>-12823699.359999999</v>
          </cell>
          <cell r="U1746">
            <v>-12860033.18</v>
          </cell>
          <cell r="V1746">
            <v>-12896469.939999999</v>
          </cell>
          <cell r="W1746">
            <v>-12933009.939999999</v>
          </cell>
          <cell r="X1746">
            <v>-12969653.470000001</v>
          </cell>
          <cell r="Y1746">
            <v>-13006400.82</v>
          </cell>
          <cell r="Z1746">
            <v>-13043252.289999999</v>
          </cell>
          <cell r="AA1746">
            <v>-13080208.17</v>
          </cell>
          <cell r="AD1746">
            <v>-10524536.680000002</v>
          </cell>
          <cell r="AE1746">
            <v>-11288134.283749999</v>
          </cell>
          <cell r="AF1746">
            <v>-12053709.46875</v>
          </cell>
          <cell r="AG1746">
            <v>-12463301.296250001</v>
          </cell>
          <cell r="AH1746">
            <v>-12515985.813333334</v>
          </cell>
          <cell r="AI1746">
            <v>-12568802.645833334</v>
          </cell>
          <cell r="AJ1746">
            <v>-12621752.120000003</v>
          </cell>
          <cell r="AK1746">
            <v>-12674834.563333333</v>
          </cell>
          <cell r="AL1746">
            <v>-12728050.303750001</v>
          </cell>
          <cell r="AM1746">
            <v>-12781399.67</v>
          </cell>
          <cell r="AN1746">
            <v>-12834882.992083332</v>
          </cell>
          <cell r="AP1746">
            <v>-12966077.097500002</v>
          </cell>
          <cell r="AT1746">
            <v>18</v>
          </cell>
        </row>
        <row r="1747">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D1747">
            <v>0</v>
          </cell>
          <cell r="AE1747">
            <v>0</v>
          </cell>
          <cell r="AF1747">
            <v>0</v>
          </cell>
          <cell r="AG1747">
            <v>0</v>
          </cell>
          <cell r="AH1747">
            <v>0</v>
          </cell>
          <cell r="AI1747">
            <v>0</v>
          </cell>
          <cell r="AJ1747">
            <v>0</v>
          </cell>
          <cell r="AK1747">
            <v>0</v>
          </cell>
          <cell r="AL1747">
            <v>0</v>
          </cell>
          <cell r="AM1747">
            <v>0</v>
          </cell>
          <cell r="AN1747">
            <v>0</v>
          </cell>
          <cell r="AP1747">
            <v>0</v>
          </cell>
          <cell r="AT1747">
            <v>18</v>
          </cell>
        </row>
        <row r="1748">
          <cell r="J1748">
            <v>-923720.31</v>
          </cell>
          <cell r="K1748">
            <v>-925030.93</v>
          </cell>
          <cell r="L1748">
            <v>-926343.5</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D1748">
            <v>-576301.07041666668</v>
          </cell>
          <cell r="AE1748">
            <v>-499804.98625000007</v>
          </cell>
          <cell r="AF1748">
            <v>-423209.27083333331</v>
          </cell>
          <cell r="AG1748">
            <v>-346504.89958333335</v>
          </cell>
          <cell r="AH1748">
            <v>-269691.71250000002</v>
          </cell>
          <cell r="AI1748">
            <v>-192769.54874999999</v>
          </cell>
          <cell r="AJ1748">
            <v>-115738.24708333334</v>
          </cell>
          <cell r="AK1748">
            <v>-38597.645833333336</v>
          </cell>
          <cell r="AL1748">
            <v>0</v>
          </cell>
          <cell r="AM1748">
            <v>0</v>
          </cell>
          <cell r="AN1748">
            <v>0</v>
          </cell>
          <cell r="AP1748">
            <v>0</v>
          </cell>
          <cell r="AT1748">
            <v>26</v>
          </cell>
        </row>
        <row r="1749">
          <cell r="J1749">
            <v>-5395388.29</v>
          </cell>
          <cell r="K1749">
            <v>-5397321.5899999999</v>
          </cell>
          <cell r="L1749">
            <v>-5399255.5800000001</v>
          </cell>
          <cell r="M1749">
            <v>-5401190.2699999996</v>
          </cell>
          <cell r="N1749">
            <v>-5403125.6699999999</v>
          </cell>
          <cell r="O1749">
            <v>-5405061.75</v>
          </cell>
          <cell r="P1749">
            <v>-5406998.5199999996</v>
          </cell>
          <cell r="Q1749">
            <v>-5293795.2</v>
          </cell>
          <cell r="R1749">
            <v>-5295692.12</v>
          </cell>
          <cell r="S1749">
            <v>-5297589.7300000004</v>
          </cell>
          <cell r="T1749">
            <v>-5299488.08</v>
          </cell>
          <cell r="U1749">
            <v>-5301387.0999999996</v>
          </cell>
          <cell r="V1749">
            <v>-5303286.7699999996</v>
          </cell>
          <cell r="W1749">
            <v>-5305187.1100000003</v>
          </cell>
          <cell r="X1749">
            <v>-5307088.1399999997</v>
          </cell>
          <cell r="Y1749">
            <v>-5308989.8600000003</v>
          </cell>
          <cell r="Z1749">
            <v>-5310892.25</v>
          </cell>
          <cell r="AA1749">
            <v>-5312795.29</v>
          </cell>
          <cell r="AD1749">
            <v>-5508678.3258333337</v>
          </cell>
          <cell r="AE1749">
            <v>-5384865.4591666674</v>
          </cell>
          <cell r="AF1749">
            <v>-5377199.9429166662</v>
          </cell>
          <cell r="AG1749">
            <v>-5369531.6833333327</v>
          </cell>
          <cell r="AH1749">
            <v>-5361860.68</v>
          </cell>
          <cell r="AI1749">
            <v>-5354186.9283333328</v>
          </cell>
          <cell r="AJ1749">
            <v>-5346510.4283333337</v>
          </cell>
          <cell r="AK1749">
            <v>-5338831.1816666676</v>
          </cell>
          <cell r="AL1749">
            <v>-5331149.1879166663</v>
          </cell>
          <cell r="AM1749">
            <v>-5323464.4449999994</v>
          </cell>
          <cell r="AN1749">
            <v>-5315776.9499999993</v>
          </cell>
          <cell r="AP1749">
            <v>-5243296.4820833327</v>
          </cell>
          <cell r="AT1749">
            <v>18</v>
          </cell>
        </row>
        <row r="1750">
          <cell r="J1750">
            <v>-9124647.7799999993</v>
          </cell>
          <cell r="K1750">
            <v>-9127097.5399999991</v>
          </cell>
          <cell r="L1750">
            <v>-9129547.9700000007</v>
          </cell>
          <cell r="M1750">
            <v>-9131999.0600000005</v>
          </cell>
          <cell r="N1750">
            <v>-9134450.8499999996</v>
          </cell>
          <cell r="O1750">
            <v>-9136903.3200000003</v>
          </cell>
          <cell r="P1750">
            <v>-9139356.4800000004</v>
          </cell>
          <cell r="Q1750">
            <v>-9504873.7599999998</v>
          </cell>
          <cell r="R1750">
            <v>-9507495.7300000004</v>
          </cell>
          <cell r="S1750">
            <v>-9510118.4299999997</v>
          </cell>
          <cell r="T1750">
            <v>-9512741.8300000001</v>
          </cell>
          <cell r="U1750">
            <v>-9515366</v>
          </cell>
          <cell r="V1750">
            <v>-9517990.9499999993</v>
          </cell>
          <cell r="W1750">
            <v>-9520616.6699999999</v>
          </cell>
          <cell r="X1750">
            <v>-9523243.0899999999</v>
          </cell>
          <cell r="Y1750">
            <v>-9525870.2599999998</v>
          </cell>
          <cell r="Z1750">
            <v>-9528498.1999999993</v>
          </cell>
          <cell r="AA1750">
            <v>-9531126.8300000001</v>
          </cell>
          <cell r="AD1750">
            <v>-9142229.3287499975</v>
          </cell>
          <cell r="AE1750">
            <v>-9174942.0179166663</v>
          </cell>
          <cell r="AF1750">
            <v>-9207669.3445833344</v>
          </cell>
          <cell r="AG1750">
            <v>-9240411.3129166681</v>
          </cell>
          <cell r="AH1750">
            <v>-9273167.927083334</v>
          </cell>
          <cell r="AI1750">
            <v>-9305939.1945833322</v>
          </cell>
          <cell r="AJ1750">
            <v>-9338725.1237499993</v>
          </cell>
          <cell r="AK1750">
            <v>-9371525.7175000012</v>
          </cell>
          <cell r="AL1750">
            <v>-9404340.9808333348</v>
          </cell>
          <cell r="AM1750">
            <v>-9437170.9204166681</v>
          </cell>
          <cell r="AN1750">
            <v>-9470015.5395833347</v>
          </cell>
          <cell r="AP1750">
            <v>-9535301.5083333328</v>
          </cell>
          <cell r="AT1750">
            <v>18</v>
          </cell>
        </row>
        <row r="1751">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D1751">
            <v>0</v>
          </cell>
          <cell r="AE1751">
            <v>0</v>
          </cell>
          <cell r="AF1751">
            <v>0</v>
          </cell>
          <cell r="AG1751">
            <v>0</v>
          </cell>
          <cell r="AH1751">
            <v>0</v>
          </cell>
          <cell r="AI1751">
            <v>0</v>
          </cell>
          <cell r="AJ1751">
            <v>0</v>
          </cell>
          <cell r="AK1751">
            <v>0</v>
          </cell>
          <cell r="AL1751">
            <v>0</v>
          </cell>
          <cell r="AM1751">
            <v>0</v>
          </cell>
          <cell r="AN1751">
            <v>0</v>
          </cell>
          <cell r="AP1751">
            <v>0</v>
          </cell>
          <cell r="AT1751">
            <v>18</v>
          </cell>
        </row>
        <row r="1752">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D1752">
            <v>0</v>
          </cell>
          <cell r="AE1752">
            <v>0</v>
          </cell>
          <cell r="AF1752">
            <v>0</v>
          </cell>
          <cell r="AG1752">
            <v>0</v>
          </cell>
          <cell r="AH1752">
            <v>0</v>
          </cell>
          <cell r="AI1752">
            <v>0</v>
          </cell>
          <cell r="AJ1752">
            <v>0</v>
          </cell>
          <cell r="AK1752">
            <v>0</v>
          </cell>
          <cell r="AL1752">
            <v>0</v>
          </cell>
          <cell r="AM1752">
            <v>0</v>
          </cell>
          <cell r="AN1752">
            <v>0</v>
          </cell>
          <cell r="AP1752">
            <v>0</v>
          </cell>
          <cell r="AT1752">
            <v>18</v>
          </cell>
        </row>
        <row r="1753">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D1753">
            <v>0</v>
          </cell>
          <cell r="AE1753">
            <v>0</v>
          </cell>
          <cell r="AF1753">
            <v>0</v>
          </cell>
          <cell r="AG1753">
            <v>0</v>
          </cell>
          <cell r="AH1753">
            <v>0</v>
          </cell>
          <cell r="AI1753">
            <v>0</v>
          </cell>
          <cell r="AJ1753">
            <v>0</v>
          </cell>
          <cell r="AK1753">
            <v>0</v>
          </cell>
          <cell r="AL1753">
            <v>0</v>
          </cell>
          <cell r="AM1753">
            <v>0</v>
          </cell>
          <cell r="AN1753">
            <v>0</v>
          </cell>
          <cell r="AP1753">
            <v>0</v>
          </cell>
          <cell r="AT1753">
            <v>18</v>
          </cell>
        </row>
        <row r="1754">
          <cell r="J1754">
            <v>-9152924.6500000004</v>
          </cell>
          <cell r="K1754">
            <v>-9155466.8200000003</v>
          </cell>
          <cell r="L1754">
            <v>-9158009.6999999993</v>
          </cell>
          <cell r="M1754">
            <v>-9160553.3200000003</v>
          </cell>
          <cell r="N1754">
            <v>-9163097.5500000007</v>
          </cell>
          <cell r="O1754">
            <v>-9165642.5800000001</v>
          </cell>
          <cell r="P1754">
            <v>-9168188.2400000002</v>
          </cell>
          <cell r="Q1754">
            <v>-6759891.3099999996</v>
          </cell>
          <cell r="R1754">
            <v>-6761815.4500000002</v>
          </cell>
          <cell r="S1754">
            <v>-6763740.1100000003</v>
          </cell>
          <cell r="T1754">
            <v>-6765665.4000000004</v>
          </cell>
          <cell r="U1754">
            <v>-6767591.2000000002</v>
          </cell>
          <cell r="V1754">
            <v>-6769517.5700000003</v>
          </cell>
          <cell r="W1754">
            <v>-6771444.4400000004</v>
          </cell>
          <cell r="X1754">
            <v>-6773371.9199999999</v>
          </cell>
          <cell r="Y1754">
            <v>-6775299.9199999999</v>
          </cell>
          <cell r="Z1754">
            <v>-6777228.4400000004</v>
          </cell>
          <cell r="AA1754">
            <v>-6779157.5099999998</v>
          </cell>
          <cell r="AD1754">
            <v>-9055019.3804166652</v>
          </cell>
          <cell r="AE1754">
            <v>-8856632.6600000001</v>
          </cell>
          <cell r="AF1754">
            <v>-8658194.7295833342</v>
          </cell>
          <cell r="AG1754">
            <v>-8459705.5795833338</v>
          </cell>
          <cell r="AH1754">
            <v>-8261165.1970833326</v>
          </cell>
          <cell r="AI1754">
            <v>-8062573.5658333339</v>
          </cell>
          <cell r="AJ1754">
            <v>-7863930.6716666669</v>
          </cell>
          <cell r="AK1754">
            <v>-7665236.4983333349</v>
          </cell>
          <cell r="AL1754">
            <v>-7466491.0325000016</v>
          </cell>
          <cell r="AM1754">
            <v>-7267694.2612500004</v>
          </cell>
          <cell r="AN1754">
            <v>-7068846.1704166671</v>
          </cell>
          <cell r="AP1754">
            <v>-6871026.2725000009</v>
          </cell>
          <cell r="AT1754" t="str">
            <v>34</v>
          </cell>
        </row>
        <row r="1755">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D1755">
            <v>0</v>
          </cell>
          <cell r="AE1755">
            <v>0</v>
          </cell>
          <cell r="AF1755">
            <v>0</v>
          </cell>
          <cell r="AG1755">
            <v>0</v>
          </cell>
          <cell r="AH1755">
            <v>0</v>
          </cell>
          <cell r="AI1755">
            <v>0</v>
          </cell>
          <cell r="AJ1755">
            <v>0</v>
          </cell>
          <cell r="AK1755">
            <v>0</v>
          </cell>
          <cell r="AL1755">
            <v>0</v>
          </cell>
          <cell r="AM1755">
            <v>0</v>
          </cell>
          <cell r="AN1755">
            <v>0</v>
          </cell>
          <cell r="AP1755">
            <v>0</v>
          </cell>
          <cell r="AT1755">
            <v>18</v>
          </cell>
        </row>
        <row r="1756">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D1756">
            <v>0</v>
          </cell>
          <cell r="AE1756">
            <v>0</v>
          </cell>
          <cell r="AF1756">
            <v>0</v>
          </cell>
          <cell r="AG1756">
            <v>0</v>
          </cell>
          <cell r="AH1756">
            <v>0</v>
          </cell>
          <cell r="AI1756">
            <v>0</v>
          </cell>
          <cell r="AJ1756">
            <v>0</v>
          </cell>
          <cell r="AK1756">
            <v>0</v>
          </cell>
          <cell r="AL1756">
            <v>0</v>
          </cell>
          <cell r="AM1756">
            <v>0</v>
          </cell>
          <cell r="AN1756">
            <v>0</v>
          </cell>
          <cell r="AP1756">
            <v>0</v>
          </cell>
          <cell r="AT1756">
            <v>18</v>
          </cell>
        </row>
        <row r="1757">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-1453853.26</v>
          </cell>
          <cell r="AA1757">
            <v>-1458760.01</v>
          </cell>
          <cell r="AD1757">
            <v>0</v>
          </cell>
          <cell r="AE1757">
            <v>0</v>
          </cell>
          <cell r="AF1757">
            <v>0</v>
          </cell>
          <cell r="AG1757">
            <v>0</v>
          </cell>
          <cell r="AH1757">
            <v>0</v>
          </cell>
          <cell r="AI1757">
            <v>0</v>
          </cell>
          <cell r="AJ1757">
            <v>0</v>
          </cell>
          <cell r="AK1757">
            <v>0</v>
          </cell>
          <cell r="AL1757">
            <v>0</v>
          </cell>
          <cell r="AM1757">
            <v>-60577.219166666669</v>
          </cell>
          <cell r="AN1757">
            <v>-181936.10541666669</v>
          </cell>
          <cell r="AP1757">
            <v>-476429.4154166666</v>
          </cell>
          <cell r="AT1757">
            <v>34</v>
          </cell>
        </row>
        <row r="1758">
          <cell r="J1758">
            <v>-17013168.73</v>
          </cell>
          <cell r="K1758">
            <v>-17069170.41</v>
          </cell>
          <cell r="L1758">
            <v>-17125356.43</v>
          </cell>
          <cell r="M1758">
            <v>-17181727.399999999</v>
          </cell>
          <cell r="N1758">
            <v>-17238283.920000002</v>
          </cell>
          <cell r="O1758">
            <v>-17295026.609999999</v>
          </cell>
          <cell r="P1758">
            <v>-17351956.07</v>
          </cell>
          <cell r="Q1758">
            <v>-19420805.059999999</v>
          </cell>
          <cell r="R1758">
            <v>-19484084.510000002</v>
          </cell>
          <cell r="S1758">
            <v>-19547570.149999999</v>
          </cell>
          <cell r="T1758">
            <v>-19611262.649999999</v>
          </cell>
          <cell r="U1758">
            <v>-19675162.68</v>
          </cell>
          <cell r="V1758">
            <v>-19739270.920000002</v>
          </cell>
          <cell r="W1758">
            <v>-19803588.039999999</v>
          </cell>
          <cell r="X1758">
            <v>-19868114.73</v>
          </cell>
          <cell r="Y1758">
            <v>-19932851.670000002</v>
          </cell>
          <cell r="Z1758">
            <v>-19997799.539999999</v>
          </cell>
          <cell r="AA1758">
            <v>-20062959.039999999</v>
          </cell>
          <cell r="AD1758">
            <v>-14857406.138333334</v>
          </cell>
          <cell r="AE1758">
            <v>-15998096.212916667</v>
          </cell>
          <cell r="AF1758">
            <v>-17142434.986249998</v>
          </cell>
          <cell r="AG1758">
            <v>-17828415.78125</v>
          </cell>
          <cell r="AH1758">
            <v>-18054555.7225</v>
          </cell>
          <cell r="AI1758">
            <v>-18281385.476250004</v>
          </cell>
          <cell r="AJ1758">
            <v>-18508907.135416668</v>
          </cell>
          <cell r="AK1758">
            <v>-18737122.799166668</v>
          </cell>
          <cell r="AL1758">
            <v>-18966034.572916664</v>
          </cell>
          <cell r="AM1758">
            <v>-19195644.568333335</v>
          </cell>
          <cell r="AN1758">
            <v>-19425954.903749999</v>
          </cell>
          <cell r="AP1758">
            <v>-19769958.083333328</v>
          </cell>
          <cell r="AT1758">
            <v>18</v>
          </cell>
        </row>
        <row r="1759">
          <cell r="J1759">
            <v>-559722.01</v>
          </cell>
          <cell r="K1759">
            <v>-560640.42000000004</v>
          </cell>
          <cell r="L1759">
            <v>-561560.34</v>
          </cell>
          <cell r="M1759">
            <v>-562481.77</v>
          </cell>
          <cell r="N1759">
            <v>-563404.71</v>
          </cell>
          <cell r="O1759">
            <v>-564329.16</v>
          </cell>
          <cell r="P1759">
            <v>-565255.13</v>
          </cell>
          <cell r="Q1759">
            <v>-566182.62</v>
          </cell>
          <cell r="R1759">
            <v>-567111.63</v>
          </cell>
          <cell r="S1759">
            <v>-568042.17000000004</v>
          </cell>
          <cell r="T1759">
            <v>-568974.23</v>
          </cell>
          <cell r="U1759">
            <v>-569907.81999999995</v>
          </cell>
          <cell r="V1759">
            <v>-570842.93999999994</v>
          </cell>
          <cell r="W1759">
            <v>-571779.6</v>
          </cell>
          <cell r="X1759">
            <v>-572717.80000000005</v>
          </cell>
          <cell r="Y1759">
            <v>-573657.53</v>
          </cell>
          <cell r="Z1759">
            <v>-574598.81000000006</v>
          </cell>
          <cell r="AA1759">
            <v>-575541.63</v>
          </cell>
          <cell r="AD1759">
            <v>-560649.59</v>
          </cell>
          <cell r="AE1759">
            <v>-561569.52249999996</v>
          </cell>
          <cell r="AF1759">
            <v>-562490.96458333335</v>
          </cell>
          <cell r="AG1759">
            <v>-563413.91874999995</v>
          </cell>
          <cell r="AH1759">
            <v>-564338.38749999995</v>
          </cell>
          <cell r="AI1759">
            <v>-565264.37291666667</v>
          </cell>
          <cell r="AJ1759">
            <v>-566191.87749999994</v>
          </cell>
          <cell r="AK1759">
            <v>-567120.90416666667</v>
          </cell>
          <cell r="AL1759">
            <v>-568051.45499999996</v>
          </cell>
          <cell r="AM1759">
            <v>-568983.53249999986</v>
          </cell>
          <cell r="AN1759">
            <v>-569917.13958333328</v>
          </cell>
          <cell r="AP1759">
            <v>-571788.95250000013</v>
          </cell>
          <cell r="AT1759">
            <v>18</v>
          </cell>
        </row>
        <row r="1760">
          <cell r="J1760">
            <v>-118121.54</v>
          </cell>
          <cell r="K1760">
            <v>-118310.24</v>
          </cell>
          <cell r="L1760">
            <v>-118499.24</v>
          </cell>
          <cell r="M1760">
            <v>-118688.54</v>
          </cell>
          <cell r="N1760">
            <v>-118878.14</v>
          </cell>
          <cell r="O1760">
            <v>-119068.05</v>
          </cell>
          <cell r="P1760">
            <v>-119258.26</v>
          </cell>
          <cell r="Q1760">
            <v>-119448.78</v>
          </cell>
          <cell r="R1760">
            <v>-119639.6</v>
          </cell>
          <cell r="S1760">
            <v>-119830.72</v>
          </cell>
          <cell r="T1760">
            <v>-120022.15</v>
          </cell>
          <cell r="U1760">
            <v>-120213.89</v>
          </cell>
          <cell r="V1760">
            <v>-120405.93</v>
          </cell>
          <cell r="W1760">
            <v>-120598.28</v>
          </cell>
          <cell r="X1760">
            <v>-120790.94</v>
          </cell>
          <cell r="Y1760">
            <v>-120983.9</v>
          </cell>
          <cell r="Z1760">
            <v>-121177.17</v>
          </cell>
          <cell r="AA1760">
            <v>-121370.75</v>
          </cell>
          <cell r="AD1760">
            <v>-118312.06916666667</v>
          </cell>
          <cell r="AE1760">
            <v>-118501.07333333332</v>
          </cell>
          <cell r="AF1760">
            <v>-118690.37916666667</v>
          </cell>
          <cell r="AG1760">
            <v>-118879.98708333333</v>
          </cell>
          <cell r="AH1760">
            <v>-119069.89791666665</v>
          </cell>
          <cell r="AI1760">
            <v>-119260.11208333331</v>
          </cell>
          <cell r="AJ1760">
            <v>-119450.62999999999</v>
          </cell>
          <cell r="AK1760">
            <v>-119641.4525</v>
          </cell>
          <cell r="AL1760">
            <v>-119832.58</v>
          </cell>
          <cell r="AM1760">
            <v>-120024.01291666664</v>
          </cell>
          <cell r="AN1760">
            <v>-120215.75166666665</v>
          </cell>
          <cell r="AP1760">
            <v>-120600.14833333333</v>
          </cell>
          <cell r="AT1760">
            <v>18</v>
          </cell>
        </row>
        <row r="1761">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D1761">
            <v>0</v>
          </cell>
          <cell r="AE1761">
            <v>0</v>
          </cell>
          <cell r="AF1761">
            <v>0</v>
          </cell>
          <cell r="AG1761">
            <v>0</v>
          </cell>
          <cell r="AH1761">
            <v>0</v>
          </cell>
          <cell r="AI1761">
            <v>0</v>
          </cell>
          <cell r="AJ1761">
            <v>0</v>
          </cell>
          <cell r="AK1761">
            <v>0</v>
          </cell>
          <cell r="AL1761">
            <v>0</v>
          </cell>
          <cell r="AM1761">
            <v>0</v>
          </cell>
          <cell r="AN1761">
            <v>0</v>
          </cell>
          <cell r="AP1761">
            <v>0</v>
          </cell>
          <cell r="AT1761">
            <v>18</v>
          </cell>
        </row>
        <row r="1762">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D1762">
            <v>0</v>
          </cell>
          <cell r="AE1762">
            <v>0</v>
          </cell>
          <cell r="AF1762">
            <v>0</v>
          </cell>
          <cell r="AG1762">
            <v>0</v>
          </cell>
          <cell r="AH1762">
            <v>0</v>
          </cell>
          <cell r="AI1762">
            <v>0</v>
          </cell>
          <cell r="AJ1762">
            <v>0</v>
          </cell>
          <cell r="AK1762">
            <v>0</v>
          </cell>
          <cell r="AL1762">
            <v>0</v>
          </cell>
          <cell r="AM1762">
            <v>0</v>
          </cell>
          <cell r="AN1762">
            <v>0</v>
          </cell>
          <cell r="AP1762">
            <v>0</v>
          </cell>
          <cell r="AT1762">
            <v>18</v>
          </cell>
        </row>
        <row r="1763">
          <cell r="J1763">
            <v>-1174167.8</v>
          </cell>
          <cell r="K1763">
            <v>-1177925.1399999999</v>
          </cell>
          <cell r="L1763">
            <v>-1181694.5</v>
          </cell>
          <cell r="M1763">
            <v>-1185475.92</v>
          </cell>
          <cell r="N1763">
            <v>-1189269.44</v>
          </cell>
          <cell r="O1763">
            <v>-1193075.1000000001</v>
          </cell>
          <cell r="P1763">
            <v>-1196892.94</v>
          </cell>
          <cell r="Q1763">
            <v>-1200723</v>
          </cell>
          <cell r="R1763">
            <v>-1204565.31</v>
          </cell>
          <cell r="S1763">
            <v>-1208419.92</v>
          </cell>
          <cell r="T1763">
            <v>-1212286.8600000001</v>
          </cell>
          <cell r="U1763">
            <v>-1216166.18</v>
          </cell>
          <cell r="V1763">
            <v>-1220057.9099999999</v>
          </cell>
          <cell r="W1763">
            <v>-1223962.1000000001</v>
          </cell>
          <cell r="X1763">
            <v>-1227878.78</v>
          </cell>
          <cell r="Y1763">
            <v>-1231807.99</v>
          </cell>
          <cell r="Z1763">
            <v>-1235749.78</v>
          </cell>
          <cell r="AA1763">
            <v>-1239704.18</v>
          </cell>
          <cell r="AD1763">
            <v>-1178072.908333333</v>
          </cell>
          <cell r="AE1763">
            <v>-1181767.8754166665</v>
          </cell>
          <cell r="AF1763">
            <v>-1185549.5320833332</v>
          </cell>
          <cell r="AG1763">
            <v>-1189343.2895833333</v>
          </cell>
          <cell r="AH1763">
            <v>-1193149.187083333</v>
          </cell>
          <cell r="AI1763">
            <v>-1196967.2637499999</v>
          </cell>
          <cell r="AJ1763">
            <v>-1200797.5583333333</v>
          </cell>
          <cell r="AK1763">
            <v>-1204640.1100000001</v>
          </cell>
          <cell r="AL1763">
            <v>-1208494.9579166665</v>
          </cell>
          <cell r="AM1763">
            <v>-1212362.1416666666</v>
          </cell>
          <cell r="AN1763">
            <v>-1216241.7008333332</v>
          </cell>
          <cell r="AP1763">
            <v>-1224038.1024999998</v>
          </cell>
          <cell r="AT1763">
            <v>18</v>
          </cell>
        </row>
        <row r="1764">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D1764">
            <v>0</v>
          </cell>
          <cell r="AE1764">
            <v>0</v>
          </cell>
          <cell r="AF1764">
            <v>0</v>
          </cell>
          <cell r="AG1764">
            <v>0</v>
          </cell>
          <cell r="AH1764">
            <v>0</v>
          </cell>
          <cell r="AI1764">
            <v>0</v>
          </cell>
          <cell r="AJ1764">
            <v>0</v>
          </cell>
          <cell r="AK1764">
            <v>0</v>
          </cell>
          <cell r="AL1764">
            <v>0</v>
          </cell>
          <cell r="AM1764">
            <v>0</v>
          </cell>
          <cell r="AN1764">
            <v>0</v>
          </cell>
          <cell r="AP1764">
            <v>0</v>
          </cell>
          <cell r="AT1764">
            <v>18</v>
          </cell>
        </row>
        <row r="1765">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D1765">
            <v>0</v>
          </cell>
          <cell r="AE1765">
            <v>0</v>
          </cell>
          <cell r="AF1765">
            <v>0</v>
          </cell>
          <cell r="AG1765">
            <v>0</v>
          </cell>
          <cell r="AH1765">
            <v>0</v>
          </cell>
          <cell r="AI1765">
            <v>0</v>
          </cell>
          <cell r="AJ1765">
            <v>0</v>
          </cell>
          <cell r="AK1765">
            <v>0</v>
          </cell>
          <cell r="AL1765">
            <v>0</v>
          </cell>
          <cell r="AM1765">
            <v>0</v>
          </cell>
          <cell r="AN1765">
            <v>0</v>
          </cell>
          <cell r="AP1765">
            <v>0</v>
          </cell>
          <cell r="AT1765" t="str">
            <v>34</v>
          </cell>
        </row>
        <row r="1766">
          <cell r="J1766">
            <v>-918476.65</v>
          </cell>
          <cell r="K1766">
            <v>-923143.18</v>
          </cell>
          <cell r="L1766">
            <v>-927833.42</v>
          </cell>
          <cell r="M1766">
            <v>-932547.49</v>
          </cell>
          <cell r="N1766">
            <v>-937285.51</v>
          </cell>
          <cell r="O1766">
            <v>-942047.59</v>
          </cell>
          <cell r="P1766">
            <v>-946833.88</v>
          </cell>
          <cell r="Q1766">
            <v>-951644.48</v>
          </cell>
          <cell r="R1766">
            <v>-956479.54</v>
          </cell>
          <cell r="S1766">
            <v>-961339.17</v>
          </cell>
          <cell r="T1766">
            <v>-966223.48</v>
          </cell>
          <cell r="U1766">
            <v>-971132.61</v>
          </cell>
          <cell r="V1766">
            <v>-976066.68</v>
          </cell>
          <cell r="W1766">
            <v>-981025.82</v>
          </cell>
          <cell r="X1766">
            <v>-986010.16</v>
          </cell>
          <cell r="Y1766">
            <v>-991019.82</v>
          </cell>
          <cell r="Z1766">
            <v>-996054.93</v>
          </cell>
          <cell r="AA1766">
            <v>-1001115.63</v>
          </cell>
          <cell r="AD1766">
            <v>-923287.42041666666</v>
          </cell>
          <cell r="AE1766">
            <v>-927978.38916666666</v>
          </cell>
          <cell r="AF1766">
            <v>-932693.19416666671</v>
          </cell>
          <cell r="AG1766">
            <v>-937431.95624999993</v>
          </cell>
          <cell r="AH1766">
            <v>-942194.79583333328</v>
          </cell>
          <cell r="AI1766">
            <v>-946981.83458333334</v>
          </cell>
          <cell r="AJ1766">
            <v>-951793.19583333319</v>
          </cell>
          <cell r="AK1766">
            <v>-956629.0033333333</v>
          </cell>
          <cell r="AL1766">
            <v>-961489.38125000009</v>
          </cell>
          <cell r="AM1766">
            <v>-966374.45416666672</v>
          </cell>
          <cell r="AN1766">
            <v>-971284.34833333327</v>
          </cell>
          <cell r="AP1766">
            <v>-981179.10708333354</v>
          </cell>
          <cell r="AT1766">
            <v>18</v>
          </cell>
        </row>
        <row r="1767">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D1767">
            <v>0</v>
          </cell>
          <cell r="AE1767">
            <v>0</v>
          </cell>
          <cell r="AF1767">
            <v>0</v>
          </cell>
          <cell r="AG1767">
            <v>0</v>
          </cell>
          <cell r="AH1767">
            <v>0</v>
          </cell>
          <cell r="AI1767">
            <v>0</v>
          </cell>
          <cell r="AJ1767">
            <v>0</v>
          </cell>
          <cell r="AK1767">
            <v>0</v>
          </cell>
          <cell r="AL1767">
            <v>0</v>
          </cell>
          <cell r="AM1767">
            <v>0</v>
          </cell>
          <cell r="AN1767">
            <v>0</v>
          </cell>
          <cell r="AP1767">
            <v>0</v>
          </cell>
          <cell r="AT1767">
            <v>18</v>
          </cell>
        </row>
        <row r="1768">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D1768">
            <v>0</v>
          </cell>
          <cell r="AE1768">
            <v>0</v>
          </cell>
          <cell r="AF1768">
            <v>0</v>
          </cell>
          <cell r="AG1768">
            <v>0</v>
          </cell>
          <cell r="AH1768">
            <v>0</v>
          </cell>
          <cell r="AI1768">
            <v>0</v>
          </cell>
          <cell r="AJ1768">
            <v>0</v>
          </cell>
          <cell r="AK1768">
            <v>0</v>
          </cell>
          <cell r="AL1768">
            <v>0</v>
          </cell>
          <cell r="AM1768">
            <v>0</v>
          </cell>
          <cell r="AN1768">
            <v>0</v>
          </cell>
          <cell r="AP1768">
            <v>0</v>
          </cell>
          <cell r="AT1768" t="str">
            <v>34</v>
          </cell>
        </row>
        <row r="1769">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D1769">
            <v>0</v>
          </cell>
          <cell r="AE1769">
            <v>0</v>
          </cell>
          <cell r="AF1769">
            <v>0</v>
          </cell>
          <cell r="AG1769">
            <v>0</v>
          </cell>
          <cell r="AH1769">
            <v>0</v>
          </cell>
          <cell r="AI1769">
            <v>0</v>
          </cell>
          <cell r="AJ1769">
            <v>0</v>
          </cell>
          <cell r="AK1769">
            <v>0</v>
          </cell>
          <cell r="AL1769">
            <v>0</v>
          </cell>
          <cell r="AM1769">
            <v>0</v>
          </cell>
          <cell r="AN1769">
            <v>0</v>
          </cell>
          <cell r="AP1769">
            <v>0</v>
          </cell>
          <cell r="AT1769" t="str">
            <v>34</v>
          </cell>
        </row>
        <row r="1770">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D1770">
            <v>0</v>
          </cell>
          <cell r="AE1770">
            <v>0</v>
          </cell>
          <cell r="AF1770">
            <v>0</v>
          </cell>
          <cell r="AG1770">
            <v>0</v>
          </cell>
          <cell r="AH1770">
            <v>0</v>
          </cell>
          <cell r="AI1770">
            <v>0</v>
          </cell>
          <cell r="AJ1770">
            <v>0</v>
          </cell>
          <cell r="AK1770">
            <v>0</v>
          </cell>
          <cell r="AL1770">
            <v>0</v>
          </cell>
          <cell r="AM1770">
            <v>0</v>
          </cell>
          <cell r="AN1770">
            <v>0</v>
          </cell>
          <cell r="AP1770">
            <v>0</v>
          </cell>
          <cell r="AT1770" t="str">
            <v>34</v>
          </cell>
        </row>
        <row r="1771">
          <cell r="J1771">
            <v>-7185220.7699999996</v>
          </cell>
          <cell r="K1771">
            <v>-7206057.9100000001</v>
          </cell>
          <cell r="L1771">
            <v>-7226955.4800000004</v>
          </cell>
          <cell r="M1771">
            <v>-7247913.6500000004</v>
          </cell>
          <cell r="N1771">
            <v>-7268932.5999999996</v>
          </cell>
          <cell r="O1771">
            <v>-7290012.5</v>
          </cell>
          <cell r="P1771">
            <v>-7311153.54</v>
          </cell>
          <cell r="Q1771">
            <v>-21698026</v>
          </cell>
          <cell r="R1771">
            <v>-21759865.370000001</v>
          </cell>
          <cell r="S1771">
            <v>-21821880.989999998</v>
          </cell>
          <cell r="T1771">
            <v>-21884073.350000001</v>
          </cell>
          <cell r="U1771">
            <v>-21946442.960000001</v>
          </cell>
          <cell r="V1771">
            <v>-22008990.32</v>
          </cell>
          <cell r="W1771">
            <v>-22071715.940000001</v>
          </cell>
          <cell r="X1771">
            <v>-22134620.329999998</v>
          </cell>
          <cell r="Y1771">
            <v>-22197704</v>
          </cell>
          <cell r="Z1771">
            <v>-22044745.100000001</v>
          </cell>
          <cell r="AA1771">
            <v>-22107205.210000001</v>
          </cell>
          <cell r="AD1771">
            <v>-7805364.8233333342</v>
          </cell>
          <cell r="AE1771">
            <v>-9024723.5629166681</v>
          </cell>
          <cell r="AF1771">
            <v>-10247898.695833335</v>
          </cell>
          <cell r="AG1771">
            <v>-11474530.241666667</v>
          </cell>
          <cell r="AH1771">
            <v>-12704627.964999998</v>
          </cell>
          <cell r="AI1771">
            <v>-13938201.657916665</v>
          </cell>
          <cell r="AJ1771">
            <v>-15175261.140416667</v>
          </cell>
          <cell r="AK1771">
            <v>-16415816.260416666</v>
          </cell>
          <cell r="AL1771">
            <v>-17659876.893749997</v>
          </cell>
          <cell r="AM1771">
            <v>-18898443.679166667</v>
          </cell>
          <cell r="AN1771">
            <v>-20131485.562916666</v>
          </cell>
          <cell r="AP1771">
            <v>-22092189.521666665</v>
          </cell>
          <cell r="AT1771">
            <v>18</v>
          </cell>
        </row>
        <row r="1772">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D1772">
            <v>0</v>
          </cell>
          <cell r="AE1772">
            <v>0</v>
          </cell>
          <cell r="AF1772">
            <v>0</v>
          </cell>
          <cell r="AG1772">
            <v>0</v>
          </cell>
          <cell r="AH1772">
            <v>0</v>
          </cell>
          <cell r="AI1772">
            <v>0</v>
          </cell>
          <cell r="AJ1772">
            <v>0</v>
          </cell>
          <cell r="AK1772">
            <v>0</v>
          </cell>
          <cell r="AL1772">
            <v>0</v>
          </cell>
          <cell r="AM1772">
            <v>0</v>
          </cell>
          <cell r="AN1772">
            <v>0</v>
          </cell>
          <cell r="AP1772">
            <v>0</v>
          </cell>
          <cell r="AT1772">
            <v>18</v>
          </cell>
        </row>
        <row r="1773">
          <cell r="J1773">
            <v>82298</v>
          </cell>
          <cell r="K1773">
            <v>82298</v>
          </cell>
          <cell r="L1773">
            <v>82298</v>
          </cell>
          <cell r="M1773">
            <v>82298</v>
          </cell>
          <cell r="N1773">
            <v>82298</v>
          </cell>
          <cell r="O1773">
            <v>82298</v>
          </cell>
          <cell r="P1773">
            <v>82298</v>
          </cell>
          <cell r="Q1773">
            <v>51343.31</v>
          </cell>
          <cell r="R1773">
            <v>51343.31</v>
          </cell>
          <cell r="S1773">
            <v>51343.31</v>
          </cell>
          <cell r="T1773">
            <v>51343.31</v>
          </cell>
          <cell r="U1773">
            <v>51343.31</v>
          </cell>
          <cell r="V1773">
            <v>51343.31</v>
          </cell>
          <cell r="W1773">
            <v>51343.31</v>
          </cell>
          <cell r="X1773">
            <v>51343.31</v>
          </cell>
          <cell r="Y1773">
            <v>51343.31</v>
          </cell>
          <cell r="Z1773">
            <v>51343.31</v>
          </cell>
          <cell r="AA1773">
            <v>51343.31</v>
          </cell>
          <cell r="AD1773">
            <v>81008.221250000002</v>
          </cell>
          <cell r="AE1773">
            <v>78428.663750000007</v>
          </cell>
          <cell r="AF1773">
            <v>75849.106250000012</v>
          </cell>
          <cell r="AG1773">
            <v>73269.548750000016</v>
          </cell>
          <cell r="AH1773">
            <v>70689.991250000021</v>
          </cell>
          <cell r="AI1773">
            <v>68110.433750000026</v>
          </cell>
          <cell r="AJ1773">
            <v>65530.876250000008</v>
          </cell>
          <cell r="AK1773">
            <v>62951.318750000013</v>
          </cell>
          <cell r="AL1773">
            <v>60371.761250000003</v>
          </cell>
          <cell r="AM1773">
            <v>57792.203750000008</v>
          </cell>
          <cell r="AN1773">
            <v>55212.646250000013</v>
          </cell>
          <cell r="AP1773">
            <v>51097.169583333329</v>
          </cell>
          <cell r="AT1773">
            <v>18</v>
          </cell>
        </row>
        <row r="1774">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D1774">
            <v>0</v>
          </cell>
          <cell r="AE1774">
            <v>0</v>
          </cell>
          <cell r="AF1774">
            <v>0</v>
          </cell>
          <cell r="AG1774">
            <v>0</v>
          </cell>
          <cell r="AH1774">
            <v>0</v>
          </cell>
          <cell r="AI1774">
            <v>0</v>
          </cell>
          <cell r="AJ1774">
            <v>0</v>
          </cell>
          <cell r="AK1774">
            <v>0</v>
          </cell>
          <cell r="AL1774">
            <v>0</v>
          </cell>
          <cell r="AM1774">
            <v>0</v>
          </cell>
          <cell r="AN1774">
            <v>0</v>
          </cell>
          <cell r="AP1774">
            <v>0</v>
          </cell>
          <cell r="AT1774" t="str">
            <v>34</v>
          </cell>
        </row>
        <row r="1775">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D1775">
            <v>0</v>
          </cell>
          <cell r="AE1775">
            <v>0</v>
          </cell>
          <cell r="AF1775">
            <v>0</v>
          </cell>
          <cell r="AG1775">
            <v>0</v>
          </cell>
          <cell r="AH1775">
            <v>0</v>
          </cell>
          <cell r="AI1775">
            <v>0</v>
          </cell>
          <cell r="AJ1775">
            <v>0</v>
          </cell>
          <cell r="AK1775">
            <v>0</v>
          </cell>
          <cell r="AL1775">
            <v>0</v>
          </cell>
          <cell r="AM1775">
            <v>0</v>
          </cell>
          <cell r="AN1775">
            <v>0</v>
          </cell>
          <cell r="AP1775">
            <v>0</v>
          </cell>
          <cell r="AT1775">
            <v>34</v>
          </cell>
        </row>
        <row r="1776">
          <cell r="J1776">
            <v>251781.44</v>
          </cell>
          <cell r="K1776">
            <v>251781.44</v>
          </cell>
          <cell r="L1776">
            <v>251781.44</v>
          </cell>
          <cell r="M1776">
            <v>251781.44</v>
          </cell>
          <cell r="N1776">
            <v>251781.44</v>
          </cell>
          <cell r="O1776">
            <v>251781.44</v>
          </cell>
          <cell r="P1776">
            <v>251781.44</v>
          </cell>
          <cell r="Q1776">
            <v>231741.59</v>
          </cell>
          <cell r="R1776">
            <v>231741.59</v>
          </cell>
          <cell r="S1776">
            <v>231741.59</v>
          </cell>
          <cell r="T1776">
            <v>231741.59</v>
          </cell>
          <cell r="U1776">
            <v>231741.59</v>
          </cell>
          <cell r="V1776">
            <v>231741.59</v>
          </cell>
          <cell r="W1776">
            <v>231741.59</v>
          </cell>
          <cell r="X1776">
            <v>231741.59</v>
          </cell>
          <cell r="Y1776">
            <v>231741.59</v>
          </cell>
          <cell r="Z1776">
            <v>231741.59</v>
          </cell>
          <cell r="AA1776">
            <v>231741.59</v>
          </cell>
          <cell r="AD1776">
            <v>250946.44625000001</v>
          </cell>
          <cell r="AE1776">
            <v>249276.45874999999</v>
          </cell>
          <cell r="AF1776">
            <v>247606.47124999997</v>
          </cell>
          <cell r="AG1776">
            <v>245936.48374999998</v>
          </cell>
          <cell r="AH1776">
            <v>244266.49624999997</v>
          </cell>
          <cell r="AI1776">
            <v>242596.50875000001</v>
          </cell>
          <cell r="AJ1776">
            <v>240926.52124999999</v>
          </cell>
          <cell r="AK1776">
            <v>239256.53375000003</v>
          </cell>
          <cell r="AL1776">
            <v>237586.54625000001</v>
          </cell>
          <cell r="AM1776">
            <v>235916.55875</v>
          </cell>
          <cell r="AN1776">
            <v>234246.57125000001</v>
          </cell>
          <cell r="AP1776">
            <v>233933.81583333333</v>
          </cell>
          <cell r="AT1776">
            <v>18</v>
          </cell>
        </row>
        <row r="1777">
          <cell r="J1777">
            <v>18711.25</v>
          </cell>
          <cell r="K1777">
            <v>18711.25</v>
          </cell>
          <cell r="L1777">
            <v>18711.25</v>
          </cell>
          <cell r="M1777">
            <v>18711.25</v>
          </cell>
          <cell r="N1777">
            <v>18711.25</v>
          </cell>
          <cell r="O1777">
            <v>18711.25</v>
          </cell>
          <cell r="P1777">
            <v>18711.25</v>
          </cell>
          <cell r="Q1777">
            <v>15637.27</v>
          </cell>
          <cell r="R1777">
            <v>15637.27</v>
          </cell>
          <cell r="S1777">
            <v>15637.27</v>
          </cell>
          <cell r="T1777">
            <v>15637.27</v>
          </cell>
          <cell r="U1777">
            <v>15637.27</v>
          </cell>
          <cell r="V1777">
            <v>15637.27</v>
          </cell>
          <cell r="W1777">
            <v>15637.27</v>
          </cell>
          <cell r="X1777">
            <v>15637.27</v>
          </cell>
          <cell r="Y1777">
            <v>15637.27</v>
          </cell>
          <cell r="Z1777">
            <v>15637.27</v>
          </cell>
          <cell r="AA1777">
            <v>15637.27</v>
          </cell>
          <cell r="AD1777">
            <v>18583.1675</v>
          </cell>
          <cell r="AE1777">
            <v>18327.002499999999</v>
          </cell>
          <cell r="AF1777">
            <v>18070.837499999998</v>
          </cell>
          <cell r="AG1777">
            <v>17814.672499999997</v>
          </cell>
          <cell r="AH1777">
            <v>17558.507499999996</v>
          </cell>
          <cell r="AI1777">
            <v>17302.342499999999</v>
          </cell>
          <cell r="AJ1777">
            <v>17046.177499999998</v>
          </cell>
          <cell r="AK1777">
            <v>16790.012500000001</v>
          </cell>
          <cell r="AL1777">
            <v>16533.8475</v>
          </cell>
          <cell r="AM1777">
            <v>16277.682500000001</v>
          </cell>
          <cell r="AN1777">
            <v>16021.517500000002</v>
          </cell>
          <cell r="AP1777">
            <v>16315.744166666665</v>
          </cell>
          <cell r="AT1777">
            <v>34</v>
          </cell>
        </row>
        <row r="1778">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D1778">
            <v>0</v>
          </cell>
          <cell r="AE1778">
            <v>0</v>
          </cell>
          <cell r="AF1778">
            <v>0</v>
          </cell>
          <cell r="AG1778">
            <v>0</v>
          </cell>
          <cell r="AH1778">
            <v>0</v>
          </cell>
          <cell r="AI1778">
            <v>0</v>
          </cell>
          <cell r="AJ1778">
            <v>0</v>
          </cell>
          <cell r="AK1778">
            <v>0</v>
          </cell>
          <cell r="AL1778">
            <v>0</v>
          </cell>
          <cell r="AM1778">
            <v>0</v>
          </cell>
          <cell r="AN1778">
            <v>0</v>
          </cell>
          <cell r="AP1778">
            <v>0</v>
          </cell>
          <cell r="AT1778">
            <v>18</v>
          </cell>
        </row>
        <row r="1779">
          <cell r="J1779">
            <v>-334079.44</v>
          </cell>
          <cell r="K1779">
            <v>-334079.44</v>
          </cell>
          <cell r="L1779">
            <v>-334079.44</v>
          </cell>
          <cell r="M1779">
            <v>-334079.44</v>
          </cell>
          <cell r="N1779">
            <v>-334079.44</v>
          </cell>
          <cell r="O1779">
            <v>-334079.44</v>
          </cell>
          <cell r="P1779">
            <v>-334079.44</v>
          </cell>
          <cell r="Q1779">
            <v>-283084.90000000002</v>
          </cell>
          <cell r="R1779">
            <v>-283084.90000000002</v>
          </cell>
          <cell r="S1779">
            <v>-283084.90000000002</v>
          </cell>
          <cell r="T1779">
            <v>-4388084.9000000004</v>
          </cell>
          <cell r="U1779">
            <v>-4388084.9000000004</v>
          </cell>
          <cell r="V1779">
            <v>-4388084.9000000004</v>
          </cell>
          <cell r="W1779">
            <v>-4388084.9000000004</v>
          </cell>
          <cell r="X1779">
            <v>-4388084.9000000004</v>
          </cell>
          <cell r="Y1779">
            <v>-4388084.9000000004</v>
          </cell>
          <cell r="Z1779">
            <v>-4388084.9000000004</v>
          </cell>
          <cell r="AA1779">
            <v>-4388084.9000000004</v>
          </cell>
          <cell r="AD1779">
            <v>-331954.66749999998</v>
          </cell>
          <cell r="AE1779">
            <v>-327705.1225</v>
          </cell>
          <cell r="AF1779">
            <v>-323455.57749999996</v>
          </cell>
          <cell r="AG1779">
            <v>-490247.69916666672</v>
          </cell>
          <cell r="AH1779">
            <v>-828081.48749999993</v>
          </cell>
          <cell r="AI1779">
            <v>-1165915.2758333334</v>
          </cell>
          <cell r="AJ1779">
            <v>-1503749.0641666669</v>
          </cell>
          <cell r="AK1779">
            <v>-1841582.8525000003</v>
          </cell>
          <cell r="AL1779">
            <v>-2179416.6408333336</v>
          </cell>
          <cell r="AM1779">
            <v>-2517250.4291666667</v>
          </cell>
          <cell r="AN1779">
            <v>-2855084.2174999998</v>
          </cell>
          <cell r="AP1779">
            <v>-3605641.5270833331</v>
          </cell>
          <cell r="AT1779">
            <v>18</v>
          </cell>
        </row>
        <row r="1780">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D1780">
            <v>0</v>
          </cell>
          <cell r="AE1780">
            <v>0</v>
          </cell>
          <cell r="AF1780">
            <v>0</v>
          </cell>
          <cell r="AG1780">
            <v>0</v>
          </cell>
          <cell r="AH1780">
            <v>0</v>
          </cell>
          <cell r="AI1780">
            <v>0</v>
          </cell>
          <cell r="AJ1780">
            <v>0</v>
          </cell>
          <cell r="AK1780">
            <v>0</v>
          </cell>
          <cell r="AL1780">
            <v>0</v>
          </cell>
          <cell r="AM1780">
            <v>0</v>
          </cell>
          <cell r="AN1780">
            <v>0</v>
          </cell>
          <cell r="AP1780">
            <v>0</v>
          </cell>
          <cell r="AT1780">
            <v>18</v>
          </cell>
        </row>
        <row r="1781">
          <cell r="J1781">
            <v>-18711.25</v>
          </cell>
          <cell r="K1781">
            <v>-18711.25</v>
          </cell>
          <cell r="L1781">
            <v>-18711.25</v>
          </cell>
          <cell r="M1781">
            <v>-18711.25</v>
          </cell>
          <cell r="N1781">
            <v>-18711.25</v>
          </cell>
          <cell r="O1781">
            <v>-18711.25</v>
          </cell>
          <cell r="P1781">
            <v>-18711.25</v>
          </cell>
          <cell r="Q1781">
            <v>-15637.27</v>
          </cell>
          <cell r="R1781">
            <v>-15637.27</v>
          </cell>
          <cell r="S1781">
            <v>-15637.27</v>
          </cell>
          <cell r="T1781">
            <v>-15637.27</v>
          </cell>
          <cell r="U1781">
            <v>-15637.27</v>
          </cell>
          <cell r="V1781">
            <v>-15637.27</v>
          </cell>
          <cell r="W1781">
            <v>-15637.27</v>
          </cell>
          <cell r="X1781">
            <v>-15637.27</v>
          </cell>
          <cell r="Y1781">
            <v>-15637.27</v>
          </cell>
          <cell r="Z1781">
            <v>-15637.27</v>
          </cell>
          <cell r="AA1781">
            <v>-15637.27</v>
          </cell>
          <cell r="AD1781">
            <v>-18583.1675</v>
          </cell>
          <cell r="AE1781">
            <v>-18327.002499999999</v>
          </cell>
          <cell r="AF1781">
            <v>-18070.837499999998</v>
          </cell>
          <cell r="AG1781">
            <v>-17814.672499999997</v>
          </cell>
          <cell r="AH1781">
            <v>-17558.507499999996</v>
          </cell>
          <cell r="AI1781">
            <v>-17302.342499999999</v>
          </cell>
          <cell r="AJ1781">
            <v>-17046.177499999998</v>
          </cell>
          <cell r="AK1781">
            <v>-16790.012500000001</v>
          </cell>
          <cell r="AL1781">
            <v>-16533.8475</v>
          </cell>
          <cell r="AM1781">
            <v>-16277.682500000001</v>
          </cell>
          <cell r="AN1781">
            <v>-16021.517500000002</v>
          </cell>
          <cell r="AP1781">
            <v>-16315.744166666665</v>
          </cell>
          <cell r="AT1781" t="str">
            <v>34</v>
          </cell>
        </row>
        <row r="1782">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D1782">
            <v>0</v>
          </cell>
          <cell r="AE1782">
            <v>0</v>
          </cell>
          <cell r="AF1782">
            <v>0</v>
          </cell>
          <cell r="AG1782">
            <v>0</v>
          </cell>
          <cell r="AH1782">
            <v>0</v>
          </cell>
          <cell r="AI1782">
            <v>0</v>
          </cell>
          <cell r="AJ1782">
            <v>0</v>
          </cell>
          <cell r="AK1782">
            <v>0</v>
          </cell>
          <cell r="AL1782">
            <v>0</v>
          </cell>
          <cell r="AM1782">
            <v>0</v>
          </cell>
          <cell r="AN1782">
            <v>0</v>
          </cell>
          <cell r="AP1782">
            <v>0</v>
          </cell>
          <cell r="AT1782" t="str">
            <v>26</v>
          </cell>
        </row>
        <row r="1783">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D1783">
            <v>0</v>
          </cell>
          <cell r="AE1783">
            <v>0</v>
          </cell>
          <cell r="AF1783">
            <v>0</v>
          </cell>
          <cell r="AG1783">
            <v>0</v>
          </cell>
          <cell r="AH1783">
            <v>0</v>
          </cell>
          <cell r="AI1783">
            <v>0</v>
          </cell>
          <cell r="AJ1783">
            <v>0</v>
          </cell>
          <cell r="AK1783">
            <v>0</v>
          </cell>
          <cell r="AL1783">
            <v>0</v>
          </cell>
          <cell r="AM1783">
            <v>0</v>
          </cell>
          <cell r="AN1783">
            <v>0</v>
          </cell>
          <cell r="AP1783">
            <v>0</v>
          </cell>
          <cell r="AT1783">
            <v>18</v>
          </cell>
        </row>
        <row r="1784">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D1784">
            <v>0</v>
          </cell>
          <cell r="AE1784">
            <v>0</v>
          </cell>
          <cell r="AF1784">
            <v>0</v>
          </cell>
          <cell r="AG1784">
            <v>0</v>
          </cell>
          <cell r="AH1784">
            <v>0</v>
          </cell>
          <cell r="AI1784">
            <v>0</v>
          </cell>
          <cell r="AJ1784">
            <v>0</v>
          </cell>
          <cell r="AK1784">
            <v>0</v>
          </cell>
          <cell r="AL1784">
            <v>0</v>
          </cell>
          <cell r="AM1784">
            <v>0</v>
          </cell>
          <cell r="AN1784">
            <v>0</v>
          </cell>
          <cell r="AP1784">
            <v>0</v>
          </cell>
          <cell r="AT1784" t="str">
            <v>26</v>
          </cell>
        </row>
        <row r="1785">
          <cell r="J1785">
            <v>0</v>
          </cell>
          <cell r="K1785">
            <v>0</v>
          </cell>
          <cell r="L1785">
            <v>0</v>
          </cell>
          <cell r="M1785">
            <v>0</v>
          </cell>
          <cell r="N1785">
            <v>0</v>
          </cell>
          <cell r="O1785">
            <v>0</v>
          </cell>
          <cell r="P1785">
            <v>0</v>
          </cell>
          <cell r="Q1785">
            <v>0</v>
          </cell>
          <cell r="R1785">
            <v>0</v>
          </cell>
          <cell r="S1785">
            <v>0</v>
          </cell>
          <cell r="T1785">
            <v>260000</v>
          </cell>
          <cell r="U1785">
            <v>260000</v>
          </cell>
          <cell r="V1785">
            <v>260000</v>
          </cell>
          <cell r="W1785">
            <v>260000</v>
          </cell>
          <cell r="X1785">
            <v>260000</v>
          </cell>
          <cell r="Y1785">
            <v>260000</v>
          </cell>
          <cell r="Z1785">
            <v>260000</v>
          </cell>
          <cell r="AA1785">
            <v>260000</v>
          </cell>
          <cell r="AD1785">
            <v>0</v>
          </cell>
          <cell r="AE1785">
            <v>0</v>
          </cell>
          <cell r="AF1785">
            <v>0</v>
          </cell>
          <cell r="AG1785">
            <v>10833.333333333334</v>
          </cell>
          <cell r="AH1785">
            <v>32500</v>
          </cell>
          <cell r="AI1785">
            <v>54166.666666666664</v>
          </cell>
          <cell r="AJ1785">
            <v>75833.333333333328</v>
          </cell>
          <cell r="AK1785">
            <v>97500</v>
          </cell>
          <cell r="AL1785">
            <v>119166.66666666667</v>
          </cell>
          <cell r="AM1785">
            <v>140833.33333333334</v>
          </cell>
          <cell r="AN1785">
            <v>162500</v>
          </cell>
          <cell r="AP1785">
            <v>209349.16666666666</v>
          </cell>
          <cell r="AT1785" t="str">
            <v>18</v>
          </cell>
        </row>
        <row r="1786">
          <cell r="J1786">
            <v>0</v>
          </cell>
          <cell r="K1786">
            <v>0</v>
          </cell>
          <cell r="L1786">
            <v>0</v>
          </cell>
          <cell r="M1786">
            <v>0</v>
          </cell>
          <cell r="N1786">
            <v>0</v>
          </cell>
          <cell r="O1786">
            <v>0</v>
          </cell>
          <cell r="P1786">
            <v>0</v>
          </cell>
          <cell r="Q1786">
            <v>0</v>
          </cell>
          <cell r="R1786">
            <v>0</v>
          </cell>
          <cell r="S1786">
            <v>0</v>
          </cell>
          <cell r="T1786">
            <v>3845000</v>
          </cell>
          <cell r="U1786">
            <v>3845000</v>
          </cell>
          <cell r="V1786">
            <v>3845000</v>
          </cell>
          <cell r="W1786">
            <v>3845000</v>
          </cell>
          <cell r="X1786">
            <v>3845000</v>
          </cell>
          <cell r="Y1786">
            <v>3845000</v>
          </cell>
          <cell r="Z1786">
            <v>3845000</v>
          </cell>
          <cell r="AA1786">
            <v>3845000</v>
          </cell>
          <cell r="AD1786">
            <v>0</v>
          </cell>
          <cell r="AE1786">
            <v>0</v>
          </cell>
          <cell r="AF1786">
            <v>0</v>
          </cell>
          <cell r="AG1786">
            <v>160208.33333333334</v>
          </cell>
          <cell r="AH1786">
            <v>480625</v>
          </cell>
          <cell r="AI1786">
            <v>801041.66666666663</v>
          </cell>
          <cell r="AJ1786">
            <v>1121458.3333333333</v>
          </cell>
          <cell r="AK1786">
            <v>1441875</v>
          </cell>
          <cell r="AL1786">
            <v>1762291.6666666667</v>
          </cell>
          <cell r="AM1786">
            <v>2082708.3333333333</v>
          </cell>
          <cell r="AN1786">
            <v>2403125</v>
          </cell>
          <cell r="AP1786">
            <v>3111261.375</v>
          </cell>
          <cell r="AT1786" t="str">
            <v>18</v>
          </cell>
        </row>
        <row r="1787">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D1787">
            <v>0</v>
          </cell>
          <cell r="AE1787">
            <v>0</v>
          </cell>
          <cell r="AF1787">
            <v>0</v>
          </cell>
          <cell r="AG1787">
            <v>0</v>
          </cell>
          <cell r="AH1787">
            <v>0</v>
          </cell>
          <cell r="AI1787">
            <v>0</v>
          </cell>
          <cell r="AJ1787">
            <v>0</v>
          </cell>
          <cell r="AK1787">
            <v>0</v>
          </cell>
          <cell r="AL1787">
            <v>0</v>
          </cell>
          <cell r="AM1787">
            <v>0</v>
          </cell>
          <cell r="AN1787">
            <v>0</v>
          </cell>
          <cell r="AP1787">
            <v>0</v>
          </cell>
          <cell r="AT1787">
            <v>9</v>
          </cell>
        </row>
        <row r="1788">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D1788">
            <v>0</v>
          </cell>
          <cell r="AE1788">
            <v>0</v>
          </cell>
          <cell r="AF1788">
            <v>0</v>
          </cell>
          <cell r="AG1788">
            <v>0</v>
          </cell>
          <cell r="AH1788">
            <v>0</v>
          </cell>
          <cell r="AI1788">
            <v>0</v>
          </cell>
          <cell r="AJ1788">
            <v>0</v>
          </cell>
          <cell r="AK1788">
            <v>0</v>
          </cell>
          <cell r="AL1788">
            <v>0</v>
          </cell>
          <cell r="AM1788">
            <v>0</v>
          </cell>
          <cell r="AN1788">
            <v>0</v>
          </cell>
          <cell r="AP1788">
            <v>0</v>
          </cell>
          <cell r="AT1788">
            <v>9</v>
          </cell>
        </row>
        <row r="1789">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D1789">
            <v>0</v>
          </cell>
          <cell r="AE1789">
            <v>0</v>
          </cell>
          <cell r="AF1789">
            <v>0</v>
          </cell>
          <cell r="AG1789">
            <v>0</v>
          </cell>
          <cell r="AH1789">
            <v>0</v>
          </cell>
          <cell r="AI1789">
            <v>0</v>
          </cell>
          <cell r="AJ1789">
            <v>0</v>
          </cell>
          <cell r="AK1789">
            <v>0</v>
          </cell>
          <cell r="AL1789">
            <v>0</v>
          </cell>
          <cell r="AM1789">
            <v>0</v>
          </cell>
          <cell r="AN1789">
            <v>0</v>
          </cell>
          <cell r="AP1789">
            <v>0</v>
          </cell>
          <cell r="AT1789">
            <v>9</v>
          </cell>
        </row>
        <row r="1790">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D1790">
            <v>0</v>
          </cell>
          <cell r="AE1790">
            <v>0</v>
          </cell>
          <cell r="AF1790">
            <v>0</v>
          </cell>
          <cell r="AG1790">
            <v>0</v>
          </cell>
          <cell r="AH1790">
            <v>0</v>
          </cell>
          <cell r="AI1790">
            <v>0</v>
          </cell>
          <cell r="AJ1790">
            <v>0</v>
          </cell>
          <cell r="AK1790">
            <v>0</v>
          </cell>
          <cell r="AL1790">
            <v>0</v>
          </cell>
          <cell r="AM1790">
            <v>0</v>
          </cell>
          <cell r="AN1790">
            <v>0</v>
          </cell>
          <cell r="AP1790">
            <v>0</v>
          </cell>
          <cell r="AT1790">
            <v>9</v>
          </cell>
        </row>
        <row r="1791">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D1791">
            <v>0</v>
          </cell>
          <cell r="AE1791">
            <v>0</v>
          </cell>
          <cell r="AF1791">
            <v>0</v>
          </cell>
          <cell r="AG1791">
            <v>0</v>
          </cell>
          <cell r="AH1791">
            <v>0</v>
          </cell>
          <cell r="AI1791">
            <v>0</v>
          </cell>
          <cell r="AJ1791">
            <v>0</v>
          </cell>
          <cell r="AK1791">
            <v>0</v>
          </cell>
          <cell r="AL1791">
            <v>0</v>
          </cell>
          <cell r="AM1791">
            <v>0</v>
          </cell>
          <cell r="AN1791">
            <v>0</v>
          </cell>
          <cell r="AP1791">
            <v>0</v>
          </cell>
          <cell r="AT1791">
            <v>9</v>
          </cell>
        </row>
        <row r="1792">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D1792">
            <v>0</v>
          </cell>
          <cell r="AE1792">
            <v>0</v>
          </cell>
          <cell r="AF1792">
            <v>0</v>
          </cell>
          <cell r="AG1792">
            <v>0</v>
          </cell>
          <cell r="AH1792">
            <v>0</v>
          </cell>
          <cell r="AI1792">
            <v>0</v>
          </cell>
          <cell r="AJ1792">
            <v>0</v>
          </cell>
          <cell r="AK1792">
            <v>0</v>
          </cell>
          <cell r="AL1792">
            <v>0</v>
          </cell>
          <cell r="AM1792">
            <v>0</v>
          </cell>
          <cell r="AN1792">
            <v>0</v>
          </cell>
          <cell r="AP1792">
            <v>0</v>
          </cell>
          <cell r="AT1792">
            <v>9</v>
          </cell>
        </row>
        <row r="1793">
          <cell r="J1793">
            <v>0</v>
          </cell>
          <cell r="K1793">
            <v>-17000000</v>
          </cell>
          <cell r="L1793">
            <v>-17000000</v>
          </cell>
          <cell r="M1793">
            <v>-28000000</v>
          </cell>
          <cell r="N1793">
            <v>-54000000</v>
          </cell>
          <cell r="O1793">
            <v>-60900000</v>
          </cell>
          <cell r="P1793">
            <v>-73500000</v>
          </cell>
          <cell r="Q1793">
            <v>-80600000</v>
          </cell>
          <cell r="R1793">
            <v>-59000000</v>
          </cell>
          <cell r="S1793">
            <v>-31000000</v>
          </cell>
          <cell r="T1793">
            <v>-5000000</v>
          </cell>
          <cell r="U1793">
            <v>0</v>
          </cell>
          <cell r="V1793">
            <v>0</v>
          </cell>
          <cell r="W1793">
            <v>-5000000</v>
          </cell>
          <cell r="X1793">
            <v>-15000000</v>
          </cell>
          <cell r="Y1793">
            <v>-11000000</v>
          </cell>
          <cell r="Z1793">
            <v>-58000000</v>
          </cell>
          <cell r="AA1793">
            <v>-76000000</v>
          </cell>
          <cell r="AD1793">
            <v>-30766666.666666668</v>
          </cell>
          <cell r="AE1793">
            <v>-31916666.666666668</v>
          </cell>
          <cell r="AF1793">
            <v>-33791666.666666664</v>
          </cell>
          <cell r="AG1793">
            <v>-35291666.666666664</v>
          </cell>
          <cell r="AH1793">
            <v>-35500000</v>
          </cell>
          <cell r="AI1793">
            <v>-35500000</v>
          </cell>
          <cell r="AJ1793">
            <v>-35000000</v>
          </cell>
          <cell r="AK1793">
            <v>-34416666.666666664</v>
          </cell>
          <cell r="AL1793">
            <v>-33625000</v>
          </cell>
          <cell r="AM1793">
            <v>-33083333.333333332</v>
          </cell>
          <cell r="AN1793">
            <v>-33879166.666666664</v>
          </cell>
          <cell r="AP1793">
            <v>-37618750</v>
          </cell>
          <cell r="AT1793">
            <v>9</v>
          </cell>
        </row>
        <row r="1794">
          <cell r="J1794">
            <v>0</v>
          </cell>
          <cell r="K1794">
            <v>0</v>
          </cell>
          <cell r="L1794">
            <v>0</v>
          </cell>
          <cell r="M1794">
            <v>-10000000</v>
          </cell>
          <cell r="N1794">
            <v>-52000000</v>
          </cell>
          <cell r="O1794">
            <v>-52000000</v>
          </cell>
          <cell r="P1794">
            <v>-35000000</v>
          </cell>
          <cell r="Q1794">
            <v>-65000000</v>
          </cell>
          <cell r="R1794">
            <v>-50000000</v>
          </cell>
          <cell r="S1794">
            <v>-10000000</v>
          </cell>
          <cell r="T1794">
            <v>-5000000</v>
          </cell>
          <cell r="U1794">
            <v>0</v>
          </cell>
          <cell r="V1794">
            <v>0</v>
          </cell>
          <cell r="W1794">
            <v>0</v>
          </cell>
          <cell r="X1794">
            <v>0</v>
          </cell>
          <cell r="Y1794">
            <v>-15000000</v>
          </cell>
          <cell r="Z1794">
            <v>-45000000</v>
          </cell>
          <cell r="AA1794">
            <v>-59000000</v>
          </cell>
          <cell r="AD1794">
            <v>-18083333.333333332</v>
          </cell>
          <cell r="AE1794">
            <v>-20750000</v>
          </cell>
          <cell r="AF1794">
            <v>-22416666.666666668</v>
          </cell>
          <cell r="AG1794">
            <v>-23041666.666666668</v>
          </cell>
          <cell r="AH1794">
            <v>-23250000</v>
          </cell>
          <cell r="AI1794">
            <v>-23250000</v>
          </cell>
          <cell r="AJ1794">
            <v>-23250000</v>
          </cell>
          <cell r="AK1794">
            <v>-23250000</v>
          </cell>
          <cell r="AL1794">
            <v>-23458333.333333332</v>
          </cell>
          <cell r="AM1794">
            <v>-23375000</v>
          </cell>
          <cell r="AN1794">
            <v>-23375000</v>
          </cell>
          <cell r="AP1794">
            <v>-29811666.666666668</v>
          </cell>
          <cell r="AT1794">
            <v>9</v>
          </cell>
        </row>
        <row r="1795">
          <cell r="J1795">
            <v>0</v>
          </cell>
          <cell r="K1795">
            <v>-19000000</v>
          </cell>
          <cell r="L1795">
            <v>-16000000</v>
          </cell>
          <cell r="M1795">
            <v>-28000000</v>
          </cell>
          <cell r="N1795">
            <v>-66000000</v>
          </cell>
          <cell r="O1795">
            <v>-52300000</v>
          </cell>
          <cell r="P1795">
            <v>-88463000</v>
          </cell>
          <cell r="Q1795">
            <v>-100163000</v>
          </cell>
          <cell r="R1795">
            <v>-69000000</v>
          </cell>
          <cell r="S1795">
            <v>-17000000</v>
          </cell>
          <cell r="T1795">
            <v>-5000000</v>
          </cell>
          <cell r="U1795">
            <v>0</v>
          </cell>
          <cell r="V1795">
            <v>0</v>
          </cell>
          <cell r="W1795">
            <v>0</v>
          </cell>
          <cell r="X1795">
            <v>-10000000</v>
          </cell>
          <cell r="Y1795">
            <v>-11000000</v>
          </cell>
          <cell r="Z1795">
            <v>-36000000</v>
          </cell>
          <cell r="AA1795">
            <v>-54000000</v>
          </cell>
          <cell r="AD1795">
            <v>-31528875</v>
          </cell>
          <cell r="AE1795">
            <v>-34868833.333333336</v>
          </cell>
          <cell r="AF1795">
            <v>-37285500</v>
          </cell>
          <cell r="AG1795">
            <v>-38202166.666666664</v>
          </cell>
          <cell r="AH1795">
            <v>-38410500</v>
          </cell>
          <cell r="AI1795">
            <v>-38410500</v>
          </cell>
          <cell r="AJ1795">
            <v>-37618833.333333336</v>
          </cell>
          <cell r="AK1795">
            <v>-36577166.666666664</v>
          </cell>
          <cell r="AL1795">
            <v>-35618833.333333336</v>
          </cell>
          <cell r="AM1795">
            <v>-33660500</v>
          </cell>
          <cell r="AN1795">
            <v>-32481333.333333332</v>
          </cell>
          <cell r="AP1795">
            <v>-27933916.666666668</v>
          </cell>
          <cell r="AT1795">
            <v>9</v>
          </cell>
        </row>
        <row r="1796">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D1796">
            <v>0</v>
          </cell>
          <cell r="AE1796">
            <v>0</v>
          </cell>
          <cell r="AF1796">
            <v>0</v>
          </cell>
          <cell r="AG1796">
            <v>0</v>
          </cell>
          <cell r="AH1796">
            <v>0</v>
          </cell>
          <cell r="AI1796">
            <v>0</v>
          </cell>
          <cell r="AJ1796">
            <v>0</v>
          </cell>
          <cell r="AK1796">
            <v>0</v>
          </cell>
          <cell r="AL1796">
            <v>0</v>
          </cell>
          <cell r="AM1796">
            <v>0</v>
          </cell>
          <cell r="AN1796">
            <v>0</v>
          </cell>
          <cell r="AP1796">
            <v>0</v>
          </cell>
          <cell r="AT1796">
            <v>9</v>
          </cell>
        </row>
        <row r="1797">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D1797">
            <v>0</v>
          </cell>
          <cell r="AE1797">
            <v>0</v>
          </cell>
          <cell r="AF1797">
            <v>0</v>
          </cell>
          <cell r="AG1797">
            <v>0</v>
          </cell>
          <cell r="AH1797">
            <v>0</v>
          </cell>
          <cell r="AI1797">
            <v>0</v>
          </cell>
          <cell r="AJ1797">
            <v>0</v>
          </cell>
          <cell r="AK1797">
            <v>0</v>
          </cell>
          <cell r="AL1797">
            <v>0</v>
          </cell>
          <cell r="AM1797">
            <v>0</v>
          </cell>
          <cell r="AN1797">
            <v>0</v>
          </cell>
          <cell r="AP1797">
            <v>0</v>
          </cell>
          <cell r="AT1797" t="str">
            <v>9</v>
          </cell>
        </row>
        <row r="1798">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D1798">
            <v>0</v>
          </cell>
          <cell r="AE1798">
            <v>0</v>
          </cell>
          <cell r="AF1798">
            <v>0</v>
          </cell>
          <cell r="AG1798">
            <v>0</v>
          </cell>
          <cell r="AH1798">
            <v>0</v>
          </cell>
          <cell r="AI1798">
            <v>0</v>
          </cell>
          <cell r="AJ1798">
            <v>0</v>
          </cell>
          <cell r="AK1798">
            <v>0</v>
          </cell>
          <cell r="AL1798">
            <v>0</v>
          </cell>
          <cell r="AM1798">
            <v>0</v>
          </cell>
          <cell r="AN1798">
            <v>0</v>
          </cell>
          <cell r="AP1798">
            <v>0</v>
          </cell>
          <cell r="AT1798" t="str">
            <v>9</v>
          </cell>
        </row>
        <row r="1799">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D1799">
            <v>0</v>
          </cell>
          <cell r="AE1799">
            <v>0</v>
          </cell>
          <cell r="AF1799">
            <v>0</v>
          </cell>
          <cell r="AG1799">
            <v>0</v>
          </cell>
          <cell r="AH1799">
            <v>0</v>
          </cell>
          <cell r="AI1799">
            <v>0</v>
          </cell>
          <cell r="AJ1799">
            <v>0</v>
          </cell>
          <cell r="AK1799">
            <v>0</v>
          </cell>
          <cell r="AL1799">
            <v>0</v>
          </cell>
          <cell r="AM1799">
            <v>0</v>
          </cell>
          <cell r="AN1799">
            <v>0</v>
          </cell>
          <cell r="AP1799">
            <v>0</v>
          </cell>
          <cell r="AT1799" t="str">
            <v>9</v>
          </cell>
        </row>
        <row r="1800">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D1800">
            <v>0</v>
          </cell>
          <cell r="AE1800">
            <v>0</v>
          </cell>
          <cell r="AF1800">
            <v>0</v>
          </cell>
          <cell r="AG1800">
            <v>0</v>
          </cell>
          <cell r="AH1800">
            <v>0</v>
          </cell>
          <cell r="AI1800">
            <v>0</v>
          </cell>
          <cell r="AJ1800">
            <v>0</v>
          </cell>
          <cell r="AK1800">
            <v>0</v>
          </cell>
          <cell r="AL1800">
            <v>0</v>
          </cell>
          <cell r="AM1800">
            <v>0</v>
          </cell>
          <cell r="AN1800">
            <v>0</v>
          </cell>
          <cell r="AP1800">
            <v>0</v>
          </cell>
          <cell r="AT1800" t="str">
            <v>9</v>
          </cell>
        </row>
        <row r="1801">
          <cell r="J1801">
            <v>-4020704.44</v>
          </cell>
          <cell r="K1801">
            <v>-8772736.7300000004</v>
          </cell>
          <cell r="L1801">
            <v>-9241264.8699999992</v>
          </cell>
          <cell r="M1801">
            <v>-8488892.3000000007</v>
          </cell>
          <cell r="N1801">
            <v>-9184984.0899999999</v>
          </cell>
          <cell r="O1801">
            <v>-6987037.5800000001</v>
          </cell>
          <cell r="P1801">
            <v>-8504026.8800000008</v>
          </cell>
          <cell r="Q1801">
            <v>-7722442.6100000003</v>
          </cell>
          <cell r="R1801">
            <v>-5762625.0599999996</v>
          </cell>
          <cell r="S1801">
            <v>-7969667.71</v>
          </cell>
          <cell r="T1801">
            <v>-6781503.0800000001</v>
          </cell>
          <cell r="U1801">
            <v>-3117673.48</v>
          </cell>
          <cell r="V1801">
            <v>-5983900.0499999998</v>
          </cell>
          <cell r="W1801">
            <v>-6800394.6399999997</v>
          </cell>
          <cell r="X1801">
            <v>-9330889.8300000001</v>
          </cell>
          <cell r="Y1801">
            <v>-9537539.8900000006</v>
          </cell>
          <cell r="Z1801">
            <v>-8315182.6200000001</v>
          </cell>
          <cell r="AA1801">
            <v>-5083642.49</v>
          </cell>
          <cell r="AD1801">
            <v>-7174824.9745833343</v>
          </cell>
          <cell r="AE1801">
            <v>-7149665.4058333337</v>
          </cell>
          <cell r="AF1801">
            <v>-7210282.3895833343</v>
          </cell>
          <cell r="AG1801">
            <v>-7254356.7608333332</v>
          </cell>
          <cell r="AH1801">
            <v>-7225573.1191666657</v>
          </cell>
          <cell r="AI1801">
            <v>-7294596.3862500004</v>
          </cell>
          <cell r="AJ1801">
            <v>-7294215.2829166679</v>
          </cell>
          <cell r="AK1801">
            <v>-7215768.7358333329</v>
          </cell>
          <cell r="AL1801">
            <v>-7263196.7587499991</v>
          </cell>
          <cell r="AM1801">
            <v>-7270648.680416666</v>
          </cell>
          <cell r="AN1801">
            <v>-7155098.8237499995</v>
          </cell>
          <cell r="AP1801">
            <v>-7003505.2054166654</v>
          </cell>
          <cell r="AT1801">
            <v>0</v>
          </cell>
        </row>
        <row r="1802">
          <cell r="J1802">
            <v>-17777864</v>
          </cell>
          <cell r="K1802">
            <v>-22775477.739999998</v>
          </cell>
          <cell r="L1802">
            <v>-24155839.609999999</v>
          </cell>
          <cell r="M1802">
            <v>-25164975.420000002</v>
          </cell>
          <cell r="N1802">
            <v>-25623557.07</v>
          </cell>
          <cell r="O1802">
            <v>-23656439.77</v>
          </cell>
          <cell r="P1802">
            <v>-21045231.920000002</v>
          </cell>
          <cell r="Q1802">
            <v>-32212506.640000001</v>
          </cell>
          <cell r="R1802">
            <v>-26612526.719999999</v>
          </cell>
          <cell r="S1802">
            <v>-20534285.699999999</v>
          </cell>
          <cell r="T1802">
            <v>-21201053.510000002</v>
          </cell>
          <cell r="U1802">
            <v>-21754508.719999999</v>
          </cell>
          <cell r="V1802">
            <v>-25893658.039999999</v>
          </cell>
          <cell r="W1802">
            <v>-24472832.18</v>
          </cell>
          <cell r="X1802">
            <v>-22052902.629999999</v>
          </cell>
          <cell r="Y1802">
            <v>-19964871.940000001</v>
          </cell>
          <cell r="Z1802">
            <v>-17807466.420000002</v>
          </cell>
          <cell r="AA1802">
            <v>-16723067.67</v>
          </cell>
          <cell r="AD1802">
            <v>-22000664.360833332</v>
          </cell>
          <cell r="AE1802">
            <v>-22444730.949999999</v>
          </cell>
          <cell r="AF1802">
            <v>-22586193.630833331</v>
          </cell>
          <cell r="AG1802">
            <v>-22765693.202499997</v>
          </cell>
          <cell r="AH1802">
            <v>-23246318.031666666</v>
          </cell>
          <cell r="AI1802">
            <v>-23881013.653333332</v>
          </cell>
          <cell r="AJ1802">
            <v>-24289894.84</v>
          </cell>
          <cell r="AK1802">
            <v>-24272995.567499999</v>
          </cell>
          <cell r="AL1802">
            <v>-23968702.215</v>
          </cell>
          <cell r="AM1802">
            <v>-23426360.792916667</v>
          </cell>
          <cell r="AN1802">
            <v>-22811799.844999999</v>
          </cell>
          <cell r="AP1802">
            <v>-21904843.775833335</v>
          </cell>
          <cell r="AT1802">
            <v>0</v>
          </cell>
        </row>
        <row r="1803">
          <cell r="J1803">
            <v>-175062.5</v>
          </cell>
          <cell r="K1803">
            <v>-175062.5</v>
          </cell>
          <cell r="L1803">
            <v>-277853.21000000002</v>
          </cell>
          <cell r="M1803">
            <v>-175062.5</v>
          </cell>
          <cell r="N1803">
            <v>-175062.5</v>
          </cell>
          <cell r="O1803">
            <v>-223388.28</v>
          </cell>
          <cell r="P1803">
            <v>-175062.5</v>
          </cell>
          <cell r="Q1803">
            <v>-526972.19999999995</v>
          </cell>
          <cell r="R1803">
            <v>-303491.53000000003</v>
          </cell>
          <cell r="S1803">
            <v>-303491.53000000003</v>
          </cell>
          <cell r="T1803">
            <v>-303491.53000000003</v>
          </cell>
          <cell r="U1803">
            <v>-934191.52</v>
          </cell>
          <cell r="V1803">
            <v>-303491.53000000003</v>
          </cell>
          <cell r="W1803">
            <v>-303491.53000000003</v>
          </cell>
          <cell r="X1803">
            <v>-1022346.97</v>
          </cell>
          <cell r="Y1803">
            <v>-303491.53000000003</v>
          </cell>
          <cell r="Z1803">
            <v>-303491.53000000003</v>
          </cell>
          <cell r="AA1803">
            <v>-606983.06000000006</v>
          </cell>
          <cell r="AD1803">
            <v>-285597.54333333328</v>
          </cell>
          <cell r="AE1803">
            <v>-265755.67124999996</v>
          </cell>
          <cell r="AF1803">
            <v>-266341.95875000005</v>
          </cell>
          <cell r="AG1803">
            <v>-268086.04458333337</v>
          </cell>
          <cell r="AH1803">
            <v>-290497.47291666671</v>
          </cell>
          <cell r="AI1803">
            <v>-317700.56791666668</v>
          </cell>
          <cell r="AJ1803">
            <v>-328402.98708333337</v>
          </cell>
          <cell r="AK1803">
            <v>-364774.77</v>
          </cell>
          <cell r="AL1803">
            <v>-401146.55291666667</v>
          </cell>
          <cell r="AM1803">
            <v>-411848.97208333336</v>
          </cell>
          <cell r="AN1803">
            <v>-433183.29750000004</v>
          </cell>
          <cell r="AP1803">
            <v>-464911.26958333334</v>
          </cell>
          <cell r="AT1803">
            <v>0</v>
          </cell>
        </row>
        <row r="1804">
          <cell r="J1804">
            <v>-9218953</v>
          </cell>
          <cell r="K1804">
            <v>-8903164</v>
          </cell>
          <cell r="L1804">
            <v>-8985468</v>
          </cell>
          <cell r="M1804">
            <v>-9061783</v>
          </cell>
          <cell r="N1804">
            <v>-8990499</v>
          </cell>
          <cell r="O1804">
            <v>-9014856</v>
          </cell>
          <cell r="P1804">
            <v>-8973306</v>
          </cell>
          <cell r="Q1804">
            <v>-9037147</v>
          </cell>
          <cell r="R1804">
            <v>-9034590</v>
          </cell>
          <cell r="S1804">
            <v>-8973569</v>
          </cell>
          <cell r="T1804">
            <v>-9073414</v>
          </cell>
          <cell r="U1804">
            <v>-9121302</v>
          </cell>
          <cell r="V1804">
            <v>-8907897</v>
          </cell>
          <cell r="W1804">
            <v>-9044715</v>
          </cell>
          <cell r="X1804">
            <v>-9092797</v>
          </cell>
          <cell r="Y1804">
            <v>-9185077</v>
          </cell>
          <cell r="Z1804">
            <v>-9131550</v>
          </cell>
          <cell r="AA1804">
            <v>-8935155</v>
          </cell>
          <cell r="AD1804">
            <v>-8992767.625</v>
          </cell>
          <cell r="AE1804">
            <v>-9028133.291666666</v>
          </cell>
          <cell r="AF1804">
            <v>-9032608.916666666</v>
          </cell>
          <cell r="AG1804">
            <v>-9035757.083333334</v>
          </cell>
          <cell r="AH1804">
            <v>-9036116.125</v>
          </cell>
          <cell r="AI1804">
            <v>-9019376.916666666</v>
          </cell>
          <cell r="AJ1804">
            <v>-9012314.208333334</v>
          </cell>
          <cell r="AK1804">
            <v>-9022684.208333334</v>
          </cell>
          <cell r="AL1804">
            <v>-9032293.5</v>
          </cell>
          <cell r="AM1804">
            <v>-9043307.875</v>
          </cell>
          <cell r="AN1804">
            <v>-9045864.125</v>
          </cell>
          <cell r="AP1804">
            <v>-9044230.458333334</v>
          </cell>
          <cell r="AT1804">
            <v>0</v>
          </cell>
        </row>
        <row r="1805">
          <cell r="J1805">
            <v>-11289426.32</v>
          </cell>
          <cell r="K1805">
            <v>-10904831.32</v>
          </cell>
          <cell r="L1805">
            <v>-11416298.220000001</v>
          </cell>
          <cell r="M1805">
            <v>-11094848.609999999</v>
          </cell>
          <cell r="N1805">
            <v>-10706757.33</v>
          </cell>
          <cell r="O1805">
            <v>-10707612.74</v>
          </cell>
          <cell r="P1805">
            <v>-10450202.779999999</v>
          </cell>
          <cell r="Q1805">
            <v>-14721977.029999999</v>
          </cell>
          <cell r="R1805">
            <v>-14387275.970000001</v>
          </cell>
          <cell r="S1805">
            <v>-13232098.619999999</v>
          </cell>
          <cell r="T1805">
            <v>-14808576.1</v>
          </cell>
          <cell r="U1805">
            <v>-14573635.77</v>
          </cell>
          <cell r="V1805">
            <v>-14995862.59</v>
          </cell>
          <cell r="W1805">
            <v>-14912612.15</v>
          </cell>
          <cell r="X1805">
            <v>-15315424.34</v>
          </cell>
          <cell r="Y1805">
            <v>-14896480.82</v>
          </cell>
          <cell r="Z1805">
            <v>-14101939.24</v>
          </cell>
          <cell r="AA1805">
            <v>-14774631.41</v>
          </cell>
          <cell r="AD1805">
            <v>-11140452.921249999</v>
          </cell>
          <cell r="AE1805">
            <v>-11408952.509999998</v>
          </cell>
          <cell r="AF1805">
            <v>-11642774.915416665</v>
          </cell>
          <cell r="AG1805">
            <v>-11907862.180416666</v>
          </cell>
          <cell r="AH1805">
            <v>-12211705.998749999</v>
          </cell>
          <cell r="AI1805">
            <v>-12512229.912083335</v>
          </cell>
          <cell r="AJ1805">
            <v>-12833655.624583334</v>
          </cell>
          <cell r="AK1805">
            <v>-13163110.080833333</v>
          </cell>
          <cell r="AL1805">
            <v>-13483975.011249999</v>
          </cell>
          <cell r="AM1805">
            <v>-13783842.266249999</v>
          </cell>
          <cell r="AN1805">
            <v>-14094767.290416667</v>
          </cell>
          <cell r="AP1805">
            <v>-14589915.351666668</v>
          </cell>
          <cell r="AT1805">
            <v>0</v>
          </cell>
        </row>
        <row r="1806">
          <cell r="J1806">
            <v>-9014408.1400000006</v>
          </cell>
          <cell r="K1806">
            <v>-8422777.9199999999</v>
          </cell>
          <cell r="L1806">
            <v>-8616670.9700000007</v>
          </cell>
          <cell r="M1806">
            <v>-12665076.310000001</v>
          </cell>
          <cell r="N1806">
            <v>-11542164.65</v>
          </cell>
          <cell r="O1806">
            <v>-12736244.779999999</v>
          </cell>
          <cell r="P1806">
            <v>-15218204.710000001</v>
          </cell>
          <cell r="Q1806">
            <v>-25611807.850000001</v>
          </cell>
          <cell r="R1806">
            <v>-25597320.510000002</v>
          </cell>
          <cell r="S1806">
            <v>-18201473.120000001</v>
          </cell>
          <cell r="T1806">
            <v>-17390301.550000001</v>
          </cell>
          <cell r="U1806">
            <v>-9157718.6699999999</v>
          </cell>
          <cell r="V1806">
            <v>-9166012.1600000001</v>
          </cell>
          <cell r="W1806">
            <v>-8336842.46</v>
          </cell>
          <cell r="X1806">
            <v>-6647764.4900000002</v>
          </cell>
          <cell r="Y1806">
            <v>-10315141.99</v>
          </cell>
          <cell r="Z1806">
            <v>-8815684.9600000009</v>
          </cell>
          <cell r="AA1806">
            <v>-9666166.6600000001</v>
          </cell>
          <cell r="AD1806">
            <v>-13406741.849166669</v>
          </cell>
          <cell r="AE1806">
            <v>-14057865.875833333</v>
          </cell>
          <cell r="AF1806">
            <v>-14483896.110416666</v>
          </cell>
          <cell r="AG1806">
            <v>-14665515.900833331</v>
          </cell>
          <cell r="AH1806">
            <v>-14592241.363333335</v>
          </cell>
          <cell r="AI1806">
            <v>-14520830.932499999</v>
          </cell>
          <cell r="AJ1806">
            <v>-14523567.122500001</v>
          </cell>
          <cell r="AK1806">
            <v>-14437948.708333334</v>
          </cell>
          <cell r="AL1806">
            <v>-14257997.008333335</v>
          </cell>
          <cell r="AM1806">
            <v>-14046479.757916668</v>
          </cell>
          <cell r="AN1806">
            <v>-13804956.515833335</v>
          </cell>
          <cell r="AP1806">
            <v>-13196771.86125</v>
          </cell>
          <cell r="AT1806">
            <v>0</v>
          </cell>
        </row>
        <row r="1807">
          <cell r="J1807">
            <v>0</v>
          </cell>
          <cell r="K1807">
            <v>0</v>
          </cell>
          <cell r="L1807">
            <v>0</v>
          </cell>
          <cell r="M1807">
            <v>-2885135.74</v>
          </cell>
          <cell r="N1807">
            <v>-131961</v>
          </cell>
          <cell r="O1807">
            <v>0</v>
          </cell>
          <cell r="P1807">
            <v>0</v>
          </cell>
          <cell r="Q1807">
            <v>-35000</v>
          </cell>
          <cell r="R1807">
            <v>-3057239.15</v>
          </cell>
          <cell r="S1807">
            <v>-2987525.07</v>
          </cell>
          <cell r="T1807">
            <v>-2895.34</v>
          </cell>
          <cell r="U1807">
            <v>0</v>
          </cell>
          <cell r="V1807">
            <v>0</v>
          </cell>
          <cell r="W1807">
            <v>0</v>
          </cell>
          <cell r="X1807">
            <v>-3333892.43</v>
          </cell>
          <cell r="Y1807">
            <v>-3271075.37</v>
          </cell>
          <cell r="Z1807">
            <v>0</v>
          </cell>
          <cell r="AA1807">
            <v>0</v>
          </cell>
          <cell r="AD1807">
            <v>-740607.77583333338</v>
          </cell>
          <cell r="AE1807">
            <v>-869451.07374999998</v>
          </cell>
          <cell r="AF1807">
            <v>-1003069.7354166667</v>
          </cell>
          <cell r="AG1807">
            <v>-883808.22875000013</v>
          </cell>
          <cell r="AH1807">
            <v>-758313.02500000002</v>
          </cell>
          <cell r="AI1807">
            <v>-758313.02500000002</v>
          </cell>
          <cell r="AJ1807">
            <v>-758313.02500000002</v>
          </cell>
          <cell r="AK1807">
            <v>-897225.20958333334</v>
          </cell>
          <cell r="AL1807">
            <v>-1052218.2120833334</v>
          </cell>
          <cell r="AM1807">
            <v>-1062800.655</v>
          </cell>
          <cell r="AN1807">
            <v>-1057302.28</v>
          </cell>
          <cell r="AP1807">
            <v>-1055843.9466666665</v>
          </cell>
          <cell r="AT1807">
            <v>0</v>
          </cell>
        </row>
        <row r="1808">
          <cell r="J1808">
            <v>-2841595.92</v>
          </cell>
          <cell r="K1808">
            <v>-2257142.4900000002</v>
          </cell>
          <cell r="L1808">
            <v>-1632602.62</v>
          </cell>
          <cell r="M1808">
            <v>-1314311.3400000001</v>
          </cell>
          <cell r="N1808">
            <v>-1133636.53</v>
          </cell>
          <cell r="O1808">
            <v>-2421402.9500000002</v>
          </cell>
          <cell r="P1808">
            <v>-2653292.16</v>
          </cell>
          <cell r="Q1808">
            <v>-1435286.31</v>
          </cell>
          <cell r="R1808">
            <v>-949306.02</v>
          </cell>
          <cell r="S1808">
            <v>-1712629.75</v>
          </cell>
          <cell r="T1808">
            <v>-2655052.29</v>
          </cell>
          <cell r="U1808">
            <v>-2631053.7999999998</v>
          </cell>
          <cell r="V1808">
            <v>-3412288.23</v>
          </cell>
          <cell r="W1808">
            <v>-3016156.23</v>
          </cell>
          <cell r="X1808">
            <v>-1958363.43</v>
          </cell>
          <cell r="Y1808">
            <v>-1493530.66</v>
          </cell>
          <cell r="Z1808">
            <v>-970893.77</v>
          </cell>
          <cell r="AA1808">
            <v>-1392682.1</v>
          </cell>
          <cell r="AD1808">
            <v>-2204175.7229166669</v>
          </cell>
          <cell r="AE1808">
            <v>-2125389.7004166669</v>
          </cell>
          <cell r="AF1808">
            <v>-2038210.8099999998</v>
          </cell>
          <cell r="AG1808">
            <v>-1996427.7912499998</v>
          </cell>
          <cell r="AH1808">
            <v>-1982196.925416667</v>
          </cell>
          <cell r="AI1808">
            <v>-1993554.8612500001</v>
          </cell>
          <cell r="AJ1808">
            <v>-2048959.2800000003</v>
          </cell>
          <cell r="AK1808">
            <v>-2094158.2195833335</v>
          </cell>
          <cell r="AL1808">
            <v>-2115199.0583333336</v>
          </cell>
          <cell r="AM1808">
            <v>-2115885.5816666665</v>
          </cell>
          <cell r="AN1808">
            <v>-2066241.2645833334</v>
          </cell>
          <cell r="AP1808">
            <v>-1988341.6537499998</v>
          </cell>
          <cell r="AT1808">
            <v>0</v>
          </cell>
        </row>
        <row r="1809">
          <cell r="J1809">
            <v>-3901450.25</v>
          </cell>
          <cell r="K1809">
            <v>-3818760.19</v>
          </cell>
          <cell r="L1809">
            <v>-4207049.38</v>
          </cell>
          <cell r="M1809">
            <v>-4503863.4800000004</v>
          </cell>
          <cell r="N1809">
            <v>-3108482.88</v>
          </cell>
          <cell r="O1809">
            <v>-3833986.37</v>
          </cell>
          <cell r="P1809">
            <v>-4152239.46</v>
          </cell>
          <cell r="Q1809">
            <v>-4409310.6500000004</v>
          </cell>
          <cell r="R1809">
            <v>-4896433.63</v>
          </cell>
          <cell r="S1809">
            <v>-4203652.47</v>
          </cell>
          <cell r="T1809">
            <v>-4193817.77</v>
          </cell>
          <cell r="U1809">
            <v>-3826934.68</v>
          </cell>
          <cell r="V1809">
            <v>-3729009.15</v>
          </cell>
          <cell r="W1809">
            <v>-3620555.47</v>
          </cell>
          <cell r="X1809">
            <v>-4112565.23</v>
          </cell>
          <cell r="Y1809">
            <v>-4419590.7</v>
          </cell>
          <cell r="Z1809">
            <v>-4113713.53</v>
          </cell>
          <cell r="AA1809">
            <v>-3976374.67</v>
          </cell>
          <cell r="AD1809">
            <v>-4119995.8125</v>
          </cell>
          <cell r="AE1809">
            <v>-4119172.5574999996</v>
          </cell>
          <cell r="AF1809">
            <v>-4123877.0954166665</v>
          </cell>
          <cell r="AG1809">
            <v>-4104981.1383333332</v>
          </cell>
          <cell r="AH1809">
            <v>-4092536.4383333339</v>
          </cell>
          <cell r="AI1809">
            <v>-4080813.3883333341</v>
          </cell>
          <cell r="AJ1809">
            <v>-4065369.8124999995</v>
          </cell>
          <cell r="AK1809">
            <v>-4053174.4429166666</v>
          </cell>
          <cell r="AL1809">
            <v>-4045726.2374999993</v>
          </cell>
          <cell r="AM1809">
            <v>-4084099.4820833332</v>
          </cell>
          <cell r="AN1809">
            <v>-4131916.938333333</v>
          </cell>
          <cell r="AP1809">
            <v>-4139772.3216666668</v>
          </cell>
          <cell r="AT1809">
            <v>0</v>
          </cell>
        </row>
        <row r="1810">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D1810">
            <v>0</v>
          </cell>
          <cell r="AE1810">
            <v>0</v>
          </cell>
          <cell r="AF1810">
            <v>0</v>
          </cell>
          <cell r="AG1810">
            <v>0</v>
          </cell>
          <cell r="AH1810">
            <v>0</v>
          </cell>
          <cell r="AI1810">
            <v>0</v>
          </cell>
          <cell r="AJ1810">
            <v>0</v>
          </cell>
          <cell r="AK1810">
            <v>0</v>
          </cell>
          <cell r="AL1810">
            <v>0</v>
          </cell>
          <cell r="AM1810">
            <v>0</v>
          </cell>
          <cell r="AN1810">
            <v>0</v>
          </cell>
          <cell r="AP1810">
            <v>0</v>
          </cell>
          <cell r="AT1810">
            <v>0</v>
          </cell>
        </row>
        <row r="1811">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D1811">
            <v>0</v>
          </cell>
          <cell r="AE1811">
            <v>0</v>
          </cell>
          <cell r="AF1811">
            <v>0</v>
          </cell>
          <cell r="AG1811">
            <v>0</v>
          </cell>
          <cell r="AH1811">
            <v>0</v>
          </cell>
          <cell r="AI1811">
            <v>0</v>
          </cell>
          <cell r="AJ1811">
            <v>0</v>
          </cell>
          <cell r="AK1811">
            <v>0</v>
          </cell>
          <cell r="AL1811">
            <v>0</v>
          </cell>
          <cell r="AM1811">
            <v>0</v>
          </cell>
          <cell r="AN1811">
            <v>0</v>
          </cell>
          <cell r="AP1811">
            <v>0</v>
          </cell>
          <cell r="AT1811">
            <v>0</v>
          </cell>
        </row>
        <row r="1812">
          <cell r="J1812">
            <v>-508512.28</v>
          </cell>
          <cell r="K1812">
            <v>0.88</v>
          </cell>
          <cell r="L1812">
            <v>-146218</v>
          </cell>
          <cell r="M1812">
            <v>-546498</v>
          </cell>
          <cell r="N1812">
            <v>-99192</v>
          </cell>
          <cell r="O1812">
            <v>-973424</v>
          </cell>
          <cell r="P1812">
            <v>-1069344.5</v>
          </cell>
          <cell r="Q1812">
            <v>-492102</v>
          </cell>
          <cell r="R1812">
            <v>-283568.8</v>
          </cell>
          <cell r="S1812">
            <v>-414120.8</v>
          </cell>
          <cell r="T1812">
            <v>-2201280.96</v>
          </cell>
          <cell r="U1812">
            <v>-353806</v>
          </cell>
          <cell r="V1812">
            <v>0</v>
          </cell>
          <cell r="W1812">
            <v>-665712.03</v>
          </cell>
          <cell r="X1812">
            <v>-128186</v>
          </cell>
          <cell r="Y1812">
            <v>-2489586</v>
          </cell>
          <cell r="Z1812">
            <v>-398847.36</v>
          </cell>
          <cell r="AA1812">
            <v>-84554</v>
          </cell>
          <cell r="AD1812">
            <v>-496665.99499999994</v>
          </cell>
          <cell r="AE1812">
            <v>-496246.15833333338</v>
          </cell>
          <cell r="AF1812">
            <v>-508774.72083333327</v>
          </cell>
          <cell r="AG1812">
            <v>-589921.15083333326</v>
          </cell>
          <cell r="AH1812">
            <v>-624304.04791666672</v>
          </cell>
          <cell r="AI1812">
            <v>-569484.19333333324</v>
          </cell>
          <cell r="AJ1812">
            <v>-576034.21958333335</v>
          </cell>
          <cell r="AK1812">
            <v>-603020.92416666669</v>
          </cell>
          <cell r="AL1812">
            <v>-683231.59083333332</v>
          </cell>
          <cell r="AM1812">
            <v>-776679.23083333333</v>
          </cell>
          <cell r="AN1812">
            <v>-752128.62083333347</v>
          </cell>
          <cell r="AP1812">
            <v>-628427.41666666663</v>
          </cell>
          <cell r="AT1812">
            <v>0</v>
          </cell>
        </row>
        <row r="1813">
          <cell r="J1813">
            <v>-54748.59</v>
          </cell>
          <cell r="K1813">
            <v>-54463.74</v>
          </cell>
          <cell r="L1813">
            <v>-53125.96</v>
          </cell>
          <cell r="M1813">
            <v>-57751.51</v>
          </cell>
          <cell r="N1813">
            <v>-62676.92</v>
          </cell>
          <cell r="O1813">
            <v>-68548.929999999993</v>
          </cell>
          <cell r="P1813">
            <v>-139107</v>
          </cell>
          <cell r="Q1813">
            <v>-88091.02</v>
          </cell>
          <cell r="R1813">
            <v>-72934.17</v>
          </cell>
          <cell r="S1813">
            <v>-64802.79</v>
          </cell>
          <cell r="T1813">
            <v>-64357.25</v>
          </cell>
          <cell r="U1813">
            <v>-51821.5</v>
          </cell>
          <cell r="V1813">
            <v>-60960.5</v>
          </cell>
          <cell r="W1813">
            <v>-64368.83</v>
          </cell>
          <cell r="X1813">
            <v>-56185.760000000002</v>
          </cell>
          <cell r="Y1813">
            <v>-64461.01</v>
          </cell>
          <cell r="Z1813">
            <v>-57136.95</v>
          </cell>
          <cell r="AA1813">
            <v>-68956.03</v>
          </cell>
          <cell r="AD1813">
            <v>-67571.192500000005</v>
          </cell>
          <cell r="AE1813">
            <v>-67635.741250000006</v>
          </cell>
          <cell r="AF1813">
            <v>-68329.642916666679</v>
          </cell>
          <cell r="AG1813">
            <v>-68691.122083333335</v>
          </cell>
          <cell r="AH1813">
            <v>-69107.597500000003</v>
          </cell>
          <cell r="AI1813">
            <v>-69627.944583333345</v>
          </cell>
          <cell r="AJ1813">
            <v>-70299.486250000002</v>
          </cell>
          <cell r="AK1813">
            <v>-70839.689999999988</v>
          </cell>
          <cell r="AL1813">
            <v>-71246.744166666656</v>
          </cell>
          <cell r="AM1813">
            <v>-71295.474583333315</v>
          </cell>
          <cell r="AN1813">
            <v>-71081.604999999996</v>
          </cell>
          <cell r="AP1813">
            <v>-65429.592083333344</v>
          </cell>
          <cell r="AT1813">
            <v>0</v>
          </cell>
        </row>
        <row r="1814">
          <cell r="J1814">
            <v>-233984.9</v>
          </cell>
          <cell r="K1814">
            <v>-134828.13</v>
          </cell>
          <cell r="L1814">
            <v>-337734.73</v>
          </cell>
          <cell r="M1814">
            <v>-297791.26</v>
          </cell>
          <cell r="N1814">
            <v>-671270.15</v>
          </cell>
          <cell r="O1814">
            <v>-327873.40999999997</v>
          </cell>
          <cell r="P1814">
            <v>-171557.08</v>
          </cell>
          <cell r="Q1814">
            <v>-194624.1</v>
          </cell>
          <cell r="R1814">
            <v>-105487.36</v>
          </cell>
          <cell r="S1814">
            <v>-108031.39</v>
          </cell>
          <cell r="T1814">
            <v>-66453.84</v>
          </cell>
          <cell r="U1814">
            <v>-193932.39</v>
          </cell>
          <cell r="V1814">
            <v>-51006.26</v>
          </cell>
          <cell r="W1814">
            <v>-48746</v>
          </cell>
          <cell r="X1814">
            <v>-223554.03</v>
          </cell>
          <cell r="Y1814">
            <v>-197360</v>
          </cell>
          <cell r="Z1814">
            <v>-759241.68</v>
          </cell>
          <cell r="AA1814">
            <v>-220480.71</v>
          </cell>
          <cell r="AD1814">
            <v>-310806.52625</v>
          </cell>
          <cell r="AE1814">
            <v>-284167.01874999999</v>
          </cell>
          <cell r="AF1814">
            <v>-261924.11041666669</v>
          </cell>
          <cell r="AG1814">
            <v>-247857.8404166667</v>
          </cell>
          <cell r="AH1814">
            <v>-238988.17041666663</v>
          </cell>
          <cell r="AI1814">
            <v>-229339.95166666666</v>
          </cell>
          <cell r="AJ1814">
            <v>-218129.08625000002</v>
          </cell>
          <cell r="AK1814">
            <v>-209784.80166666667</v>
          </cell>
          <cell r="AL1814">
            <v>-200842.63666666669</v>
          </cell>
          <cell r="AM1814">
            <v>-200323.48124999998</v>
          </cell>
          <cell r="AN1814">
            <v>-199514.26583333334</v>
          </cell>
          <cell r="AP1814">
            <v>-202724.87333333332</v>
          </cell>
          <cell r="AT1814">
            <v>0</v>
          </cell>
        </row>
        <row r="1815">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D1815">
            <v>0</v>
          </cell>
          <cell r="AE1815">
            <v>0</v>
          </cell>
          <cell r="AF1815">
            <v>0</v>
          </cell>
          <cell r="AG1815">
            <v>0</v>
          </cell>
          <cell r="AH1815">
            <v>0</v>
          </cell>
          <cell r="AI1815">
            <v>0</v>
          </cell>
          <cell r="AJ1815">
            <v>0</v>
          </cell>
          <cell r="AK1815">
            <v>0</v>
          </cell>
          <cell r="AL1815">
            <v>0</v>
          </cell>
          <cell r="AM1815">
            <v>0</v>
          </cell>
          <cell r="AN1815">
            <v>0</v>
          </cell>
          <cell r="AP1815">
            <v>0</v>
          </cell>
          <cell r="AT1815">
            <v>0</v>
          </cell>
        </row>
        <row r="1816">
          <cell r="J1816">
            <v>-216795.38</v>
          </cell>
          <cell r="K1816">
            <v>-115350.52</v>
          </cell>
          <cell r="L1816">
            <v>-244849.02</v>
          </cell>
          <cell r="M1816">
            <v>-59161.05</v>
          </cell>
          <cell r="N1816">
            <v>-115350.52</v>
          </cell>
          <cell r="O1816">
            <v>-207770.63</v>
          </cell>
          <cell r="P1816">
            <v>-153423.60999999999</v>
          </cell>
          <cell r="Q1816">
            <v>-264936.95</v>
          </cell>
          <cell r="R1816">
            <v>-264936.95</v>
          </cell>
          <cell r="S1816">
            <v>-128795.55</v>
          </cell>
          <cell r="T1816">
            <v>-60637.87</v>
          </cell>
          <cell r="U1816">
            <v>-116827.33</v>
          </cell>
          <cell r="V1816">
            <v>-116827.33</v>
          </cell>
          <cell r="W1816">
            <v>-177465.18</v>
          </cell>
          <cell r="X1816">
            <v>-1083476.1000000001</v>
          </cell>
          <cell r="Y1816">
            <v>-1139665.57</v>
          </cell>
          <cell r="Z1816">
            <v>-1113425.1299999999</v>
          </cell>
          <cell r="AA1816">
            <v>-1213484.45</v>
          </cell>
          <cell r="AD1816">
            <v>-191967.35124999998</v>
          </cell>
          <cell r="AE1816">
            <v>-181569.14124999999</v>
          </cell>
          <cell r="AF1816">
            <v>-167050.32999999999</v>
          </cell>
          <cell r="AG1816">
            <v>-162218.34666666665</v>
          </cell>
          <cell r="AH1816">
            <v>-162341.41458333333</v>
          </cell>
          <cell r="AI1816">
            <v>-158237.61291666669</v>
          </cell>
          <cell r="AJ1816">
            <v>-156660.38833333337</v>
          </cell>
          <cell r="AK1816">
            <v>-194191.29416666669</v>
          </cell>
          <cell r="AL1816">
            <v>-274155.1108333334</v>
          </cell>
          <cell r="AM1816">
            <v>-360762.57458333339</v>
          </cell>
          <cell r="AN1816">
            <v>-444253.75916666671</v>
          </cell>
          <cell r="AP1816">
            <v>-604628.67874999996</v>
          </cell>
          <cell r="AT1816">
            <v>0</v>
          </cell>
        </row>
        <row r="1817">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D1817">
            <v>0</v>
          </cell>
          <cell r="AE1817">
            <v>0</v>
          </cell>
          <cell r="AF1817">
            <v>0</v>
          </cell>
          <cell r="AG1817">
            <v>0</v>
          </cell>
          <cell r="AH1817">
            <v>0</v>
          </cell>
          <cell r="AI1817">
            <v>0</v>
          </cell>
          <cell r="AJ1817">
            <v>0</v>
          </cell>
          <cell r="AK1817">
            <v>0</v>
          </cell>
          <cell r="AL1817">
            <v>0</v>
          </cell>
          <cell r="AM1817">
            <v>0</v>
          </cell>
          <cell r="AN1817">
            <v>0</v>
          </cell>
          <cell r="AP1817">
            <v>0</v>
          </cell>
          <cell r="AT1817">
            <v>0</v>
          </cell>
        </row>
        <row r="1818">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D1818">
            <v>0</v>
          </cell>
          <cell r="AE1818">
            <v>0</v>
          </cell>
          <cell r="AF1818">
            <v>0</v>
          </cell>
          <cell r="AG1818">
            <v>0</v>
          </cell>
          <cell r="AH1818">
            <v>0</v>
          </cell>
          <cell r="AI1818">
            <v>0</v>
          </cell>
          <cell r="AJ1818">
            <v>0</v>
          </cell>
          <cell r="AK1818">
            <v>0</v>
          </cell>
          <cell r="AL1818">
            <v>0</v>
          </cell>
          <cell r="AM1818">
            <v>0</v>
          </cell>
          <cell r="AN1818">
            <v>0</v>
          </cell>
          <cell r="AP1818">
            <v>0</v>
          </cell>
          <cell r="AT1818" t="str">
            <v>56</v>
          </cell>
        </row>
        <row r="1819">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D1819">
            <v>0</v>
          </cell>
          <cell r="AE1819">
            <v>0</v>
          </cell>
          <cell r="AF1819">
            <v>0</v>
          </cell>
          <cell r="AG1819">
            <v>0</v>
          </cell>
          <cell r="AH1819">
            <v>0</v>
          </cell>
          <cell r="AI1819">
            <v>0</v>
          </cell>
          <cell r="AJ1819">
            <v>0</v>
          </cell>
          <cell r="AK1819">
            <v>0</v>
          </cell>
          <cell r="AL1819">
            <v>0</v>
          </cell>
          <cell r="AM1819">
            <v>0</v>
          </cell>
          <cell r="AN1819">
            <v>0</v>
          </cell>
          <cell r="AP1819">
            <v>0</v>
          </cell>
          <cell r="AT1819">
            <v>0</v>
          </cell>
        </row>
        <row r="1820">
          <cell r="J1820">
            <v>0</v>
          </cell>
          <cell r="K1820">
            <v>0</v>
          </cell>
          <cell r="L1820">
            <v>0</v>
          </cell>
          <cell r="M1820">
            <v>0</v>
          </cell>
          <cell r="N1820">
            <v>0</v>
          </cell>
          <cell r="O1820">
            <v>0</v>
          </cell>
          <cell r="P1820">
            <v>0</v>
          </cell>
          <cell r="Q1820">
            <v>0</v>
          </cell>
          <cell r="R1820">
            <v>-10456</v>
          </cell>
          <cell r="S1820">
            <v>-11072.51</v>
          </cell>
          <cell r="T1820">
            <v>0</v>
          </cell>
          <cell r="U1820">
            <v>0</v>
          </cell>
          <cell r="V1820">
            <v>0</v>
          </cell>
          <cell r="W1820">
            <v>0</v>
          </cell>
          <cell r="X1820">
            <v>-11649.53</v>
          </cell>
          <cell r="Y1820">
            <v>0</v>
          </cell>
          <cell r="Z1820">
            <v>16.77</v>
          </cell>
          <cell r="AA1820">
            <v>16.77</v>
          </cell>
          <cell r="AD1820">
            <v>-2610.2112500000003</v>
          </cell>
          <cell r="AE1820">
            <v>-3045.5133333333338</v>
          </cell>
          <cell r="AF1820">
            <v>-3465.09</v>
          </cell>
          <cell r="AG1820">
            <v>-2621.5212500000002</v>
          </cell>
          <cell r="AH1820">
            <v>-1794.0425000000002</v>
          </cell>
          <cell r="AI1820">
            <v>-1794.0425000000002</v>
          </cell>
          <cell r="AJ1820">
            <v>-1794.0425000000002</v>
          </cell>
          <cell r="AK1820">
            <v>-2279.4395833333333</v>
          </cell>
          <cell r="AL1820">
            <v>-2764.8366666666666</v>
          </cell>
          <cell r="AM1820">
            <v>-2764.1379166666666</v>
          </cell>
          <cell r="AN1820">
            <v>-2762.740416666667</v>
          </cell>
          <cell r="AP1820">
            <v>-2762.0416666666674</v>
          </cell>
          <cell r="AT1820">
            <v>0</v>
          </cell>
        </row>
        <row r="1821">
          <cell r="J1821">
            <v>0</v>
          </cell>
          <cell r="K1821">
            <v>0</v>
          </cell>
          <cell r="L1821">
            <v>0</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D1821">
            <v>0</v>
          </cell>
          <cell r="AE1821">
            <v>0</v>
          </cell>
          <cell r="AF1821">
            <v>0</v>
          </cell>
          <cell r="AG1821">
            <v>0</v>
          </cell>
          <cell r="AH1821">
            <v>0</v>
          </cell>
          <cell r="AI1821">
            <v>0</v>
          </cell>
          <cell r="AJ1821">
            <v>0</v>
          </cell>
          <cell r="AK1821">
            <v>0</v>
          </cell>
          <cell r="AL1821">
            <v>0</v>
          </cell>
          <cell r="AM1821">
            <v>0</v>
          </cell>
          <cell r="AN1821">
            <v>0</v>
          </cell>
          <cell r="AP1821">
            <v>0</v>
          </cell>
          <cell r="AT1821">
            <v>0</v>
          </cell>
        </row>
        <row r="1822">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D1822">
            <v>0</v>
          </cell>
          <cell r="AE1822">
            <v>0</v>
          </cell>
          <cell r="AF1822">
            <v>0</v>
          </cell>
          <cell r="AG1822">
            <v>0</v>
          </cell>
          <cell r="AH1822">
            <v>0</v>
          </cell>
          <cell r="AI1822">
            <v>0</v>
          </cell>
          <cell r="AJ1822">
            <v>0</v>
          </cell>
          <cell r="AK1822">
            <v>0</v>
          </cell>
          <cell r="AL1822">
            <v>0</v>
          </cell>
          <cell r="AM1822">
            <v>0</v>
          </cell>
          <cell r="AN1822">
            <v>0</v>
          </cell>
          <cell r="AP1822">
            <v>0</v>
          </cell>
          <cell r="AT1822">
            <v>0</v>
          </cell>
        </row>
        <row r="1823">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D1823">
            <v>0</v>
          </cell>
          <cell r="AE1823">
            <v>0</v>
          </cell>
          <cell r="AF1823">
            <v>0</v>
          </cell>
          <cell r="AG1823">
            <v>0</v>
          </cell>
          <cell r="AH1823">
            <v>0</v>
          </cell>
          <cell r="AI1823">
            <v>0</v>
          </cell>
          <cell r="AJ1823">
            <v>0</v>
          </cell>
          <cell r="AK1823">
            <v>0</v>
          </cell>
          <cell r="AL1823">
            <v>0</v>
          </cell>
          <cell r="AM1823">
            <v>0</v>
          </cell>
          <cell r="AN1823">
            <v>0</v>
          </cell>
          <cell r="AP1823">
            <v>0</v>
          </cell>
          <cell r="AT1823">
            <v>0</v>
          </cell>
        </row>
        <row r="1824">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D1824">
            <v>0</v>
          </cell>
          <cell r="AE1824">
            <v>0</v>
          </cell>
          <cell r="AF1824">
            <v>0</v>
          </cell>
          <cell r="AG1824">
            <v>0</v>
          </cell>
          <cell r="AH1824">
            <v>0</v>
          </cell>
          <cell r="AI1824">
            <v>0</v>
          </cell>
          <cell r="AJ1824">
            <v>0</v>
          </cell>
          <cell r="AK1824">
            <v>0</v>
          </cell>
          <cell r="AL1824">
            <v>0</v>
          </cell>
          <cell r="AM1824">
            <v>0</v>
          </cell>
          <cell r="AN1824">
            <v>0</v>
          </cell>
          <cell r="AP1824">
            <v>0</v>
          </cell>
          <cell r="AT1824">
            <v>0</v>
          </cell>
        </row>
        <row r="1825">
          <cell r="J1825">
            <v>-51.51</v>
          </cell>
          <cell r="K1825">
            <v>-47345.36</v>
          </cell>
          <cell r="L1825">
            <v>-159070.59</v>
          </cell>
          <cell r="M1825">
            <v>-110275.5</v>
          </cell>
          <cell r="N1825">
            <v>-565.66</v>
          </cell>
          <cell r="O1825">
            <v>-9052.24</v>
          </cell>
          <cell r="P1825">
            <v>-0.35</v>
          </cell>
          <cell r="Q1825">
            <v>-492262.13</v>
          </cell>
          <cell r="R1825">
            <v>-397127.81</v>
          </cell>
          <cell r="S1825">
            <v>-531252.02</v>
          </cell>
          <cell r="T1825">
            <v>-102587.13</v>
          </cell>
          <cell r="U1825">
            <v>0</v>
          </cell>
          <cell r="V1825">
            <v>-11055.44</v>
          </cell>
          <cell r="W1825">
            <v>-40442.65</v>
          </cell>
          <cell r="X1825">
            <v>-945548.86</v>
          </cell>
          <cell r="Y1825">
            <v>-623645.61</v>
          </cell>
          <cell r="Z1825">
            <v>-557644.26</v>
          </cell>
          <cell r="AA1825">
            <v>-529210.98</v>
          </cell>
          <cell r="AD1825">
            <v>-48157.615416666667</v>
          </cell>
          <cell r="AE1825">
            <v>-85104.924583333326</v>
          </cell>
          <cell r="AF1825">
            <v>-123561.19583333332</v>
          </cell>
          <cell r="AG1825">
            <v>-149858.06333333332</v>
          </cell>
          <cell r="AH1825">
            <v>-154132.52583333332</v>
          </cell>
          <cell r="AI1825">
            <v>-154591.02208333334</v>
          </cell>
          <cell r="AJ1825">
            <v>-154761.90625</v>
          </cell>
          <cell r="AK1825">
            <v>-187244.22124999997</v>
          </cell>
          <cell r="AL1825">
            <v>-241404.57041666665</v>
          </cell>
          <cell r="AM1825">
            <v>-286006.59999999998</v>
          </cell>
          <cell r="AN1825">
            <v>-330891.48916666664</v>
          </cell>
          <cell r="AP1825">
            <v>-548994.75041666662</v>
          </cell>
          <cell r="AT1825">
            <v>0</v>
          </cell>
        </row>
        <row r="1826">
          <cell r="J1826">
            <v>-10407289.689999999</v>
          </cell>
          <cell r="K1826">
            <v>-9744214.9399999995</v>
          </cell>
          <cell r="L1826">
            <v>-10025852.41</v>
          </cell>
          <cell r="M1826">
            <v>-10113080.26</v>
          </cell>
          <cell r="N1826">
            <v>-9730433.2100000009</v>
          </cell>
          <cell r="O1826">
            <v>-9898040.3300000001</v>
          </cell>
          <cell r="P1826">
            <v>-10628385.82</v>
          </cell>
          <cell r="Q1826">
            <v>-11365630.529999999</v>
          </cell>
          <cell r="R1826">
            <v>-11541096.789999999</v>
          </cell>
          <cell r="S1826">
            <v>-10561744.58</v>
          </cell>
          <cell r="T1826">
            <v>-11276292.93</v>
          </cell>
          <cell r="U1826">
            <v>-9960374.3900000006</v>
          </cell>
          <cell r="V1826">
            <v>-9650336.8900000006</v>
          </cell>
          <cell r="W1826">
            <v>-9625539.7300000004</v>
          </cell>
          <cell r="X1826">
            <v>-9971822.2699999996</v>
          </cell>
          <cell r="Y1826">
            <v>-9876630.9600000009</v>
          </cell>
          <cell r="Z1826">
            <v>-9629298.0099999998</v>
          </cell>
          <cell r="AA1826">
            <v>-9767155.8800000008</v>
          </cell>
          <cell r="AD1826">
            <v>-10550839.21125</v>
          </cell>
          <cell r="AE1826">
            <v>-10538967.244166669</v>
          </cell>
          <cell r="AF1826">
            <v>-10520096.595833333</v>
          </cell>
          <cell r="AG1826">
            <v>-10477584.290833334</v>
          </cell>
          <cell r="AH1826">
            <v>-10448564.057916665</v>
          </cell>
          <cell r="AI1826">
            <v>-10406163.289999999</v>
          </cell>
          <cell r="AJ1826">
            <v>-10369678.789583333</v>
          </cell>
          <cell r="AK1826">
            <v>-10362482.733333332</v>
          </cell>
          <cell r="AL1826">
            <v>-10350379.423333334</v>
          </cell>
          <cell r="AM1826">
            <v>-10336313.4025</v>
          </cell>
          <cell r="AN1826">
            <v>-10326645.917083336</v>
          </cell>
          <cell r="AP1826">
            <v>-10291178.006666666</v>
          </cell>
          <cell r="AT1826">
            <v>0</v>
          </cell>
        </row>
        <row r="1827">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D1827">
            <v>0</v>
          </cell>
          <cell r="AE1827">
            <v>0</v>
          </cell>
          <cell r="AF1827">
            <v>0</v>
          </cell>
          <cell r="AG1827">
            <v>0</v>
          </cell>
          <cell r="AH1827">
            <v>0</v>
          </cell>
          <cell r="AI1827">
            <v>0</v>
          </cell>
          <cell r="AJ1827">
            <v>0</v>
          </cell>
          <cell r="AK1827">
            <v>0</v>
          </cell>
          <cell r="AL1827">
            <v>0</v>
          </cell>
          <cell r="AM1827">
            <v>0</v>
          </cell>
          <cell r="AN1827">
            <v>0</v>
          </cell>
          <cell r="AP1827">
            <v>0</v>
          </cell>
          <cell r="AT1827">
            <v>0</v>
          </cell>
        </row>
        <row r="1828">
          <cell r="J1828">
            <v>-12078907.09</v>
          </cell>
          <cell r="K1828">
            <v>-12489777.65</v>
          </cell>
          <cell r="L1828">
            <v>-18325381.370000001</v>
          </cell>
          <cell r="M1828">
            <v>-19715862.010000002</v>
          </cell>
          <cell r="N1828">
            <v>-22496760.48</v>
          </cell>
          <cell r="O1828">
            <v>-23247055.75</v>
          </cell>
          <cell r="P1828">
            <v>-31703800.390000001</v>
          </cell>
          <cell r="Q1828">
            <v>-47453923.090000004</v>
          </cell>
          <cell r="R1828">
            <v>-52580407.960000001</v>
          </cell>
          <cell r="S1828">
            <v>-32445871.219999999</v>
          </cell>
          <cell r="T1828">
            <v>-30705821.300000001</v>
          </cell>
          <cell r="U1828">
            <v>-28724795.109999999</v>
          </cell>
          <cell r="V1828">
            <v>-26711313.77</v>
          </cell>
          <cell r="W1828">
            <v>-22066565.149999999</v>
          </cell>
          <cell r="X1828">
            <v>-18878571.010000002</v>
          </cell>
          <cell r="Y1828">
            <v>-16403054.199999999</v>
          </cell>
          <cell r="Z1828">
            <v>-14713312.369999999</v>
          </cell>
          <cell r="AA1828">
            <v>-16432390.140000001</v>
          </cell>
          <cell r="AD1828">
            <v>-21550444.284166668</v>
          </cell>
          <cell r="AE1828">
            <v>-23172248.280833334</v>
          </cell>
          <cell r="AF1828">
            <v>-24610970.144166667</v>
          </cell>
          <cell r="AG1828">
            <v>-25713146.050000001</v>
          </cell>
          <cell r="AH1828">
            <v>-26984764.064999998</v>
          </cell>
          <cell r="AI1828">
            <v>-28273713.896666672</v>
          </cell>
          <cell r="AJ1828">
            <v>-29282430.320833329</v>
          </cell>
          <cell r="AK1828">
            <v>-29704512.701666664</v>
          </cell>
          <cell r="AL1828">
            <v>-29589528.611249998</v>
          </cell>
          <cell r="AM1828">
            <v>-29127184.614583328</v>
          </cell>
          <cell r="AN1828">
            <v>-28518929.876249999</v>
          </cell>
          <cell r="AP1828">
            <v>-28119938.254999999</v>
          </cell>
          <cell r="AT1828">
            <v>0</v>
          </cell>
        </row>
        <row r="1829">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D1829">
            <v>0</v>
          </cell>
          <cell r="AE1829">
            <v>0</v>
          </cell>
          <cell r="AF1829">
            <v>0</v>
          </cell>
          <cell r="AG1829">
            <v>0</v>
          </cell>
          <cell r="AH1829">
            <v>0</v>
          </cell>
          <cell r="AI1829">
            <v>0</v>
          </cell>
          <cell r="AJ1829">
            <v>0</v>
          </cell>
          <cell r="AK1829">
            <v>0</v>
          </cell>
          <cell r="AL1829">
            <v>0</v>
          </cell>
          <cell r="AM1829">
            <v>0</v>
          </cell>
          <cell r="AN1829">
            <v>0</v>
          </cell>
          <cell r="AP1829">
            <v>0</v>
          </cell>
          <cell r="AT1829">
            <v>0</v>
          </cell>
        </row>
        <row r="1830">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D1830">
            <v>0</v>
          </cell>
          <cell r="AE1830">
            <v>0</v>
          </cell>
          <cell r="AF1830">
            <v>0</v>
          </cell>
          <cell r="AG1830">
            <v>0</v>
          </cell>
          <cell r="AH1830">
            <v>0</v>
          </cell>
          <cell r="AI1830">
            <v>0</v>
          </cell>
          <cell r="AJ1830">
            <v>0</v>
          </cell>
          <cell r="AK1830">
            <v>0</v>
          </cell>
          <cell r="AL1830">
            <v>0</v>
          </cell>
          <cell r="AM1830">
            <v>0</v>
          </cell>
          <cell r="AN1830">
            <v>0</v>
          </cell>
          <cell r="AP1830">
            <v>0</v>
          </cell>
          <cell r="AT1830">
            <v>0</v>
          </cell>
        </row>
        <row r="1831">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D1831">
            <v>0</v>
          </cell>
          <cell r="AE1831">
            <v>0</v>
          </cell>
          <cell r="AF1831">
            <v>0</v>
          </cell>
          <cell r="AG1831">
            <v>0</v>
          </cell>
          <cell r="AH1831">
            <v>0</v>
          </cell>
          <cell r="AI1831">
            <v>0</v>
          </cell>
          <cell r="AJ1831">
            <v>0</v>
          </cell>
          <cell r="AK1831">
            <v>0</v>
          </cell>
          <cell r="AL1831">
            <v>0</v>
          </cell>
          <cell r="AM1831">
            <v>0</v>
          </cell>
          <cell r="AN1831">
            <v>0</v>
          </cell>
          <cell r="AP1831">
            <v>0</v>
          </cell>
          <cell r="AT1831">
            <v>0</v>
          </cell>
        </row>
        <row r="1832">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D1832">
            <v>0</v>
          </cell>
          <cell r="AE1832">
            <v>0</v>
          </cell>
          <cell r="AF1832">
            <v>0</v>
          </cell>
          <cell r="AG1832">
            <v>0</v>
          </cell>
          <cell r="AH1832">
            <v>0</v>
          </cell>
          <cell r="AI1832">
            <v>0</v>
          </cell>
          <cell r="AJ1832">
            <v>0</v>
          </cell>
          <cell r="AK1832">
            <v>0</v>
          </cell>
          <cell r="AL1832">
            <v>0</v>
          </cell>
          <cell r="AM1832">
            <v>0</v>
          </cell>
          <cell r="AN1832">
            <v>0</v>
          </cell>
          <cell r="AP1832">
            <v>0</v>
          </cell>
          <cell r="AT1832">
            <v>0</v>
          </cell>
        </row>
        <row r="1833">
          <cell r="J1833">
            <v>0</v>
          </cell>
          <cell r="K1833">
            <v>0</v>
          </cell>
          <cell r="L1833">
            <v>0</v>
          </cell>
          <cell r="M1833">
            <v>0</v>
          </cell>
          <cell r="N1833">
            <v>0</v>
          </cell>
          <cell r="O1833">
            <v>0</v>
          </cell>
          <cell r="P1833">
            <v>0</v>
          </cell>
          <cell r="Q1833">
            <v>0</v>
          </cell>
          <cell r="R1833">
            <v>-189.77</v>
          </cell>
          <cell r="S1833">
            <v>-198.87</v>
          </cell>
          <cell r="T1833">
            <v>0</v>
          </cell>
          <cell r="U1833">
            <v>0</v>
          </cell>
          <cell r="V1833">
            <v>0</v>
          </cell>
          <cell r="W1833">
            <v>0</v>
          </cell>
          <cell r="X1833">
            <v>-128.82</v>
          </cell>
          <cell r="Y1833">
            <v>0</v>
          </cell>
          <cell r="Z1833">
            <v>0</v>
          </cell>
          <cell r="AA1833">
            <v>0</v>
          </cell>
          <cell r="AD1833">
            <v>-36.679166666666667</v>
          </cell>
          <cell r="AE1833">
            <v>-44.58625</v>
          </cell>
          <cell r="AF1833">
            <v>-51.362916666666671</v>
          </cell>
          <cell r="AG1833">
            <v>-41.309583333333329</v>
          </cell>
          <cell r="AH1833">
            <v>-32.386666666666663</v>
          </cell>
          <cell r="AI1833">
            <v>-32.386666666666663</v>
          </cell>
          <cell r="AJ1833">
            <v>-32.386666666666663</v>
          </cell>
          <cell r="AK1833">
            <v>-37.754166666666663</v>
          </cell>
          <cell r="AL1833">
            <v>-43.12166666666667</v>
          </cell>
          <cell r="AM1833">
            <v>-43.12166666666667</v>
          </cell>
          <cell r="AN1833">
            <v>-43.12166666666667</v>
          </cell>
          <cell r="AP1833">
            <v>-43.12166666666667</v>
          </cell>
          <cell r="AT1833">
            <v>0</v>
          </cell>
        </row>
        <row r="1834">
          <cell r="J1834">
            <v>0</v>
          </cell>
          <cell r="K1834">
            <v>0</v>
          </cell>
          <cell r="L1834">
            <v>0</v>
          </cell>
          <cell r="M1834">
            <v>-5004.2299999999996</v>
          </cell>
          <cell r="N1834">
            <v>0</v>
          </cell>
          <cell r="O1834">
            <v>0</v>
          </cell>
          <cell r="P1834">
            <v>0</v>
          </cell>
          <cell r="Q1834">
            <v>0</v>
          </cell>
          <cell r="R1834">
            <v>-5195.3900000000003</v>
          </cell>
          <cell r="S1834">
            <v>-5080.63</v>
          </cell>
          <cell r="T1834">
            <v>0</v>
          </cell>
          <cell r="U1834">
            <v>0</v>
          </cell>
          <cell r="V1834">
            <v>0</v>
          </cell>
          <cell r="W1834">
            <v>0</v>
          </cell>
          <cell r="X1834">
            <v>-5102.0600000000004</v>
          </cell>
          <cell r="Y1834">
            <v>-5245.3</v>
          </cell>
          <cell r="Z1834">
            <v>0</v>
          </cell>
          <cell r="AA1834">
            <v>0</v>
          </cell>
          <cell r="AD1834">
            <v>-1249.0408333333332</v>
          </cell>
          <cell r="AE1834">
            <v>-1465.5154166666669</v>
          </cell>
          <cell r="AF1834">
            <v>-1685.3716666666667</v>
          </cell>
          <cell r="AG1834">
            <v>-1481.05375</v>
          </cell>
          <cell r="AH1834">
            <v>-1273.3541666666667</v>
          </cell>
          <cell r="AI1834">
            <v>-1273.3541666666667</v>
          </cell>
          <cell r="AJ1834">
            <v>-1273.3541666666667</v>
          </cell>
          <cell r="AK1834">
            <v>-1485.9399999999998</v>
          </cell>
          <cell r="AL1834">
            <v>-1708.5704166666667</v>
          </cell>
          <cell r="AM1834">
            <v>-1718.615</v>
          </cell>
          <cell r="AN1834">
            <v>-1718.615</v>
          </cell>
          <cell r="AP1834">
            <v>-1718.615</v>
          </cell>
          <cell r="AT1834">
            <v>0</v>
          </cell>
        </row>
        <row r="1835">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D1835">
            <v>0</v>
          </cell>
          <cell r="AE1835">
            <v>0</v>
          </cell>
          <cell r="AF1835">
            <v>0</v>
          </cell>
          <cell r="AG1835">
            <v>0</v>
          </cell>
          <cell r="AH1835">
            <v>0</v>
          </cell>
          <cell r="AI1835">
            <v>0</v>
          </cell>
          <cell r="AJ1835">
            <v>0</v>
          </cell>
          <cell r="AK1835">
            <v>0</v>
          </cell>
          <cell r="AL1835">
            <v>0</v>
          </cell>
          <cell r="AM1835">
            <v>0</v>
          </cell>
          <cell r="AN1835">
            <v>0</v>
          </cell>
          <cell r="AP1835">
            <v>0</v>
          </cell>
          <cell r="AT1835">
            <v>0</v>
          </cell>
        </row>
        <row r="1836">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D1836">
            <v>0</v>
          </cell>
          <cell r="AE1836">
            <v>0</v>
          </cell>
          <cell r="AF1836">
            <v>0</v>
          </cell>
          <cell r="AG1836">
            <v>0</v>
          </cell>
          <cell r="AH1836">
            <v>0</v>
          </cell>
          <cell r="AI1836">
            <v>0</v>
          </cell>
          <cell r="AJ1836">
            <v>0</v>
          </cell>
          <cell r="AK1836">
            <v>0</v>
          </cell>
          <cell r="AL1836">
            <v>0</v>
          </cell>
          <cell r="AM1836">
            <v>0</v>
          </cell>
          <cell r="AN1836">
            <v>0</v>
          </cell>
          <cell r="AP1836">
            <v>0</v>
          </cell>
          <cell r="AT1836">
            <v>0</v>
          </cell>
        </row>
        <row r="1837">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D1837">
            <v>0</v>
          </cell>
          <cell r="AE1837">
            <v>0</v>
          </cell>
          <cell r="AF1837">
            <v>0</v>
          </cell>
          <cell r="AG1837">
            <v>0</v>
          </cell>
          <cell r="AH1837">
            <v>0</v>
          </cell>
          <cell r="AI1837">
            <v>0</v>
          </cell>
          <cell r="AJ1837">
            <v>0</v>
          </cell>
          <cell r="AK1837">
            <v>0</v>
          </cell>
          <cell r="AL1837">
            <v>0</v>
          </cell>
          <cell r="AM1837">
            <v>0</v>
          </cell>
          <cell r="AN1837">
            <v>0</v>
          </cell>
          <cell r="AP1837">
            <v>0</v>
          </cell>
          <cell r="AT1837">
            <v>0</v>
          </cell>
        </row>
        <row r="1838">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D1838">
            <v>0</v>
          </cell>
          <cell r="AE1838">
            <v>0</v>
          </cell>
          <cell r="AF1838">
            <v>0</v>
          </cell>
          <cell r="AG1838">
            <v>0</v>
          </cell>
          <cell r="AH1838">
            <v>0</v>
          </cell>
          <cell r="AI1838">
            <v>0</v>
          </cell>
          <cell r="AJ1838">
            <v>0</v>
          </cell>
          <cell r="AK1838">
            <v>0</v>
          </cell>
          <cell r="AL1838">
            <v>0</v>
          </cell>
          <cell r="AM1838">
            <v>0</v>
          </cell>
          <cell r="AN1838">
            <v>0</v>
          </cell>
          <cell r="AP1838">
            <v>0</v>
          </cell>
          <cell r="AT1838">
            <v>0</v>
          </cell>
        </row>
        <row r="1839">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D1839">
            <v>0</v>
          </cell>
          <cell r="AE1839">
            <v>0</v>
          </cell>
          <cell r="AF1839">
            <v>0</v>
          </cell>
          <cell r="AG1839">
            <v>0</v>
          </cell>
          <cell r="AH1839">
            <v>0</v>
          </cell>
          <cell r="AI1839">
            <v>0</v>
          </cell>
          <cell r="AJ1839">
            <v>0</v>
          </cell>
          <cell r="AK1839">
            <v>0</v>
          </cell>
          <cell r="AL1839">
            <v>0</v>
          </cell>
          <cell r="AM1839">
            <v>0</v>
          </cell>
          <cell r="AN1839">
            <v>0</v>
          </cell>
          <cell r="AP1839">
            <v>0</v>
          </cell>
          <cell r="AT1839" t="str">
            <v xml:space="preserve"> </v>
          </cell>
        </row>
        <row r="1840">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D1840">
            <v>0</v>
          </cell>
          <cell r="AE1840">
            <v>0</v>
          </cell>
          <cell r="AF1840">
            <v>0</v>
          </cell>
          <cell r="AG1840">
            <v>0</v>
          </cell>
          <cell r="AH1840">
            <v>0</v>
          </cell>
          <cell r="AI1840">
            <v>0</v>
          </cell>
          <cell r="AJ1840">
            <v>0</v>
          </cell>
          <cell r="AK1840">
            <v>0</v>
          </cell>
          <cell r="AL1840">
            <v>0</v>
          </cell>
          <cell r="AM1840">
            <v>0</v>
          </cell>
          <cell r="AN1840">
            <v>0</v>
          </cell>
          <cell r="AP1840">
            <v>0</v>
          </cell>
          <cell r="AT1840" t="str">
            <v>56</v>
          </cell>
        </row>
        <row r="1841">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D1841">
            <v>0</v>
          </cell>
          <cell r="AE1841">
            <v>0</v>
          </cell>
          <cell r="AF1841">
            <v>0</v>
          </cell>
          <cell r="AG1841">
            <v>0</v>
          </cell>
          <cell r="AH1841">
            <v>0</v>
          </cell>
          <cell r="AI1841">
            <v>0</v>
          </cell>
          <cell r="AJ1841">
            <v>0</v>
          </cell>
          <cell r="AK1841">
            <v>0</v>
          </cell>
          <cell r="AL1841">
            <v>0</v>
          </cell>
          <cell r="AM1841">
            <v>0</v>
          </cell>
          <cell r="AN1841">
            <v>0</v>
          </cell>
          <cell r="AP1841">
            <v>0</v>
          </cell>
          <cell r="AT1841" t="str">
            <v>56</v>
          </cell>
        </row>
        <row r="1842">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D1842">
            <v>0</v>
          </cell>
          <cell r="AE1842">
            <v>0</v>
          </cell>
          <cell r="AF1842">
            <v>0</v>
          </cell>
          <cell r="AG1842">
            <v>0</v>
          </cell>
          <cell r="AH1842">
            <v>0</v>
          </cell>
          <cell r="AI1842">
            <v>0</v>
          </cell>
          <cell r="AJ1842">
            <v>0</v>
          </cell>
          <cell r="AK1842">
            <v>0</v>
          </cell>
          <cell r="AL1842">
            <v>0</v>
          </cell>
          <cell r="AM1842">
            <v>0</v>
          </cell>
          <cell r="AN1842">
            <v>0</v>
          </cell>
          <cell r="AP1842">
            <v>0</v>
          </cell>
          <cell r="AT1842">
            <v>0</v>
          </cell>
        </row>
        <row r="1843">
          <cell r="J1843">
            <v>-15000332.02</v>
          </cell>
          <cell r="K1843">
            <v>-14805414.75</v>
          </cell>
          <cell r="L1843">
            <v>-14160597.140000001</v>
          </cell>
          <cell r="M1843">
            <v>-13508641.65</v>
          </cell>
          <cell r="N1843">
            <v>-13213200.789999999</v>
          </cell>
          <cell r="O1843">
            <v>-13536017.52</v>
          </cell>
          <cell r="P1843">
            <v>-13733870.140000001</v>
          </cell>
          <cell r="Q1843">
            <v>-12841991.449999999</v>
          </cell>
          <cell r="R1843">
            <v>-13473306.84</v>
          </cell>
          <cell r="S1843">
            <v>-13953273.26</v>
          </cell>
          <cell r="T1843">
            <v>-14460694.59</v>
          </cell>
          <cell r="U1843">
            <v>-14505955.83</v>
          </cell>
          <cell r="V1843">
            <v>-14411449.48</v>
          </cell>
          <cell r="W1843">
            <v>-14345896.75</v>
          </cell>
          <cell r="X1843">
            <v>-13038299.1</v>
          </cell>
          <cell r="Y1843">
            <v>-12766697.220000001</v>
          </cell>
          <cell r="Z1843">
            <v>-12771950.27</v>
          </cell>
          <cell r="AA1843">
            <v>-13006882.050000001</v>
          </cell>
          <cell r="AD1843">
            <v>-14014106.323333338</v>
          </cell>
          <cell r="AE1843">
            <v>-14009580.652499998</v>
          </cell>
          <cell r="AF1843">
            <v>-13991096.162916666</v>
          </cell>
          <cell r="AG1843">
            <v>-13964567.125</v>
          </cell>
          <cell r="AH1843">
            <v>-13940988.505833333</v>
          </cell>
          <cell r="AI1843">
            <v>-13908237.8925</v>
          </cell>
          <cell r="AJ1843">
            <v>-13864554.536666667</v>
          </cell>
          <cell r="AK1843">
            <v>-13798645.535000002</v>
          </cell>
          <cell r="AL1843">
            <v>-13720968.765416669</v>
          </cell>
          <cell r="AM1843">
            <v>-13671668.975833334</v>
          </cell>
          <cell r="AN1843">
            <v>-13631236.22625</v>
          </cell>
          <cell r="AP1843">
            <v>-13586535.475</v>
          </cell>
          <cell r="AT1843">
            <v>0</v>
          </cell>
        </row>
        <row r="1844">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D1844">
            <v>0</v>
          </cell>
          <cell r="AE1844">
            <v>0</v>
          </cell>
          <cell r="AF1844">
            <v>0</v>
          </cell>
          <cell r="AG1844">
            <v>0</v>
          </cell>
          <cell r="AH1844">
            <v>0</v>
          </cell>
          <cell r="AI1844">
            <v>0</v>
          </cell>
          <cell r="AJ1844">
            <v>0</v>
          </cell>
          <cell r="AK1844">
            <v>0</v>
          </cell>
          <cell r="AL1844">
            <v>0</v>
          </cell>
          <cell r="AM1844">
            <v>0</v>
          </cell>
          <cell r="AN1844">
            <v>0</v>
          </cell>
          <cell r="AP1844">
            <v>-416666.66666666669</v>
          </cell>
          <cell r="AT1844">
            <v>0</v>
          </cell>
        </row>
        <row r="1845">
          <cell r="J1845">
            <v>-8924583.9499999993</v>
          </cell>
          <cell r="K1845">
            <v>-10674421.67</v>
          </cell>
          <cell r="L1845">
            <v>-12748725.59</v>
          </cell>
          <cell r="M1845">
            <v>-15030076.49</v>
          </cell>
          <cell r="N1845">
            <v>-17207901.350000001</v>
          </cell>
          <cell r="O1845">
            <v>-19330630.66</v>
          </cell>
          <cell r="P1845">
            <v>-24115210.670000002</v>
          </cell>
          <cell r="Q1845">
            <v>-25646457.850000001</v>
          </cell>
          <cell r="R1845">
            <v>-27499321.66</v>
          </cell>
          <cell r="S1845">
            <v>-29247914.530000001</v>
          </cell>
          <cell r="T1845">
            <v>-6199517.6600000001</v>
          </cell>
          <cell r="U1845">
            <v>-9681106.4700000007</v>
          </cell>
          <cell r="V1845">
            <v>-11923738.970000001</v>
          </cell>
          <cell r="W1845">
            <v>-13036297.66</v>
          </cell>
          <cell r="X1845">
            <v>-14889130.279999999</v>
          </cell>
          <cell r="Y1845">
            <v>-17498051.539999999</v>
          </cell>
          <cell r="Z1845">
            <v>-19029653.629999999</v>
          </cell>
          <cell r="AA1845">
            <v>-21330591.199999999</v>
          </cell>
          <cell r="AD1845">
            <v>-14915613.019583335</v>
          </cell>
          <cell r="AE1845">
            <v>-15761925.732916668</v>
          </cell>
          <cell r="AF1845">
            <v>-16618104.32</v>
          </cell>
          <cell r="AG1845">
            <v>-17035518.697916668</v>
          </cell>
          <cell r="AH1845">
            <v>-17108310.252083331</v>
          </cell>
          <cell r="AI1845">
            <v>-17317120.504999999</v>
          </cell>
          <cell r="AJ1845">
            <v>-17540496.797083333</v>
          </cell>
          <cell r="AK1845">
            <v>-17728091.825416666</v>
          </cell>
          <cell r="AL1845">
            <v>-17920107.647916663</v>
          </cell>
          <cell r="AM1845">
            <v>-18098846.286666665</v>
          </cell>
          <cell r="AN1845">
            <v>-18258084.320833333</v>
          </cell>
          <cell r="AP1845">
            <v>-18617133.599999998</v>
          </cell>
          <cell r="AT1845">
            <v>0</v>
          </cell>
        </row>
        <row r="1846">
          <cell r="J1846">
            <v>-194411.28</v>
          </cell>
          <cell r="K1846">
            <v>-82094.19</v>
          </cell>
          <cell r="L1846">
            <v>-114513.77</v>
          </cell>
          <cell r="M1846">
            <v>-71550.179999999993</v>
          </cell>
          <cell r="N1846">
            <v>-109452.94</v>
          </cell>
          <cell r="O1846">
            <v>-279164.34999999998</v>
          </cell>
          <cell r="P1846">
            <v>-161270.6</v>
          </cell>
          <cell r="Q1846">
            <v>-67546.080000000002</v>
          </cell>
          <cell r="R1846">
            <v>-420692.6</v>
          </cell>
          <cell r="S1846">
            <v>-57139.13</v>
          </cell>
          <cell r="T1846">
            <v>-55866.239999999998</v>
          </cell>
          <cell r="U1846">
            <v>-350478.37</v>
          </cell>
          <cell r="V1846">
            <v>-407019.5</v>
          </cell>
          <cell r="W1846">
            <v>-56411.76</v>
          </cell>
          <cell r="X1846">
            <v>-55154.28</v>
          </cell>
          <cell r="Y1846">
            <v>-178133.72</v>
          </cell>
          <cell r="Z1846">
            <v>-42905.95</v>
          </cell>
          <cell r="AA1846">
            <v>-63826.67</v>
          </cell>
          <cell r="AD1846">
            <v>-188997.89958333332</v>
          </cell>
          <cell r="AE1846">
            <v>-189418.88500000001</v>
          </cell>
          <cell r="AF1846">
            <v>-173107.15958333333</v>
          </cell>
          <cell r="AG1846">
            <v>-149529.29458333331</v>
          </cell>
          <cell r="AH1846">
            <v>-154938.0983333333</v>
          </cell>
          <cell r="AI1846">
            <v>-172540.31999999998</v>
          </cell>
          <cell r="AJ1846">
            <v>-180328.89458333331</v>
          </cell>
          <cell r="AK1846">
            <v>-176785.48124999998</v>
          </cell>
          <cell r="AL1846">
            <v>-178753.15000000002</v>
          </cell>
          <cell r="AM1846">
            <v>-180421.33958333332</v>
          </cell>
          <cell r="AN1846">
            <v>-168676.14499999999</v>
          </cell>
          <cell r="AP1846">
            <v>-156662.81166666665</v>
          </cell>
          <cell r="AT1846">
            <v>0</v>
          </cell>
        </row>
        <row r="1847">
          <cell r="J1847">
            <v>-54011608.539999999</v>
          </cell>
          <cell r="K1847">
            <v>-57898667.939999998</v>
          </cell>
          <cell r="L1847">
            <v>-61629900.479999997</v>
          </cell>
          <cell r="M1847">
            <v>-65130508.18</v>
          </cell>
          <cell r="N1847">
            <v>-75008429.030000001</v>
          </cell>
          <cell r="O1847">
            <v>-72995512.870000005</v>
          </cell>
          <cell r="P1847">
            <v>-73501728.810000002</v>
          </cell>
          <cell r="Q1847">
            <v>-93899002.599999994</v>
          </cell>
          <cell r="R1847">
            <v>-79981563.950000003</v>
          </cell>
          <cell r="S1847">
            <v>-83106136.989999995</v>
          </cell>
          <cell r="T1847">
            <v>-67838623.129999995</v>
          </cell>
          <cell r="U1847">
            <v>-76096125.099999994</v>
          </cell>
          <cell r="V1847">
            <v>-76040684.569999993</v>
          </cell>
          <cell r="W1847">
            <v>-68431566.239999995</v>
          </cell>
          <cell r="X1847">
            <v>-71112186.109999999</v>
          </cell>
          <cell r="Y1847">
            <v>-77553665.939999998</v>
          </cell>
          <cell r="Z1847">
            <v>-101901432.89</v>
          </cell>
          <cell r="AA1847">
            <v>-101597980.34999999</v>
          </cell>
          <cell r="AD1847">
            <v>-63690616.402083337</v>
          </cell>
          <cell r="AE1847">
            <v>-65816353.488750011</v>
          </cell>
          <cell r="AF1847">
            <v>-67924587.722500011</v>
          </cell>
          <cell r="AG1847">
            <v>-69443035.653333336</v>
          </cell>
          <cell r="AH1847">
            <v>-70752769.598749995</v>
          </cell>
          <cell r="AI1847">
            <v>-72676028.802916661</v>
          </cell>
          <cell r="AJ1847">
            <v>-74032777.733333334</v>
          </cell>
          <cell r="AK1847">
            <v>-74866743.73041667</v>
          </cell>
          <cell r="AL1847">
            <v>-75779470.538333341</v>
          </cell>
          <cell r="AM1847">
            <v>-77417643.939166665</v>
          </cell>
          <cell r="AN1847">
            <v>-79729955.245000005</v>
          </cell>
          <cell r="AP1847">
            <v>-83638888.614166662</v>
          </cell>
          <cell r="AT1847">
            <v>0</v>
          </cell>
        </row>
        <row r="1848">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D1848">
            <v>0</v>
          </cell>
          <cell r="AE1848">
            <v>0</v>
          </cell>
          <cell r="AF1848">
            <v>0</v>
          </cell>
          <cell r="AG1848">
            <v>0</v>
          </cell>
          <cell r="AH1848">
            <v>0</v>
          </cell>
          <cell r="AI1848">
            <v>0</v>
          </cell>
          <cell r="AJ1848">
            <v>0</v>
          </cell>
          <cell r="AK1848">
            <v>0</v>
          </cell>
          <cell r="AL1848">
            <v>0</v>
          </cell>
          <cell r="AM1848">
            <v>0</v>
          </cell>
          <cell r="AN1848">
            <v>0</v>
          </cell>
          <cell r="AP1848">
            <v>0</v>
          </cell>
          <cell r="AT1848">
            <v>0</v>
          </cell>
        </row>
        <row r="1849">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D1849">
            <v>0</v>
          </cell>
          <cell r="AE1849">
            <v>0</v>
          </cell>
          <cell r="AF1849">
            <v>0</v>
          </cell>
          <cell r="AG1849">
            <v>0</v>
          </cell>
          <cell r="AH1849">
            <v>0</v>
          </cell>
          <cell r="AI1849">
            <v>0</v>
          </cell>
          <cell r="AJ1849">
            <v>0</v>
          </cell>
          <cell r="AK1849">
            <v>0</v>
          </cell>
          <cell r="AL1849">
            <v>0</v>
          </cell>
          <cell r="AM1849">
            <v>0</v>
          </cell>
          <cell r="AN1849">
            <v>0</v>
          </cell>
          <cell r="AP1849">
            <v>0</v>
          </cell>
          <cell r="AT1849">
            <v>0</v>
          </cell>
        </row>
        <row r="1850">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D1850">
            <v>0</v>
          </cell>
          <cell r="AE1850">
            <v>0</v>
          </cell>
          <cell r="AF1850">
            <v>0</v>
          </cell>
          <cell r="AG1850">
            <v>0</v>
          </cell>
          <cell r="AH1850">
            <v>0</v>
          </cell>
          <cell r="AI1850">
            <v>0</v>
          </cell>
          <cell r="AJ1850">
            <v>0</v>
          </cell>
          <cell r="AK1850">
            <v>0</v>
          </cell>
          <cell r="AL1850">
            <v>0</v>
          </cell>
          <cell r="AM1850">
            <v>0</v>
          </cell>
          <cell r="AN1850">
            <v>0</v>
          </cell>
          <cell r="AP1850">
            <v>0</v>
          </cell>
          <cell r="AT1850">
            <v>0</v>
          </cell>
        </row>
        <row r="1851">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D1851">
            <v>0</v>
          </cell>
          <cell r="AE1851">
            <v>0</v>
          </cell>
          <cell r="AF1851">
            <v>0</v>
          </cell>
          <cell r="AG1851">
            <v>0</v>
          </cell>
          <cell r="AH1851">
            <v>0</v>
          </cell>
          <cell r="AI1851">
            <v>0</v>
          </cell>
          <cell r="AJ1851">
            <v>0</v>
          </cell>
          <cell r="AK1851">
            <v>0</v>
          </cell>
          <cell r="AL1851">
            <v>0</v>
          </cell>
          <cell r="AM1851">
            <v>0</v>
          </cell>
          <cell r="AN1851">
            <v>0</v>
          </cell>
          <cell r="AP1851">
            <v>0</v>
          </cell>
          <cell r="AT1851">
            <v>0</v>
          </cell>
        </row>
        <row r="1852">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D1852">
            <v>0</v>
          </cell>
          <cell r="AE1852">
            <v>0</v>
          </cell>
          <cell r="AF1852">
            <v>0</v>
          </cell>
          <cell r="AG1852">
            <v>0</v>
          </cell>
          <cell r="AH1852">
            <v>0</v>
          </cell>
          <cell r="AI1852">
            <v>0</v>
          </cell>
          <cell r="AJ1852">
            <v>0</v>
          </cell>
          <cell r="AK1852">
            <v>0</v>
          </cell>
          <cell r="AL1852">
            <v>0</v>
          </cell>
          <cell r="AM1852">
            <v>0</v>
          </cell>
          <cell r="AN1852">
            <v>0</v>
          </cell>
          <cell r="AP1852">
            <v>0</v>
          </cell>
          <cell r="AT1852">
            <v>0</v>
          </cell>
        </row>
        <row r="1853">
          <cell r="J1853">
            <v>0</v>
          </cell>
          <cell r="K1853">
            <v>0</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D1853">
            <v>0</v>
          </cell>
          <cell r="AE1853">
            <v>0</v>
          </cell>
          <cell r="AF1853">
            <v>0</v>
          </cell>
          <cell r="AG1853">
            <v>0</v>
          </cell>
          <cell r="AH1853">
            <v>0</v>
          </cell>
          <cell r="AI1853">
            <v>0</v>
          </cell>
          <cell r="AJ1853">
            <v>0</v>
          </cell>
          <cell r="AK1853">
            <v>0</v>
          </cell>
          <cell r="AL1853">
            <v>0</v>
          </cell>
          <cell r="AM1853">
            <v>0</v>
          </cell>
          <cell r="AN1853">
            <v>0</v>
          </cell>
          <cell r="AP1853">
            <v>0</v>
          </cell>
          <cell r="AT1853">
            <v>0</v>
          </cell>
        </row>
        <row r="1854">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D1854">
            <v>0</v>
          </cell>
          <cell r="AE1854">
            <v>0</v>
          </cell>
          <cell r="AF1854">
            <v>0</v>
          </cell>
          <cell r="AG1854">
            <v>0</v>
          </cell>
          <cell r="AH1854">
            <v>0</v>
          </cell>
          <cell r="AI1854">
            <v>0</v>
          </cell>
          <cell r="AJ1854">
            <v>0</v>
          </cell>
          <cell r="AK1854">
            <v>0</v>
          </cell>
          <cell r="AL1854">
            <v>0</v>
          </cell>
          <cell r="AM1854">
            <v>0</v>
          </cell>
          <cell r="AN1854">
            <v>0</v>
          </cell>
          <cell r="AP1854">
            <v>0</v>
          </cell>
          <cell r="AT1854">
            <v>0</v>
          </cell>
        </row>
        <row r="1855">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D1855">
            <v>0</v>
          </cell>
          <cell r="AE1855">
            <v>0</v>
          </cell>
          <cell r="AF1855">
            <v>0</v>
          </cell>
          <cell r="AG1855">
            <v>0</v>
          </cell>
          <cell r="AH1855">
            <v>0</v>
          </cell>
          <cell r="AI1855">
            <v>0</v>
          </cell>
          <cell r="AJ1855">
            <v>0</v>
          </cell>
          <cell r="AK1855">
            <v>0</v>
          </cell>
          <cell r="AL1855">
            <v>0</v>
          </cell>
          <cell r="AM1855">
            <v>0</v>
          </cell>
          <cell r="AN1855">
            <v>0</v>
          </cell>
          <cell r="AP1855">
            <v>0</v>
          </cell>
          <cell r="AT1855">
            <v>0</v>
          </cell>
        </row>
        <row r="1856">
          <cell r="J1856">
            <v>-7600427.9299999997</v>
          </cell>
          <cell r="K1856">
            <v>-7667275.3499999996</v>
          </cell>
          <cell r="L1856">
            <v>-7599955.04</v>
          </cell>
          <cell r="M1856">
            <v>-7025921.4800000004</v>
          </cell>
          <cell r="N1856">
            <v>-7383182.2599999998</v>
          </cell>
          <cell r="O1856">
            <v>-7377047.2199999997</v>
          </cell>
          <cell r="P1856">
            <v>-7690508.3799999999</v>
          </cell>
          <cell r="Q1856">
            <v>-8388159.71</v>
          </cell>
          <cell r="R1856">
            <v>-7079301.3600000003</v>
          </cell>
          <cell r="S1856">
            <v>-6189927.0700000003</v>
          </cell>
          <cell r="T1856">
            <v>-8178502.4400000004</v>
          </cell>
          <cell r="U1856">
            <v>-7305149.2999999998</v>
          </cell>
          <cell r="V1856">
            <v>-8458628.0399999991</v>
          </cell>
          <cell r="W1856">
            <v>-8860181.1199999992</v>
          </cell>
          <cell r="X1856">
            <v>-7071553.5700000003</v>
          </cell>
          <cell r="Y1856">
            <v>-7883652.5199999996</v>
          </cell>
          <cell r="Z1856">
            <v>-7818111.6299999999</v>
          </cell>
          <cell r="AA1856">
            <v>-8606380.2100000009</v>
          </cell>
          <cell r="AD1856">
            <v>-7294909.9720833339</v>
          </cell>
          <cell r="AE1856">
            <v>-7315689.0766666653</v>
          </cell>
          <cell r="AF1856">
            <v>-7319017.7874999987</v>
          </cell>
          <cell r="AG1856">
            <v>-7378756.1341666663</v>
          </cell>
          <cell r="AH1856">
            <v>-7441555.7387500005</v>
          </cell>
          <cell r="AI1856">
            <v>-7492871.4662499996</v>
          </cell>
          <cell r="AJ1856">
            <v>-7578334.2112500006</v>
          </cell>
          <cell r="AK1856">
            <v>-7606021.8904166669</v>
          </cell>
          <cell r="AL1856">
            <v>-7619743.9558333335</v>
          </cell>
          <cell r="AM1856">
            <v>-7673604.8062499985</v>
          </cell>
          <cell r="AN1856">
            <v>-7742949.0712499991</v>
          </cell>
          <cell r="AP1856">
            <v>-7882870.8370833322</v>
          </cell>
          <cell r="AT1856">
            <v>0</v>
          </cell>
        </row>
        <row r="1857">
          <cell r="J1857">
            <v>-1989454.79</v>
          </cell>
          <cell r="K1857">
            <v>-2574607.81</v>
          </cell>
          <cell r="L1857">
            <v>-3028085.21</v>
          </cell>
          <cell r="M1857">
            <v>-824377.68</v>
          </cell>
          <cell r="N1857">
            <v>-1363676.05</v>
          </cell>
          <cell r="O1857">
            <v>-1753029.7</v>
          </cell>
          <cell r="P1857">
            <v>-2323150.6800000002</v>
          </cell>
          <cell r="Q1857">
            <v>-2837541.61</v>
          </cell>
          <cell r="R1857">
            <v>-495210.35</v>
          </cell>
          <cell r="S1857">
            <v>-524644.30000000005</v>
          </cell>
          <cell r="T1857">
            <v>-1331173.6100000001</v>
          </cell>
          <cell r="U1857">
            <v>-1566210.88</v>
          </cell>
          <cell r="V1857">
            <v>-2491107.59</v>
          </cell>
          <cell r="W1857">
            <v>-3002419.33</v>
          </cell>
          <cell r="X1857">
            <v>-277544.64</v>
          </cell>
          <cell r="Y1857">
            <v>-1142633.6599999999</v>
          </cell>
          <cell r="Z1857">
            <v>-1501429.19</v>
          </cell>
          <cell r="AA1857">
            <v>-2156285.34</v>
          </cell>
          <cell r="AD1857">
            <v>-1824585.8441666665</v>
          </cell>
          <cell r="AE1857">
            <v>-1748189.0724999998</v>
          </cell>
          <cell r="AF1857">
            <v>-1666125.3633333335</v>
          </cell>
          <cell r="AG1857">
            <v>-1690862.9037500003</v>
          </cell>
          <cell r="AH1857">
            <v>-1710586.5625</v>
          </cell>
          <cell r="AI1857">
            <v>-1738499.0891666666</v>
          </cell>
          <cell r="AJ1857">
            <v>-1777226.7691666668</v>
          </cell>
          <cell r="AK1857">
            <v>-1680446.3920833336</v>
          </cell>
          <cell r="AL1857">
            <v>-1579101.2008333337</v>
          </cell>
          <cell r="AM1857">
            <v>-1598101.5808333333</v>
          </cell>
          <cell r="AN1857">
            <v>-1620643.6133333333</v>
          </cell>
          <cell r="AP1857">
            <v>-1696557.4491666667</v>
          </cell>
          <cell r="AT1857">
            <v>0</v>
          </cell>
        </row>
        <row r="1858">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D1858">
            <v>0</v>
          </cell>
          <cell r="AE1858">
            <v>0</v>
          </cell>
          <cell r="AF1858">
            <v>0</v>
          </cell>
          <cell r="AG1858">
            <v>0</v>
          </cell>
          <cell r="AH1858">
            <v>0</v>
          </cell>
          <cell r="AI1858">
            <v>0</v>
          </cell>
          <cell r="AJ1858">
            <v>0</v>
          </cell>
          <cell r="AK1858">
            <v>0</v>
          </cell>
          <cell r="AL1858">
            <v>0</v>
          </cell>
          <cell r="AM1858">
            <v>0</v>
          </cell>
          <cell r="AN1858">
            <v>0</v>
          </cell>
          <cell r="AP1858">
            <v>0</v>
          </cell>
          <cell r="AT1858">
            <v>0</v>
          </cell>
        </row>
        <row r="1859">
          <cell r="J1859">
            <v>0</v>
          </cell>
          <cell r="K1859">
            <v>0</v>
          </cell>
          <cell r="L1859">
            <v>0</v>
          </cell>
          <cell r="M1859">
            <v>-7.5</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D1859">
            <v>-2.5</v>
          </cell>
          <cell r="AE1859">
            <v>-2.5</v>
          </cell>
          <cell r="AF1859">
            <v>-2.1875</v>
          </cell>
          <cell r="AG1859">
            <v>-1.25</v>
          </cell>
          <cell r="AH1859">
            <v>-0.625</v>
          </cell>
          <cell r="AI1859">
            <v>-0.625</v>
          </cell>
          <cell r="AJ1859">
            <v>-0.625</v>
          </cell>
          <cell r="AK1859">
            <v>-0.625</v>
          </cell>
          <cell r="AL1859">
            <v>-0.3125</v>
          </cell>
          <cell r="AM1859">
            <v>0</v>
          </cell>
          <cell r="AN1859">
            <v>0</v>
          </cell>
          <cell r="AP1859">
            <v>0</v>
          </cell>
          <cell r="AT1859">
            <v>0</v>
          </cell>
        </row>
        <row r="1860">
          <cell r="J1860">
            <v>-798.06</v>
          </cell>
          <cell r="K1860">
            <v>-337.9</v>
          </cell>
          <cell r="L1860">
            <v>-175.02</v>
          </cell>
          <cell r="M1860">
            <v>-218281.97</v>
          </cell>
          <cell r="N1860">
            <v>0</v>
          </cell>
          <cell r="O1860">
            <v>7.67</v>
          </cell>
          <cell r="P1860">
            <v>-81.09</v>
          </cell>
          <cell r="Q1860">
            <v>153.74</v>
          </cell>
          <cell r="R1860">
            <v>-218397.4</v>
          </cell>
          <cell r="S1860">
            <v>-219371.02</v>
          </cell>
          <cell r="T1860">
            <v>0</v>
          </cell>
          <cell r="U1860">
            <v>0</v>
          </cell>
          <cell r="V1860">
            <v>-60.72</v>
          </cell>
          <cell r="W1860">
            <v>43.5</v>
          </cell>
          <cell r="X1860">
            <v>-225426.48</v>
          </cell>
          <cell r="Y1860">
            <v>-227395.91</v>
          </cell>
          <cell r="Z1860">
            <v>19.04</v>
          </cell>
          <cell r="AA1860">
            <v>-44.27</v>
          </cell>
          <cell r="AD1860">
            <v>-53650.660833333328</v>
          </cell>
          <cell r="AE1860">
            <v>-62731.635000000002</v>
          </cell>
          <cell r="AF1860">
            <v>-72352.079166666677</v>
          </cell>
          <cell r="AG1860">
            <v>-63823.408333333326</v>
          </cell>
          <cell r="AH1860">
            <v>-54766.462916666671</v>
          </cell>
          <cell r="AI1860">
            <v>-54742.698333333334</v>
          </cell>
          <cell r="AJ1860">
            <v>-54696.08416666666</v>
          </cell>
          <cell r="AK1860">
            <v>-64065.669999999991</v>
          </cell>
          <cell r="AL1860">
            <v>-73830.895000000004</v>
          </cell>
          <cell r="AM1860">
            <v>-74209.849166666667</v>
          </cell>
          <cell r="AN1860">
            <v>-74211.22</v>
          </cell>
          <cell r="AP1860">
            <v>-74224.354166666672</v>
          </cell>
          <cell r="AT1860">
            <v>0</v>
          </cell>
        </row>
        <row r="1861">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D1861">
            <v>0</v>
          </cell>
          <cell r="AE1861">
            <v>0</v>
          </cell>
          <cell r="AF1861">
            <v>0</v>
          </cell>
          <cell r="AG1861">
            <v>0</v>
          </cell>
          <cell r="AH1861">
            <v>0</v>
          </cell>
          <cell r="AI1861">
            <v>0</v>
          </cell>
          <cell r="AJ1861">
            <v>0</v>
          </cell>
          <cell r="AK1861">
            <v>0</v>
          </cell>
          <cell r="AL1861">
            <v>0</v>
          </cell>
          <cell r="AM1861">
            <v>0</v>
          </cell>
          <cell r="AN1861">
            <v>0</v>
          </cell>
          <cell r="AP1861">
            <v>0</v>
          </cell>
          <cell r="AT1861">
            <v>0</v>
          </cell>
        </row>
        <row r="1862">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D1862">
            <v>0</v>
          </cell>
          <cell r="AE1862">
            <v>0</v>
          </cell>
          <cell r="AF1862">
            <v>0</v>
          </cell>
          <cell r="AG1862">
            <v>0</v>
          </cell>
          <cell r="AH1862">
            <v>0</v>
          </cell>
          <cell r="AI1862">
            <v>0</v>
          </cell>
          <cell r="AJ1862">
            <v>0</v>
          </cell>
          <cell r="AK1862">
            <v>0</v>
          </cell>
          <cell r="AL1862">
            <v>0</v>
          </cell>
          <cell r="AM1862">
            <v>0</v>
          </cell>
          <cell r="AN1862">
            <v>0</v>
          </cell>
          <cell r="AP1862">
            <v>0</v>
          </cell>
          <cell r="AT1862">
            <v>0</v>
          </cell>
        </row>
        <row r="1863">
          <cell r="J1863">
            <v>-2589.21</v>
          </cell>
          <cell r="K1863">
            <v>-3270.6</v>
          </cell>
          <cell r="L1863">
            <v>-3167.05</v>
          </cell>
          <cell r="M1863">
            <v>-28343.19</v>
          </cell>
          <cell r="N1863">
            <v>-1830.21</v>
          </cell>
          <cell r="O1863">
            <v>-1713.73</v>
          </cell>
          <cell r="P1863">
            <v>-26914.69</v>
          </cell>
          <cell r="Q1863">
            <v>-3612.01</v>
          </cell>
          <cell r="R1863">
            <v>-89591.33</v>
          </cell>
          <cell r="S1863">
            <v>-100922.09</v>
          </cell>
          <cell r="T1863">
            <v>-55429.82</v>
          </cell>
          <cell r="U1863">
            <v>-68877.3</v>
          </cell>
          <cell r="V1863">
            <v>-131082.56</v>
          </cell>
          <cell r="W1863">
            <v>-157768.43</v>
          </cell>
          <cell r="X1863">
            <v>-195879.94</v>
          </cell>
          <cell r="Y1863">
            <v>-171089.99</v>
          </cell>
          <cell r="Z1863">
            <v>-120307.99</v>
          </cell>
          <cell r="AA1863">
            <v>-170335.12</v>
          </cell>
          <cell r="AD1863">
            <v>-6519.3579166666677</v>
          </cell>
          <cell r="AE1863">
            <v>-10289.141666666665</v>
          </cell>
          <cell r="AF1863">
            <v>-18075.23875</v>
          </cell>
          <cell r="AG1863">
            <v>-24419.707083333327</v>
          </cell>
          <cell r="AH1863">
            <v>-29408.671666666665</v>
          </cell>
          <cell r="AI1863">
            <v>-37542.325416666667</v>
          </cell>
          <cell r="AJ1863">
            <v>-49333.624583333331</v>
          </cell>
          <cell r="AK1863">
            <v>-63800.737916666665</v>
          </cell>
          <cell r="AL1863">
            <v>-77778.224999999991</v>
          </cell>
          <cell r="AM1863">
            <v>-88662.582500000004</v>
          </cell>
          <cell r="AN1863">
            <v>-100625.04791666666</v>
          </cell>
          <cell r="AP1863">
            <v>-121705.24083333333</v>
          </cell>
          <cell r="AT1863">
            <v>0</v>
          </cell>
        </row>
        <row r="1864">
          <cell r="J1864">
            <v>13784.61</v>
          </cell>
          <cell r="K1864">
            <v>13324.86</v>
          </cell>
          <cell r="L1864">
            <v>13692.48</v>
          </cell>
          <cell r="M1864">
            <v>13266.82</v>
          </cell>
          <cell r="N1864">
            <v>12748.82</v>
          </cell>
          <cell r="O1864">
            <v>12724.18</v>
          </cell>
          <cell r="P1864">
            <v>11858.28</v>
          </cell>
          <cell r="Q1864">
            <v>10458.75</v>
          </cell>
          <cell r="R1864">
            <v>10990.84</v>
          </cell>
          <cell r="S1864">
            <v>11240.63</v>
          </cell>
          <cell r="T1864">
            <v>8813.76</v>
          </cell>
          <cell r="U1864">
            <v>8476.89</v>
          </cell>
          <cell r="V1864">
            <v>8658.4599999999991</v>
          </cell>
          <cell r="W1864">
            <v>8203.23</v>
          </cell>
          <cell r="X1864">
            <v>7550.23</v>
          </cell>
          <cell r="Y1864">
            <v>8063.98</v>
          </cell>
          <cell r="Z1864">
            <v>12347.07</v>
          </cell>
          <cell r="AA1864">
            <v>7863.52</v>
          </cell>
          <cell r="AD1864">
            <v>5978.0166666666664</v>
          </cell>
          <cell r="AE1864">
            <v>5660.0895833333334</v>
          </cell>
          <cell r="AF1864">
            <v>10724.870833333332</v>
          </cell>
          <cell r="AG1864">
            <v>14099.496250000002</v>
          </cell>
          <cell r="AH1864">
            <v>12014.702916666667</v>
          </cell>
          <cell r="AI1864">
            <v>11568.153749999999</v>
          </cell>
          <cell r="AJ1864">
            <v>11141.162916666666</v>
          </cell>
          <cell r="AK1864">
            <v>10671.834583333331</v>
          </cell>
          <cell r="AL1864">
            <v>10199.122499999998</v>
          </cell>
          <cell r="AM1864">
            <v>9965.5979166666657</v>
          </cell>
          <cell r="AN1864">
            <v>9746.3308333333316</v>
          </cell>
          <cell r="AP1864">
            <v>9097.430416666668</v>
          </cell>
          <cell r="AT1864">
            <v>0</v>
          </cell>
        </row>
        <row r="1865">
          <cell r="J1865">
            <v>-1950.36</v>
          </cell>
          <cell r="K1865">
            <v>-1930.99</v>
          </cell>
          <cell r="L1865">
            <v>-1955.28</v>
          </cell>
          <cell r="M1865">
            <v>-2030.11</v>
          </cell>
          <cell r="N1865">
            <v>-2135.9899999999998</v>
          </cell>
          <cell r="O1865">
            <v>-2092.52</v>
          </cell>
          <cell r="P1865">
            <v>-2194.29</v>
          </cell>
          <cell r="Q1865">
            <v>-2213.6999999999998</v>
          </cell>
          <cell r="R1865">
            <v>54130.42</v>
          </cell>
          <cell r="S1865">
            <v>51695.75</v>
          </cell>
          <cell r="T1865">
            <v>-1910.95</v>
          </cell>
          <cell r="U1865">
            <v>-1790.62</v>
          </cell>
          <cell r="V1865">
            <v>117884.73</v>
          </cell>
          <cell r="W1865">
            <v>117958.22</v>
          </cell>
          <cell r="X1865">
            <v>118011.25</v>
          </cell>
          <cell r="Y1865">
            <v>118193.52</v>
          </cell>
          <cell r="Z1865">
            <v>-928.07</v>
          </cell>
          <cell r="AA1865">
            <v>-968.16</v>
          </cell>
          <cell r="AD1865">
            <v>-3012.7625000000003</v>
          </cell>
          <cell r="AE1865">
            <v>-702.39916666666704</v>
          </cell>
          <cell r="AF1865">
            <v>4380.1187499999996</v>
          </cell>
          <cell r="AG1865">
            <v>7132.8166666666657</v>
          </cell>
          <cell r="AH1865">
            <v>7132.3383333333331</v>
          </cell>
          <cell r="AI1865">
            <v>12128.242083333333</v>
          </cell>
          <cell r="AJ1865">
            <v>22116.754583333332</v>
          </cell>
          <cell r="AK1865">
            <v>32110.743749999998</v>
          </cell>
          <cell r="AL1865">
            <v>42118.667083333341</v>
          </cell>
          <cell r="AM1865">
            <v>47178.315000000002</v>
          </cell>
          <cell r="AN1865">
            <v>47275.493333333339</v>
          </cell>
          <cell r="AP1865">
            <v>47493.099166666674</v>
          </cell>
          <cell r="AT1865">
            <v>0</v>
          </cell>
        </row>
        <row r="1866">
          <cell r="J1866">
            <v>7892.25</v>
          </cell>
          <cell r="K1866">
            <v>7852.33</v>
          </cell>
          <cell r="L1866">
            <v>8967.75</v>
          </cell>
          <cell r="M1866">
            <v>8247.1299999999992</v>
          </cell>
          <cell r="N1866">
            <v>7798.25</v>
          </cell>
          <cell r="O1866">
            <v>14022.3</v>
          </cell>
          <cell r="P1866">
            <v>13903.27</v>
          </cell>
          <cell r="Q1866">
            <v>14084.62</v>
          </cell>
          <cell r="R1866">
            <v>17265.62</v>
          </cell>
          <cell r="S1866">
            <v>16945.95</v>
          </cell>
          <cell r="T1866">
            <v>14794.23</v>
          </cell>
          <cell r="U1866">
            <v>104844.28</v>
          </cell>
          <cell r="V1866">
            <v>104524.74</v>
          </cell>
          <cell r="W1866">
            <v>104102.59</v>
          </cell>
          <cell r="X1866">
            <v>16034.64</v>
          </cell>
          <cell r="Y1866">
            <v>15755.35</v>
          </cell>
          <cell r="Z1866">
            <v>17136.75</v>
          </cell>
          <cell r="AA1866">
            <v>16412.41</v>
          </cell>
          <cell r="AD1866">
            <v>1012.2749999999991</v>
          </cell>
          <cell r="AE1866">
            <v>2201.7108333333322</v>
          </cell>
          <cell r="AF1866">
            <v>6751.6866666666656</v>
          </cell>
          <cell r="AG1866">
            <v>11136.865</v>
          </cell>
          <cell r="AH1866">
            <v>15633.473333333333</v>
          </cell>
          <cell r="AI1866">
            <v>23744.518749999999</v>
          </cell>
          <cell r="AJ1866">
            <v>31781.3</v>
          </cell>
          <cell r="AK1866">
            <v>36086.181250000001</v>
          </cell>
          <cell r="AL1866">
            <v>36693.477500000001</v>
          </cell>
          <cell r="AM1866">
            <v>37395.424166666664</v>
          </cell>
          <cell r="AN1866">
            <v>37884.116249999992</v>
          </cell>
          <cell r="AP1866">
            <v>38200.959166666667</v>
          </cell>
          <cell r="AT1866">
            <v>0</v>
          </cell>
        </row>
        <row r="1867">
          <cell r="J1867">
            <v>-17260.7</v>
          </cell>
          <cell r="K1867">
            <v>-19376.599999999999</v>
          </cell>
          <cell r="L1867">
            <v>-17025.439999999999</v>
          </cell>
          <cell r="M1867">
            <v>-17337.2</v>
          </cell>
          <cell r="N1867">
            <v>-17313.7</v>
          </cell>
          <cell r="O1867">
            <v>-986.3</v>
          </cell>
          <cell r="P1867">
            <v>-17050.599999999999</v>
          </cell>
          <cell r="Q1867">
            <v>-17050.599999999999</v>
          </cell>
          <cell r="R1867">
            <v>-986.3</v>
          </cell>
          <cell r="S1867">
            <v>-1229.3</v>
          </cell>
          <cell r="T1867">
            <v>-17417.599999999999</v>
          </cell>
          <cell r="U1867">
            <v>-986.3</v>
          </cell>
          <cell r="V1867">
            <v>-17232.099999999999</v>
          </cell>
          <cell r="W1867">
            <v>-1102.0999999999999</v>
          </cell>
          <cell r="X1867">
            <v>-1102.0999999999999</v>
          </cell>
          <cell r="Y1867">
            <v>-1102.0999999999999</v>
          </cell>
          <cell r="Z1867">
            <v>-16836.900000000001</v>
          </cell>
          <cell r="AA1867">
            <v>-16648.3</v>
          </cell>
          <cell r="AD1867">
            <v>-15840.074166666667</v>
          </cell>
          <cell r="AE1867">
            <v>-15269.332499999999</v>
          </cell>
          <cell r="AF1867">
            <v>-13912.37</v>
          </cell>
          <cell r="AG1867">
            <v>-13280.486666666664</v>
          </cell>
          <cell r="AH1867">
            <v>-12658.049166666669</v>
          </cell>
          <cell r="AI1867">
            <v>-12000.528333333335</v>
          </cell>
          <cell r="AJ1867">
            <v>-11237.899166666668</v>
          </cell>
          <cell r="AK1867">
            <v>-9812.9891666666681</v>
          </cell>
          <cell r="AL1867">
            <v>-8473.0541666666668</v>
          </cell>
          <cell r="AM1867">
            <v>-7776.7250000000022</v>
          </cell>
          <cell r="AN1867">
            <v>-8409.4416666666693</v>
          </cell>
          <cell r="AP1867">
            <v>-7068.4624999999987</v>
          </cell>
          <cell r="AT1867">
            <v>0</v>
          </cell>
        </row>
        <row r="1868">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D1868">
            <v>0</v>
          </cell>
          <cell r="AE1868">
            <v>0</v>
          </cell>
          <cell r="AF1868">
            <v>0</v>
          </cell>
          <cell r="AG1868">
            <v>0</v>
          </cell>
          <cell r="AH1868">
            <v>0</v>
          </cell>
          <cell r="AI1868">
            <v>0</v>
          </cell>
          <cell r="AJ1868">
            <v>0</v>
          </cell>
          <cell r="AK1868">
            <v>0</v>
          </cell>
          <cell r="AL1868">
            <v>0</v>
          </cell>
          <cell r="AM1868">
            <v>0</v>
          </cell>
          <cell r="AN1868">
            <v>0</v>
          </cell>
          <cell r="AP1868">
            <v>0</v>
          </cell>
          <cell r="AT1868">
            <v>0</v>
          </cell>
        </row>
        <row r="1869">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D1869">
            <v>0</v>
          </cell>
          <cell r="AE1869">
            <v>0</v>
          </cell>
          <cell r="AF1869">
            <v>0</v>
          </cell>
          <cell r="AG1869">
            <v>0</v>
          </cell>
          <cell r="AH1869">
            <v>0</v>
          </cell>
          <cell r="AI1869">
            <v>0</v>
          </cell>
          <cell r="AJ1869">
            <v>0</v>
          </cell>
          <cell r="AK1869">
            <v>0</v>
          </cell>
          <cell r="AL1869">
            <v>0</v>
          </cell>
          <cell r="AM1869">
            <v>0</v>
          </cell>
          <cell r="AN1869">
            <v>0</v>
          </cell>
          <cell r="AP1869">
            <v>0</v>
          </cell>
          <cell r="AT1869">
            <v>0</v>
          </cell>
        </row>
        <row r="1870">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D1870">
            <v>0</v>
          </cell>
          <cell r="AE1870">
            <v>0</v>
          </cell>
          <cell r="AF1870">
            <v>0</v>
          </cell>
          <cell r="AG1870">
            <v>0</v>
          </cell>
          <cell r="AH1870">
            <v>0</v>
          </cell>
          <cell r="AI1870">
            <v>0</v>
          </cell>
          <cell r="AJ1870">
            <v>0</v>
          </cell>
          <cell r="AK1870">
            <v>0</v>
          </cell>
          <cell r="AL1870">
            <v>0</v>
          </cell>
          <cell r="AM1870">
            <v>0</v>
          </cell>
          <cell r="AN1870">
            <v>0</v>
          </cell>
          <cell r="AP1870">
            <v>0</v>
          </cell>
          <cell r="AT1870">
            <v>0</v>
          </cell>
        </row>
        <row r="1871">
          <cell r="J1871">
            <v>0</v>
          </cell>
          <cell r="K1871">
            <v>0</v>
          </cell>
          <cell r="L1871">
            <v>0</v>
          </cell>
          <cell r="M1871">
            <v>0</v>
          </cell>
          <cell r="N1871">
            <v>-3824.12</v>
          </cell>
          <cell r="O1871">
            <v>0</v>
          </cell>
          <cell r="P1871">
            <v>0</v>
          </cell>
          <cell r="Q1871">
            <v>0</v>
          </cell>
          <cell r="R1871">
            <v>-177.54</v>
          </cell>
          <cell r="S1871">
            <v>-4215.2</v>
          </cell>
          <cell r="T1871">
            <v>0</v>
          </cell>
          <cell r="U1871">
            <v>0</v>
          </cell>
          <cell r="V1871">
            <v>0</v>
          </cell>
          <cell r="W1871">
            <v>-75</v>
          </cell>
          <cell r="X1871">
            <v>0</v>
          </cell>
          <cell r="Y1871">
            <v>0</v>
          </cell>
          <cell r="Z1871">
            <v>0</v>
          </cell>
          <cell r="AA1871">
            <v>0</v>
          </cell>
          <cell r="AD1871">
            <v>-498.13166666666666</v>
          </cell>
          <cell r="AE1871">
            <v>-505.5291666666667</v>
          </cell>
          <cell r="AF1871">
            <v>-596.42833333333328</v>
          </cell>
          <cell r="AG1871">
            <v>-681.1320833333333</v>
          </cell>
          <cell r="AH1871">
            <v>-683.53625000000011</v>
          </cell>
          <cell r="AI1871">
            <v>-684.73833333333334</v>
          </cell>
          <cell r="AJ1871">
            <v>-687.86333333333334</v>
          </cell>
          <cell r="AK1871">
            <v>-690.98833333333334</v>
          </cell>
          <cell r="AL1871">
            <v>-690.98833333333334</v>
          </cell>
          <cell r="AM1871">
            <v>-531.65</v>
          </cell>
          <cell r="AN1871">
            <v>-372.31166666666667</v>
          </cell>
          <cell r="AP1871">
            <v>-651.46041666666667</v>
          </cell>
          <cell r="AT1871">
            <v>0</v>
          </cell>
        </row>
        <row r="1872">
          <cell r="J1872">
            <v>-183431.51</v>
          </cell>
          <cell r="K1872">
            <v>-132237.85</v>
          </cell>
          <cell r="L1872">
            <v>-256667.44</v>
          </cell>
          <cell r="M1872">
            <v>-209704.94</v>
          </cell>
          <cell r="N1872">
            <v>-87333.39</v>
          </cell>
          <cell r="O1872">
            <v>-119862.51</v>
          </cell>
          <cell r="P1872">
            <v>-95467.64</v>
          </cell>
          <cell r="Q1872">
            <v>-94354.36</v>
          </cell>
          <cell r="R1872">
            <v>-205930.83</v>
          </cell>
          <cell r="S1872">
            <v>-94489.2</v>
          </cell>
          <cell r="T1872">
            <v>-88083.78</v>
          </cell>
          <cell r="U1872">
            <v>-128885.03</v>
          </cell>
          <cell r="V1872">
            <v>-254349.4</v>
          </cell>
          <cell r="W1872">
            <v>-133581.37</v>
          </cell>
          <cell r="X1872">
            <v>-145052</v>
          </cell>
          <cell r="Y1872">
            <v>-111126.93</v>
          </cell>
          <cell r="Z1872">
            <v>-179271.2</v>
          </cell>
          <cell r="AA1872">
            <v>-123475.68</v>
          </cell>
          <cell r="AD1872">
            <v>-153120.91874999998</v>
          </cell>
          <cell r="AE1872">
            <v>-146417.49124999999</v>
          </cell>
          <cell r="AF1872">
            <v>-143329.10416666666</v>
          </cell>
          <cell r="AG1872">
            <v>-140241.07916666663</v>
          </cell>
          <cell r="AH1872">
            <v>-141086.95000000001</v>
          </cell>
          <cell r="AI1872">
            <v>-144325.61874999999</v>
          </cell>
          <cell r="AJ1872">
            <v>-147336.51083333333</v>
          </cell>
          <cell r="AK1872">
            <v>-142741.84749999997</v>
          </cell>
          <cell r="AL1872">
            <v>-133983.78708333333</v>
          </cell>
          <cell r="AM1872">
            <v>-133707.11208333334</v>
          </cell>
          <cell r="AN1872">
            <v>-137688.40291666664</v>
          </cell>
          <cell r="AP1872">
            <v>-148319.93583333329</v>
          </cell>
          <cell r="AT1872">
            <v>0</v>
          </cell>
        </row>
        <row r="1873">
          <cell r="J1873">
            <v>164</v>
          </cell>
          <cell r="K1873">
            <v>487</v>
          </cell>
          <cell r="L1873">
            <v>35</v>
          </cell>
          <cell r="M1873">
            <v>481</v>
          </cell>
          <cell r="N1873">
            <v>-167.5</v>
          </cell>
          <cell r="O1873">
            <v>143.5</v>
          </cell>
          <cell r="P1873">
            <v>440</v>
          </cell>
          <cell r="Q1873">
            <v>310.73</v>
          </cell>
          <cell r="R1873">
            <v>-26.5</v>
          </cell>
          <cell r="S1873">
            <v>214</v>
          </cell>
          <cell r="T1873">
            <v>149.5</v>
          </cell>
          <cell r="U1873">
            <v>145.09</v>
          </cell>
          <cell r="V1873">
            <v>-117.32</v>
          </cell>
          <cell r="W1873">
            <v>424.27</v>
          </cell>
          <cell r="X1873">
            <v>-1012.5</v>
          </cell>
          <cell r="Y1873">
            <v>-85</v>
          </cell>
          <cell r="Z1873">
            <v>578.5</v>
          </cell>
          <cell r="AA1873">
            <v>602</v>
          </cell>
          <cell r="AD1873">
            <v>-426.92374999999998</v>
          </cell>
          <cell r="AE1873">
            <v>-245.55999999999997</v>
          </cell>
          <cell r="AF1873">
            <v>90.68791666666668</v>
          </cell>
          <cell r="AG1873">
            <v>241.51916666666668</v>
          </cell>
          <cell r="AH1873">
            <v>211.25208333333333</v>
          </cell>
          <cell r="AI1873">
            <v>186.26333333333335</v>
          </cell>
          <cell r="AJ1873">
            <v>171.92791666666668</v>
          </cell>
          <cell r="AK1873">
            <v>125.66833333333334</v>
          </cell>
          <cell r="AL1873">
            <v>58.439166666666665</v>
          </cell>
          <cell r="AM1873">
            <v>65.939166666666665</v>
          </cell>
          <cell r="AN1873">
            <v>116.12666666666667</v>
          </cell>
          <cell r="AP1873">
            <v>199.88791666666665</v>
          </cell>
          <cell r="AT1873">
            <v>0</v>
          </cell>
        </row>
        <row r="1874">
          <cell r="J1874">
            <v>-1906434.16</v>
          </cell>
          <cell r="K1874">
            <v>-2642448.8199999998</v>
          </cell>
          <cell r="L1874">
            <v>-2614644.9500000002</v>
          </cell>
          <cell r="M1874">
            <v>-2716476.23</v>
          </cell>
          <cell r="N1874">
            <v>-3143349.44</v>
          </cell>
          <cell r="O1874">
            <v>-3519014.93</v>
          </cell>
          <cell r="P1874">
            <v>-3254753.18</v>
          </cell>
          <cell r="Q1874">
            <v>-4750699.29</v>
          </cell>
          <cell r="R1874">
            <v>-4428647.24</v>
          </cell>
          <cell r="S1874">
            <v>-4121516.82</v>
          </cell>
          <cell r="T1874">
            <v>-5593510.0300000003</v>
          </cell>
          <cell r="U1874">
            <v>-5654167</v>
          </cell>
          <cell r="V1874">
            <v>-5647792.6699999999</v>
          </cell>
          <cell r="W1874">
            <v>-2797095.55</v>
          </cell>
          <cell r="X1874">
            <v>-2987628.3</v>
          </cell>
          <cell r="Y1874">
            <v>-2845286.04</v>
          </cell>
          <cell r="Z1874">
            <v>-5269622.5999999996</v>
          </cell>
          <cell r="AA1874">
            <v>-5656781.3700000001</v>
          </cell>
          <cell r="AD1874">
            <v>-2465495.5462500001</v>
          </cell>
          <cell r="AE1874">
            <v>-2758781.9441666664</v>
          </cell>
          <cell r="AF1874">
            <v>-3003454.1466666665</v>
          </cell>
          <cell r="AG1874">
            <v>-3235594.69875</v>
          </cell>
          <cell r="AH1874">
            <v>-3527616.8783333339</v>
          </cell>
          <cell r="AI1874">
            <v>-3851361.7787500001</v>
          </cell>
          <cell r="AJ1874">
            <v>-4013695.3304166668</v>
          </cell>
          <cell r="AK1874">
            <v>-4035679.9170833337</v>
          </cell>
          <cell r="AL1874">
            <v>-4056587.9654166661</v>
          </cell>
          <cell r="AM1874">
            <v>-4150549.7558333329</v>
          </cell>
          <cell r="AN1874">
            <v>-4328218.0724999998</v>
          </cell>
          <cell r="AP1874">
            <v>-4678793.2283333326</v>
          </cell>
          <cell r="AT1874" t="str">
            <v>56</v>
          </cell>
        </row>
        <row r="1875">
          <cell r="J1875">
            <v>0</v>
          </cell>
          <cell r="K1875">
            <v>0</v>
          </cell>
          <cell r="L1875">
            <v>0</v>
          </cell>
          <cell r="M1875">
            <v>0</v>
          </cell>
          <cell r="N1875">
            <v>0</v>
          </cell>
          <cell r="O1875">
            <v>0</v>
          </cell>
          <cell r="P1875">
            <v>36.72</v>
          </cell>
          <cell r="Q1875">
            <v>0</v>
          </cell>
          <cell r="R1875">
            <v>819.06</v>
          </cell>
          <cell r="S1875">
            <v>0</v>
          </cell>
          <cell r="T1875">
            <v>0</v>
          </cell>
          <cell r="U1875">
            <v>0</v>
          </cell>
          <cell r="V1875">
            <v>0</v>
          </cell>
          <cell r="W1875">
            <v>0</v>
          </cell>
          <cell r="X1875">
            <v>0</v>
          </cell>
          <cell r="Y1875">
            <v>0</v>
          </cell>
          <cell r="Z1875">
            <v>0</v>
          </cell>
          <cell r="AA1875">
            <v>78.099999999999994</v>
          </cell>
          <cell r="AD1875">
            <v>3.06</v>
          </cell>
          <cell r="AE1875">
            <v>37.1875</v>
          </cell>
          <cell r="AF1875">
            <v>71.314999999999998</v>
          </cell>
          <cell r="AG1875">
            <v>71.314999999999998</v>
          </cell>
          <cell r="AH1875">
            <v>71.314999999999998</v>
          </cell>
          <cell r="AI1875">
            <v>71.314999999999998</v>
          </cell>
          <cell r="AJ1875">
            <v>71.314999999999998</v>
          </cell>
          <cell r="AK1875">
            <v>71.314999999999998</v>
          </cell>
          <cell r="AL1875">
            <v>71.314999999999998</v>
          </cell>
          <cell r="AM1875">
            <v>71.314999999999998</v>
          </cell>
          <cell r="AN1875">
            <v>74.569166666666661</v>
          </cell>
          <cell r="AP1875">
            <v>74.763333333333335</v>
          </cell>
          <cell r="AT1875">
            <v>0</v>
          </cell>
        </row>
        <row r="1876">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D1876">
            <v>0</v>
          </cell>
          <cell r="AE1876">
            <v>0</v>
          </cell>
          <cell r="AF1876">
            <v>0</v>
          </cell>
          <cell r="AG1876">
            <v>0</v>
          </cell>
          <cell r="AH1876">
            <v>0</v>
          </cell>
          <cell r="AI1876">
            <v>0</v>
          </cell>
          <cell r="AJ1876">
            <v>0</v>
          </cell>
          <cell r="AK1876">
            <v>0</v>
          </cell>
          <cell r="AL1876">
            <v>0</v>
          </cell>
          <cell r="AM1876">
            <v>0</v>
          </cell>
          <cell r="AN1876">
            <v>0</v>
          </cell>
          <cell r="AP1876">
            <v>0</v>
          </cell>
          <cell r="AT1876">
            <v>0</v>
          </cell>
        </row>
        <row r="1877">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D1877">
            <v>0</v>
          </cell>
          <cell r="AE1877">
            <v>0</v>
          </cell>
          <cell r="AF1877">
            <v>0</v>
          </cell>
          <cell r="AG1877">
            <v>0</v>
          </cell>
          <cell r="AH1877">
            <v>0</v>
          </cell>
          <cell r="AI1877">
            <v>0</v>
          </cell>
          <cell r="AJ1877">
            <v>0</v>
          </cell>
          <cell r="AK1877">
            <v>0</v>
          </cell>
          <cell r="AL1877">
            <v>0</v>
          </cell>
          <cell r="AM1877">
            <v>0</v>
          </cell>
          <cell r="AN1877">
            <v>0</v>
          </cell>
          <cell r="AP1877">
            <v>0</v>
          </cell>
          <cell r="AT1877">
            <v>0</v>
          </cell>
        </row>
        <row r="1878">
          <cell r="J1878">
            <v>-11727855.52</v>
          </cell>
          <cell r="K1878">
            <v>-16273945.17</v>
          </cell>
          <cell r="L1878">
            <v>-21382659.420000002</v>
          </cell>
          <cell r="M1878">
            <v>-25675350.440000001</v>
          </cell>
          <cell r="N1878">
            <v>-21410866.829999998</v>
          </cell>
          <cell r="O1878">
            <v>-27048543.66</v>
          </cell>
          <cell r="P1878">
            <v>-28954218.66</v>
          </cell>
          <cell r="Q1878">
            <v>-31248754.27</v>
          </cell>
          <cell r="R1878">
            <v>-21654992.25</v>
          </cell>
          <cell r="S1878">
            <v>-25614280.73</v>
          </cell>
          <cell r="T1878">
            <v>-31205622.989999998</v>
          </cell>
          <cell r="U1878">
            <v>-32334547.57</v>
          </cell>
          <cell r="V1878">
            <v>-27516347.300000001</v>
          </cell>
          <cell r="W1878">
            <v>-44372465.950000003</v>
          </cell>
          <cell r="X1878">
            <v>-47952317.840000004</v>
          </cell>
          <cell r="Y1878">
            <v>-48502828.619999997</v>
          </cell>
          <cell r="Z1878">
            <v>-49821002.729999997</v>
          </cell>
          <cell r="AA1878">
            <v>-35749318.890000001</v>
          </cell>
          <cell r="AD1878">
            <v>-23324114.804166663</v>
          </cell>
          <cell r="AE1878">
            <v>-23735105.787083339</v>
          </cell>
          <cell r="AF1878">
            <v>-23821433.651666667</v>
          </cell>
          <cell r="AG1878">
            <v>-23865222.381666664</v>
          </cell>
          <cell r="AH1878">
            <v>-24278616.360416666</v>
          </cell>
          <cell r="AI1878">
            <v>-25202156.950000003</v>
          </cell>
          <cell r="AJ1878">
            <v>-27030782.473333333</v>
          </cell>
          <cell r="AK1878">
            <v>-29308623.27333333</v>
          </cell>
          <cell r="AL1878">
            <v>-31366837.298333328</v>
          </cell>
          <cell r="AM1878">
            <v>-33501737.885000002</v>
          </cell>
          <cell r="AN1878">
            <v>-35048025.848750003</v>
          </cell>
          <cell r="AP1878">
            <v>-36520366.597083338</v>
          </cell>
          <cell r="AT1878">
            <v>0</v>
          </cell>
        </row>
        <row r="1879">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D1879">
            <v>0</v>
          </cell>
          <cell r="AE1879">
            <v>0</v>
          </cell>
          <cell r="AF1879">
            <v>0</v>
          </cell>
          <cell r="AG1879">
            <v>0</v>
          </cell>
          <cell r="AH1879">
            <v>0</v>
          </cell>
          <cell r="AI1879">
            <v>0</v>
          </cell>
          <cell r="AJ1879">
            <v>0</v>
          </cell>
          <cell r="AK1879">
            <v>0</v>
          </cell>
          <cell r="AL1879">
            <v>0</v>
          </cell>
          <cell r="AM1879">
            <v>0</v>
          </cell>
          <cell r="AN1879">
            <v>0</v>
          </cell>
          <cell r="AP1879">
            <v>0</v>
          </cell>
          <cell r="AT1879">
            <v>0</v>
          </cell>
        </row>
        <row r="1880">
          <cell r="J1880">
            <v>-5166526.45</v>
          </cell>
          <cell r="K1880">
            <v>-3892603.97</v>
          </cell>
          <cell r="L1880">
            <v>-5027451.5</v>
          </cell>
          <cell r="M1880">
            <v>-7763957.8799999999</v>
          </cell>
          <cell r="N1880">
            <v>-3860739.22</v>
          </cell>
          <cell r="O1880">
            <v>-8859744.9199999999</v>
          </cell>
          <cell r="P1880">
            <v>-32945001.460000001</v>
          </cell>
          <cell r="Q1880">
            <v>1425109.88</v>
          </cell>
          <cell r="R1880">
            <v>-8135440.6500000004</v>
          </cell>
          <cell r="S1880">
            <v>-4322833.42</v>
          </cell>
          <cell r="T1880">
            <v>-2880073.78</v>
          </cell>
          <cell r="U1880">
            <v>-8866117.8000000007</v>
          </cell>
          <cell r="V1880">
            <v>-7014319.2699999996</v>
          </cell>
          <cell r="W1880">
            <v>-5783897.8300000001</v>
          </cell>
          <cell r="X1880">
            <v>-19204951.66</v>
          </cell>
          <cell r="Y1880">
            <v>-11157065.789999999</v>
          </cell>
          <cell r="Z1880">
            <v>-5188609.3099999996</v>
          </cell>
          <cell r="AA1880">
            <v>-11733352.51</v>
          </cell>
          <cell r="AD1880">
            <v>-10537656.320833333</v>
          </cell>
          <cell r="AE1880">
            <v>-9335300.8545833323</v>
          </cell>
          <cell r="AF1880">
            <v>-8866575.6666666679</v>
          </cell>
          <cell r="AG1880">
            <v>-7996965.5816666679</v>
          </cell>
          <cell r="AH1880">
            <v>-7441474.1187500013</v>
          </cell>
          <cell r="AI1880">
            <v>-7601606.4649999999</v>
          </cell>
          <cell r="AJ1880">
            <v>-7757401.7433333332</v>
          </cell>
          <cell r="AK1880">
            <v>-8426934.8274999987</v>
          </cell>
          <cell r="AL1880">
            <v>-9159043.4970833324</v>
          </cell>
          <cell r="AM1880">
            <v>-9355750.9137499984</v>
          </cell>
          <cell r="AN1880">
            <v>-9530812.4837500006</v>
          </cell>
          <cell r="AP1880">
            <v>-9659838.8829166666</v>
          </cell>
          <cell r="AT1880">
            <v>0</v>
          </cell>
        </row>
        <row r="1881">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D1881">
            <v>0</v>
          </cell>
          <cell r="AE1881">
            <v>0</v>
          </cell>
          <cell r="AF1881">
            <v>0</v>
          </cell>
          <cell r="AG1881">
            <v>0</v>
          </cell>
          <cell r="AH1881">
            <v>0</v>
          </cell>
          <cell r="AI1881">
            <v>0</v>
          </cell>
          <cell r="AJ1881">
            <v>0</v>
          </cell>
          <cell r="AK1881">
            <v>0</v>
          </cell>
          <cell r="AL1881">
            <v>0</v>
          </cell>
          <cell r="AM1881">
            <v>0</v>
          </cell>
          <cell r="AN1881">
            <v>0</v>
          </cell>
          <cell r="AP1881">
            <v>0</v>
          </cell>
          <cell r="AT1881">
            <v>0</v>
          </cell>
        </row>
        <row r="1882">
          <cell r="J1882">
            <v>-97329.83</v>
          </cell>
          <cell r="K1882">
            <v>-140300.60999999999</v>
          </cell>
          <cell r="L1882">
            <v>-182912.25</v>
          </cell>
          <cell r="M1882">
            <v>-96088.42</v>
          </cell>
          <cell r="N1882">
            <v>-139527.88</v>
          </cell>
          <cell r="O1882">
            <v>-184978.42</v>
          </cell>
          <cell r="P1882">
            <v>-229739.72</v>
          </cell>
          <cell r="Q1882">
            <v>-133484.70000000001</v>
          </cell>
          <cell r="R1882">
            <v>-185907.42</v>
          </cell>
          <cell r="S1882">
            <v>-98215.75</v>
          </cell>
          <cell r="T1882">
            <v>-144607.19</v>
          </cell>
          <cell r="U1882">
            <v>-191096.29</v>
          </cell>
          <cell r="V1882">
            <v>-93929.95</v>
          </cell>
          <cell r="W1882">
            <v>-139985.95000000001</v>
          </cell>
          <cell r="X1882">
            <v>-196774.89</v>
          </cell>
          <cell r="Y1882">
            <v>-104082.59</v>
          </cell>
          <cell r="Z1882">
            <v>-150694.82</v>
          </cell>
          <cell r="AA1882">
            <v>-199094.06</v>
          </cell>
          <cell r="AD1882">
            <v>-148841.52916666667</v>
          </cell>
          <cell r="AE1882">
            <v>-149392.76166666666</v>
          </cell>
          <cell r="AF1882">
            <v>-150163.16624999998</v>
          </cell>
          <cell r="AG1882">
            <v>-150746.03625</v>
          </cell>
          <cell r="AH1882">
            <v>-151547.41374999998</v>
          </cell>
          <cell r="AI1882">
            <v>-151874.04499999998</v>
          </cell>
          <cell r="AJ1882">
            <v>-151719.27249999999</v>
          </cell>
          <cell r="AK1882">
            <v>-152283.77166666667</v>
          </cell>
          <cell r="AL1882">
            <v>-153194.47208333333</v>
          </cell>
          <cell r="AM1882">
            <v>-153992.85166666671</v>
          </cell>
          <cell r="AN1882">
            <v>-155046.29250000001</v>
          </cell>
          <cell r="AP1882">
            <v>-144983.58458333334</v>
          </cell>
          <cell r="AT1882">
            <v>0</v>
          </cell>
        </row>
        <row r="1883">
          <cell r="J1883">
            <v>-46244.03</v>
          </cell>
          <cell r="K1883">
            <v>-142929.24</v>
          </cell>
          <cell r="L1883">
            <v>-6201.82</v>
          </cell>
          <cell r="M1883">
            <v>-30153.82</v>
          </cell>
          <cell r="N1883">
            <v>-56039.48</v>
          </cell>
          <cell r="O1883">
            <v>-71494.539999999994</v>
          </cell>
          <cell r="P1883">
            <v>-85198.18</v>
          </cell>
          <cell r="Q1883">
            <v>8205.5300000000007</v>
          </cell>
          <cell r="R1883">
            <v>15607.82</v>
          </cell>
          <cell r="S1883">
            <v>-25560.880000000001</v>
          </cell>
          <cell r="T1883">
            <v>-102575.35</v>
          </cell>
          <cell r="U1883">
            <v>-101625.05</v>
          </cell>
          <cell r="V1883">
            <v>-104209.86</v>
          </cell>
          <cell r="W1883">
            <v>-123342.63</v>
          </cell>
          <cell r="X1883">
            <v>-159718.62</v>
          </cell>
          <cell r="Y1883">
            <v>-173791.55</v>
          </cell>
          <cell r="Z1883">
            <v>-221789.26</v>
          </cell>
          <cell r="AA1883">
            <v>-232429.09</v>
          </cell>
          <cell r="AD1883">
            <v>-9706.4591666666674</v>
          </cell>
          <cell r="AE1883">
            <v>-16754.149166666666</v>
          </cell>
          <cell r="AF1883">
            <v>-23272.395833333332</v>
          </cell>
          <cell r="AG1883">
            <v>-34214.181249999994</v>
          </cell>
          <cell r="AH1883">
            <v>-47428.248749999999</v>
          </cell>
          <cell r="AI1883">
            <v>-56099.32958333334</v>
          </cell>
          <cell r="AJ1883">
            <v>-57698.463749999995</v>
          </cell>
          <cell r="AK1883">
            <v>-63278.888333333336</v>
          </cell>
          <cell r="AL1883">
            <v>-75660.327083333323</v>
          </cell>
          <cell r="AM1883">
            <v>-88551.473333333313</v>
          </cell>
          <cell r="AN1883">
            <v>-102163.32041666667</v>
          </cell>
          <cell r="AP1883">
            <v>-133253.88416666668</v>
          </cell>
          <cell r="AT1883">
            <v>0</v>
          </cell>
        </row>
        <row r="1884">
          <cell r="J1884">
            <v>-102557.27</v>
          </cell>
          <cell r="K1884">
            <v>-25568.28</v>
          </cell>
          <cell r="L1884">
            <v>-176147.38</v>
          </cell>
          <cell r="M1884">
            <v>-176147.38</v>
          </cell>
          <cell r="N1884">
            <v>-176147.38</v>
          </cell>
          <cell r="O1884">
            <v>-176138.38</v>
          </cell>
          <cell r="P1884">
            <v>0</v>
          </cell>
          <cell r="Q1884">
            <v>0</v>
          </cell>
          <cell r="R1884">
            <v>-12094.96</v>
          </cell>
          <cell r="S1884">
            <v>21382.47</v>
          </cell>
          <cell r="T1884">
            <v>76401.17</v>
          </cell>
          <cell r="U1884">
            <v>76192.39</v>
          </cell>
          <cell r="V1884">
            <v>76192.39</v>
          </cell>
          <cell r="W1884">
            <v>76192.39</v>
          </cell>
          <cell r="X1884">
            <v>76192.39</v>
          </cell>
          <cell r="Y1884">
            <v>76192.39</v>
          </cell>
          <cell r="Z1884">
            <v>76192.39</v>
          </cell>
          <cell r="AA1884">
            <v>76192.39</v>
          </cell>
          <cell r="AD1884">
            <v>-151968.8208333333</v>
          </cell>
          <cell r="AE1884">
            <v>-128164.05750000001</v>
          </cell>
          <cell r="AF1884">
            <v>-108034.11666666665</v>
          </cell>
          <cell r="AG1884">
            <v>-87707.319166666668</v>
          </cell>
          <cell r="AH1884">
            <v>-66421.834999999992</v>
          </cell>
          <cell r="AI1884">
            <v>-48454.180833333325</v>
          </cell>
          <cell r="AJ1884">
            <v>-36766.250416666662</v>
          </cell>
          <cell r="AK1884">
            <v>-22012.065416666665</v>
          </cell>
          <cell r="AL1884">
            <v>-983.7512500000006</v>
          </cell>
          <cell r="AM1884">
            <v>20044.562916666666</v>
          </cell>
          <cell r="AN1884">
            <v>41072.502083333333</v>
          </cell>
          <cell r="AP1884">
            <v>57935.65</v>
          </cell>
          <cell r="AT1884">
            <v>0</v>
          </cell>
        </row>
        <row r="1885">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D1885">
            <v>0</v>
          </cell>
          <cell r="AE1885">
            <v>0</v>
          </cell>
          <cell r="AF1885">
            <v>0</v>
          </cell>
          <cell r="AG1885">
            <v>0</v>
          </cell>
          <cell r="AH1885">
            <v>0</v>
          </cell>
          <cell r="AI1885">
            <v>0</v>
          </cell>
          <cell r="AJ1885">
            <v>0</v>
          </cell>
          <cell r="AK1885">
            <v>0</v>
          </cell>
          <cell r="AL1885">
            <v>0</v>
          </cell>
          <cell r="AM1885">
            <v>0</v>
          </cell>
          <cell r="AN1885">
            <v>0</v>
          </cell>
          <cell r="AP1885">
            <v>0</v>
          </cell>
          <cell r="AT1885">
            <v>0</v>
          </cell>
        </row>
        <row r="1886">
          <cell r="J1886">
            <v>-811.88</v>
          </cell>
          <cell r="K1886">
            <v>-708.28</v>
          </cell>
          <cell r="L1886">
            <v>-199</v>
          </cell>
          <cell r="M1886">
            <v>-389980.79</v>
          </cell>
          <cell r="N1886">
            <v>0</v>
          </cell>
          <cell r="O1886">
            <v>15.34</v>
          </cell>
          <cell r="P1886">
            <v>-100.93</v>
          </cell>
          <cell r="Q1886">
            <v>236.97</v>
          </cell>
          <cell r="R1886">
            <v>-426761</v>
          </cell>
          <cell r="S1886">
            <v>-432468.87</v>
          </cell>
          <cell r="T1886">
            <v>0</v>
          </cell>
          <cell r="U1886">
            <v>0</v>
          </cell>
          <cell r="V1886">
            <v>-180.14</v>
          </cell>
          <cell r="W1886">
            <v>-483.58</v>
          </cell>
          <cell r="X1886">
            <v>-416633.49</v>
          </cell>
          <cell r="Y1886">
            <v>-410428.06</v>
          </cell>
          <cell r="Z1886">
            <v>25.38</v>
          </cell>
          <cell r="AA1886">
            <v>-11.35</v>
          </cell>
          <cell r="AD1886">
            <v>-100582.6375</v>
          </cell>
          <cell r="AE1886">
            <v>-118329.43041666666</v>
          </cell>
          <cell r="AF1886">
            <v>-137790.08791666667</v>
          </cell>
          <cell r="AG1886">
            <v>-121886.82166666666</v>
          </cell>
          <cell r="AH1886">
            <v>-104253.73499999999</v>
          </cell>
          <cell r="AI1886">
            <v>-104205.21416666667</v>
          </cell>
          <cell r="AJ1886">
            <v>-104169.52916666663</v>
          </cell>
          <cell r="AK1886">
            <v>-121511.60374999997</v>
          </cell>
          <cell r="AL1886">
            <v>-139715.01041666666</v>
          </cell>
          <cell r="AM1886">
            <v>-140565.92250000002</v>
          </cell>
          <cell r="AN1886">
            <v>-140565.97708333333</v>
          </cell>
          <cell r="AP1886">
            <v>-140510.46375000002</v>
          </cell>
          <cell r="AT1886">
            <v>0</v>
          </cell>
        </row>
        <row r="1887">
          <cell r="J1887">
            <v>0</v>
          </cell>
          <cell r="K1887">
            <v>0</v>
          </cell>
          <cell r="L1887">
            <v>0</v>
          </cell>
          <cell r="M1887">
            <v>-70812.63</v>
          </cell>
          <cell r="N1887">
            <v>0</v>
          </cell>
          <cell r="O1887">
            <v>0</v>
          </cell>
          <cell r="P1887">
            <v>0</v>
          </cell>
          <cell r="Q1887">
            <v>0</v>
          </cell>
          <cell r="R1887">
            <v>-66739.600000000006</v>
          </cell>
          <cell r="S1887">
            <v>-68835.789999999994</v>
          </cell>
          <cell r="T1887">
            <v>0</v>
          </cell>
          <cell r="U1887">
            <v>0</v>
          </cell>
          <cell r="V1887">
            <v>220.65</v>
          </cell>
          <cell r="W1887">
            <v>0</v>
          </cell>
          <cell r="X1887">
            <v>-64788.88</v>
          </cell>
          <cell r="Y1887">
            <v>-66852.67</v>
          </cell>
          <cell r="Z1887">
            <v>0</v>
          </cell>
          <cell r="AA1887">
            <v>0</v>
          </cell>
          <cell r="AD1887">
            <v>-17469.068333333333</v>
          </cell>
          <cell r="AE1887">
            <v>-20249.884999999998</v>
          </cell>
          <cell r="AF1887">
            <v>-22989.284166666668</v>
          </cell>
          <cell r="AG1887">
            <v>-20073.43416666667</v>
          </cell>
          <cell r="AH1887">
            <v>-17199.001666666667</v>
          </cell>
          <cell r="AI1887">
            <v>-17189.807916666668</v>
          </cell>
          <cell r="AJ1887">
            <v>-17180.61416666667</v>
          </cell>
          <cell r="AK1887">
            <v>-19880.150833333337</v>
          </cell>
          <cell r="AL1887">
            <v>-22414.689166666667</v>
          </cell>
          <cell r="AM1887">
            <v>-22249.690833333338</v>
          </cell>
          <cell r="AN1887">
            <v>-22249.690833333338</v>
          </cell>
          <cell r="AP1887">
            <v>-22249.690833333338</v>
          </cell>
          <cell r="AT1887">
            <v>0</v>
          </cell>
        </row>
        <row r="1888">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D1888">
            <v>0</v>
          </cell>
          <cell r="AE1888">
            <v>0</v>
          </cell>
          <cell r="AF1888">
            <v>0</v>
          </cell>
          <cell r="AG1888">
            <v>0</v>
          </cell>
          <cell r="AH1888">
            <v>0</v>
          </cell>
          <cell r="AI1888">
            <v>0</v>
          </cell>
          <cell r="AJ1888">
            <v>0</v>
          </cell>
          <cell r="AK1888">
            <v>0</v>
          </cell>
          <cell r="AL1888">
            <v>0</v>
          </cell>
          <cell r="AM1888">
            <v>0</v>
          </cell>
          <cell r="AN1888">
            <v>0</v>
          </cell>
          <cell r="AP1888">
            <v>0</v>
          </cell>
          <cell r="AT1888">
            <v>0</v>
          </cell>
        </row>
        <row r="1889">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D1889">
            <v>0</v>
          </cell>
          <cell r="AE1889">
            <v>0</v>
          </cell>
          <cell r="AF1889">
            <v>0</v>
          </cell>
          <cell r="AG1889">
            <v>0</v>
          </cell>
          <cell r="AH1889">
            <v>0</v>
          </cell>
          <cell r="AI1889">
            <v>0</v>
          </cell>
          <cell r="AJ1889">
            <v>0</v>
          </cell>
          <cell r="AK1889">
            <v>0</v>
          </cell>
          <cell r="AL1889">
            <v>0</v>
          </cell>
          <cell r="AM1889">
            <v>0</v>
          </cell>
          <cell r="AN1889">
            <v>0</v>
          </cell>
          <cell r="AP1889">
            <v>0</v>
          </cell>
          <cell r="AT1889">
            <v>0</v>
          </cell>
        </row>
        <row r="1890">
          <cell r="J1890">
            <v>13093.27</v>
          </cell>
          <cell r="K1890">
            <v>20068.09</v>
          </cell>
          <cell r="L1890">
            <v>18078.580000000002</v>
          </cell>
          <cell r="M1890">
            <v>21636.79</v>
          </cell>
          <cell r="N1890">
            <v>12633.92</v>
          </cell>
          <cell r="O1890">
            <v>12060.92</v>
          </cell>
          <cell r="P1890">
            <v>10596.2</v>
          </cell>
          <cell r="Q1890">
            <v>12116.98</v>
          </cell>
          <cell r="R1890">
            <v>10510.87</v>
          </cell>
          <cell r="S1890">
            <v>14398.23</v>
          </cell>
          <cell r="T1890">
            <v>10454.92</v>
          </cell>
          <cell r="U1890">
            <v>12217.74</v>
          </cell>
          <cell r="V1890">
            <v>16455.86</v>
          </cell>
          <cell r="W1890">
            <v>13507.21</v>
          </cell>
          <cell r="X1890">
            <v>18159.95</v>
          </cell>
          <cell r="Y1890">
            <v>17280.439999999999</v>
          </cell>
          <cell r="Z1890">
            <v>19227.47</v>
          </cell>
          <cell r="AA1890">
            <v>19578.38</v>
          </cell>
          <cell r="AD1890">
            <v>14300.942500000003</v>
          </cell>
          <cell r="AE1890">
            <v>14313.094583333334</v>
          </cell>
          <cell r="AF1890">
            <v>14192.430000000002</v>
          </cell>
          <cell r="AG1890">
            <v>14312.046666666667</v>
          </cell>
          <cell r="AH1890">
            <v>14178.795833333335</v>
          </cell>
          <cell r="AI1890">
            <v>14128.983749999999</v>
          </cell>
          <cell r="AJ1890">
            <v>13995.721666666666</v>
          </cell>
          <cell r="AK1890">
            <v>13725.742083333331</v>
          </cell>
          <cell r="AL1890">
            <v>13547.617916666668</v>
          </cell>
          <cell r="AM1890">
            <v>13640.834583333335</v>
          </cell>
          <cell r="AN1890">
            <v>14228.793333333333</v>
          </cell>
          <cell r="AP1890">
            <v>15240.136250000001</v>
          </cell>
          <cell r="AT1890">
            <v>0</v>
          </cell>
        </row>
        <row r="1891">
          <cell r="J1891">
            <v>0</v>
          </cell>
          <cell r="K1891">
            <v>0</v>
          </cell>
          <cell r="L1891">
            <v>0</v>
          </cell>
          <cell r="M1891">
            <v>0</v>
          </cell>
          <cell r="N1891">
            <v>0</v>
          </cell>
          <cell r="O1891">
            <v>0</v>
          </cell>
          <cell r="P1891">
            <v>0</v>
          </cell>
          <cell r="Q1891">
            <v>0</v>
          </cell>
          <cell r="R1891">
            <v>0</v>
          </cell>
          <cell r="S1891">
            <v>0</v>
          </cell>
          <cell r="T1891">
            <v>0</v>
          </cell>
          <cell r="U1891">
            <v>0</v>
          </cell>
          <cell r="V1891">
            <v>299423.58</v>
          </cell>
          <cell r="W1891">
            <v>0</v>
          </cell>
          <cell r="X1891">
            <v>0</v>
          </cell>
          <cell r="Y1891">
            <v>0</v>
          </cell>
          <cell r="Z1891">
            <v>0</v>
          </cell>
          <cell r="AA1891">
            <v>0</v>
          </cell>
          <cell r="AD1891">
            <v>0</v>
          </cell>
          <cell r="AE1891">
            <v>0</v>
          </cell>
          <cell r="AF1891">
            <v>0</v>
          </cell>
          <cell r="AG1891">
            <v>0</v>
          </cell>
          <cell r="AH1891">
            <v>0</v>
          </cell>
          <cell r="AI1891">
            <v>12475.9825</v>
          </cell>
          <cell r="AJ1891">
            <v>24951.965</v>
          </cell>
          <cell r="AK1891">
            <v>24951.965</v>
          </cell>
          <cell r="AL1891">
            <v>24951.965</v>
          </cell>
          <cell r="AM1891">
            <v>24951.965</v>
          </cell>
          <cell r="AN1891">
            <v>24951.965</v>
          </cell>
          <cell r="AP1891">
            <v>24951.965</v>
          </cell>
          <cell r="AT1891">
            <v>0</v>
          </cell>
        </row>
        <row r="1892">
          <cell r="J1892">
            <v>-8639.4</v>
          </cell>
          <cell r="K1892">
            <v>-9861.9500000000007</v>
          </cell>
          <cell r="L1892">
            <v>-9244.31</v>
          </cell>
          <cell r="M1892">
            <v>-11714.99</v>
          </cell>
          <cell r="N1892">
            <v>-9186.5300000000007</v>
          </cell>
          <cell r="O1892">
            <v>-16215.39</v>
          </cell>
          <cell r="P1892">
            <v>-15177.16</v>
          </cell>
          <cell r="Q1892">
            <v>-10875.64</v>
          </cell>
          <cell r="R1892">
            <v>-11698.5</v>
          </cell>
          <cell r="S1892">
            <v>-10309.73</v>
          </cell>
          <cell r="T1892">
            <v>-11606</v>
          </cell>
          <cell r="U1892">
            <v>-14204.71</v>
          </cell>
          <cell r="V1892">
            <v>-7629.8</v>
          </cell>
          <cell r="W1892">
            <v>-9036.18</v>
          </cell>
          <cell r="X1892">
            <v>-7019.34</v>
          </cell>
          <cell r="Y1892">
            <v>-5378.74</v>
          </cell>
          <cell r="Z1892">
            <v>-9939.07</v>
          </cell>
          <cell r="AA1892">
            <v>-7086.39</v>
          </cell>
          <cell r="AD1892">
            <v>-11170.237500000001</v>
          </cell>
          <cell r="AE1892">
            <v>-11103.859583333333</v>
          </cell>
          <cell r="AF1892">
            <v>-11092.672083333333</v>
          </cell>
          <cell r="AG1892">
            <v>-11093.037083333331</v>
          </cell>
          <cell r="AH1892">
            <v>-11307.098333333333</v>
          </cell>
          <cell r="AI1892">
            <v>-11519.125833333334</v>
          </cell>
          <cell r="AJ1892">
            <v>-11442.652083333332</v>
          </cell>
          <cell r="AK1892">
            <v>-11315.537916666668</v>
          </cell>
          <cell r="AL1892">
            <v>-10958.820416666667</v>
          </cell>
          <cell r="AM1892">
            <v>-10726.165833333334</v>
          </cell>
          <cell r="AN1892">
            <v>-10377.146666666666</v>
          </cell>
          <cell r="AP1892">
            <v>-9760.3912500000006</v>
          </cell>
          <cell r="AT1892">
            <v>0</v>
          </cell>
        </row>
        <row r="1893">
          <cell r="J1893">
            <v>-5856.48</v>
          </cell>
          <cell r="K1893">
            <v>-9635.2999999999993</v>
          </cell>
          <cell r="L1893">
            <v>-5745.23</v>
          </cell>
          <cell r="M1893">
            <v>-7983</v>
          </cell>
          <cell r="N1893">
            <v>-7480.09</v>
          </cell>
          <cell r="O1893">
            <v>-6925.17</v>
          </cell>
          <cell r="P1893">
            <v>-5577.16</v>
          </cell>
          <cell r="Q1893">
            <v>-5887.03</v>
          </cell>
          <cell r="R1893">
            <v>-5905.82</v>
          </cell>
          <cell r="S1893">
            <v>-6703.81</v>
          </cell>
          <cell r="T1893">
            <v>-7155.64</v>
          </cell>
          <cell r="U1893">
            <v>-5933.9</v>
          </cell>
          <cell r="V1893">
            <v>-6033.9</v>
          </cell>
          <cell r="W1893">
            <v>-6760.54</v>
          </cell>
          <cell r="X1893">
            <v>-5875.56</v>
          </cell>
          <cell r="Y1893">
            <v>-5635.23</v>
          </cell>
          <cell r="Z1893">
            <v>-8347.74</v>
          </cell>
          <cell r="AA1893">
            <v>-5174.72</v>
          </cell>
          <cell r="AD1893">
            <v>-6748.532916666667</v>
          </cell>
          <cell r="AE1893">
            <v>-6729.4987499999997</v>
          </cell>
          <cell r="AF1893">
            <v>-6762.552083333333</v>
          </cell>
          <cell r="AG1893">
            <v>-6815.795000000001</v>
          </cell>
          <cell r="AH1893">
            <v>-6774.1495833333329</v>
          </cell>
          <cell r="AI1893">
            <v>-6739.7783333333327</v>
          </cell>
          <cell r="AJ1893">
            <v>-6627.389166666665</v>
          </cell>
          <cell r="AK1893">
            <v>-6513.0379166666671</v>
          </cell>
          <cell r="AL1893">
            <v>-6420.6445833333337</v>
          </cell>
          <cell r="AM1893">
            <v>-6358.9729166666666</v>
          </cell>
          <cell r="AN1893">
            <v>-6322.1895833333328</v>
          </cell>
          <cell r="AP1893">
            <v>-8195.7158333333336</v>
          </cell>
          <cell r="AT1893">
            <v>0</v>
          </cell>
        </row>
        <row r="1894">
          <cell r="J1894">
            <v>-4203.21</v>
          </cell>
          <cell r="K1894">
            <v>-4930.09</v>
          </cell>
          <cell r="L1894">
            <v>-2582.7199999999998</v>
          </cell>
          <cell r="M1894">
            <v>-1646.19</v>
          </cell>
          <cell r="N1894">
            <v>-5891.11</v>
          </cell>
          <cell r="O1894">
            <v>78071.03</v>
          </cell>
          <cell r="P1894">
            <v>70832</v>
          </cell>
          <cell r="Q1894">
            <v>0</v>
          </cell>
          <cell r="R1894">
            <v>16805.16</v>
          </cell>
          <cell r="S1894">
            <v>122823.11</v>
          </cell>
          <cell r="T1894">
            <v>0</v>
          </cell>
          <cell r="U1894">
            <v>-8428.52</v>
          </cell>
          <cell r="V1894">
            <v>-227833.11</v>
          </cell>
          <cell r="W1894">
            <v>0</v>
          </cell>
          <cell r="X1894">
            <v>119568.48</v>
          </cell>
          <cell r="Y1894">
            <v>311677.74</v>
          </cell>
          <cell r="Z1894">
            <v>0</v>
          </cell>
          <cell r="AA1894">
            <v>125131.49</v>
          </cell>
          <cell r="AD1894">
            <v>33447.618333333325</v>
          </cell>
          <cell r="AE1894">
            <v>30440.603750000006</v>
          </cell>
          <cell r="AF1894">
            <v>28606.62833333333</v>
          </cell>
          <cell r="AG1894">
            <v>29779.6675</v>
          </cell>
          <cell r="AH1894">
            <v>25758.561249999999</v>
          </cell>
          <cell r="AI1894">
            <v>12419.542500000001</v>
          </cell>
          <cell r="AJ1894">
            <v>3307.0504166666688</v>
          </cell>
          <cell r="AK1894">
            <v>8602.1041666666661</v>
          </cell>
          <cell r="AL1894">
            <v>26746.901249999995</v>
          </cell>
          <cell r="AM1894">
            <v>40047.527916666666</v>
          </cell>
          <cell r="AN1894">
            <v>42253.843333333338</v>
          </cell>
          <cell r="AP1894">
            <v>48806.088333333326</v>
          </cell>
          <cell r="AT1894">
            <v>0</v>
          </cell>
        </row>
        <row r="1895">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D1895">
            <v>0</v>
          </cell>
          <cell r="AE1895">
            <v>0</v>
          </cell>
          <cell r="AF1895">
            <v>0</v>
          </cell>
          <cell r="AG1895">
            <v>0</v>
          </cell>
          <cell r="AH1895">
            <v>0</v>
          </cell>
          <cell r="AI1895">
            <v>0</v>
          </cell>
          <cell r="AJ1895">
            <v>0</v>
          </cell>
          <cell r="AK1895">
            <v>0</v>
          </cell>
          <cell r="AL1895">
            <v>0</v>
          </cell>
          <cell r="AM1895">
            <v>0</v>
          </cell>
          <cell r="AN1895">
            <v>0</v>
          </cell>
          <cell r="AP1895">
            <v>0</v>
          </cell>
          <cell r="AT1895">
            <v>0</v>
          </cell>
        </row>
        <row r="1896">
          <cell r="J1896">
            <v>-22323.83</v>
          </cell>
          <cell r="K1896">
            <v>-21625.01</v>
          </cell>
          <cell r="L1896">
            <v>-18882.82</v>
          </cell>
          <cell r="M1896">
            <v>-18232.61</v>
          </cell>
          <cell r="N1896">
            <v>-26531.119999999999</v>
          </cell>
          <cell r="O1896">
            <v>-27164.41</v>
          </cell>
          <cell r="P1896">
            <v>-26238.97</v>
          </cell>
          <cell r="Q1896">
            <v>-23161.78</v>
          </cell>
          <cell r="R1896">
            <v>-27108.97</v>
          </cell>
          <cell r="S1896">
            <v>-25651.97</v>
          </cell>
          <cell r="T1896">
            <v>-30507.88</v>
          </cell>
          <cell r="U1896">
            <v>-20356.439999999999</v>
          </cell>
          <cell r="V1896">
            <v>-28647.17</v>
          </cell>
          <cell r="W1896">
            <v>-23370.29</v>
          </cell>
          <cell r="X1896">
            <v>-22577.599999999999</v>
          </cell>
          <cell r="Y1896">
            <v>-25135.360000000001</v>
          </cell>
          <cell r="Z1896">
            <v>-24757.58</v>
          </cell>
          <cell r="AA1896">
            <v>-24329.77</v>
          </cell>
          <cell r="AD1896">
            <v>-22740.362083333337</v>
          </cell>
          <cell r="AE1896">
            <v>-23043.467083333337</v>
          </cell>
          <cell r="AF1896">
            <v>-23379.173750000002</v>
          </cell>
          <cell r="AG1896">
            <v>-23861.100416666664</v>
          </cell>
          <cell r="AH1896">
            <v>-24062.596666666665</v>
          </cell>
          <cell r="AI1896">
            <v>-24245.623333333333</v>
          </cell>
          <cell r="AJ1896">
            <v>-24581.815833333338</v>
          </cell>
          <cell r="AK1896">
            <v>-24808.485000000001</v>
          </cell>
          <cell r="AL1896">
            <v>-25250.048750000002</v>
          </cell>
          <cell r="AM1896">
            <v>-25463.765833333335</v>
          </cell>
          <cell r="AN1896">
            <v>-25271.758333333335</v>
          </cell>
          <cell r="AP1896">
            <v>-24666.307499999999</v>
          </cell>
          <cell r="AT1896">
            <v>0</v>
          </cell>
        </row>
        <row r="1897">
          <cell r="J1897">
            <v>1554.13</v>
          </cell>
          <cell r="K1897">
            <v>-1633.01</v>
          </cell>
          <cell r="L1897">
            <v>-1633.01</v>
          </cell>
          <cell r="M1897">
            <v>-1633.01</v>
          </cell>
          <cell r="N1897">
            <v>211.47</v>
          </cell>
          <cell r="O1897">
            <v>110.36</v>
          </cell>
          <cell r="P1897">
            <v>87.03</v>
          </cell>
          <cell r="Q1897">
            <v>87.03</v>
          </cell>
          <cell r="R1897">
            <v>-208.23</v>
          </cell>
          <cell r="S1897">
            <v>31.37</v>
          </cell>
          <cell r="T1897">
            <v>-254.03</v>
          </cell>
          <cell r="U1897">
            <v>87.03</v>
          </cell>
          <cell r="V1897">
            <v>-88.44</v>
          </cell>
          <cell r="W1897">
            <v>-88.44</v>
          </cell>
          <cell r="X1897">
            <v>-523.44000000000005</v>
          </cell>
          <cell r="Y1897">
            <v>-136</v>
          </cell>
          <cell r="Z1897">
            <v>-88.44</v>
          </cell>
          <cell r="AA1897">
            <v>-88.44</v>
          </cell>
          <cell r="AD1897">
            <v>-886.55833333333328</v>
          </cell>
          <cell r="AE1897">
            <v>-730.55416666666679</v>
          </cell>
          <cell r="AF1897">
            <v>-597.75625000000002</v>
          </cell>
          <cell r="AG1897">
            <v>-466.86666666666662</v>
          </cell>
          <cell r="AH1897">
            <v>-337.74083333333328</v>
          </cell>
          <cell r="AI1897">
            <v>-334.51291666666663</v>
          </cell>
          <cell r="AJ1897">
            <v>-338.59625</v>
          </cell>
          <cell r="AK1897">
            <v>-228.00708333333333</v>
          </cell>
          <cell r="AL1897">
            <v>-119.39958333333334</v>
          </cell>
          <cell r="AM1897">
            <v>-69.520416666666677</v>
          </cell>
          <cell r="AN1897">
            <v>-90.300000000000011</v>
          </cell>
          <cell r="AP1897">
            <v>-120.51708333333335</v>
          </cell>
          <cell r="AT1897">
            <v>0</v>
          </cell>
        </row>
        <row r="1898">
          <cell r="J1898">
            <v>0</v>
          </cell>
          <cell r="K1898">
            <v>0</v>
          </cell>
          <cell r="L1898">
            <v>-500</v>
          </cell>
          <cell r="M1898">
            <v>0</v>
          </cell>
          <cell r="N1898">
            <v>0</v>
          </cell>
          <cell r="O1898">
            <v>0</v>
          </cell>
          <cell r="P1898">
            <v>0</v>
          </cell>
          <cell r="Q1898">
            <v>20</v>
          </cell>
          <cell r="R1898">
            <v>500</v>
          </cell>
          <cell r="S1898">
            <v>20</v>
          </cell>
          <cell r="T1898">
            <v>0</v>
          </cell>
          <cell r="U1898">
            <v>-500</v>
          </cell>
          <cell r="V1898">
            <v>0</v>
          </cell>
          <cell r="W1898">
            <v>-500</v>
          </cell>
          <cell r="X1898">
            <v>0</v>
          </cell>
          <cell r="Y1898">
            <v>0</v>
          </cell>
          <cell r="Z1898">
            <v>0</v>
          </cell>
          <cell r="AA1898">
            <v>0</v>
          </cell>
          <cell r="AD1898">
            <v>-126.37916666666666</v>
          </cell>
          <cell r="AE1898">
            <v>-104.71249999999999</v>
          </cell>
          <cell r="AF1898">
            <v>-41.010416666666671</v>
          </cell>
          <cell r="AG1898">
            <v>2.2270833333333315</v>
          </cell>
          <cell r="AH1898">
            <v>-17.868750000000002</v>
          </cell>
          <cell r="AI1898">
            <v>-38.333333333333336</v>
          </cell>
          <cell r="AJ1898">
            <v>-59.166666666666664</v>
          </cell>
          <cell r="AK1898">
            <v>-59.166666666666664</v>
          </cell>
          <cell r="AL1898">
            <v>-38.333333333333336</v>
          </cell>
          <cell r="AM1898">
            <v>-38.333333333333336</v>
          </cell>
          <cell r="AN1898">
            <v>-38.333333333333336</v>
          </cell>
          <cell r="AP1898">
            <v>-39.166666666666664</v>
          </cell>
          <cell r="AT1898">
            <v>0</v>
          </cell>
        </row>
        <row r="1899">
          <cell r="J1899">
            <v>-1110041</v>
          </cell>
          <cell r="K1899">
            <v>-1214275</v>
          </cell>
          <cell r="L1899">
            <v>-208480</v>
          </cell>
          <cell r="M1899">
            <v>-208480</v>
          </cell>
          <cell r="N1899">
            <v>-309009</v>
          </cell>
          <cell r="O1899">
            <v>-309009</v>
          </cell>
          <cell r="P1899">
            <v>-309009</v>
          </cell>
          <cell r="Q1899">
            <v>-426670</v>
          </cell>
          <cell r="R1899">
            <v>0</v>
          </cell>
          <cell r="S1899">
            <v>0</v>
          </cell>
          <cell r="T1899">
            <v>-106151</v>
          </cell>
          <cell r="U1899">
            <v>-106151</v>
          </cell>
          <cell r="V1899">
            <v>-106151</v>
          </cell>
          <cell r="W1899">
            <v>-227414</v>
          </cell>
          <cell r="X1899">
            <v>-227414</v>
          </cell>
          <cell r="Y1899">
            <v>-227414</v>
          </cell>
          <cell r="Z1899">
            <v>-334960</v>
          </cell>
          <cell r="AA1899">
            <v>-334960</v>
          </cell>
          <cell r="AD1899">
            <v>-694323.79166666663</v>
          </cell>
          <cell r="AE1899">
            <v>-651978.95833333337</v>
          </cell>
          <cell r="AF1899">
            <v>-568162.70833333337</v>
          </cell>
          <cell r="AG1899">
            <v>-484425.83333333331</v>
          </cell>
          <cell r="AH1899">
            <v>-400768.33333333331</v>
          </cell>
          <cell r="AI1899">
            <v>-317110.83333333331</v>
          </cell>
          <cell r="AJ1899">
            <v>-234162.875</v>
          </cell>
          <cell r="AK1899">
            <v>-193832.58333333334</v>
          </cell>
          <cell r="AL1899">
            <v>-195410.41666666666</v>
          </cell>
          <cell r="AM1899">
            <v>-197280.625</v>
          </cell>
          <cell r="AN1899">
            <v>-199443.20833333334</v>
          </cell>
          <cell r="AP1899">
            <v>-203677.20833333334</v>
          </cell>
          <cell r="AT1899">
            <v>0</v>
          </cell>
        </row>
        <row r="1900">
          <cell r="J1900">
            <v>0</v>
          </cell>
          <cell r="K1900">
            <v>0</v>
          </cell>
          <cell r="L1900">
            <v>0</v>
          </cell>
          <cell r="M1900">
            <v>0</v>
          </cell>
          <cell r="N1900">
            <v>0</v>
          </cell>
          <cell r="O1900">
            <v>0</v>
          </cell>
          <cell r="P1900">
            <v>0</v>
          </cell>
          <cell r="Q1900">
            <v>0</v>
          </cell>
          <cell r="R1900">
            <v>0</v>
          </cell>
          <cell r="S1900">
            <v>0</v>
          </cell>
          <cell r="T1900">
            <v>0</v>
          </cell>
          <cell r="U1900">
            <v>-122.4</v>
          </cell>
          <cell r="V1900">
            <v>0</v>
          </cell>
          <cell r="W1900">
            <v>122.4</v>
          </cell>
          <cell r="X1900">
            <v>0</v>
          </cell>
          <cell r="Y1900">
            <v>122.4</v>
          </cell>
          <cell r="Z1900">
            <v>122.4</v>
          </cell>
          <cell r="AA1900">
            <v>0</v>
          </cell>
          <cell r="AD1900">
            <v>-16.817499999999999</v>
          </cell>
          <cell r="AE1900">
            <v>-16.092499999999998</v>
          </cell>
          <cell r="AF1900">
            <v>-7.8649999999999993</v>
          </cell>
          <cell r="AG1900">
            <v>0</v>
          </cell>
          <cell r="AH1900">
            <v>-5.1000000000000005</v>
          </cell>
          <cell r="AI1900">
            <v>-10.200000000000001</v>
          </cell>
          <cell r="AJ1900">
            <v>-5.1000000000000005</v>
          </cell>
          <cell r="AK1900">
            <v>0</v>
          </cell>
          <cell r="AL1900">
            <v>5.1000000000000005</v>
          </cell>
          <cell r="AM1900">
            <v>15.300000000000002</v>
          </cell>
          <cell r="AN1900">
            <v>20.400000000000002</v>
          </cell>
          <cell r="AP1900">
            <v>31.325000000000003</v>
          </cell>
          <cell r="AT1900">
            <v>0</v>
          </cell>
        </row>
        <row r="1901">
          <cell r="J1901">
            <v>0</v>
          </cell>
          <cell r="K1901">
            <v>-149605.88</v>
          </cell>
          <cell r="L1901">
            <v>-17218.21</v>
          </cell>
          <cell r="M1901">
            <v>-46436.07</v>
          </cell>
          <cell r="N1901">
            <v>0</v>
          </cell>
          <cell r="O1901">
            <v>-44.74</v>
          </cell>
          <cell r="P1901">
            <v>-107631.45</v>
          </cell>
          <cell r="Q1901">
            <v>-52698.58</v>
          </cell>
          <cell r="R1901">
            <v>-105.01</v>
          </cell>
          <cell r="S1901">
            <v>-969.36</v>
          </cell>
          <cell r="T1901">
            <v>-566.48</v>
          </cell>
          <cell r="U1901">
            <v>-90331.42</v>
          </cell>
          <cell r="V1901">
            <v>-150756.14000000001</v>
          </cell>
          <cell r="W1901">
            <v>-334.64</v>
          </cell>
          <cell r="X1901">
            <v>-305.5</v>
          </cell>
          <cell r="Y1901">
            <v>-6837.05</v>
          </cell>
          <cell r="Z1901">
            <v>-4506146.9800000004</v>
          </cell>
          <cell r="AA1901">
            <v>-146940.64000000001</v>
          </cell>
          <cell r="AD1901">
            <v>-40657.680833333339</v>
          </cell>
          <cell r="AE1901">
            <v>-42049.667916666665</v>
          </cell>
          <cell r="AF1901">
            <v>-40787.306250000001</v>
          </cell>
          <cell r="AG1901">
            <v>-35799.529166666667</v>
          </cell>
          <cell r="AH1901">
            <v>-35042.845416666663</v>
          </cell>
          <cell r="AI1901">
            <v>-45082.105833333335</v>
          </cell>
          <cell r="AJ1901">
            <v>-45143.976666666662</v>
          </cell>
          <cell r="AK1901">
            <v>-38219.645416666674</v>
          </cell>
          <cell r="AL1901">
            <v>-35864.990000000005</v>
          </cell>
          <cell r="AM1901">
            <v>-221971.15500000003</v>
          </cell>
          <cell r="AN1901">
            <v>-415847.94166666671</v>
          </cell>
          <cell r="AP1901">
            <v>-445996.27916666673</v>
          </cell>
          <cell r="AT1901">
            <v>0</v>
          </cell>
        </row>
        <row r="1902">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D1902">
            <v>0</v>
          </cell>
          <cell r="AE1902">
            <v>0</v>
          </cell>
          <cell r="AF1902">
            <v>0</v>
          </cell>
          <cell r="AG1902">
            <v>0</v>
          </cell>
          <cell r="AH1902">
            <v>0</v>
          </cell>
          <cell r="AI1902">
            <v>0</v>
          </cell>
          <cell r="AJ1902">
            <v>0</v>
          </cell>
          <cell r="AK1902">
            <v>0</v>
          </cell>
          <cell r="AL1902">
            <v>0</v>
          </cell>
          <cell r="AM1902">
            <v>0</v>
          </cell>
          <cell r="AN1902">
            <v>0</v>
          </cell>
          <cell r="AP1902">
            <v>0</v>
          </cell>
          <cell r="AT1902">
            <v>0</v>
          </cell>
        </row>
        <row r="1903">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D1903">
            <v>0</v>
          </cell>
          <cell r="AE1903">
            <v>0</v>
          </cell>
          <cell r="AF1903">
            <v>0</v>
          </cell>
          <cell r="AG1903">
            <v>0</v>
          </cell>
          <cell r="AH1903">
            <v>0</v>
          </cell>
          <cell r="AI1903">
            <v>0</v>
          </cell>
          <cell r="AJ1903">
            <v>0</v>
          </cell>
          <cell r="AK1903">
            <v>0</v>
          </cell>
          <cell r="AL1903">
            <v>0</v>
          </cell>
          <cell r="AM1903">
            <v>0</v>
          </cell>
          <cell r="AN1903">
            <v>0</v>
          </cell>
          <cell r="AP1903">
            <v>0</v>
          </cell>
          <cell r="AT1903" t="str">
            <v>56</v>
          </cell>
        </row>
        <row r="1904">
          <cell r="J1904">
            <v>0</v>
          </cell>
          <cell r="K1904">
            <v>0</v>
          </cell>
          <cell r="L1904">
            <v>0</v>
          </cell>
          <cell r="M1904">
            <v>-1896.11</v>
          </cell>
          <cell r="N1904">
            <v>0</v>
          </cell>
          <cell r="O1904">
            <v>0</v>
          </cell>
          <cell r="P1904">
            <v>0</v>
          </cell>
          <cell r="Q1904">
            <v>0</v>
          </cell>
          <cell r="R1904">
            <v>-1813.11</v>
          </cell>
          <cell r="S1904">
            <v>-1793.11</v>
          </cell>
          <cell r="T1904">
            <v>0</v>
          </cell>
          <cell r="U1904">
            <v>0</v>
          </cell>
          <cell r="V1904">
            <v>0</v>
          </cell>
          <cell r="W1904">
            <v>0</v>
          </cell>
          <cell r="X1904">
            <v>-1796.88</v>
          </cell>
          <cell r="Y1904">
            <v>-1796.88</v>
          </cell>
          <cell r="Z1904">
            <v>0</v>
          </cell>
          <cell r="AA1904">
            <v>0</v>
          </cell>
          <cell r="AD1904">
            <v>-311.42583333333329</v>
          </cell>
          <cell r="AE1904">
            <v>-386.97208333333333</v>
          </cell>
          <cell r="AF1904">
            <v>-499.39791666666662</v>
          </cell>
          <cell r="AG1904">
            <v>-497.40249999999997</v>
          </cell>
          <cell r="AH1904">
            <v>-458.52749999999997</v>
          </cell>
          <cell r="AI1904">
            <v>-458.52749999999997</v>
          </cell>
          <cell r="AJ1904">
            <v>-458.52749999999997</v>
          </cell>
          <cell r="AK1904">
            <v>-533.39750000000004</v>
          </cell>
          <cell r="AL1904">
            <v>-604.13291666666669</v>
          </cell>
          <cell r="AM1904">
            <v>-599.99833333333333</v>
          </cell>
          <cell r="AN1904">
            <v>-599.99833333333333</v>
          </cell>
          <cell r="AP1904">
            <v>-599.99833333333333</v>
          </cell>
          <cell r="AT1904">
            <v>0</v>
          </cell>
        </row>
        <row r="1905">
          <cell r="J1905">
            <v>1253798.79</v>
          </cell>
          <cell r="K1905">
            <v>134886.82</v>
          </cell>
          <cell r="L1905">
            <v>-575078.52</v>
          </cell>
          <cell r="M1905">
            <v>-1038336.34</v>
          </cell>
          <cell r="N1905">
            <v>-1455019.07</v>
          </cell>
          <cell r="O1905">
            <v>-764619.68</v>
          </cell>
          <cell r="P1905">
            <v>-742099.84</v>
          </cell>
          <cell r="Q1905">
            <v>-434833.18</v>
          </cell>
          <cell r="R1905">
            <v>2189285.9500000002</v>
          </cell>
          <cell r="S1905">
            <v>3069824.52</v>
          </cell>
          <cell r="T1905">
            <v>3849512.61</v>
          </cell>
          <cell r="U1905">
            <v>3231361.06</v>
          </cell>
          <cell r="V1905">
            <v>1497129.42</v>
          </cell>
          <cell r="W1905">
            <v>598289.69999999995</v>
          </cell>
          <cell r="X1905">
            <v>-591035.96</v>
          </cell>
          <cell r="Y1905">
            <v>-1577851.52</v>
          </cell>
          <cell r="Z1905">
            <v>-1682294.75</v>
          </cell>
          <cell r="AA1905">
            <v>-2001466.9</v>
          </cell>
          <cell r="AD1905">
            <v>417348.22291666683</v>
          </cell>
          <cell r="AE1905">
            <v>417450.24249999999</v>
          </cell>
          <cell r="AF1905">
            <v>511011.40499999997</v>
          </cell>
          <cell r="AG1905">
            <v>608853.76000000001</v>
          </cell>
          <cell r="AH1905">
            <v>688696.4258333334</v>
          </cell>
          <cell r="AI1905">
            <v>736695.70291666675</v>
          </cell>
          <cell r="AJ1905">
            <v>766142.9325</v>
          </cell>
          <cell r="AK1905">
            <v>784786.49249999982</v>
          </cell>
          <cell r="AL1905">
            <v>761641.80000000016</v>
          </cell>
          <cell r="AM1905">
            <v>729692.18083333352</v>
          </cell>
          <cell r="AN1905">
            <v>668687.06000000017</v>
          </cell>
          <cell r="AP1905">
            <v>443035.90166666667</v>
          </cell>
          <cell r="AT1905">
            <v>0</v>
          </cell>
        </row>
        <row r="1906">
          <cell r="J1906">
            <v>-15492440.289999999</v>
          </cell>
          <cell r="K1906">
            <v>-16463571.99</v>
          </cell>
          <cell r="L1906">
            <v>-16940438.859999999</v>
          </cell>
          <cell r="M1906">
            <v>-18534409.25</v>
          </cell>
          <cell r="N1906">
            <v>-18502384.34</v>
          </cell>
          <cell r="O1906">
            <v>-18405820.449999999</v>
          </cell>
          <cell r="P1906">
            <v>-19983458.510000002</v>
          </cell>
          <cell r="Q1906">
            <v>-17105387.32</v>
          </cell>
          <cell r="R1906">
            <v>-17094931.66</v>
          </cell>
          <cell r="S1906">
            <v>-17678129.09</v>
          </cell>
          <cell r="T1906">
            <v>-18546057.18</v>
          </cell>
          <cell r="U1906">
            <v>-17025039.48</v>
          </cell>
          <cell r="V1906">
            <v>-18022379.440000001</v>
          </cell>
          <cell r="W1906">
            <v>-17376358.600000001</v>
          </cell>
          <cell r="X1906">
            <v>-18226495.91</v>
          </cell>
          <cell r="Y1906">
            <v>-19339811.670000002</v>
          </cell>
          <cell r="Z1906">
            <v>-19322769.609999999</v>
          </cell>
          <cell r="AA1906">
            <v>-19729960.82</v>
          </cell>
          <cell r="AD1906">
            <v>-15614252.80833333</v>
          </cell>
          <cell r="AE1906">
            <v>-16152979.741249999</v>
          </cell>
          <cell r="AF1906">
            <v>-16691432.915833332</v>
          </cell>
          <cell r="AG1906">
            <v>-17161960.271666668</v>
          </cell>
          <cell r="AH1906">
            <v>-17512551.144166667</v>
          </cell>
          <cell r="AI1906">
            <v>-17753086.499583334</v>
          </cell>
          <cell r="AJ1906">
            <v>-17896533.40625</v>
          </cell>
          <cell r="AK1906">
            <v>-17988151.892083332</v>
          </cell>
          <cell r="AL1906">
            <v>-18075296.036666665</v>
          </cell>
          <cell r="AM1906">
            <v>-18143037.190416668</v>
          </cell>
          <cell r="AN1906">
            <v>-18232392.425416667</v>
          </cell>
          <cell r="AP1906">
            <v>-18209076.602083333</v>
          </cell>
          <cell r="AT1906">
            <v>0</v>
          </cell>
        </row>
        <row r="1907">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D1907">
            <v>0</v>
          </cell>
          <cell r="AE1907">
            <v>0</v>
          </cell>
          <cell r="AF1907">
            <v>0</v>
          </cell>
          <cell r="AG1907">
            <v>0</v>
          </cell>
          <cell r="AH1907">
            <v>0</v>
          </cell>
          <cell r="AI1907">
            <v>0</v>
          </cell>
          <cell r="AJ1907">
            <v>0</v>
          </cell>
          <cell r="AK1907">
            <v>0</v>
          </cell>
          <cell r="AL1907">
            <v>0</v>
          </cell>
          <cell r="AM1907">
            <v>0</v>
          </cell>
          <cell r="AN1907">
            <v>0</v>
          </cell>
          <cell r="AP1907">
            <v>0</v>
          </cell>
          <cell r="AT1907" t="str">
            <v>55</v>
          </cell>
        </row>
        <row r="1908">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D1908">
            <v>0</v>
          </cell>
          <cell r="AE1908">
            <v>0</v>
          </cell>
          <cell r="AF1908">
            <v>0</v>
          </cell>
          <cell r="AG1908">
            <v>0</v>
          </cell>
          <cell r="AH1908">
            <v>0</v>
          </cell>
          <cell r="AI1908">
            <v>0</v>
          </cell>
          <cell r="AJ1908">
            <v>0</v>
          </cell>
          <cell r="AK1908">
            <v>0</v>
          </cell>
          <cell r="AL1908">
            <v>0</v>
          </cell>
          <cell r="AM1908">
            <v>0</v>
          </cell>
          <cell r="AN1908">
            <v>0</v>
          </cell>
          <cell r="AP1908">
            <v>0</v>
          </cell>
          <cell r="AT1908" t="str">
            <v>9</v>
          </cell>
        </row>
        <row r="1909">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D1909">
            <v>0</v>
          </cell>
          <cell r="AE1909">
            <v>0</v>
          </cell>
          <cell r="AF1909">
            <v>0</v>
          </cell>
          <cell r="AG1909">
            <v>0</v>
          </cell>
          <cell r="AH1909">
            <v>0</v>
          </cell>
          <cell r="AI1909">
            <v>0</v>
          </cell>
          <cell r="AJ1909">
            <v>0</v>
          </cell>
          <cell r="AK1909">
            <v>0</v>
          </cell>
          <cell r="AL1909">
            <v>0</v>
          </cell>
          <cell r="AM1909">
            <v>0</v>
          </cell>
          <cell r="AN1909">
            <v>0</v>
          </cell>
          <cell r="AP1909">
            <v>0</v>
          </cell>
          <cell r="AT1909" t="str">
            <v>55</v>
          </cell>
        </row>
        <row r="1910">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D1910">
            <v>0</v>
          </cell>
          <cell r="AE1910">
            <v>0</v>
          </cell>
          <cell r="AF1910">
            <v>0</v>
          </cell>
          <cell r="AG1910">
            <v>0</v>
          </cell>
          <cell r="AH1910">
            <v>0</v>
          </cell>
          <cell r="AI1910">
            <v>0</v>
          </cell>
          <cell r="AJ1910">
            <v>0</v>
          </cell>
          <cell r="AK1910">
            <v>0</v>
          </cell>
          <cell r="AL1910">
            <v>0</v>
          </cell>
          <cell r="AM1910">
            <v>0</v>
          </cell>
          <cell r="AN1910">
            <v>0</v>
          </cell>
          <cell r="AP1910">
            <v>0</v>
          </cell>
          <cell r="AT1910" t="str">
            <v>55</v>
          </cell>
        </row>
        <row r="1911">
          <cell r="J1911">
            <v>-30244032.469999999</v>
          </cell>
          <cell r="K1911">
            <v>-31581982.34</v>
          </cell>
          <cell r="L1911">
            <v>-32563711.190000001</v>
          </cell>
          <cell r="M1911">
            <v>-33838555.509999998</v>
          </cell>
          <cell r="N1911">
            <v>-34679107.590000004</v>
          </cell>
          <cell r="O1911">
            <v>-35627763.060000002</v>
          </cell>
          <cell r="P1911">
            <v>-36090643.979999997</v>
          </cell>
          <cell r="Q1911">
            <v>-36579996.969999999</v>
          </cell>
          <cell r="R1911">
            <v>-36994237.710000001</v>
          </cell>
          <cell r="S1911">
            <v>-37327917.200000003</v>
          </cell>
          <cell r="T1911">
            <v>-37471309.159999996</v>
          </cell>
          <cell r="U1911">
            <v>-37488718.119999997</v>
          </cell>
          <cell r="V1911">
            <v>-37768925.759999998</v>
          </cell>
          <cell r="W1911">
            <v>-37858570.549999997</v>
          </cell>
          <cell r="X1911">
            <v>-38066419.909999996</v>
          </cell>
          <cell r="Y1911">
            <v>-38188585.75</v>
          </cell>
          <cell r="Z1911">
            <v>-38150850.969999999</v>
          </cell>
          <cell r="AA1911">
            <v>-38304834.100000001</v>
          </cell>
          <cell r="AD1911">
            <v>-31212118.329166669</v>
          </cell>
          <cell r="AE1911">
            <v>-32147856.718333334</v>
          </cell>
          <cell r="AF1911">
            <v>-33060840.172499996</v>
          </cell>
          <cell r="AG1911">
            <v>-33911336.130833335</v>
          </cell>
          <cell r="AH1911">
            <v>-34677923.93666666</v>
          </cell>
          <cell r="AI1911">
            <v>-35354201.828749992</v>
          </cell>
          <cell r="AJ1911">
            <v>-35929263.557916664</v>
          </cell>
          <cell r="AK1911">
            <v>-36420067.596666664</v>
          </cell>
          <cell r="AL1911">
            <v>-36830598.386666663</v>
          </cell>
          <cell r="AM1911">
            <v>-37156505.620833337</v>
          </cell>
          <cell r="AN1911">
            <v>-37412706.221666671</v>
          </cell>
          <cell r="AP1911">
            <v>-37761724.095000006</v>
          </cell>
          <cell r="AT1911" t="str">
            <v>21.1</v>
          </cell>
        </row>
        <row r="1912">
          <cell r="J1912">
            <v>-6771993.8099999996</v>
          </cell>
          <cell r="K1912">
            <v>-6771993.8099999996</v>
          </cell>
          <cell r="L1912">
            <v>-6821993.8099999996</v>
          </cell>
          <cell r="M1912">
            <v>-6796993.8099999996</v>
          </cell>
          <cell r="N1912">
            <v>-6796993.8099999996</v>
          </cell>
          <cell r="O1912">
            <v>-6824321.4800000004</v>
          </cell>
          <cell r="P1912">
            <v>-6913572.9800000004</v>
          </cell>
          <cell r="Q1912">
            <v>-7025572.9800000004</v>
          </cell>
          <cell r="R1912">
            <v>-7025572.9800000004</v>
          </cell>
          <cell r="S1912">
            <v>-7059473.1799999997</v>
          </cell>
          <cell r="T1912">
            <v>-7294473.1799999997</v>
          </cell>
          <cell r="U1912">
            <v>-7294473.1799999997</v>
          </cell>
          <cell r="V1912">
            <v>-7294473.1799999997</v>
          </cell>
          <cell r="W1912">
            <v>-7279473.1799999997</v>
          </cell>
          <cell r="X1912">
            <v>-7419473.1799999997</v>
          </cell>
          <cell r="Y1912">
            <v>-7238673.1799999997</v>
          </cell>
          <cell r="Z1912">
            <v>-7308673.1799999997</v>
          </cell>
          <cell r="AA1912">
            <v>-7318673.1799999997</v>
          </cell>
          <cell r="AD1912">
            <v>-6513083.0954166679</v>
          </cell>
          <cell r="AE1912">
            <v>-6713652.192916668</v>
          </cell>
          <cell r="AF1912">
            <v>-6833019.2154166689</v>
          </cell>
          <cell r="AG1912">
            <v>-6873850.8295833347</v>
          </cell>
          <cell r="AH1912">
            <v>-6924474.1104166685</v>
          </cell>
          <cell r="AI1912">
            <v>-6971555.7245833352</v>
          </cell>
          <cell r="AJ1912">
            <v>-7014470.6720833359</v>
          </cell>
          <cell r="AK1912">
            <v>-7060510.6195833338</v>
          </cell>
          <cell r="AL1912">
            <v>-7103808.9004166676</v>
          </cell>
          <cell r="AM1912">
            <v>-7143532.1812500013</v>
          </cell>
          <cell r="AN1912">
            <v>-7185450.1424999991</v>
          </cell>
          <cell r="AP1912">
            <v>-7238685.6550000003</v>
          </cell>
          <cell r="AT1912">
            <v>21</v>
          </cell>
        </row>
        <row r="1913">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D1913">
            <v>0</v>
          </cell>
          <cell r="AE1913">
            <v>0</v>
          </cell>
          <cell r="AF1913">
            <v>0</v>
          </cell>
          <cell r="AG1913">
            <v>0</v>
          </cell>
          <cell r="AH1913">
            <v>0</v>
          </cell>
          <cell r="AI1913">
            <v>0</v>
          </cell>
          <cell r="AJ1913">
            <v>0</v>
          </cell>
          <cell r="AK1913">
            <v>0</v>
          </cell>
          <cell r="AL1913">
            <v>0</v>
          </cell>
          <cell r="AM1913">
            <v>0</v>
          </cell>
          <cell r="AN1913">
            <v>0</v>
          </cell>
          <cell r="AP1913">
            <v>0</v>
          </cell>
          <cell r="AT1913">
            <v>0</v>
          </cell>
        </row>
        <row r="1914">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D1914">
            <v>0</v>
          </cell>
          <cell r="AE1914">
            <v>0</v>
          </cell>
          <cell r="AF1914">
            <v>0</v>
          </cell>
          <cell r="AG1914">
            <v>0</v>
          </cell>
          <cell r="AH1914">
            <v>0</v>
          </cell>
          <cell r="AI1914">
            <v>0</v>
          </cell>
          <cell r="AJ1914">
            <v>0</v>
          </cell>
          <cell r="AK1914">
            <v>0</v>
          </cell>
          <cell r="AL1914">
            <v>0</v>
          </cell>
          <cell r="AM1914">
            <v>0</v>
          </cell>
          <cell r="AN1914">
            <v>0</v>
          </cell>
          <cell r="AP1914">
            <v>0</v>
          </cell>
          <cell r="AT1914">
            <v>21</v>
          </cell>
        </row>
        <row r="1915">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D1915">
            <v>0</v>
          </cell>
          <cell r="AE1915">
            <v>0</v>
          </cell>
          <cell r="AF1915">
            <v>0</v>
          </cell>
          <cell r="AG1915">
            <v>0</v>
          </cell>
          <cell r="AH1915">
            <v>0</v>
          </cell>
          <cell r="AI1915">
            <v>0</v>
          </cell>
          <cell r="AJ1915">
            <v>0</v>
          </cell>
          <cell r="AK1915">
            <v>0</v>
          </cell>
          <cell r="AL1915">
            <v>0</v>
          </cell>
          <cell r="AM1915">
            <v>0</v>
          </cell>
          <cell r="AN1915">
            <v>0</v>
          </cell>
          <cell r="AP1915">
            <v>0</v>
          </cell>
          <cell r="AT1915">
            <v>0</v>
          </cell>
        </row>
        <row r="1916">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D1916">
            <v>0</v>
          </cell>
          <cell r="AE1916">
            <v>0</v>
          </cell>
          <cell r="AF1916">
            <v>0</v>
          </cell>
          <cell r="AG1916">
            <v>0</v>
          </cell>
          <cell r="AH1916">
            <v>0</v>
          </cell>
          <cell r="AI1916">
            <v>0</v>
          </cell>
          <cell r="AJ1916">
            <v>0</v>
          </cell>
          <cell r="AK1916">
            <v>0</v>
          </cell>
          <cell r="AL1916">
            <v>0</v>
          </cell>
          <cell r="AM1916">
            <v>0</v>
          </cell>
          <cell r="AN1916">
            <v>0</v>
          </cell>
          <cell r="AP1916">
            <v>0</v>
          </cell>
          <cell r="AT1916" t="str">
            <v>38.1</v>
          </cell>
        </row>
        <row r="1917">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D1917">
            <v>0</v>
          </cell>
          <cell r="AE1917">
            <v>0</v>
          </cell>
          <cell r="AF1917">
            <v>0</v>
          </cell>
          <cell r="AG1917">
            <v>0</v>
          </cell>
          <cell r="AH1917">
            <v>0</v>
          </cell>
          <cell r="AI1917">
            <v>0</v>
          </cell>
          <cell r="AJ1917">
            <v>0</v>
          </cell>
          <cell r="AK1917">
            <v>0</v>
          </cell>
          <cell r="AL1917">
            <v>0</v>
          </cell>
          <cell r="AM1917">
            <v>0</v>
          </cell>
          <cell r="AN1917">
            <v>0</v>
          </cell>
          <cell r="AP1917">
            <v>0</v>
          </cell>
          <cell r="AT1917">
            <v>21</v>
          </cell>
        </row>
        <row r="1918">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D1918">
            <v>0</v>
          </cell>
          <cell r="AE1918">
            <v>0</v>
          </cell>
          <cell r="AF1918">
            <v>0</v>
          </cell>
          <cell r="AG1918">
            <v>0</v>
          </cell>
          <cell r="AH1918">
            <v>0</v>
          </cell>
          <cell r="AI1918">
            <v>0</v>
          </cell>
          <cell r="AJ1918">
            <v>0</v>
          </cell>
          <cell r="AK1918">
            <v>0</v>
          </cell>
          <cell r="AL1918">
            <v>0</v>
          </cell>
          <cell r="AM1918">
            <v>0</v>
          </cell>
          <cell r="AN1918">
            <v>0</v>
          </cell>
          <cell r="AP1918">
            <v>0</v>
          </cell>
          <cell r="AT1918">
            <v>21</v>
          </cell>
        </row>
        <row r="1919">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D1919">
            <v>0</v>
          </cell>
          <cell r="AE1919">
            <v>0</v>
          </cell>
          <cell r="AF1919">
            <v>0</v>
          </cell>
          <cell r="AG1919">
            <v>0</v>
          </cell>
          <cell r="AH1919">
            <v>0</v>
          </cell>
          <cell r="AI1919">
            <v>0</v>
          </cell>
          <cell r="AJ1919">
            <v>0</v>
          </cell>
          <cell r="AK1919">
            <v>0</v>
          </cell>
          <cell r="AL1919">
            <v>0</v>
          </cell>
          <cell r="AM1919">
            <v>0</v>
          </cell>
          <cell r="AN1919">
            <v>0</v>
          </cell>
          <cell r="AP1919">
            <v>0</v>
          </cell>
          <cell r="AT1919">
            <v>0</v>
          </cell>
        </row>
        <row r="1920">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D1920">
            <v>0</v>
          </cell>
          <cell r="AE1920">
            <v>0</v>
          </cell>
          <cell r="AF1920">
            <v>0</v>
          </cell>
          <cell r="AG1920">
            <v>0</v>
          </cell>
          <cell r="AH1920">
            <v>0</v>
          </cell>
          <cell r="AI1920">
            <v>0</v>
          </cell>
          <cell r="AJ1920">
            <v>0</v>
          </cell>
          <cell r="AK1920">
            <v>0</v>
          </cell>
          <cell r="AL1920">
            <v>0</v>
          </cell>
          <cell r="AM1920">
            <v>0</v>
          </cell>
          <cell r="AN1920">
            <v>0</v>
          </cell>
          <cell r="AP1920">
            <v>0</v>
          </cell>
          <cell r="AT1920">
            <v>0</v>
          </cell>
        </row>
        <row r="1921">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D1921">
            <v>0</v>
          </cell>
          <cell r="AE1921">
            <v>0</v>
          </cell>
          <cell r="AF1921">
            <v>0</v>
          </cell>
          <cell r="AG1921">
            <v>0</v>
          </cell>
          <cell r="AH1921">
            <v>0</v>
          </cell>
          <cell r="AI1921">
            <v>0</v>
          </cell>
          <cell r="AJ1921">
            <v>0</v>
          </cell>
          <cell r="AK1921">
            <v>0</v>
          </cell>
          <cell r="AL1921">
            <v>0</v>
          </cell>
          <cell r="AM1921">
            <v>0</v>
          </cell>
          <cell r="AN1921">
            <v>0</v>
          </cell>
          <cell r="AP1921">
            <v>0</v>
          </cell>
          <cell r="AT1921">
            <v>0</v>
          </cell>
        </row>
        <row r="1922">
          <cell r="J1922">
            <v>-4138133.43</v>
          </cell>
          <cell r="K1922">
            <v>-3951306.66</v>
          </cell>
          <cell r="L1922">
            <v>-4283127.8</v>
          </cell>
          <cell r="M1922">
            <v>-4181333.58</v>
          </cell>
          <cell r="N1922">
            <v>-3868439.86</v>
          </cell>
          <cell r="O1922">
            <v>-4535249.5</v>
          </cell>
          <cell r="P1922">
            <v>-4868942.49</v>
          </cell>
          <cell r="Q1922">
            <v>-6090755.4400000004</v>
          </cell>
          <cell r="R1922">
            <v>-5964676.6100000003</v>
          </cell>
          <cell r="S1922">
            <v>-4999655.55</v>
          </cell>
          <cell r="T1922">
            <v>-4604448.55</v>
          </cell>
          <cell r="U1922">
            <v>-8131285.8200000003</v>
          </cell>
          <cell r="V1922">
            <v>-3850661.07</v>
          </cell>
          <cell r="W1922">
            <v>-3596871.1</v>
          </cell>
          <cell r="X1922">
            <v>-3809311.84</v>
          </cell>
          <cell r="Y1922">
            <v>-4100269.14</v>
          </cell>
          <cell r="Z1922">
            <v>-3883056.83</v>
          </cell>
          <cell r="AA1922">
            <v>-4544220.16</v>
          </cell>
          <cell r="AD1922">
            <v>-4543564.7175000003</v>
          </cell>
          <cell r="AE1922">
            <v>-4578289.6466666665</v>
          </cell>
          <cell r="AF1922">
            <v>-4611041.1108333329</v>
          </cell>
          <cell r="AG1922">
            <v>-4621134.6029166663</v>
          </cell>
          <cell r="AH1922">
            <v>-4793356.4212499997</v>
          </cell>
          <cell r="AI1922">
            <v>-4956134.9258333333</v>
          </cell>
          <cell r="AJ1922">
            <v>-4929388.7625000002</v>
          </cell>
          <cell r="AK1922">
            <v>-4894878.2824999997</v>
          </cell>
          <cell r="AL1922">
            <v>-4871758.2658333331</v>
          </cell>
          <cell r="AM1922">
            <v>-4868989.6212499999</v>
          </cell>
          <cell r="AN1922">
            <v>-4869972.439166666</v>
          </cell>
          <cell r="AP1922">
            <v>-4876889.9595833337</v>
          </cell>
          <cell r="AT1922">
            <v>0</v>
          </cell>
        </row>
        <row r="1923">
          <cell r="J1923">
            <v>-1104456.6200000001</v>
          </cell>
          <cell r="K1923">
            <v>-933311.22</v>
          </cell>
          <cell r="L1923">
            <v>-894651.71</v>
          </cell>
          <cell r="M1923">
            <v>-860624.76</v>
          </cell>
          <cell r="N1923">
            <v>-1007268.29</v>
          </cell>
          <cell r="O1923">
            <v>-1482245.26</v>
          </cell>
          <cell r="P1923">
            <v>-1934439.6</v>
          </cell>
          <cell r="Q1923">
            <v>-2958607.48</v>
          </cell>
          <cell r="R1923">
            <v>-2785569.32</v>
          </cell>
          <cell r="S1923">
            <v>-2282537.9700000002</v>
          </cell>
          <cell r="T1923">
            <v>-1860291.97</v>
          </cell>
          <cell r="U1923">
            <v>-1543222.08</v>
          </cell>
          <cell r="V1923">
            <v>-1101140.58</v>
          </cell>
          <cell r="W1923">
            <v>-889185.64</v>
          </cell>
          <cell r="X1923">
            <v>-835992.13</v>
          </cell>
          <cell r="Y1923">
            <v>-848709.78</v>
          </cell>
          <cell r="Z1923">
            <v>-1001627.53</v>
          </cell>
          <cell r="AA1923">
            <v>-1674073.2</v>
          </cell>
          <cell r="AD1923">
            <v>-1494169.64</v>
          </cell>
          <cell r="AE1923">
            <v>-1529730.1845833333</v>
          </cell>
          <cell r="AF1923">
            <v>-1573535.9687499998</v>
          </cell>
          <cell r="AG1923">
            <v>-1600064.7116666667</v>
          </cell>
          <cell r="AH1923">
            <v>-1621603.80375</v>
          </cell>
          <cell r="AI1923">
            <v>-1637130.6883333337</v>
          </cell>
          <cell r="AJ1923">
            <v>-1635153.9541666668</v>
          </cell>
          <cell r="AK1923">
            <v>-1630871.239166667</v>
          </cell>
          <cell r="AL1923">
            <v>-1627930.6325000003</v>
          </cell>
          <cell r="AM1923">
            <v>-1627199.1433333335</v>
          </cell>
          <cell r="AN1923">
            <v>-1634956.9425000006</v>
          </cell>
          <cell r="AP1923">
            <v>-1646495.7258333333</v>
          </cell>
          <cell r="AT1923">
            <v>0</v>
          </cell>
        </row>
        <row r="1924">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D1924">
            <v>0</v>
          </cell>
          <cell r="AE1924">
            <v>0</v>
          </cell>
          <cell r="AF1924">
            <v>0</v>
          </cell>
          <cell r="AG1924">
            <v>0</v>
          </cell>
          <cell r="AH1924">
            <v>0</v>
          </cell>
          <cell r="AI1924">
            <v>0</v>
          </cell>
          <cell r="AJ1924">
            <v>0</v>
          </cell>
          <cell r="AK1924">
            <v>0</v>
          </cell>
          <cell r="AL1924">
            <v>0</v>
          </cell>
          <cell r="AM1924">
            <v>0</v>
          </cell>
          <cell r="AN1924">
            <v>0</v>
          </cell>
          <cell r="AP1924">
            <v>0</v>
          </cell>
          <cell r="AT1924">
            <v>0</v>
          </cell>
        </row>
        <row r="1925">
          <cell r="J1925">
            <v>0</v>
          </cell>
          <cell r="K1925">
            <v>0</v>
          </cell>
          <cell r="L1925">
            <v>0</v>
          </cell>
          <cell r="M1925">
            <v>0</v>
          </cell>
          <cell r="N1925">
            <v>0</v>
          </cell>
          <cell r="O1925">
            <v>0</v>
          </cell>
          <cell r="P1925">
            <v>0</v>
          </cell>
          <cell r="Q1925">
            <v>1.25</v>
          </cell>
          <cell r="R1925">
            <v>919.11</v>
          </cell>
          <cell r="S1925">
            <v>-11162107.5</v>
          </cell>
          <cell r="T1925">
            <v>-6580932.5999999996</v>
          </cell>
          <cell r="U1925">
            <v>-5412108.7400000002</v>
          </cell>
          <cell r="V1925">
            <v>5217674.6500000004</v>
          </cell>
          <cell r="W1925">
            <v>1.26</v>
          </cell>
          <cell r="X1925">
            <v>1.25</v>
          </cell>
          <cell r="Y1925">
            <v>1.26</v>
          </cell>
          <cell r="Z1925">
            <v>3057798.26</v>
          </cell>
          <cell r="AA1925">
            <v>3057798.24</v>
          </cell>
          <cell r="AD1925">
            <v>5.2083333333333336E-2</v>
          </cell>
          <cell r="AE1925">
            <v>38.400416666666665</v>
          </cell>
          <cell r="AF1925">
            <v>-465011.11583333329</v>
          </cell>
          <cell r="AG1925">
            <v>-1204304.4533333334</v>
          </cell>
          <cell r="AH1925">
            <v>-1704014.509166667</v>
          </cell>
          <cell r="AI1925">
            <v>-1712115.9295833337</v>
          </cell>
          <cell r="AJ1925">
            <v>-1494712.7666666673</v>
          </cell>
          <cell r="AK1925">
            <v>-1494712.6620833336</v>
          </cell>
          <cell r="AL1925">
            <v>-1494712.5575000003</v>
          </cell>
          <cell r="AM1925">
            <v>-1367304.2441666669</v>
          </cell>
          <cell r="AN1925">
            <v>-1112487.7233333336</v>
          </cell>
          <cell r="AP1925">
            <v>-649826.96875000023</v>
          </cell>
          <cell r="AT1925">
            <v>0</v>
          </cell>
        </row>
        <row r="1926">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D1926">
            <v>0</v>
          </cell>
          <cell r="AE1926">
            <v>0</v>
          </cell>
          <cell r="AF1926">
            <v>0</v>
          </cell>
          <cell r="AG1926">
            <v>0</v>
          </cell>
          <cell r="AH1926">
            <v>0</v>
          </cell>
          <cell r="AI1926">
            <v>0</v>
          </cell>
          <cell r="AJ1926">
            <v>0</v>
          </cell>
          <cell r="AK1926">
            <v>0</v>
          </cell>
          <cell r="AL1926">
            <v>0</v>
          </cell>
          <cell r="AM1926">
            <v>0</v>
          </cell>
          <cell r="AN1926">
            <v>0</v>
          </cell>
          <cell r="AP1926">
            <v>0</v>
          </cell>
          <cell r="AT1926" t="str">
            <v>55</v>
          </cell>
        </row>
        <row r="1927">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D1927">
            <v>0</v>
          </cell>
          <cell r="AE1927">
            <v>0</v>
          </cell>
          <cell r="AF1927">
            <v>0</v>
          </cell>
          <cell r="AG1927">
            <v>0</v>
          </cell>
          <cell r="AH1927">
            <v>0</v>
          </cell>
          <cell r="AI1927">
            <v>0</v>
          </cell>
          <cell r="AJ1927">
            <v>0</v>
          </cell>
          <cell r="AK1927">
            <v>0</v>
          </cell>
          <cell r="AL1927">
            <v>0</v>
          </cell>
          <cell r="AM1927">
            <v>0</v>
          </cell>
          <cell r="AN1927">
            <v>0</v>
          </cell>
          <cell r="AP1927">
            <v>0</v>
          </cell>
          <cell r="AT1927">
            <v>0</v>
          </cell>
        </row>
        <row r="1928">
          <cell r="J1928">
            <v>-108.27</v>
          </cell>
          <cell r="K1928">
            <v>-108.27</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D1928">
            <v>-84.676249999999996</v>
          </cell>
          <cell r="AE1928">
            <v>-69.146249999999995</v>
          </cell>
          <cell r="AF1928">
            <v>-56.870000000000005</v>
          </cell>
          <cell r="AG1928">
            <v>-38.08625</v>
          </cell>
          <cell r="AH1928">
            <v>-22.556250000000002</v>
          </cell>
          <cell r="AI1928">
            <v>-13.53375</v>
          </cell>
          <cell r="AJ1928">
            <v>-4.5112499999999995</v>
          </cell>
          <cell r="AK1928">
            <v>0</v>
          </cell>
          <cell r="AL1928">
            <v>0</v>
          </cell>
          <cell r="AM1928">
            <v>0</v>
          </cell>
          <cell r="AN1928">
            <v>0</v>
          </cell>
          <cell r="AP1928">
            <v>0</v>
          </cell>
          <cell r="AT1928">
            <v>0</v>
          </cell>
        </row>
        <row r="1929">
          <cell r="J1929">
            <v>0</v>
          </cell>
          <cell r="K1929">
            <v>0</v>
          </cell>
          <cell r="L1929">
            <v>0</v>
          </cell>
          <cell r="M1929">
            <v>-323745.42</v>
          </cell>
          <cell r="N1929">
            <v>0</v>
          </cell>
          <cell r="O1929">
            <v>0</v>
          </cell>
          <cell r="P1929">
            <v>0</v>
          </cell>
          <cell r="Q1929">
            <v>0</v>
          </cell>
          <cell r="R1929">
            <v>-350847.8</v>
          </cell>
          <cell r="S1929">
            <v>-347015.03</v>
          </cell>
          <cell r="T1929">
            <v>0</v>
          </cell>
          <cell r="U1929">
            <v>0</v>
          </cell>
          <cell r="V1929">
            <v>0</v>
          </cell>
          <cell r="W1929">
            <v>0</v>
          </cell>
          <cell r="X1929">
            <v>-359798.55</v>
          </cell>
          <cell r="Y1929">
            <v>-335992.94</v>
          </cell>
          <cell r="Z1929">
            <v>0</v>
          </cell>
          <cell r="AA1929">
            <v>0</v>
          </cell>
          <cell r="AD1929">
            <v>-83641.90416666666</v>
          </cell>
          <cell r="AE1929">
            <v>-98260.562499999985</v>
          </cell>
          <cell r="AF1929">
            <v>-113657.41041666665</v>
          </cell>
          <cell r="AG1929">
            <v>-99784.810416666674</v>
          </cell>
          <cell r="AH1929">
            <v>-85134.020833333328</v>
          </cell>
          <cell r="AI1929">
            <v>-85134.020833333328</v>
          </cell>
          <cell r="AJ1929">
            <v>-85134.020833333328</v>
          </cell>
          <cell r="AK1929">
            <v>-100125.62708333333</v>
          </cell>
          <cell r="AL1929">
            <v>-115627.54666666668</v>
          </cell>
          <cell r="AM1929">
            <v>-116137.86</v>
          </cell>
          <cell r="AN1929">
            <v>-116137.86</v>
          </cell>
          <cell r="AP1929">
            <v>-116137.86</v>
          </cell>
          <cell r="AT1929">
            <v>0</v>
          </cell>
        </row>
        <row r="1930">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D1930">
            <v>0</v>
          </cell>
          <cell r="AE1930">
            <v>0</v>
          </cell>
          <cell r="AF1930">
            <v>0</v>
          </cell>
          <cell r="AG1930">
            <v>0</v>
          </cell>
          <cell r="AH1930">
            <v>0</v>
          </cell>
          <cell r="AI1930">
            <v>0</v>
          </cell>
          <cell r="AJ1930">
            <v>0</v>
          </cell>
          <cell r="AK1930">
            <v>0</v>
          </cell>
          <cell r="AL1930">
            <v>0</v>
          </cell>
          <cell r="AM1930">
            <v>0</v>
          </cell>
          <cell r="AN1930">
            <v>0</v>
          </cell>
          <cell r="AP1930">
            <v>0</v>
          </cell>
          <cell r="AT1930">
            <v>0</v>
          </cell>
        </row>
        <row r="1931">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D1931">
            <v>0</v>
          </cell>
          <cell r="AE1931">
            <v>0</v>
          </cell>
          <cell r="AF1931">
            <v>0</v>
          </cell>
          <cell r="AG1931">
            <v>0</v>
          </cell>
          <cell r="AH1931">
            <v>0</v>
          </cell>
          <cell r="AI1931">
            <v>0</v>
          </cell>
          <cell r="AJ1931">
            <v>0</v>
          </cell>
          <cell r="AK1931">
            <v>0</v>
          </cell>
          <cell r="AL1931">
            <v>0</v>
          </cell>
          <cell r="AM1931">
            <v>0</v>
          </cell>
          <cell r="AN1931">
            <v>0</v>
          </cell>
          <cell r="AP1931">
            <v>0</v>
          </cell>
          <cell r="AT1931">
            <v>0</v>
          </cell>
        </row>
        <row r="1932">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D1932">
            <v>0</v>
          </cell>
          <cell r="AE1932">
            <v>0</v>
          </cell>
          <cell r="AF1932">
            <v>0</v>
          </cell>
          <cell r="AG1932">
            <v>0</v>
          </cell>
          <cell r="AH1932">
            <v>0</v>
          </cell>
          <cell r="AI1932">
            <v>0</v>
          </cell>
          <cell r="AJ1932">
            <v>0</v>
          </cell>
          <cell r="AK1932">
            <v>0</v>
          </cell>
          <cell r="AL1932">
            <v>0</v>
          </cell>
          <cell r="AM1932">
            <v>0</v>
          </cell>
          <cell r="AN1932">
            <v>0</v>
          </cell>
          <cell r="AP1932">
            <v>0</v>
          </cell>
          <cell r="AT1932">
            <v>0</v>
          </cell>
        </row>
        <row r="1933">
          <cell r="J1933">
            <v>0</v>
          </cell>
          <cell r="K1933">
            <v>0</v>
          </cell>
          <cell r="L1933">
            <v>-2264.4499999999998</v>
          </cell>
          <cell r="M1933">
            <v>-2264.4499999999998</v>
          </cell>
          <cell r="N1933">
            <v>-2264.4499999999998</v>
          </cell>
          <cell r="O1933">
            <v>-4581.9399999999996</v>
          </cell>
          <cell r="P1933">
            <v>-4581.9399999999996</v>
          </cell>
          <cell r="Q1933">
            <v>-6927.63</v>
          </cell>
          <cell r="R1933">
            <v>-6927.63</v>
          </cell>
          <cell r="S1933">
            <v>-6927.63</v>
          </cell>
          <cell r="T1933">
            <v>-6927.63</v>
          </cell>
          <cell r="U1933">
            <v>0</v>
          </cell>
          <cell r="V1933">
            <v>0</v>
          </cell>
          <cell r="W1933">
            <v>-5320.98</v>
          </cell>
          <cell r="X1933">
            <v>0</v>
          </cell>
          <cell r="Y1933">
            <v>0</v>
          </cell>
          <cell r="Z1933">
            <v>-4160.6000000000004</v>
          </cell>
          <cell r="AA1933">
            <v>-715.26</v>
          </cell>
          <cell r="AD1933">
            <v>-1618.4204166666666</v>
          </cell>
          <cell r="AE1933">
            <v>-2195.7229166666666</v>
          </cell>
          <cell r="AF1933">
            <v>-2773.0254166666668</v>
          </cell>
          <cell r="AG1933">
            <v>-3350.3279166666671</v>
          </cell>
          <cell r="AH1933">
            <v>-3638.9791666666665</v>
          </cell>
          <cell r="AI1933">
            <v>-3638.9791666666665</v>
          </cell>
          <cell r="AJ1933">
            <v>-3860.6866666666665</v>
          </cell>
          <cell r="AK1933">
            <v>-3988.0420833333333</v>
          </cell>
          <cell r="AL1933">
            <v>-3799.3379166666668</v>
          </cell>
          <cell r="AM1933">
            <v>-3783.992083333334</v>
          </cell>
          <cell r="AN1933">
            <v>-3701.8866666666668</v>
          </cell>
          <cell r="AP1933">
            <v>-3242.5679166666669</v>
          </cell>
          <cell r="AT1933">
            <v>0</v>
          </cell>
        </row>
        <row r="1934">
          <cell r="J1934">
            <v>-47689762.329999998</v>
          </cell>
          <cell r="K1934">
            <v>-48343602.93</v>
          </cell>
          <cell r="L1934">
            <v>-52318584.840000004</v>
          </cell>
          <cell r="M1934">
            <v>-54396199.840000004</v>
          </cell>
          <cell r="N1934">
            <v>-33640295.490000002</v>
          </cell>
          <cell r="O1934">
            <v>-37378106.530000001</v>
          </cell>
          <cell r="P1934">
            <v>-41115915.390000001</v>
          </cell>
          <cell r="Q1934">
            <v>-44685701.590000004</v>
          </cell>
          <cell r="R1934">
            <v>-48812554.090000004</v>
          </cell>
          <cell r="S1934">
            <v>-52939405.789999999</v>
          </cell>
          <cell r="T1934">
            <v>-57900810.780000001</v>
          </cell>
          <cell r="U1934">
            <v>-39561512.840000004</v>
          </cell>
          <cell r="V1934">
            <v>-43764287.380000003</v>
          </cell>
          <cell r="W1934">
            <v>-47967061.460000001</v>
          </cell>
          <cell r="X1934">
            <v>-52169836.649999999</v>
          </cell>
          <cell r="Y1934">
            <v>-54147620.920000002</v>
          </cell>
          <cell r="Z1934">
            <v>-35275268.090000004</v>
          </cell>
          <cell r="AA1934">
            <v>-39199918.75</v>
          </cell>
          <cell r="AD1934">
            <v>-48147747.923750006</v>
          </cell>
          <cell r="AE1934">
            <v>-47827257.129583336</v>
          </cell>
          <cell r="AF1934">
            <v>-47465764.812083341</v>
          </cell>
          <cell r="AG1934">
            <v>-47065363.007500015</v>
          </cell>
          <cell r="AH1934">
            <v>-46710581.054583348</v>
          </cell>
          <cell r="AI1934">
            <v>-46401642.913750015</v>
          </cell>
          <cell r="AJ1934">
            <v>-46222392.229583345</v>
          </cell>
          <cell r="AK1934">
            <v>-46200505.160416663</v>
          </cell>
          <cell r="AL1934">
            <v>-46183949.86416667</v>
          </cell>
          <cell r="AM1934">
            <v>-46241716.267499991</v>
          </cell>
          <cell r="AN1934">
            <v>-46385748.968333334</v>
          </cell>
          <cell r="AP1934">
            <v>-46751209.111250006</v>
          </cell>
          <cell r="AT1934">
            <v>0</v>
          </cell>
        </row>
        <row r="1935">
          <cell r="J1935">
            <v>-5520242.6600000001</v>
          </cell>
          <cell r="K1935">
            <v>-6038394.3399999999</v>
          </cell>
          <cell r="L1935">
            <v>-6956256.0199999996</v>
          </cell>
          <cell r="M1935">
            <v>-7950147.0800000001</v>
          </cell>
          <cell r="N1935">
            <v>-8944626.0800000001</v>
          </cell>
          <cell r="O1935">
            <v>-9937210.4199999999</v>
          </cell>
          <cell r="P1935">
            <v>-5045631.8600000003</v>
          </cell>
          <cell r="Q1935">
            <v>-5980648.04</v>
          </cell>
          <cell r="R1935">
            <v>-7031682.2599999998</v>
          </cell>
          <cell r="S1935">
            <v>-8083241.2599999998</v>
          </cell>
          <cell r="T1935">
            <v>-9133637.6999999993</v>
          </cell>
          <cell r="U1935">
            <v>-10184613.939999999</v>
          </cell>
          <cell r="V1935">
            <v>-5254887.4400000004</v>
          </cell>
          <cell r="W1935">
            <v>-6330068.9199999999</v>
          </cell>
          <cell r="X1935">
            <v>-7339784.1600000001</v>
          </cell>
          <cell r="Y1935">
            <v>-8388407.4000000004</v>
          </cell>
          <cell r="Z1935">
            <v>-9437031.6400000006</v>
          </cell>
          <cell r="AA1935">
            <v>-10485538.859999999</v>
          </cell>
          <cell r="AD1935">
            <v>-7522253.7804166665</v>
          </cell>
          <cell r="AE1935">
            <v>-7539826.7575000003</v>
          </cell>
          <cell r="AF1935">
            <v>-7552993.1045833342</v>
          </cell>
          <cell r="AG1935">
            <v>-7561778.9137500003</v>
          </cell>
          <cell r="AH1935">
            <v>-7566129.4445833331</v>
          </cell>
          <cell r="AI1935">
            <v>-7556137.8374999985</v>
          </cell>
          <cell r="AJ1935">
            <v>-7557234.4774999991</v>
          </cell>
          <cell r="AK1935">
            <v>-7585367.9241666654</v>
          </cell>
          <cell r="AL1935">
            <v>-7619609.1099999985</v>
          </cell>
          <cell r="AM1935">
            <v>-7658386.8549999995</v>
          </cell>
          <cell r="AN1935">
            <v>-7701750.7716666674</v>
          </cell>
          <cell r="AP1935">
            <v>-7738838.3304166654</v>
          </cell>
          <cell r="AT1935">
            <v>0</v>
          </cell>
        </row>
        <row r="1936">
          <cell r="J1936">
            <v>-188464.83</v>
          </cell>
          <cell r="K1936">
            <v>-229501.91</v>
          </cell>
          <cell r="L1936">
            <v>-25515.65</v>
          </cell>
          <cell r="M1936">
            <v>-46158.93</v>
          </cell>
          <cell r="N1936">
            <v>-57612.13</v>
          </cell>
          <cell r="O1936">
            <v>-10657.77</v>
          </cell>
          <cell r="P1936">
            <v>-19432.330000000002</v>
          </cell>
          <cell r="Q1936">
            <v>-27622.46</v>
          </cell>
          <cell r="R1936">
            <v>-179623.03</v>
          </cell>
          <cell r="S1936">
            <v>-338655.68</v>
          </cell>
          <cell r="T1936">
            <v>-587118.64</v>
          </cell>
          <cell r="U1936">
            <v>-679255.47</v>
          </cell>
          <cell r="V1936">
            <v>-154625.35999999999</v>
          </cell>
          <cell r="W1936">
            <v>-194524.74</v>
          </cell>
          <cell r="X1936">
            <v>-33508.800000000003</v>
          </cell>
          <cell r="Y1936">
            <v>-50678.22</v>
          </cell>
          <cell r="Z1936">
            <v>-63754.11</v>
          </cell>
          <cell r="AA1936">
            <v>-11543.82</v>
          </cell>
          <cell r="AD1936">
            <v>-153583.82083333333</v>
          </cell>
          <cell r="AE1936">
            <v>-154060.71874999997</v>
          </cell>
          <cell r="AF1936">
            <v>-154051.04833333331</v>
          </cell>
          <cell r="AG1936">
            <v>-152837.23000000001</v>
          </cell>
          <cell r="AH1936">
            <v>-175983.67333333334</v>
          </cell>
          <cell r="AI1936">
            <v>-197724.92458333331</v>
          </cell>
          <cell r="AJ1936">
            <v>-194857.56458333335</v>
          </cell>
          <cell r="AK1936">
            <v>-193733.23041666669</v>
          </cell>
          <cell r="AL1936">
            <v>-194254.58208333337</v>
          </cell>
          <cell r="AM1936">
            <v>-194698.80166666672</v>
          </cell>
          <cell r="AN1936">
            <v>-194991.63624999998</v>
          </cell>
          <cell r="AP1936">
            <v>-195406.88666666663</v>
          </cell>
          <cell r="AT1936">
            <v>0</v>
          </cell>
        </row>
        <row r="1937">
          <cell r="J1937">
            <v>48646.29</v>
          </cell>
          <cell r="K1937">
            <v>0</v>
          </cell>
          <cell r="L1937">
            <v>-49717</v>
          </cell>
          <cell r="M1937">
            <v>-99434</v>
          </cell>
          <cell r="N1937">
            <v>-149152</v>
          </cell>
          <cell r="O1937">
            <v>-198869</v>
          </cell>
          <cell r="P1937">
            <v>348001.28000000003</v>
          </cell>
          <cell r="Q1937">
            <v>298302.28000000003</v>
          </cell>
          <cell r="R1937">
            <v>248594.28</v>
          </cell>
          <cell r="S1937">
            <v>198885.28</v>
          </cell>
          <cell r="T1937">
            <v>149177.28</v>
          </cell>
          <cell r="U1937">
            <v>99469.28</v>
          </cell>
          <cell r="V1937">
            <v>49760.28</v>
          </cell>
          <cell r="W1937">
            <v>0</v>
          </cell>
          <cell r="X1937">
            <v>-50398</v>
          </cell>
          <cell r="Y1937">
            <v>-100796</v>
          </cell>
          <cell r="Z1937">
            <v>-151194</v>
          </cell>
          <cell r="AA1937">
            <v>-201592</v>
          </cell>
          <cell r="AD1937">
            <v>72926.21375000001</v>
          </cell>
          <cell r="AE1937">
            <v>73455.667083333334</v>
          </cell>
          <cell r="AF1937">
            <v>73859.707916666681</v>
          </cell>
          <cell r="AG1937">
            <v>74174.832083333342</v>
          </cell>
          <cell r="AH1937">
            <v>74401.081250000017</v>
          </cell>
          <cell r="AI1937">
            <v>74538.413750000022</v>
          </cell>
          <cell r="AJ1937">
            <v>74584.830000000016</v>
          </cell>
          <cell r="AK1937">
            <v>74556.455000000016</v>
          </cell>
          <cell r="AL1937">
            <v>74471.330000000016</v>
          </cell>
          <cell r="AM1937">
            <v>74329.496666666688</v>
          </cell>
          <cell r="AN1937">
            <v>74130.955000000016</v>
          </cell>
          <cell r="AP1937">
            <v>74337.603333333333</v>
          </cell>
          <cell r="AT1937">
            <v>0</v>
          </cell>
        </row>
        <row r="1938">
          <cell r="J1938">
            <v>0</v>
          </cell>
          <cell r="K1938">
            <v>0</v>
          </cell>
          <cell r="L1938">
            <v>0</v>
          </cell>
          <cell r="M1938">
            <v>0</v>
          </cell>
          <cell r="N1938">
            <v>0</v>
          </cell>
          <cell r="O1938">
            <v>0</v>
          </cell>
          <cell r="P1938">
            <v>0</v>
          </cell>
          <cell r="Q1938">
            <v>0</v>
          </cell>
          <cell r="R1938">
            <v>0</v>
          </cell>
          <cell r="S1938">
            <v>0</v>
          </cell>
          <cell r="T1938">
            <v>0</v>
          </cell>
          <cell r="U1938">
            <v>-1831.35</v>
          </cell>
          <cell r="V1938">
            <v>-1831.35</v>
          </cell>
          <cell r="W1938">
            <v>-3774.93</v>
          </cell>
          <cell r="X1938">
            <v>-3774.93</v>
          </cell>
          <cell r="Y1938">
            <v>-3774.93</v>
          </cell>
          <cell r="Z1938">
            <v>-1851.14</v>
          </cell>
          <cell r="AA1938">
            <v>-1851.14</v>
          </cell>
          <cell r="AD1938">
            <v>0</v>
          </cell>
          <cell r="AE1938">
            <v>0</v>
          </cell>
          <cell r="AF1938">
            <v>0</v>
          </cell>
          <cell r="AG1938">
            <v>0</v>
          </cell>
          <cell r="AH1938">
            <v>-76.306249999999991</v>
          </cell>
          <cell r="AI1938">
            <v>-228.91874999999996</v>
          </cell>
          <cell r="AJ1938">
            <v>-462.51375000000002</v>
          </cell>
          <cell r="AK1938">
            <v>-777.09124999999995</v>
          </cell>
          <cell r="AL1938">
            <v>-1091.66875</v>
          </cell>
          <cell r="AM1938">
            <v>-1326.0883333333334</v>
          </cell>
          <cell r="AN1938">
            <v>-1480.3500000000001</v>
          </cell>
          <cell r="AP1938">
            <v>-1791.2141666666666</v>
          </cell>
          <cell r="AT1938">
            <v>0</v>
          </cell>
        </row>
        <row r="1939">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D1939">
            <v>0</v>
          </cell>
          <cell r="AE1939">
            <v>0</v>
          </cell>
          <cell r="AF1939">
            <v>0</v>
          </cell>
          <cell r="AG1939">
            <v>0</v>
          </cell>
          <cell r="AH1939">
            <v>0</v>
          </cell>
          <cell r="AI1939">
            <v>0</v>
          </cell>
          <cell r="AJ1939">
            <v>0</v>
          </cell>
          <cell r="AK1939">
            <v>0</v>
          </cell>
          <cell r="AL1939">
            <v>0</v>
          </cell>
          <cell r="AM1939">
            <v>0</v>
          </cell>
          <cell r="AN1939">
            <v>0</v>
          </cell>
          <cell r="AP1939">
            <v>0</v>
          </cell>
          <cell r="AT1939">
            <v>0</v>
          </cell>
        </row>
        <row r="1940">
          <cell r="J1940">
            <v>-20323012.359999999</v>
          </cell>
          <cell r="K1940">
            <v>-21703412.239999998</v>
          </cell>
          <cell r="L1940">
            <v>-23440785.239999998</v>
          </cell>
          <cell r="M1940">
            <v>-24862896.66</v>
          </cell>
          <cell r="N1940">
            <v>-15752515.65</v>
          </cell>
          <cell r="O1940">
            <v>-17502795.530000001</v>
          </cell>
          <cell r="P1940">
            <v>-19253074.309999999</v>
          </cell>
          <cell r="Q1940">
            <v>-20965076.77</v>
          </cell>
          <cell r="R1940">
            <v>-22834674.559999999</v>
          </cell>
          <cell r="S1940">
            <v>-24704272.809999999</v>
          </cell>
          <cell r="T1940">
            <v>-26218112.899999999</v>
          </cell>
          <cell r="U1940">
            <v>-17510717.260000002</v>
          </cell>
          <cell r="V1940">
            <v>-19312403.989999998</v>
          </cell>
          <cell r="W1940">
            <v>-21114091.57</v>
          </cell>
          <cell r="X1940">
            <v>-22915778.510000002</v>
          </cell>
          <cell r="Y1940">
            <v>-24287788.09</v>
          </cell>
          <cell r="Z1940">
            <v>-15731798.529999999</v>
          </cell>
          <cell r="AA1940">
            <v>-17479452.100000001</v>
          </cell>
          <cell r="AD1940">
            <v>-21460260.844583336</v>
          </cell>
          <cell r="AE1940">
            <v>-21447965.090416666</v>
          </cell>
          <cell r="AF1940">
            <v>-21436560.905000001</v>
          </cell>
          <cell r="AG1940">
            <v>-21381839.667916667</v>
          </cell>
          <cell r="AH1940">
            <v>-21294271.580416668</v>
          </cell>
          <cell r="AI1940">
            <v>-21213836.842083335</v>
          </cell>
          <cell r="AJ1940">
            <v>-21147173.132083334</v>
          </cell>
          <cell r="AK1940">
            <v>-21100742.82375</v>
          </cell>
          <cell r="AL1940">
            <v>-21054904.686249997</v>
          </cell>
          <cell r="AM1940">
            <v>-21030078.615833331</v>
          </cell>
          <cell r="AN1940">
            <v>-21028242.759583332</v>
          </cell>
          <cell r="AP1940">
            <v>-21034137.88625</v>
          </cell>
          <cell r="AT1940">
            <v>0</v>
          </cell>
        </row>
        <row r="1941">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D1941">
            <v>0</v>
          </cell>
          <cell r="AE1941">
            <v>0</v>
          </cell>
          <cell r="AF1941">
            <v>0</v>
          </cell>
          <cell r="AG1941">
            <v>0</v>
          </cell>
          <cell r="AH1941">
            <v>0</v>
          </cell>
          <cell r="AI1941">
            <v>0</v>
          </cell>
          <cell r="AJ1941">
            <v>0</v>
          </cell>
          <cell r="AK1941">
            <v>0</v>
          </cell>
          <cell r="AL1941">
            <v>0</v>
          </cell>
          <cell r="AM1941">
            <v>0</v>
          </cell>
          <cell r="AN1941">
            <v>0</v>
          </cell>
          <cell r="AP1941">
            <v>0</v>
          </cell>
          <cell r="AT1941">
            <v>0</v>
          </cell>
        </row>
        <row r="1942">
          <cell r="J1942">
            <v>-7561546.7800000003</v>
          </cell>
          <cell r="K1942">
            <v>-9124802.3499999996</v>
          </cell>
          <cell r="L1942">
            <v>-5812319.3300000001</v>
          </cell>
          <cell r="M1942">
            <v>-7856396.29</v>
          </cell>
          <cell r="N1942">
            <v>-8966980.6099999994</v>
          </cell>
          <cell r="O1942">
            <v>-6483873.3399999999</v>
          </cell>
          <cell r="P1942">
            <v>-8137654.7400000002</v>
          </cell>
          <cell r="Q1942">
            <v>-11093702.810000001</v>
          </cell>
          <cell r="R1942">
            <v>-16170314.92</v>
          </cell>
          <cell r="S1942">
            <v>-10216985.630000001</v>
          </cell>
          <cell r="T1942">
            <v>-12189829.07</v>
          </cell>
          <cell r="U1942">
            <v>-7083055.5</v>
          </cell>
          <cell r="V1942">
            <v>-8246968.0800000001</v>
          </cell>
          <cell r="W1942">
            <v>-9638623.0700000003</v>
          </cell>
          <cell r="X1942">
            <v>-6083720.6900000004</v>
          </cell>
          <cell r="Y1942">
            <v>-7742725.04</v>
          </cell>
          <cell r="Z1942">
            <v>-9161547.8599999994</v>
          </cell>
          <cell r="AA1942">
            <v>-6664323.8700000001</v>
          </cell>
          <cell r="AD1942">
            <v>-8471118.834999999</v>
          </cell>
          <cell r="AE1942">
            <v>-8773860.2808333319</v>
          </cell>
          <cell r="AF1942">
            <v>-9098342.2524999995</v>
          </cell>
          <cell r="AG1942">
            <v>-9155399.2962499987</v>
          </cell>
          <cell r="AH1942">
            <v>-9215089.7058333326</v>
          </cell>
          <cell r="AI1942">
            <v>-9253347.6683333348</v>
          </cell>
          <cell r="AJ1942">
            <v>-9303316.0858333334</v>
          </cell>
          <cell r="AK1942">
            <v>-9336033.6725000013</v>
          </cell>
          <cell r="AL1942">
            <v>-9342605.7604166679</v>
          </cell>
          <cell r="AM1942">
            <v>-9345976.427083334</v>
          </cell>
          <cell r="AN1942">
            <v>-9361602.1679166667</v>
          </cell>
          <cell r="AP1942">
            <v>-9444796.8883333337</v>
          </cell>
          <cell r="AT1942">
            <v>0</v>
          </cell>
        </row>
        <row r="1943">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D1943">
            <v>0</v>
          </cell>
          <cell r="AE1943">
            <v>0</v>
          </cell>
          <cell r="AF1943">
            <v>0</v>
          </cell>
          <cell r="AG1943">
            <v>0</v>
          </cell>
          <cell r="AH1943">
            <v>0</v>
          </cell>
          <cell r="AI1943">
            <v>0</v>
          </cell>
          <cell r="AJ1943">
            <v>0</v>
          </cell>
          <cell r="AK1943">
            <v>0</v>
          </cell>
          <cell r="AL1943">
            <v>0</v>
          </cell>
          <cell r="AM1943">
            <v>0</v>
          </cell>
          <cell r="AN1943">
            <v>0</v>
          </cell>
          <cell r="AP1943">
            <v>0</v>
          </cell>
          <cell r="AT1943">
            <v>0</v>
          </cell>
        </row>
        <row r="1944">
          <cell r="J1944">
            <v>-241293.68</v>
          </cell>
          <cell r="K1944">
            <v>-369589.39</v>
          </cell>
          <cell r="L1944">
            <v>-264438.13</v>
          </cell>
          <cell r="M1944">
            <v>-392733.84</v>
          </cell>
          <cell r="N1944">
            <v>-521029.55</v>
          </cell>
          <cell r="O1944">
            <v>-185918.99</v>
          </cell>
          <cell r="P1944">
            <v>-314214.7</v>
          </cell>
          <cell r="Q1944">
            <v>-442510.41</v>
          </cell>
          <cell r="R1944">
            <v>-122553.28</v>
          </cell>
          <cell r="S1944">
            <v>-251823.6</v>
          </cell>
          <cell r="T1944">
            <v>-381093.92</v>
          </cell>
          <cell r="U1944">
            <v>-118453.13</v>
          </cell>
          <cell r="V1944">
            <v>-247723.45</v>
          </cell>
          <cell r="W1944">
            <v>-376993.77</v>
          </cell>
          <cell r="X1944">
            <v>-260180.24</v>
          </cell>
          <cell r="Y1944">
            <v>-389450.56</v>
          </cell>
          <cell r="Z1944">
            <v>-518720.88</v>
          </cell>
          <cell r="AA1944">
            <v>-189196.01</v>
          </cell>
          <cell r="AD1944">
            <v>-302202.06041666662</v>
          </cell>
          <cell r="AE1944">
            <v>-302006.27750000003</v>
          </cell>
          <cell r="AF1944">
            <v>-301153.49625000003</v>
          </cell>
          <cell r="AG1944">
            <v>-300381.9325</v>
          </cell>
          <cell r="AH1944">
            <v>-300243.75333333336</v>
          </cell>
          <cell r="AI1944">
            <v>-300738.95874999999</v>
          </cell>
          <cell r="AJ1944">
            <v>-301315.38166666665</v>
          </cell>
          <cell r="AK1944">
            <v>-301446.48541666666</v>
          </cell>
          <cell r="AL1944">
            <v>-301132.27</v>
          </cell>
          <cell r="AM1944">
            <v>-300899.27208333334</v>
          </cell>
          <cell r="AN1944">
            <v>-300939.62</v>
          </cell>
          <cell r="AP1944">
            <v>-301648.22500000003</v>
          </cell>
          <cell r="AT1944">
            <v>0</v>
          </cell>
        </row>
        <row r="1945">
          <cell r="J1945">
            <v>-4.6100000000000003</v>
          </cell>
          <cell r="K1945">
            <v>0</v>
          </cell>
          <cell r="L1945">
            <v>0</v>
          </cell>
          <cell r="M1945">
            <v>0</v>
          </cell>
          <cell r="N1945">
            <v>0</v>
          </cell>
          <cell r="O1945">
            <v>0</v>
          </cell>
          <cell r="P1945">
            <v>0</v>
          </cell>
          <cell r="Q1945">
            <v>0</v>
          </cell>
          <cell r="R1945">
            <v>-9.5</v>
          </cell>
          <cell r="S1945">
            <v>-19.010000000000002</v>
          </cell>
          <cell r="T1945">
            <v>-39.17</v>
          </cell>
          <cell r="U1945">
            <v>-1.65</v>
          </cell>
          <cell r="V1945">
            <v>-1.65</v>
          </cell>
          <cell r="W1945">
            <v>-1.65</v>
          </cell>
          <cell r="X1945">
            <v>0</v>
          </cell>
          <cell r="Y1945">
            <v>0</v>
          </cell>
          <cell r="Z1945">
            <v>0</v>
          </cell>
          <cell r="AA1945">
            <v>0</v>
          </cell>
          <cell r="AD1945">
            <v>-3.0591666666666666</v>
          </cell>
          <cell r="AE1945">
            <v>-3.0733333333333328</v>
          </cell>
          <cell r="AF1945">
            <v>-3.1158333333333332</v>
          </cell>
          <cell r="AG1945">
            <v>-4.7762500000000001</v>
          </cell>
          <cell r="AH1945">
            <v>-6.2850000000000001</v>
          </cell>
          <cell r="AI1945">
            <v>-6.038333333333334</v>
          </cell>
          <cell r="AJ1945">
            <v>-5.9837500000000015</v>
          </cell>
          <cell r="AK1945">
            <v>-6.052500000000002</v>
          </cell>
          <cell r="AL1945">
            <v>-6.052500000000002</v>
          </cell>
          <cell r="AM1945">
            <v>-6.052500000000002</v>
          </cell>
          <cell r="AN1945">
            <v>-6.052500000000002</v>
          </cell>
          <cell r="AP1945">
            <v>-6.052500000000002</v>
          </cell>
          <cell r="AT1945">
            <v>0</v>
          </cell>
        </row>
        <row r="1946">
          <cell r="J1946">
            <v>1600</v>
          </cell>
          <cell r="K1946">
            <v>1600</v>
          </cell>
          <cell r="L1946">
            <v>1600</v>
          </cell>
          <cell r="M1946">
            <v>1600</v>
          </cell>
          <cell r="N1946">
            <v>1600</v>
          </cell>
          <cell r="O1946">
            <v>1600</v>
          </cell>
          <cell r="P1946">
            <v>1600</v>
          </cell>
          <cell r="Q1946">
            <v>1596.43</v>
          </cell>
          <cell r="R1946">
            <v>-1026.04</v>
          </cell>
          <cell r="S1946">
            <v>-2532.5</v>
          </cell>
          <cell r="T1946">
            <v>-3250.27</v>
          </cell>
          <cell r="U1946">
            <v>-3775</v>
          </cell>
          <cell r="V1946">
            <v>-3556.25</v>
          </cell>
          <cell r="W1946">
            <v>1596.43</v>
          </cell>
          <cell r="X1946">
            <v>1596.43</v>
          </cell>
          <cell r="Y1946">
            <v>1596.43</v>
          </cell>
          <cell r="Z1946">
            <v>1596.43</v>
          </cell>
          <cell r="AA1946">
            <v>6915.43</v>
          </cell>
          <cell r="AD1946">
            <v>1599.8512499999999</v>
          </cell>
          <cell r="AE1946">
            <v>1490.2841666666666</v>
          </cell>
          <cell r="AF1946">
            <v>1208.6783333333333</v>
          </cell>
          <cell r="AG1946">
            <v>834.3962499999999</v>
          </cell>
          <cell r="AH1946">
            <v>408.34333333333325</v>
          </cell>
          <cell r="AI1946">
            <v>-30.458750000000084</v>
          </cell>
          <cell r="AJ1946">
            <v>-245.45125000000007</v>
          </cell>
          <cell r="AK1946">
            <v>-245.74874999999989</v>
          </cell>
          <cell r="AL1946">
            <v>-246.04624999999987</v>
          </cell>
          <cell r="AM1946">
            <v>-246.34374999999986</v>
          </cell>
          <cell r="AN1946">
            <v>-25.016249999999825</v>
          </cell>
          <cell r="AP1946">
            <v>235.69875000000022</v>
          </cell>
          <cell r="AT1946">
            <v>0</v>
          </cell>
        </row>
        <row r="1947">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D1947">
            <v>0</v>
          </cell>
          <cell r="AE1947">
            <v>0</v>
          </cell>
          <cell r="AF1947">
            <v>0</v>
          </cell>
          <cell r="AG1947">
            <v>0</v>
          </cell>
          <cell r="AH1947">
            <v>0</v>
          </cell>
          <cell r="AI1947">
            <v>0</v>
          </cell>
          <cell r="AJ1947">
            <v>0</v>
          </cell>
          <cell r="AK1947">
            <v>0</v>
          </cell>
          <cell r="AL1947">
            <v>0</v>
          </cell>
          <cell r="AM1947">
            <v>0</v>
          </cell>
          <cell r="AN1947">
            <v>0</v>
          </cell>
          <cell r="AP1947">
            <v>-62.707500000000003</v>
          </cell>
          <cell r="AT1947">
            <v>0</v>
          </cell>
        </row>
        <row r="1948">
          <cell r="J1948">
            <v>-5833545.8700000001</v>
          </cell>
          <cell r="K1948">
            <v>-6065798.7300000004</v>
          </cell>
          <cell r="L1948">
            <v>-5909908.9400000004</v>
          </cell>
          <cell r="M1948">
            <v>-6500357.9500000002</v>
          </cell>
          <cell r="N1948">
            <v>-1624806.04</v>
          </cell>
          <cell r="O1948">
            <v>-2601465.1</v>
          </cell>
          <cell r="P1948">
            <v>-4591493.2699999996</v>
          </cell>
          <cell r="Q1948">
            <v>-8233655.54</v>
          </cell>
          <cell r="R1948">
            <v>-9621944.8200000003</v>
          </cell>
          <cell r="S1948">
            <v>-9085060.8200000003</v>
          </cell>
          <cell r="T1948">
            <v>-8434517.8499999996</v>
          </cell>
          <cell r="U1948">
            <v>-7077267.3300000001</v>
          </cell>
          <cell r="V1948">
            <v>-6693093.8300000001</v>
          </cell>
          <cell r="W1948">
            <v>-6351669.8200000003</v>
          </cell>
          <cell r="X1948">
            <v>-6148972.2599999998</v>
          </cell>
          <cell r="Y1948">
            <v>-6398432.5800000001</v>
          </cell>
          <cell r="Z1948">
            <v>2157101.2799999998</v>
          </cell>
          <cell r="AA1948">
            <v>-761743.72</v>
          </cell>
          <cell r="AD1948">
            <v>-6101253.9741666662</v>
          </cell>
          <cell r="AE1948">
            <v>-6117689.8575000009</v>
          </cell>
          <cell r="AF1948">
            <v>-6168076.8399999999</v>
          </cell>
          <cell r="AG1948">
            <v>-6231650.7945833327</v>
          </cell>
          <cell r="AH1948">
            <v>-6283422.6558333337</v>
          </cell>
          <cell r="AI1948">
            <v>-6334133.0199999996</v>
          </cell>
          <cell r="AJ1948">
            <v>-6381858.8137499997</v>
          </cell>
          <cell r="AK1948">
            <v>-6403731.0808333335</v>
          </cell>
          <cell r="AL1948">
            <v>-6409445.1620833343</v>
          </cell>
          <cell r="AM1948">
            <v>-6247618.7999999998</v>
          </cell>
          <cell r="AN1948">
            <v>-6013384.2708333321</v>
          </cell>
          <cell r="AP1948">
            <v>-6159175.6904166667</v>
          </cell>
          <cell r="AT1948">
            <v>0</v>
          </cell>
        </row>
        <row r="1949">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D1949">
            <v>0</v>
          </cell>
          <cell r="AE1949">
            <v>0</v>
          </cell>
          <cell r="AF1949">
            <v>0</v>
          </cell>
          <cell r="AG1949">
            <v>0</v>
          </cell>
          <cell r="AH1949">
            <v>0</v>
          </cell>
          <cell r="AI1949">
            <v>0</v>
          </cell>
          <cell r="AJ1949">
            <v>0</v>
          </cell>
          <cell r="AK1949">
            <v>0</v>
          </cell>
          <cell r="AL1949">
            <v>0</v>
          </cell>
          <cell r="AM1949">
            <v>0</v>
          </cell>
          <cell r="AN1949">
            <v>0</v>
          </cell>
          <cell r="AP1949">
            <v>0</v>
          </cell>
          <cell r="AT1949" t="str">
            <v xml:space="preserve"> </v>
          </cell>
        </row>
        <row r="1950">
          <cell r="J1950">
            <v>-1881022.26</v>
          </cell>
          <cell r="K1950">
            <v>-1729630.02</v>
          </cell>
          <cell r="L1950">
            <v>-1502913.69</v>
          </cell>
          <cell r="M1950">
            <v>-1325180.94</v>
          </cell>
          <cell r="N1950">
            <v>-1422846.71</v>
          </cell>
          <cell r="O1950">
            <v>-1687878.48</v>
          </cell>
          <cell r="P1950">
            <v>-2694342.41</v>
          </cell>
          <cell r="Q1950">
            <v>-4515640.92</v>
          </cell>
          <cell r="R1950">
            <v>-6263160.25</v>
          </cell>
          <cell r="S1950">
            <v>-5386417.1600000001</v>
          </cell>
          <cell r="T1950">
            <v>-4788448.5</v>
          </cell>
          <cell r="U1950">
            <v>-3518748.21</v>
          </cell>
          <cell r="V1950">
            <v>-2782570.99</v>
          </cell>
          <cell r="W1950">
            <v>-1876088.97</v>
          </cell>
          <cell r="X1950">
            <v>-1540530.66</v>
          </cell>
          <cell r="Y1950">
            <v>-1348472.13</v>
          </cell>
          <cell r="Z1950">
            <v>-1417467.38</v>
          </cell>
          <cell r="AA1950">
            <v>-1892574.74</v>
          </cell>
          <cell r="AD1950">
            <v>-2709053.9166666674</v>
          </cell>
          <cell r="AE1950">
            <v>-2757596.2191666667</v>
          </cell>
          <cell r="AF1950">
            <v>-2856379.3187499996</v>
          </cell>
          <cell r="AG1950">
            <v>-2952773.9633333334</v>
          </cell>
          <cell r="AH1950">
            <v>-3029051.1991666667</v>
          </cell>
          <cell r="AI1950">
            <v>-3097250.3262499999</v>
          </cell>
          <cell r="AJ1950">
            <v>-3140917.3129166663</v>
          </cell>
          <cell r="AK1950">
            <v>-3148587.1429166663</v>
          </cell>
          <cell r="AL1950">
            <v>-3151124.9829166662</v>
          </cell>
          <cell r="AM1950">
            <v>-3151871.3104166668</v>
          </cell>
          <cell r="AN1950">
            <v>-3160176.1825000006</v>
          </cell>
          <cell r="AP1950">
            <v>-3244888.2220833325</v>
          </cell>
          <cell r="AT1950">
            <v>0</v>
          </cell>
        </row>
        <row r="1951">
          <cell r="J1951">
            <v>-2849993.34</v>
          </cell>
          <cell r="K1951">
            <v>-2948849.52</v>
          </cell>
          <cell r="L1951">
            <v>-1725828.89</v>
          </cell>
          <cell r="M1951">
            <v>-1889716.87</v>
          </cell>
          <cell r="N1951">
            <v>-2177488.23</v>
          </cell>
          <cell r="O1951">
            <v>-2356611.5099999998</v>
          </cell>
          <cell r="P1951">
            <v>-3512841.45</v>
          </cell>
          <cell r="Q1951">
            <v>-6073708.7300000004</v>
          </cell>
          <cell r="R1951">
            <v>0</v>
          </cell>
          <cell r="S1951">
            <v>-7109489.0599999996</v>
          </cell>
          <cell r="T1951">
            <v>-7729255.5</v>
          </cell>
          <cell r="U1951">
            <v>-4451353.26</v>
          </cell>
          <cell r="V1951">
            <v>-3919994.82</v>
          </cell>
          <cell r="W1951">
            <v>-3341906.32</v>
          </cell>
          <cell r="X1951">
            <v>-1811030.95</v>
          </cell>
          <cell r="Y1951">
            <v>-1871263.52</v>
          </cell>
          <cell r="Z1951">
            <v>-2147465.0299999998</v>
          </cell>
          <cell r="AA1951">
            <v>-2594323.65</v>
          </cell>
          <cell r="AD1951">
            <v>-3709553.3962500002</v>
          </cell>
          <cell r="AE1951">
            <v>-3463515.5587499999</v>
          </cell>
          <cell r="AF1951">
            <v>-3271302.9337500003</v>
          </cell>
          <cell r="AG1951">
            <v>-3404729.4695833339</v>
          </cell>
          <cell r="AH1951">
            <v>-3527172.9858333324</v>
          </cell>
          <cell r="AI1951">
            <v>-3613344.7583333328</v>
          </cell>
          <cell r="AJ1951">
            <v>-3674305.52</v>
          </cell>
          <cell r="AK1951">
            <v>-3694232.9725000001</v>
          </cell>
          <cell r="AL1951">
            <v>-3697014.1687500007</v>
          </cell>
          <cell r="AM1951">
            <v>-3694994.3125000005</v>
          </cell>
          <cell r="AN1951">
            <v>-3703648.018333334</v>
          </cell>
          <cell r="AP1951">
            <v>-3809890.2237499994</v>
          </cell>
          <cell r="AT1951">
            <v>0</v>
          </cell>
        </row>
        <row r="1952">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D1952">
            <v>0</v>
          </cell>
          <cell r="AE1952">
            <v>0</v>
          </cell>
          <cell r="AF1952">
            <v>0</v>
          </cell>
          <cell r="AG1952">
            <v>0</v>
          </cell>
          <cell r="AH1952">
            <v>0</v>
          </cell>
          <cell r="AI1952">
            <v>0</v>
          </cell>
          <cell r="AJ1952">
            <v>0</v>
          </cell>
          <cell r="AK1952">
            <v>0</v>
          </cell>
          <cell r="AL1952">
            <v>0</v>
          </cell>
          <cell r="AM1952">
            <v>0</v>
          </cell>
          <cell r="AN1952">
            <v>0</v>
          </cell>
          <cell r="AP1952">
            <v>0</v>
          </cell>
          <cell r="AT1952">
            <v>0</v>
          </cell>
        </row>
        <row r="1953">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D1953">
            <v>0</v>
          </cell>
          <cell r="AE1953">
            <v>0</v>
          </cell>
          <cell r="AF1953">
            <v>0</v>
          </cell>
          <cell r="AG1953">
            <v>0</v>
          </cell>
          <cell r="AH1953">
            <v>0</v>
          </cell>
          <cell r="AI1953">
            <v>0</v>
          </cell>
          <cell r="AJ1953">
            <v>0</v>
          </cell>
          <cell r="AK1953">
            <v>0</v>
          </cell>
          <cell r="AL1953">
            <v>0</v>
          </cell>
          <cell r="AM1953">
            <v>0</v>
          </cell>
          <cell r="AN1953">
            <v>0</v>
          </cell>
          <cell r="AP1953">
            <v>0</v>
          </cell>
          <cell r="AT1953">
            <v>0</v>
          </cell>
        </row>
        <row r="1954">
          <cell r="J1954">
            <v>-121170.89</v>
          </cell>
          <cell r="K1954">
            <v>-76014.42</v>
          </cell>
          <cell r="L1954">
            <v>-101061.46</v>
          </cell>
          <cell r="M1954">
            <v>-103858.34</v>
          </cell>
          <cell r="N1954">
            <v>-124277.43</v>
          </cell>
          <cell r="O1954">
            <v>-118168.71</v>
          </cell>
          <cell r="P1954">
            <v>-135221.31</v>
          </cell>
          <cell r="Q1954">
            <v>-161630.39999999999</v>
          </cell>
          <cell r="R1954">
            <v>-83208.12</v>
          </cell>
          <cell r="S1954">
            <v>-76294.62</v>
          </cell>
          <cell r="T1954">
            <v>-86855.16</v>
          </cell>
          <cell r="U1954">
            <v>-48771.12</v>
          </cell>
          <cell r="V1954">
            <v>-193386.44</v>
          </cell>
          <cell r="W1954">
            <v>-290405.08</v>
          </cell>
          <cell r="X1954">
            <v>-142794.07999999999</v>
          </cell>
          <cell r="Y1954">
            <v>-119202.62</v>
          </cell>
          <cell r="Z1954">
            <v>-2391921.1800000002</v>
          </cell>
          <cell r="AA1954">
            <v>-2245808.2400000002</v>
          </cell>
          <cell r="AD1954">
            <v>-115094.55916666666</v>
          </cell>
          <cell r="AE1954">
            <v>-114883.84291666666</v>
          </cell>
          <cell r="AF1954">
            <v>-113573.72499999998</v>
          </cell>
          <cell r="AG1954">
            <v>-110183.90541666666</v>
          </cell>
          <cell r="AH1954">
            <v>-105911.32791666668</v>
          </cell>
          <cell r="AI1954">
            <v>-106053.31291666668</v>
          </cell>
          <cell r="AJ1954">
            <v>-117995.23833333334</v>
          </cell>
          <cell r="AK1954">
            <v>-128667.04166666667</v>
          </cell>
          <cell r="AL1954">
            <v>-131045.24583333335</v>
          </cell>
          <cell r="AM1954">
            <v>-226169.74708333335</v>
          </cell>
          <cell r="AN1954">
            <v>-409306.55041666672</v>
          </cell>
          <cell r="AP1954">
            <v>-768459.04458333331</v>
          </cell>
          <cell r="AT1954">
            <v>0</v>
          </cell>
        </row>
        <row r="1955">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D1955">
            <v>0</v>
          </cell>
          <cell r="AE1955">
            <v>0</v>
          </cell>
          <cell r="AF1955">
            <v>0</v>
          </cell>
          <cell r="AG1955">
            <v>0</v>
          </cell>
          <cell r="AH1955">
            <v>0</v>
          </cell>
          <cell r="AI1955">
            <v>0</v>
          </cell>
          <cell r="AJ1955">
            <v>0</v>
          </cell>
          <cell r="AK1955">
            <v>0</v>
          </cell>
          <cell r="AL1955">
            <v>0</v>
          </cell>
          <cell r="AM1955">
            <v>0</v>
          </cell>
          <cell r="AN1955">
            <v>0</v>
          </cell>
          <cell r="AP1955">
            <v>0</v>
          </cell>
          <cell r="AT1955">
            <v>0</v>
          </cell>
        </row>
        <row r="1956">
          <cell r="J1956">
            <v>-84303.5</v>
          </cell>
          <cell r="K1956">
            <v>-88348.06</v>
          </cell>
          <cell r="L1956">
            <v>-84659.05</v>
          </cell>
          <cell r="M1956">
            <v>-100762.28</v>
          </cell>
          <cell r="N1956">
            <v>-111135.61</v>
          </cell>
          <cell r="O1956">
            <v>-105800.91</v>
          </cell>
          <cell r="P1956">
            <v>-118121.19</v>
          </cell>
          <cell r="Q1956">
            <v>-149727.12</v>
          </cell>
          <cell r="R1956">
            <v>-117803.02</v>
          </cell>
          <cell r="S1956">
            <v>-65535.82</v>
          </cell>
          <cell r="T1956">
            <v>-99760.3</v>
          </cell>
          <cell r="U1956">
            <v>-96206.74</v>
          </cell>
          <cell r="V1956">
            <v>-85686.77</v>
          </cell>
          <cell r="W1956">
            <v>-134366.15</v>
          </cell>
          <cell r="X1956">
            <v>-94358.69</v>
          </cell>
          <cell r="Y1956">
            <v>-107981.59</v>
          </cell>
          <cell r="Z1956">
            <v>-96019.26</v>
          </cell>
          <cell r="AA1956">
            <v>-73711.89</v>
          </cell>
          <cell r="AD1956">
            <v>-99810.686250000013</v>
          </cell>
          <cell r="AE1956">
            <v>-101810.56541666668</v>
          </cell>
          <cell r="AF1956">
            <v>-102695.205</v>
          </cell>
          <cell r="AG1956">
            <v>-102806.12</v>
          </cell>
          <cell r="AH1956">
            <v>-102762.69666666667</v>
          </cell>
          <cell r="AI1956">
            <v>-101904.60291666667</v>
          </cell>
          <cell r="AJ1956">
            <v>-103879.65958333334</v>
          </cell>
          <cell r="AK1956">
            <v>-106201.23166666664</v>
          </cell>
          <cell r="AL1956">
            <v>-106906.18791666666</v>
          </cell>
          <cell r="AM1956">
            <v>-106577.14458333334</v>
          </cell>
          <cell r="AN1956">
            <v>-104610.25416666667</v>
          </cell>
          <cell r="AP1956">
            <v>-97849.880833333344</v>
          </cell>
          <cell r="AT1956">
            <v>0</v>
          </cell>
        </row>
        <row r="1957">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D1957">
            <v>0</v>
          </cell>
          <cell r="AE1957">
            <v>0</v>
          </cell>
          <cell r="AF1957">
            <v>0</v>
          </cell>
          <cell r="AG1957">
            <v>0</v>
          </cell>
          <cell r="AH1957">
            <v>0</v>
          </cell>
          <cell r="AI1957">
            <v>0</v>
          </cell>
          <cell r="AJ1957">
            <v>0</v>
          </cell>
          <cell r="AK1957">
            <v>0</v>
          </cell>
          <cell r="AL1957">
            <v>0</v>
          </cell>
          <cell r="AM1957">
            <v>0</v>
          </cell>
          <cell r="AN1957">
            <v>0</v>
          </cell>
          <cell r="AP1957">
            <v>0</v>
          </cell>
          <cell r="AT1957">
            <v>0</v>
          </cell>
        </row>
        <row r="1958">
          <cell r="J1958">
            <v>-8851.36</v>
          </cell>
          <cell r="K1958">
            <v>-17003.12</v>
          </cell>
          <cell r="L1958">
            <v>-4810.29</v>
          </cell>
          <cell r="M1958">
            <v>-6859.18</v>
          </cell>
          <cell r="N1958">
            <v>-7431.51</v>
          </cell>
          <cell r="O1958">
            <v>-3647.68</v>
          </cell>
          <cell r="P1958">
            <v>-7457.6</v>
          </cell>
          <cell r="Q1958">
            <v>-38083.089999999997</v>
          </cell>
          <cell r="R1958">
            <v>-28440.22</v>
          </cell>
          <cell r="S1958">
            <v>-3632.8</v>
          </cell>
          <cell r="T1958">
            <v>-6388.1</v>
          </cell>
          <cell r="U1958">
            <v>-2558.98</v>
          </cell>
          <cell r="V1958">
            <v>-3395.14</v>
          </cell>
          <cell r="W1958">
            <v>-16325.27</v>
          </cell>
          <cell r="X1958">
            <v>-12127.31</v>
          </cell>
          <cell r="Y1958">
            <v>-9926.7199999999993</v>
          </cell>
          <cell r="Z1958">
            <v>-10211.02</v>
          </cell>
          <cell r="AA1958">
            <v>-4182.29</v>
          </cell>
          <cell r="AD1958">
            <v>-9805.8633333333328</v>
          </cell>
          <cell r="AE1958">
            <v>-10992.026250000001</v>
          </cell>
          <cell r="AF1958">
            <v>-11988.925000000001</v>
          </cell>
          <cell r="AG1958">
            <v>-11797.26</v>
          </cell>
          <cell r="AH1958">
            <v>-11467.33333333333</v>
          </cell>
          <cell r="AI1958">
            <v>-11036.318333333335</v>
          </cell>
          <cell r="AJ1958">
            <v>-10780.732083333334</v>
          </cell>
          <cell r="AK1958">
            <v>-11057.364166666666</v>
          </cell>
          <cell r="AL1958">
            <v>-11490.054166666669</v>
          </cell>
          <cell r="AM1958">
            <v>-11733.68125</v>
          </cell>
          <cell r="AN1958">
            <v>-11871.769583333333</v>
          </cell>
          <cell r="AP1958">
            <v>-11866.930416666668</v>
          </cell>
          <cell r="AT1958">
            <v>0</v>
          </cell>
        </row>
        <row r="1959">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D1959">
            <v>0</v>
          </cell>
          <cell r="AE1959">
            <v>0</v>
          </cell>
          <cell r="AF1959">
            <v>0</v>
          </cell>
          <cell r="AG1959">
            <v>0</v>
          </cell>
          <cell r="AH1959">
            <v>0</v>
          </cell>
          <cell r="AI1959">
            <v>0</v>
          </cell>
          <cell r="AJ1959">
            <v>0</v>
          </cell>
          <cell r="AK1959">
            <v>0</v>
          </cell>
          <cell r="AL1959">
            <v>0</v>
          </cell>
          <cell r="AM1959">
            <v>0</v>
          </cell>
          <cell r="AN1959">
            <v>0</v>
          </cell>
          <cell r="AP1959">
            <v>0</v>
          </cell>
          <cell r="AT1959">
            <v>0</v>
          </cell>
        </row>
        <row r="1960">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D1960">
            <v>0</v>
          </cell>
          <cell r="AE1960">
            <v>0</v>
          </cell>
          <cell r="AF1960">
            <v>0</v>
          </cell>
          <cell r="AG1960">
            <v>0</v>
          </cell>
          <cell r="AH1960">
            <v>0</v>
          </cell>
          <cell r="AI1960">
            <v>0</v>
          </cell>
          <cell r="AJ1960">
            <v>0</v>
          </cell>
          <cell r="AK1960">
            <v>0</v>
          </cell>
          <cell r="AL1960">
            <v>0</v>
          </cell>
          <cell r="AM1960">
            <v>0</v>
          </cell>
          <cell r="AN1960">
            <v>0</v>
          </cell>
          <cell r="AP1960">
            <v>0</v>
          </cell>
          <cell r="AT1960">
            <v>0</v>
          </cell>
        </row>
        <row r="1961">
          <cell r="J1961">
            <v>-2630.73</v>
          </cell>
          <cell r="K1961">
            <v>-4409.57</v>
          </cell>
          <cell r="L1961">
            <v>-1524.38</v>
          </cell>
          <cell r="M1961">
            <v>-3239.12</v>
          </cell>
          <cell r="N1961">
            <v>-4714.45</v>
          </cell>
          <cell r="O1961">
            <v>-1798.03</v>
          </cell>
          <cell r="P1961">
            <v>-3157</v>
          </cell>
          <cell r="Q1961">
            <v>-4314.67</v>
          </cell>
          <cell r="R1961">
            <v>-117702.25</v>
          </cell>
          <cell r="S1961">
            <v>-126846.2</v>
          </cell>
          <cell r="T1961">
            <v>-129973.7</v>
          </cell>
          <cell r="U1961">
            <v>-1841.91</v>
          </cell>
          <cell r="V1961">
            <v>-3725.91</v>
          </cell>
          <cell r="W1961">
            <v>-5119.3999999999996</v>
          </cell>
          <cell r="X1961">
            <v>-2735.24</v>
          </cell>
          <cell r="Y1961">
            <v>-4660.16</v>
          </cell>
          <cell r="Z1961">
            <v>-5965.45</v>
          </cell>
          <cell r="AA1961">
            <v>-1706.08</v>
          </cell>
          <cell r="AD1961">
            <v>-31377.967500000002</v>
          </cell>
          <cell r="AE1961">
            <v>-31948.98166666667</v>
          </cell>
          <cell r="AF1961">
            <v>-32761.408750000002</v>
          </cell>
          <cell r="AG1961">
            <v>-33223.033750000002</v>
          </cell>
          <cell r="AH1961">
            <v>-33494.707916666674</v>
          </cell>
          <cell r="AI1961">
            <v>-33558.299999999996</v>
          </cell>
          <cell r="AJ1961">
            <v>-33633.508749999994</v>
          </cell>
          <cell r="AK1961">
            <v>-33713.537499999999</v>
          </cell>
          <cell r="AL1961">
            <v>-33823.199999999997</v>
          </cell>
          <cell r="AM1961">
            <v>-33934.534999999996</v>
          </cell>
          <cell r="AN1961">
            <v>-33982.828749999993</v>
          </cell>
          <cell r="AP1961">
            <v>-33970.474583333336</v>
          </cell>
          <cell r="AT1961">
            <v>0</v>
          </cell>
        </row>
        <row r="1962">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D1962">
            <v>0</v>
          </cell>
          <cell r="AE1962">
            <v>0</v>
          </cell>
          <cell r="AF1962">
            <v>0</v>
          </cell>
          <cell r="AG1962">
            <v>0</v>
          </cell>
          <cell r="AH1962">
            <v>0</v>
          </cell>
          <cell r="AI1962">
            <v>0</v>
          </cell>
          <cell r="AJ1962">
            <v>0</v>
          </cell>
          <cell r="AK1962">
            <v>0</v>
          </cell>
          <cell r="AL1962">
            <v>0</v>
          </cell>
          <cell r="AM1962">
            <v>0</v>
          </cell>
          <cell r="AN1962">
            <v>0</v>
          </cell>
          <cell r="AP1962">
            <v>0</v>
          </cell>
          <cell r="AT1962">
            <v>0</v>
          </cell>
        </row>
        <row r="1963">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D1963">
            <v>0</v>
          </cell>
          <cell r="AE1963">
            <v>0</v>
          </cell>
          <cell r="AF1963">
            <v>0</v>
          </cell>
          <cell r="AG1963">
            <v>0</v>
          </cell>
          <cell r="AH1963">
            <v>0</v>
          </cell>
          <cell r="AI1963">
            <v>0</v>
          </cell>
          <cell r="AJ1963">
            <v>0</v>
          </cell>
          <cell r="AK1963">
            <v>0</v>
          </cell>
          <cell r="AL1963">
            <v>0</v>
          </cell>
          <cell r="AM1963">
            <v>0</v>
          </cell>
          <cell r="AN1963">
            <v>0</v>
          </cell>
          <cell r="AP1963">
            <v>0</v>
          </cell>
          <cell r="AT1963">
            <v>0</v>
          </cell>
        </row>
        <row r="1964">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D1964">
            <v>0</v>
          </cell>
          <cell r="AE1964">
            <v>0</v>
          </cell>
          <cell r="AF1964">
            <v>0</v>
          </cell>
          <cell r="AG1964">
            <v>0</v>
          </cell>
          <cell r="AH1964">
            <v>0</v>
          </cell>
          <cell r="AI1964">
            <v>0</v>
          </cell>
          <cell r="AJ1964">
            <v>0</v>
          </cell>
          <cell r="AK1964">
            <v>0</v>
          </cell>
          <cell r="AL1964">
            <v>0</v>
          </cell>
          <cell r="AM1964">
            <v>0</v>
          </cell>
          <cell r="AN1964">
            <v>0</v>
          </cell>
          <cell r="AP1964">
            <v>0</v>
          </cell>
          <cell r="AT1964">
            <v>0</v>
          </cell>
        </row>
        <row r="1965">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D1965">
            <v>0</v>
          </cell>
          <cell r="AE1965">
            <v>0</v>
          </cell>
          <cell r="AF1965">
            <v>0</v>
          </cell>
          <cell r="AG1965">
            <v>0</v>
          </cell>
          <cell r="AH1965">
            <v>0</v>
          </cell>
          <cell r="AI1965">
            <v>0</v>
          </cell>
          <cell r="AJ1965">
            <v>0</v>
          </cell>
          <cell r="AK1965">
            <v>0</v>
          </cell>
          <cell r="AL1965">
            <v>0</v>
          </cell>
          <cell r="AM1965">
            <v>0</v>
          </cell>
          <cell r="AN1965">
            <v>0</v>
          </cell>
          <cell r="AP1965">
            <v>0</v>
          </cell>
          <cell r="AT1965">
            <v>0</v>
          </cell>
        </row>
        <row r="1966">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D1966">
            <v>0</v>
          </cell>
          <cell r="AE1966">
            <v>0</v>
          </cell>
          <cell r="AF1966">
            <v>0</v>
          </cell>
          <cell r="AG1966">
            <v>0</v>
          </cell>
          <cell r="AH1966">
            <v>0</v>
          </cell>
          <cell r="AI1966">
            <v>0</v>
          </cell>
          <cell r="AJ1966">
            <v>0</v>
          </cell>
          <cell r="AK1966">
            <v>0</v>
          </cell>
          <cell r="AL1966">
            <v>0</v>
          </cell>
          <cell r="AM1966">
            <v>0</v>
          </cell>
          <cell r="AN1966">
            <v>0</v>
          </cell>
          <cell r="AP1966">
            <v>0</v>
          </cell>
          <cell r="AT1966">
            <v>0</v>
          </cell>
        </row>
        <row r="1967">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D1967">
            <v>0</v>
          </cell>
          <cell r="AE1967">
            <v>0</v>
          </cell>
          <cell r="AF1967">
            <v>0</v>
          </cell>
          <cell r="AG1967">
            <v>0</v>
          </cell>
          <cell r="AH1967">
            <v>0</v>
          </cell>
          <cell r="AI1967">
            <v>0</v>
          </cell>
          <cell r="AJ1967">
            <v>0</v>
          </cell>
          <cell r="AK1967">
            <v>0</v>
          </cell>
          <cell r="AL1967">
            <v>0</v>
          </cell>
          <cell r="AM1967">
            <v>0</v>
          </cell>
          <cell r="AN1967">
            <v>0</v>
          </cell>
          <cell r="AP1967">
            <v>0</v>
          </cell>
          <cell r="AT1967">
            <v>0</v>
          </cell>
        </row>
        <row r="1968">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D1968">
            <v>0</v>
          </cell>
          <cell r="AE1968">
            <v>0</v>
          </cell>
          <cell r="AF1968">
            <v>0</v>
          </cell>
          <cell r="AG1968">
            <v>0</v>
          </cell>
          <cell r="AH1968">
            <v>0</v>
          </cell>
          <cell r="AI1968">
            <v>0</v>
          </cell>
          <cell r="AJ1968">
            <v>0</v>
          </cell>
          <cell r="AK1968">
            <v>0</v>
          </cell>
          <cell r="AL1968">
            <v>0</v>
          </cell>
          <cell r="AM1968">
            <v>0</v>
          </cell>
          <cell r="AN1968">
            <v>0</v>
          </cell>
          <cell r="AP1968">
            <v>0</v>
          </cell>
          <cell r="AT1968">
            <v>0</v>
          </cell>
        </row>
        <row r="1969">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D1969">
            <v>0</v>
          </cell>
          <cell r="AE1969">
            <v>0</v>
          </cell>
          <cell r="AF1969">
            <v>0</v>
          </cell>
          <cell r="AG1969">
            <v>0</v>
          </cell>
          <cell r="AH1969">
            <v>0</v>
          </cell>
          <cell r="AI1969">
            <v>0</v>
          </cell>
          <cell r="AJ1969">
            <v>0</v>
          </cell>
          <cell r="AK1969">
            <v>0</v>
          </cell>
          <cell r="AL1969">
            <v>0</v>
          </cell>
          <cell r="AM1969">
            <v>0</v>
          </cell>
          <cell r="AN1969">
            <v>0</v>
          </cell>
          <cell r="AP1969">
            <v>0</v>
          </cell>
          <cell r="AT1969">
            <v>0</v>
          </cell>
        </row>
        <row r="1970">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D1970">
            <v>0</v>
          </cell>
          <cell r="AE1970">
            <v>0</v>
          </cell>
          <cell r="AF1970">
            <v>0</v>
          </cell>
          <cell r="AG1970">
            <v>0</v>
          </cell>
          <cell r="AH1970">
            <v>0</v>
          </cell>
          <cell r="AI1970">
            <v>0</v>
          </cell>
          <cell r="AJ1970">
            <v>0</v>
          </cell>
          <cell r="AK1970">
            <v>0</v>
          </cell>
          <cell r="AL1970">
            <v>0</v>
          </cell>
          <cell r="AM1970">
            <v>0</v>
          </cell>
          <cell r="AN1970">
            <v>0</v>
          </cell>
          <cell r="AP1970">
            <v>0</v>
          </cell>
          <cell r="AT1970">
            <v>0</v>
          </cell>
        </row>
        <row r="1971">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D1971">
            <v>0</v>
          </cell>
          <cell r="AE1971">
            <v>0</v>
          </cell>
          <cell r="AF1971">
            <v>0</v>
          </cell>
          <cell r="AG1971">
            <v>0</v>
          </cell>
          <cell r="AH1971">
            <v>0</v>
          </cell>
          <cell r="AI1971">
            <v>0</v>
          </cell>
          <cell r="AJ1971">
            <v>0</v>
          </cell>
          <cell r="AK1971">
            <v>0</v>
          </cell>
          <cell r="AL1971">
            <v>0</v>
          </cell>
          <cell r="AM1971">
            <v>0</v>
          </cell>
          <cell r="AN1971">
            <v>0</v>
          </cell>
          <cell r="AP1971">
            <v>0</v>
          </cell>
          <cell r="AT1971">
            <v>0</v>
          </cell>
        </row>
        <row r="1972">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D1972">
            <v>0</v>
          </cell>
          <cell r="AE1972">
            <v>0</v>
          </cell>
          <cell r="AF1972">
            <v>0</v>
          </cell>
          <cell r="AG1972">
            <v>0</v>
          </cell>
          <cell r="AH1972">
            <v>0</v>
          </cell>
          <cell r="AI1972">
            <v>0</v>
          </cell>
          <cell r="AJ1972">
            <v>0</v>
          </cell>
          <cell r="AK1972">
            <v>0</v>
          </cell>
          <cell r="AL1972">
            <v>0</v>
          </cell>
          <cell r="AM1972">
            <v>0</v>
          </cell>
          <cell r="AN1972">
            <v>0</v>
          </cell>
          <cell r="AP1972">
            <v>0</v>
          </cell>
          <cell r="AT1972">
            <v>0</v>
          </cell>
        </row>
        <row r="1973">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D1973">
            <v>0</v>
          </cell>
          <cell r="AE1973">
            <v>0</v>
          </cell>
          <cell r="AF1973">
            <v>0</v>
          </cell>
          <cell r="AG1973">
            <v>0</v>
          </cell>
          <cell r="AH1973">
            <v>0</v>
          </cell>
          <cell r="AI1973">
            <v>0</v>
          </cell>
          <cell r="AJ1973">
            <v>0</v>
          </cell>
          <cell r="AK1973">
            <v>0</v>
          </cell>
          <cell r="AL1973">
            <v>0</v>
          </cell>
          <cell r="AM1973">
            <v>0</v>
          </cell>
          <cell r="AN1973">
            <v>0</v>
          </cell>
          <cell r="AP1973">
            <v>0</v>
          </cell>
          <cell r="AT1973">
            <v>0</v>
          </cell>
        </row>
        <row r="1974">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D1974">
            <v>0</v>
          </cell>
          <cell r="AE1974">
            <v>0</v>
          </cell>
          <cell r="AF1974">
            <v>0</v>
          </cell>
          <cell r="AG1974">
            <v>0</v>
          </cell>
          <cell r="AH1974">
            <v>0</v>
          </cell>
          <cell r="AI1974">
            <v>0</v>
          </cell>
          <cell r="AJ1974">
            <v>0</v>
          </cell>
          <cell r="AK1974">
            <v>0</v>
          </cell>
          <cell r="AL1974">
            <v>0</v>
          </cell>
          <cell r="AM1974">
            <v>0</v>
          </cell>
          <cell r="AN1974">
            <v>0</v>
          </cell>
          <cell r="AP1974">
            <v>0</v>
          </cell>
          <cell r="AT1974">
            <v>0</v>
          </cell>
        </row>
        <row r="1975">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D1975">
            <v>0</v>
          </cell>
          <cell r="AE1975">
            <v>0</v>
          </cell>
          <cell r="AF1975">
            <v>0</v>
          </cell>
          <cell r="AG1975">
            <v>0</v>
          </cell>
          <cell r="AH1975">
            <v>0</v>
          </cell>
          <cell r="AI1975">
            <v>0</v>
          </cell>
          <cell r="AJ1975">
            <v>0</v>
          </cell>
          <cell r="AK1975">
            <v>0</v>
          </cell>
          <cell r="AL1975">
            <v>0</v>
          </cell>
          <cell r="AM1975">
            <v>0</v>
          </cell>
          <cell r="AN1975">
            <v>0</v>
          </cell>
          <cell r="AP1975">
            <v>0</v>
          </cell>
          <cell r="AT1975">
            <v>0</v>
          </cell>
        </row>
        <row r="1976">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D1976">
            <v>0</v>
          </cell>
          <cell r="AE1976">
            <v>0</v>
          </cell>
          <cell r="AF1976">
            <v>0</v>
          </cell>
          <cell r="AG1976">
            <v>0</v>
          </cell>
          <cell r="AH1976">
            <v>0</v>
          </cell>
          <cell r="AI1976">
            <v>0</v>
          </cell>
          <cell r="AJ1976">
            <v>0</v>
          </cell>
          <cell r="AK1976">
            <v>0</v>
          </cell>
          <cell r="AL1976">
            <v>0</v>
          </cell>
          <cell r="AM1976">
            <v>0</v>
          </cell>
          <cell r="AN1976">
            <v>0</v>
          </cell>
          <cell r="AP1976">
            <v>0</v>
          </cell>
          <cell r="AT1976">
            <v>0</v>
          </cell>
        </row>
        <row r="1977">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D1977">
            <v>0</v>
          </cell>
          <cell r="AE1977">
            <v>0</v>
          </cell>
          <cell r="AF1977">
            <v>0</v>
          </cell>
          <cell r="AG1977">
            <v>0</v>
          </cell>
          <cell r="AH1977">
            <v>0</v>
          </cell>
          <cell r="AI1977">
            <v>0</v>
          </cell>
          <cell r="AJ1977">
            <v>0</v>
          </cell>
          <cell r="AK1977">
            <v>0</v>
          </cell>
          <cell r="AL1977">
            <v>0</v>
          </cell>
          <cell r="AM1977">
            <v>0</v>
          </cell>
          <cell r="AN1977">
            <v>0</v>
          </cell>
          <cell r="AP1977">
            <v>0</v>
          </cell>
          <cell r="AT1977">
            <v>0</v>
          </cell>
        </row>
        <row r="1978">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D1978">
            <v>0</v>
          </cell>
          <cell r="AE1978">
            <v>0</v>
          </cell>
          <cell r="AF1978">
            <v>0</v>
          </cell>
          <cell r="AG1978">
            <v>0</v>
          </cell>
          <cell r="AH1978">
            <v>0</v>
          </cell>
          <cell r="AI1978">
            <v>0</v>
          </cell>
          <cell r="AJ1978">
            <v>0</v>
          </cell>
          <cell r="AK1978">
            <v>0</v>
          </cell>
          <cell r="AL1978">
            <v>0</v>
          </cell>
          <cell r="AM1978">
            <v>0</v>
          </cell>
          <cell r="AN1978">
            <v>0</v>
          </cell>
          <cell r="AP1978">
            <v>0</v>
          </cell>
          <cell r="AT1978">
            <v>0</v>
          </cell>
        </row>
        <row r="1979">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D1979">
            <v>0</v>
          </cell>
          <cell r="AE1979">
            <v>0</v>
          </cell>
          <cell r="AF1979">
            <v>0</v>
          </cell>
          <cell r="AG1979">
            <v>0</v>
          </cell>
          <cell r="AH1979">
            <v>0</v>
          </cell>
          <cell r="AI1979">
            <v>0</v>
          </cell>
          <cell r="AJ1979">
            <v>0</v>
          </cell>
          <cell r="AK1979">
            <v>0</v>
          </cell>
          <cell r="AL1979">
            <v>0</v>
          </cell>
          <cell r="AM1979">
            <v>0</v>
          </cell>
          <cell r="AN1979">
            <v>0</v>
          </cell>
          <cell r="AP1979">
            <v>0</v>
          </cell>
          <cell r="AT1979">
            <v>0</v>
          </cell>
        </row>
        <row r="1980">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D1980">
            <v>0</v>
          </cell>
          <cell r="AE1980">
            <v>0</v>
          </cell>
          <cell r="AF1980">
            <v>0</v>
          </cell>
          <cell r="AG1980">
            <v>0</v>
          </cell>
          <cell r="AH1980">
            <v>0</v>
          </cell>
          <cell r="AI1980">
            <v>0</v>
          </cell>
          <cell r="AJ1980">
            <v>0</v>
          </cell>
          <cell r="AK1980">
            <v>0</v>
          </cell>
          <cell r="AL1980">
            <v>0</v>
          </cell>
          <cell r="AM1980">
            <v>0</v>
          </cell>
          <cell r="AN1980">
            <v>0</v>
          </cell>
          <cell r="AP1980">
            <v>0</v>
          </cell>
          <cell r="AT1980">
            <v>0</v>
          </cell>
        </row>
        <row r="1981">
          <cell r="J1981">
            <v>-491562.5</v>
          </cell>
          <cell r="K1981">
            <v>-44687.5</v>
          </cell>
          <cell r="L1981">
            <v>-134062.5</v>
          </cell>
          <cell r="M1981">
            <v>-223437.5</v>
          </cell>
          <cell r="N1981">
            <v>-312812.5</v>
          </cell>
          <cell r="O1981">
            <v>-402187.5</v>
          </cell>
          <cell r="P1981">
            <v>-491562.5</v>
          </cell>
          <cell r="Q1981">
            <v>-44687.5</v>
          </cell>
          <cell r="R1981">
            <v>-134062.5</v>
          </cell>
          <cell r="S1981">
            <v>-223437.5</v>
          </cell>
          <cell r="T1981">
            <v>-312812.5</v>
          </cell>
          <cell r="U1981">
            <v>-402187.5</v>
          </cell>
          <cell r="V1981">
            <v>-491562.5</v>
          </cell>
          <cell r="W1981">
            <v>-44687.5</v>
          </cell>
          <cell r="X1981">
            <v>-134062.5</v>
          </cell>
          <cell r="Y1981">
            <v>-223437.5</v>
          </cell>
          <cell r="Z1981">
            <v>-312812.5</v>
          </cell>
          <cell r="AA1981">
            <v>-402187.5</v>
          </cell>
          <cell r="AD1981">
            <v>-268125</v>
          </cell>
          <cell r="AE1981">
            <v>-268125</v>
          </cell>
          <cell r="AF1981">
            <v>-268125</v>
          </cell>
          <cell r="AG1981">
            <v>-268125</v>
          </cell>
          <cell r="AH1981">
            <v>-268125</v>
          </cell>
          <cell r="AI1981">
            <v>-268125</v>
          </cell>
          <cell r="AJ1981">
            <v>-268125</v>
          </cell>
          <cell r="AK1981">
            <v>-268125</v>
          </cell>
          <cell r="AL1981">
            <v>-268125</v>
          </cell>
          <cell r="AM1981">
            <v>-268125</v>
          </cell>
          <cell r="AN1981">
            <v>-268125</v>
          </cell>
          <cell r="AP1981">
            <v>-268125</v>
          </cell>
          <cell r="AT1981">
            <v>0</v>
          </cell>
        </row>
        <row r="1982">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D1982">
            <v>0</v>
          </cell>
          <cell r="AE1982">
            <v>0</v>
          </cell>
          <cell r="AF1982">
            <v>0</v>
          </cell>
          <cell r="AG1982">
            <v>0</v>
          </cell>
          <cell r="AH1982">
            <v>0</v>
          </cell>
          <cell r="AI1982">
            <v>0</v>
          </cell>
          <cell r="AJ1982">
            <v>0</v>
          </cell>
          <cell r="AK1982">
            <v>0</v>
          </cell>
          <cell r="AL1982">
            <v>0</v>
          </cell>
          <cell r="AM1982">
            <v>0</v>
          </cell>
          <cell r="AN1982">
            <v>0</v>
          </cell>
          <cell r="AP1982">
            <v>0</v>
          </cell>
          <cell r="AT1982">
            <v>0</v>
          </cell>
        </row>
        <row r="1983">
          <cell r="J1983">
            <v>-66000</v>
          </cell>
          <cell r="K1983">
            <v>-6000</v>
          </cell>
          <cell r="L1983">
            <v>-18000</v>
          </cell>
          <cell r="M1983">
            <v>-30000</v>
          </cell>
          <cell r="N1983">
            <v>-42000</v>
          </cell>
          <cell r="O1983">
            <v>-54000</v>
          </cell>
          <cell r="P1983">
            <v>-66000</v>
          </cell>
          <cell r="Q1983">
            <v>-6000</v>
          </cell>
          <cell r="R1983">
            <v>-18000</v>
          </cell>
          <cell r="S1983">
            <v>-30000</v>
          </cell>
          <cell r="T1983">
            <v>-42000</v>
          </cell>
          <cell r="U1983">
            <v>-54000</v>
          </cell>
          <cell r="V1983">
            <v>-66000</v>
          </cell>
          <cell r="W1983">
            <v>-6000</v>
          </cell>
          <cell r="X1983">
            <v>-18000</v>
          </cell>
          <cell r="Y1983">
            <v>-30000</v>
          </cell>
          <cell r="Z1983">
            <v>-42000</v>
          </cell>
          <cell r="AA1983">
            <v>-54000</v>
          </cell>
          <cell r="AD1983">
            <v>-36000</v>
          </cell>
          <cell r="AE1983">
            <v>-36000</v>
          </cell>
          <cell r="AF1983">
            <v>-36000</v>
          </cell>
          <cell r="AG1983">
            <v>-36000</v>
          </cell>
          <cell r="AH1983">
            <v>-36000</v>
          </cell>
          <cell r="AI1983">
            <v>-36000</v>
          </cell>
          <cell r="AJ1983">
            <v>-36000</v>
          </cell>
          <cell r="AK1983">
            <v>-36000</v>
          </cell>
          <cell r="AL1983">
            <v>-36000</v>
          </cell>
          <cell r="AM1983">
            <v>-36000</v>
          </cell>
          <cell r="AN1983">
            <v>-36000</v>
          </cell>
          <cell r="AP1983">
            <v>-36000</v>
          </cell>
          <cell r="AT1983">
            <v>0</v>
          </cell>
        </row>
        <row r="1984">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D1984">
            <v>0</v>
          </cell>
          <cell r="AE1984">
            <v>0</v>
          </cell>
          <cell r="AF1984">
            <v>0</v>
          </cell>
          <cell r="AG1984">
            <v>0</v>
          </cell>
          <cell r="AH1984">
            <v>0</v>
          </cell>
          <cell r="AI1984">
            <v>0</v>
          </cell>
          <cell r="AJ1984">
            <v>0</v>
          </cell>
          <cell r="AK1984">
            <v>0</v>
          </cell>
          <cell r="AL1984">
            <v>0</v>
          </cell>
          <cell r="AM1984">
            <v>0</v>
          </cell>
          <cell r="AN1984">
            <v>0</v>
          </cell>
          <cell r="AP1984">
            <v>0</v>
          </cell>
          <cell r="AT1984">
            <v>0</v>
          </cell>
        </row>
        <row r="1985">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D1985">
            <v>0</v>
          </cell>
          <cell r="AE1985">
            <v>0</v>
          </cell>
          <cell r="AF1985">
            <v>0</v>
          </cell>
          <cell r="AG1985">
            <v>0</v>
          </cell>
          <cell r="AH1985">
            <v>0</v>
          </cell>
          <cell r="AI1985">
            <v>0</v>
          </cell>
          <cell r="AJ1985">
            <v>0</v>
          </cell>
          <cell r="AK1985">
            <v>0</v>
          </cell>
          <cell r="AL1985">
            <v>0</v>
          </cell>
          <cell r="AM1985">
            <v>0</v>
          </cell>
          <cell r="AN1985">
            <v>0</v>
          </cell>
          <cell r="AP1985">
            <v>0</v>
          </cell>
          <cell r="AT1985">
            <v>0</v>
          </cell>
        </row>
        <row r="1986">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D1986">
            <v>0</v>
          </cell>
          <cell r="AE1986">
            <v>0</v>
          </cell>
          <cell r="AF1986">
            <v>0</v>
          </cell>
          <cell r="AG1986">
            <v>0</v>
          </cell>
          <cell r="AH1986">
            <v>0</v>
          </cell>
          <cell r="AI1986">
            <v>0</v>
          </cell>
          <cell r="AJ1986">
            <v>0</v>
          </cell>
          <cell r="AK1986">
            <v>0</v>
          </cell>
          <cell r="AL1986">
            <v>0</v>
          </cell>
          <cell r="AM1986">
            <v>0</v>
          </cell>
          <cell r="AN1986">
            <v>0</v>
          </cell>
          <cell r="AP1986">
            <v>0</v>
          </cell>
          <cell r="AT1986">
            <v>0</v>
          </cell>
        </row>
        <row r="1987">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D1987">
            <v>0</v>
          </cell>
          <cell r="AE1987">
            <v>0</v>
          </cell>
          <cell r="AF1987">
            <v>0</v>
          </cell>
          <cell r="AG1987">
            <v>0</v>
          </cell>
          <cell r="AH1987">
            <v>0</v>
          </cell>
          <cell r="AI1987">
            <v>0</v>
          </cell>
          <cell r="AJ1987">
            <v>0</v>
          </cell>
          <cell r="AK1987">
            <v>0</v>
          </cell>
          <cell r="AL1987">
            <v>0</v>
          </cell>
          <cell r="AM1987">
            <v>0</v>
          </cell>
          <cell r="AN1987">
            <v>0</v>
          </cell>
          <cell r="AP1987">
            <v>0</v>
          </cell>
          <cell r="AT1987">
            <v>0</v>
          </cell>
        </row>
        <row r="1988">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D1988">
            <v>0</v>
          </cell>
          <cell r="AE1988">
            <v>0</v>
          </cell>
          <cell r="AF1988">
            <v>0</v>
          </cell>
          <cell r="AG1988">
            <v>0</v>
          </cell>
          <cell r="AH1988">
            <v>0</v>
          </cell>
          <cell r="AI1988">
            <v>0</v>
          </cell>
          <cell r="AJ1988">
            <v>0</v>
          </cell>
          <cell r="AK1988">
            <v>0</v>
          </cell>
          <cell r="AL1988">
            <v>0</v>
          </cell>
          <cell r="AM1988">
            <v>0</v>
          </cell>
          <cell r="AN1988">
            <v>0</v>
          </cell>
          <cell r="AP1988">
            <v>0</v>
          </cell>
          <cell r="AT1988">
            <v>0</v>
          </cell>
        </row>
        <row r="1989">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D1989">
            <v>0</v>
          </cell>
          <cell r="AE1989">
            <v>0</v>
          </cell>
          <cell r="AF1989">
            <v>0</v>
          </cell>
          <cell r="AG1989">
            <v>0</v>
          </cell>
          <cell r="AH1989">
            <v>0</v>
          </cell>
          <cell r="AI1989">
            <v>0</v>
          </cell>
          <cell r="AJ1989">
            <v>0</v>
          </cell>
          <cell r="AK1989">
            <v>0</v>
          </cell>
          <cell r="AL1989">
            <v>0</v>
          </cell>
          <cell r="AM1989">
            <v>0</v>
          </cell>
          <cell r="AN1989">
            <v>0</v>
          </cell>
          <cell r="AP1989">
            <v>0</v>
          </cell>
          <cell r="AT1989">
            <v>0</v>
          </cell>
        </row>
        <row r="1990">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D1990">
            <v>0</v>
          </cell>
          <cell r="AE1990">
            <v>0</v>
          </cell>
          <cell r="AF1990">
            <v>0</v>
          </cell>
          <cell r="AG1990">
            <v>0</v>
          </cell>
          <cell r="AH1990">
            <v>0</v>
          </cell>
          <cell r="AI1990">
            <v>0</v>
          </cell>
          <cell r="AJ1990">
            <v>0</v>
          </cell>
          <cell r="AK1990">
            <v>0</v>
          </cell>
          <cell r="AL1990">
            <v>0</v>
          </cell>
          <cell r="AM1990">
            <v>0</v>
          </cell>
          <cell r="AN1990">
            <v>0</v>
          </cell>
          <cell r="AP1990">
            <v>0</v>
          </cell>
          <cell r="AT1990">
            <v>0</v>
          </cell>
        </row>
        <row r="1991">
          <cell r="J1991">
            <v>-116930.31</v>
          </cell>
          <cell r="K1991">
            <v>-14013.92</v>
          </cell>
          <cell r="L1991">
            <v>-65125.31</v>
          </cell>
          <cell r="M1991">
            <v>-118764.48</v>
          </cell>
          <cell r="N1991">
            <v>-14146.7</v>
          </cell>
          <cell r="O1991">
            <v>-65230.31</v>
          </cell>
          <cell r="P1991">
            <v>-117140.31</v>
          </cell>
          <cell r="Q1991">
            <v>-15953.09</v>
          </cell>
          <cell r="R1991">
            <v>-67036.7</v>
          </cell>
          <cell r="S1991">
            <v>-115488.37</v>
          </cell>
          <cell r="T1991">
            <v>-14286.15</v>
          </cell>
          <cell r="U1991">
            <v>-63481.15</v>
          </cell>
          <cell r="V1991">
            <v>-117105.32</v>
          </cell>
          <cell r="W1991">
            <v>-14173.93</v>
          </cell>
          <cell r="X1991">
            <v>-65270.32</v>
          </cell>
          <cell r="Y1991">
            <v>-118894.49</v>
          </cell>
          <cell r="Z1991">
            <v>-15963.1</v>
          </cell>
          <cell r="AA1991">
            <v>-10691.43</v>
          </cell>
          <cell r="AD1991">
            <v>-65329.602500000008</v>
          </cell>
          <cell r="AE1991">
            <v>-65489.719166666669</v>
          </cell>
          <cell r="AF1991">
            <v>-65577.787083333315</v>
          </cell>
          <cell r="AG1991">
            <v>-65601.514583333323</v>
          </cell>
          <cell r="AH1991">
            <v>-65625.149583333332</v>
          </cell>
          <cell r="AI1991">
            <v>-65640.358749999999</v>
          </cell>
          <cell r="AJ1991">
            <v>-65654.317916666681</v>
          </cell>
          <cell r="AK1991">
            <v>-65667.027083333349</v>
          </cell>
          <cell r="AL1991">
            <v>-65678.486250000002</v>
          </cell>
          <cell r="AM1991">
            <v>-65759.58666666667</v>
          </cell>
          <cell r="AN1991">
            <v>-63562.816666666658</v>
          </cell>
          <cell r="AP1991">
            <v>-52200.387500000012</v>
          </cell>
          <cell r="AT1991">
            <v>0</v>
          </cell>
        </row>
        <row r="1992">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D1992">
            <v>0</v>
          </cell>
          <cell r="AE1992">
            <v>0</v>
          </cell>
          <cell r="AF1992">
            <v>0</v>
          </cell>
          <cell r="AG1992">
            <v>0</v>
          </cell>
          <cell r="AH1992">
            <v>0</v>
          </cell>
          <cell r="AI1992">
            <v>0</v>
          </cell>
          <cell r="AJ1992">
            <v>0</v>
          </cell>
          <cell r="AK1992">
            <v>0</v>
          </cell>
          <cell r="AL1992">
            <v>0</v>
          </cell>
          <cell r="AM1992">
            <v>0</v>
          </cell>
          <cell r="AN1992">
            <v>0</v>
          </cell>
          <cell r="AP1992">
            <v>0</v>
          </cell>
          <cell r="AT1992">
            <v>0</v>
          </cell>
        </row>
        <row r="1993">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D1993">
            <v>0</v>
          </cell>
          <cell r="AE1993">
            <v>0</v>
          </cell>
          <cell r="AF1993">
            <v>0</v>
          </cell>
          <cell r="AG1993">
            <v>0</v>
          </cell>
          <cell r="AH1993">
            <v>0</v>
          </cell>
          <cell r="AI1993">
            <v>0</v>
          </cell>
          <cell r="AJ1993">
            <v>0</v>
          </cell>
          <cell r="AK1993">
            <v>0</v>
          </cell>
          <cell r="AL1993">
            <v>0</v>
          </cell>
          <cell r="AM1993">
            <v>0</v>
          </cell>
          <cell r="AN1993">
            <v>0</v>
          </cell>
          <cell r="AP1993">
            <v>0</v>
          </cell>
          <cell r="AT1993">
            <v>0</v>
          </cell>
        </row>
        <row r="1994">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D1994">
            <v>0</v>
          </cell>
          <cell r="AE1994">
            <v>0</v>
          </cell>
          <cell r="AF1994">
            <v>0</v>
          </cell>
          <cell r="AG1994">
            <v>0</v>
          </cell>
          <cell r="AH1994">
            <v>0</v>
          </cell>
          <cell r="AI1994">
            <v>0</v>
          </cell>
          <cell r="AJ1994">
            <v>0</v>
          </cell>
          <cell r="AK1994">
            <v>0</v>
          </cell>
          <cell r="AL1994">
            <v>0</v>
          </cell>
          <cell r="AM1994">
            <v>0</v>
          </cell>
          <cell r="AN1994">
            <v>0</v>
          </cell>
          <cell r="AP1994">
            <v>0</v>
          </cell>
          <cell r="AT1994" t="str">
            <v>57</v>
          </cell>
        </row>
        <row r="1995">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D1995">
            <v>0</v>
          </cell>
          <cell r="AE1995">
            <v>0</v>
          </cell>
          <cell r="AF1995">
            <v>0</v>
          </cell>
          <cell r="AG1995">
            <v>0</v>
          </cell>
          <cell r="AH1995">
            <v>0</v>
          </cell>
          <cell r="AI1995">
            <v>0</v>
          </cell>
          <cell r="AJ1995">
            <v>0</v>
          </cell>
          <cell r="AK1995">
            <v>0</v>
          </cell>
          <cell r="AL1995">
            <v>0</v>
          </cell>
          <cell r="AM1995">
            <v>0</v>
          </cell>
          <cell r="AN1995">
            <v>0</v>
          </cell>
          <cell r="AP1995">
            <v>0</v>
          </cell>
          <cell r="AT1995" t="str">
            <v>57</v>
          </cell>
        </row>
        <row r="1996">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D1996">
            <v>0</v>
          </cell>
          <cell r="AE1996">
            <v>0</v>
          </cell>
          <cell r="AF1996">
            <v>0</v>
          </cell>
          <cell r="AG1996">
            <v>0</v>
          </cell>
          <cell r="AH1996">
            <v>0</v>
          </cell>
          <cell r="AI1996">
            <v>0</v>
          </cell>
          <cell r="AJ1996">
            <v>0</v>
          </cell>
          <cell r="AK1996">
            <v>0</v>
          </cell>
          <cell r="AL1996">
            <v>0</v>
          </cell>
          <cell r="AM1996">
            <v>0</v>
          </cell>
          <cell r="AN1996">
            <v>0</v>
          </cell>
          <cell r="AP1996">
            <v>0</v>
          </cell>
          <cell r="AT1996" t="str">
            <v xml:space="preserve"> </v>
          </cell>
        </row>
        <row r="1997">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D1997">
            <v>0</v>
          </cell>
          <cell r="AE1997">
            <v>0</v>
          </cell>
          <cell r="AF1997">
            <v>0</v>
          </cell>
          <cell r="AG1997">
            <v>0</v>
          </cell>
          <cell r="AH1997">
            <v>0</v>
          </cell>
          <cell r="AI1997">
            <v>0</v>
          </cell>
          <cell r="AJ1997">
            <v>0</v>
          </cell>
          <cell r="AK1997">
            <v>0</v>
          </cell>
          <cell r="AL1997">
            <v>0</v>
          </cell>
          <cell r="AM1997">
            <v>0</v>
          </cell>
          <cell r="AN1997">
            <v>0</v>
          </cell>
          <cell r="AP1997">
            <v>0</v>
          </cell>
          <cell r="AT1997">
            <v>0</v>
          </cell>
        </row>
        <row r="1998">
          <cell r="J1998">
            <v>-874999.77</v>
          </cell>
          <cell r="K1998">
            <v>-1458333.1</v>
          </cell>
          <cell r="L1998">
            <v>-2041666.43</v>
          </cell>
          <cell r="M1998">
            <v>-2624999.7599999998</v>
          </cell>
          <cell r="N1998">
            <v>-3208333.09</v>
          </cell>
          <cell r="O1998">
            <v>-291666.42</v>
          </cell>
          <cell r="P1998">
            <v>-874999.75</v>
          </cell>
          <cell r="Q1998">
            <v>-1458333.08</v>
          </cell>
          <cell r="R1998">
            <v>-2041666.41</v>
          </cell>
          <cell r="S1998">
            <v>-2624999.7400000002</v>
          </cell>
          <cell r="T1998">
            <v>-3208333.07</v>
          </cell>
          <cell r="U1998">
            <v>-291666.40000000002</v>
          </cell>
          <cell r="V1998">
            <v>-874999.73</v>
          </cell>
          <cell r="W1998">
            <v>-1458333.06</v>
          </cell>
          <cell r="X1998">
            <v>-2041666.39</v>
          </cell>
          <cell r="Y1998">
            <v>-2624999.7200000002</v>
          </cell>
          <cell r="Z1998">
            <v>-3208333.05</v>
          </cell>
          <cell r="AA1998">
            <v>-291666.38</v>
          </cell>
          <cell r="AD1998">
            <v>-1749999.7666666668</v>
          </cell>
          <cell r="AE1998">
            <v>-1749999.763333333</v>
          </cell>
          <cell r="AF1998">
            <v>-1749999.7599999998</v>
          </cell>
          <cell r="AG1998">
            <v>-1749999.7566666668</v>
          </cell>
          <cell r="AH1998">
            <v>-1749999.7533333332</v>
          </cell>
          <cell r="AI1998">
            <v>-1749999.7499999998</v>
          </cell>
          <cell r="AJ1998">
            <v>-1749999.7466666668</v>
          </cell>
          <cell r="AK1998">
            <v>-1749999.7433333332</v>
          </cell>
          <cell r="AL1998">
            <v>-1749999.7400000002</v>
          </cell>
          <cell r="AM1998">
            <v>-1749999.736666667</v>
          </cell>
          <cell r="AN1998">
            <v>-1749999.7333333334</v>
          </cell>
          <cell r="AP1998">
            <v>-1749999.7266666668</v>
          </cell>
          <cell r="AT1998">
            <v>0</v>
          </cell>
        </row>
        <row r="1999">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D1999">
            <v>0</v>
          </cell>
          <cell r="AE1999">
            <v>0</v>
          </cell>
          <cell r="AF1999">
            <v>0</v>
          </cell>
          <cell r="AG1999">
            <v>0</v>
          </cell>
          <cell r="AH1999">
            <v>0</v>
          </cell>
          <cell r="AI1999">
            <v>0</v>
          </cell>
          <cell r="AJ1999">
            <v>0</v>
          </cell>
          <cell r="AK1999">
            <v>0</v>
          </cell>
          <cell r="AL1999">
            <v>0</v>
          </cell>
          <cell r="AM1999">
            <v>0</v>
          </cell>
          <cell r="AN1999">
            <v>0</v>
          </cell>
          <cell r="AP1999">
            <v>0</v>
          </cell>
          <cell r="AT1999">
            <v>0</v>
          </cell>
        </row>
        <row r="2000">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D2000">
            <v>0</v>
          </cell>
          <cell r="AE2000">
            <v>0</v>
          </cell>
          <cell r="AF2000">
            <v>0</v>
          </cell>
          <cell r="AG2000">
            <v>0</v>
          </cell>
          <cell r="AH2000">
            <v>0</v>
          </cell>
          <cell r="AI2000">
            <v>0</v>
          </cell>
          <cell r="AJ2000">
            <v>0</v>
          </cell>
          <cell r="AK2000">
            <v>0</v>
          </cell>
          <cell r="AL2000">
            <v>0</v>
          </cell>
          <cell r="AM2000">
            <v>0</v>
          </cell>
          <cell r="AN2000">
            <v>0</v>
          </cell>
          <cell r="AP2000">
            <v>0</v>
          </cell>
          <cell r="AT2000">
            <v>0</v>
          </cell>
        </row>
        <row r="2001">
          <cell r="J2001">
            <v>-2808333.1</v>
          </cell>
          <cell r="K2001">
            <v>-3931666.43</v>
          </cell>
          <cell r="L2001">
            <v>-5054999.76</v>
          </cell>
          <cell r="M2001">
            <v>-6178333.0899999999</v>
          </cell>
          <cell r="N2001">
            <v>-561666.42000000004</v>
          </cell>
          <cell r="O2001">
            <v>-1684999.75</v>
          </cell>
          <cell r="P2001">
            <v>-2808333.08</v>
          </cell>
          <cell r="Q2001">
            <v>-3931666.41</v>
          </cell>
          <cell r="R2001">
            <v>-5054999.74</v>
          </cell>
          <cell r="S2001">
            <v>-6178333.0700000003</v>
          </cell>
          <cell r="T2001">
            <v>-561666.4</v>
          </cell>
          <cell r="U2001">
            <v>-1684999.73</v>
          </cell>
          <cell r="V2001">
            <v>-2808333.06</v>
          </cell>
          <cell r="W2001">
            <v>-3931666.39</v>
          </cell>
          <cell r="X2001">
            <v>-5054999.72</v>
          </cell>
          <cell r="Y2001">
            <v>-6178333.0499999998</v>
          </cell>
          <cell r="Z2001">
            <v>-561666.38</v>
          </cell>
          <cell r="AA2001">
            <v>-1684999.71</v>
          </cell>
          <cell r="AD2001">
            <v>-3369999.7633333337</v>
          </cell>
          <cell r="AE2001">
            <v>-3369999.76</v>
          </cell>
          <cell r="AF2001">
            <v>-3369999.7566666664</v>
          </cell>
          <cell r="AG2001">
            <v>-3369999.7533333334</v>
          </cell>
          <cell r="AH2001">
            <v>-3369999.75</v>
          </cell>
          <cell r="AI2001">
            <v>-3369999.7466666661</v>
          </cell>
          <cell r="AJ2001">
            <v>-3369999.7433333336</v>
          </cell>
          <cell r="AK2001">
            <v>-3369999.74</v>
          </cell>
          <cell r="AL2001">
            <v>-3369999.7366666663</v>
          </cell>
          <cell r="AM2001">
            <v>-3369999.7333333329</v>
          </cell>
          <cell r="AN2001">
            <v>-3369999.73</v>
          </cell>
          <cell r="AP2001">
            <v>-3369999.7233333332</v>
          </cell>
          <cell r="AT2001">
            <v>0</v>
          </cell>
        </row>
        <row r="2002">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D2002">
            <v>0</v>
          </cell>
          <cell r="AE2002">
            <v>0</v>
          </cell>
          <cell r="AF2002">
            <v>0</v>
          </cell>
          <cell r="AG2002">
            <v>0</v>
          </cell>
          <cell r="AH2002">
            <v>0</v>
          </cell>
          <cell r="AI2002">
            <v>0</v>
          </cell>
          <cell r="AJ2002">
            <v>0</v>
          </cell>
          <cell r="AK2002">
            <v>0</v>
          </cell>
          <cell r="AL2002">
            <v>0</v>
          </cell>
          <cell r="AM2002">
            <v>0</v>
          </cell>
          <cell r="AN2002">
            <v>0</v>
          </cell>
          <cell r="AP2002">
            <v>0</v>
          </cell>
          <cell r="AT2002" t="str">
            <v>23</v>
          </cell>
        </row>
        <row r="2003">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D2003">
            <v>0</v>
          </cell>
          <cell r="AE2003">
            <v>0</v>
          </cell>
          <cell r="AF2003">
            <v>0</v>
          </cell>
          <cell r="AG2003">
            <v>0</v>
          </cell>
          <cell r="AH2003">
            <v>0</v>
          </cell>
          <cell r="AI2003">
            <v>0</v>
          </cell>
          <cell r="AJ2003">
            <v>0</v>
          </cell>
          <cell r="AK2003">
            <v>0</v>
          </cell>
          <cell r="AL2003">
            <v>0</v>
          </cell>
          <cell r="AM2003">
            <v>0</v>
          </cell>
          <cell r="AN2003">
            <v>0</v>
          </cell>
          <cell r="AP2003">
            <v>0</v>
          </cell>
          <cell r="AT2003">
            <v>0</v>
          </cell>
        </row>
        <row r="2004">
          <cell r="J2004">
            <v>-460251.34</v>
          </cell>
          <cell r="K2004">
            <v>-522264.9</v>
          </cell>
          <cell r="L2004">
            <v>-522264.9</v>
          </cell>
          <cell r="M2004">
            <v>-520938.79</v>
          </cell>
          <cell r="N2004">
            <v>-585439.44999999995</v>
          </cell>
          <cell r="O2004">
            <v>-585439.44999999995</v>
          </cell>
          <cell r="P2004">
            <v>-585439.44999999995</v>
          </cell>
          <cell r="Q2004">
            <v>-651159.63</v>
          </cell>
          <cell r="R2004">
            <v>-651159.63</v>
          </cell>
          <cell r="S2004">
            <v>-651159.63</v>
          </cell>
          <cell r="T2004">
            <v>-717890.72</v>
          </cell>
          <cell r="U2004">
            <v>-717890.72</v>
          </cell>
          <cell r="V2004">
            <v>-717890.72</v>
          </cell>
          <cell r="W2004">
            <v>-790942.18</v>
          </cell>
          <cell r="X2004">
            <v>-790942.18</v>
          </cell>
          <cell r="Y2004">
            <v>-743799.63</v>
          </cell>
          <cell r="Z2004">
            <v>-823031.91</v>
          </cell>
          <cell r="AA2004">
            <v>-823031.91</v>
          </cell>
          <cell r="AD2004">
            <v>-504082.76541666663</v>
          </cell>
          <cell r="AE2004">
            <v>-524079.92958333343</v>
          </cell>
          <cell r="AF2004">
            <v>-544472.19041666668</v>
          </cell>
          <cell r="AG2004">
            <v>-565403.29500000004</v>
          </cell>
          <cell r="AH2004">
            <v>-586873.24333333329</v>
          </cell>
          <cell r="AI2004">
            <v>-608343.19166666665</v>
          </cell>
          <cell r="AJ2004">
            <v>-630273.05249999987</v>
          </cell>
          <cell r="AK2004">
            <v>-652662.82583333319</v>
          </cell>
          <cell r="AL2004">
            <v>-673143.5808333332</v>
          </cell>
          <cell r="AM2004">
            <v>-692329.13499999989</v>
          </cell>
          <cell r="AN2004">
            <v>-712128.50666666648</v>
          </cell>
          <cell r="AP2004">
            <v>-752051.83499999996</v>
          </cell>
          <cell r="AT2004">
            <v>0</v>
          </cell>
        </row>
        <row r="2005">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D2005">
            <v>0</v>
          </cell>
          <cell r="AE2005">
            <v>0</v>
          </cell>
          <cell r="AF2005">
            <v>0</v>
          </cell>
          <cell r="AG2005">
            <v>0</v>
          </cell>
          <cell r="AH2005">
            <v>0</v>
          </cell>
          <cell r="AI2005">
            <v>0</v>
          </cell>
          <cell r="AJ2005">
            <v>0</v>
          </cell>
          <cell r="AK2005">
            <v>0</v>
          </cell>
          <cell r="AL2005">
            <v>0</v>
          </cell>
          <cell r="AM2005">
            <v>0</v>
          </cell>
          <cell r="AN2005">
            <v>0</v>
          </cell>
          <cell r="AP2005">
            <v>0</v>
          </cell>
          <cell r="AT2005">
            <v>0</v>
          </cell>
        </row>
        <row r="2006">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D2006">
            <v>0</v>
          </cell>
          <cell r="AE2006">
            <v>0</v>
          </cell>
          <cell r="AF2006">
            <v>0</v>
          </cell>
          <cell r="AG2006">
            <v>0</v>
          </cell>
          <cell r="AH2006">
            <v>0</v>
          </cell>
          <cell r="AI2006">
            <v>0</v>
          </cell>
          <cell r="AJ2006">
            <v>0</v>
          </cell>
          <cell r="AK2006">
            <v>0</v>
          </cell>
          <cell r="AL2006">
            <v>0</v>
          </cell>
          <cell r="AM2006">
            <v>0</v>
          </cell>
          <cell r="AN2006">
            <v>0</v>
          </cell>
          <cell r="AP2006">
            <v>0</v>
          </cell>
          <cell r="AT2006">
            <v>0</v>
          </cell>
        </row>
        <row r="2007">
          <cell r="J2007">
            <v>-4387500</v>
          </cell>
          <cell r="K2007">
            <v>-6142500</v>
          </cell>
          <cell r="L2007">
            <v>-7897500</v>
          </cell>
          <cell r="M2007">
            <v>-9652500</v>
          </cell>
          <cell r="N2007">
            <v>-877500</v>
          </cell>
          <cell r="O2007">
            <v>-2632500</v>
          </cell>
          <cell r="P2007">
            <v>-4387500</v>
          </cell>
          <cell r="Q2007">
            <v>-6142500</v>
          </cell>
          <cell r="R2007">
            <v>-7897500</v>
          </cell>
          <cell r="S2007">
            <v>-9652500</v>
          </cell>
          <cell r="T2007">
            <v>-877500</v>
          </cell>
          <cell r="U2007">
            <v>-2632500</v>
          </cell>
          <cell r="V2007">
            <v>-4387500</v>
          </cell>
          <cell r="W2007">
            <v>-6142500</v>
          </cell>
          <cell r="X2007">
            <v>-7897500</v>
          </cell>
          <cell r="Y2007">
            <v>-9652500</v>
          </cell>
          <cell r="Z2007">
            <v>-877500</v>
          </cell>
          <cell r="AA2007">
            <v>-2632500</v>
          </cell>
          <cell r="AD2007">
            <v>-5265000</v>
          </cell>
          <cell r="AE2007">
            <v>-5265000</v>
          </cell>
          <cell r="AF2007">
            <v>-5265000</v>
          </cell>
          <cell r="AG2007">
            <v>-5265000</v>
          </cell>
          <cell r="AH2007">
            <v>-5265000</v>
          </cell>
          <cell r="AI2007">
            <v>-5265000</v>
          </cell>
          <cell r="AJ2007">
            <v>-5265000</v>
          </cell>
          <cell r="AK2007">
            <v>-5265000</v>
          </cell>
          <cell r="AL2007">
            <v>-5265000</v>
          </cell>
          <cell r="AM2007">
            <v>-5265000</v>
          </cell>
          <cell r="AN2007">
            <v>-5265000</v>
          </cell>
          <cell r="AP2007">
            <v>-5265000</v>
          </cell>
          <cell r="AT2007">
            <v>0</v>
          </cell>
        </row>
        <row r="2008">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D2008">
            <v>0</v>
          </cell>
          <cell r="AE2008">
            <v>0</v>
          </cell>
          <cell r="AF2008">
            <v>0</v>
          </cell>
          <cell r="AG2008">
            <v>0</v>
          </cell>
          <cell r="AH2008">
            <v>0</v>
          </cell>
          <cell r="AI2008">
            <v>0</v>
          </cell>
          <cell r="AJ2008">
            <v>0</v>
          </cell>
          <cell r="AK2008">
            <v>0</v>
          </cell>
          <cell r="AL2008">
            <v>0</v>
          </cell>
          <cell r="AM2008">
            <v>0</v>
          </cell>
          <cell r="AN2008">
            <v>0</v>
          </cell>
          <cell r="AP2008">
            <v>0</v>
          </cell>
          <cell r="AT2008">
            <v>0</v>
          </cell>
        </row>
        <row r="2009">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D2009">
            <v>0</v>
          </cell>
          <cell r="AE2009">
            <v>0</v>
          </cell>
          <cell r="AF2009">
            <v>0</v>
          </cell>
          <cell r="AG2009">
            <v>0</v>
          </cell>
          <cell r="AH2009">
            <v>0</v>
          </cell>
          <cell r="AI2009">
            <v>0</v>
          </cell>
          <cell r="AJ2009">
            <v>0</v>
          </cell>
          <cell r="AK2009">
            <v>0</v>
          </cell>
          <cell r="AL2009">
            <v>0</v>
          </cell>
          <cell r="AM2009">
            <v>0</v>
          </cell>
          <cell r="AN2009">
            <v>0</v>
          </cell>
          <cell r="AP2009">
            <v>0</v>
          </cell>
          <cell r="AT2009">
            <v>0</v>
          </cell>
        </row>
        <row r="2010">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D2010">
            <v>0</v>
          </cell>
          <cell r="AE2010">
            <v>0</v>
          </cell>
          <cell r="AF2010">
            <v>0</v>
          </cell>
          <cell r="AG2010">
            <v>0</v>
          </cell>
          <cell r="AH2010">
            <v>0</v>
          </cell>
          <cell r="AI2010">
            <v>0</v>
          </cell>
          <cell r="AJ2010">
            <v>0</v>
          </cell>
          <cell r="AK2010">
            <v>0</v>
          </cell>
          <cell r="AL2010">
            <v>0</v>
          </cell>
          <cell r="AM2010">
            <v>0</v>
          </cell>
          <cell r="AN2010">
            <v>0</v>
          </cell>
          <cell r="AP2010">
            <v>0</v>
          </cell>
          <cell r="AT2010">
            <v>0</v>
          </cell>
        </row>
        <row r="2011">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D2011">
            <v>0</v>
          </cell>
          <cell r="AE2011">
            <v>0</v>
          </cell>
          <cell r="AF2011">
            <v>0</v>
          </cell>
          <cell r="AG2011">
            <v>0</v>
          </cell>
          <cell r="AH2011">
            <v>0</v>
          </cell>
          <cell r="AI2011">
            <v>0</v>
          </cell>
          <cell r="AJ2011">
            <v>0</v>
          </cell>
          <cell r="AK2011">
            <v>0</v>
          </cell>
          <cell r="AL2011">
            <v>0</v>
          </cell>
          <cell r="AM2011">
            <v>0</v>
          </cell>
          <cell r="AN2011">
            <v>0</v>
          </cell>
          <cell r="AP2011">
            <v>0</v>
          </cell>
          <cell r="AT2011">
            <v>0</v>
          </cell>
        </row>
        <row r="2012">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D2012">
            <v>0</v>
          </cell>
          <cell r="AE2012">
            <v>0</v>
          </cell>
          <cell r="AF2012">
            <v>0</v>
          </cell>
          <cell r="AG2012">
            <v>0</v>
          </cell>
          <cell r="AH2012">
            <v>0</v>
          </cell>
          <cell r="AI2012">
            <v>0</v>
          </cell>
          <cell r="AJ2012">
            <v>0</v>
          </cell>
          <cell r="AK2012">
            <v>0</v>
          </cell>
          <cell r="AL2012">
            <v>0</v>
          </cell>
          <cell r="AM2012">
            <v>0</v>
          </cell>
          <cell r="AN2012">
            <v>0</v>
          </cell>
          <cell r="AP2012">
            <v>0</v>
          </cell>
          <cell r="AT2012">
            <v>0</v>
          </cell>
        </row>
        <row r="2013">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D2013">
            <v>0</v>
          </cell>
          <cell r="AE2013">
            <v>0</v>
          </cell>
          <cell r="AF2013">
            <v>0</v>
          </cell>
          <cell r="AG2013">
            <v>0</v>
          </cell>
          <cell r="AH2013">
            <v>0</v>
          </cell>
          <cell r="AI2013">
            <v>0</v>
          </cell>
          <cell r="AJ2013">
            <v>0</v>
          </cell>
          <cell r="AK2013">
            <v>0</v>
          </cell>
          <cell r="AL2013">
            <v>0</v>
          </cell>
          <cell r="AM2013">
            <v>0</v>
          </cell>
          <cell r="AN2013">
            <v>0</v>
          </cell>
          <cell r="AP2013">
            <v>0</v>
          </cell>
          <cell r="AT2013">
            <v>0</v>
          </cell>
        </row>
        <row r="2014">
          <cell r="J2014">
            <v>-6891826.7300000004</v>
          </cell>
          <cell r="K2014">
            <v>-1180368.3999999999</v>
          </cell>
          <cell r="L2014">
            <v>-2322660.0699999998</v>
          </cell>
          <cell r="M2014">
            <v>-3464951.74</v>
          </cell>
          <cell r="N2014">
            <v>-4607243.41</v>
          </cell>
          <cell r="O2014">
            <v>-5749535.0800000001</v>
          </cell>
          <cell r="P2014">
            <v>-6891826.75</v>
          </cell>
          <cell r="Q2014">
            <v>-1180368.42</v>
          </cell>
          <cell r="R2014">
            <v>-2322660.09</v>
          </cell>
          <cell r="S2014">
            <v>-3464951.76</v>
          </cell>
          <cell r="T2014">
            <v>-4607243.43</v>
          </cell>
          <cell r="U2014">
            <v>-5749535.0999999996</v>
          </cell>
          <cell r="V2014">
            <v>-6891826.7699999996</v>
          </cell>
          <cell r="W2014">
            <v>-1180368.44</v>
          </cell>
          <cell r="X2014">
            <v>-2322660.11</v>
          </cell>
          <cell r="Y2014">
            <v>-3464951.78</v>
          </cell>
          <cell r="Z2014">
            <v>-4607243.45</v>
          </cell>
          <cell r="AA2014">
            <v>-5749535.1200000001</v>
          </cell>
          <cell r="AD2014">
            <v>-4036097.566666666</v>
          </cell>
          <cell r="AE2014">
            <v>-4036097.5700000003</v>
          </cell>
          <cell r="AF2014">
            <v>-4036097.5733333337</v>
          </cell>
          <cell r="AG2014">
            <v>-4036097.5766666667</v>
          </cell>
          <cell r="AH2014">
            <v>-4036097.5799999996</v>
          </cell>
          <cell r="AI2014">
            <v>-4036097.583333334</v>
          </cell>
          <cell r="AJ2014">
            <v>-4036097.5866666674</v>
          </cell>
          <cell r="AK2014">
            <v>-4036097.59</v>
          </cell>
          <cell r="AL2014">
            <v>-4036097.5933333333</v>
          </cell>
          <cell r="AM2014">
            <v>-4036097.5966666671</v>
          </cell>
          <cell r="AN2014">
            <v>-4036097.6</v>
          </cell>
          <cell r="AP2014">
            <v>-4036097.606666666</v>
          </cell>
          <cell r="AT2014">
            <v>0</v>
          </cell>
        </row>
        <row r="2015">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D2015">
            <v>0</v>
          </cell>
          <cell r="AE2015">
            <v>0</v>
          </cell>
          <cell r="AF2015">
            <v>0</v>
          </cell>
          <cell r="AG2015">
            <v>0</v>
          </cell>
          <cell r="AH2015">
            <v>0</v>
          </cell>
          <cell r="AI2015">
            <v>0</v>
          </cell>
          <cell r="AJ2015">
            <v>0</v>
          </cell>
          <cell r="AK2015">
            <v>0</v>
          </cell>
          <cell r="AL2015">
            <v>0</v>
          </cell>
          <cell r="AM2015">
            <v>0</v>
          </cell>
          <cell r="AN2015">
            <v>0</v>
          </cell>
          <cell r="AP2015">
            <v>0</v>
          </cell>
          <cell r="AT2015">
            <v>0</v>
          </cell>
        </row>
        <row r="2016">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D2016">
            <v>0</v>
          </cell>
          <cell r="AE2016">
            <v>0</v>
          </cell>
          <cell r="AF2016">
            <v>0</v>
          </cell>
          <cell r="AG2016">
            <v>0</v>
          </cell>
          <cell r="AH2016">
            <v>0</v>
          </cell>
          <cell r="AI2016">
            <v>0</v>
          </cell>
          <cell r="AJ2016">
            <v>0</v>
          </cell>
          <cell r="AK2016">
            <v>0</v>
          </cell>
          <cell r="AL2016">
            <v>0</v>
          </cell>
          <cell r="AM2016">
            <v>0</v>
          </cell>
          <cell r="AN2016">
            <v>0</v>
          </cell>
          <cell r="AP2016">
            <v>0</v>
          </cell>
          <cell r="AT2016" t="str">
            <v>57</v>
          </cell>
        </row>
        <row r="2017">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D2017">
            <v>0</v>
          </cell>
          <cell r="AE2017">
            <v>0</v>
          </cell>
          <cell r="AF2017">
            <v>0</v>
          </cell>
          <cell r="AG2017">
            <v>0</v>
          </cell>
          <cell r="AH2017">
            <v>0</v>
          </cell>
          <cell r="AI2017">
            <v>0</v>
          </cell>
          <cell r="AJ2017">
            <v>0</v>
          </cell>
          <cell r="AK2017">
            <v>0</v>
          </cell>
          <cell r="AL2017">
            <v>0</v>
          </cell>
          <cell r="AM2017">
            <v>0</v>
          </cell>
          <cell r="AN2017">
            <v>0</v>
          </cell>
          <cell r="AP2017">
            <v>0</v>
          </cell>
          <cell r="AT2017">
            <v>0</v>
          </cell>
        </row>
        <row r="2018">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D2018">
            <v>0</v>
          </cell>
          <cell r="AE2018">
            <v>0</v>
          </cell>
          <cell r="AF2018">
            <v>0</v>
          </cell>
          <cell r="AG2018">
            <v>0</v>
          </cell>
          <cell r="AH2018">
            <v>0</v>
          </cell>
          <cell r="AI2018">
            <v>0</v>
          </cell>
          <cell r="AJ2018">
            <v>0</v>
          </cell>
          <cell r="AK2018">
            <v>0</v>
          </cell>
          <cell r="AL2018">
            <v>0</v>
          </cell>
          <cell r="AM2018">
            <v>0</v>
          </cell>
          <cell r="AN2018">
            <v>0</v>
          </cell>
          <cell r="AP2018">
            <v>0</v>
          </cell>
          <cell r="AT2018">
            <v>0</v>
          </cell>
        </row>
        <row r="2019">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D2019">
            <v>0</v>
          </cell>
          <cell r="AE2019">
            <v>0</v>
          </cell>
          <cell r="AF2019">
            <v>0</v>
          </cell>
          <cell r="AG2019">
            <v>0</v>
          </cell>
          <cell r="AH2019">
            <v>0</v>
          </cell>
          <cell r="AI2019">
            <v>0</v>
          </cell>
          <cell r="AJ2019">
            <v>0</v>
          </cell>
          <cell r="AK2019">
            <v>0</v>
          </cell>
          <cell r="AL2019">
            <v>0</v>
          </cell>
          <cell r="AM2019">
            <v>0</v>
          </cell>
          <cell r="AN2019">
            <v>0</v>
          </cell>
          <cell r="AP2019">
            <v>0</v>
          </cell>
          <cell r="AT2019">
            <v>0</v>
          </cell>
        </row>
        <row r="2020">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D2020">
            <v>0</v>
          </cell>
          <cell r="AE2020">
            <v>0</v>
          </cell>
          <cell r="AF2020">
            <v>0</v>
          </cell>
          <cell r="AG2020">
            <v>0</v>
          </cell>
          <cell r="AH2020">
            <v>0</v>
          </cell>
          <cell r="AI2020">
            <v>0</v>
          </cell>
          <cell r="AJ2020">
            <v>0</v>
          </cell>
          <cell r="AK2020">
            <v>0</v>
          </cell>
          <cell r="AL2020">
            <v>0</v>
          </cell>
          <cell r="AM2020">
            <v>0</v>
          </cell>
          <cell r="AN2020">
            <v>0</v>
          </cell>
          <cell r="AP2020">
            <v>0</v>
          </cell>
          <cell r="AT2020">
            <v>0</v>
          </cell>
        </row>
        <row r="2021">
          <cell r="J2021">
            <v>-7750637.7599999998</v>
          </cell>
          <cell r="K2021">
            <v>-746471.09</v>
          </cell>
          <cell r="L2021">
            <v>-2147304.42</v>
          </cell>
          <cell r="M2021">
            <v>-3548137.75</v>
          </cell>
          <cell r="N2021">
            <v>-4948971.08</v>
          </cell>
          <cell r="O2021">
            <v>-6349804.4100000001</v>
          </cell>
          <cell r="P2021">
            <v>-7750637.7400000002</v>
          </cell>
          <cell r="Q2021">
            <v>-746471.07</v>
          </cell>
          <cell r="R2021">
            <v>-2147304.4</v>
          </cell>
          <cell r="S2021">
            <v>-3548137.73</v>
          </cell>
          <cell r="T2021">
            <v>-4948971.0599999996</v>
          </cell>
          <cell r="U2021">
            <v>-6349804.3899999997</v>
          </cell>
          <cell r="V2021">
            <v>-7750637.7199999997</v>
          </cell>
          <cell r="W2021">
            <v>-746471.05</v>
          </cell>
          <cell r="X2021">
            <v>-2147304.38</v>
          </cell>
          <cell r="Y2021">
            <v>-3548137.71</v>
          </cell>
          <cell r="Z2021">
            <v>-4948971.04</v>
          </cell>
          <cell r="AA2021">
            <v>-6349804.3700000001</v>
          </cell>
          <cell r="AD2021">
            <v>-4248554.4233333338</v>
          </cell>
          <cell r="AE2021">
            <v>-4248554.4200000009</v>
          </cell>
          <cell r="AF2021">
            <v>-4248554.416666666</v>
          </cell>
          <cell r="AG2021">
            <v>-4248554.4133333331</v>
          </cell>
          <cell r="AH2021">
            <v>-4248554.41</v>
          </cell>
          <cell r="AI2021">
            <v>-4248554.4066666672</v>
          </cell>
          <cell r="AJ2021">
            <v>-4248554.4033333333</v>
          </cell>
          <cell r="AK2021">
            <v>-4248554.3999999994</v>
          </cell>
          <cell r="AL2021">
            <v>-4248554.3966666656</v>
          </cell>
          <cell r="AM2021">
            <v>-4248554.3933333335</v>
          </cell>
          <cell r="AN2021">
            <v>-4248554.3899999997</v>
          </cell>
          <cell r="AP2021">
            <v>-4248554.3833333328</v>
          </cell>
          <cell r="AT2021">
            <v>0</v>
          </cell>
        </row>
        <row r="2022">
          <cell r="J2022">
            <v>-3973533.33</v>
          </cell>
          <cell r="K2022">
            <v>-5542033.3300000001</v>
          </cell>
          <cell r="L2022">
            <v>-7110533.3300000001</v>
          </cell>
          <cell r="M2022">
            <v>-8679033.3300000001</v>
          </cell>
          <cell r="N2022">
            <v>-836533.33</v>
          </cell>
          <cell r="O2022">
            <v>-2405033.33</v>
          </cell>
          <cell r="P2022">
            <v>-3973533.33</v>
          </cell>
          <cell r="Q2022">
            <v>-5542033.3300000001</v>
          </cell>
          <cell r="R2022">
            <v>-7110533.3300000001</v>
          </cell>
          <cell r="S2022">
            <v>-8679033.3300000001</v>
          </cell>
          <cell r="T2022">
            <v>-836533.33</v>
          </cell>
          <cell r="U2022">
            <v>-2405033.33</v>
          </cell>
          <cell r="V2022">
            <v>-3973533.33</v>
          </cell>
          <cell r="W2022">
            <v>-5542033.3300000001</v>
          </cell>
          <cell r="X2022">
            <v>-7110533.3300000001</v>
          </cell>
          <cell r="Y2022">
            <v>-8679033.3300000001</v>
          </cell>
          <cell r="Z2022">
            <v>-836533.33</v>
          </cell>
          <cell r="AA2022">
            <v>-2405033.33</v>
          </cell>
          <cell r="AD2022">
            <v>-4757783.3299999991</v>
          </cell>
          <cell r="AE2022">
            <v>-4757783.3299999991</v>
          </cell>
          <cell r="AF2022">
            <v>-4757783.3299999991</v>
          </cell>
          <cell r="AG2022">
            <v>-4757783.3299999991</v>
          </cell>
          <cell r="AH2022">
            <v>-4757783.3299999991</v>
          </cell>
          <cell r="AI2022">
            <v>-4757783.3299999991</v>
          </cell>
          <cell r="AJ2022">
            <v>-4757783.3299999991</v>
          </cell>
          <cell r="AK2022">
            <v>-4757783.3299999991</v>
          </cell>
          <cell r="AL2022">
            <v>-4757783.3299999991</v>
          </cell>
          <cell r="AM2022">
            <v>-4757783.3299999991</v>
          </cell>
          <cell r="AN2022">
            <v>-4757783.3299999991</v>
          </cell>
          <cell r="AP2022">
            <v>-4757783.3299999991</v>
          </cell>
          <cell r="AT2022">
            <v>0</v>
          </cell>
        </row>
        <row r="2023">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D2023">
            <v>0</v>
          </cell>
          <cell r="AE2023">
            <v>0</v>
          </cell>
          <cell r="AF2023">
            <v>0</v>
          </cell>
          <cell r="AG2023">
            <v>0</v>
          </cell>
          <cell r="AH2023">
            <v>0</v>
          </cell>
          <cell r="AI2023">
            <v>0</v>
          </cell>
          <cell r="AJ2023">
            <v>0</v>
          </cell>
          <cell r="AK2023">
            <v>0</v>
          </cell>
          <cell r="AL2023">
            <v>0</v>
          </cell>
          <cell r="AM2023">
            <v>0</v>
          </cell>
          <cell r="AN2023">
            <v>0</v>
          </cell>
          <cell r="AP2023">
            <v>0</v>
          </cell>
          <cell r="AT2023">
            <v>0</v>
          </cell>
        </row>
        <row r="2024">
          <cell r="J2024">
            <v>-8717500.1799999997</v>
          </cell>
          <cell r="K2024">
            <v>-1452916.85</v>
          </cell>
          <cell r="L2024">
            <v>-2905833.52</v>
          </cell>
          <cell r="M2024">
            <v>-4358750.1900000004</v>
          </cell>
          <cell r="N2024">
            <v>-5811666.8600000003</v>
          </cell>
          <cell r="O2024">
            <v>-7264583.5300000003</v>
          </cell>
          <cell r="P2024">
            <v>-8717500.1999999993</v>
          </cell>
          <cell r="Q2024">
            <v>-1452916.87</v>
          </cell>
          <cell r="R2024">
            <v>-2905833.54</v>
          </cell>
          <cell r="S2024">
            <v>-4358750.21</v>
          </cell>
          <cell r="T2024">
            <v>-5811666.8799999999</v>
          </cell>
          <cell r="U2024">
            <v>-7264583.5499999998</v>
          </cell>
          <cell r="V2024">
            <v>-8717500.2200000007</v>
          </cell>
          <cell r="W2024">
            <v>-1452916.89</v>
          </cell>
          <cell r="X2024">
            <v>-2905833.56</v>
          </cell>
          <cell r="Y2024">
            <v>-4358750.2300000004</v>
          </cell>
          <cell r="Z2024">
            <v>-5811666.9000000004</v>
          </cell>
          <cell r="AA2024">
            <v>-7264583.5700000003</v>
          </cell>
          <cell r="AD2024">
            <v>-5085208.5166666666</v>
          </cell>
          <cell r="AE2024">
            <v>-5085208.5199999996</v>
          </cell>
          <cell r="AF2024">
            <v>-5085208.5233333334</v>
          </cell>
          <cell r="AG2024">
            <v>-5085208.5266666664</v>
          </cell>
          <cell r="AH2024">
            <v>-5085208.53</v>
          </cell>
          <cell r="AI2024">
            <v>-5085208.5333333341</v>
          </cell>
          <cell r="AJ2024">
            <v>-5085208.5366666662</v>
          </cell>
          <cell r="AK2024">
            <v>-5085208.54</v>
          </cell>
          <cell r="AL2024">
            <v>-5085208.5433333339</v>
          </cell>
          <cell r="AM2024">
            <v>-5085208.5466666678</v>
          </cell>
          <cell r="AN2024">
            <v>-5085208.5500000007</v>
          </cell>
          <cell r="AP2024">
            <v>-5060645.3416666668</v>
          </cell>
          <cell r="AT2024">
            <v>0</v>
          </cell>
        </row>
        <row r="2025">
          <cell r="J2025">
            <v>-199310.39</v>
          </cell>
          <cell r="K2025">
            <v>-9805.67</v>
          </cell>
          <cell r="L2025">
            <v>-100832.21</v>
          </cell>
          <cell r="M2025">
            <v>-201796.21</v>
          </cell>
          <cell r="N2025">
            <v>-8810.1299999999992</v>
          </cell>
          <cell r="O2025">
            <v>-100870.24</v>
          </cell>
          <cell r="P2025">
            <v>-198578.24</v>
          </cell>
          <cell r="Q2025">
            <v>-12007.52</v>
          </cell>
          <cell r="R2025">
            <v>-104067.63</v>
          </cell>
          <cell r="S2025">
            <v>-195262.63</v>
          </cell>
          <cell r="T2025">
            <v>-8691.91</v>
          </cell>
          <cell r="U2025">
            <v>-97689.58</v>
          </cell>
          <cell r="V2025">
            <v>-198653.58</v>
          </cell>
          <cell r="W2025">
            <v>-8826.86</v>
          </cell>
          <cell r="X2025">
            <v>-100836.99</v>
          </cell>
          <cell r="Y2025">
            <v>-201320.99</v>
          </cell>
          <cell r="Z2025">
            <v>-11180.27</v>
          </cell>
          <cell r="AA2025">
            <v>-26832.21</v>
          </cell>
          <cell r="AD2025">
            <v>-102996.33291666665</v>
          </cell>
          <cell r="AE2025">
            <v>-103204.41833333333</v>
          </cell>
          <cell r="AF2025">
            <v>-103291.13166666667</v>
          </cell>
          <cell r="AG2025">
            <v>-103215.38666666666</v>
          </cell>
          <cell r="AH2025">
            <v>-103157.06375000002</v>
          </cell>
          <cell r="AI2025">
            <v>-103116.16291666667</v>
          </cell>
          <cell r="AJ2025">
            <v>-103048.01208333333</v>
          </cell>
          <cell r="AK2025">
            <v>-103007.42750000001</v>
          </cell>
          <cell r="AL2025">
            <v>-102987.82583333332</v>
          </cell>
          <cell r="AM2025">
            <v>-103066.78083333332</v>
          </cell>
          <cell r="AN2025">
            <v>-100080.61875000001</v>
          </cell>
          <cell r="AP2025">
            <v>-92812.611250000002</v>
          </cell>
          <cell r="AT2025">
            <v>0</v>
          </cell>
        </row>
        <row r="2026">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D2026">
            <v>0</v>
          </cell>
          <cell r="AE2026">
            <v>0</v>
          </cell>
          <cell r="AF2026">
            <v>0</v>
          </cell>
          <cell r="AG2026">
            <v>0</v>
          </cell>
          <cell r="AH2026">
            <v>0</v>
          </cell>
          <cell r="AI2026">
            <v>0</v>
          </cell>
          <cell r="AJ2026">
            <v>0</v>
          </cell>
          <cell r="AK2026">
            <v>0</v>
          </cell>
          <cell r="AL2026">
            <v>0</v>
          </cell>
          <cell r="AM2026">
            <v>0</v>
          </cell>
          <cell r="AN2026">
            <v>0</v>
          </cell>
          <cell r="AP2026">
            <v>0</v>
          </cell>
          <cell r="AT2026">
            <v>0</v>
          </cell>
        </row>
        <row r="2027">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D2027">
            <v>0</v>
          </cell>
          <cell r="AE2027">
            <v>0</v>
          </cell>
          <cell r="AF2027">
            <v>0</v>
          </cell>
          <cell r="AG2027">
            <v>0</v>
          </cell>
          <cell r="AH2027">
            <v>0</v>
          </cell>
          <cell r="AI2027">
            <v>0</v>
          </cell>
          <cell r="AJ2027">
            <v>0</v>
          </cell>
          <cell r="AK2027">
            <v>0</v>
          </cell>
          <cell r="AL2027">
            <v>0</v>
          </cell>
          <cell r="AM2027">
            <v>0</v>
          </cell>
          <cell r="AN2027">
            <v>0</v>
          </cell>
          <cell r="AP2027">
            <v>0</v>
          </cell>
          <cell r="AT2027">
            <v>0</v>
          </cell>
        </row>
        <row r="2028">
          <cell r="J2028">
            <v>-3358250</v>
          </cell>
          <cell r="K2028">
            <v>-5037375</v>
          </cell>
          <cell r="L2028">
            <v>-6716500</v>
          </cell>
          <cell r="M2028">
            <v>-8395625</v>
          </cell>
          <cell r="N2028">
            <v>-10074750</v>
          </cell>
          <cell r="O2028">
            <v>-1679125</v>
          </cell>
          <cell r="P2028">
            <v>-3358250</v>
          </cell>
          <cell r="Q2028">
            <v>-5037375</v>
          </cell>
          <cell r="R2028">
            <v>-6716500</v>
          </cell>
          <cell r="S2028">
            <v>-8395625</v>
          </cell>
          <cell r="T2028">
            <v>-10074750</v>
          </cell>
          <cell r="U2028">
            <v>-1679125</v>
          </cell>
          <cell r="V2028">
            <v>-3358250</v>
          </cell>
          <cell r="W2028">
            <v>-5037375</v>
          </cell>
          <cell r="X2028">
            <v>-6716500</v>
          </cell>
          <cell r="Y2028">
            <v>-8395625</v>
          </cell>
          <cell r="Z2028">
            <v>-10074750</v>
          </cell>
          <cell r="AA2028">
            <v>-1679125</v>
          </cell>
          <cell r="AD2028">
            <v>-5876937.5</v>
          </cell>
          <cell r="AE2028">
            <v>-5876937.5</v>
          </cell>
          <cell r="AF2028">
            <v>-5876937.5</v>
          </cell>
          <cell r="AG2028">
            <v>-5876937.5</v>
          </cell>
          <cell r="AH2028">
            <v>-5876937.5</v>
          </cell>
          <cell r="AI2028">
            <v>-5876937.5</v>
          </cell>
          <cell r="AJ2028">
            <v>-5876937.5</v>
          </cell>
          <cell r="AK2028">
            <v>-5876937.5</v>
          </cell>
          <cell r="AL2028">
            <v>-5876937.5</v>
          </cell>
          <cell r="AM2028">
            <v>-5876937.5</v>
          </cell>
          <cell r="AN2028">
            <v>-5876937.5</v>
          </cell>
          <cell r="AP2028">
            <v>-5876937.5</v>
          </cell>
          <cell r="AT2028">
            <v>0</v>
          </cell>
        </row>
        <row r="2029">
          <cell r="J2029">
            <v>-4028330.01</v>
          </cell>
          <cell r="K2029">
            <v>-5597809.1799999997</v>
          </cell>
          <cell r="L2029">
            <v>-7167288.3499999996</v>
          </cell>
          <cell r="M2029">
            <v>-8736767.5199999996</v>
          </cell>
          <cell r="N2029">
            <v>-889371.69</v>
          </cell>
          <cell r="O2029">
            <v>-2458850.86</v>
          </cell>
          <cell r="P2029">
            <v>-4028330.03</v>
          </cell>
          <cell r="Q2029">
            <v>-5597809.2000000002</v>
          </cell>
          <cell r="R2029">
            <v>-7167288.3700000001</v>
          </cell>
          <cell r="S2029">
            <v>-8736767.5399999991</v>
          </cell>
          <cell r="T2029">
            <v>-889371.71</v>
          </cell>
          <cell r="U2029">
            <v>-2458850.88</v>
          </cell>
          <cell r="V2029">
            <v>-4028330.05</v>
          </cell>
          <cell r="W2029">
            <v>-5597809.2199999997</v>
          </cell>
          <cell r="X2029">
            <v>-7167288.3899999997</v>
          </cell>
          <cell r="Y2029">
            <v>-8736767.5600000005</v>
          </cell>
          <cell r="Z2029">
            <v>-889371.73</v>
          </cell>
          <cell r="AA2029">
            <v>-2458850.9</v>
          </cell>
          <cell r="AD2029">
            <v>-4813069.5966666667</v>
          </cell>
          <cell r="AE2029">
            <v>-4813069.5999999996</v>
          </cell>
          <cell r="AF2029">
            <v>-4813069.6033333326</v>
          </cell>
          <cell r="AG2029">
            <v>-4813069.6066666665</v>
          </cell>
          <cell r="AH2029">
            <v>-4813069.6100000003</v>
          </cell>
          <cell r="AI2029">
            <v>-4813069.6133333333</v>
          </cell>
          <cell r="AJ2029">
            <v>-4813069.6166666662</v>
          </cell>
          <cell r="AK2029">
            <v>-4813069.6199999992</v>
          </cell>
          <cell r="AL2029">
            <v>-4813069.6233333331</v>
          </cell>
          <cell r="AM2029">
            <v>-4813069.6266666669</v>
          </cell>
          <cell r="AN2029">
            <v>-4813069.63</v>
          </cell>
          <cell r="AP2029">
            <v>-4813069.6366666658</v>
          </cell>
          <cell r="AT2029">
            <v>0</v>
          </cell>
        </row>
        <row r="2030">
          <cell r="J2030">
            <v>-5443777.5300000003</v>
          </cell>
          <cell r="K2030">
            <v>-6644610.8600000003</v>
          </cell>
          <cell r="L2030">
            <v>-640444.18999999994</v>
          </cell>
          <cell r="M2030">
            <v>-1841277.52</v>
          </cell>
          <cell r="N2030">
            <v>-3042110.85</v>
          </cell>
          <cell r="O2030">
            <v>-4242944.18</v>
          </cell>
          <cell r="P2030">
            <v>-5443777.5099999998</v>
          </cell>
          <cell r="Q2030">
            <v>-6644610.8399999999</v>
          </cell>
          <cell r="R2030">
            <v>-640444.17000000004</v>
          </cell>
          <cell r="S2030">
            <v>-1841277.5</v>
          </cell>
          <cell r="T2030">
            <v>-3042110.83</v>
          </cell>
          <cell r="U2030">
            <v>-4242944.16</v>
          </cell>
          <cell r="V2030">
            <v>-5443777.4900000002</v>
          </cell>
          <cell r="W2030">
            <v>-6644610.8200000003</v>
          </cell>
          <cell r="X2030">
            <v>-640444.15</v>
          </cell>
          <cell r="Y2030">
            <v>-1841277.48</v>
          </cell>
          <cell r="Z2030">
            <v>-3042110.81</v>
          </cell>
          <cell r="AA2030">
            <v>-4242944.1399999997</v>
          </cell>
          <cell r="AD2030">
            <v>-3642527.5266666668</v>
          </cell>
          <cell r="AE2030">
            <v>-3642527.5233333334</v>
          </cell>
          <cell r="AF2030">
            <v>-3642527.52</v>
          </cell>
          <cell r="AG2030">
            <v>-3642527.5166666675</v>
          </cell>
          <cell r="AH2030">
            <v>-3642527.5133333337</v>
          </cell>
          <cell r="AI2030">
            <v>-3642527.51</v>
          </cell>
          <cell r="AJ2030">
            <v>-3642527.5066666664</v>
          </cell>
          <cell r="AK2030">
            <v>-3642527.5033333334</v>
          </cell>
          <cell r="AL2030">
            <v>-3642527.5</v>
          </cell>
          <cell r="AM2030">
            <v>-3642527.4966666661</v>
          </cell>
          <cell r="AN2030">
            <v>-3642527.4933333336</v>
          </cell>
          <cell r="AP2030">
            <v>-3642527.4866666663</v>
          </cell>
          <cell r="AT2030">
            <v>0</v>
          </cell>
        </row>
        <row r="2031">
          <cell r="J2031">
            <v>-2208216.66</v>
          </cell>
          <cell r="K2031">
            <v>-3617716.66</v>
          </cell>
          <cell r="L2031">
            <v>-5027216.66</v>
          </cell>
          <cell r="M2031">
            <v>-6436716.6600000001</v>
          </cell>
          <cell r="N2031">
            <v>-7846216.6600000001</v>
          </cell>
          <cell r="O2031">
            <v>-798716.66</v>
          </cell>
          <cell r="P2031">
            <v>-2208216.66</v>
          </cell>
          <cell r="Q2031">
            <v>-3617716.66</v>
          </cell>
          <cell r="R2031">
            <v>-5027216.66</v>
          </cell>
          <cell r="S2031">
            <v>-6436716.6600000001</v>
          </cell>
          <cell r="T2031">
            <v>-7846216.6600000001</v>
          </cell>
          <cell r="U2031">
            <v>-798716.66</v>
          </cell>
          <cell r="V2031">
            <v>-2208216.66</v>
          </cell>
          <cell r="W2031">
            <v>-3617716.66</v>
          </cell>
          <cell r="X2031">
            <v>-5027216.66</v>
          </cell>
          <cell r="Y2031">
            <v>-6436716.6600000001</v>
          </cell>
          <cell r="Z2031">
            <v>-7846216.6600000001</v>
          </cell>
          <cell r="AA2031">
            <v>-798716.66</v>
          </cell>
          <cell r="AD2031">
            <v>-4322466.6599999992</v>
          </cell>
          <cell r="AE2031">
            <v>-4322466.6599999992</v>
          </cell>
          <cell r="AF2031">
            <v>-4322466.6599999992</v>
          </cell>
          <cell r="AG2031">
            <v>-4322466.66</v>
          </cell>
          <cell r="AH2031">
            <v>-4322466.6599999992</v>
          </cell>
          <cell r="AI2031">
            <v>-4322466.6599999992</v>
          </cell>
          <cell r="AJ2031">
            <v>-4322466.6599999992</v>
          </cell>
          <cell r="AK2031">
            <v>-4322466.6599999992</v>
          </cell>
          <cell r="AL2031">
            <v>-4322466.6599999992</v>
          </cell>
          <cell r="AM2031">
            <v>-4322466.66</v>
          </cell>
          <cell r="AN2031">
            <v>-4322466.6599999992</v>
          </cell>
          <cell r="AP2031">
            <v>-4322466.6599999992</v>
          </cell>
          <cell r="AT2031">
            <v>0</v>
          </cell>
        </row>
        <row r="2032">
          <cell r="J2032">
            <v>-492666.67</v>
          </cell>
          <cell r="K2032">
            <v>-1416416.67</v>
          </cell>
          <cell r="L2032">
            <v>-2340166.67</v>
          </cell>
          <cell r="M2032">
            <v>-3263916.67</v>
          </cell>
          <cell r="N2032">
            <v>-4187666.67</v>
          </cell>
          <cell r="O2032">
            <v>-5111416.67</v>
          </cell>
          <cell r="P2032">
            <v>-492666.67</v>
          </cell>
          <cell r="Q2032">
            <v>-1416416.67</v>
          </cell>
          <cell r="R2032">
            <v>-2340166.67</v>
          </cell>
          <cell r="S2032">
            <v>-3263916.67</v>
          </cell>
          <cell r="T2032">
            <v>-4187666.67</v>
          </cell>
          <cell r="U2032">
            <v>-5111416.67</v>
          </cell>
          <cell r="V2032">
            <v>-492666.67</v>
          </cell>
          <cell r="W2032">
            <v>-1416416.67</v>
          </cell>
          <cell r="X2032">
            <v>-2340166.67</v>
          </cell>
          <cell r="Y2032">
            <v>-3263916.67</v>
          </cell>
          <cell r="Z2032">
            <v>-4187666.67</v>
          </cell>
          <cell r="AA2032">
            <v>-5111416.67</v>
          </cell>
          <cell r="AD2032">
            <v>-2802041.6700000004</v>
          </cell>
          <cell r="AE2032">
            <v>-2802041.6700000004</v>
          </cell>
          <cell r="AF2032">
            <v>-2802041.6700000004</v>
          </cell>
          <cell r="AG2032">
            <v>-2802041.6700000004</v>
          </cell>
          <cell r="AH2032">
            <v>-2802041.6700000004</v>
          </cell>
          <cell r="AI2032">
            <v>-2802041.6700000004</v>
          </cell>
          <cell r="AJ2032">
            <v>-2802041.6700000004</v>
          </cell>
          <cell r="AK2032">
            <v>-2802041.6700000004</v>
          </cell>
          <cell r="AL2032">
            <v>-2802041.6700000004</v>
          </cell>
          <cell r="AM2032">
            <v>-2802041.6700000004</v>
          </cell>
          <cell r="AN2032">
            <v>-2802041.6700000004</v>
          </cell>
          <cell r="AP2032">
            <v>-2802041.6700000004</v>
          </cell>
          <cell r="AT2032">
            <v>0</v>
          </cell>
        </row>
        <row r="2033">
          <cell r="J2033">
            <v>-94000</v>
          </cell>
          <cell r="K2033">
            <v>-270250</v>
          </cell>
          <cell r="L2033">
            <v>-446500</v>
          </cell>
          <cell r="M2033">
            <v>-622750</v>
          </cell>
          <cell r="N2033">
            <v>-799000</v>
          </cell>
          <cell r="O2033">
            <v>-975250</v>
          </cell>
          <cell r="P2033">
            <v>-94000</v>
          </cell>
          <cell r="Q2033">
            <v>-270250</v>
          </cell>
          <cell r="R2033">
            <v>-446500</v>
          </cell>
          <cell r="S2033">
            <v>-622750</v>
          </cell>
          <cell r="T2033">
            <v>-799000</v>
          </cell>
          <cell r="U2033">
            <v>-975250</v>
          </cell>
          <cell r="V2033">
            <v>-94000</v>
          </cell>
          <cell r="W2033">
            <v>-270250</v>
          </cell>
          <cell r="X2033">
            <v>-446500</v>
          </cell>
          <cell r="Y2033">
            <v>-622750</v>
          </cell>
          <cell r="Z2033">
            <v>-799000</v>
          </cell>
          <cell r="AA2033">
            <v>-975250</v>
          </cell>
          <cell r="AD2033">
            <v>-534625</v>
          </cell>
          <cell r="AE2033">
            <v>-534625</v>
          </cell>
          <cell r="AF2033">
            <v>-534625</v>
          </cell>
          <cell r="AG2033">
            <v>-534625</v>
          </cell>
          <cell r="AH2033">
            <v>-534625</v>
          </cell>
          <cell r="AI2033">
            <v>-534625</v>
          </cell>
          <cell r="AJ2033">
            <v>-534625</v>
          </cell>
          <cell r="AK2033">
            <v>-534625</v>
          </cell>
          <cell r="AL2033">
            <v>-534625</v>
          </cell>
          <cell r="AM2033">
            <v>-534625</v>
          </cell>
          <cell r="AN2033">
            <v>-534625</v>
          </cell>
          <cell r="AP2033">
            <v>-534625</v>
          </cell>
          <cell r="AT2033">
            <v>0</v>
          </cell>
        </row>
        <row r="2034">
          <cell r="J2034">
            <v>-43013.91</v>
          </cell>
          <cell r="K2034">
            <v>-52579.63</v>
          </cell>
          <cell r="L2034">
            <v>-62263.41</v>
          </cell>
          <cell r="M2034">
            <v>-71575.69</v>
          </cell>
          <cell r="N2034">
            <v>-80799.039999999994</v>
          </cell>
          <cell r="O2034">
            <v>-90218.55</v>
          </cell>
          <cell r="P2034">
            <v>-98462.26</v>
          </cell>
          <cell r="Q2034">
            <v>-108139.54</v>
          </cell>
          <cell r="R2034">
            <v>-17633.47</v>
          </cell>
          <cell r="S2034">
            <v>-40716.61</v>
          </cell>
          <cell r="T2034">
            <v>-62136.53</v>
          </cell>
          <cell r="U2034">
            <v>-82640.009999999995</v>
          </cell>
          <cell r="V2034">
            <v>-101080.8</v>
          </cell>
          <cell r="W2034">
            <v>-118042.49</v>
          </cell>
          <cell r="X2034">
            <v>-134785.91</v>
          </cell>
          <cell r="Y2034">
            <v>-148323.57999999999</v>
          </cell>
          <cell r="Z2034">
            <v>-162508.45000000001</v>
          </cell>
          <cell r="AA2034">
            <v>-174961.38</v>
          </cell>
          <cell r="AD2034">
            <v>-53512.736666666664</v>
          </cell>
          <cell r="AE2034">
            <v>-57271.700000000004</v>
          </cell>
          <cell r="AF2034">
            <v>-58993.504999999997</v>
          </cell>
          <cell r="AG2034">
            <v>-61743.357499999991</v>
          </cell>
          <cell r="AH2034">
            <v>-65436.828750000008</v>
          </cell>
          <cell r="AI2034">
            <v>-69934.341249999998</v>
          </cell>
          <cell r="AJ2034">
            <v>-75081.414166666669</v>
          </cell>
          <cell r="AK2034">
            <v>-80830.804166666669</v>
          </cell>
          <cell r="AL2034">
            <v>-87050.403750000012</v>
          </cell>
          <cell r="AM2034">
            <v>-93652.791250000009</v>
          </cell>
          <cell r="AN2034">
            <v>-100588.30125000002</v>
          </cell>
          <cell r="AP2034">
            <v>-115521.94124999999</v>
          </cell>
          <cell r="AT2034">
            <v>0</v>
          </cell>
        </row>
        <row r="2035">
          <cell r="J2035">
            <v>-1364984.83</v>
          </cell>
          <cell r="K2035">
            <v>-1814979.83</v>
          </cell>
          <cell r="L2035">
            <v>-2264974.83</v>
          </cell>
          <cell r="M2035">
            <v>-2714969.83</v>
          </cell>
          <cell r="N2035">
            <v>-464994.83</v>
          </cell>
          <cell r="O2035">
            <v>-914989.83</v>
          </cell>
          <cell r="P2035">
            <v>-1364984.83</v>
          </cell>
          <cell r="Q2035">
            <v>-1814979.83</v>
          </cell>
          <cell r="R2035">
            <v>-2264974.83</v>
          </cell>
          <cell r="S2035">
            <v>-2714969.83</v>
          </cell>
          <cell r="T2035">
            <v>-464994.83</v>
          </cell>
          <cell r="U2035">
            <v>-914989.83</v>
          </cell>
          <cell r="V2035">
            <v>-1364984.83</v>
          </cell>
          <cell r="W2035">
            <v>-1814979.83</v>
          </cell>
          <cell r="X2035">
            <v>-2264974.83</v>
          </cell>
          <cell r="Y2035">
            <v>-2714969.83</v>
          </cell>
          <cell r="Z2035">
            <v>-464994.83</v>
          </cell>
          <cell r="AA2035">
            <v>-914989.83</v>
          </cell>
          <cell r="AD2035">
            <v>-1589982.33</v>
          </cell>
          <cell r="AE2035">
            <v>-1589982.33</v>
          </cell>
          <cell r="AF2035">
            <v>-1589982.33</v>
          </cell>
          <cell r="AG2035">
            <v>-1589982.33</v>
          </cell>
          <cell r="AH2035">
            <v>-1589982.3299999998</v>
          </cell>
          <cell r="AI2035">
            <v>-1589982.33</v>
          </cell>
          <cell r="AJ2035">
            <v>-1589982.33</v>
          </cell>
          <cell r="AK2035">
            <v>-1589982.33</v>
          </cell>
          <cell r="AL2035">
            <v>-1589982.33</v>
          </cell>
          <cell r="AM2035">
            <v>-1589982.33</v>
          </cell>
          <cell r="AN2035">
            <v>-1589982.3299999998</v>
          </cell>
          <cell r="AP2035">
            <v>-1589982.33</v>
          </cell>
          <cell r="AT2035">
            <v>0</v>
          </cell>
        </row>
        <row r="2036">
          <cell r="J2036">
            <v>-236600</v>
          </cell>
          <cell r="K2036">
            <v>-314600</v>
          </cell>
          <cell r="L2036">
            <v>-392600</v>
          </cell>
          <cell r="M2036">
            <v>-470600</v>
          </cell>
          <cell r="N2036">
            <v>-80600</v>
          </cell>
          <cell r="O2036">
            <v>-158600</v>
          </cell>
          <cell r="P2036">
            <v>-236600</v>
          </cell>
          <cell r="Q2036">
            <v>-314600</v>
          </cell>
          <cell r="R2036">
            <v>-392600</v>
          </cell>
          <cell r="S2036">
            <v>-470600</v>
          </cell>
          <cell r="T2036">
            <v>-80600</v>
          </cell>
          <cell r="U2036">
            <v>-158600</v>
          </cell>
          <cell r="V2036">
            <v>-236600</v>
          </cell>
          <cell r="W2036">
            <v>-314600</v>
          </cell>
          <cell r="X2036">
            <v>-392600</v>
          </cell>
          <cell r="Y2036">
            <v>-470600</v>
          </cell>
          <cell r="Z2036">
            <v>-80600</v>
          </cell>
          <cell r="AA2036">
            <v>-158600</v>
          </cell>
          <cell r="AD2036">
            <v>-275600</v>
          </cell>
          <cell r="AE2036">
            <v>-275600</v>
          </cell>
          <cell r="AF2036">
            <v>-275600</v>
          </cell>
          <cell r="AG2036">
            <v>-275600</v>
          </cell>
          <cell r="AH2036">
            <v>-275600</v>
          </cell>
          <cell r="AI2036">
            <v>-275600</v>
          </cell>
          <cell r="AJ2036">
            <v>-275600</v>
          </cell>
          <cell r="AK2036">
            <v>-275600</v>
          </cell>
          <cell r="AL2036">
            <v>-275600</v>
          </cell>
          <cell r="AM2036">
            <v>-275600</v>
          </cell>
          <cell r="AN2036">
            <v>-275600</v>
          </cell>
          <cell r="AP2036">
            <v>-275600</v>
          </cell>
          <cell r="AT2036">
            <v>0</v>
          </cell>
        </row>
        <row r="2037">
          <cell r="J2037">
            <v>-558402.81000000006</v>
          </cell>
          <cell r="K2037">
            <v>-2081319.48</v>
          </cell>
          <cell r="L2037">
            <v>-3604236.15</v>
          </cell>
          <cell r="M2037">
            <v>-5127152.82</v>
          </cell>
          <cell r="N2037">
            <v>-6650069.4900000002</v>
          </cell>
          <cell r="O2037">
            <v>-8172986.1600000001</v>
          </cell>
          <cell r="P2037">
            <v>-558402.82999999996</v>
          </cell>
          <cell r="Q2037">
            <v>-2081319.5</v>
          </cell>
          <cell r="R2037">
            <v>-3604236.17</v>
          </cell>
          <cell r="S2037">
            <v>-5127152.84</v>
          </cell>
          <cell r="T2037">
            <v>-6650069.5099999998</v>
          </cell>
          <cell r="U2037">
            <v>-8172986.1799999997</v>
          </cell>
          <cell r="V2037">
            <v>-558402.85</v>
          </cell>
          <cell r="W2037">
            <v>-2081319.52</v>
          </cell>
          <cell r="X2037">
            <v>-3604236.19</v>
          </cell>
          <cell r="Y2037">
            <v>-5127152.8600000003</v>
          </cell>
          <cell r="Z2037">
            <v>-6650069.5300000003</v>
          </cell>
          <cell r="AA2037">
            <v>-8172986.2000000002</v>
          </cell>
          <cell r="AD2037">
            <v>-4365694.4799999995</v>
          </cell>
          <cell r="AE2037">
            <v>-4365694.4833333325</v>
          </cell>
          <cell r="AF2037">
            <v>-4365694.4866666663</v>
          </cell>
          <cell r="AG2037">
            <v>-4365694.49</v>
          </cell>
          <cell r="AH2037">
            <v>-4365694.4933333332</v>
          </cell>
          <cell r="AI2037">
            <v>-4365694.4966666661</v>
          </cell>
          <cell r="AJ2037">
            <v>-4365694.4999999991</v>
          </cell>
          <cell r="AK2037">
            <v>-4365694.5033333339</v>
          </cell>
          <cell r="AL2037">
            <v>-4365694.5066666668</v>
          </cell>
          <cell r="AM2037">
            <v>-4365694.51</v>
          </cell>
          <cell r="AN2037">
            <v>-4365694.5133333337</v>
          </cell>
          <cell r="AP2037">
            <v>-4365694.5200000005</v>
          </cell>
          <cell r="AT2037">
            <v>0</v>
          </cell>
        </row>
        <row r="2038">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D2038">
            <v>0</v>
          </cell>
          <cell r="AE2038">
            <v>0</v>
          </cell>
          <cell r="AF2038">
            <v>0</v>
          </cell>
          <cell r="AG2038">
            <v>0</v>
          </cell>
          <cell r="AH2038">
            <v>0</v>
          </cell>
          <cell r="AI2038">
            <v>0</v>
          </cell>
          <cell r="AJ2038">
            <v>0</v>
          </cell>
          <cell r="AK2038">
            <v>0</v>
          </cell>
          <cell r="AL2038">
            <v>0</v>
          </cell>
          <cell r="AM2038">
            <v>0</v>
          </cell>
          <cell r="AN2038">
            <v>0</v>
          </cell>
          <cell r="AP2038">
            <v>0</v>
          </cell>
          <cell r="AT2038">
            <v>0</v>
          </cell>
        </row>
        <row r="2039">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D2039">
            <v>0</v>
          </cell>
          <cell r="AE2039">
            <v>0</v>
          </cell>
          <cell r="AF2039">
            <v>0</v>
          </cell>
          <cell r="AG2039">
            <v>0</v>
          </cell>
          <cell r="AH2039">
            <v>0</v>
          </cell>
          <cell r="AI2039">
            <v>0</v>
          </cell>
          <cell r="AJ2039">
            <v>0</v>
          </cell>
          <cell r="AK2039">
            <v>0</v>
          </cell>
          <cell r="AL2039">
            <v>0</v>
          </cell>
          <cell r="AM2039">
            <v>0</v>
          </cell>
          <cell r="AN2039">
            <v>0</v>
          </cell>
          <cell r="AP2039">
            <v>0</v>
          </cell>
          <cell r="AT2039">
            <v>0</v>
          </cell>
        </row>
        <row r="2040">
          <cell r="J2040">
            <v>0</v>
          </cell>
          <cell r="K2040">
            <v>0</v>
          </cell>
          <cell r="L2040">
            <v>0</v>
          </cell>
          <cell r="M2040">
            <v>-323743.07</v>
          </cell>
          <cell r="N2040">
            <v>0</v>
          </cell>
          <cell r="O2040">
            <v>0</v>
          </cell>
          <cell r="P2040">
            <v>0</v>
          </cell>
          <cell r="Q2040">
            <v>0</v>
          </cell>
          <cell r="R2040">
            <v>-350847.8</v>
          </cell>
          <cell r="S2040">
            <v>-347015.03</v>
          </cell>
          <cell r="T2040">
            <v>0</v>
          </cell>
          <cell r="U2040">
            <v>0</v>
          </cell>
          <cell r="V2040">
            <v>0</v>
          </cell>
          <cell r="W2040">
            <v>0</v>
          </cell>
          <cell r="X2040">
            <v>-359798.55</v>
          </cell>
          <cell r="Y2040">
            <v>-336133.18</v>
          </cell>
          <cell r="Z2040">
            <v>0</v>
          </cell>
          <cell r="AA2040">
            <v>0</v>
          </cell>
          <cell r="AD2040">
            <v>-83641.708333333328</v>
          </cell>
          <cell r="AE2040">
            <v>-98260.366666666654</v>
          </cell>
          <cell r="AF2040">
            <v>-113657.21458333335</v>
          </cell>
          <cell r="AG2040">
            <v>-99784.614583333328</v>
          </cell>
          <cell r="AH2040">
            <v>-85133.824999999997</v>
          </cell>
          <cell r="AI2040">
            <v>-85133.824999999997</v>
          </cell>
          <cell r="AJ2040">
            <v>-85133.824999999997</v>
          </cell>
          <cell r="AK2040">
            <v>-100125.43125000001</v>
          </cell>
          <cell r="AL2040">
            <v>-115633.29208333335</v>
          </cell>
          <cell r="AM2040">
            <v>-116149.54666666668</v>
          </cell>
          <cell r="AN2040">
            <v>-116149.54666666668</v>
          </cell>
          <cell r="AP2040">
            <v>-116149.54666666668</v>
          </cell>
          <cell r="AT2040">
            <v>0</v>
          </cell>
        </row>
        <row r="2041">
          <cell r="J2041">
            <v>-963.47</v>
          </cell>
          <cell r="K2041">
            <v>-769.32</v>
          </cell>
          <cell r="L2041">
            <v>-2006.85</v>
          </cell>
          <cell r="M2041">
            <v>-2721.65</v>
          </cell>
          <cell r="N2041">
            <v>-919.85</v>
          </cell>
          <cell r="O2041">
            <v>-978.69</v>
          </cell>
          <cell r="P2041">
            <v>-698.44</v>
          </cell>
          <cell r="Q2041">
            <v>-2400.66</v>
          </cell>
          <cell r="R2041">
            <v>-929.5</v>
          </cell>
          <cell r="S2041">
            <v>-397.6</v>
          </cell>
          <cell r="T2041">
            <v>-18234.189999999999</v>
          </cell>
          <cell r="U2041">
            <v>15348.2</v>
          </cell>
          <cell r="V2041">
            <v>-1684.27</v>
          </cell>
          <cell r="W2041">
            <v>-1611.05</v>
          </cell>
          <cell r="X2041">
            <v>-3408.84</v>
          </cell>
          <cell r="Y2041">
            <v>-2344.89</v>
          </cell>
          <cell r="Z2041">
            <v>-1657.5</v>
          </cell>
          <cell r="AA2041">
            <v>-2616.4</v>
          </cell>
          <cell r="AD2041">
            <v>8783.0279166666678</v>
          </cell>
          <cell r="AE2041">
            <v>3856.7429166666666</v>
          </cell>
          <cell r="AF2041">
            <v>-979.65833333333342</v>
          </cell>
          <cell r="AG2041">
            <v>-1856.8604166666667</v>
          </cell>
          <cell r="AH2041">
            <v>-1958.676666666667</v>
          </cell>
          <cell r="AI2041">
            <v>-1336.0349999999999</v>
          </cell>
          <cell r="AJ2041">
            <v>-1401.1404166666669</v>
          </cell>
          <cell r="AK2041">
            <v>-1494.6287500000001</v>
          </cell>
          <cell r="AL2041">
            <v>-1537.3466666666666</v>
          </cell>
          <cell r="AM2041">
            <v>-1552.3837499999997</v>
          </cell>
          <cell r="AN2041">
            <v>-1651.3570833333331</v>
          </cell>
          <cell r="AP2041">
            <v>-1595.6391666666666</v>
          </cell>
          <cell r="AT2041">
            <v>0</v>
          </cell>
        </row>
        <row r="2042">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D2042">
            <v>0</v>
          </cell>
          <cell r="AE2042">
            <v>0</v>
          </cell>
          <cell r="AF2042">
            <v>0</v>
          </cell>
          <cell r="AG2042">
            <v>0</v>
          </cell>
          <cell r="AH2042">
            <v>0</v>
          </cell>
          <cell r="AI2042">
            <v>0</v>
          </cell>
          <cell r="AJ2042">
            <v>0</v>
          </cell>
          <cell r="AK2042">
            <v>0</v>
          </cell>
          <cell r="AL2042">
            <v>0</v>
          </cell>
          <cell r="AM2042">
            <v>0</v>
          </cell>
          <cell r="AN2042">
            <v>0</v>
          </cell>
          <cell r="AP2042">
            <v>0</v>
          </cell>
          <cell r="AT2042">
            <v>0</v>
          </cell>
        </row>
        <row r="2043">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D2043">
            <v>0</v>
          </cell>
          <cell r="AE2043">
            <v>0</v>
          </cell>
          <cell r="AF2043">
            <v>0</v>
          </cell>
          <cell r="AG2043">
            <v>0</v>
          </cell>
          <cell r="AH2043">
            <v>0</v>
          </cell>
          <cell r="AI2043">
            <v>0</v>
          </cell>
          <cell r="AJ2043">
            <v>0</v>
          </cell>
          <cell r="AK2043">
            <v>0</v>
          </cell>
          <cell r="AL2043">
            <v>0</v>
          </cell>
          <cell r="AM2043">
            <v>0</v>
          </cell>
          <cell r="AN2043">
            <v>0</v>
          </cell>
          <cell r="AP2043">
            <v>0</v>
          </cell>
          <cell r="AT2043">
            <v>0</v>
          </cell>
        </row>
        <row r="2044">
          <cell r="J2044">
            <v>0</v>
          </cell>
          <cell r="K2044">
            <v>0</v>
          </cell>
          <cell r="L2044">
            <v>0</v>
          </cell>
          <cell r="M2044">
            <v>-609346.35</v>
          </cell>
          <cell r="N2044">
            <v>0</v>
          </cell>
          <cell r="O2044">
            <v>0</v>
          </cell>
          <cell r="P2044">
            <v>0</v>
          </cell>
          <cell r="Q2044">
            <v>0.01</v>
          </cell>
          <cell r="R2044">
            <v>-658546.78</v>
          </cell>
          <cell r="S2044">
            <v>-640947.34</v>
          </cell>
          <cell r="T2044">
            <v>0</v>
          </cell>
          <cell r="U2044">
            <v>0</v>
          </cell>
          <cell r="V2044">
            <v>0</v>
          </cell>
          <cell r="W2044">
            <v>0</v>
          </cell>
          <cell r="X2044">
            <v>-736330.75</v>
          </cell>
          <cell r="Y2044">
            <v>-720769.19</v>
          </cell>
          <cell r="Z2044">
            <v>0</v>
          </cell>
          <cell r="AA2044">
            <v>0</v>
          </cell>
          <cell r="AD2044">
            <v>-155965.43625000003</v>
          </cell>
          <cell r="AE2044">
            <v>-183404.88500000001</v>
          </cell>
          <cell r="AF2044">
            <v>-212787.71708333332</v>
          </cell>
          <cell r="AG2044">
            <v>-186900.56916666668</v>
          </cell>
          <cell r="AH2044">
            <v>-159070.03833333333</v>
          </cell>
          <cell r="AI2044">
            <v>-159070.03833333333</v>
          </cell>
          <cell r="AJ2044">
            <v>-159070.03833333333</v>
          </cell>
          <cell r="AK2044">
            <v>-189750.48624999999</v>
          </cell>
          <cell r="AL2044">
            <v>-225073.55249999999</v>
          </cell>
          <cell r="AM2044">
            <v>-229716.17083333331</v>
          </cell>
          <cell r="AN2044">
            <v>-229716.17083333331</v>
          </cell>
          <cell r="AP2044">
            <v>-229716.17125000001</v>
          </cell>
          <cell r="AT2044">
            <v>0</v>
          </cell>
        </row>
        <row r="2045">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D2045">
            <v>0</v>
          </cell>
          <cell r="AE2045">
            <v>0</v>
          </cell>
          <cell r="AF2045">
            <v>0</v>
          </cell>
          <cell r="AG2045">
            <v>0</v>
          </cell>
          <cell r="AH2045">
            <v>0</v>
          </cell>
          <cell r="AI2045">
            <v>0</v>
          </cell>
          <cell r="AJ2045">
            <v>0</v>
          </cell>
          <cell r="AK2045">
            <v>0</v>
          </cell>
          <cell r="AL2045">
            <v>0</v>
          </cell>
          <cell r="AM2045">
            <v>0</v>
          </cell>
          <cell r="AN2045">
            <v>0</v>
          </cell>
          <cell r="AP2045">
            <v>0</v>
          </cell>
          <cell r="AT2045">
            <v>0</v>
          </cell>
        </row>
        <row r="2046">
          <cell r="J2046">
            <v>-7665.08</v>
          </cell>
          <cell r="K2046">
            <v>-1129.9100000000001</v>
          </cell>
          <cell r="L2046">
            <v>-4673.88</v>
          </cell>
          <cell r="M2046">
            <v>-17378.64</v>
          </cell>
          <cell r="N2046">
            <v>-4334.21</v>
          </cell>
          <cell r="O2046">
            <v>-13517.69</v>
          </cell>
          <cell r="P2046">
            <v>-36036.89</v>
          </cell>
          <cell r="Q2046">
            <v>-58679.16</v>
          </cell>
          <cell r="R2046">
            <v>-20215.29</v>
          </cell>
          <cell r="S2046">
            <v>-1399.21</v>
          </cell>
          <cell r="T2046">
            <v>-16440.490000000002</v>
          </cell>
          <cell r="U2046">
            <v>-56566.7</v>
          </cell>
          <cell r="V2046">
            <v>-13217.25</v>
          </cell>
          <cell r="W2046">
            <v>2955.57</v>
          </cell>
          <cell r="X2046">
            <v>-11815.54</v>
          </cell>
          <cell r="Y2046">
            <v>-4012.05</v>
          </cell>
          <cell r="Z2046">
            <v>-21094.19</v>
          </cell>
          <cell r="AA2046">
            <v>-10858.94</v>
          </cell>
          <cell r="AD2046">
            <v>-15318.339166666667</v>
          </cell>
          <cell r="AE2046">
            <v>-19916.122083333335</v>
          </cell>
          <cell r="AF2046">
            <v>-18306.917083333334</v>
          </cell>
          <cell r="AG2046">
            <v>-17252.655416666665</v>
          </cell>
          <cell r="AH2046">
            <v>-18517.033750000002</v>
          </cell>
          <cell r="AI2046">
            <v>-20067.769583333335</v>
          </cell>
          <cell r="AJ2046">
            <v>-20128.881666666664</v>
          </cell>
          <cell r="AK2046">
            <v>-20256.222499999996</v>
          </cell>
          <cell r="AL2046">
            <v>-19996.850416666668</v>
          </cell>
          <cell r="AM2046">
            <v>-20138.241666666665</v>
          </cell>
          <cell r="AN2046">
            <v>-20725.792916666665</v>
          </cell>
          <cell r="AP2046">
            <v>-17172.837916666667</v>
          </cell>
          <cell r="AT2046">
            <v>0</v>
          </cell>
        </row>
        <row r="2047">
          <cell r="J2047">
            <v>-447069.62</v>
          </cell>
          <cell r="K2047">
            <v>-510345.97</v>
          </cell>
          <cell r="L2047">
            <v>-858326.26</v>
          </cell>
          <cell r="M2047">
            <v>-1072164.1499999999</v>
          </cell>
          <cell r="N2047">
            <v>-1265066.96</v>
          </cell>
          <cell r="O2047">
            <v>-1499377.78</v>
          </cell>
          <cell r="P2047">
            <v>-1358650.22</v>
          </cell>
          <cell r="Q2047">
            <v>-1297091.67</v>
          </cell>
          <cell r="R2047">
            <v>-1378528.06</v>
          </cell>
          <cell r="S2047">
            <v>-1587271.21</v>
          </cell>
          <cell r="T2047">
            <v>-1441226.7</v>
          </cell>
          <cell r="U2047">
            <v>-1262903.97</v>
          </cell>
          <cell r="V2047">
            <v>-1581519.05</v>
          </cell>
          <cell r="W2047">
            <v>-1765858.25</v>
          </cell>
          <cell r="X2047">
            <v>-1391309.11</v>
          </cell>
          <cell r="Y2047">
            <v>-989963.43</v>
          </cell>
          <cell r="Z2047">
            <v>-1014516.56</v>
          </cell>
          <cell r="AA2047">
            <v>-1030669.13</v>
          </cell>
          <cell r="AD2047">
            <v>-953174.49250000005</v>
          </cell>
          <cell r="AE2047">
            <v>-987110.79541666666</v>
          </cell>
          <cell r="AF2047">
            <v>-1034476.5729166666</v>
          </cell>
          <cell r="AG2047">
            <v>-1087333.7049999998</v>
          </cell>
          <cell r="AH2047">
            <v>-1138474.5999999999</v>
          </cell>
          <cell r="AI2047">
            <v>-1212103.9404166667</v>
          </cell>
          <cell r="AJ2047">
            <v>-1311685.6783333332</v>
          </cell>
          <cell r="AK2047">
            <v>-1386206.3087500001</v>
          </cell>
          <cell r="AL2047">
            <v>-1404988.8975</v>
          </cell>
          <cell r="AM2047">
            <v>-1391124.2675000001</v>
          </cell>
          <cell r="AN2047">
            <v>-1361155.1404166666</v>
          </cell>
          <cell r="AP2047">
            <v>-1330349.2974999999</v>
          </cell>
          <cell r="AT2047">
            <v>0</v>
          </cell>
        </row>
        <row r="2048">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D2048">
            <v>0</v>
          </cell>
          <cell r="AE2048">
            <v>0</v>
          </cell>
          <cell r="AF2048">
            <v>0</v>
          </cell>
          <cell r="AG2048">
            <v>0</v>
          </cell>
          <cell r="AH2048">
            <v>0</v>
          </cell>
          <cell r="AI2048">
            <v>0</v>
          </cell>
          <cell r="AJ2048">
            <v>0</v>
          </cell>
          <cell r="AK2048">
            <v>0</v>
          </cell>
          <cell r="AL2048">
            <v>0</v>
          </cell>
          <cell r="AM2048">
            <v>0</v>
          </cell>
          <cell r="AN2048">
            <v>0</v>
          </cell>
          <cell r="AP2048">
            <v>0</v>
          </cell>
          <cell r="AT2048">
            <v>0</v>
          </cell>
        </row>
        <row r="2049">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D2049">
            <v>0</v>
          </cell>
          <cell r="AE2049">
            <v>0</v>
          </cell>
          <cell r="AF2049">
            <v>0</v>
          </cell>
          <cell r="AG2049">
            <v>0</v>
          </cell>
          <cell r="AH2049">
            <v>0</v>
          </cell>
          <cell r="AI2049">
            <v>0</v>
          </cell>
          <cell r="AJ2049">
            <v>0</v>
          </cell>
          <cell r="AK2049">
            <v>0</v>
          </cell>
          <cell r="AL2049">
            <v>0</v>
          </cell>
          <cell r="AM2049">
            <v>0</v>
          </cell>
          <cell r="AN2049">
            <v>0</v>
          </cell>
          <cell r="AP2049">
            <v>0</v>
          </cell>
          <cell r="AT2049" t="str">
            <v>56</v>
          </cell>
        </row>
        <row r="2050">
          <cell r="J2050">
            <v>-63924.81</v>
          </cell>
          <cell r="K2050">
            <v>-63316.81</v>
          </cell>
          <cell r="L2050">
            <v>-59788.81</v>
          </cell>
          <cell r="M2050">
            <v>-59180.81</v>
          </cell>
          <cell r="N2050">
            <v>-47806.31</v>
          </cell>
          <cell r="O2050">
            <v>-67012.350000000006</v>
          </cell>
          <cell r="P2050">
            <v>-67012.350000000006</v>
          </cell>
          <cell r="Q2050">
            <v>-65807.87</v>
          </cell>
          <cell r="R2050">
            <v>-65807.87</v>
          </cell>
          <cell r="S2050">
            <v>-69595.61</v>
          </cell>
          <cell r="T2050">
            <v>-69582.77</v>
          </cell>
          <cell r="U2050">
            <v>-69582.77</v>
          </cell>
          <cell r="V2050">
            <v>-58088.49</v>
          </cell>
          <cell r="W2050">
            <v>-58088.49</v>
          </cell>
          <cell r="X2050">
            <v>-54864.49</v>
          </cell>
          <cell r="Y2050">
            <v>-49024.49</v>
          </cell>
          <cell r="Z2050">
            <v>-47808.49</v>
          </cell>
          <cell r="AA2050">
            <v>-56735.44</v>
          </cell>
          <cell r="AD2050">
            <v>-61962.122083333328</v>
          </cell>
          <cell r="AE2050">
            <v>-62400.286249999997</v>
          </cell>
          <cell r="AF2050">
            <v>-62855.651666666665</v>
          </cell>
          <cell r="AG2050">
            <v>-63327.683333333327</v>
          </cell>
          <cell r="AH2050">
            <v>-63799.18</v>
          </cell>
          <cell r="AI2050">
            <v>-63791.748333333329</v>
          </cell>
          <cell r="AJ2050">
            <v>-63330.721666666672</v>
          </cell>
          <cell r="AK2050">
            <v>-62907.695</v>
          </cell>
          <cell r="AL2050">
            <v>-62279.334999999999</v>
          </cell>
          <cell r="AM2050">
            <v>-61856.245833333342</v>
          </cell>
          <cell r="AN2050">
            <v>-61428.132083333338</v>
          </cell>
          <cell r="AP2050">
            <v>-58225.419166666659</v>
          </cell>
          <cell r="AT2050">
            <v>0</v>
          </cell>
        </row>
        <row r="2051">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D2051">
            <v>0</v>
          </cell>
          <cell r="AE2051">
            <v>0</v>
          </cell>
          <cell r="AF2051">
            <v>0</v>
          </cell>
          <cell r="AG2051">
            <v>0</v>
          </cell>
          <cell r="AH2051">
            <v>0</v>
          </cell>
          <cell r="AI2051">
            <v>0</v>
          </cell>
          <cell r="AJ2051">
            <v>0</v>
          </cell>
          <cell r="AK2051">
            <v>0</v>
          </cell>
          <cell r="AL2051">
            <v>0</v>
          </cell>
          <cell r="AM2051">
            <v>0</v>
          </cell>
          <cell r="AN2051">
            <v>0</v>
          </cell>
          <cell r="AP2051">
            <v>0</v>
          </cell>
          <cell r="AT2051">
            <v>0</v>
          </cell>
        </row>
        <row r="2052">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D2052">
            <v>0</v>
          </cell>
          <cell r="AE2052">
            <v>0</v>
          </cell>
          <cell r="AF2052">
            <v>0</v>
          </cell>
          <cell r="AG2052">
            <v>0</v>
          </cell>
          <cell r="AH2052">
            <v>0</v>
          </cell>
          <cell r="AI2052">
            <v>0</v>
          </cell>
          <cell r="AJ2052">
            <v>0</v>
          </cell>
          <cell r="AK2052">
            <v>0</v>
          </cell>
          <cell r="AL2052">
            <v>0</v>
          </cell>
          <cell r="AM2052">
            <v>0</v>
          </cell>
          <cell r="AN2052">
            <v>0</v>
          </cell>
          <cell r="AP2052">
            <v>0</v>
          </cell>
          <cell r="AT2052">
            <v>0</v>
          </cell>
        </row>
        <row r="2053">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D2053">
            <v>0</v>
          </cell>
          <cell r="AE2053">
            <v>0</v>
          </cell>
          <cell r="AF2053">
            <v>0</v>
          </cell>
          <cell r="AG2053">
            <v>0</v>
          </cell>
          <cell r="AH2053">
            <v>0</v>
          </cell>
          <cell r="AI2053">
            <v>0</v>
          </cell>
          <cell r="AJ2053">
            <v>0</v>
          </cell>
          <cell r="AK2053">
            <v>0</v>
          </cell>
          <cell r="AL2053">
            <v>0</v>
          </cell>
          <cell r="AM2053">
            <v>0</v>
          </cell>
          <cell r="AN2053">
            <v>0</v>
          </cell>
          <cell r="AP2053">
            <v>0</v>
          </cell>
          <cell r="AT2053" t="str">
            <v>56</v>
          </cell>
        </row>
        <row r="2054">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D2054">
            <v>0</v>
          </cell>
          <cell r="AE2054">
            <v>0</v>
          </cell>
          <cell r="AF2054">
            <v>0</v>
          </cell>
          <cell r="AG2054">
            <v>0</v>
          </cell>
          <cell r="AH2054">
            <v>0</v>
          </cell>
          <cell r="AI2054">
            <v>0</v>
          </cell>
          <cell r="AJ2054">
            <v>0</v>
          </cell>
          <cell r="AK2054">
            <v>0</v>
          </cell>
          <cell r="AL2054">
            <v>0</v>
          </cell>
          <cell r="AM2054">
            <v>0</v>
          </cell>
          <cell r="AN2054">
            <v>0</v>
          </cell>
          <cell r="AP2054">
            <v>0</v>
          </cell>
          <cell r="AT2054">
            <v>0</v>
          </cell>
        </row>
        <row r="2055">
          <cell r="J2055">
            <v>0</v>
          </cell>
          <cell r="K2055">
            <v>0</v>
          </cell>
          <cell r="L2055">
            <v>0</v>
          </cell>
          <cell r="M2055">
            <v>0</v>
          </cell>
          <cell r="N2055">
            <v>-3200000</v>
          </cell>
          <cell r="O2055">
            <v>-3200000</v>
          </cell>
          <cell r="P2055">
            <v>-3200000</v>
          </cell>
          <cell r="Q2055">
            <v>-3200000</v>
          </cell>
          <cell r="R2055">
            <v>-3200000</v>
          </cell>
          <cell r="S2055">
            <v>-3200000</v>
          </cell>
          <cell r="T2055">
            <v>-2750000</v>
          </cell>
          <cell r="U2055">
            <v>-2750000</v>
          </cell>
          <cell r="V2055">
            <v>-2750000</v>
          </cell>
          <cell r="W2055">
            <v>-1250000</v>
          </cell>
          <cell r="X2055">
            <v>-1250000</v>
          </cell>
          <cell r="Y2055">
            <v>-1250000</v>
          </cell>
          <cell r="Z2055">
            <v>-1250000</v>
          </cell>
          <cell r="AA2055">
            <v>-1250000</v>
          </cell>
          <cell r="AD2055">
            <v>-933333.33333333337</v>
          </cell>
          <cell r="AE2055">
            <v>-1200000</v>
          </cell>
          <cell r="AF2055">
            <v>-1466666.6666666667</v>
          </cell>
          <cell r="AG2055">
            <v>-1714583.3333333333</v>
          </cell>
          <cell r="AH2055">
            <v>-1943750</v>
          </cell>
          <cell r="AI2055">
            <v>-2172916.6666666665</v>
          </cell>
          <cell r="AJ2055">
            <v>-2339583.3333333335</v>
          </cell>
          <cell r="AK2055">
            <v>-2443750</v>
          </cell>
          <cell r="AL2055">
            <v>-2547916.6666666665</v>
          </cell>
          <cell r="AM2055">
            <v>-2518750</v>
          </cell>
          <cell r="AN2055">
            <v>-2356250</v>
          </cell>
          <cell r="AP2055">
            <v>-2031166.6666666667</v>
          </cell>
          <cell r="AT2055" t="str">
            <v>56</v>
          </cell>
        </row>
        <row r="2056">
          <cell r="J2056">
            <v>-59670</v>
          </cell>
          <cell r="K2056">
            <v>-140850</v>
          </cell>
          <cell r="L2056">
            <v>-140850</v>
          </cell>
          <cell r="M2056">
            <v>-140850</v>
          </cell>
          <cell r="N2056">
            <v>-247250</v>
          </cell>
          <cell r="O2056">
            <v>-247250</v>
          </cell>
          <cell r="P2056">
            <v>-247250</v>
          </cell>
          <cell r="Q2056">
            <v>-294650</v>
          </cell>
          <cell r="R2056">
            <v>-294650</v>
          </cell>
          <cell r="S2056">
            <v>-294650</v>
          </cell>
          <cell r="T2056">
            <v>-234650</v>
          </cell>
          <cell r="U2056">
            <v>-234650</v>
          </cell>
          <cell r="V2056">
            <v>-234650</v>
          </cell>
          <cell r="W2056">
            <v>-235000</v>
          </cell>
          <cell r="X2056">
            <v>-235000</v>
          </cell>
          <cell r="Y2056">
            <v>-161000</v>
          </cell>
          <cell r="Z2056">
            <v>-160250</v>
          </cell>
          <cell r="AA2056">
            <v>-160250</v>
          </cell>
          <cell r="AD2056">
            <v>-155827.91666666666</v>
          </cell>
          <cell r="AE2056">
            <v>-166538.75</v>
          </cell>
          <cell r="AF2056">
            <v>-178749.58333333334</v>
          </cell>
          <cell r="AG2056">
            <v>-192895.83333333334</v>
          </cell>
          <cell r="AH2056">
            <v>-207477.5</v>
          </cell>
          <cell r="AI2056">
            <v>-222059.16666666666</v>
          </cell>
          <cell r="AJ2056">
            <v>-233272.91666666666</v>
          </cell>
          <cell r="AK2056">
            <v>-241118.75</v>
          </cell>
          <cell r="AL2056">
            <v>-245881.25</v>
          </cell>
          <cell r="AM2056">
            <v>-243095.83333333334</v>
          </cell>
          <cell r="AN2056">
            <v>-235845.83333333334</v>
          </cell>
          <cell r="AP2056">
            <v>-212079.16666666666</v>
          </cell>
          <cell r="AT2056" t="str">
            <v>56</v>
          </cell>
        </row>
        <row r="2057">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D2057">
            <v>0</v>
          </cell>
          <cell r="AE2057">
            <v>0</v>
          </cell>
          <cell r="AF2057">
            <v>0</v>
          </cell>
          <cell r="AG2057">
            <v>0</v>
          </cell>
          <cell r="AH2057">
            <v>0</v>
          </cell>
          <cell r="AI2057">
            <v>0</v>
          </cell>
          <cell r="AJ2057">
            <v>0</v>
          </cell>
          <cell r="AK2057">
            <v>0</v>
          </cell>
          <cell r="AL2057">
            <v>0</v>
          </cell>
          <cell r="AM2057">
            <v>0</v>
          </cell>
          <cell r="AN2057">
            <v>0</v>
          </cell>
          <cell r="AP2057">
            <v>0</v>
          </cell>
          <cell r="AT2057">
            <v>0</v>
          </cell>
        </row>
        <row r="2058">
          <cell r="J2058">
            <v>-1465601.26</v>
          </cell>
          <cell r="K2058">
            <v>-1565710.63</v>
          </cell>
          <cell r="L2058">
            <v>-1665820.01</v>
          </cell>
          <cell r="M2058">
            <v>-1669824.38</v>
          </cell>
          <cell r="N2058">
            <v>-700765.63</v>
          </cell>
          <cell r="O2058">
            <v>-800875</v>
          </cell>
          <cell r="P2058">
            <v>-900984.38</v>
          </cell>
          <cell r="Q2058">
            <v>-1026121.09</v>
          </cell>
          <cell r="R2058">
            <v>-1167275.31</v>
          </cell>
          <cell r="S2058">
            <v>-1273391.25</v>
          </cell>
          <cell r="T2058">
            <v>-1318182.92</v>
          </cell>
          <cell r="U2058">
            <v>-1301175.52</v>
          </cell>
          <cell r="V2058">
            <v>-1345967.19</v>
          </cell>
          <cell r="W2058">
            <v>-179833.33</v>
          </cell>
          <cell r="X2058">
            <v>-224791.67</v>
          </cell>
          <cell r="Y2058">
            <v>-269750</v>
          </cell>
          <cell r="Z2058">
            <v>-314708.33</v>
          </cell>
          <cell r="AA2058">
            <v>-359666.67</v>
          </cell>
          <cell r="AD2058">
            <v>-1221542.9408333334</v>
          </cell>
          <cell r="AE2058">
            <v>-1226256.4237500003</v>
          </cell>
          <cell r="AF2058">
            <v>-1234432.0225</v>
          </cell>
          <cell r="AG2058">
            <v>-1241136.9612499999</v>
          </cell>
          <cell r="AH2058">
            <v>-1240657.1299999999</v>
          </cell>
          <cell r="AI2058">
            <v>-1232992.5287499998</v>
          </cell>
          <cell r="AJ2058">
            <v>-1170262.8883333332</v>
          </cell>
          <cell r="AK2058">
            <v>-1052475.1533333331</v>
          </cell>
          <cell r="AL2058">
            <v>-934095.87333333318</v>
          </cell>
          <cell r="AM2058">
            <v>-859673.71999999986</v>
          </cell>
          <cell r="AN2058">
            <v>-825204.31874999998</v>
          </cell>
          <cell r="AP2058">
            <v>-741333.32541666657</v>
          </cell>
          <cell r="AT2058">
            <v>0</v>
          </cell>
        </row>
        <row r="2059">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D2059">
            <v>0</v>
          </cell>
          <cell r="AE2059">
            <v>0</v>
          </cell>
          <cell r="AF2059">
            <v>0</v>
          </cell>
          <cell r="AG2059">
            <v>0</v>
          </cell>
          <cell r="AH2059">
            <v>0</v>
          </cell>
          <cell r="AI2059">
            <v>0</v>
          </cell>
          <cell r="AJ2059">
            <v>0</v>
          </cell>
          <cell r="AK2059">
            <v>0</v>
          </cell>
          <cell r="AL2059">
            <v>0</v>
          </cell>
          <cell r="AM2059">
            <v>0</v>
          </cell>
          <cell r="AN2059">
            <v>0</v>
          </cell>
          <cell r="AP2059">
            <v>0</v>
          </cell>
          <cell r="AT2059">
            <v>0</v>
          </cell>
        </row>
        <row r="2060">
          <cell r="J2060">
            <v>0</v>
          </cell>
          <cell r="K2060">
            <v>0</v>
          </cell>
          <cell r="L2060">
            <v>0</v>
          </cell>
          <cell r="M2060">
            <v>0</v>
          </cell>
          <cell r="N2060">
            <v>0</v>
          </cell>
          <cell r="O2060">
            <v>-6613.71</v>
          </cell>
          <cell r="P2060">
            <v>-6613.71</v>
          </cell>
          <cell r="Q2060">
            <v>-8147.56</v>
          </cell>
          <cell r="R2060">
            <v>-8147.56</v>
          </cell>
          <cell r="S2060">
            <v>-8318.9</v>
          </cell>
          <cell r="T2060">
            <v>-8318.9</v>
          </cell>
          <cell r="U2060">
            <v>-9116.94</v>
          </cell>
          <cell r="V2060">
            <v>-9116.94</v>
          </cell>
          <cell r="W2060">
            <v>-9116.94</v>
          </cell>
          <cell r="X2060">
            <v>-9876.73</v>
          </cell>
          <cell r="Y2060">
            <v>-9876.73</v>
          </cell>
          <cell r="Z2060">
            <v>-11517.59</v>
          </cell>
          <cell r="AA2060">
            <v>-11517.59</v>
          </cell>
          <cell r="AD2060">
            <v>-1441.7666666666667</v>
          </cell>
          <cell r="AE2060">
            <v>-2120.73</v>
          </cell>
          <cell r="AF2060">
            <v>-2806.8325</v>
          </cell>
          <cell r="AG2060">
            <v>-3500.0741666666668</v>
          </cell>
          <cell r="AH2060">
            <v>-4226.5675000000001</v>
          </cell>
          <cell r="AI2060">
            <v>-4986.3125000000009</v>
          </cell>
          <cell r="AJ2060">
            <v>-5746.0574999999999</v>
          </cell>
          <cell r="AK2060">
            <v>-6537.4604166666677</v>
          </cell>
          <cell r="AL2060">
            <v>-7360.5212500000007</v>
          </cell>
          <cell r="AM2060">
            <v>-8251.9512500000001</v>
          </cell>
          <cell r="AN2060">
            <v>-8936.1791666666668</v>
          </cell>
          <cell r="AP2060">
            <v>-9415.3916666666664</v>
          </cell>
          <cell r="AT2060" t="str">
            <v xml:space="preserve"> </v>
          </cell>
        </row>
        <row r="2061">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D2061">
            <v>0</v>
          </cell>
          <cell r="AE2061">
            <v>0</v>
          </cell>
          <cell r="AF2061">
            <v>0</v>
          </cell>
          <cell r="AG2061">
            <v>0</v>
          </cell>
          <cell r="AH2061">
            <v>0</v>
          </cell>
          <cell r="AI2061">
            <v>0</v>
          </cell>
          <cell r="AJ2061">
            <v>0</v>
          </cell>
          <cell r="AK2061">
            <v>0</v>
          </cell>
          <cell r="AL2061">
            <v>0</v>
          </cell>
          <cell r="AM2061">
            <v>0</v>
          </cell>
          <cell r="AN2061">
            <v>0</v>
          </cell>
          <cell r="AP2061">
            <v>0</v>
          </cell>
          <cell r="AT2061" t="str">
            <v>56</v>
          </cell>
        </row>
        <row r="2062">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-72000</v>
          </cell>
          <cell r="AA2062">
            <v>-72000</v>
          </cell>
          <cell r="AD2062">
            <v>0</v>
          </cell>
          <cell r="AE2062">
            <v>0</v>
          </cell>
          <cell r="AF2062">
            <v>0</v>
          </cell>
          <cell r="AG2062">
            <v>0</v>
          </cell>
          <cell r="AH2062">
            <v>0</v>
          </cell>
          <cell r="AI2062">
            <v>0</v>
          </cell>
          <cell r="AJ2062">
            <v>0</v>
          </cell>
          <cell r="AK2062">
            <v>0</v>
          </cell>
          <cell r="AL2062">
            <v>0</v>
          </cell>
          <cell r="AM2062">
            <v>-3000</v>
          </cell>
          <cell r="AN2062">
            <v>-9000</v>
          </cell>
          <cell r="AP2062">
            <v>-19250</v>
          </cell>
          <cell r="AT2062" t="str">
            <v>56</v>
          </cell>
        </row>
        <row r="2063">
          <cell r="J2063">
            <v>-25000</v>
          </cell>
          <cell r="K2063">
            <v>-25000</v>
          </cell>
          <cell r="L2063">
            <v>-25000</v>
          </cell>
          <cell r="M2063">
            <v>-25000</v>
          </cell>
          <cell r="N2063">
            <v>-25000</v>
          </cell>
          <cell r="O2063">
            <v>-25000</v>
          </cell>
          <cell r="P2063">
            <v>-25000</v>
          </cell>
          <cell r="Q2063">
            <v>-25000</v>
          </cell>
          <cell r="R2063">
            <v>-25000</v>
          </cell>
          <cell r="S2063">
            <v>-25000</v>
          </cell>
          <cell r="T2063">
            <v>-25000</v>
          </cell>
          <cell r="U2063">
            <v>-25000</v>
          </cell>
          <cell r="V2063">
            <v>-25000</v>
          </cell>
          <cell r="W2063">
            <v>-25000</v>
          </cell>
          <cell r="X2063">
            <v>-25000</v>
          </cell>
          <cell r="Y2063">
            <v>-25000</v>
          </cell>
          <cell r="Z2063">
            <v>-25000</v>
          </cell>
          <cell r="AA2063">
            <v>-25000</v>
          </cell>
          <cell r="AD2063">
            <v>-25000</v>
          </cell>
          <cell r="AE2063">
            <v>-25000</v>
          </cell>
          <cell r="AF2063">
            <v>-25000</v>
          </cell>
          <cell r="AG2063">
            <v>-25000</v>
          </cell>
          <cell r="AH2063">
            <v>-25000</v>
          </cell>
          <cell r="AI2063">
            <v>-25000</v>
          </cell>
          <cell r="AJ2063">
            <v>-25000</v>
          </cell>
          <cell r="AK2063">
            <v>-25000</v>
          </cell>
          <cell r="AL2063">
            <v>-25000</v>
          </cell>
          <cell r="AM2063">
            <v>-25000</v>
          </cell>
          <cell r="AN2063">
            <v>-25000</v>
          </cell>
          <cell r="AP2063">
            <v>-25000</v>
          </cell>
          <cell r="AT2063">
            <v>0</v>
          </cell>
        </row>
        <row r="2064">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D2064">
            <v>0</v>
          </cell>
          <cell r="AE2064">
            <v>0</v>
          </cell>
          <cell r="AF2064">
            <v>0</v>
          </cell>
          <cell r="AG2064">
            <v>0</v>
          </cell>
          <cell r="AH2064">
            <v>0</v>
          </cell>
          <cell r="AI2064">
            <v>0</v>
          </cell>
          <cell r="AJ2064">
            <v>0</v>
          </cell>
          <cell r="AK2064">
            <v>0</v>
          </cell>
          <cell r="AL2064">
            <v>0</v>
          </cell>
          <cell r="AM2064">
            <v>0</v>
          </cell>
          <cell r="AN2064">
            <v>0</v>
          </cell>
          <cell r="AP2064">
            <v>0</v>
          </cell>
          <cell r="AT2064">
            <v>0</v>
          </cell>
        </row>
        <row r="2065">
          <cell r="J2065">
            <v>-1811238.71</v>
          </cell>
          <cell r="K2065">
            <v>-1596722.81</v>
          </cell>
          <cell r="L2065">
            <v>-1368200.25</v>
          </cell>
          <cell r="M2065">
            <v>-1138117.23</v>
          </cell>
          <cell r="N2065">
            <v>-924559.5</v>
          </cell>
          <cell r="O2065">
            <v>-680409.22</v>
          </cell>
          <cell r="P2065">
            <v>-429758.14</v>
          </cell>
          <cell r="Q2065">
            <v>-80424.72</v>
          </cell>
          <cell r="R2065">
            <v>-2616876.4700000002</v>
          </cell>
          <cell r="S2065">
            <v>-2360198.5099999998</v>
          </cell>
          <cell r="T2065">
            <v>-2076555.22</v>
          </cell>
          <cell r="U2065">
            <v>-1850121.98</v>
          </cell>
          <cell r="V2065">
            <v>-1640389.12</v>
          </cell>
          <cell r="W2065">
            <v>-1441199.29</v>
          </cell>
          <cell r="X2065">
            <v>-1231641</v>
          </cell>
          <cell r="Y2065">
            <v>-1009842.06</v>
          </cell>
          <cell r="Z2065">
            <v>-809181.94</v>
          </cell>
          <cell r="AA2065">
            <v>-578492.03</v>
          </cell>
          <cell r="AD2065">
            <v>-1475424.6995833337</v>
          </cell>
          <cell r="AE2065">
            <v>-1461132.2875000003</v>
          </cell>
          <cell r="AF2065">
            <v>-1447332.8212500003</v>
          </cell>
          <cell r="AG2065">
            <v>-1433455.4441666668</v>
          </cell>
          <cell r="AH2065">
            <v>-1418640.9558333333</v>
          </cell>
          <cell r="AI2065">
            <v>-1403979.8304166666</v>
          </cell>
          <cell r="AJ2065">
            <v>-1390380.9508333334</v>
          </cell>
          <cell r="AK2065">
            <v>-1378210.8354166669</v>
          </cell>
          <cell r="AL2065">
            <v>-1367176.0679166669</v>
          </cell>
          <cell r="AM2065">
            <v>-1357023.8708333333</v>
          </cell>
          <cell r="AN2065">
            <v>-1347969.9229166666</v>
          </cell>
          <cell r="AP2065">
            <v>-1331543.9591666667</v>
          </cell>
          <cell r="AT2065" t="str">
            <v>56</v>
          </cell>
        </row>
        <row r="2066">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D2066">
            <v>0</v>
          </cell>
          <cell r="AE2066">
            <v>0</v>
          </cell>
          <cell r="AF2066">
            <v>0</v>
          </cell>
          <cell r="AG2066">
            <v>0</v>
          </cell>
          <cell r="AH2066">
            <v>0</v>
          </cell>
          <cell r="AI2066">
            <v>0</v>
          </cell>
          <cell r="AJ2066">
            <v>0</v>
          </cell>
          <cell r="AK2066">
            <v>0</v>
          </cell>
          <cell r="AL2066">
            <v>0</v>
          </cell>
          <cell r="AM2066">
            <v>0</v>
          </cell>
          <cell r="AN2066">
            <v>0</v>
          </cell>
          <cell r="AP2066">
            <v>0</v>
          </cell>
          <cell r="AT2066">
            <v>0</v>
          </cell>
        </row>
        <row r="2067">
          <cell r="J2067">
            <v>-12912163.550000001</v>
          </cell>
          <cell r="K2067">
            <v>-11383192.550000001</v>
          </cell>
          <cell r="L2067">
            <v>-9754388.4900000002</v>
          </cell>
          <cell r="M2067">
            <v>-8114462.2199999997</v>
          </cell>
          <cell r="N2067">
            <v>-6592320.6699999999</v>
          </cell>
          <cell r="O2067">
            <v>-4852129.38</v>
          </cell>
          <cell r="P2067">
            <v>-3065603.35</v>
          </cell>
          <cell r="Q2067">
            <v>-575714.82999999996</v>
          </cell>
          <cell r="R2067">
            <v>-20395799.73</v>
          </cell>
          <cell r="S2067">
            <v>-19325398.030000001</v>
          </cell>
          <cell r="T2067">
            <v>-18142545.140000001</v>
          </cell>
          <cell r="U2067">
            <v>-17198270.379999999</v>
          </cell>
          <cell r="V2067">
            <v>-11733388.34</v>
          </cell>
          <cell r="W2067">
            <v>-10307273.939999999</v>
          </cell>
          <cell r="X2067">
            <v>-8806925.6899999995</v>
          </cell>
          <cell r="Y2067">
            <v>-7218939.6699999999</v>
          </cell>
          <cell r="Z2067">
            <v>-5782298.6399999997</v>
          </cell>
          <cell r="AA2067">
            <v>-4130657.04</v>
          </cell>
          <cell r="AD2067">
            <v>-10514793.852916665</v>
          </cell>
          <cell r="AE2067">
            <v>-10489324.611249998</v>
          </cell>
          <cell r="AF2067">
            <v>-10567715.018749999</v>
          </cell>
          <cell r="AG2067">
            <v>-10712129.598333335</v>
          </cell>
          <cell r="AH2067">
            <v>-10912717.545833334</v>
          </cell>
          <cell r="AI2067">
            <v>-10976883.392916666</v>
          </cell>
          <cell r="AJ2067">
            <v>-10882937.817083335</v>
          </cell>
          <cell r="AK2067">
            <v>-10798630.258333333</v>
          </cell>
          <cell r="AL2067">
            <v>-10721839.202083332</v>
          </cell>
          <cell r="AM2067">
            <v>-10650774.844583334</v>
          </cell>
          <cell r="AN2067">
            <v>-10586962.579166666</v>
          </cell>
          <cell r="AP2067">
            <v>-10469258.347083334</v>
          </cell>
          <cell r="AT2067" t="str">
            <v>56</v>
          </cell>
        </row>
        <row r="2068">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D2068">
            <v>0</v>
          </cell>
          <cell r="AE2068">
            <v>0</v>
          </cell>
          <cell r="AF2068">
            <v>0</v>
          </cell>
          <cell r="AG2068">
            <v>0</v>
          </cell>
          <cell r="AH2068">
            <v>0</v>
          </cell>
          <cell r="AI2068">
            <v>0</v>
          </cell>
          <cell r="AJ2068">
            <v>0</v>
          </cell>
          <cell r="AK2068">
            <v>0</v>
          </cell>
          <cell r="AL2068">
            <v>0</v>
          </cell>
          <cell r="AM2068">
            <v>0</v>
          </cell>
          <cell r="AN2068">
            <v>0</v>
          </cell>
          <cell r="AP2068">
            <v>0</v>
          </cell>
          <cell r="AT2068">
            <v>0</v>
          </cell>
        </row>
        <row r="2069">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D2069">
            <v>0</v>
          </cell>
          <cell r="AE2069">
            <v>0</v>
          </cell>
          <cell r="AF2069">
            <v>0</v>
          </cell>
          <cell r="AG2069">
            <v>0</v>
          </cell>
          <cell r="AH2069">
            <v>0</v>
          </cell>
          <cell r="AI2069">
            <v>0</v>
          </cell>
          <cell r="AJ2069">
            <v>0</v>
          </cell>
          <cell r="AK2069">
            <v>0</v>
          </cell>
          <cell r="AL2069">
            <v>0</v>
          </cell>
          <cell r="AM2069">
            <v>0</v>
          </cell>
          <cell r="AN2069">
            <v>0</v>
          </cell>
          <cell r="AP2069">
            <v>0</v>
          </cell>
          <cell r="AT2069">
            <v>0</v>
          </cell>
        </row>
        <row r="2070">
          <cell r="J2070">
            <v>-1910752.2</v>
          </cell>
          <cell r="K2070">
            <v>-2241071.2000000002</v>
          </cell>
          <cell r="L2070">
            <v>-2566672.2000000002</v>
          </cell>
          <cell r="M2070">
            <v>-2935973.2</v>
          </cell>
          <cell r="N2070">
            <v>-3257997.2</v>
          </cell>
          <cell r="O2070">
            <v>-3636216.2</v>
          </cell>
          <cell r="P2070">
            <v>-4036510.2</v>
          </cell>
          <cell r="Q2070">
            <v>-4415778.2</v>
          </cell>
          <cell r="R2070">
            <v>-4914465.2</v>
          </cell>
          <cell r="S2070">
            <v>-5368377.2</v>
          </cell>
          <cell r="T2070">
            <v>-5804011.2000000002</v>
          </cell>
          <cell r="U2070">
            <v>-1463791.71</v>
          </cell>
          <cell r="V2070">
            <v>-2196846.17</v>
          </cell>
          <cell r="W2070">
            <v>-2487175</v>
          </cell>
          <cell r="X2070">
            <v>-2815147</v>
          </cell>
          <cell r="Y2070">
            <v>-3175905</v>
          </cell>
          <cell r="Z2070">
            <v>-3511207</v>
          </cell>
          <cell r="AA2070">
            <v>-3892019</v>
          </cell>
          <cell r="AD2070">
            <v>-3478127.4333333331</v>
          </cell>
          <cell r="AE2070">
            <v>-3496055.5333333332</v>
          </cell>
          <cell r="AF2070">
            <v>-3517453.4250000003</v>
          </cell>
          <cell r="AG2070">
            <v>-3542609.0249999999</v>
          </cell>
          <cell r="AH2070">
            <v>-3551113.3462499999</v>
          </cell>
          <cell r="AI2070">
            <v>-3557888.5745833335</v>
          </cell>
          <cell r="AJ2070">
            <v>-3580063.4816666669</v>
          </cell>
          <cell r="AK2070">
            <v>-3600670.9233333338</v>
          </cell>
          <cell r="AL2070">
            <v>-3621021.1983333337</v>
          </cell>
          <cell r="AM2070">
            <v>-3641568.7650000001</v>
          </cell>
          <cell r="AN2070">
            <v>-3662777.6233333335</v>
          </cell>
          <cell r="AP2070">
            <v>-3705944.2983333338</v>
          </cell>
          <cell r="AT2070">
            <v>0</v>
          </cell>
        </row>
        <row r="2071">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D2071">
            <v>0</v>
          </cell>
          <cell r="AE2071">
            <v>0</v>
          </cell>
          <cell r="AF2071">
            <v>0</v>
          </cell>
          <cell r="AG2071">
            <v>0</v>
          </cell>
          <cell r="AH2071">
            <v>0</v>
          </cell>
          <cell r="AI2071">
            <v>0</v>
          </cell>
          <cell r="AJ2071">
            <v>0</v>
          </cell>
          <cell r="AK2071">
            <v>0</v>
          </cell>
          <cell r="AL2071">
            <v>0</v>
          </cell>
          <cell r="AM2071">
            <v>0</v>
          </cell>
          <cell r="AN2071">
            <v>0</v>
          </cell>
          <cell r="AP2071">
            <v>0</v>
          </cell>
          <cell r="AT2071" t="str">
            <v>57</v>
          </cell>
        </row>
        <row r="2072">
          <cell r="J2072">
            <v>-659488.96</v>
          </cell>
          <cell r="K2072">
            <v>0</v>
          </cell>
          <cell r="L2072">
            <v>-82436.12</v>
          </cell>
          <cell r="M2072">
            <v>-164872.24</v>
          </cell>
          <cell r="N2072">
            <v>0</v>
          </cell>
          <cell r="O2072">
            <v>-82436.12</v>
          </cell>
          <cell r="P2072">
            <v>-150062.35999999999</v>
          </cell>
          <cell r="Q2072">
            <v>-225093.54</v>
          </cell>
          <cell r="R2072">
            <v>-300124.71999999997</v>
          </cell>
          <cell r="S2072">
            <v>-375155.9</v>
          </cell>
          <cell r="T2072">
            <v>-450187.08</v>
          </cell>
          <cell r="U2072">
            <v>-525218.26</v>
          </cell>
          <cell r="V2072">
            <v>-600249.43999999994</v>
          </cell>
          <cell r="W2072">
            <v>-675280.62</v>
          </cell>
          <cell r="X2072">
            <v>0</v>
          </cell>
          <cell r="Y2072">
            <v>0</v>
          </cell>
          <cell r="Z2072">
            <v>0</v>
          </cell>
          <cell r="AA2072">
            <v>-76605.33</v>
          </cell>
          <cell r="AD2072">
            <v>-265757.61583333334</v>
          </cell>
          <cell r="AE2072">
            <v>-263597.84166666673</v>
          </cell>
          <cell r="AF2072">
            <v>-260820.98916666667</v>
          </cell>
          <cell r="AG2072">
            <v>-257427.05833333326</v>
          </cell>
          <cell r="AH2072">
            <v>-253416.04916666666</v>
          </cell>
          <cell r="AI2072">
            <v>-248787.96166666667</v>
          </cell>
          <cell r="AJ2072">
            <v>-274456.34083333332</v>
          </cell>
          <cell r="AK2072">
            <v>-299158.19500000001</v>
          </cell>
          <cell r="AL2072">
            <v>-288853.68000000005</v>
          </cell>
          <cell r="AM2072">
            <v>-281984.00333333336</v>
          </cell>
          <cell r="AN2072">
            <v>-281741.05375000002</v>
          </cell>
          <cell r="AP2072">
            <v>-281957.23125000001</v>
          </cell>
          <cell r="AT2072">
            <v>0</v>
          </cell>
        </row>
        <row r="2073">
          <cell r="J2073">
            <v>-197564.2</v>
          </cell>
          <cell r="K2073">
            <v>-217320.62</v>
          </cell>
          <cell r="L2073">
            <v>-237077.01</v>
          </cell>
          <cell r="M2073">
            <v>-203254.04</v>
          </cell>
          <cell r="N2073">
            <v>-31269.86</v>
          </cell>
          <cell r="O2073">
            <v>-46904.79</v>
          </cell>
          <cell r="P2073">
            <v>-62539.72</v>
          </cell>
          <cell r="Q2073">
            <v>-78174.649999999994</v>
          </cell>
          <cell r="R2073">
            <v>-93809.58</v>
          </cell>
          <cell r="S2073">
            <v>-109444.51</v>
          </cell>
          <cell r="T2073">
            <v>-125079.44</v>
          </cell>
          <cell r="U2073">
            <v>-140714.37</v>
          </cell>
          <cell r="V2073">
            <v>-156349.29999999999</v>
          </cell>
          <cell r="W2073">
            <v>-171984.23</v>
          </cell>
          <cell r="X2073">
            <v>-187619.16</v>
          </cell>
          <cell r="Y2073">
            <v>52869.11</v>
          </cell>
          <cell r="Z2073">
            <v>-40081.379999999997</v>
          </cell>
          <cell r="AA2073">
            <v>-60122.07</v>
          </cell>
          <cell r="AD2073">
            <v>-139758.43458333335</v>
          </cell>
          <cell r="AE2073">
            <v>-137869.41833333336</v>
          </cell>
          <cell r="AF2073">
            <v>-135636.94458333336</v>
          </cell>
          <cell r="AG2073">
            <v>-133061.01333333334</v>
          </cell>
          <cell r="AH2073">
            <v>-130141.62458333334</v>
          </cell>
          <cell r="AI2073">
            <v>-126878.77833333332</v>
          </cell>
          <cell r="AJ2073">
            <v>-123272.47458333336</v>
          </cell>
          <cell r="AK2073">
            <v>-119322.71458333333</v>
          </cell>
          <cell r="AL2073">
            <v>-106590.17291666666</v>
          </cell>
          <cell r="AM2073">
            <v>-96285.521666666653</v>
          </cell>
          <cell r="AN2073">
            <v>-97203.388333333307</v>
          </cell>
          <cell r="AP2073">
            <v>-100140.56166666666</v>
          </cell>
          <cell r="AT2073">
            <v>0</v>
          </cell>
        </row>
        <row r="2074">
          <cell r="J2074">
            <v>-197564.2</v>
          </cell>
          <cell r="K2074">
            <v>-217320.62</v>
          </cell>
          <cell r="L2074">
            <v>-237077.01</v>
          </cell>
          <cell r="M2074">
            <v>-203254.04</v>
          </cell>
          <cell r="N2074">
            <v>-31269.86</v>
          </cell>
          <cell r="O2074">
            <v>-46904.79</v>
          </cell>
          <cell r="P2074">
            <v>-62539.72</v>
          </cell>
          <cell r="Q2074">
            <v>-78174.649999999994</v>
          </cell>
          <cell r="R2074">
            <v>-93809.58</v>
          </cell>
          <cell r="S2074">
            <v>-109444.51</v>
          </cell>
          <cell r="T2074">
            <v>-125079.44</v>
          </cell>
          <cell r="U2074">
            <v>-140714.37</v>
          </cell>
          <cell r="V2074">
            <v>-156349.29999999999</v>
          </cell>
          <cell r="W2074">
            <v>-171984.23</v>
          </cell>
          <cell r="X2074">
            <v>-187619.16</v>
          </cell>
          <cell r="Y2074">
            <v>52869.11</v>
          </cell>
          <cell r="Z2074">
            <v>-40081.379999999997</v>
          </cell>
          <cell r="AA2074">
            <v>-60122.07</v>
          </cell>
          <cell r="AD2074">
            <v>-139758.43458333335</v>
          </cell>
          <cell r="AE2074">
            <v>-137869.41833333336</v>
          </cell>
          <cell r="AF2074">
            <v>-135636.94458333336</v>
          </cell>
          <cell r="AG2074">
            <v>-133061.01333333334</v>
          </cell>
          <cell r="AH2074">
            <v>-130141.62458333334</v>
          </cell>
          <cell r="AI2074">
            <v>-126878.77833333332</v>
          </cell>
          <cell r="AJ2074">
            <v>-123272.47458333336</v>
          </cell>
          <cell r="AK2074">
            <v>-119322.71458333333</v>
          </cell>
          <cell r="AL2074">
            <v>-106590.17291666666</v>
          </cell>
          <cell r="AM2074">
            <v>-96285.521666666653</v>
          </cell>
          <cell r="AN2074">
            <v>-97203.388333333307</v>
          </cell>
          <cell r="AP2074">
            <v>-100140.56166666666</v>
          </cell>
          <cell r="AT2074">
            <v>0</v>
          </cell>
        </row>
        <row r="2075">
          <cell r="J2075">
            <v>-52255.4</v>
          </cell>
          <cell r="K2075">
            <v>-57480.94</v>
          </cell>
          <cell r="L2075">
            <v>-62706.45</v>
          </cell>
          <cell r="M2075">
            <v>-42395.51</v>
          </cell>
          <cell r="N2075">
            <v>-6522.38</v>
          </cell>
          <cell r="O2075">
            <v>-9783.57</v>
          </cell>
          <cell r="P2075">
            <v>-13044.76</v>
          </cell>
          <cell r="Q2075">
            <v>-16305.95</v>
          </cell>
          <cell r="R2075">
            <v>-19567.14</v>
          </cell>
          <cell r="S2075">
            <v>-22828.33</v>
          </cell>
          <cell r="T2075">
            <v>-26089.52</v>
          </cell>
          <cell r="U2075">
            <v>-29350.71</v>
          </cell>
          <cell r="V2075">
            <v>-32611.9</v>
          </cell>
          <cell r="W2075">
            <v>-35873.089999999997</v>
          </cell>
          <cell r="X2075">
            <v>-39134.28</v>
          </cell>
          <cell r="Y2075">
            <v>30099.06</v>
          </cell>
          <cell r="Z2075">
            <v>-11538.9</v>
          </cell>
          <cell r="AA2075">
            <v>-17308.349999999999</v>
          </cell>
          <cell r="AD2075">
            <v>-35181.002916666672</v>
          </cell>
          <cell r="AE2075">
            <v>-34280.675833333335</v>
          </cell>
          <cell r="AF2075">
            <v>-33216.652916666666</v>
          </cell>
          <cell r="AG2075">
            <v>-31988.934166666673</v>
          </cell>
          <cell r="AH2075">
            <v>-30597.519583333342</v>
          </cell>
          <cell r="AI2075">
            <v>-29042.409166666675</v>
          </cell>
          <cell r="AJ2075">
            <v>-27323.60291666667</v>
          </cell>
          <cell r="AK2075">
            <v>-25441.102083333331</v>
          </cell>
          <cell r="AL2075">
            <v>-21438.321250000001</v>
          </cell>
          <cell r="AM2075">
            <v>-18626.735833333336</v>
          </cell>
          <cell r="AN2075">
            <v>-19149.289999999997</v>
          </cell>
          <cell r="AP2075">
            <v>-20821.463333333333</v>
          </cell>
          <cell r="AT2075">
            <v>0</v>
          </cell>
        </row>
        <row r="2076">
          <cell r="J2076">
            <v>-52255.4</v>
          </cell>
          <cell r="K2076">
            <v>-57480.94</v>
          </cell>
          <cell r="L2076">
            <v>-62706.45</v>
          </cell>
          <cell r="M2076">
            <v>-42395.51</v>
          </cell>
          <cell r="N2076">
            <v>-6522.38</v>
          </cell>
          <cell r="O2076">
            <v>-9783.57</v>
          </cell>
          <cell r="P2076">
            <v>-13044.76</v>
          </cell>
          <cell r="Q2076">
            <v>-16305.95</v>
          </cell>
          <cell r="R2076">
            <v>-19567.14</v>
          </cell>
          <cell r="S2076">
            <v>-22828.33</v>
          </cell>
          <cell r="T2076">
            <v>-26089.52</v>
          </cell>
          <cell r="U2076">
            <v>-29350.71</v>
          </cell>
          <cell r="V2076">
            <v>-32611.9</v>
          </cell>
          <cell r="W2076">
            <v>-35873.089999999997</v>
          </cell>
          <cell r="X2076">
            <v>-39134.28</v>
          </cell>
          <cell r="Y2076">
            <v>30099.06</v>
          </cell>
          <cell r="Z2076">
            <v>-11538.9</v>
          </cell>
          <cell r="AA2076">
            <v>-17308.349999999999</v>
          </cell>
          <cell r="AD2076">
            <v>-35181.002916666672</v>
          </cell>
          <cell r="AE2076">
            <v>-34280.675833333335</v>
          </cell>
          <cell r="AF2076">
            <v>-33216.652916666666</v>
          </cell>
          <cell r="AG2076">
            <v>-31988.934166666673</v>
          </cell>
          <cell r="AH2076">
            <v>-30597.519583333342</v>
          </cell>
          <cell r="AI2076">
            <v>-29042.409166666675</v>
          </cell>
          <cell r="AJ2076">
            <v>-27323.60291666667</v>
          </cell>
          <cell r="AK2076">
            <v>-25441.102083333331</v>
          </cell>
          <cell r="AL2076">
            <v>-21438.321250000001</v>
          </cell>
          <cell r="AM2076">
            <v>-18626.735833333336</v>
          </cell>
          <cell r="AN2076">
            <v>-19149.289999999997</v>
          </cell>
          <cell r="AP2076">
            <v>-20821.463333333333</v>
          </cell>
          <cell r="AT2076">
            <v>0</v>
          </cell>
        </row>
        <row r="2077">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D2077">
            <v>0</v>
          </cell>
          <cell r="AE2077">
            <v>0</v>
          </cell>
          <cell r="AF2077">
            <v>0</v>
          </cell>
          <cell r="AG2077">
            <v>0</v>
          </cell>
          <cell r="AH2077">
            <v>0</v>
          </cell>
          <cell r="AI2077">
            <v>0</v>
          </cell>
          <cell r="AJ2077">
            <v>0</v>
          </cell>
          <cell r="AK2077">
            <v>0</v>
          </cell>
          <cell r="AL2077">
            <v>0</v>
          </cell>
          <cell r="AM2077">
            <v>0</v>
          </cell>
          <cell r="AN2077">
            <v>0</v>
          </cell>
          <cell r="AP2077">
            <v>0</v>
          </cell>
          <cell r="AT2077">
            <v>0</v>
          </cell>
        </row>
        <row r="2078">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D2078">
            <v>0</v>
          </cell>
          <cell r="AE2078">
            <v>0</v>
          </cell>
          <cell r="AF2078">
            <v>0</v>
          </cell>
          <cell r="AG2078">
            <v>0</v>
          </cell>
          <cell r="AH2078">
            <v>0</v>
          </cell>
          <cell r="AI2078">
            <v>0</v>
          </cell>
          <cell r="AJ2078">
            <v>0</v>
          </cell>
          <cell r="AK2078">
            <v>0</v>
          </cell>
          <cell r="AL2078">
            <v>0</v>
          </cell>
          <cell r="AM2078">
            <v>0</v>
          </cell>
          <cell r="AN2078">
            <v>0</v>
          </cell>
          <cell r="AP2078">
            <v>0</v>
          </cell>
          <cell r="AT2078">
            <v>0</v>
          </cell>
        </row>
        <row r="2079">
          <cell r="J2079">
            <v>0</v>
          </cell>
          <cell r="K2079">
            <v>0</v>
          </cell>
          <cell r="L2079">
            <v>0</v>
          </cell>
          <cell r="M2079">
            <v>0</v>
          </cell>
          <cell r="N2079">
            <v>0</v>
          </cell>
          <cell r="O2079">
            <v>0</v>
          </cell>
          <cell r="P2079">
            <v>0</v>
          </cell>
          <cell r="Q2079">
            <v>0</v>
          </cell>
          <cell r="R2079">
            <v>61346.15</v>
          </cell>
          <cell r="S2079">
            <v>0</v>
          </cell>
          <cell r="T2079">
            <v>0</v>
          </cell>
          <cell r="U2079">
            <v>0</v>
          </cell>
          <cell r="V2079">
            <v>0</v>
          </cell>
          <cell r="W2079">
            <v>0</v>
          </cell>
          <cell r="X2079">
            <v>0</v>
          </cell>
          <cell r="Y2079">
            <v>0</v>
          </cell>
          <cell r="Z2079">
            <v>0</v>
          </cell>
          <cell r="AA2079">
            <v>0</v>
          </cell>
          <cell r="AD2079">
            <v>0</v>
          </cell>
          <cell r="AE2079">
            <v>2556.0895833333334</v>
          </cell>
          <cell r="AF2079">
            <v>5112.1791666666668</v>
          </cell>
          <cell r="AG2079">
            <v>5112.1791666666668</v>
          </cell>
          <cell r="AH2079">
            <v>5112.1791666666668</v>
          </cell>
          <cell r="AI2079">
            <v>5112.1791666666668</v>
          </cell>
          <cell r="AJ2079">
            <v>5112.1791666666668</v>
          </cell>
          <cell r="AK2079">
            <v>5112.1791666666668</v>
          </cell>
          <cell r="AL2079">
            <v>5112.1791666666668</v>
          </cell>
          <cell r="AM2079">
            <v>5112.1791666666668</v>
          </cell>
          <cell r="AN2079">
            <v>5112.1791666666668</v>
          </cell>
          <cell r="AP2079">
            <v>5112.1791666666668</v>
          </cell>
          <cell r="AT2079" t="str">
            <v xml:space="preserve"> </v>
          </cell>
        </row>
        <row r="2080">
          <cell r="J2080">
            <v>-445974</v>
          </cell>
          <cell r="K2080">
            <v>-527094.5</v>
          </cell>
          <cell r="L2080">
            <v>-608215</v>
          </cell>
          <cell r="M2080">
            <v>0</v>
          </cell>
          <cell r="N2080">
            <v>0</v>
          </cell>
          <cell r="O2080">
            <v>-64204.67</v>
          </cell>
          <cell r="P2080">
            <v>-128409.34</v>
          </cell>
          <cell r="Q2080">
            <v>-192614.01</v>
          </cell>
          <cell r="R2080">
            <v>-256818.68</v>
          </cell>
          <cell r="S2080">
            <v>-321023.34999999998</v>
          </cell>
          <cell r="T2080">
            <v>-385228.02</v>
          </cell>
          <cell r="U2080">
            <v>-449432.69</v>
          </cell>
          <cell r="V2080">
            <v>-513637.36</v>
          </cell>
          <cell r="W2080">
            <v>-577842.03</v>
          </cell>
          <cell r="X2080">
            <v>139543.31</v>
          </cell>
          <cell r="Y2080">
            <v>0</v>
          </cell>
          <cell r="Z2080">
            <v>0</v>
          </cell>
          <cell r="AA2080">
            <v>-65596.42</v>
          </cell>
          <cell r="AD2080">
            <v>-265021.09499999997</v>
          </cell>
          <cell r="AE2080">
            <v>-267487.98833333328</v>
          </cell>
          <cell r="AF2080">
            <v>-270659.70833333331</v>
          </cell>
          <cell r="AG2080">
            <v>-274536.25499999995</v>
          </cell>
          <cell r="AH2080">
            <v>-279117.62833333336</v>
          </cell>
          <cell r="AI2080">
            <v>-284403.82833333331</v>
          </cell>
          <cell r="AJ2080">
            <v>-289337.61541666667</v>
          </cell>
          <cell r="AK2080">
            <v>-260295.49958333329</v>
          </cell>
          <cell r="AL2080">
            <v>-229138.90333333329</v>
          </cell>
          <cell r="AM2080">
            <v>-229138.90333333329</v>
          </cell>
          <cell r="AN2080">
            <v>-229196.89291666661</v>
          </cell>
          <cell r="AP2080">
            <v>-229660.80958333332</v>
          </cell>
          <cell r="AT2080">
            <v>0</v>
          </cell>
        </row>
        <row r="2081">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D2081">
            <v>0</v>
          </cell>
          <cell r="AE2081">
            <v>0</v>
          </cell>
          <cell r="AF2081">
            <v>0</v>
          </cell>
          <cell r="AG2081">
            <v>0</v>
          </cell>
          <cell r="AH2081">
            <v>0</v>
          </cell>
          <cell r="AI2081">
            <v>0</v>
          </cell>
          <cell r="AJ2081">
            <v>0</v>
          </cell>
          <cell r="AK2081">
            <v>0</v>
          </cell>
          <cell r="AL2081">
            <v>0</v>
          </cell>
          <cell r="AM2081">
            <v>0</v>
          </cell>
          <cell r="AN2081">
            <v>0</v>
          </cell>
          <cell r="AP2081">
            <v>0</v>
          </cell>
          <cell r="AT2081" t="str">
            <v>57</v>
          </cell>
        </row>
        <row r="2082">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D2082">
            <v>0</v>
          </cell>
          <cell r="AE2082">
            <v>0</v>
          </cell>
          <cell r="AF2082">
            <v>0</v>
          </cell>
          <cell r="AG2082">
            <v>0</v>
          </cell>
          <cell r="AH2082">
            <v>0</v>
          </cell>
          <cell r="AI2082">
            <v>0</v>
          </cell>
          <cell r="AJ2082">
            <v>0</v>
          </cell>
          <cell r="AK2082">
            <v>0</v>
          </cell>
          <cell r="AL2082">
            <v>0</v>
          </cell>
          <cell r="AM2082">
            <v>0</v>
          </cell>
          <cell r="AN2082">
            <v>0</v>
          </cell>
          <cell r="AP2082">
            <v>0</v>
          </cell>
          <cell r="AT2082">
            <v>0</v>
          </cell>
        </row>
        <row r="2083">
          <cell r="J2083">
            <v>-878350.22</v>
          </cell>
          <cell r="K2083">
            <v>-975102.22</v>
          </cell>
          <cell r="L2083">
            <v>-1050839.22</v>
          </cell>
          <cell r="M2083">
            <v>-1119822.22</v>
          </cell>
          <cell r="N2083">
            <v>-1202540.22</v>
          </cell>
          <cell r="O2083">
            <v>-1330662.22</v>
          </cell>
          <cell r="P2083">
            <v>-1501407.22</v>
          </cell>
          <cell r="Q2083">
            <v>-1781020.22</v>
          </cell>
          <cell r="R2083">
            <v>-2072080.22</v>
          </cell>
          <cell r="S2083">
            <v>-2328605.2200000002</v>
          </cell>
          <cell r="T2083">
            <v>-2587503.2200000002</v>
          </cell>
          <cell r="U2083">
            <v>-932544.83</v>
          </cell>
          <cell r="V2083">
            <v>-1012804.83</v>
          </cell>
          <cell r="W2083">
            <v>-1048961</v>
          </cell>
          <cell r="X2083">
            <v>-1086299</v>
          </cell>
          <cell r="Y2083">
            <v>-1118191</v>
          </cell>
          <cell r="Z2083">
            <v>-1152085</v>
          </cell>
          <cell r="AA2083">
            <v>-1261110</v>
          </cell>
          <cell r="AD2083">
            <v>-1483312.5308333337</v>
          </cell>
          <cell r="AE2083">
            <v>-1473253.1325000003</v>
          </cell>
          <cell r="AF2083">
            <v>-1466896.3591666669</v>
          </cell>
          <cell r="AG2083">
            <v>-1466157.5025000002</v>
          </cell>
          <cell r="AH2083">
            <v>-1473670.3287500001</v>
          </cell>
          <cell r="AI2083">
            <v>-1485642.0462499999</v>
          </cell>
          <cell r="AJ2083">
            <v>-1494321.7708333333</v>
          </cell>
          <cell r="AK2083">
            <v>-1498876.7108333334</v>
          </cell>
          <cell r="AL2083">
            <v>-1500286.2341666669</v>
          </cell>
          <cell r="AM2083">
            <v>-1498115.9658333333</v>
          </cell>
          <cell r="AN2083">
            <v>-1493115.6558333335</v>
          </cell>
          <cell r="AP2083">
            <v>-1496672.4941666666</v>
          </cell>
          <cell r="AT2083">
            <v>0</v>
          </cell>
        </row>
        <row r="2084">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D2084">
            <v>-112640.87208333332</v>
          </cell>
          <cell r="AE2084">
            <v>-83149.62291666666</v>
          </cell>
          <cell r="AF2084">
            <v>-53658.373749999999</v>
          </cell>
          <cell r="AG2084">
            <v>-24167.124583333334</v>
          </cell>
          <cell r="AH2084">
            <v>-4710.75</v>
          </cell>
          <cell r="AI2084">
            <v>0</v>
          </cell>
          <cell r="AJ2084">
            <v>0</v>
          </cell>
          <cell r="AK2084">
            <v>0</v>
          </cell>
          <cell r="AL2084">
            <v>0</v>
          </cell>
          <cell r="AM2084">
            <v>0</v>
          </cell>
          <cell r="AN2084">
            <v>0</v>
          </cell>
          <cell r="AP2084">
            <v>0</v>
          </cell>
          <cell r="AT2084" t="str">
            <v>56</v>
          </cell>
        </row>
        <row r="2085">
          <cell r="J2085">
            <v>-1301601.26</v>
          </cell>
          <cell r="K2085">
            <v>-1559682.5</v>
          </cell>
          <cell r="L2085">
            <v>-1834149.23</v>
          </cell>
          <cell r="M2085">
            <v>-2162410.23</v>
          </cell>
          <cell r="N2085">
            <v>-2372829.27</v>
          </cell>
          <cell r="O2085">
            <v>-2670323.7799999998</v>
          </cell>
          <cell r="P2085">
            <v>-2958315.35</v>
          </cell>
          <cell r="Q2085">
            <v>-3194320.09</v>
          </cell>
          <cell r="R2085">
            <v>-3541681.31</v>
          </cell>
          <cell r="S2085">
            <v>-659802.11</v>
          </cell>
          <cell r="T2085">
            <v>-1056289.47</v>
          </cell>
          <cell r="U2085">
            <v>-1382323.17</v>
          </cell>
          <cell r="V2085">
            <v>-1712911.06</v>
          </cell>
          <cell r="W2085">
            <v>-1983556.45</v>
          </cell>
          <cell r="X2085">
            <v>-2372406.83</v>
          </cell>
          <cell r="Y2085">
            <v>-2711133.33</v>
          </cell>
          <cell r="Z2085">
            <v>-2985356.26</v>
          </cell>
          <cell r="AA2085">
            <v>-3333574.42</v>
          </cell>
          <cell r="AD2085">
            <v>-1906528.0725</v>
          </cell>
          <cell r="AE2085">
            <v>-1964338.0841666665</v>
          </cell>
          <cell r="AF2085">
            <v>-2000615.3708333333</v>
          </cell>
          <cell r="AG2085">
            <v>-2017540.958333333</v>
          </cell>
          <cell r="AH2085">
            <v>-2043483.3045833332</v>
          </cell>
          <cell r="AI2085">
            <v>-2074948.5558333332</v>
          </cell>
          <cell r="AJ2085">
            <v>-2109747.8787499997</v>
          </cell>
          <cell r="AK2085">
            <v>-2149836.6933333329</v>
          </cell>
          <cell r="AL2085">
            <v>-2195127.5558333336</v>
          </cell>
          <cell r="AM2085">
            <v>-2243512.9762499998</v>
          </cell>
          <cell r="AN2085">
            <v>-2296670.3774999999</v>
          </cell>
          <cell r="AP2085">
            <v>-2418300.1195833334</v>
          </cell>
          <cell r="AT2085">
            <v>0</v>
          </cell>
        </row>
        <row r="2086">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D2086">
            <v>0</v>
          </cell>
          <cell r="AE2086">
            <v>0</v>
          </cell>
          <cell r="AF2086">
            <v>0</v>
          </cell>
          <cell r="AG2086">
            <v>0</v>
          </cell>
          <cell r="AH2086">
            <v>0</v>
          </cell>
          <cell r="AI2086">
            <v>0</v>
          </cell>
          <cell r="AJ2086">
            <v>0</v>
          </cell>
          <cell r="AK2086">
            <v>0</v>
          </cell>
          <cell r="AL2086">
            <v>0</v>
          </cell>
          <cell r="AM2086">
            <v>0</v>
          </cell>
          <cell r="AN2086">
            <v>0</v>
          </cell>
          <cell r="AP2086">
            <v>0</v>
          </cell>
          <cell r="AT2086">
            <v>0</v>
          </cell>
        </row>
        <row r="2087">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D2087">
            <v>-204292.62791666668</v>
          </cell>
          <cell r="AE2087">
            <v>-163354.21041666667</v>
          </cell>
          <cell r="AF2087">
            <v>-122415.79291666667</v>
          </cell>
          <cell r="AG2087">
            <v>-81477.375416666662</v>
          </cell>
          <cell r="AH2087">
            <v>-30504.083333333332</v>
          </cell>
          <cell r="AI2087">
            <v>0</v>
          </cell>
          <cell r="AJ2087">
            <v>0</v>
          </cell>
          <cell r="AK2087">
            <v>0</v>
          </cell>
          <cell r="AL2087">
            <v>0</v>
          </cell>
          <cell r="AM2087">
            <v>0</v>
          </cell>
          <cell r="AN2087">
            <v>0</v>
          </cell>
          <cell r="AP2087">
            <v>0</v>
          </cell>
          <cell r="AT2087" t="str">
            <v>56</v>
          </cell>
        </row>
        <row r="2088">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D2088">
            <v>0</v>
          </cell>
          <cell r="AE2088">
            <v>0</v>
          </cell>
          <cell r="AF2088">
            <v>0</v>
          </cell>
          <cell r="AG2088">
            <v>0</v>
          </cell>
          <cell r="AH2088">
            <v>0</v>
          </cell>
          <cell r="AI2088">
            <v>0</v>
          </cell>
          <cell r="AJ2088">
            <v>0</v>
          </cell>
          <cell r="AK2088">
            <v>0</v>
          </cell>
          <cell r="AL2088">
            <v>0</v>
          </cell>
          <cell r="AM2088">
            <v>0</v>
          </cell>
          <cell r="AN2088">
            <v>0</v>
          </cell>
          <cell r="AP2088">
            <v>0</v>
          </cell>
          <cell r="AT2088">
            <v>0</v>
          </cell>
        </row>
        <row r="2089">
          <cell r="J2089">
            <v>-18750</v>
          </cell>
          <cell r="K2089">
            <v>-21000</v>
          </cell>
          <cell r="L2089">
            <v>-23250</v>
          </cell>
          <cell r="M2089">
            <v>-25500</v>
          </cell>
          <cell r="N2089">
            <v>-27750</v>
          </cell>
          <cell r="O2089">
            <v>-30000</v>
          </cell>
          <cell r="P2089">
            <v>-32250</v>
          </cell>
          <cell r="Q2089">
            <v>-34500</v>
          </cell>
          <cell r="R2089">
            <v>-36750</v>
          </cell>
          <cell r="S2089">
            <v>-39000</v>
          </cell>
          <cell r="T2089">
            <v>-41250</v>
          </cell>
          <cell r="U2089">
            <v>-43500</v>
          </cell>
          <cell r="V2089">
            <v>-45750</v>
          </cell>
          <cell r="W2089">
            <v>-48000</v>
          </cell>
          <cell r="X2089">
            <v>-50250</v>
          </cell>
          <cell r="Y2089">
            <v>-52500</v>
          </cell>
          <cell r="Z2089">
            <v>-54750</v>
          </cell>
          <cell r="AA2089">
            <v>-57000</v>
          </cell>
          <cell r="AD2089">
            <v>-22041.666666666668</v>
          </cell>
          <cell r="AE2089">
            <v>-23250</v>
          </cell>
          <cell r="AF2089">
            <v>-25500</v>
          </cell>
          <cell r="AG2089">
            <v>-27750</v>
          </cell>
          <cell r="AH2089">
            <v>-30000</v>
          </cell>
          <cell r="AI2089">
            <v>-32250</v>
          </cell>
          <cell r="AJ2089">
            <v>-34500</v>
          </cell>
          <cell r="AK2089">
            <v>-36750</v>
          </cell>
          <cell r="AL2089">
            <v>-39000</v>
          </cell>
          <cell r="AM2089">
            <v>-41250</v>
          </cell>
          <cell r="AN2089">
            <v>-43500</v>
          </cell>
          <cell r="AP2089">
            <v>-48000</v>
          </cell>
          <cell r="AT2089">
            <v>0</v>
          </cell>
        </row>
        <row r="2090">
          <cell r="J2090">
            <v>-535475.04</v>
          </cell>
          <cell r="K2090">
            <v>-640465.30000000005</v>
          </cell>
          <cell r="L2090">
            <v>-764923.54</v>
          </cell>
          <cell r="M2090">
            <v>-901804.59</v>
          </cell>
          <cell r="N2090">
            <v>-1032474.08</v>
          </cell>
          <cell r="O2090">
            <v>-1159837.8400000001</v>
          </cell>
          <cell r="P2090">
            <v>-1446912.64</v>
          </cell>
          <cell r="Q2090">
            <v>-1538787.47</v>
          </cell>
          <cell r="R2090">
            <v>-1646316.04</v>
          </cell>
          <cell r="S2090">
            <v>-1754757.07</v>
          </cell>
          <cell r="T2090">
            <v>-371971.06</v>
          </cell>
          <cell r="U2090">
            <v>-578291.01</v>
          </cell>
          <cell r="V2090">
            <v>-715424.34</v>
          </cell>
          <cell r="W2090">
            <v>-782177.86</v>
          </cell>
          <cell r="X2090">
            <v>-893347.82</v>
          </cell>
          <cell r="Y2090">
            <v>-1049883.0900000001</v>
          </cell>
          <cell r="Z2090">
            <v>-1141777.42</v>
          </cell>
          <cell r="AA2090">
            <v>-1279835.47</v>
          </cell>
          <cell r="AD2090">
            <v>-894028.2729166667</v>
          </cell>
          <cell r="AE2090">
            <v>-945563.7416666667</v>
          </cell>
          <cell r="AF2090">
            <v>-996777.74624999985</v>
          </cell>
          <cell r="AG2090">
            <v>-1021817.7008333332</v>
          </cell>
          <cell r="AH2090">
            <v>-1026077.8866666667</v>
          </cell>
          <cell r="AI2090">
            <v>-1038499.1941666667</v>
          </cell>
          <cell r="AJ2090">
            <v>-1051901.7716666667</v>
          </cell>
          <cell r="AK2090">
            <v>-1063157.4733333332</v>
          </cell>
          <cell r="AL2090">
            <v>-1074678.4224999999</v>
          </cell>
          <cell r="AM2090">
            <v>-1085402.6658333333</v>
          </cell>
          <cell r="AN2090">
            <v>-1094956.8729166666</v>
          </cell>
          <cell r="AP2090">
            <v>-1116499.8295833333</v>
          </cell>
          <cell r="AT2090">
            <v>0</v>
          </cell>
        </row>
        <row r="2091">
          <cell r="J2091">
            <v>-73426.679999999993</v>
          </cell>
          <cell r="K2091">
            <v>-110140.02</v>
          </cell>
          <cell r="L2091">
            <v>-146853.35999999999</v>
          </cell>
          <cell r="M2091">
            <v>-183566.7</v>
          </cell>
          <cell r="N2091">
            <v>-220280.04</v>
          </cell>
          <cell r="O2091">
            <v>-256993.38</v>
          </cell>
          <cell r="P2091">
            <v>-293706.71999999997</v>
          </cell>
          <cell r="Q2091">
            <v>-330420.06</v>
          </cell>
          <cell r="R2091">
            <v>-367133.4</v>
          </cell>
          <cell r="S2091">
            <v>-403846.74</v>
          </cell>
          <cell r="T2091">
            <v>0</v>
          </cell>
          <cell r="U2091">
            <v>-37814.74</v>
          </cell>
          <cell r="V2091">
            <v>-75629.48</v>
          </cell>
          <cell r="W2091">
            <v>-113444.22</v>
          </cell>
          <cell r="X2091">
            <v>-151258.96</v>
          </cell>
          <cell r="Y2091">
            <v>-189073.7</v>
          </cell>
          <cell r="Z2091">
            <v>-226888.44</v>
          </cell>
          <cell r="AA2091">
            <v>-264703.18</v>
          </cell>
          <cell r="AD2091">
            <v>-199651.06499999997</v>
          </cell>
          <cell r="AE2091">
            <v>-200497.61</v>
          </cell>
          <cell r="AF2091">
            <v>-201433.26500000001</v>
          </cell>
          <cell r="AG2091">
            <v>-201923.37000000002</v>
          </cell>
          <cell r="AH2091">
            <v>-201969.26166666663</v>
          </cell>
          <cell r="AI2091">
            <v>-202106.93666666668</v>
          </cell>
          <cell r="AJ2091">
            <v>-202336.39500000005</v>
          </cell>
          <cell r="AK2091">
            <v>-202657.63666666669</v>
          </cell>
          <cell r="AL2091">
            <v>-203070.66166666671</v>
          </cell>
          <cell r="AM2091">
            <v>-203575.46999999997</v>
          </cell>
          <cell r="AN2091">
            <v>-204172.06166666665</v>
          </cell>
          <cell r="AP2091">
            <v>-205640.59499999997</v>
          </cell>
          <cell r="AT2091">
            <v>0</v>
          </cell>
        </row>
        <row r="2092">
          <cell r="J2092">
            <v>-21746.22</v>
          </cell>
          <cell r="K2092">
            <v>-32619.33</v>
          </cell>
          <cell r="L2092">
            <v>-43492.44</v>
          </cell>
          <cell r="M2092">
            <v>-54365.55</v>
          </cell>
          <cell r="N2092">
            <v>-65238.66</v>
          </cell>
          <cell r="O2092">
            <v>-76111.77</v>
          </cell>
          <cell r="P2092">
            <v>-86984.88</v>
          </cell>
          <cell r="Q2092">
            <v>-97857.99</v>
          </cell>
          <cell r="R2092">
            <v>-108731.1</v>
          </cell>
          <cell r="S2092">
            <v>-119604.21</v>
          </cell>
          <cell r="T2092">
            <v>0</v>
          </cell>
          <cell r="U2092">
            <v>-11199.3</v>
          </cell>
          <cell r="V2092">
            <v>-22398.6</v>
          </cell>
          <cell r="W2092">
            <v>-33597.9</v>
          </cell>
          <cell r="X2092">
            <v>-44797.2</v>
          </cell>
          <cell r="Y2092">
            <v>-55996.5</v>
          </cell>
          <cell r="Z2092">
            <v>-67195.8</v>
          </cell>
          <cell r="AA2092">
            <v>-78395.100000000006</v>
          </cell>
          <cell r="AD2092">
            <v>-59129.138750000006</v>
          </cell>
          <cell r="AE2092">
            <v>-59379.851666666676</v>
          </cell>
          <cell r="AF2092">
            <v>-59656.955416666671</v>
          </cell>
          <cell r="AG2092">
            <v>-59802.105000000003</v>
          </cell>
          <cell r="AH2092">
            <v>-59815.696250000001</v>
          </cell>
          <cell r="AI2092">
            <v>-59856.47</v>
          </cell>
          <cell r="AJ2092">
            <v>-59924.426249999997</v>
          </cell>
          <cell r="AK2092">
            <v>-60019.564999999995</v>
          </cell>
          <cell r="AL2092">
            <v>-60141.886250000003</v>
          </cell>
          <cell r="AM2092">
            <v>-60291.389999999992</v>
          </cell>
          <cell r="AN2092">
            <v>-60468.076250000006</v>
          </cell>
          <cell r="AP2092">
            <v>-60902.996249999997</v>
          </cell>
          <cell r="AT2092">
            <v>0</v>
          </cell>
        </row>
        <row r="2093">
          <cell r="J2093">
            <v>-21746.22</v>
          </cell>
          <cell r="K2093">
            <v>-32619.33</v>
          </cell>
          <cell r="L2093">
            <v>-43492.44</v>
          </cell>
          <cell r="M2093">
            <v>-54365.55</v>
          </cell>
          <cell r="N2093">
            <v>-65238.66</v>
          </cell>
          <cell r="O2093">
            <v>-76111.77</v>
          </cell>
          <cell r="P2093">
            <v>-86984.88</v>
          </cell>
          <cell r="Q2093">
            <v>-97857.99</v>
          </cell>
          <cell r="R2093">
            <v>-108731.1</v>
          </cell>
          <cell r="S2093">
            <v>-119604.21</v>
          </cell>
          <cell r="T2093">
            <v>0</v>
          </cell>
          <cell r="U2093">
            <v>-11199.3</v>
          </cell>
          <cell r="V2093">
            <v>-22398.6</v>
          </cell>
          <cell r="W2093">
            <v>-33597.9</v>
          </cell>
          <cell r="X2093">
            <v>-44797.2</v>
          </cell>
          <cell r="Y2093">
            <v>-55996.5</v>
          </cell>
          <cell r="Z2093">
            <v>-67195.8</v>
          </cell>
          <cell r="AA2093">
            <v>-78395.100000000006</v>
          </cell>
          <cell r="AD2093">
            <v>-59129.138750000006</v>
          </cell>
          <cell r="AE2093">
            <v>-59379.851666666676</v>
          </cell>
          <cell r="AF2093">
            <v>-59656.955416666671</v>
          </cell>
          <cell r="AG2093">
            <v>-59802.105000000003</v>
          </cell>
          <cell r="AH2093">
            <v>-59815.696250000001</v>
          </cell>
          <cell r="AI2093">
            <v>-59856.47</v>
          </cell>
          <cell r="AJ2093">
            <v>-59924.426249999997</v>
          </cell>
          <cell r="AK2093">
            <v>-60019.564999999995</v>
          </cell>
          <cell r="AL2093">
            <v>-60141.886250000003</v>
          </cell>
          <cell r="AM2093">
            <v>-60291.389999999992</v>
          </cell>
          <cell r="AN2093">
            <v>-60468.076250000006</v>
          </cell>
          <cell r="AP2093">
            <v>-60902.996249999997</v>
          </cell>
          <cell r="AT2093">
            <v>0</v>
          </cell>
        </row>
        <row r="2094">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D2094">
            <v>0</v>
          </cell>
          <cell r="AE2094">
            <v>0</v>
          </cell>
          <cell r="AF2094">
            <v>0</v>
          </cell>
          <cell r="AG2094">
            <v>0</v>
          </cell>
          <cell r="AH2094">
            <v>0</v>
          </cell>
          <cell r="AI2094">
            <v>0</v>
          </cell>
          <cell r="AJ2094">
            <v>0</v>
          </cell>
          <cell r="AK2094">
            <v>0</v>
          </cell>
          <cell r="AL2094">
            <v>0</v>
          </cell>
          <cell r="AM2094">
            <v>0</v>
          </cell>
          <cell r="AN2094">
            <v>0</v>
          </cell>
          <cell r="AP2094">
            <v>0</v>
          </cell>
          <cell r="AT2094" t="str">
            <v>56</v>
          </cell>
        </row>
        <row r="2095">
          <cell r="J2095">
            <v>0</v>
          </cell>
          <cell r="K2095">
            <v>0</v>
          </cell>
          <cell r="L2095">
            <v>0</v>
          </cell>
          <cell r="M2095">
            <v>0</v>
          </cell>
          <cell r="N2095">
            <v>0</v>
          </cell>
          <cell r="O2095">
            <v>0</v>
          </cell>
          <cell r="P2095">
            <v>0</v>
          </cell>
          <cell r="Q2095">
            <v>0</v>
          </cell>
          <cell r="R2095">
            <v>-58333.34</v>
          </cell>
          <cell r="S2095">
            <v>-58333.34</v>
          </cell>
          <cell r="T2095">
            <v>-116666.68</v>
          </cell>
          <cell r="U2095">
            <v>-145833.35</v>
          </cell>
          <cell r="V2095">
            <v>-175000.02</v>
          </cell>
          <cell r="W2095">
            <v>-204166.69</v>
          </cell>
          <cell r="X2095">
            <v>-233333.36</v>
          </cell>
          <cell r="Y2095">
            <v>-233333.36</v>
          </cell>
          <cell r="Z2095">
            <v>-291666.7</v>
          </cell>
          <cell r="AA2095">
            <v>-320833.37</v>
          </cell>
          <cell r="AD2095">
            <v>0</v>
          </cell>
          <cell r="AE2095">
            <v>-2430.5558333333333</v>
          </cell>
          <cell r="AF2095">
            <v>-7291.6674999999996</v>
          </cell>
          <cell r="AG2095">
            <v>-14583.334999999999</v>
          </cell>
          <cell r="AH2095">
            <v>-25520.836249999997</v>
          </cell>
          <cell r="AI2095">
            <v>-38888.893333333333</v>
          </cell>
          <cell r="AJ2095">
            <v>-54687.506249999999</v>
          </cell>
          <cell r="AK2095">
            <v>-72916.674999999988</v>
          </cell>
          <cell r="AL2095">
            <v>-92361.121666666659</v>
          </cell>
          <cell r="AM2095">
            <v>-114236.12416666666</v>
          </cell>
          <cell r="AN2095">
            <v>-139756.96041666667</v>
          </cell>
          <cell r="AP2095">
            <v>-196875.01749999999</v>
          </cell>
          <cell r="AT2095">
            <v>0</v>
          </cell>
        </row>
        <row r="2096">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D2096">
            <v>0</v>
          </cell>
          <cell r="AE2096">
            <v>0</v>
          </cell>
          <cell r="AF2096">
            <v>0</v>
          </cell>
          <cell r="AG2096">
            <v>0</v>
          </cell>
          <cell r="AH2096">
            <v>0</v>
          </cell>
          <cell r="AI2096">
            <v>0</v>
          </cell>
          <cell r="AJ2096">
            <v>0</v>
          </cell>
          <cell r="AK2096">
            <v>0</v>
          </cell>
          <cell r="AL2096">
            <v>0</v>
          </cell>
          <cell r="AM2096">
            <v>0</v>
          </cell>
          <cell r="AN2096">
            <v>0</v>
          </cell>
          <cell r="AP2096">
            <v>0</v>
          </cell>
          <cell r="AT2096" t="str">
            <v>56</v>
          </cell>
        </row>
        <row r="2097">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D2097">
            <v>0</v>
          </cell>
          <cell r="AE2097">
            <v>0</v>
          </cell>
          <cell r="AF2097">
            <v>0</v>
          </cell>
          <cell r="AG2097">
            <v>0</v>
          </cell>
          <cell r="AH2097">
            <v>0</v>
          </cell>
          <cell r="AI2097">
            <v>0</v>
          </cell>
          <cell r="AJ2097">
            <v>0</v>
          </cell>
          <cell r="AK2097">
            <v>0</v>
          </cell>
          <cell r="AL2097">
            <v>0</v>
          </cell>
          <cell r="AM2097">
            <v>0</v>
          </cell>
          <cell r="AN2097">
            <v>0</v>
          </cell>
          <cell r="AP2097">
            <v>-1475.6945833333332</v>
          </cell>
          <cell r="AT2097">
            <v>0</v>
          </cell>
        </row>
        <row r="2098">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D2098">
            <v>0</v>
          </cell>
          <cell r="AE2098">
            <v>0</v>
          </cell>
          <cell r="AF2098">
            <v>0</v>
          </cell>
          <cell r="AG2098">
            <v>0</v>
          </cell>
          <cell r="AH2098">
            <v>0</v>
          </cell>
          <cell r="AI2098">
            <v>0</v>
          </cell>
          <cell r="AJ2098">
            <v>0</v>
          </cell>
          <cell r="AK2098">
            <v>0</v>
          </cell>
          <cell r="AL2098">
            <v>0</v>
          </cell>
          <cell r="AM2098">
            <v>0</v>
          </cell>
          <cell r="AN2098">
            <v>0</v>
          </cell>
          <cell r="AP2098">
            <v>0</v>
          </cell>
          <cell r="AT2098">
            <v>0</v>
          </cell>
        </row>
        <row r="2099">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D2099">
            <v>0</v>
          </cell>
          <cell r="AE2099">
            <v>0</v>
          </cell>
          <cell r="AF2099">
            <v>0</v>
          </cell>
          <cell r="AG2099">
            <v>0</v>
          </cell>
          <cell r="AH2099">
            <v>0</v>
          </cell>
          <cell r="AI2099">
            <v>0</v>
          </cell>
          <cell r="AJ2099">
            <v>0</v>
          </cell>
          <cell r="AK2099">
            <v>0</v>
          </cell>
          <cell r="AL2099">
            <v>0</v>
          </cell>
          <cell r="AM2099">
            <v>0</v>
          </cell>
          <cell r="AN2099">
            <v>0</v>
          </cell>
          <cell r="AP2099">
            <v>0</v>
          </cell>
          <cell r="AT2099" t="str">
            <v>57</v>
          </cell>
        </row>
        <row r="2100">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D2100">
            <v>0</v>
          </cell>
          <cell r="AE2100">
            <v>0</v>
          </cell>
          <cell r="AF2100">
            <v>0</v>
          </cell>
          <cell r="AG2100">
            <v>0</v>
          </cell>
          <cell r="AH2100">
            <v>0</v>
          </cell>
          <cell r="AI2100">
            <v>0</v>
          </cell>
          <cell r="AJ2100">
            <v>0</v>
          </cell>
          <cell r="AK2100">
            <v>0</v>
          </cell>
          <cell r="AL2100">
            <v>0</v>
          </cell>
          <cell r="AM2100">
            <v>0</v>
          </cell>
          <cell r="AN2100">
            <v>0</v>
          </cell>
          <cell r="AP2100">
            <v>0</v>
          </cell>
          <cell r="AT2100">
            <v>0</v>
          </cell>
        </row>
        <row r="2101">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D2101">
            <v>0</v>
          </cell>
          <cell r="AE2101">
            <v>0</v>
          </cell>
          <cell r="AF2101">
            <v>0</v>
          </cell>
          <cell r="AG2101">
            <v>0</v>
          </cell>
          <cell r="AH2101">
            <v>0</v>
          </cell>
          <cell r="AI2101">
            <v>0</v>
          </cell>
          <cell r="AJ2101">
            <v>0</v>
          </cell>
          <cell r="AK2101">
            <v>0</v>
          </cell>
          <cell r="AL2101">
            <v>0</v>
          </cell>
          <cell r="AM2101">
            <v>0</v>
          </cell>
          <cell r="AN2101">
            <v>0</v>
          </cell>
          <cell r="AP2101">
            <v>0</v>
          </cell>
          <cell r="AT2101">
            <v>0</v>
          </cell>
        </row>
        <row r="2102">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D2102">
            <v>0</v>
          </cell>
          <cell r="AE2102">
            <v>0</v>
          </cell>
          <cell r="AF2102">
            <v>0</v>
          </cell>
          <cell r="AG2102">
            <v>0</v>
          </cell>
          <cell r="AH2102">
            <v>0</v>
          </cell>
          <cell r="AI2102">
            <v>0</v>
          </cell>
          <cell r="AJ2102">
            <v>0</v>
          </cell>
          <cell r="AK2102">
            <v>0</v>
          </cell>
          <cell r="AL2102">
            <v>0</v>
          </cell>
          <cell r="AM2102">
            <v>0</v>
          </cell>
          <cell r="AN2102">
            <v>0</v>
          </cell>
          <cell r="AP2102">
            <v>0</v>
          </cell>
          <cell r="AT2102" t="str">
            <v>56</v>
          </cell>
        </row>
        <row r="2103">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D2103">
            <v>0</v>
          </cell>
          <cell r="AE2103">
            <v>0</v>
          </cell>
          <cell r="AF2103">
            <v>0</v>
          </cell>
          <cell r="AG2103">
            <v>0</v>
          </cell>
          <cell r="AH2103">
            <v>0</v>
          </cell>
          <cell r="AI2103">
            <v>0</v>
          </cell>
          <cell r="AJ2103">
            <v>0</v>
          </cell>
          <cell r="AK2103">
            <v>0</v>
          </cell>
          <cell r="AL2103">
            <v>0</v>
          </cell>
          <cell r="AM2103">
            <v>0</v>
          </cell>
          <cell r="AN2103">
            <v>0</v>
          </cell>
          <cell r="AP2103">
            <v>0</v>
          </cell>
          <cell r="AT2103">
            <v>0</v>
          </cell>
        </row>
        <row r="2104">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D2104">
            <v>0</v>
          </cell>
          <cell r="AE2104">
            <v>0</v>
          </cell>
          <cell r="AF2104">
            <v>0</v>
          </cell>
          <cell r="AG2104">
            <v>0</v>
          </cell>
          <cell r="AH2104">
            <v>0</v>
          </cell>
          <cell r="AI2104">
            <v>0</v>
          </cell>
          <cell r="AJ2104">
            <v>0</v>
          </cell>
          <cell r="AK2104">
            <v>0</v>
          </cell>
          <cell r="AL2104">
            <v>0</v>
          </cell>
          <cell r="AM2104">
            <v>0</v>
          </cell>
          <cell r="AN2104">
            <v>0</v>
          </cell>
          <cell r="AP2104">
            <v>0</v>
          </cell>
          <cell r="AT2104" t="str">
            <v>57</v>
          </cell>
        </row>
        <row r="2105">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D2105">
            <v>0</v>
          </cell>
          <cell r="AE2105">
            <v>0</v>
          </cell>
          <cell r="AF2105">
            <v>0</v>
          </cell>
          <cell r="AG2105">
            <v>0</v>
          </cell>
          <cell r="AH2105">
            <v>0</v>
          </cell>
          <cell r="AI2105">
            <v>0</v>
          </cell>
          <cell r="AJ2105">
            <v>0</v>
          </cell>
          <cell r="AK2105">
            <v>0</v>
          </cell>
          <cell r="AL2105">
            <v>0</v>
          </cell>
          <cell r="AM2105">
            <v>0</v>
          </cell>
          <cell r="AN2105">
            <v>0</v>
          </cell>
          <cell r="AP2105">
            <v>0</v>
          </cell>
          <cell r="AT2105">
            <v>0</v>
          </cell>
        </row>
        <row r="2106">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D2106">
            <v>0</v>
          </cell>
          <cell r="AE2106">
            <v>0</v>
          </cell>
          <cell r="AF2106">
            <v>0</v>
          </cell>
          <cell r="AG2106">
            <v>0</v>
          </cell>
          <cell r="AH2106">
            <v>0</v>
          </cell>
          <cell r="AI2106">
            <v>0</v>
          </cell>
          <cell r="AJ2106">
            <v>0</v>
          </cell>
          <cell r="AK2106">
            <v>0</v>
          </cell>
          <cell r="AL2106">
            <v>0</v>
          </cell>
          <cell r="AM2106">
            <v>0</v>
          </cell>
          <cell r="AN2106">
            <v>0</v>
          </cell>
          <cell r="AP2106">
            <v>0</v>
          </cell>
          <cell r="AT2106">
            <v>0</v>
          </cell>
        </row>
        <row r="2107">
          <cell r="J2107">
            <v>-176240.08</v>
          </cell>
          <cell r="K2107">
            <v>-176240.08</v>
          </cell>
          <cell r="L2107">
            <v>-176240.08</v>
          </cell>
          <cell r="M2107">
            <v>-176240.08</v>
          </cell>
          <cell r="N2107">
            <v>-176240.08</v>
          </cell>
          <cell r="O2107">
            <v>-196839.3</v>
          </cell>
          <cell r="P2107">
            <v>-196839.3</v>
          </cell>
          <cell r="Q2107">
            <v>-196839.3</v>
          </cell>
          <cell r="R2107">
            <v>-196839.3</v>
          </cell>
          <cell r="S2107">
            <v>-200282.7</v>
          </cell>
          <cell r="T2107">
            <v>-200282.7</v>
          </cell>
          <cell r="U2107">
            <v>-200282.7</v>
          </cell>
          <cell r="V2107">
            <v>-200282.7</v>
          </cell>
          <cell r="W2107">
            <v>-200282.7</v>
          </cell>
          <cell r="X2107">
            <v>-200282.7</v>
          </cell>
          <cell r="Y2107">
            <v>-160282.70000000001</v>
          </cell>
          <cell r="Z2107">
            <v>-160282.70000000001</v>
          </cell>
          <cell r="AA2107">
            <v>-182053.82</v>
          </cell>
          <cell r="AD2107">
            <v>-180143.65416666667</v>
          </cell>
          <cell r="AE2107">
            <v>-182118.87583333335</v>
          </cell>
          <cell r="AF2107">
            <v>-184108.26250000004</v>
          </cell>
          <cell r="AG2107">
            <v>-186111.81416666668</v>
          </cell>
          <cell r="AH2107">
            <v>-188115.36583333334</v>
          </cell>
          <cell r="AI2107">
            <v>-190118.91749999998</v>
          </cell>
          <cell r="AJ2107">
            <v>-192122.46916666671</v>
          </cell>
          <cell r="AK2107">
            <v>-194126.02083333334</v>
          </cell>
          <cell r="AL2107">
            <v>-194462.90583333335</v>
          </cell>
          <cell r="AM2107">
            <v>-193133.12416666665</v>
          </cell>
          <cell r="AN2107">
            <v>-191852.17166666663</v>
          </cell>
          <cell r="AP2107">
            <v>-189387.92499999996</v>
          </cell>
          <cell r="AT2107">
            <v>0</v>
          </cell>
        </row>
        <row r="2108">
          <cell r="J2108">
            <v>-147054.12</v>
          </cell>
          <cell r="K2108">
            <v>-147054.12</v>
          </cell>
          <cell r="L2108">
            <v>-147054.12</v>
          </cell>
          <cell r="M2108">
            <v>-143576.62</v>
          </cell>
          <cell r="N2108">
            <v>-137659.09</v>
          </cell>
          <cell r="O2108">
            <v>-155058.99</v>
          </cell>
          <cell r="P2108">
            <v>-153011.43</v>
          </cell>
          <cell r="Q2108">
            <v>-149297.46</v>
          </cell>
          <cell r="R2108">
            <v>-149028.62</v>
          </cell>
          <cell r="S2108">
            <v>-150839.96</v>
          </cell>
          <cell r="T2108">
            <v>-150633.79999999999</v>
          </cell>
          <cell r="U2108">
            <v>-150633.79999999999</v>
          </cell>
          <cell r="V2108">
            <v>-146208.29999999999</v>
          </cell>
          <cell r="W2108">
            <v>7427.43</v>
          </cell>
          <cell r="X2108">
            <v>7466.78</v>
          </cell>
          <cell r="Y2108">
            <v>-32511.32</v>
          </cell>
          <cell r="Z2108">
            <v>-32511.32</v>
          </cell>
          <cell r="AA2108">
            <v>-52870.57</v>
          </cell>
          <cell r="AD2108">
            <v>-152924.20624999999</v>
          </cell>
          <cell r="AE2108">
            <v>-150929.07375000001</v>
          </cell>
          <cell r="AF2108">
            <v>-148868.90208333332</v>
          </cell>
          <cell r="AG2108">
            <v>-147961.05083333331</v>
          </cell>
          <cell r="AH2108">
            <v>-148259.35749999998</v>
          </cell>
          <cell r="AI2108">
            <v>-148373.26833333331</v>
          </cell>
          <cell r="AJ2108">
            <v>-141901.29458333334</v>
          </cell>
          <cell r="AK2108">
            <v>-129026.19249999999</v>
          </cell>
          <cell r="AL2108">
            <v>-117960.10083333333</v>
          </cell>
          <cell r="AM2108">
            <v>-108951.22291666669</v>
          </cell>
          <cell r="AN2108">
            <v>-100312.21500000001</v>
          </cell>
          <cell r="AP2108">
            <v>-81437.724583333315</v>
          </cell>
          <cell r="AT2108">
            <v>0</v>
          </cell>
        </row>
        <row r="2109">
          <cell r="J2109">
            <v>-88258.37</v>
          </cell>
          <cell r="K2109">
            <v>-88258.37</v>
          </cell>
          <cell r="L2109">
            <v>-87663.9</v>
          </cell>
          <cell r="M2109">
            <v>-87068.73</v>
          </cell>
          <cell r="N2109">
            <v>-86635.41</v>
          </cell>
          <cell r="O2109">
            <v>-96929.97</v>
          </cell>
          <cell r="P2109">
            <v>-96929.97</v>
          </cell>
          <cell r="Q2109">
            <v>-96929.97</v>
          </cell>
          <cell r="R2109">
            <v>-96929.97</v>
          </cell>
          <cell r="S2109">
            <v>-98651.67</v>
          </cell>
          <cell r="T2109">
            <v>-98651.67</v>
          </cell>
          <cell r="U2109">
            <v>-98651.67</v>
          </cell>
          <cell r="V2109">
            <v>-98651.67</v>
          </cell>
          <cell r="W2109">
            <v>-98651.67</v>
          </cell>
          <cell r="X2109">
            <v>-98651.67</v>
          </cell>
          <cell r="Y2109">
            <v>-98651.67</v>
          </cell>
          <cell r="Z2109">
            <v>-98651.67</v>
          </cell>
          <cell r="AA2109">
            <v>-109741.77</v>
          </cell>
          <cell r="AD2109">
            <v>-89587.065833333341</v>
          </cell>
          <cell r="AE2109">
            <v>-90439.009166666656</v>
          </cell>
          <cell r="AF2109">
            <v>-91298.034999999989</v>
          </cell>
          <cell r="AG2109">
            <v>-92164.143333333326</v>
          </cell>
          <cell r="AH2109">
            <v>-93030.251666666663</v>
          </cell>
          <cell r="AI2109">
            <v>-93896.36</v>
          </cell>
          <cell r="AJ2109">
            <v>-94762.468333333338</v>
          </cell>
          <cell r="AK2109">
            <v>-95653.346250000002</v>
          </cell>
          <cell r="AL2109">
            <v>-96593.792499999996</v>
          </cell>
          <cell r="AM2109">
            <v>-97577.092500000013</v>
          </cell>
          <cell r="AN2109">
            <v>-98611.595000000016</v>
          </cell>
          <cell r="AP2109">
            <v>-99758.71375000001</v>
          </cell>
          <cell r="AT2109">
            <v>0</v>
          </cell>
        </row>
        <row r="2110">
          <cell r="J2110">
            <v>-322434.17</v>
          </cell>
          <cell r="K2110">
            <v>-322434.17</v>
          </cell>
          <cell r="L2110">
            <v>-322434.17</v>
          </cell>
          <cell r="M2110">
            <v>-307434.17</v>
          </cell>
          <cell r="N2110">
            <v>-304836.09999999998</v>
          </cell>
          <cell r="O2110">
            <v>-304694.03000000003</v>
          </cell>
          <cell r="P2110">
            <v>-304380.02</v>
          </cell>
          <cell r="Q2110">
            <v>-302764.07</v>
          </cell>
          <cell r="R2110">
            <v>-302764.07</v>
          </cell>
          <cell r="S2110">
            <v>-295889.09999999998</v>
          </cell>
          <cell r="T2110">
            <v>-294704.09999999998</v>
          </cell>
          <cell r="U2110">
            <v>-294704.09999999998</v>
          </cell>
          <cell r="V2110">
            <v>-294704.09999999998</v>
          </cell>
          <cell r="W2110">
            <v>-294704.09999999998</v>
          </cell>
          <cell r="X2110">
            <v>-294704.09999999998</v>
          </cell>
          <cell r="Y2110">
            <v>-294091.92</v>
          </cell>
          <cell r="Z2110">
            <v>-293495.28000000003</v>
          </cell>
          <cell r="AA2110">
            <v>-295732.08</v>
          </cell>
          <cell r="AD2110">
            <v>-315915.21916666668</v>
          </cell>
          <cell r="AE2110">
            <v>-314276.04416666669</v>
          </cell>
          <cell r="AF2110">
            <v>-312350.4120833333</v>
          </cell>
          <cell r="AG2110">
            <v>-310088.94791666657</v>
          </cell>
          <cell r="AH2110">
            <v>-307778.10874999996</v>
          </cell>
          <cell r="AI2110">
            <v>-305467.26958333334</v>
          </cell>
          <cell r="AJ2110">
            <v>-303156.43041666667</v>
          </cell>
          <cell r="AK2110">
            <v>-300845.59125000006</v>
          </cell>
          <cell r="AL2110">
            <v>-299134.24458333338</v>
          </cell>
          <cell r="AM2110">
            <v>-298105.78333333338</v>
          </cell>
          <cell r="AN2110">
            <v>-297259.8345833334</v>
          </cell>
          <cell r="AP2110">
            <v>-297784.77750000003</v>
          </cell>
          <cell r="AT2110">
            <v>0</v>
          </cell>
        </row>
        <row r="2111">
          <cell r="J2111">
            <v>-83655.850000000006</v>
          </cell>
          <cell r="K2111">
            <v>-83655.850000000006</v>
          </cell>
          <cell r="L2111">
            <v>-83655.850000000006</v>
          </cell>
          <cell r="M2111">
            <v>-83655.850000000006</v>
          </cell>
          <cell r="N2111">
            <v>-83655.850000000006</v>
          </cell>
          <cell r="O2111">
            <v>-133940.29</v>
          </cell>
          <cell r="P2111">
            <v>-133940.29</v>
          </cell>
          <cell r="Q2111">
            <v>-133940.29</v>
          </cell>
          <cell r="R2111">
            <v>-133940.29</v>
          </cell>
          <cell r="S2111">
            <v>-142548.76999999999</v>
          </cell>
          <cell r="T2111">
            <v>-142548.76999999999</v>
          </cell>
          <cell r="U2111">
            <v>-142548.76999999999</v>
          </cell>
          <cell r="V2111">
            <v>-116048.77</v>
          </cell>
          <cell r="W2111">
            <v>-116048.77</v>
          </cell>
          <cell r="X2111">
            <v>-116048.77</v>
          </cell>
          <cell r="Y2111">
            <v>-116048.77</v>
          </cell>
          <cell r="Z2111">
            <v>-116048.77</v>
          </cell>
          <cell r="AA2111">
            <v>-167331.10999999999</v>
          </cell>
          <cell r="AD2111">
            <v>-93161.947500000009</v>
          </cell>
          <cell r="AE2111">
            <v>-97998.869166666656</v>
          </cell>
          <cell r="AF2111">
            <v>-102871.20166666668</v>
          </cell>
          <cell r="AG2111">
            <v>-107778.94500000001</v>
          </cell>
          <cell r="AH2111">
            <v>-112686.68833333335</v>
          </cell>
          <cell r="AI2111">
            <v>-116490.26500000001</v>
          </cell>
          <cell r="AJ2111">
            <v>-119189.675</v>
          </cell>
          <cell r="AK2111">
            <v>-121889.08500000002</v>
          </cell>
          <cell r="AL2111">
            <v>-124588.49500000001</v>
          </cell>
          <cell r="AM2111">
            <v>-127287.90500000001</v>
          </cell>
          <cell r="AN2111">
            <v>-130028.89416666667</v>
          </cell>
          <cell r="AP2111">
            <v>-135444.34333333332</v>
          </cell>
          <cell r="AT2111">
            <v>0</v>
          </cell>
        </row>
        <row r="2112">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D2112">
            <v>0</v>
          </cell>
          <cell r="AE2112">
            <v>0</v>
          </cell>
          <cell r="AF2112">
            <v>0</v>
          </cell>
          <cell r="AG2112">
            <v>0</v>
          </cell>
          <cell r="AH2112">
            <v>0</v>
          </cell>
          <cell r="AI2112">
            <v>0</v>
          </cell>
          <cell r="AJ2112">
            <v>0</v>
          </cell>
          <cell r="AK2112">
            <v>0</v>
          </cell>
          <cell r="AL2112">
            <v>0</v>
          </cell>
          <cell r="AM2112">
            <v>0</v>
          </cell>
          <cell r="AN2112">
            <v>0</v>
          </cell>
          <cell r="AP2112">
            <v>0</v>
          </cell>
          <cell r="AT2112">
            <v>0</v>
          </cell>
        </row>
        <row r="2113">
          <cell r="J2113">
            <v>-94691.64</v>
          </cell>
          <cell r="K2113">
            <v>-94691.64</v>
          </cell>
          <cell r="L2113">
            <v>-94691.64</v>
          </cell>
          <cell r="M2113">
            <v>-94691.64</v>
          </cell>
          <cell r="N2113">
            <v>-94691.64</v>
          </cell>
          <cell r="O2113">
            <v>-95013.59</v>
          </cell>
          <cell r="P2113">
            <v>-95013.59</v>
          </cell>
          <cell r="Q2113">
            <v>-94689.9</v>
          </cell>
          <cell r="R2113">
            <v>-94689.9</v>
          </cell>
          <cell r="S2113">
            <v>-94689.9</v>
          </cell>
          <cell r="T2113">
            <v>-94689.9</v>
          </cell>
          <cell r="U2113">
            <v>-94689.9</v>
          </cell>
          <cell r="V2113">
            <v>-94689.9</v>
          </cell>
          <cell r="W2113">
            <v>-94689.9</v>
          </cell>
          <cell r="X2113">
            <v>-94689.9</v>
          </cell>
          <cell r="Y2113">
            <v>-94689.9</v>
          </cell>
          <cell r="Z2113">
            <v>-94689.9</v>
          </cell>
          <cell r="AA2113">
            <v>-95736.22</v>
          </cell>
          <cell r="AD2113">
            <v>-94745.22583333333</v>
          </cell>
          <cell r="AE2113">
            <v>-94745.080833333326</v>
          </cell>
          <cell r="AF2113">
            <v>-94744.935833333337</v>
          </cell>
          <cell r="AG2113">
            <v>-94744.790833333333</v>
          </cell>
          <cell r="AH2113">
            <v>-94744.645833333328</v>
          </cell>
          <cell r="AI2113">
            <v>-94744.500833333339</v>
          </cell>
          <cell r="AJ2113">
            <v>-94744.355833333335</v>
          </cell>
          <cell r="AK2113">
            <v>-94744.210833333331</v>
          </cell>
          <cell r="AL2113">
            <v>-94744.065833333341</v>
          </cell>
          <cell r="AM2113">
            <v>-94743.920833333337</v>
          </cell>
          <cell r="AN2113">
            <v>-94773.957916666681</v>
          </cell>
          <cell r="AP2113">
            <v>-94907.883333333346</v>
          </cell>
          <cell r="AT2113">
            <v>0</v>
          </cell>
        </row>
        <row r="2114">
          <cell r="J2114">
            <v>-271964.90999999997</v>
          </cell>
          <cell r="K2114">
            <v>-271964.90999999997</v>
          </cell>
          <cell r="L2114">
            <v>-232939.91</v>
          </cell>
          <cell r="M2114">
            <v>-158517.53</v>
          </cell>
          <cell r="N2114">
            <v>-158517.53</v>
          </cell>
          <cell r="O2114">
            <v>-219056.49</v>
          </cell>
          <cell r="P2114">
            <v>-219056.49</v>
          </cell>
          <cell r="Q2114">
            <v>-219056.49</v>
          </cell>
          <cell r="R2114">
            <v>-219056.49</v>
          </cell>
          <cell r="S2114">
            <v>-229386.68</v>
          </cell>
          <cell r="T2114">
            <v>-177159.67999999999</v>
          </cell>
          <cell r="U2114">
            <v>-176284.68</v>
          </cell>
          <cell r="V2114">
            <v>-176284.68</v>
          </cell>
          <cell r="W2114">
            <v>-176284.68</v>
          </cell>
          <cell r="X2114">
            <v>-176284.68</v>
          </cell>
          <cell r="Y2114">
            <v>-176284.68</v>
          </cell>
          <cell r="Z2114">
            <v>-176284.68</v>
          </cell>
          <cell r="AA2114">
            <v>-238232.62</v>
          </cell>
          <cell r="AD2114">
            <v>-237618.55125000002</v>
          </cell>
          <cell r="AE2114">
            <v>-233985.37708333335</v>
          </cell>
          <cell r="AF2114">
            <v>-230394.69708333336</v>
          </cell>
          <cell r="AG2114">
            <v>-224670.38625000001</v>
          </cell>
          <cell r="AH2114">
            <v>-216733.49208333335</v>
          </cell>
          <cell r="AI2114">
            <v>-208760.13958333331</v>
          </cell>
          <cell r="AJ2114">
            <v>-200786.78708333333</v>
          </cell>
          <cell r="AK2114">
            <v>-194439.47624999998</v>
          </cell>
          <cell r="AL2114">
            <v>-192819.13958333331</v>
          </cell>
          <cell r="AM2114">
            <v>-194299.73541666663</v>
          </cell>
          <cell r="AN2114">
            <v>-195839.03874999998</v>
          </cell>
          <cell r="AP2114">
            <v>-200608.65291666667</v>
          </cell>
          <cell r="AT2114">
            <v>0</v>
          </cell>
        </row>
        <row r="2115">
          <cell r="J2115">
            <v>-67388.98</v>
          </cell>
          <cell r="K2115">
            <v>-67388.98</v>
          </cell>
          <cell r="L2115">
            <v>-67388.98</v>
          </cell>
          <cell r="M2115">
            <v>-67388.98</v>
          </cell>
          <cell r="N2115">
            <v>-67388.98</v>
          </cell>
          <cell r="O2115">
            <v>-67618.100000000006</v>
          </cell>
          <cell r="P2115">
            <v>-67618.100000000006</v>
          </cell>
          <cell r="Q2115">
            <v>-67618.100000000006</v>
          </cell>
          <cell r="R2115">
            <v>-67618.100000000006</v>
          </cell>
          <cell r="S2115">
            <v>-67618.100000000006</v>
          </cell>
          <cell r="T2115">
            <v>-67618.100000000006</v>
          </cell>
          <cell r="U2115">
            <v>-67618.100000000006</v>
          </cell>
          <cell r="V2115">
            <v>-67618.100000000006</v>
          </cell>
          <cell r="W2115">
            <v>-67618.100000000006</v>
          </cell>
          <cell r="X2115">
            <v>-67618.100000000006</v>
          </cell>
          <cell r="Y2115">
            <v>-67618.100000000006</v>
          </cell>
          <cell r="Z2115">
            <v>-67618.100000000006</v>
          </cell>
          <cell r="AA2115">
            <v>-68365.279999999999</v>
          </cell>
          <cell r="AD2115">
            <v>-67436.713333333333</v>
          </cell>
          <cell r="AE2115">
            <v>-67455.806666666656</v>
          </cell>
          <cell r="AF2115">
            <v>-67474.899999999994</v>
          </cell>
          <cell r="AG2115">
            <v>-67493.993333333332</v>
          </cell>
          <cell r="AH2115">
            <v>-67513.086666666655</v>
          </cell>
          <cell r="AI2115">
            <v>-67532.179999999993</v>
          </cell>
          <cell r="AJ2115">
            <v>-67551.273333333331</v>
          </cell>
          <cell r="AK2115">
            <v>-67570.366666666654</v>
          </cell>
          <cell r="AL2115">
            <v>-67589.459999999992</v>
          </cell>
          <cell r="AM2115">
            <v>-67608.55333333333</v>
          </cell>
          <cell r="AN2115">
            <v>-67649.232499999984</v>
          </cell>
          <cell r="AP2115">
            <v>-67773.762499999997</v>
          </cell>
          <cell r="AT2115">
            <v>0</v>
          </cell>
        </row>
        <row r="2116">
          <cell r="J2116">
            <v>-163595.71</v>
          </cell>
          <cell r="K2116">
            <v>-163595.71</v>
          </cell>
          <cell r="L2116">
            <v>-163595.71</v>
          </cell>
          <cell r="M2116">
            <v>-163595.71</v>
          </cell>
          <cell r="N2116">
            <v>-163595.71</v>
          </cell>
          <cell r="O2116">
            <v>-164151.93</v>
          </cell>
          <cell r="P2116">
            <v>-164151.93</v>
          </cell>
          <cell r="Q2116">
            <v>-164151.93</v>
          </cell>
          <cell r="R2116">
            <v>-164151.93</v>
          </cell>
          <cell r="S2116">
            <v>-164151.93</v>
          </cell>
          <cell r="T2116">
            <v>-164151.93</v>
          </cell>
          <cell r="U2116">
            <v>-164151.93</v>
          </cell>
          <cell r="V2116">
            <v>-164151.93</v>
          </cell>
          <cell r="W2116">
            <v>-164151.93</v>
          </cell>
          <cell r="X2116">
            <v>-164151.93</v>
          </cell>
          <cell r="Y2116">
            <v>-164151.93</v>
          </cell>
          <cell r="Z2116">
            <v>-164151.93</v>
          </cell>
          <cell r="AA2116">
            <v>-165965.81</v>
          </cell>
          <cell r="AD2116">
            <v>-163711.58916666664</v>
          </cell>
          <cell r="AE2116">
            <v>-163757.94083333333</v>
          </cell>
          <cell r="AF2116">
            <v>-163804.29249999998</v>
          </cell>
          <cell r="AG2116">
            <v>-163850.64416666664</v>
          </cell>
          <cell r="AH2116">
            <v>-163896.99583333332</v>
          </cell>
          <cell r="AI2116">
            <v>-163943.34749999997</v>
          </cell>
          <cell r="AJ2116">
            <v>-163989.69916666663</v>
          </cell>
          <cell r="AK2116">
            <v>-164036.05083333331</v>
          </cell>
          <cell r="AL2116">
            <v>-164082.40249999997</v>
          </cell>
          <cell r="AM2116">
            <v>-164128.75416666662</v>
          </cell>
          <cell r="AN2116">
            <v>-164227.5083333333</v>
          </cell>
          <cell r="AP2116">
            <v>-164529.82166666666</v>
          </cell>
          <cell r="AT2116">
            <v>0</v>
          </cell>
        </row>
        <row r="2117">
          <cell r="J2117">
            <v>-16928.46</v>
          </cell>
          <cell r="K2117">
            <v>-16928.46</v>
          </cell>
          <cell r="L2117">
            <v>-16928.46</v>
          </cell>
          <cell r="M2117">
            <v>-16928.46</v>
          </cell>
          <cell r="N2117">
            <v>-16426.490000000002</v>
          </cell>
          <cell r="O2117">
            <v>-16482.34</v>
          </cell>
          <cell r="P2117">
            <v>-16289.89</v>
          </cell>
          <cell r="Q2117">
            <v>-16289.89</v>
          </cell>
          <cell r="R2117">
            <v>-16289.89</v>
          </cell>
          <cell r="S2117">
            <v>-16289.89</v>
          </cell>
          <cell r="T2117">
            <v>-16289.89</v>
          </cell>
          <cell r="U2117">
            <v>-16289.89</v>
          </cell>
          <cell r="V2117">
            <v>-16289.89</v>
          </cell>
          <cell r="W2117">
            <v>-16289.89</v>
          </cell>
          <cell r="X2117">
            <v>-16289.89</v>
          </cell>
          <cell r="Y2117">
            <v>-15701.1</v>
          </cell>
          <cell r="Z2117">
            <v>-15553.39</v>
          </cell>
          <cell r="AA2117">
            <v>-15725.25</v>
          </cell>
          <cell r="AD2117">
            <v>-16769.631249999995</v>
          </cell>
          <cell r="AE2117">
            <v>-16716.41708333333</v>
          </cell>
          <cell r="AF2117">
            <v>-16663.202916666665</v>
          </cell>
          <cell r="AG2117">
            <v>-16609.98875</v>
          </cell>
          <cell r="AH2117">
            <v>-16556.774583333336</v>
          </cell>
          <cell r="AI2117">
            <v>-16503.560416666671</v>
          </cell>
          <cell r="AJ2117">
            <v>-16450.346250000002</v>
          </cell>
          <cell r="AK2117">
            <v>-16397.132083333334</v>
          </cell>
          <cell r="AL2117">
            <v>-16319.385000000002</v>
          </cell>
          <cell r="AM2117">
            <v>-16231.865833333331</v>
          </cell>
          <cell r="AN2117">
            <v>-16163.941250000002</v>
          </cell>
          <cell r="AP2117">
            <v>-16035.102916666665</v>
          </cell>
          <cell r="AT2117">
            <v>0</v>
          </cell>
        </row>
        <row r="2118">
          <cell r="J2118">
            <v>-2232333.2200000002</v>
          </cell>
          <cell r="K2118">
            <v>-2232333.2200000002</v>
          </cell>
          <cell r="L2118">
            <v>-2232333.2200000002</v>
          </cell>
          <cell r="M2118">
            <v>-2232333.2200000002</v>
          </cell>
          <cell r="N2118">
            <v>-2232333.2200000002</v>
          </cell>
          <cell r="O2118">
            <v>-2239518.56</v>
          </cell>
          <cell r="P2118">
            <v>-2239518.56</v>
          </cell>
          <cell r="Q2118">
            <v>-2239518.56</v>
          </cell>
          <cell r="R2118">
            <v>-2239518.56</v>
          </cell>
          <cell r="S2118">
            <v>-2239518.56</v>
          </cell>
          <cell r="T2118">
            <v>-2239518.56</v>
          </cell>
          <cell r="U2118">
            <v>-2239518.56</v>
          </cell>
          <cell r="V2118">
            <v>-2239518.56</v>
          </cell>
          <cell r="W2118">
            <v>-2239518.56</v>
          </cell>
          <cell r="X2118">
            <v>-2239518.56</v>
          </cell>
          <cell r="Y2118">
            <v>-2239518.56</v>
          </cell>
          <cell r="Z2118">
            <v>-2239518.56</v>
          </cell>
          <cell r="AA2118">
            <v>-2262847.4900000002</v>
          </cell>
          <cell r="AD2118">
            <v>-2233830.165833333</v>
          </cell>
          <cell r="AE2118">
            <v>-2234428.9441666664</v>
          </cell>
          <cell r="AF2118">
            <v>-2235027.7224999997</v>
          </cell>
          <cell r="AG2118">
            <v>-2235626.500833333</v>
          </cell>
          <cell r="AH2118">
            <v>-2236225.2791666663</v>
          </cell>
          <cell r="AI2118">
            <v>-2236824.0574999996</v>
          </cell>
          <cell r="AJ2118">
            <v>-2237422.835833333</v>
          </cell>
          <cell r="AK2118">
            <v>-2238021.6141666663</v>
          </cell>
          <cell r="AL2118">
            <v>-2238620.3924999996</v>
          </cell>
          <cell r="AM2118">
            <v>-2239219.1708333329</v>
          </cell>
          <cell r="AN2118">
            <v>-2240490.5987499994</v>
          </cell>
          <cell r="AP2118">
            <v>-2244378.7537500001</v>
          </cell>
          <cell r="AT2118">
            <v>0</v>
          </cell>
        </row>
        <row r="2119">
          <cell r="J2119">
            <v>-285317.05</v>
          </cell>
          <cell r="K2119">
            <v>-285317.05</v>
          </cell>
          <cell r="L2119">
            <v>-284920.25</v>
          </cell>
          <cell r="M2119">
            <v>-284920.25</v>
          </cell>
          <cell r="N2119">
            <v>-248014.65</v>
          </cell>
          <cell r="O2119">
            <v>-255784.92</v>
          </cell>
          <cell r="P2119">
            <v>-251770.87</v>
          </cell>
          <cell r="Q2119">
            <v>-237634.65</v>
          </cell>
          <cell r="R2119">
            <v>-237634.65</v>
          </cell>
          <cell r="S2119">
            <v>-246243.14</v>
          </cell>
          <cell r="T2119">
            <v>-245583.55</v>
          </cell>
          <cell r="U2119">
            <v>-245583.55</v>
          </cell>
          <cell r="V2119">
            <v>-245556.33</v>
          </cell>
          <cell r="W2119">
            <v>-205578.98</v>
          </cell>
          <cell r="X2119">
            <v>-206906.56</v>
          </cell>
          <cell r="Y2119">
            <v>-206411.6</v>
          </cell>
          <cell r="Z2119">
            <v>-206411.6</v>
          </cell>
          <cell r="AA2119">
            <v>-239181.43</v>
          </cell>
          <cell r="AD2119">
            <v>-279856.1925</v>
          </cell>
          <cell r="AE2119">
            <v>-275611.90666666668</v>
          </cell>
          <cell r="AF2119">
            <v>-270709.52333333337</v>
          </cell>
          <cell r="AG2119">
            <v>-265820.62791666662</v>
          </cell>
          <cell r="AH2119">
            <v>-261212.50916666666</v>
          </cell>
          <cell r="AI2119">
            <v>-257403.68499999994</v>
          </cell>
          <cell r="AJ2119">
            <v>-252424.56874999998</v>
          </cell>
          <cell r="AK2119">
            <v>-245851.57874999999</v>
          </cell>
          <cell r="AL2119">
            <v>-239329.81458333333</v>
          </cell>
          <cell r="AM2119">
            <v>-234325.16041666668</v>
          </cell>
          <cell r="AN2119">
            <v>-231899.88791666669</v>
          </cell>
          <cell r="AP2119">
            <v>-219296.28333333341</v>
          </cell>
          <cell r="AT2119">
            <v>0</v>
          </cell>
        </row>
        <row r="2120">
          <cell r="J2120">
            <v>-67999.600000000006</v>
          </cell>
          <cell r="K2120">
            <v>-67999.600000000006</v>
          </cell>
          <cell r="L2120">
            <v>-67999.600000000006</v>
          </cell>
          <cell r="M2120">
            <v>-67999.600000000006</v>
          </cell>
          <cell r="N2120">
            <v>-67999.600000000006</v>
          </cell>
          <cell r="O2120">
            <v>-68230.8</v>
          </cell>
          <cell r="P2120">
            <v>-68230.8</v>
          </cell>
          <cell r="Q2120">
            <v>-68230.8</v>
          </cell>
          <cell r="R2120">
            <v>-68230.8</v>
          </cell>
          <cell r="S2120">
            <v>-68230.8</v>
          </cell>
          <cell r="T2120">
            <v>-68230.8</v>
          </cell>
          <cell r="U2120">
            <v>-68230.8</v>
          </cell>
          <cell r="V2120">
            <v>-68230.8</v>
          </cell>
          <cell r="W2120">
            <v>-68230.8</v>
          </cell>
          <cell r="X2120">
            <v>-68230.8</v>
          </cell>
          <cell r="Y2120">
            <v>-68230.8</v>
          </cell>
          <cell r="Z2120">
            <v>-68230.8</v>
          </cell>
          <cell r="AA2120">
            <v>-68984.75</v>
          </cell>
          <cell r="AD2120">
            <v>-68047.766666666663</v>
          </cell>
          <cell r="AE2120">
            <v>-68067.03333333334</v>
          </cell>
          <cell r="AF2120">
            <v>-68086.3</v>
          </cell>
          <cell r="AG2120">
            <v>-68105.566666666666</v>
          </cell>
          <cell r="AH2120">
            <v>-68124.833333333358</v>
          </cell>
          <cell r="AI2120">
            <v>-68144.10000000002</v>
          </cell>
          <cell r="AJ2120">
            <v>-68163.366666666683</v>
          </cell>
          <cell r="AK2120">
            <v>-68182.633333333346</v>
          </cell>
          <cell r="AL2120">
            <v>-68201.900000000009</v>
          </cell>
          <cell r="AM2120">
            <v>-68221.166666666686</v>
          </cell>
          <cell r="AN2120">
            <v>-68262.214583333349</v>
          </cell>
          <cell r="AP2120">
            <v>-68387.872916666674</v>
          </cell>
          <cell r="AT2120">
            <v>0</v>
          </cell>
        </row>
        <row r="2121">
          <cell r="J2121">
            <v>-202736.8</v>
          </cell>
          <cell r="K2121">
            <v>-202736.8</v>
          </cell>
          <cell r="L2121">
            <v>-202736.8</v>
          </cell>
          <cell r="M2121">
            <v>-202736.8</v>
          </cell>
          <cell r="N2121">
            <v>-202318.5</v>
          </cell>
          <cell r="O2121">
            <v>-203006.38</v>
          </cell>
          <cell r="P2121">
            <v>-203006.38</v>
          </cell>
          <cell r="Q2121">
            <v>-203006.38</v>
          </cell>
          <cell r="R2121">
            <v>-203006.38</v>
          </cell>
          <cell r="S2121">
            <v>-203006.38</v>
          </cell>
          <cell r="T2121">
            <v>-203006.38</v>
          </cell>
          <cell r="U2121">
            <v>-202249.16</v>
          </cell>
          <cell r="V2121">
            <v>-202249.16</v>
          </cell>
          <cell r="W2121">
            <v>-202249.16</v>
          </cell>
          <cell r="X2121">
            <v>-202249.16</v>
          </cell>
          <cell r="Y2121">
            <v>-202249.16</v>
          </cell>
          <cell r="Z2121">
            <v>-202101.45</v>
          </cell>
          <cell r="AA2121">
            <v>-204219.43</v>
          </cell>
          <cell r="AD2121">
            <v>-203121.18583333332</v>
          </cell>
          <cell r="AE2121">
            <v>-203005.95416666669</v>
          </cell>
          <cell r="AF2121">
            <v>-202890.7225</v>
          </cell>
          <cell r="AG2121">
            <v>-202835.3879166666</v>
          </cell>
          <cell r="AH2121">
            <v>-202816.8820833333</v>
          </cell>
          <cell r="AI2121">
            <v>-202775.77666666664</v>
          </cell>
          <cell r="AJ2121">
            <v>-202735.13999999998</v>
          </cell>
          <cell r="AK2121">
            <v>-202694.5033333333</v>
          </cell>
          <cell r="AL2121">
            <v>-202653.86666666661</v>
          </cell>
          <cell r="AM2121">
            <v>-202624.5045833333</v>
          </cell>
          <cell r="AN2121">
            <v>-202666.0045833333</v>
          </cell>
          <cell r="AP2121">
            <v>-202862.72750000001</v>
          </cell>
          <cell r="AT2121">
            <v>0</v>
          </cell>
        </row>
        <row r="2122">
          <cell r="J2122">
            <v>-1223700.68</v>
          </cell>
          <cell r="K2122">
            <v>-1250259.75</v>
          </cell>
          <cell r="L2122">
            <v>-1250259.75</v>
          </cell>
          <cell r="M2122">
            <v>-1250259.75</v>
          </cell>
          <cell r="N2122">
            <v>-3425380.05</v>
          </cell>
          <cell r="O2122">
            <v>-3437026.34</v>
          </cell>
          <cell r="P2122">
            <v>-3437026.34</v>
          </cell>
          <cell r="Q2122">
            <v>-3114455.47</v>
          </cell>
          <cell r="R2122">
            <v>-3114455.47</v>
          </cell>
          <cell r="S2122">
            <v>-3114455.47</v>
          </cell>
          <cell r="T2122">
            <v>-3117542.9</v>
          </cell>
          <cell r="U2122">
            <v>-2883498.9</v>
          </cell>
          <cell r="V2122">
            <v>-2883498.9</v>
          </cell>
          <cell r="W2122">
            <v>-2842206.36</v>
          </cell>
          <cell r="X2122">
            <v>-2842206.36</v>
          </cell>
          <cell r="Y2122">
            <v>-2842206.36</v>
          </cell>
          <cell r="Z2122">
            <v>-2735966.64</v>
          </cell>
          <cell r="AA2122">
            <v>-2766199.07</v>
          </cell>
          <cell r="AD2122">
            <v>-1868158.5358333334</v>
          </cell>
          <cell r="AE2122">
            <v>-2023051.1358333332</v>
          </cell>
          <cell r="AF2122">
            <v>-2177943.7358333333</v>
          </cell>
          <cell r="AG2122">
            <v>-2334300.1283333329</v>
          </cell>
          <cell r="AH2122">
            <v>-2482368.4799999995</v>
          </cell>
          <cell r="AI2122">
            <v>-2620684.9983333326</v>
          </cell>
          <cell r="AJ2122">
            <v>-2756174.3662499995</v>
          </cell>
          <cell r="AK2122">
            <v>-2888836.5837499998</v>
          </cell>
          <cell r="AL2122">
            <v>-3021498.8012499996</v>
          </cell>
          <cell r="AM2122">
            <v>-3059104.3512499998</v>
          </cell>
          <cell r="AN2122">
            <v>-3002427.65625</v>
          </cell>
          <cell r="AP2122">
            <v>-2902562.0566666666</v>
          </cell>
          <cell r="AT2122">
            <v>0</v>
          </cell>
        </row>
        <row r="2123">
          <cell r="J2123">
            <v>-102133.5</v>
          </cell>
          <cell r="K2123">
            <v>-97060.160000000003</v>
          </cell>
          <cell r="L2123">
            <v>-77020.45</v>
          </cell>
          <cell r="M2123">
            <v>-76462.89</v>
          </cell>
          <cell r="N2123">
            <v>-73881.009999999995</v>
          </cell>
          <cell r="O2123">
            <v>-82784.89</v>
          </cell>
          <cell r="P2123">
            <v>-81918.94</v>
          </cell>
          <cell r="Q2123">
            <v>-70035.72</v>
          </cell>
          <cell r="R2123">
            <v>-70035.72</v>
          </cell>
          <cell r="S2123">
            <v>-72618.259999999995</v>
          </cell>
          <cell r="T2123">
            <v>-72618.259999999995</v>
          </cell>
          <cell r="U2123">
            <v>-72296.710000000006</v>
          </cell>
          <cell r="V2123">
            <v>-71948.89</v>
          </cell>
          <cell r="W2123">
            <v>-71564</v>
          </cell>
          <cell r="X2123">
            <v>-71564</v>
          </cell>
          <cell r="Y2123">
            <v>-68633.509999999995</v>
          </cell>
          <cell r="Z2123">
            <v>-68116.31</v>
          </cell>
          <cell r="AA2123">
            <v>-83721.3</v>
          </cell>
          <cell r="AD2123">
            <v>-96663.557499999995</v>
          </cell>
          <cell r="AE2123">
            <v>-92676.677499999991</v>
          </cell>
          <cell r="AF2123">
            <v>-88700.420833333337</v>
          </cell>
          <cell r="AG2123">
            <v>-84764.736250000002</v>
          </cell>
          <cell r="AH2123">
            <v>-80942.038750000007</v>
          </cell>
          <cell r="AI2123">
            <v>-77814.51708333334</v>
          </cell>
          <cell r="AJ2123">
            <v>-75494.485000000001</v>
          </cell>
          <cell r="AK2123">
            <v>-74204.792916666658</v>
          </cell>
          <cell r="AL2123">
            <v>-73651.21666666666</v>
          </cell>
          <cell r="AM2123">
            <v>-73084.796666666676</v>
          </cell>
          <cell r="AN2123">
            <v>-72883.61791666667</v>
          </cell>
          <cell r="AP2123">
            <v>-73643.064166666663</v>
          </cell>
          <cell r="AT2123">
            <v>0</v>
          </cell>
        </row>
        <row r="2124">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D2124">
            <v>0</v>
          </cell>
          <cell r="AE2124">
            <v>0</v>
          </cell>
          <cell r="AF2124">
            <v>0</v>
          </cell>
          <cell r="AG2124">
            <v>0</v>
          </cell>
          <cell r="AH2124">
            <v>0</v>
          </cell>
          <cell r="AI2124">
            <v>0</v>
          </cell>
          <cell r="AJ2124">
            <v>0</v>
          </cell>
          <cell r="AK2124">
            <v>0</v>
          </cell>
          <cell r="AL2124">
            <v>0</v>
          </cell>
          <cell r="AM2124">
            <v>0</v>
          </cell>
          <cell r="AN2124">
            <v>0</v>
          </cell>
          <cell r="AP2124">
            <v>0</v>
          </cell>
          <cell r="AT2124">
            <v>0</v>
          </cell>
        </row>
        <row r="2125">
          <cell r="J2125">
            <v>-1267.27</v>
          </cell>
          <cell r="K2125">
            <v>-1267.27</v>
          </cell>
          <cell r="L2125">
            <v>-1267.27</v>
          </cell>
          <cell r="M2125">
            <v>-1267.27</v>
          </cell>
          <cell r="N2125">
            <v>-1267.27</v>
          </cell>
          <cell r="O2125">
            <v>-1271.58</v>
          </cell>
          <cell r="P2125">
            <v>-1271.58</v>
          </cell>
          <cell r="Q2125">
            <v>-32.51</v>
          </cell>
          <cell r="R2125">
            <v>-32.51</v>
          </cell>
          <cell r="S2125">
            <v>-32.51</v>
          </cell>
          <cell r="T2125">
            <v>-32.51</v>
          </cell>
          <cell r="U2125">
            <v>-32.51</v>
          </cell>
          <cell r="V2125">
            <v>-32.51</v>
          </cell>
          <cell r="W2125">
            <v>-32.51</v>
          </cell>
          <cell r="X2125">
            <v>-32.51</v>
          </cell>
          <cell r="Y2125">
            <v>-32.51</v>
          </cell>
          <cell r="Z2125">
            <v>-32.51</v>
          </cell>
          <cell r="AA2125">
            <v>-32.869999999999997</v>
          </cell>
          <cell r="AD2125">
            <v>-1216.5400000000002</v>
          </cell>
          <cell r="AE2125">
            <v>-1113.6433333333334</v>
          </cell>
          <cell r="AF2125">
            <v>-1010.7466666666668</v>
          </cell>
          <cell r="AG2125">
            <v>-907.85</v>
          </cell>
          <cell r="AH2125">
            <v>-804.95333333333338</v>
          </cell>
          <cell r="AI2125">
            <v>-702.05666666666673</v>
          </cell>
          <cell r="AJ2125">
            <v>-599.16000000000008</v>
          </cell>
          <cell r="AK2125">
            <v>-496.26333333333349</v>
          </cell>
          <cell r="AL2125">
            <v>-393.36666666666679</v>
          </cell>
          <cell r="AM2125">
            <v>-290.47000000000014</v>
          </cell>
          <cell r="AN2125">
            <v>-187.40874999999997</v>
          </cell>
          <cell r="AP2125">
            <v>-32.585000000000001</v>
          </cell>
          <cell r="AT2125">
            <v>0</v>
          </cell>
        </row>
        <row r="2126">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D2126">
            <v>0</v>
          </cell>
          <cell r="AE2126">
            <v>0</v>
          </cell>
          <cell r="AF2126">
            <v>0</v>
          </cell>
          <cell r="AG2126">
            <v>0</v>
          </cell>
          <cell r="AH2126">
            <v>0</v>
          </cell>
          <cell r="AI2126">
            <v>0</v>
          </cell>
          <cell r="AJ2126">
            <v>0</v>
          </cell>
          <cell r="AK2126">
            <v>0</v>
          </cell>
          <cell r="AL2126">
            <v>0</v>
          </cell>
          <cell r="AM2126">
            <v>0</v>
          </cell>
          <cell r="AN2126">
            <v>0</v>
          </cell>
          <cell r="AP2126">
            <v>0</v>
          </cell>
          <cell r="AT2126">
            <v>0</v>
          </cell>
        </row>
        <row r="2127">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D2127">
            <v>0</v>
          </cell>
          <cell r="AE2127">
            <v>0</v>
          </cell>
          <cell r="AF2127">
            <v>0</v>
          </cell>
          <cell r="AG2127">
            <v>0</v>
          </cell>
          <cell r="AH2127">
            <v>0</v>
          </cell>
          <cell r="AI2127">
            <v>0</v>
          </cell>
          <cell r="AJ2127">
            <v>0</v>
          </cell>
          <cell r="AK2127">
            <v>0</v>
          </cell>
          <cell r="AL2127">
            <v>0</v>
          </cell>
          <cell r="AM2127">
            <v>0</v>
          </cell>
          <cell r="AN2127">
            <v>0</v>
          </cell>
          <cell r="AP2127">
            <v>0</v>
          </cell>
          <cell r="AT2127">
            <v>0</v>
          </cell>
        </row>
        <row r="2128">
          <cell r="J2128">
            <v>-96986.5</v>
          </cell>
          <cell r="K2128">
            <v>-96986.5</v>
          </cell>
          <cell r="L2128">
            <v>-96986.5</v>
          </cell>
          <cell r="M2128">
            <v>-96986.5</v>
          </cell>
          <cell r="N2128">
            <v>-96986.5</v>
          </cell>
          <cell r="O2128">
            <v>-101316.25</v>
          </cell>
          <cell r="P2128">
            <v>-101316.25</v>
          </cell>
          <cell r="Q2128">
            <v>-101316.25</v>
          </cell>
          <cell r="R2128">
            <v>-101316.25</v>
          </cell>
          <cell r="S2128">
            <v>-102004.93</v>
          </cell>
          <cell r="T2128">
            <v>-102004.93</v>
          </cell>
          <cell r="U2128">
            <v>-102004.93</v>
          </cell>
          <cell r="V2128">
            <v>-102004.93</v>
          </cell>
          <cell r="W2128">
            <v>-102004.93</v>
          </cell>
          <cell r="X2128">
            <v>-102004.93</v>
          </cell>
          <cell r="Y2128">
            <v>-102004.93</v>
          </cell>
          <cell r="Z2128">
            <v>-102004.93</v>
          </cell>
          <cell r="AA2128">
            <v>-107132.09</v>
          </cell>
          <cell r="AD2128">
            <v>-97810.946249999994</v>
          </cell>
          <cell r="AE2128">
            <v>-98223.482083333321</v>
          </cell>
          <cell r="AF2128">
            <v>-98638.851250000007</v>
          </cell>
          <cell r="AG2128">
            <v>-99057.053750000006</v>
          </cell>
          <cell r="AH2128">
            <v>-99475.256249999991</v>
          </cell>
          <cell r="AI2128">
            <v>-99893.458749999991</v>
          </cell>
          <cell r="AJ2128">
            <v>-100311.66124999999</v>
          </cell>
          <cell r="AK2128">
            <v>-100729.86374999997</v>
          </cell>
          <cell r="AL2128">
            <v>-101148.06624999997</v>
          </cell>
          <cell r="AM2128">
            <v>-101566.26874999999</v>
          </cell>
          <cell r="AN2128">
            <v>-102017.69666666664</v>
          </cell>
          <cell r="AP2128">
            <v>-102987.0033333333</v>
          </cell>
          <cell r="AT2128">
            <v>0</v>
          </cell>
        </row>
        <row r="2129">
          <cell r="J2129">
            <v>-22848.97</v>
          </cell>
          <cell r="K2129">
            <v>-22848.97</v>
          </cell>
          <cell r="L2129">
            <v>-22848.97</v>
          </cell>
          <cell r="M2129">
            <v>-22848.97</v>
          </cell>
          <cell r="N2129">
            <v>-22848.97</v>
          </cell>
          <cell r="O2129">
            <v>-31865.89</v>
          </cell>
          <cell r="P2129">
            <v>-31865.89</v>
          </cell>
          <cell r="Q2129">
            <v>-31865.89</v>
          </cell>
          <cell r="R2129">
            <v>-31865.89</v>
          </cell>
          <cell r="S2129">
            <v>-32554.57</v>
          </cell>
          <cell r="T2129">
            <v>-32500.97</v>
          </cell>
          <cell r="U2129">
            <v>-32500.97</v>
          </cell>
          <cell r="V2129">
            <v>-32500.97</v>
          </cell>
          <cell r="W2129">
            <v>-32500.97</v>
          </cell>
          <cell r="X2129">
            <v>-32500.97</v>
          </cell>
          <cell r="Y2129">
            <v>-32500.97</v>
          </cell>
          <cell r="Z2129">
            <v>-32484.92</v>
          </cell>
          <cell r="AA2129">
            <v>-26096.63</v>
          </cell>
          <cell r="AD2129">
            <v>-24672.864166666666</v>
          </cell>
          <cell r="AE2129">
            <v>-25466.815833333338</v>
          </cell>
          <cell r="AF2129">
            <v>-26263.600833333334</v>
          </cell>
          <cell r="AG2129">
            <v>-27065.576666666671</v>
          </cell>
          <cell r="AH2129">
            <v>-27869.910000000003</v>
          </cell>
          <cell r="AI2129">
            <v>-28674.243333333328</v>
          </cell>
          <cell r="AJ2129">
            <v>-29478.576666666671</v>
          </cell>
          <cell r="AK2129">
            <v>-30282.909999999993</v>
          </cell>
          <cell r="AL2129">
            <v>-31087.243333333328</v>
          </cell>
          <cell r="AM2129">
            <v>-31890.907916666663</v>
          </cell>
          <cell r="AN2129">
            <v>-32052.019999999993</v>
          </cell>
          <cell r="AP2129">
            <v>-31090.476666666669</v>
          </cell>
          <cell r="AT2129">
            <v>0</v>
          </cell>
        </row>
        <row r="2130">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D2130">
            <v>0</v>
          </cell>
          <cell r="AE2130">
            <v>0</v>
          </cell>
          <cell r="AF2130">
            <v>0</v>
          </cell>
          <cell r="AG2130">
            <v>0</v>
          </cell>
          <cell r="AH2130">
            <v>0</v>
          </cell>
          <cell r="AI2130">
            <v>0</v>
          </cell>
          <cell r="AJ2130">
            <v>0</v>
          </cell>
          <cell r="AK2130">
            <v>0</v>
          </cell>
          <cell r="AL2130">
            <v>0</v>
          </cell>
          <cell r="AM2130">
            <v>0</v>
          </cell>
          <cell r="AN2130">
            <v>0</v>
          </cell>
          <cell r="AP2130">
            <v>0</v>
          </cell>
          <cell r="AT2130" t="str">
            <v>56</v>
          </cell>
        </row>
        <row r="2131">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-50000</v>
          </cell>
          <cell r="AD2131">
            <v>0</v>
          </cell>
          <cell r="AE2131">
            <v>0</v>
          </cell>
          <cell r="AF2131">
            <v>0</v>
          </cell>
          <cell r="AG2131">
            <v>0</v>
          </cell>
          <cell r="AH2131">
            <v>0</v>
          </cell>
          <cell r="AI2131">
            <v>0</v>
          </cell>
          <cell r="AJ2131">
            <v>0</v>
          </cell>
          <cell r="AK2131">
            <v>0</v>
          </cell>
          <cell r="AL2131">
            <v>0</v>
          </cell>
          <cell r="AM2131">
            <v>0</v>
          </cell>
          <cell r="AN2131">
            <v>-2083.3333333333335</v>
          </cell>
          <cell r="AP2131">
            <v>-8514.5029166666664</v>
          </cell>
          <cell r="AT2131" t="str">
            <v>57</v>
          </cell>
        </row>
        <row r="2132">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D2132">
            <v>0</v>
          </cell>
          <cell r="AE2132">
            <v>0</v>
          </cell>
          <cell r="AF2132">
            <v>0</v>
          </cell>
          <cell r="AG2132">
            <v>0</v>
          </cell>
          <cell r="AH2132">
            <v>0</v>
          </cell>
          <cell r="AI2132">
            <v>0</v>
          </cell>
          <cell r="AJ2132">
            <v>0</v>
          </cell>
          <cell r="AK2132">
            <v>0</v>
          </cell>
          <cell r="AL2132">
            <v>0</v>
          </cell>
          <cell r="AM2132">
            <v>0</v>
          </cell>
          <cell r="AN2132">
            <v>0</v>
          </cell>
          <cell r="AP2132">
            <v>0</v>
          </cell>
          <cell r="AT2132" t="str">
            <v>57</v>
          </cell>
        </row>
        <row r="2133">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D2133">
            <v>0</v>
          </cell>
          <cell r="AE2133">
            <v>0</v>
          </cell>
          <cell r="AF2133">
            <v>0</v>
          </cell>
          <cell r="AG2133">
            <v>0</v>
          </cell>
          <cell r="AH2133">
            <v>0</v>
          </cell>
          <cell r="AI2133">
            <v>0</v>
          </cell>
          <cell r="AJ2133">
            <v>0</v>
          </cell>
          <cell r="AK2133">
            <v>0</v>
          </cell>
          <cell r="AL2133">
            <v>0</v>
          </cell>
          <cell r="AM2133">
            <v>0</v>
          </cell>
          <cell r="AN2133">
            <v>0</v>
          </cell>
          <cell r="AP2133">
            <v>0</v>
          </cell>
          <cell r="AT2133" t="str">
            <v>56</v>
          </cell>
        </row>
        <row r="2134">
          <cell r="J2134">
            <v>0</v>
          </cell>
          <cell r="K2134">
            <v>0</v>
          </cell>
          <cell r="L2134">
            <v>0</v>
          </cell>
          <cell r="M2134">
            <v>0</v>
          </cell>
          <cell r="N2134">
            <v>0</v>
          </cell>
          <cell r="O2134">
            <v>0</v>
          </cell>
          <cell r="P2134">
            <v>0</v>
          </cell>
          <cell r="Q2134">
            <v>-665054.71999999997</v>
          </cell>
          <cell r="R2134">
            <v>0</v>
          </cell>
          <cell r="S2134">
            <v>0</v>
          </cell>
          <cell r="T2134">
            <v>0</v>
          </cell>
          <cell r="U2134">
            <v>0</v>
          </cell>
          <cell r="V2134">
            <v>0</v>
          </cell>
          <cell r="W2134">
            <v>0</v>
          </cell>
          <cell r="X2134">
            <v>0</v>
          </cell>
          <cell r="Y2134">
            <v>0</v>
          </cell>
          <cell r="Z2134">
            <v>0</v>
          </cell>
          <cell r="AA2134">
            <v>0</v>
          </cell>
          <cell r="AD2134">
            <v>-74989.473750000005</v>
          </cell>
          <cell r="AE2134">
            <v>-76434.054166666654</v>
          </cell>
          <cell r="AF2134">
            <v>-60674.433749999997</v>
          </cell>
          <cell r="AG2134">
            <v>-55421.226666666662</v>
          </cell>
          <cell r="AH2134">
            <v>-55421.226666666662</v>
          </cell>
          <cell r="AI2134">
            <v>-55421.226666666662</v>
          </cell>
          <cell r="AJ2134">
            <v>-55421.226666666662</v>
          </cell>
          <cell r="AK2134">
            <v>-55421.226666666662</v>
          </cell>
          <cell r="AL2134">
            <v>-55421.226666666662</v>
          </cell>
          <cell r="AM2134">
            <v>-55421.226666666662</v>
          </cell>
          <cell r="AN2134">
            <v>-55421.226666666662</v>
          </cell>
          <cell r="AP2134">
            <v>-27710.613333333331</v>
          </cell>
          <cell r="AT2134" t="str">
            <v>56</v>
          </cell>
        </row>
        <row r="2135">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D2135">
            <v>0</v>
          </cell>
          <cell r="AE2135">
            <v>0</v>
          </cell>
          <cell r="AF2135">
            <v>0</v>
          </cell>
          <cell r="AG2135">
            <v>0</v>
          </cell>
          <cell r="AH2135">
            <v>0</v>
          </cell>
          <cell r="AI2135">
            <v>0</v>
          </cell>
          <cell r="AJ2135">
            <v>0</v>
          </cell>
          <cell r="AK2135">
            <v>0</v>
          </cell>
          <cell r="AL2135">
            <v>0</v>
          </cell>
          <cell r="AM2135">
            <v>0</v>
          </cell>
          <cell r="AN2135">
            <v>0</v>
          </cell>
          <cell r="AP2135">
            <v>0</v>
          </cell>
          <cell r="AT2135" t="str">
            <v>55</v>
          </cell>
        </row>
        <row r="2136">
          <cell r="J2136">
            <v>0</v>
          </cell>
          <cell r="K2136">
            <v>0</v>
          </cell>
          <cell r="L2136">
            <v>0</v>
          </cell>
          <cell r="M2136">
            <v>0</v>
          </cell>
          <cell r="N2136">
            <v>0</v>
          </cell>
          <cell r="O2136">
            <v>0</v>
          </cell>
          <cell r="P2136">
            <v>0</v>
          </cell>
          <cell r="Q2136">
            <v>0</v>
          </cell>
          <cell r="R2136">
            <v>-626911.12</v>
          </cell>
          <cell r="S2136">
            <v>-603300.19999999995</v>
          </cell>
          <cell r="T2136">
            <v>-579649.73</v>
          </cell>
          <cell r="U2136">
            <v>-555959.64</v>
          </cell>
          <cell r="V2136">
            <v>-532229.87</v>
          </cell>
          <cell r="W2136">
            <v>-1380869.56</v>
          </cell>
          <cell r="X2136">
            <v>-1339204.33</v>
          </cell>
          <cell r="Y2136">
            <v>-1297468.83</v>
          </cell>
          <cell r="Z2136">
            <v>-1255663.42</v>
          </cell>
          <cell r="AA2136">
            <v>-1213787.99</v>
          </cell>
          <cell r="AD2136">
            <v>0</v>
          </cell>
          <cell r="AE2136">
            <v>-26121.296666666665</v>
          </cell>
          <cell r="AF2136">
            <v>-77380.101666666669</v>
          </cell>
          <cell r="AG2136">
            <v>-126669.68208333332</v>
          </cell>
          <cell r="AH2136">
            <v>-173986.73916666667</v>
          </cell>
          <cell r="AI2136">
            <v>-219327.96875</v>
          </cell>
          <cell r="AJ2136">
            <v>-299040.44500000001</v>
          </cell>
          <cell r="AK2136">
            <v>-412376.85708333337</v>
          </cell>
          <cell r="AL2136">
            <v>-522238.23875000002</v>
          </cell>
          <cell r="AM2136">
            <v>-628618.74916666665</v>
          </cell>
          <cell r="AN2136">
            <v>-731512.55791666673</v>
          </cell>
          <cell r="AP2136">
            <v>-900978.64374999993</v>
          </cell>
          <cell r="AT2136" t="str">
            <v>56</v>
          </cell>
        </row>
        <row r="2137">
          <cell r="J2137">
            <v>-59922455.329999998</v>
          </cell>
          <cell r="K2137">
            <v>-44012765.350000001</v>
          </cell>
          <cell r="L2137">
            <v>-38679699.950000003</v>
          </cell>
          <cell r="M2137">
            <v>-35878146.840000004</v>
          </cell>
          <cell r="N2137">
            <v>-31839193.699999999</v>
          </cell>
          <cell r="O2137">
            <v>-32165871.850000001</v>
          </cell>
          <cell r="P2137">
            <v>-31072816.43</v>
          </cell>
          <cell r="Q2137">
            <v>-30997296.890000001</v>
          </cell>
          <cell r="R2137">
            <v>-28135562.329999998</v>
          </cell>
          <cell r="S2137">
            <v>-46245725.299999997</v>
          </cell>
          <cell r="T2137">
            <v>-30226513.879999999</v>
          </cell>
          <cell r="U2137">
            <v>-23050476.719999999</v>
          </cell>
          <cell r="V2137">
            <v>-25395603.059999999</v>
          </cell>
          <cell r="W2137">
            <v>-29338119.989999998</v>
          </cell>
          <cell r="X2137">
            <v>-36415319.200000003</v>
          </cell>
          <cell r="Y2137">
            <v>-27519500.25</v>
          </cell>
          <cell r="Z2137">
            <v>-31386295.73</v>
          </cell>
          <cell r="AA2137">
            <v>-28880671.18</v>
          </cell>
          <cell r="AD2137">
            <v>-58060640.549166672</v>
          </cell>
          <cell r="AE2137">
            <v>-53513059.482499994</v>
          </cell>
          <cell r="AF2137">
            <v>-48013026.087916672</v>
          </cell>
          <cell r="AG2137">
            <v>-42343274.510833338</v>
          </cell>
          <cell r="AH2137">
            <v>-37873595.99583333</v>
          </cell>
          <cell r="AI2137">
            <v>-34580258.202916667</v>
          </cell>
          <cell r="AJ2137">
            <v>-32530195.801666666</v>
          </cell>
          <cell r="AK2137">
            <v>-31824403.047083337</v>
          </cell>
          <cell r="AL2137">
            <v>-31381776.907916665</v>
          </cell>
          <cell r="AM2137">
            <v>-31014629.217916664</v>
          </cell>
          <cell r="AN2137">
            <v>-30858875.107916668</v>
          </cell>
          <cell r="AP2137">
            <v>-31485116.838333338</v>
          </cell>
          <cell r="AT2137" t="str">
            <v>56</v>
          </cell>
        </row>
        <row r="2138">
          <cell r="J2138">
            <v>-29210862.949999999</v>
          </cell>
          <cell r="K2138">
            <v>-20222942.600000001</v>
          </cell>
          <cell r="L2138">
            <v>-18950166.399999999</v>
          </cell>
          <cell r="M2138">
            <v>-18574766.75</v>
          </cell>
          <cell r="N2138">
            <v>-18127025.32</v>
          </cell>
          <cell r="O2138">
            <v>-18524557.609999999</v>
          </cell>
          <cell r="P2138">
            <v>-14359173.48</v>
          </cell>
          <cell r="Q2138">
            <v>-13172212.289999999</v>
          </cell>
          <cell r="R2138">
            <v>-14851037.57</v>
          </cell>
          <cell r="S2138">
            <v>-22327681.300000001</v>
          </cell>
          <cell r="T2138">
            <v>-11396419.23</v>
          </cell>
          <cell r="U2138">
            <v>-9603070.5299999993</v>
          </cell>
          <cell r="V2138">
            <v>-11901532.75</v>
          </cell>
          <cell r="W2138">
            <v>-14693221.49</v>
          </cell>
          <cell r="X2138">
            <v>-18843351.300000001</v>
          </cell>
          <cell r="Y2138">
            <v>-13698998.050000001</v>
          </cell>
          <cell r="Z2138">
            <v>-18433884.260000002</v>
          </cell>
          <cell r="AA2138">
            <v>-17967511.760000002</v>
          </cell>
          <cell r="AD2138">
            <v>-29770929.738333333</v>
          </cell>
          <cell r="AE2138">
            <v>-26838861.80208334</v>
          </cell>
          <cell r="AF2138">
            <v>-23854863.027083334</v>
          </cell>
          <cell r="AG2138">
            <v>-20901146.637083333</v>
          </cell>
          <cell r="AH2138">
            <v>-18487898.971249998</v>
          </cell>
          <cell r="AI2138">
            <v>-16722104.244166665</v>
          </cell>
          <cell r="AJ2138">
            <v>-15770477.106249997</v>
          </cell>
          <cell r="AK2138">
            <v>-15535621.430833332</v>
          </cell>
          <cell r="AL2138">
            <v>-15328013.772500001</v>
          </cell>
          <cell r="AM2138">
            <v>-15137642.532500001</v>
          </cell>
          <cell r="AN2138">
            <v>-15127218.077916667</v>
          </cell>
          <cell r="AP2138">
            <v>-16596717.4825</v>
          </cell>
          <cell r="AT2138" t="str">
            <v>56</v>
          </cell>
        </row>
        <row r="2139">
          <cell r="J2139">
            <v>-12997192.91</v>
          </cell>
          <cell r="K2139">
            <v>-12761623.57</v>
          </cell>
          <cell r="L2139">
            <v>-11171159.92</v>
          </cell>
          <cell r="M2139">
            <v>-11722522.130000001</v>
          </cell>
          <cell r="N2139">
            <v>-13073739.57</v>
          </cell>
          <cell r="O2139">
            <v>-10310287.039999999</v>
          </cell>
          <cell r="P2139">
            <v>-12748508.48</v>
          </cell>
          <cell r="Q2139">
            <v>-10331786.85</v>
          </cell>
          <cell r="R2139">
            <v>-12211872.08</v>
          </cell>
          <cell r="S2139">
            <v>-15273602.550000001</v>
          </cell>
          <cell r="T2139">
            <v>-14272259.380000001</v>
          </cell>
          <cell r="U2139">
            <v>-10221812.66</v>
          </cell>
          <cell r="V2139">
            <v>-11342142.98</v>
          </cell>
          <cell r="W2139">
            <v>-10897306.34</v>
          </cell>
          <cell r="X2139">
            <v>-10583888.91</v>
          </cell>
          <cell r="Y2139">
            <v>-7868646.1200000001</v>
          </cell>
          <cell r="Z2139">
            <v>-8235923.8300000001</v>
          </cell>
          <cell r="AA2139">
            <v>-6621187.5800000001</v>
          </cell>
          <cell r="AD2139">
            <v>-16446298.762916664</v>
          </cell>
          <cell r="AE2139">
            <v>-14942125.469999999</v>
          </cell>
          <cell r="AF2139">
            <v>-13624651.280416666</v>
          </cell>
          <cell r="AG2139">
            <v>-12768342.762083335</v>
          </cell>
          <cell r="AH2139">
            <v>-12415028.272916665</v>
          </cell>
          <cell r="AI2139">
            <v>-12189070.181249999</v>
          </cell>
          <cell r="AJ2139">
            <v>-12042429.882916667</v>
          </cell>
          <cell r="AK2139">
            <v>-11940280.372916667</v>
          </cell>
          <cell r="AL2139">
            <v>-11755232.580416666</v>
          </cell>
          <cell r="AM2139">
            <v>-11393078.7575</v>
          </cell>
          <cell r="AN2139">
            <v>-11037790.624166667</v>
          </cell>
          <cell r="AP2139">
            <v>-10643893.807500001</v>
          </cell>
          <cell r="AT2139" t="str">
            <v>56</v>
          </cell>
        </row>
        <row r="2140">
          <cell r="J2140">
            <v>-8182862.0300000003</v>
          </cell>
          <cell r="K2140">
            <v>-7097374.9400000004</v>
          </cell>
          <cell r="L2140">
            <v>-6176465.9400000004</v>
          </cell>
          <cell r="M2140">
            <v>-6658443.1900000004</v>
          </cell>
          <cell r="N2140">
            <v>-7343667.1399999997</v>
          </cell>
          <cell r="O2140">
            <v>-6867124.21</v>
          </cell>
          <cell r="P2140">
            <v>-6933190.2699999996</v>
          </cell>
          <cell r="Q2140">
            <v>-5928762.4100000001</v>
          </cell>
          <cell r="R2140">
            <v>-7496493.4800000004</v>
          </cell>
          <cell r="S2140">
            <v>-9336375.3300000001</v>
          </cell>
          <cell r="T2140">
            <v>-8882777.9100000001</v>
          </cell>
          <cell r="U2140">
            <v>-6696845.6399999997</v>
          </cell>
          <cell r="V2140">
            <v>-7153237.6200000001</v>
          </cell>
          <cell r="W2140">
            <v>-7339556.2400000002</v>
          </cell>
          <cell r="X2140">
            <v>-7506975.8099999996</v>
          </cell>
          <cell r="Y2140">
            <v>-6468904</v>
          </cell>
          <cell r="Z2140">
            <v>-7342122.9199999999</v>
          </cell>
          <cell r="AA2140">
            <v>-7415821.1500000004</v>
          </cell>
          <cell r="AD2140">
            <v>-9538704.2070833314</v>
          </cell>
          <cell r="AE2140">
            <v>-8714695.1145833321</v>
          </cell>
          <cell r="AF2140">
            <v>-8030433.5112499995</v>
          </cell>
          <cell r="AG2140">
            <v>-7605576.6866666665</v>
          </cell>
          <cell r="AH2140">
            <v>-7403721.494583332</v>
          </cell>
          <cell r="AI2140">
            <v>-7257130.8570833327</v>
          </cell>
          <cell r="AJ2140">
            <v>-7224320.7275</v>
          </cell>
          <cell r="AK2140">
            <v>-7289849.5262500001</v>
          </cell>
          <cell r="AL2140">
            <v>-7337389.9712500004</v>
          </cell>
          <cell r="AM2140">
            <v>-7329428.1625000006</v>
          </cell>
          <cell r="AN2140">
            <v>-7352226.1924999999</v>
          </cell>
          <cell r="AP2140">
            <v>-7711267.7749999994</v>
          </cell>
          <cell r="AT2140" t="str">
            <v>56</v>
          </cell>
        </row>
        <row r="2141">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D2141">
            <v>0</v>
          </cell>
          <cell r="AE2141">
            <v>0</v>
          </cell>
          <cell r="AF2141">
            <v>0</v>
          </cell>
          <cell r="AG2141">
            <v>0</v>
          </cell>
          <cell r="AH2141">
            <v>0</v>
          </cell>
          <cell r="AI2141">
            <v>0</v>
          </cell>
          <cell r="AJ2141">
            <v>0</v>
          </cell>
          <cell r="AK2141">
            <v>0</v>
          </cell>
          <cell r="AL2141">
            <v>0</v>
          </cell>
          <cell r="AM2141">
            <v>0</v>
          </cell>
          <cell r="AN2141">
            <v>0</v>
          </cell>
          <cell r="AP2141">
            <v>0</v>
          </cell>
          <cell r="AT2141" t="str">
            <v>56</v>
          </cell>
        </row>
        <row r="2142">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D2142">
            <v>0</v>
          </cell>
          <cell r="AE2142">
            <v>0</v>
          </cell>
          <cell r="AF2142">
            <v>0</v>
          </cell>
          <cell r="AG2142">
            <v>0</v>
          </cell>
          <cell r="AH2142">
            <v>0</v>
          </cell>
          <cell r="AI2142">
            <v>0</v>
          </cell>
          <cell r="AJ2142">
            <v>0</v>
          </cell>
          <cell r="AK2142">
            <v>0</v>
          </cell>
          <cell r="AL2142">
            <v>0</v>
          </cell>
          <cell r="AM2142">
            <v>0</v>
          </cell>
          <cell r="AN2142">
            <v>0</v>
          </cell>
          <cell r="AP2142">
            <v>0</v>
          </cell>
          <cell r="AT2142" t="str">
            <v>56</v>
          </cell>
        </row>
        <row r="2143">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D2143">
            <v>0</v>
          </cell>
          <cell r="AE2143">
            <v>0</v>
          </cell>
          <cell r="AF2143">
            <v>0</v>
          </cell>
          <cell r="AG2143">
            <v>0</v>
          </cell>
          <cell r="AH2143">
            <v>0</v>
          </cell>
          <cell r="AI2143">
            <v>0</v>
          </cell>
          <cell r="AJ2143">
            <v>0</v>
          </cell>
          <cell r="AK2143">
            <v>0</v>
          </cell>
          <cell r="AL2143">
            <v>0</v>
          </cell>
          <cell r="AM2143">
            <v>0</v>
          </cell>
          <cell r="AN2143">
            <v>0</v>
          </cell>
          <cell r="AP2143">
            <v>0</v>
          </cell>
          <cell r="AT2143" t="str">
            <v>56</v>
          </cell>
        </row>
        <row r="2144">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D2144">
            <v>0</v>
          </cell>
          <cell r="AE2144">
            <v>0</v>
          </cell>
          <cell r="AF2144">
            <v>0</v>
          </cell>
          <cell r="AG2144">
            <v>0</v>
          </cell>
          <cell r="AH2144">
            <v>0</v>
          </cell>
          <cell r="AI2144">
            <v>0</v>
          </cell>
          <cell r="AJ2144">
            <v>0</v>
          </cell>
          <cell r="AK2144">
            <v>0</v>
          </cell>
          <cell r="AL2144">
            <v>0</v>
          </cell>
          <cell r="AM2144">
            <v>0</v>
          </cell>
          <cell r="AN2144">
            <v>0</v>
          </cell>
          <cell r="AP2144">
            <v>0</v>
          </cell>
          <cell r="AT2144" t="str">
            <v>56</v>
          </cell>
        </row>
        <row r="2145">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D2145">
            <v>0</v>
          </cell>
          <cell r="AE2145">
            <v>0</v>
          </cell>
          <cell r="AF2145">
            <v>0</v>
          </cell>
          <cell r="AG2145">
            <v>0</v>
          </cell>
          <cell r="AH2145">
            <v>0</v>
          </cell>
          <cell r="AI2145">
            <v>0</v>
          </cell>
          <cell r="AJ2145">
            <v>0</v>
          </cell>
          <cell r="AK2145">
            <v>0</v>
          </cell>
          <cell r="AL2145">
            <v>0</v>
          </cell>
          <cell r="AM2145">
            <v>0</v>
          </cell>
          <cell r="AN2145">
            <v>0</v>
          </cell>
          <cell r="AP2145">
            <v>0</v>
          </cell>
          <cell r="AT2145" t="str">
            <v>56</v>
          </cell>
        </row>
        <row r="2146">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D2146">
            <v>0</v>
          </cell>
          <cell r="AE2146">
            <v>0</v>
          </cell>
          <cell r="AF2146">
            <v>0</v>
          </cell>
          <cell r="AG2146">
            <v>0</v>
          </cell>
          <cell r="AH2146">
            <v>0</v>
          </cell>
          <cell r="AI2146">
            <v>0</v>
          </cell>
          <cell r="AJ2146">
            <v>0</v>
          </cell>
          <cell r="AK2146">
            <v>0</v>
          </cell>
          <cell r="AL2146">
            <v>0</v>
          </cell>
          <cell r="AM2146">
            <v>0</v>
          </cell>
          <cell r="AN2146">
            <v>0</v>
          </cell>
          <cell r="AP2146">
            <v>0</v>
          </cell>
          <cell r="AT2146" t="str">
            <v>56</v>
          </cell>
        </row>
        <row r="2147">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D2147">
            <v>0</v>
          </cell>
          <cell r="AE2147">
            <v>0</v>
          </cell>
          <cell r="AF2147">
            <v>0</v>
          </cell>
          <cell r="AG2147">
            <v>0</v>
          </cell>
          <cell r="AH2147">
            <v>0</v>
          </cell>
          <cell r="AI2147">
            <v>0</v>
          </cell>
          <cell r="AJ2147">
            <v>0</v>
          </cell>
          <cell r="AK2147">
            <v>0</v>
          </cell>
          <cell r="AL2147">
            <v>0</v>
          </cell>
          <cell r="AM2147">
            <v>0</v>
          </cell>
          <cell r="AN2147">
            <v>0</v>
          </cell>
          <cell r="AP2147">
            <v>0</v>
          </cell>
          <cell r="AT2147" t="str">
            <v>56</v>
          </cell>
        </row>
        <row r="2148">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D2148">
            <v>0</v>
          </cell>
          <cell r="AE2148">
            <v>0</v>
          </cell>
          <cell r="AF2148">
            <v>0</v>
          </cell>
          <cell r="AG2148">
            <v>0</v>
          </cell>
          <cell r="AH2148">
            <v>0</v>
          </cell>
          <cell r="AI2148">
            <v>0</v>
          </cell>
          <cell r="AJ2148">
            <v>0</v>
          </cell>
          <cell r="AK2148">
            <v>0</v>
          </cell>
          <cell r="AL2148">
            <v>0</v>
          </cell>
          <cell r="AM2148">
            <v>0</v>
          </cell>
          <cell r="AN2148">
            <v>0</v>
          </cell>
          <cell r="AP2148">
            <v>0</v>
          </cell>
          <cell r="AT2148" t="str">
            <v>56</v>
          </cell>
        </row>
        <row r="2149">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D2149">
            <v>0</v>
          </cell>
          <cell r="AE2149">
            <v>0</v>
          </cell>
          <cell r="AF2149">
            <v>0</v>
          </cell>
          <cell r="AG2149">
            <v>0</v>
          </cell>
          <cell r="AH2149">
            <v>0</v>
          </cell>
          <cell r="AI2149">
            <v>0</v>
          </cell>
          <cell r="AJ2149">
            <v>0</v>
          </cell>
          <cell r="AK2149">
            <v>0</v>
          </cell>
          <cell r="AL2149">
            <v>0</v>
          </cell>
          <cell r="AM2149">
            <v>0</v>
          </cell>
          <cell r="AN2149">
            <v>0</v>
          </cell>
          <cell r="AP2149">
            <v>0</v>
          </cell>
          <cell r="AT2149" t="str">
            <v>56</v>
          </cell>
        </row>
        <row r="2150">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D2150">
            <v>0</v>
          </cell>
          <cell r="AE2150">
            <v>0</v>
          </cell>
          <cell r="AF2150">
            <v>0</v>
          </cell>
          <cell r="AG2150">
            <v>0</v>
          </cell>
          <cell r="AH2150">
            <v>0</v>
          </cell>
          <cell r="AI2150">
            <v>0</v>
          </cell>
          <cell r="AJ2150">
            <v>0</v>
          </cell>
          <cell r="AK2150">
            <v>0</v>
          </cell>
          <cell r="AL2150">
            <v>0</v>
          </cell>
          <cell r="AM2150">
            <v>0</v>
          </cell>
          <cell r="AN2150">
            <v>0</v>
          </cell>
          <cell r="AP2150">
            <v>0</v>
          </cell>
          <cell r="AT2150" t="str">
            <v>56</v>
          </cell>
        </row>
        <row r="2151">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D2151">
            <v>0</v>
          </cell>
          <cell r="AE2151">
            <v>0</v>
          </cell>
          <cell r="AF2151">
            <v>0</v>
          </cell>
          <cell r="AG2151">
            <v>0</v>
          </cell>
          <cell r="AH2151">
            <v>0</v>
          </cell>
          <cell r="AI2151">
            <v>0</v>
          </cell>
          <cell r="AJ2151">
            <v>0</v>
          </cell>
          <cell r="AK2151">
            <v>0</v>
          </cell>
          <cell r="AL2151">
            <v>0</v>
          </cell>
          <cell r="AM2151">
            <v>0</v>
          </cell>
          <cell r="AN2151">
            <v>0</v>
          </cell>
          <cell r="AP2151">
            <v>0</v>
          </cell>
          <cell r="AT2151" t="str">
            <v>56</v>
          </cell>
        </row>
        <row r="2152">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D2152">
            <v>0</v>
          </cell>
          <cell r="AE2152">
            <v>0</v>
          </cell>
          <cell r="AF2152">
            <v>0</v>
          </cell>
          <cell r="AG2152">
            <v>0</v>
          </cell>
          <cell r="AH2152">
            <v>0</v>
          </cell>
          <cell r="AI2152">
            <v>0</v>
          </cell>
          <cell r="AJ2152">
            <v>0</v>
          </cell>
          <cell r="AK2152">
            <v>0</v>
          </cell>
          <cell r="AL2152">
            <v>0</v>
          </cell>
          <cell r="AM2152">
            <v>0</v>
          </cell>
          <cell r="AN2152">
            <v>0</v>
          </cell>
          <cell r="AP2152">
            <v>0</v>
          </cell>
          <cell r="AT2152" t="str">
            <v>56</v>
          </cell>
        </row>
        <row r="2153">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D2153">
            <v>0</v>
          </cell>
          <cell r="AE2153">
            <v>0</v>
          </cell>
          <cell r="AF2153">
            <v>0</v>
          </cell>
          <cell r="AG2153">
            <v>0</v>
          </cell>
          <cell r="AH2153">
            <v>0</v>
          </cell>
          <cell r="AI2153">
            <v>0</v>
          </cell>
          <cell r="AJ2153">
            <v>0</v>
          </cell>
          <cell r="AK2153">
            <v>0</v>
          </cell>
          <cell r="AL2153">
            <v>0</v>
          </cell>
          <cell r="AM2153">
            <v>0</v>
          </cell>
          <cell r="AN2153">
            <v>0</v>
          </cell>
          <cell r="AP2153">
            <v>0</v>
          </cell>
          <cell r="AT2153" t="str">
            <v>56</v>
          </cell>
        </row>
        <row r="2154">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D2154">
            <v>0</v>
          </cell>
          <cell r="AE2154">
            <v>0</v>
          </cell>
          <cell r="AF2154">
            <v>0</v>
          </cell>
          <cell r="AG2154">
            <v>0</v>
          </cell>
          <cell r="AH2154">
            <v>0</v>
          </cell>
          <cell r="AI2154">
            <v>0</v>
          </cell>
          <cell r="AJ2154">
            <v>0</v>
          </cell>
          <cell r="AK2154">
            <v>0</v>
          </cell>
          <cell r="AL2154">
            <v>0</v>
          </cell>
          <cell r="AM2154">
            <v>0</v>
          </cell>
          <cell r="AN2154">
            <v>0</v>
          </cell>
          <cell r="AP2154">
            <v>0</v>
          </cell>
          <cell r="AT2154" t="str">
            <v>56</v>
          </cell>
        </row>
        <row r="2155">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D2155">
            <v>0</v>
          </cell>
          <cell r="AE2155">
            <v>0</v>
          </cell>
          <cell r="AF2155">
            <v>0</v>
          </cell>
          <cell r="AG2155">
            <v>0</v>
          </cell>
          <cell r="AH2155">
            <v>0</v>
          </cell>
          <cell r="AI2155">
            <v>0</v>
          </cell>
          <cell r="AJ2155">
            <v>0</v>
          </cell>
          <cell r="AK2155">
            <v>0</v>
          </cell>
          <cell r="AL2155">
            <v>0</v>
          </cell>
          <cell r="AM2155">
            <v>0</v>
          </cell>
          <cell r="AN2155">
            <v>0</v>
          </cell>
          <cell r="AP2155">
            <v>0</v>
          </cell>
          <cell r="AT2155" t="str">
            <v>56</v>
          </cell>
        </row>
        <row r="2156">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D2156">
            <v>0</v>
          </cell>
          <cell r="AE2156">
            <v>0</v>
          </cell>
          <cell r="AF2156">
            <v>0</v>
          </cell>
          <cell r="AG2156">
            <v>0</v>
          </cell>
          <cell r="AH2156">
            <v>0</v>
          </cell>
          <cell r="AI2156">
            <v>0</v>
          </cell>
          <cell r="AJ2156">
            <v>0</v>
          </cell>
          <cell r="AK2156">
            <v>0</v>
          </cell>
          <cell r="AL2156">
            <v>0</v>
          </cell>
          <cell r="AM2156">
            <v>0</v>
          </cell>
          <cell r="AN2156">
            <v>0</v>
          </cell>
          <cell r="AP2156">
            <v>0</v>
          </cell>
          <cell r="AT2156" t="str">
            <v>56</v>
          </cell>
        </row>
        <row r="2157">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D2157">
            <v>0</v>
          </cell>
          <cell r="AE2157">
            <v>0</v>
          </cell>
          <cell r="AF2157">
            <v>0</v>
          </cell>
          <cell r="AG2157">
            <v>0</v>
          </cell>
          <cell r="AH2157">
            <v>0</v>
          </cell>
          <cell r="AI2157">
            <v>0</v>
          </cell>
          <cell r="AJ2157">
            <v>0</v>
          </cell>
          <cell r="AK2157">
            <v>0</v>
          </cell>
          <cell r="AL2157">
            <v>0</v>
          </cell>
          <cell r="AM2157">
            <v>0</v>
          </cell>
          <cell r="AN2157">
            <v>0</v>
          </cell>
          <cell r="AP2157">
            <v>0</v>
          </cell>
          <cell r="AT2157" t="str">
            <v>56</v>
          </cell>
        </row>
        <row r="2158">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D2158">
            <v>0</v>
          </cell>
          <cell r="AE2158">
            <v>0</v>
          </cell>
          <cell r="AF2158">
            <v>0</v>
          </cell>
          <cell r="AG2158">
            <v>0</v>
          </cell>
          <cell r="AH2158">
            <v>0</v>
          </cell>
          <cell r="AI2158">
            <v>0</v>
          </cell>
          <cell r="AJ2158">
            <v>0</v>
          </cell>
          <cell r="AK2158">
            <v>0</v>
          </cell>
          <cell r="AL2158">
            <v>0</v>
          </cell>
          <cell r="AM2158">
            <v>0</v>
          </cell>
          <cell r="AN2158">
            <v>0</v>
          </cell>
          <cell r="AP2158">
            <v>0</v>
          </cell>
          <cell r="AT2158" t="str">
            <v>56</v>
          </cell>
        </row>
        <row r="2159">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D2159">
            <v>0</v>
          </cell>
          <cell r="AE2159">
            <v>0</v>
          </cell>
          <cell r="AF2159">
            <v>0</v>
          </cell>
          <cell r="AG2159">
            <v>0</v>
          </cell>
          <cell r="AH2159">
            <v>0</v>
          </cell>
          <cell r="AI2159">
            <v>0</v>
          </cell>
          <cell r="AJ2159">
            <v>0</v>
          </cell>
          <cell r="AK2159">
            <v>0</v>
          </cell>
          <cell r="AL2159">
            <v>0</v>
          </cell>
          <cell r="AM2159">
            <v>0</v>
          </cell>
          <cell r="AN2159">
            <v>0</v>
          </cell>
          <cell r="AP2159">
            <v>0</v>
          </cell>
          <cell r="AT2159" t="str">
            <v>56</v>
          </cell>
        </row>
        <row r="2160">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D2160">
            <v>0</v>
          </cell>
          <cell r="AE2160">
            <v>0</v>
          </cell>
          <cell r="AF2160">
            <v>0</v>
          </cell>
          <cell r="AG2160">
            <v>0</v>
          </cell>
          <cell r="AH2160">
            <v>0</v>
          </cell>
          <cell r="AI2160">
            <v>0</v>
          </cell>
          <cell r="AJ2160">
            <v>0</v>
          </cell>
          <cell r="AK2160">
            <v>0</v>
          </cell>
          <cell r="AL2160">
            <v>0</v>
          </cell>
          <cell r="AM2160">
            <v>0</v>
          </cell>
          <cell r="AN2160">
            <v>0</v>
          </cell>
          <cell r="AP2160">
            <v>0</v>
          </cell>
          <cell r="AT2160" t="str">
            <v>56</v>
          </cell>
        </row>
        <row r="2161">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D2161">
            <v>0</v>
          </cell>
          <cell r="AE2161">
            <v>0</v>
          </cell>
          <cell r="AF2161">
            <v>0</v>
          </cell>
          <cell r="AG2161">
            <v>0</v>
          </cell>
          <cell r="AH2161">
            <v>0</v>
          </cell>
          <cell r="AI2161">
            <v>0</v>
          </cell>
          <cell r="AJ2161">
            <v>0</v>
          </cell>
          <cell r="AK2161">
            <v>0</v>
          </cell>
          <cell r="AL2161">
            <v>0</v>
          </cell>
          <cell r="AM2161">
            <v>0</v>
          </cell>
          <cell r="AN2161">
            <v>0</v>
          </cell>
          <cell r="AP2161">
            <v>0</v>
          </cell>
          <cell r="AT2161" t="str">
            <v>56</v>
          </cell>
        </row>
        <row r="2162">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D2162">
            <v>0</v>
          </cell>
          <cell r="AE2162">
            <v>0</v>
          </cell>
          <cell r="AF2162">
            <v>0</v>
          </cell>
          <cell r="AG2162">
            <v>0</v>
          </cell>
          <cell r="AH2162">
            <v>0</v>
          </cell>
          <cell r="AI2162">
            <v>0</v>
          </cell>
          <cell r="AJ2162">
            <v>0</v>
          </cell>
          <cell r="AK2162">
            <v>0</v>
          </cell>
          <cell r="AL2162">
            <v>0</v>
          </cell>
          <cell r="AM2162">
            <v>0</v>
          </cell>
          <cell r="AN2162">
            <v>0</v>
          </cell>
          <cell r="AP2162">
            <v>0</v>
          </cell>
          <cell r="AT2162" t="str">
            <v>56</v>
          </cell>
        </row>
        <row r="2163">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D2163">
            <v>0</v>
          </cell>
          <cell r="AE2163">
            <v>0</v>
          </cell>
          <cell r="AF2163">
            <v>0</v>
          </cell>
          <cell r="AG2163">
            <v>0</v>
          </cell>
          <cell r="AH2163">
            <v>0</v>
          </cell>
          <cell r="AI2163">
            <v>0</v>
          </cell>
          <cell r="AJ2163">
            <v>0</v>
          </cell>
          <cell r="AK2163">
            <v>0</v>
          </cell>
          <cell r="AL2163">
            <v>0</v>
          </cell>
          <cell r="AM2163">
            <v>0</v>
          </cell>
          <cell r="AN2163">
            <v>0</v>
          </cell>
          <cell r="AP2163">
            <v>0</v>
          </cell>
          <cell r="AT2163" t="str">
            <v>20</v>
          </cell>
        </row>
        <row r="2164">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D2164">
            <v>0</v>
          </cell>
          <cell r="AE2164">
            <v>0</v>
          </cell>
          <cell r="AF2164">
            <v>0</v>
          </cell>
          <cell r="AG2164">
            <v>0</v>
          </cell>
          <cell r="AH2164">
            <v>0</v>
          </cell>
          <cell r="AI2164">
            <v>0</v>
          </cell>
          <cell r="AJ2164">
            <v>0</v>
          </cell>
          <cell r="AK2164">
            <v>0</v>
          </cell>
          <cell r="AL2164">
            <v>0</v>
          </cell>
          <cell r="AM2164">
            <v>0</v>
          </cell>
          <cell r="AN2164">
            <v>0</v>
          </cell>
          <cell r="AP2164">
            <v>0</v>
          </cell>
          <cell r="AT2164" t="str">
            <v>38</v>
          </cell>
        </row>
        <row r="2165">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D2165">
            <v>0</v>
          </cell>
          <cell r="AE2165">
            <v>0</v>
          </cell>
          <cell r="AF2165">
            <v>0</v>
          </cell>
          <cell r="AG2165">
            <v>0</v>
          </cell>
          <cell r="AH2165">
            <v>0</v>
          </cell>
          <cell r="AI2165">
            <v>0</v>
          </cell>
          <cell r="AJ2165">
            <v>0</v>
          </cell>
          <cell r="AK2165">
            <v>0</v>
          </cell>
          <cell r="AL2165">
            <v>0</v>
          </cell>
          <cell r="AM2165">
            <v>0</v>
          </cell>
          <cell r="AN2165">
            <v>0</v>
          </cell>
          <cell r="AP2165">
            <v>0</v>
          </cell>
          <cell r="AT2165" t="str">
            <v>38</v>
          </cell>
        </row>
        <row r="2166">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D2166">
            <v>0</v>
          </cell>
          <cell r="AE2166">
            <v>0</v>
          </cell>
          <cell r="AF2166">
            <v>0</v>
          </cell>
          <cell r="AG2166">
            <v>0</v>
          </cell>
          <cell r="AH2166">
            <v>0</v>
          </cell>
          <cell r="AI2166">
            <v>0</v>
          </cell>
          <cell r="AJ2166">
            <v>0</v>
          </cell>
          <cell r="AK2166">
            <v>0</v>
          </cell>
          <cell r="AL2166">
            <v>0</v>
          </cell>
          <cell r="AM2166">
            <v>0</v>
          </cell>
          <cell r="AN2166">
            <v>0</v>
          </cell>
          <cell r="AP2166">
            <v>0</v>
          </cell>
          <cell r="AT2166" t="str">
            <v>38</v>
          </cell>
        </row>
        <row r="2167">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D2167">
            <v>0</v>
          </cell>
          <cell r="AE2167">
            <v>0</v>
          </cell>
          <cell r="AF2167">
            <v>0</v>
          </cell>
          <cell r="AG2167">
            <v>0</v>
          </cell>
          <cell r="AH2167">
            <v>0</v>
          </cell>
          <cell r="AI2167">
            <v>0</v>
          </cell>
          <cell r="AJ2167">
            <v>0</v>
          </cell>
          <cell r="AK2167">
            <v>0</v>
          </cell>
          <cell r="AL2167">
            <v>0</v>
          </cell>
          <cell r="AM2167">
            <v>0</v>
          </cell>
          <cell r="AN2167">
            <v>0</v>
          </cell>
          <cell r="AP2167">
            <v>0</v>
          </cell>
          <cell r="AT2167">
            <v>20</v>
          </cell>
        </row>
        <row r="2168">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D2168">
            <v>0</v>
          </cell>
          <cell r="AE2168">
            <v>0</v>
          </cell>
          <cell r="AF2168">
            <v>0</v>
          </cell>
          <cell r="AG2168">
            <v>0</v>
          </cell>
          <cell r="AH2168">
            <v>0</v>
          </cell>
          <cell r="AI2168">
            <v>0</v>
          </cell>
          <cell r="AJ2168">
            <v>0</v>
          </cell>
          <cell r="AK2168">
            <v>0</v>
          </cell>
          <cell r="AL2168">
            <v>0</v>
          </cell>
          <cell r="AM2168">
            <v>0</v>
          </cell>
          <cell r="AN2168">
            <v>0</v>
          </cell>
          <cell r="AP2168">
            <v>0</v>
          </cell>
          <cell r="AT2168">
            <v>20</v>
          </cell>
        </row>
        <row r="2169">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D2169">
            <v>0</v>
          </cell>
          <cell r="AE2169">
            <v>0</v>
          </cell>
          <cell r="AF2169">
            <v>0</v>
          </cell>
          <cell r="AG2169">
            <v>0</v>
          </cell>
          <cell r="AH2169">
            <v>0</v>
          </cell>
          <cell r="AI2169">
            <v>0</v>
          </cell>
          <cell r="AJ2169">
            <v>0</v>
          </cell>
          <cell r="AK2169">
            <v>0</v>
          </cell>
          <cell r="AL2169">
            <v>0</v>
          </cell>
          <cell r="AM2169">
            <v>0</v>
          </cell>
          <cell r="AN2169">
            <v>0</v>
          </cell>
          <cell r="AP2169">
            <v>0</v>
          </cell>
          <cell r="AT2169" t="str">
            <v>38</v>
          </cell>
        </row>
        <row r="2170">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D2170">
            <v>0</v>
          </cell>
          <cell r="AE2170">
            <v>0</v>
          </cell>
          <cell r="AF2170">
            <v>0</v>
          </cell>
          <cell r="AG2170">
            <v>0</v>
          </cell>
          <cell r="AH2170">
            <v>0</v>
          </cell>
          <cell r="AI2170">
            <v>0</v>
          </cell>
          <cell r="AJ2170">
            <v>0</v>
          </cell>
          <cell r="AK2170">
            <v>0</v>
          </cell>
          <cell r="AL2170">
            <v>0</v>
          </cell>
          <cell r="AM2170">
            <v>0</v>
          </cell>
          <cell r="AN2170">
            <v>0</v>
          </cell>
          <cell r="AP2170">
            <v>0</v>
          </cell>
          <cell r="AT2170" t="str">
            <v>38</v>
          </cell>
        </row>
        <row r="2171">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D2171">
            <v>0</v>
          </cell>
          <cell r="AE2171">
            <v>0</v>
          </cell>
          <cell r="AF2171">
            <v>0</v>
          </cell>
          <cell r="AG2171">
            <v>0</v>
          </cell>
          <cell r="AH2171">
            <v>0</v>
          </cell>
          <cell r="AI2171">
            <v>0</v>
          </cell>
          <cell r="AJ2171">
            <v>0</v>
          </cell>
          <cell r="AK2171">
            <v>0</v>
          </cell>
          <cell r="AL2171">
            <v>0</v>
          </cell>
          <cell r="AM2171">
            <v>0</v>
          </cell>
          <cell r="AN2171">
            <v>0</v>
          </cell>
          <cell r="AP2171">
            <v>0</v>
          </cell>
          <cell r="AT2171">
            <v>20</v>
          </cell>
        </row>
        <row r="2172">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D2172">
            <v>0</v>
          </cell>
          <cell r="AE2172">
            <v>0</v>
          </cell>
          <cell r="AF2172">
            <v>0</v>
          </cell>
          <cell r="AG2172">
            <v>0</v>
          </cell>
          <cell r="AH2172">
            <v>0</v>
          </cell>
          <cell r="AI2172">
            <v>0</v>
          </cell>
          <cell r="AJ2172">
            <v>0</v>
          </cell>
          <cell r="AK2172">
            <v>0</v>
          </cell>
          <cell r="AL2172">
            <v>0</v>
          </cell>
          <cell r="AM2172">
            <v>0</v>
          </cell>
          <cell r="AN2172">
            <v>0</v>
          </cell>
          <cell r="AP2172">
            <v>0</v>
          </cell>
          <cell r="AT2172" t="str">
            <v>38</v>
          </cell>
        </row>
        <row r="2173">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D2173">
            <v>0</v>
          </cell>
          <cell r="AE2173">
            <v>0</v>
          </cell>
          <cell r="AF2173">
            <v>0</v>
          </cell>
          <cell r="AG2173">
            <v>0</v>
          </cell>
          <cell r="AH2173">
            <v>0</v>
          </cell>
          <cell r="AI2173">
            <v>0</v>
          </cell>
          <cell r="AJ2173">
            <v>0</v>
          </cell>
          <cell r="AK2173">
            <v>0</v>
          </cell>
          <cell r="AL2173">
            <v>0</v>
          </cell>
          <cell r="AM2173">
            <v>0</v>
          </cell>
          <cell r="AN2173">
            <v>0</v>
          </cell>
          <cell r="AP2173">
            <v>0</v>
          </cell>
          <cell r="AT2173" t="str">
            <v>20</v>
          </cell>
        </row>
        <row r="2174">
          <cell r="J2174">
            <v>-15660.38</v>
          </cell>
          <cell r="K2174">
            <v>-15660.38</v>
          </cell>
          <cell r="L2174">
            <v>-15660.38</v>
          </cell>
          <cell r="M2174">
            <v>-15660.38</v>
          </cell>
          <cell r="N2174">
            <v>-15660.38</v>
          </cell>
          <cell r="O2174">
            <v>-15660.38</v>
          </cell>
          <cell r="P2174">
            <v>0</v>
          </cell>
          <cell r="Q2174">
            <v>0</v>
          </cell>
          <cell r="R2174">
            <v>0</v>
          </cell>
          <cell r="S2174">
            <v>0</v>
          </cell>
          <cell r="T2174">
            <v>0</v>
          </cell>
          <cell r="U2174">
            <v>0</v>
          </cell>
          <cell r="V2174">
            <v>0</v>
          </cell>
          <cell r="W2174">
            <v>0</v>
          </cell>
          <cell r="X2174">
            <v>0</v>
          </cell>
          <cell r="Y2174">
            <v>0</v>
          </cell>
          <cell r="Z2174">
            <v>0</v>
          </cell>
          <cell r="AA2174">
            <v>0</v>
          </cell>
          <cell r="AD2174">
            <v>-13702.832500000002</v>
          </cell>
          <cell r="AE2174">
            <v>-12397.800833333335</v>
          </cell>
          <cell r="AF2174">
            <v>-11092.769166666667</v>
          </cell>
          <cell r="AG2174">
            <v>-9787.7375000000011</v>
          </cell>
          <cell r="AH2174">
            <v>-8482.7058333333334</v>
          </cell>
          <cell r="AI2174">
            <v>-7177.6741666666667</v>
          </cell>
          <cell r="AJ2174">
            <v>-5872.642499999999</v>
          </cell>
          <cell r="AK2174">
            <v>-4567.6108333333332</v>
          </cell>
          <cell r="AL2174">
            <v>-3262.5791666666664</v>
          </cell>
          <cell r="AM2174">
            <v>-1957.5474999999999</v>
          </cell>
          <cell r="AN2174">
            <v>-652.51583333333326</v>
          </cell>
          <cell r="AP2174">
            <v>0</v>
          </cell>
          <cell r="AT2174" t="str">
            <v>38</v>
          </cell>
        </row>
        <row r="2175">
          <cell r="J2175">
            <v>-6616703.9699999997</v>
          </cell>
          <cell r="K2175">
            <v>-6748935.21</v>
          </cell>
          <cell r="L2175">
            <v>-6840582.5199999996</v>
          </cell>
          <cell r="M2175">
            <v>-7065758.4299999997</v>
          </cell>
          <cell r="N2175">
            <v>-7309827.9900000002</v>
          </cell>
          <cell r="O2175">
            <v>-7439498.29</v>
          </cell>
          <cell r="P2175">
            <v>-6661226.9900000002</v>
          </cell>
          <cell r="Q2175">
            <v>-6870960.6200000001</v>
          </cell>
          <cell r="R2175">
            <v>-7019888.9100000001</v>
          </cell>
          <cell r="S2175">
            <v>-7171232.04</v>
          </cell>
          <cell r="T2175">
            <v>-7437115.6699999999</v>
          </cell>
          <cell r="U2175">
            <v>-7641280.1299999999</v>
          </cell>
          <cell r="V2175">
            <v>-7823374.1100000003</v>
          </cell>
          <cell r="W2175">
            <v>-8155859</v>
          </cell>
          <cell r="X2175">
            <v>-8363548.75</v>
          </cell>
          <cell r="Y2175">
            <v>-8691243.0500000007</v>
          </cell>
          <cell r="Z2175">
            <v>-8979212.8699999992</v>
          </cell>
          <cell r="AA2175">
            <v>-9169666.3800000008</v>
          </cell>
          <cell r="AD2175">
            <v>-6665414.59375</v>
          </cell>
          <cell r="AE2175">
            <v>-6746820.7850000011</v>
          </cell>
          <cell r="AF2175">
            <v>-6829811.3849999988</v>
          </cell>
          <cell r="AG2175">
            <v>-6919957.6820833338</v>
          </cell>
          <cell r="AH2175">
            <v>-7018152.9304166669</v>
          </cell>
          <cell r="AI2175">
            <v>-7118862.1533333324</v>
          </cell>
          <cell r="AJ2175">
            <v>-7227761.9004166676</v>
          </cell>
          <cell r="AK2175">
            <v>-7349840.651250001</v>
          </cell>
          <cell r="AL2175">
            <v>-7481026.1033333326</v>
          </cell>
          <cell r="AM2175">
            <v>-7618312.3325000005</v>
          </cell>
          <cell r="AN2175">
            <v>-7759960.3729166659</v>
          </cell>
          <cell r="AP2175">
            <v>-8127886.6975000007</v>
          </cell>
          <cell r="AT2175">
            <v>20</v>
          </cell>
        </row>
        <row r="2176">
          <cell r="J2176">
            <v>-15509477.33</v>
          </cell>
          <cell r="K2176">
            <v>-15405629.75</v>
          </cell>
          <cell r="L2176">
            <v>-15311890.09</v>
          </cell>
          <cell r="M2176">
            <v>-15765278.390000001</v>
          </cell>
          <cell r="N2176">
            <v>-16599170.85</v>
          </cell>
          <cell r="O2176">
            <v>-17346544.129999999</v>
          </cell>
          <cell r="P2176">
            <v>-17802025.199999999</v>
          </cell>
          <cell r="Q2176">
            <v>-18832792.969999999</v>
          </cell>
          <cell r="R2176">
            <v>-19404224.510000002</v>
          </cell>
          <cell r="S2176">
            <v>-19428105.329999998</v>
          </cell>
          <cell r="T2176">
            <v>-19699246.52</v>
          </cell>
          <cell r="U2176">
            <v>-20680970.399999999</v>
          </cell>
          <cell r="V2176">
            <v>-20629854.41</v>
          </cell>
          <cell r="W2176">
            <v>-20842325.420000002</v>
          </cell>
          <cell r="X2176">
            <v>-21038194.289999999</v>
          </cell>
          <cell r="Y2176">
            <v>-21665661.73</v>
          </cell>
          <cell r="Z2176">
            <v>-21847062.030000001</v>
          </cell>
          <cell r="AA2176">
            <v>-21941960.370000001</v>
          </cell>
          <cell r="AD2176">
            <v>-15611314.543333331</v>
          </cell>
          <cell r="AE2176">
            <v>-16048743.663333334</v>
          </cell>
          <cell r="AF2176">
            <v>-16502009.435833329</v>
          </cell>
          <cell r="AG2176">
            <v>-16953511.667916663</v>
          </cell>
          <cell r="AH2176">
            <v>-17415972.62166667</v>
          </cell>
          <cell r="AI2176">
            <v>-17862128.667500004</v>
          </cell>
          <cell r="AJ2176">
            <v>-18302006.69875</v>
          </cell>
          <cell r="AK2176">
            <v>-18767131.693333331</v>
          </cell>
          <cell r="AL2176">
            <v>-19251577.0075</v>
          </cell>
          <cell r="AM2176">
            <v>-19716088.445833329</v>
          </cell>
          <cell r="AN2176">
            <v>-20126226.254999999</v>
          </cell>
          <cell r="AP2176">
            <v>-20856300.241250001</v>
          </cell>
          <cell r="AT2176">
            <v>20</v>
          </cell>
        </row>
        <row r="2177">
          <cell r="J2177">
            <v>-34548596.07</v>
          </cell>
          <cell r="K2177">
            <v>-35015323.869999997</v>
          </cell>
          <cell r="L2177">
            <v>-35688031.079999998</v>
          </cell>
          <cell r="M2177">
            <v>-36801976.229999997</v>
          </cell>
          <cell r="N2177">
            <v>-37894853.18</v>
          </cell>
          <cell r="O2177">
            <v>-38636891.219999999</v>
          </cell>
          <cell r="P2177">
            <v>-34751969.469999999</v>
          </cell>
          <cell r="Q2177">
            <v>-35393314.5</v>
          </cell>
          <cell r="R2177">
            <v>-36421556.210000001</v>
          </cell>
          <cell r="S2177">
            <v>-37126447.920000002</v>
          </cell>
          <cell r="T2177">
            <v>-37923478.350000001</v>
          </cell>
          <cell r="U2177">
            <v>-38624422.549999997</v>
          </cell>
          <cell r="V2177">
            <v>-39313242.810000002</v>
          </cell>
          <cell r="W2177">
            <v>-40074737.200000003</v>
          </cell>
          <cell r="X2177">
            <v>-40563091.990000002</v>
          </cell>
          <cell r="Y2177">
            <v>-41481647.030000001</v>
          </cell>
          <cell r="Z2177">
            <v>-42246325.409999996</v>
          </cell>
          <cell r="AA2177">
            <v>-42747241.32</v>
          </cell>
          <cell r="AD2177">
            <v>-34788446.664583333</v>
          </cell>
          <cell r="AE2177">
            <v>-35159158.303750001</v>
          </cell>
          <cell r="AF2177">
            <v>-35540203.769999996</v>
          </cell>
          <cell r="AG2177">
            <v>-35934874.058749996</v>
          </cell>
          <cell r="AH2177">
            <v>-36353158.719583333</v>
          </cell>
          <cell r="AI2177">
            <v>-36767432.001666673</v>
          </cell>
          <cell r="AJ2177">
            <v>-37176767.837916672</v>
          </cell>
          <cell r="AK2177">
            <v>-37590704.264583342</v>
          </cell>
          <cell r="AL2177">
            <v>-37988818.085833333</v>
          </cell>
          <cell r="AM2177">
            <v>-38365115.712083332</v>
          </cell>
          <cell r="AN2177">
            <v>-38717691.642499991</v>
          </cell>
          <cell r="AP2177">
            <v>-39775009.390833326</v>
          </cell>
          <cell r="AT2177">
            <v>20</v>
          </cell>
        </row>
        <row r="2178">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D2178">
            <v>0</v>
          </cell>
          <cell r="AE2178">
            <v>0</v>
          </cell>
          <cell r="AF2178">
            <v>0</v>
          </cell>
          <cell r="AG2178">
            <v>0</v>
          </cell>
          <cell r="AH2178">
            <v>0</v>
          </cell>
          <cell r="AI2178">
            <v>0</v>
          </cell>
          <cell r="AJ2178">
            <v>0</v>
          </cell>
          <cell r="AK2178">
            <v>0</v>
          </cell>
          <cell r="AL2178">
            <v>0</v>
          </cell>
          <cell r="AM2178">
            <v>0</v>
          </cell>
          <cell r="AN2178">
            <v>0</v>
          </cell>
          <cell r="AP2178">
            <v>0</v>
          </cell>
          <cell r="AT2178">
            <v>20</v>
          </cell>
        </row>
        <row r="2179">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D2179">
            <v>0</v>
          </cell>
          <cell r="AE2179">
            <v>0</v>
          </cell>
          <cell r="AF2179">
            <v>0</v>
          </cell>
          <cell r="AG2179">
            <v>0</v>
          </cell>
          <cell r="AH2179">
            <v>0</v>
          </cell>
          <cell r="AI2179">
            <v>0</v>
          </cell>
          <cell r="AJ2179">
            <v>0</v>
          </cell>
          <cell r="AK2179">
            <v>0</v>
          </cell>
          <cell r="AL2179">
            <v>0</v>
          </cell>
          <cell r="AM2179">
            <v>0</v>
          </cell>
          <cell r="AN2179">
            <v>0</v>
          </cell>
          <cell r="AP2179">
            <v>0</v>
          </cell>
          <cell r="AT2179" t="str">
            <v>20</v>
          </cell>
        </row>
        <row r="2180">
          <cell r="J2180">
            <v>-19342140.960000001</v>
          </cell>
          <cell r="K2180">
            <v>-19643383.859999999</v>
          </cell>
          <cell r="L2180">
            <v>-20484401.579999998</v>
          </cell>
          <cell r="M2180">
            <v>-20775746.489999998</v>
          </cell>
          <cell r="N2180">
            <v>-21017779.32</v>
          </cell>
          <cell r="O2180">
            <v>-21328039.59</v>
          </cell>
          <cell r="P2180">
            <v>-18463441</v>
          </cell>
          <cell r="Q2180">
            <v>-18790109.739999998</v>
          </cell>
          <cell r="R2180">
            <v>-18861818.960000001</v>
          </cell>
          <cell r="S2180">
            <v>-19367091.329999998</v>
          </cell>
          <cell r="T2180">
            <v>-19523162.600000001</v>
          </cell>
          <cell r="U2180">
            <v>-19551662.949999999</v>
          </cell>
          <cell r="V2180">
            <v>-19796459.449999999</v>
          </cell>
          <cell r="W2180">
            <v>-19934845.370000001</v>
          </cell>
          <cell r="X2180">
            <v>-19955738.640000001</v>
          </cell>
          <cell r="Y2180">
            <v>-19966110.219999999</v>
          </cell>
          <cell r="Z2180">
            <v>-19962772.239999998</v>
          </cell>
          <cell r="AA2180">
            <v>-19962772.239999998</v>
          </cell>
          <cell r="AD2180">
            <v>-19570208.500416666</v>
          </cell>
          <cell r="AE2180">
            <v>-19618656.572500002</v>
          </cell>
          <cell r="AF2180">
            <v>-19663700.192916669</v>
          </cell>
          <cell r="AG2180">
            <v>-19711867.745000001</v>
          </cell>
          <cell r="AH2180">
            <v>-19748202.901666671</v>
          </cell>
          <cell r="AI2180">
            <v>-19781328.135416668</v>
          </cell>
          <cell r="AJ2180">
            <v>-19812402.302083332</v>
          </cell>
          <cell r="AK2180">
            <v>-19802518.909166664</v>
          </cell>
          <cell r="AL2180">
            <v>-19746756.442083333</v>
          </cell>
          <cell r="AM2180">
            <v>-19669062.969166666</v>
          </cell>
          <cell r="AN2180">
            <v>-19568218.201250002</v>
          </cell>
          <cell r="AP2180">
            <v>-19532169.493333336</v>
          </cell>
          <cell r="AT2180" t="str">
            <v>38</v>
          </cell>
        </row>
        <row r="2181">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D2181">
            <v>0</v>
          </cell>
          <cell r="AE2181">
            <v>0</v>
          </cell>
          <cell r="AF2181">
            <v>0</v>
          </cell>
          <cell r="AG2181">
            <v>0</v>
          </cell>
          <cell r="AH2181">
            <v>0</v>
          </cell>
          <cell r="AI2181">
            <v>0</v>
          </cell>
          <cell r="AJ2181">
            <v>0</v>
          </cell>
          <cell r="AK2181">
            <v>0</v>
          </cell>
          <cell r="AL2181">
            <v>0</v>
          </cell>
          <cell r="AM2181">
            <v>0</v>
          </cell>
          <cell r="AN2181">
            <v>0</v>
          </cell>
          <cell r="AP2181">
            <v>0</v>
          </cell>
          <cell r="AT2181" t="str">
            <v>20</v>
          </cell>
        </row>
        <row r="2182">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D2182">
            <v>0</v>
          </cell>
          <cell r="AE2182">
            <v>0</v>
          </cell>
          <cell r="AF2182">
            <v>0</v>
          </cell>
          <cell r="AG2182">
            <v>0</v>
          </cell>
          <cell r="AH2182">
            <v>0</v>
          </cell>
          <cell r="AI2182">
            <v>0</v>
          </cell>
          <cell r="AJ2182">
            <v>0</v>
          </cell>
          <cell r="AK2182">
            <v>0</v>
          </cell>
          <cell r="AL2182">
            <v>0</v>
          </cell>
          <cell r="AM2182">
            <v>0</v>
          </cell>
          <cell r="AN2182">
            <v>0</v>
          </cell>
          <cell r="AP2182">
            <v>0</v>
          </cell>
          <cell r="AT2182" t="str">
            <v>38</v>
          </cell>
        </row>
        <row r="2183">
          <cell r="J2183">
            <v>-1213152.99</v>
          </cell>
          <cell r="K2183">
            <v>-1213996.99</v>
          </cell>
          <cell r="L2183">
            <v>-1218609.99</v>
          </cell>
          <cell r="M2183">
            <v>-1288723.99</v>
          </cell>
          <cell r="N2183">
            <v>-1267886.99</v>
          </cell>
          <cell r="O2183">
            <v>-1538029.99</v>
          </cell>
          <cell r="P2183">
            <v>-2143806.9900000002</v>
          </cell>
          <cell r="Q2183">
            <v>-2300126.9900000002</v>
          </cell>
          <cell r="R2183">
            <v>-2328216.9900000002</v>
          </cell>
          <cell r="S2183">
            <v>-2339692.9900000002</v>
          </cell>
          <cell r="T2183">
            <v>-2332225.9900000002</v>
          </cell>
          <cell r="U2183">
            <v>-2332225.9900000002</v>
          </cell>
          <cell r="V2183">
            <v>-2327911.9900000002</v>
          </cell>
          <cell r="W2183">
            <v>-2327911.9900000002</v>
          </cell>
          <cell r="X2183">
            <v>-2327911.9900000002</v>
          </cell>
          <cell r="Y2183">
            <v>-2193722.9900000002</v>
          </cell>
          <cell r="Z2183">
            <v>-2193722.9900000002</v>
          </cell>
          <cell r="AA2183">
            <v>-2189426.9900000002</v>
          </cell>
          <cell r="AD2183">
            <v>-1379814.2845833336</v>
          </cell>
          <cell r="AE2183">
            <v>-1465261.2420833334</v>
          </cell>
          <cell r="AF2183">
            <v>-1556721.6579166669</v>
          </cell>
          <cell r="AG2183">
            <v>-1652110.9904166667</v>
          </cell>
          <cell r="AH2183">
            <v>-1746323.3233333335</v>
          </cell>
          <cell r="AI2183">
            <v>-1839506.3650000002</v>
          </cell>
          <cell r="AJ2183">
            <v>-1932367.781666667</v>
          </cell>
          <cell r="AK2183">
            <v>-2025001.8233333335</v>
          </cell>
          <cell r="AL2183">
            <v>-2108931.0316666677</v>
          </cell>
          <cell r="AM2183">
            <v>-2185215.8233333342</v>
          </cell>
          <cell r="AN2183">
            <v>-2250933.8650000007</v>
          </cell>
          <cell r="AP2183">
            <v>-2267324.5316666677</v>
          </cell>
          <cell r="AT2183" t="str">
            <v>38</v>
          </cell>
        </row>
        <row r="2184">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D2184">
            <v>0</v>
          </cell>
          <cell r="AE2184">
            <v>0</v>
          </cell>
          <cell r="AF2184">
            <v>0</v>
          </cell>
          <cell r="AG2184">
            <v>0</v>
          </cell>
          <cell r="AH2184">
            <v>0</v>
          </cell>
          <cell r="AI2184">
            <v>0</v>
          </cell>
          <cell r="AJ2184">
            <v>0</v>
          </cell>
          <cell r="AK2184">
            <v>0</v>
          </cell>
          <cell r="AL2184">
            <v>0</v>
          </cell>
          <cell r="AM2184">
            <v>0</v>
          </cell>
          <cell r="AN2184">
            <v>0</v>
          </cell>
          <cell r="AP2184">
            <v>0</v>
          </cell>
          <cell r="AT2184" t="str">
            <v>38</v>
          </cell>
        </row>
        <row r="2185">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D2185">
            <v>0</v>
          </cell>
          <cell r="AE2185">
            <v>0</v>
          </cell>
          <cell r="AF2185">
            <v>0</v>
          </cell>
          <cell r="AG2185">
            <v>0</v>
          </cell>
          <cell r="AH2185">
            <v>0</v>
          </cell>
          <cell r="AI2185">
            <v>0</v>
          </cell>
          <cell r="AJ2185">
            <v>0</v>
          </cell>
          <cell r="AK2185">
            <v>0</v>
          </cell>
          <cell r="AL2185">
            <v>0</v>
          </cell>
          <cell r="AM2185">
            <v>0</v>
          </cell>
          <cell r="AN2185">
            <v>0</v>
          </cell>
          <cell r="AP2185">
            <v>0</v>
          </cell>
          <cell r="AT2185" t="str">
            <v>38</v>
          </cell>
        </row>
        <row r="2186">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D2186">
            <v>0</v>
          </cell>
          <cell r="AE2186">
            <v>0</v>
          </cell>
          <cell r="AF2186">
            <v>0</v>
          </cell>
          <cell r="AG2186">
            <v>0</v>
          </cell>
          <cell r="AH2186">
            <v>0</v>
          </cell>
          <cell r="AI2186">
            <v>0</v>
          </cell>
          <cell r="AJ2186">
            <v>0</v>
          </cell>
          <cell r="AK2186">
            <v>0</v>
          </cell>
          <cell r="AL2186">
            <v>0</v>
          </cell>
          <cell r="AM2186">
            <v>0</v>
          </cell>
          <cell r="AN2186">
            <v>0</v>
          </cell>
          <cell r="AP2186">
            <v>0</v>
          </cell>
          <cell r="AT2186" t="str">
            <v>38</v>
          </cell>
        </row>
        <row r="2187">
          <cell r="J2187">
            <v>-2988792.51</v>
          </cell>
          <cell r="K2187">
            <v>0</v>
          </cell>
          <cell r="L2187">
            <v>77235.740000000005</v>
          </cell>
          <cell r="M2187">
            <v>-70910.509999999995</v>
          </cell>
          <cell r="N2187">
            <v>-68646.12</v>
          </cell>
          <cell r="O2187">
            <v>-68903.47</v>
          </cell>
          <cell r="P2187">
            <v>-66089.13</v>
          </cell>
          <cell r="Q2187">
            <v>-55105.58</v>
          </cell>
          <cell r="R2187">
            <v>-66533.990000000005</v>
          </cell>
          <cell r="S2187">
            <v>-60992.43</v>
          </cell>
          <cell r="T2187">
            <v>-46657.69</v>
          </cell>
          <cell r="U2187">
            <v>-51600.2</v>
          </cell>
          <cell r="V2187">
            <v>-33350.51</v>
          </cell>
          <cell r="W2187">
            <v>-28038.639999999999</v>
          </cell>
          <cell r="X2187">
            <v>-64422.57</v>
          </cell>
          <cell r="Y2187">
            <v>-70038.14</v>
          </cell>
          <cell r="Z2187">
            <v>-33924.550000000003</v>
          </cell>
          <cell r="AA2187">
            <v>-33372.97</v>
          </cell>
          <cell r="AD2187">
            <v>-298198.87208333326</v>
          </cell>
          <cell r="AE2187">
            <v>-294614.15124999994</v>
          </cell>
          <cell r="AF2187">
            <v>-291395.85583333328</v>
          </cell>
          <cell r="AG2187">
            <v>-288745.39250000002</v>
          </cell>
          <cell r="AH2187">
            <v>-288415.6983333333</v>
          </cell>
          <cell r="AI2187">
            <v>-165772.90749999997</v>
          </cell>
          <cell r="AJ2187">
            <v>-43797.767499999994</v>
          </cell>
          <cell r="AK2187">
            <v>-50868.473750000005</v>
          </cell>
          <cell r="AL2187">
            <v>-56734.554583333324</v>
          </cell>
          <cell r="AM2187">
            <v>-55251.473749999997</v>
          </cell>
          <cell r="AN2187">
            <v>-52324.304166666669</v>
          </cell>
          <cell r="AP2187">
            <v>-47349.380416666674</v>
          </cell>
          <cell r="AT2187">
            <v>0</v>
          </cell>
        </row>
        <row r="2188">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D2188">
            <v>0</v>
          </cell>
          <cell r="AE2188">
            <v>0</v>
          </cell>
          <cell r="AF2188">
            <v>0</v>
          </cell>
          <cell r="AG2188">
            <v>0</v>
          </cell>
          <cell r="AH2188">
            <v>0</v>
          </cell>
          <cell r="AI2188">
            <v>0</v>
          </cell>
          <cell r="AJ2188">
            <v>0</v>
          </cell>
          <cell r="AK2188">
            <v>0</v>
          </cell>
          <cell r="AL2188">
            <v>0</v>
          </cell>
          <cell r="AM2188">
            <v>0</v>
          </cell>
          <cell r="AN2188">
            <v>0</v>
          </cell>
          <cell r="AP2188">
            <v>0</v>
          </cell>
          <cell r="AT2188" t="str">
            <v>38</v>
          </cell>
        </row>
        <row r="2189">
          <cell r="J2189">
            <v>-5000</v>
          </cell>
          <cell r="K2189">
            <v>-5000</v>
          </cell>
          <cell r="L2189">
            <v>-5000</v>
          </cell>
          <cell r="M2189">
            <v>-5000</v>
          </cell>
          <cell r="N2189">
            <v>-5000</v>
          </cell>
          <cell r="O2189">
            <v>-5000</v>
          </cell>
          <cell r="P2189">
            <v>-5000</v>
          </cell>
          <cell r="Q2189">
            <v>-5000</v>
          </cell>
          <cell r="R2189">
            <v>-5000</v>
          </cell>
          <cell r="S2189">
            <v>-5000</v>
          </cell>
          <cell r="T2189">
            <v>-5000</v>
          </cell>
          <cell r="U2189">
            <v>-5000</v>
          </cell>
          <cell r="V2189">
            <v>-5000</v>
          </cell>
          <cell r="W2189">
            <v>-5000</v>
          </cell>
          <cell r="X2189">
            <v>-5000</v>
          </cell>
          <cell r="Y2189">
            <v>-5000</v>
          </cell>
          <cell r="Z2189">
            <v>-5000</v>
          </cell>
          <cell r="AA2189">
            <v>-5000</v>
          </cell>
          <cell r="AD2189">
            <v>-5000</v>
          </cell>
          <cell r="AE2189">
            <v>-5000</v>
          </cell>
          <cell r="AF2189">
            <v>-5000</v>
          </cell>
          <cell r="AG2189">
            <v>-5000</v>
          </cell>
          <cell r="AH2189">
            <v>-5000</v>
          </cell>
          <cell r="AI2189">
            <v>-5000</v>
          </cell>
          <cell r="AJ2189">
            <v>-5000</v>
          </cell>
          <cell r="AK2189">
            <v>-5000</v>
          </cell>
          <cell r="AL2189">
            <v>-5000</v>
          </cell>
          <cell r="AM2189">
            <v>-5000</v>
          </cell>
          <cell r="AN2189">
            <v>-5000</v>
          </cell>
          <cell r="AP2189">
            <v>-5000</v>
          </cell>
          <cell r="AT2189">
            <v>0</v>
          </cell>
        </row>
        <row r="2190">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D2190">
            <v>0</v>
          </cell>
          <cell r="AE2190">
            <v>0</v>
          </cell>
          <cell r="AF2190">
            <v>0</v>
          </cell>
          <cell r="AG2190">
            <v>0</v>
          </cell>
          <cell r="AH2190">
            <v>0</v>
          </cell>
          <cell r="AI2190">
            <v>0</v>
          </cell>
          <cell r="AJ2190">
            <v>0</v>
          </cell>
          <cell r="AK2190">
            <v>0</v>
          </cell>
          <cell r="AL2190">
            <v>0</v>
          </cell>
          <cell r="AM2190">
            <v>0</v>
          </cell>
          <cell r="AN2190">
            <v>0</v>
          </cell>
          <cell r="AP2190">
            <v>0</v>
          </cell>
          <cell r="AT2190">
            <v>0</v>
          </cell>
        </row>
        <row r="2191">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D2191">
            <v>0</v>
          </cell>
          <cell r="AE2191">
            <v>0</v>
          </cell>
          <cell r="AF2191">
            <v>0</v>
          </cell>
          <cell r="AG2191">
            <v>0</v>
          </cell>
          <cell r="AH2191">
            <v>0</v>
          </cell>
          <cell r="AI2191">
            <v>0</v>
          </cell>
          <cell r="AJ2191">
            <v>0</v>
          </cell>
          <cell r="AK2191">
            <v>0</v>
          </cell>
          <cell r="AL2191">
            <v>0</v>
          </cell>
          <cell r="AM2191">
            <v>0</v>
          </cell>
          <cell r="AN2191">
            <v>0</v>
          </cell>
          <cell r="AP2191">
            <v>0</v>
          </cell>
          <cell r="AT2191">
            <v>0</v>
          </cell>
        </row>
        <row r="2192">
          <cell r="J2192">
            <v>-8448067.8499999996</v>
          </cell>
          <cell r="K2192">
            <v>-8442712.8300000001</v>
          </cell>
          <cell r="L2192">
            <v>-8330492.2800000003</v>
          </cell>
          <cell r="M2192">
            <v>-8209927.4299999997</v>
          </cell>
          <cell r="N2192">
            <v>-8260540.0999999996</v>
          </cell>
          <cell r="O2192">
            <v>-8184508.3099999996</v>
          </cell>
          <cell r="P2192">
            <v>-8072621.4199999999</v>
          </cell>
          <cell r="Q2192">
            <v>-8101359.9199999999</v>
          </cell>
          <cell r="R2192">
            <v>-7590447.96</v>
          </cell>
          <cell r="S2192">
            <v>-7458104.6200000001</v>
          </cell>
          <cell r="T2192">
            <v>-7542661.0099999998</v>
          </cell>
          <cell r="U2192">
            <v>-7498720.3200000003</v>
          </cell>
          <cell r="V2192">
            <v>-7379462.3399999999</v>
          </cell>
          <cell r="W2192">
            <v>-7390949.1100000003</v>
          </cell>
          <cell r="X2192">
            <v>-7367708.54</v>
          </cell>
          <cell r="Y2192">
            <v>-7260541.7800000003</v>
          </cell>
          <cell r="Z2192">
            <v>-7313808.1799999997</v>
          </cell>
          <cell r="AA2192">
            <v>-7297890.6900000004</v>
          </cell>
          <cell r="AD2192">
            <v>-8404596.852500001</v>
          </cell>
          <cell r="AE2192">
            <v>-8331797.2583333338</v>
          </cell>
          <cell r="AF2192">
            <v>-8243833.24125</v>
          </cell>
          <cell r="AG2192">
            <v>-8151598.5595833333</v>
          </cell>
          <cell r="AH2192">
            <v>-8057501.2437500013</v>
          </cell>
          <cell r="AI2192">
            <v>-7967155.1079166681</v>
          </cell>
          <cell r="AJ2192">
            <v>-7878806.3900000006</v>
          </cell>
          <cell r="AK2192">
            <v>-7794866.9125000006</v>
          </cell>
          <cell r="AL2192">
            <v>-7715193.1879166672</v>
          </cell>
          <cell r="AM2192">
            <v>-7636188.2891666666</v>
          </cell>
          <cell r="AN2192">
            <v>-7559798.7250000015</v>
          </cell>
          <cell r="AP2192">
            <v>-7418853.6712499997</v>
          </cell>
          <cell r="AT2192">
            <v>0</v>
          </cell>
        </row>
        <row r="2193">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D2193">
            <v>0</v>
          </cell>
          <cell r="AE2193">
            <v>0</v>
          </cell>
          <cell r="AF2193">
            <v>0</v>
          </cell>
          <cell r="AG2193">
            <v>0</v>
          </cell>
          <cell r="AH2193">
            <v>0</v>
          </cell>
          <cell r="AI2193">
            <v>0</v>
          </cell>
          <cell r="AJ2193">
            <v>0</v>
          </cell>
          <cell r="AK2193">
            <v>0</v>
          </cell>
          <cell r="AL2193">
            <v>0</v>
          </cell>
          <cell r="AM2193">
            <v>0</v>
          </cell>
          <cell r="AN2193">
            <v>0</v>
          </cell>
          <cell r="AP2193">
            <v>0</v>
          </cell>
          <cell r="AT2193" t="str">
            <v>53</v>
          </cell>
        </row>
        <row r="2194">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D2194">
            <v>0</v>
          </cell>
          <cell r="AE2194">
            <v>0</v>
          </cell>
          <cell r="AF2194">
            <v>0</v>
          </cell>
          <cell r="AG2194">
            <v>0</v>
          </cell>
          <cell r="AH2194">
            <v>0</v>
          </cell>
          <cell r="AI2194">
            <v>0</v>
          </cell>
          <cell r="AJ2194">
            <v>0</v>
          </cell>
          <cell r="AK2194">
            <v>0</v>
          </cell>
          <cell r="AL2194">
            <v>0</v>
          </cell>
          <cell r="AM2194">
            <v>0</v>
          </cell>
          <cell r="AN2194">
            <v>0</v>
          </cell>
          <cell r="AP2194">
            <v>0</v>
          </cell>
          <cell r="AT2194">
            <v>0</v>
          </cell>
        </row>
        <row r="2195">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D2195">
            <v>0</v>
          </cell>
          <cell r="AE2195">
            <v>0</v>
          </cell>
          <cell r="AF2195">
            <v>0</v>
          </cell>
          <cell r="AG2195">
            <v>0</v>
          </cell>
          <cell r="AH2195">
            <v>0</v>
          </cell>
          <cell r="AI2195">
            <v>0</v>
          </cell>
          <cell r="AJ2195">
            <v>0</v>
          </cell>
          <cell r="AK2195">
            <v>0</v>
          </cell>
          <cell r="AL2195">
            <v>0</v>
          </cell>
          <cell r="AM2195">
            <v>0</v>
          </cell>
          <cell r="AN2195">
            <v>0</v>
          </cell>
          <cell r="AP2195">
            <v>0</v>
          </cell>
          <cell r="AT2195" t="str">
            <v>57</v>
          </cell>
        </row>
        <row r="2196">
          <cell r="J2196">
            <v>-186167012</v>
          </cell>
          <cell r="K2196">
            <v>-188141427</v>
          </cell>
          <cell r="L2196">
            <v>-189887837</v>
          </cell>
          <cell r="M2196">
            <v>-191246149</v>
          </cell>
          <cell r="N2196">
            <v>-193097986</v>
          </cell>
          <cell r="O2196">
            <v>-194399251</v>
          </cell>
          <cell r="P2196">
            <v>-195861830</v>
          </cell>
          <cell r="Q2196">
            <v>-197205295</v>
          </cell>
          <cell r="R2196">
            <v>-197205295</v>
          </cell>
          <cell r="S2196">
            <v>-197205295</v>
          </cell>
          <cell r="T2196">
            <v>-197205295</v>
          </cell>
          <cell r="U2196">
            <v>-197205295</v>
          </cell>
          <cell r="V2196">
            <v>-197205295</v>
          </cell>
          <cell r="W2196">
            <v>-197205295</v>
          </cell>
          <cell r="X2196">
            <v>-197205295</v>
          </cell>
          <cell r="Y2196">
            <v>-197205295</v>
          </cell>
          <cell r="Z2196">
            <v>-197205295</v>
          </cell>
          <cell r="AA2196">
            <v>-197205295</v>
          </cell>
          <cell r="AD2196">
            <v>-187604545.70833334</v>
          </cell>
          <cell r="AE2196">
            <v>-189210850.75</v>
          </cell>
          <cell r="AF2196">
            <v>-190698329.29166666</v>
          </cell>
          <cell r="AG2196">
            <v>-192021633.625</v>
          </cell>
          <cell r="AH2196">
            <v>-193185463.70833334</v>
          </cell>
          <cell r="AI2196">
            <v>-194195592.375</v>
          </cell>
          <cell r="AJ2196">
            <v>-195033182</v>
          </cell>
          <cell r="AK2196">
            <v>-195715737.25</v>
          </cell>
          <cell r="AL2196">
            <v>-196268929.08333334</v>
          </cell>
          <cell r="AM2196">
            <v>-196688364.70833334</v>
          </cell>
          <cell r="AN2196">
            <v>-196976421.08333334</v>
          </cell>
          <cell r="AP2196">
            <v>-194983165.79458332</v>
          </cell>
          <cell r="AT2196" t="str">
            <v>23</v>
          </cell>
        </row>
        <row r="2197">
          <cell r="J2197">
            <v>-1000</v>
          </cell>
          <cell r="K2197">
            <v>-1000</v>
          </cell>
          <cell r="L2197">
            <v>-1000</v>
          </cell>
          <cell r="M2197">
            <v>-1000</v>
          </cell>
          <cell r="N2197">
            <v>-1000</v>
          </cell>
          <cell r="O2197">
            <v>-1000</v>
          </cell>
          <cell r="P2197">
            <v>-1000</v>
          </cell>
          <cell r="Q2197">
            <v>-1000</v>
          </cell>
          <cell r="R2197">
            <v>-1000</v>
          </cell>
          <cell r="S2197">
            <v>-1000</v>
          </cell>
          <cell r="T2197">
            <v>-1000</v>
          </cell>
          <cell r="U2197">
            <v>-1000</v>
          </cell>
          <cell r="V2197">
            <v>-1000</v>
          </cell>
          <cell r="W2197">
            <v>-1000</v>
          </cell>
          <cell r="X2197">
            <v>-1000</v>
          </cell>
          <cell r="Y2197">
            <v>-1000</v>
          </cell>
          <cell r="Z2197">
            <v>-1000</v>
          </cell>
          <cell r="AA2197">
            <v>-1000</v>
          </cell>
          <cell r="AD2197">
            <v>-1000</v>
          </cell>
          <cell r="AE2197">
            <v>-1000</v>
          </cell>
          <cell r="AF2197">
            <v>-1000</v>
          </cell>
          <cell r="AG2197">
            <v>-1000</v>
          </cell>
          <cell r="AH2197">
            <v>-1000</v>
          </cell>
          <cell r="AI2197">
            <v>-1000</v>
          </cell>
          <cell r="AJ2197">
            <v>-1000</v>
          </cell>
          <cell r="AK2197">
            <v>-1000</v>
          </cell>
          <cell r="AL2197">
            <v>-1000</v>
          </cell>
          <cell r="AM2197">
            <v>-1000</v>
          </cell>
          <cell r="AN2197">
            <v>-1000</v>
          </cell>
          <cell r="AP2197">
            <v>-1000</v>
          </cell>
          <cell r="AT2197">
            <v>0</v>
          </cell>
        </row>
        <row r="2198">
          <cell r="J2198">
            <v>-2104519.94</v>
          </cell>
          <cell r="K2198">
            <v>-2031950.29</v>
          </cell>
          <cell r="L2198">
            <v>-1959380.64</v>
          </cell>
          <cell r="M2198">
            <v>-1886810.99</v>
          </cell>
          <cell r="N2198">
            <v>-1814241.34</v>
          </cell>
          <cell r="O2198">
            <v>-1741671.69</v>
          </cell>
          <cell r="P2198">
            <v>-1669102.04</v>
          </cell>
          <cell r="Q2198">
            <v>-1596532.39</v>
          </cell>
          <cell r="R2198">
            <v>-1523962.74</v>
          </cell>
          <cell r="S2198">
            <v>-1451393.09</v>
          </cell>
          <cell r="T2198">
            <v>-1378823.44</v>
          </cell>
          <cell r="U2198">
            <v>-1306253.79</v>
          </cell>
          <cell r="V2198">
            <v>-1233684.1399999999</v>
          </cell>
          <cell r="W2198">
            <v>-1161114.49</v>
          </cell>
          <cell r="X2198">
            <v>-1088544.8400000001</v>
          </cell>
          <cell r="Y2198">
            <v>-1015975.19</v>
          </cell>
          <cell r="Z2198">
            <v>-943405.54</v>
          </cell>
          <cell r="AA2198">
            <v>-870835.89</v>
          </cell>
          <cell r="AD2198">
            <v>-2031950.2899999998</v>
          </cell>
          <cell r="AE2198">
            <v>-1959380.64</v>
          </cell>
          <cell r="AF2198">
            <v>-1886810.9899999995</v>
          </cell>
          <cell r="AG2198">
            <v>-1814241.3399999999</v>
          </cell>
          <cell r="AH2198">
            <v>-1741671.6900000004</v>
          </cell>
          <cell r="AI2198">
            <v>-1669102.0399999998</v>
          </cell>
          <cell r="AJ2198">
            <v>-1596532.39</v>
          </cell>
          <cell r="AK2198">
            <v>-1523962.74</v>
          </cell>
          <cell r="AL2198">
            <v>-1451393.0899999999</v>
          </cell>
          <cell r="AM2198">
            <v>-1378823.44</v>
          </cell>
          <cell r="AN2198">
            <v>-1306253.7899999998</v>
          </cell>
          <cell r="AP2198">
            <v>-1161114.49</v>
          </cell>
          <cell r="AT2198" t="str">
            <v>57</v>
          </cell>
        </row>
        <row r="2199">
          <cell r="J2199">
            <v>-529166.22</v>
          </cell>
          <cell r="K2199">
            <v>-510919.11</v>
          </cell>
          <cell r="L2199">
            <v>-492672</v>
          </cell>
          <cell r="M2199">
            <v>-474424.89</v>
          </cell>
          <cell r="N2199">
            <v>-456177.78</v>
          </cell>
          <cell r="O2199">
            <v>-437930.67</v>
          </cell>
          <cell r="P2199">
            <v>-419683.56</v>
          </cell>
          <cell r="Q2199">
            <v>-401436.45</v>
          </cell>
          <cell r="R2199">
            <v>-383189.34</v>
          </cell>
          <cell r="S2199">
            <v>-364942.23</v>
          </cell>
          <cell r="T2199">
            <v>-346695.12</v>
          </cell>
          <cell r="U2199">
            <v>-328448.01</v>
          </cell>
          <cell r="V2199">
            <v>-310200.90000000002</v>
          </cell>
          <cell r="W2199">
            <v>-291953.78999999998</v>
          </cell>
          <cell r="X2199">
            <v>-273706.68</v>
          </cell>
          <cell r="Y2199">
            <v>-255459.57</v>
          </cell>
          <cell r="Z2199">
            <v>-237212.46</v>
          </cell>
          <cell r="AA2199">
            <v>-218965.35</v>
          </cell>
          <cell r="AD2199">
            <v>-510919.11000000004</v>
          </cell>
          <cell r="AE2199">
            <v>-492672</v>
          </cell>
          <cell r="AF2199">
            <v>-474424.88999999996</v>
          </cell>
          <cell r="AG2199">
            <v>-456177.78</v>
          </cell>
          <cell r="AH2199">
            <v>-437930.67</v>
          </cell>
          <cell r="AI2199">
            <v>-419683.56</v>
          </cell>
          <cell r="AJ2199">
            <v>-401436.45</v>
          </cell>
          <cell r="AK2199">
            <v>-383189.33999999991</v>
          </cell>
          <cell r="AL2199">
            <v>-364942.23</v>
          </cell>
          <cell r="AM2199">
            <v>-346695.12</v>
          </cell>
          <cell r="AN2199">
            <v>-328448.01</v>
          </cell>
          <cell r="AP2199">
            <v>-291953.79000000004</v>
          </cell>
          <cell r="AT2199" t="str">
            <v>57</v>
          </cell>
        </row>
        <row r="2200">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D2200">
            <v>0</v>
          </cell>
          <cell r="AE2200">
            <v>0</v>
          </cell>
          <cell r="AF2200">
            <v>0</v>
          </cell>
          <cell r="AG2200">
            <v>0</v>
          </cell>
          <cell r="AH2200">
            <v>0</v>
          </cell>
          <cell r="AI2200">
            <v>0</v>
          </cell>
          <cell r="AJ2200">
            <v>0</v>
          </cell>
          <cell r="AK2200">
            <v>0</v>
          </cell>
          <cell r="AL2200">
            <v>0</v>
          </cell>
          <cell r="AM2200">
            <v>0</v>
          </cell>
          <cell r="AN2200">
            <v>0</v>
          </cell>
          <cell r="AP2200">
            <v>0</v>
          </cell>
          <cell r="AT2200">
            <v>0</v>
          </cell>
        </row>
        <row r="2201">
          <cell r="J2201">
            <v>-3033405.8</v>
          </cell>
          <cell r="K2201">
            <v>-3401232.97</v>
          </cell>
          <cell r="L2201">
            <v>-3119013.74</v>
          </cell>
          <cell r="M2201">
            <v>-2591506</v>
          </cell>
          <cell r="N2201">
            <v>-2066406.24</v>
          </cell>
          <cell r="O2201">
            <v>-1581854.35</v>
          </cell>
          <cell r="P2201">
            <v>-1161150.72</v>
          </cell>
          <cell r="Q2201">
            <v>-3352645.08</v>
          </cell>
          <cell r="R2201">
            <v>-5364744.5999999996</v>
          </cell>
          <cell r="S2201">
            <v>-4828814.24</v>
          </cell>
          <cell r="T2201">
            <v>-4251088.9000000004</v>
          </cell>
          <cell r="U2201">
            <v>-3610125.82</v>
          </cell>
          <cell r="V2201">
            <v>-3277832.81</v>
          </cell>
          <cell r="W2201">
            <v>-3764517.74</v>
          </cell>
          <cell r="X2201">
            <v>-3290930.81</v>
          </cell>
          <cell r="Y2201">
            <v>-2760102.96</v>
          </cell>
          <cell r="Z2201">
            <v>-2127505.06</v>
          </cell>
          <cell r="AA2201">
            <v>-1519822.88</v>
          </cell>
          <cell r="AD2201">
            <v>-2790236.9583333335</v>
          </cell>
          <cell r="AE2201">
            <v>-2932016.3604166671</v>
          </cell>
          <cell r="AF2201">
            <v>-3088680.550416667</v>
          </cell>
          <cell r="AG2201">
            <v>-3138078.6908333339</v>
          </cell>
          <cell r="AH2201">
            <v>-3173963.9162499998</v>
          </cell>
          <cell r="AI2201">
            <v>-3207016.8304166668</v>
          </cell>
          <cell r="AJ2201">
            <v>-3232338.1545833335</v>
          </cell>
          <cell r="AK2201">
            <v>-3254638.2312499997</v>
          </cell>
          <cell r="AL2201">
            <v>-3268826.3158333325</v>
          </cell>
          <cell r="AM2201">
            <v>-3278396.9733333332</v>
          </cell>
          <cell r="AN2201">
            <v>-3278358.1129166665</v>
          </cell>
          <cell r="AP2201">
            <v>-3420478.3308333331</v>
          </cell>
          <cell r="AT2201">
            <v>0</v>
          </cell>
        </row>
        <row r="2202">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D2202">
            <v>0</v>
          </cell>
          <cell r="AE2202">
            <v>0</v>
          </cell>
          <cell r="AF2202">
            <v>0</v>
          </cell>
          <cell r="AG2202">
            <v>0</v>
          </cell>
          <cell r="AH2202">
            <v>0</v>
          </cell>
          <cell r="AI2202">
            <v>0</v>
          </cell>
          <cell r="AJ2202">
            <v>0</v>
          </cell>
          <cell r="AK2202">
            <v>0</v>
          </cell>
          <cell r="AL2202">
            <v>0</v>
          </cell>
          <cell r="AM2202">
            <v>0</v>
          </cell>
          <cell r="AN2202">
            <v>0</v>
          </cell>
          <cell r="AP2202">
            <v>0</v>
          </cell>
          <cell r="AT2202">
            <v>0</v>
          </cell>
        </row>
        <row r="2203">
          <cell r="J2203">
            <v>-10058023.99</v>
          </cell>
          <cell r="K2203">
            <v>-10109503.369999999</v>
          </cell>
          <cell r="L2203">
            <v>-10139498.73</v>
          </cell>
          <cell r="M2203">
            <v>-10262919.560000001</v>
          </cell>
          <cell r="N2203">
            <v>-10355863.109999999</v>
          </cell>
          <cell r="O2203">
            <v>-10390150.07</v>
          </cell>
          <cell r="P2203">
            <v>-10442478.99</v>
          </cell>
          <cell r="Q2203">
            <v>-10612285.640000001</v>
          </cell>
          <cell r="R2203">
            <v>-10792109.91</v>
          </cell>
          <cell r="S2203">
            <v>-10836938.210000001</v>
          </cell>
          <cell r="T2203">
            <v>-10884428.26</v>
          </cell>
          <cell r="U2203">
            <v>-10878623.91</v>
          </cell>
          <cell r="V2203">
            <v>-10933850.15</v>
          </cell>
          <cell r="W2203">
            <v>-11039921.08</v>
          </cell>
          <cell r="X2203">
            <v>-11082207.25</v>
          </cell>
          <cell r="Y2203">
            <v>-11096298.75</v>
          </cell>
          <cell r="Z2203">
            <v>-11170756.77</v>
          </cell>
          <cell r="AA2203">
            <v>-11253610.800000001</v>
          </cell>
          <cell r="AD2203">
            <v>-10150261.380416667</v>
          </cell>
          <cell r="AE2203">
            <v>-10220091.929583332</v>
          </cell>
          <cell r="AF2203">
            <v>-10295258.815416666</v>
          </cell>
          <cell r="AG2203">
            <v>-10370755.274166668</v>
          </cell>
          <cell r="AH2203">
            <v>-10444210.126249999</v>
          </cell>
          <cell r="AI2203">
            <v>-10516728.069166668</v>
          </cell>
          <cell r="AJ2203">
            <v>-10591988.230416667</v>
          </cell>
          <cell r="AK2203">
            <v>-10670035.156666668</v>
          </cell>
          <cell r="AL2203">
            <v>-10744038.811249999</v>
          </cell>
          <cell r="AM2203">
            <v>-10812716.846666666</v>
          </cell>
          <cell r="AN2203">
            <v>-10882648.279583333</v>
          </cell>
          <cell r="AP2203">
            <v>-11024914.157083334</v>
          </cell>
          <cell r="AT2203">
            <v>0</v>
          </cell>
        </row>
        <row r="2204">
          <cell r="J2204">
            <v>-75000</v>
          </cell>
          <cell r="K2204">
            <v>-75000</v>
          </cell>
          <cell r="L2204">
            <v>-75000</v>
          </cell>
          <cell r="M2204">
            <v>-75000</v>
          </cell>
          <cell r="N2204">
            <v>-75000</v>
          </cell>
          <cell r="O2204">
            <v>-75000</v>
          </cell>
          <cell r="P2204">
            <v>-75000</v>
          </cell>
          <cell r="Q2204">
            <v>-75000</v>
          </cell>
          <cell r="R2204">
            <v>-75000</v>
          </cell>
          <cell r="S2204">
            <v>-75000</v>
          </cell>
          <cell r="T2204">
            <v>-50000</v>
          </cell>
          <cell r="U2204">
            <v>-50000</v>
          </cell>
          <cell r="V2204">
            <v>-50000</v>
          </cell>
          <cell r="W2204">
            <v>-50000</v>
          </cell>
          <cell r="X2204">
            <v>-50000</v>
          </cell>
          <cell r="Y2204">
            <v>-50000</v>
          </cell>
          <cell r="Z2204">
            <v>-50000</v>
          </cell>
          <cell r="AA2204">
            <v>-50000</v>
          </cell>
          <cell r="AD2204">
            <v>-78125</v>
          </cell>
          <cell r="AE2204">
            <v>-76041.666666666672</v>
          </cell>
          <cell r="AF2204">
            <v>-75000</v>
          </cell>
          <cell r="AG2204">
            <v>-73958.333333333328</v>
          </cell>
          <cell r="AH2204">
            <v>-71875</v>
          </cell>
          <cell r="AI2204">
            <v>-69791.666666666672</v>
          </cell>
          <cell r="AJ2204">
            <v>-67708.333333333328</v>
          </cell>
          <cell r="AK2204">
            <v>-65625</v>
          </cell>
          <cell r="AL2204">
            <v>-63541.666666666664</v>
          </cell>
          <cell r="AM2204">
            <v>-61458.333333333336</v>
          </cell>
          <cell r="AN2204">
            <v>-59375</v>
          </cell>
          <cell r="AP2204">
            <v>-55208.333333333336</v>
          </cell>
          <cell r="AT2204">
            <v>0</v>
          </cell>
        </row>
        <row r="2205">
          <cell r="J2205">
            <v>-505560.83</v>
          </cell>
          <cell r="K2205">
            <v>-505560.83</v>
          </cell>
          <cell r="L2205">
            <v>-505560.83</v>
          </cell>
          <cell r="M2205">
            <v>-505560.83</v>
          </cell>
          <cell r="N2205">
            <v>-505560.83</v>
          </cell>
          <cell r="O2205">
            <v>-505276.21</v>
          </cell>
          <cell r="P2205">
            <v>-505276.21</v>
          </cell>
          <cell r="Q2205">
            <v>-493553.66</v>
          </cell>
          <cell r="R2205">
            <v>-504383.43</v>
          </cell>
          <cell r="S2205">
            <v>-504162.64</v>
          </cell>
          <cell r="T2205">
            <v>-504162.64</v>
          </cell>
          <cell r="U2205">
            <v>-504162.64</v>
          </cell>
          <cell r="V2205">
            <v>-497861.64</v>
          </cell>
          <cell r="W2205">
            <v>-497861.64</v>
          </cell>
          <cell r="X2205">
            <v>-497861.64</v>
          </cell>
          <cell r="Y2205">
            <v>-497861.64</v>
          </cell>
          <cell r="Z2205">
            <v>-497861.64</v>
          </cell>
          <cell r="AA2205">
            <v>-497861.64</v>
          </cell>
          <cell r="AD2205">
            <v>-506176.5229166667</v>
          </cell>
          <cell r="AE2205">
            <v>-504746.52916666673</v>
          </cell>
          <cell r="AF2205">
            <v>-504367.38791666669</v>
          </cell>
          <cell r="AG2205">
            <v>-504239.90541666659</v>
          </cell>
          <cell r="AH2205">
            <v>-504123.38958333334</v>
          </cell>
          <cell r="AI2205">
            <v>-503744.33208333334</v>
          </cell>
          <cell r="AJ2205">
            <v>-503102.73291666666</v>
          </cell>
          <cell r="AK2205">
            <v>-502461.13375000004</v>
          </cell>
          <cell r="AL2205">
            <v>-501819.53458333336</v>
          </cell>
          <cell r="AM2205">
            <v>-501177.93541666662</v>
          </cell>
          <cell r="AN2205">
            <v>-500548.19541666663</v>
          </cell>
          <cell r="AP2205">
            <v>-499800.87333333335</v>
          </cell>
          <cell r="AT2205">
            <v>0</v>
          </cell>
        </row>
        <row r="2206">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D2206">
            <v>0</v>
          </cell>
          <cell r="AE2206">
            <v>0</v>
          </cell>
          <cell r="AF2206">
            <v>0</v>
          </cell>
          <cell r="AG2206">
            <v>0</v>
          </cell>
          <cell r="AH2206">
            <v>0</v>
          </cell>
          <cell r="AI2206">
            <v>0</v>
          </cell>
          <cell r="AJ2206">
            <v>0</v>
          </cell>
          <cell r="AK2206">
            <v>0</v>
          </cell>
          <cell r="AL2206">
            <v>0</v>
          </cell>
          <cell r="AM2206">
            <v>0</v>
          </cell>
          <cell r="AN2206">
            <v>0</v>
          </cell>
          <cell r="AP2206">
            <v>0</v>
          </cell>
          <cell r="AT2206" t="str">
            <v>23</v>
          </cell>
        </row>
        <row r="2207">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D2207">
            <v>0</v>
          </cell>
          <cell r="AE2207">
            <v>0</v>
          </cell>
          <cell r="AF2207">
            <v>0</v>
          </cell>
          <cell r="AG2207">
            <v>0</v>
          </cell>
          <cell r="AH2207">
            <v>0</v>
          </cell>
          <cell r="AI2207">
            <v>0</v>
          </cell>
          <cell r="AJ2207">
            <v>0</v>
          </cell>
          <cell r="AK2207">
            <v>0</v>
          </cell>
          <cell r="AL2207">
            <v>0</v>
          </cell>
          <cell r="AM2207">
            <v>0</v>
          </cell>
          <cell r="AN2207">
            <v>0</v>
          </cell>
          <cell r="AP2207">
            <v>0</v>
          </cell>
          <cell r="AT2207" t="str">
            <v>57</v>
          </cell>
        </row>
        <row r="2208">
          <cell r="J2208">
            <v>-4274951.63</v>
          </cell>
          <cell r="K2208">
            <v>-4262550.25</v>
          </cell>
          <cell r="L2208">
            <v>-4250460.09</v>
          </cell>
          <cell r="M2208">
            <v>-4238305.43</v>
          </cell>
          <cell r="N2208">
            <v>-4225797.05</v>
          </cell>
          <cell r="O2208">
            <v>-4213595.93</v>
          </cell>
          <cell r="P2208">
            <v>-4201041.33</v>
          </cell>
          <cell r="Q2208">
            <v>-4188711.21</v>
          </cell>
          <cell r="R2208">
            <v>-4176398.09</v>
          </cell>
          <cell r="S2208">
            <v>-4163164.98</v>
          </cell>
          <cell r="T2208">
            <v>-4150722.86</v>
          </cell>
          <cell r="U2208">
            <v>-4138010.59</v>
          </cell>
          <cell r="V2208">
            <v>-4125518.07</v>
          </cell>
          <cell r="W2208">
            <v>-4112682.29</v>
          </cell>
          <cell r="X2208">
            <v>-4100138.75</v>
          </cell>
          <cell r="Y2208">
            <v>-4087530.71</v>
          </cell>
          <cell r="Z2208">
            <v>-4074582.44</v>
          </cell>
          <cell r="AA2208">
            <v>-4059923.54</v>
          </cell>
          <cell r="AD2208">
            <v>-4262518.7104166662</v>
          </cell>
          <cell r="AE2208">
            <v>-4250253.7983333329</v>
          </cell>
          <cell r="AF2208">
            <v>-4237941.1049999995</v>
          </cell>
          <cell r="AG2208">
            <v>-4225580.6304166662</v>
          </cell>
          <cell r="AH2208">
            <v>-4213183.4562499998</v>
          </cell>
          <cell r="AI2208">
            <v>-4200749.3883333327</v>
          </cell>
          <cell r="AJ2208">
            <v>-4188278.4916666672</v>
          </cell>
          <cell r="AK2208">
            <v>-4175770.6041666665</v>
          </cell>
          <cell r="AL2208">
            <v>-4163224.9350000001</v>
          </cell>
          <cell r="AM2208">
            <v>-4150642.0462500001</v>
          </cell>
          <cell r="AN2208">
            <v>-4137938.4212500001</v>
          </cell>
          <cell r="AP2208">
            <v>-4112544.8850000002</v>
          </cell>
          <cell r="AT2208" t="str">
            <v>23</v>
          </cell>
        </row>
        <row r="2209">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D2209">
            <v>0</v>
          </cell>
          <cell r="AE2209">
            <v>0</v>
          </cell>
          <cell r="AF2209">
            <v>0</v>
          </cell>
          <cell r="AG2209">
            <v>0</v>
          </cell>
          <cell r="AH2209">
            <v>0</v>
          </cell>
          <cell r="AI2209">
            <v>0</v>
          </cell>
          <cell r="AJ2209">
            <v>0</v>
          </cell>
          <cell r="AK2209">
            <v>0</v>
          </cell>
          <cell r="AL2209">
            <v>0</v>
          </cell>
          <cell r="AM2209">
            <v>0</v>
          </cell>
          <cell r="AN2209">
            <v>0</v>
          </cell>
          <cell r="AP2209">
            <v>0</v>
          </cell>
          <cell r="AT2209">
            <v>0</v>
          </cell>
        </row>
        <row r="2210">
          <cell r="J2210">
            <v>-5787057</v>
          </cell>
          <cell r="K2210">
            <v>-5764001</v>
          </cell>
          <cell r="L2210">
            <v>-5740945</v>
          </cell>
          <cell r="M2210">
            <v>-5717889</v>
          </cell>
          <cell r="N2210">
            <v>-5694833</v>
          </cell>
          <cell r="O2210">
            <v>-5671777</v>
          </cell>
          <cell r="P2210">
            <v>-5648721</v>
          </cell>
          <cell r="Q2210">
            <v>-5625665</v>
          </cell>
          <cell r="R2210">
            <v>-5602609</v>
          </cell>
          <cell r="S2210">
            <v>-5579553</v>
          </cell>
          <cell r="T2210">
            <v>-5556497</v>
          </cell>
          <cell r="U2210">
            <v>-5533441</v>
          </cell>
          <cell r="V2210">
            <v>-5510385</v>
          </cell>
          <cell r="W2210">
            <v>-5487329</v>
          </cell>
          <cell r="X2210">
            <v>-5464273</v>
          </cell>
          <cell r="Y2210">
            <v>-5441217</v>
          </cell>
          <cell r="Z2210">
            <v>-5418161</v>
          </cell>
          <cell r="AA2210">
            <v>-5395105</v>
          </cell>
          <cell r="AD2210">
            <v>-5764001</v>
          </cell>
          <cell r="AE2210">
            <v>-5740945</v>
          </cell>
          <cell r="AF2210">
            <v>-5717889</v>
          </cell>
          <cell r="AG2210">
            <v>-5694833</v>
          </cell>
          <cell r="AH2210">
            <v>-5671777</v>
          </cell>
          <cell r="AI2210">
            <v>-5648721</v>
          </cell>
          <cell r="AJ2210">
            <v>-5625665</v>
          </cell>
          <cell r="AK2210">
            <v>-5602609</v>
          </cell>
          <cell r="AL2210">
            <v>-5579553</v>
          </cell>
          <cell r="AM2210">
            <v>-5556497</v>
          </cell>
          <cell r="AN2210">
            <v>-5533441</v>
          </cell>
          <cell r="AP2210">
            <v>-5487329</v>
          </cell>
          <cell r="AT2210" t="str">
            <v>57</v>
          </cell>
        </row>
        <row r="2211">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D2211">
            <v>0</v>
          </cell>
          <cell r="AE2211">
            <v>0</v>
          </cell>
          <cell r="AF2211">
            <v>0</v>
          </cell>
          <cell r="AG2211">
            <v>0</v>
          </cell>
          <cell r="AH2211">
            <v>0</v>
          </cell>
          <cell r="AI2211">
            <v>0</v>
          </cell>
          <cell r="AJ2211">
            <v>0</v>
          </cell>
          <cell r="AK2211">
            <v>0</v>
          </cell>
          <cell r="AL2211">
            <v>0</v>
          </cell>
          <cell r="AM2211">
            <v>0</v>
          </cell>
          <cell r="AN2211">
            <v>0</v>
          </cell>
          <cell r="AP2211">
            <v>0</v>
          </cell>
          <cell r="AT2211" t="str">
            <v>57</v>
          </cell>
        </row>
        <row r="2212">
          <cell r="J2212">
            <v>-83963.45</v>
          </cell>
          <cell r="K2212">
            <v>-80964.75</v>
          </cell>
          <cell r="L2212">
            <v>-77966.05</v>
          </cell>
          <cell r="M2212">
            <v>-74967.350000000006</v>
          </cell>
          <cell r="N2212">
            <v>-71968.649999999994</v>
          </cell>
          <cell r="O2212">
            <v>-68969.95</v>
          </cell>
          <cell r="P2212">
            <v>-65971.25</v>
          </cell>
          <cell r="Q2212">
            <v>-8957972.5500000007</v>
          </cell>
          <cell r="R2212">
            <v>-8954973.8499999996</v>
          </cell>
          <cell r="S2212">
            <v>-8951975.1500000004</v>
          </cell>
          <cell r="T2212">
            <v>-8948976.4499999993</v>
          </cell>
          <cell r="U2212">
            <v>-8945977.75</v>
          </cell>
          <cell r="V2212">
            <v>-8942979.0500000007</v>
          </cell>
          <cell r="W2212">
            <v>-8939980.3499999996</v>
          </cell>
          <cell r="X2212">
            <v>-8936981.6500000004</v>
          </cell>
          <cell r="Y2212">
            <v>-8933982.9499999993</v>
          </cell>
          <cell r="Z2212">
            <v>-8930984.25</v>
          </cell>
          <cell r="AA2212">
            <v>-8927985.5500000007</v>
          </cell>
          <cell r="AD2212">
            <v>-451589.75</v>
          </cell>
          <cell r="AE2212">
            <v>-1189841.05</v>
          </cell>
          <cell r="AF2212">
            <v>-1928092.3500000003</v>
          </cell>
          <cell r="AG2212">
            <v>-2666343.65</v>
          </cell>
          <cell r="AH2212">
            <v>-3404594.9500000007</v>
          </cell>
          <cell r="AI2212">
            <v>-4142846.25</v>
          </cell>
          <cell r="AJ2212">
            <v>-4881097.55</v>
          </cell>
          <cell r="AK2212">
            <v>-5619348.8500000006</v>
          </cell>
          <cell r="AL2212">
            <v>-6357600.1499999994</v>
          </cell>
          <cell r="AM2212">
            <v>-7095851.4500000002</v>
          </cell>
          <cell r="AN2212">
            <v>-7834102.75</v>
          </cell>
          <cell r="AP2212">
            <v>-8939980.3499999996</v>
          </cell>
          <cell r="AT2212" t="str">
            <v>35</v>
          </cell>
        </row>
        <row r="2213">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D2213">
            <v>0</v>
          </cell>
          <cell r="AE2213">
            <v>0</v>
          </cell>
          <cell r="AF2213">
            <v>0</v>
          </cell>
          <cell r="AG2213">
            <v>0</v>
          </cell>
          <cell r="AH2213">
            <v>0</v>
          </cell>
          <cell r="AI2213">
            <v>0</v>
          </cell>
          <cell r="AJ2213">
            <v>0</v>
          </cell>
          <cell r="AK2213">
            <v>0</v>
          </cell>
          <cell r="AL2213">
            <v>0</v>
          </cell>
          <cell r="AM2213">
            <v>0</v>
          </cell>
          <cell r="AN2213">
            <v>0</v>
          </cell>
          <cell r="AP2213">
            <v>0</v>
          </cell>
          <cell r="AT2213" t="str">
            <v>57</v>
          </cell>
        </row>
        <row r="2214">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D2214">
            <v>0</v>
          </cell>
          <cell r="AE2214">
            <v>0</v>
          </cell>
          <cell r="AF2214">
            <v>0</v>
          </cell>
          <cell r="AG2214">
            <v>0</v>
          </cell>
          <cell r="AH2214">
            <v>0</v>
          </cell>
          <cell r="AI2214">
            <v>0</v>
          </cell>
          <cell r="AJ2214">
            <v>0</v>
          </cell>
          <cell r="AK2214">
            <v>0</v>
          </cell>
          <cell r="AL2214">
            <v>0</v>
          </cell>
          <cell r="AM2214">
            <v>0</v>
          </cell>
          <cell r="AN2214">
            <v>0</v>
          </cell>
          <cell r="AP2214">
            <v>0</v>
          </cell>
          <cell r="AT2214" t="str">
            <v>57</v>
          </cell>
        </row>
        <row r="2215">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D2215">
            <v>0</v>
          </cell>
          <cell r="AE2215">
            <v>0</v>
          </cell>
          <cell r="AF2215">
            <v>0</v>
          </cell>
          <cell r="AG2215">
            <v>0</v>
          </cell>
          <cell r="AH2215">
            <v>0</v>
          </cell>
          <cell r="AI2215">
            <v>0</v>
          </cell>
          <cell r="AJ2215">
            <v>0</v>
          </cell>
          <cell r="AK2215">
            <v>0</v>
          </cell>
          <cell r="AL2215">
            <v>0</v>
          </cell>
          <cell r="AM2215">
            <v>0</v>
          </cell>
          <cell r="AN2215">
            <v>0</v>
          </cell>
          <cell r="AP2215">
            <v>0</v>
          </cell>
          <cell r="AT2215" t="str">
            <v>57</v>
          </cell>
        </row>
        <row r="2216">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D2216">
            <v>0</v>
          </cell>
          <cell r="AE2216">
            <v>0</v>
          </cell>
          <cell r="AF2216">
            <v>0</v>
          </cell>
          <cell r="AG2216">
            <v>0</v>
          </cell>
          <cell r="AH2216">
            <v>0</v>
          </cell>
          <cell r="AI2216">
            <v>0</v>
          </cell>
          <cell r="AJ2216">
            <v>0</v>
          </cell>
          <cell r="AK2216">
            <v>0</v>
          </cell>
          <cell r="AL2216">
            <v>0</v>
          </cell>
          <cell r="AM2216">
            <v>0</v>
          </cell>
          <cell r="AN2216">
            <v>0</v>
          </cell>
          <cell r="AP2216">
            <v>0</v>
          </cell>
          <cell r="AT2216" t="str">
            <v>57</v>
          </cell>
        </row>
        <row r="2217">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D2217">
            <v>0</v>
          </cell>
          <cell r="AE2217">
            <v>0</v>
          </cell>
          <cell r="AF2217">
            <v>0</v>
          </cell>
          <cell r="AG2217">
            <v>0</v>
          </cell>
          <cell r="AH2217">
            <v>0</v>
          </cell>
          <cell r="AI2217">
            <v>0</v>
          </cell>
          <cell r="AJ2217">
            <v>0</v>
          </cell>
          <cell r="AK2217">
            <v>0</v>
          </cell>
          <cell r="AL2217">
            <v>0</v>
          </cell>
          <cell r="AM2217">
            <v>0</v>
          </cell>
          <cell r="AN2217">
            <v>0</v>
          </cell>
          <cell r="AP2217">
            <v>0</v>
          </cell>
          <cell r="AT2217" t="str">
            <v>57</v>
          </cell>
        </row>
        <row r="2218">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D2218">
            <v>0</v>
          </cell>
          <cell r="AE2218">
            <v>0</v>
          </cell>
          <cell r="AF2218">
            <v>0</v>
          </cell>
          <cell r="AG2218">
            <v>0</v>
          </cell>
          <cell r="AH2218">
            <v>0</v>
          </cell>
          <cell r="AI2218">
            <v>0</v>
          </cell>
          <cell r="AJ2218">
            <v>0</v>
          </cell>
          <cell r="AK2218">
            <v>0</v>
          </cell>
          <cell r="AL2218">
            <v>0</v>
          </cell>
          <cell r="AM2218">
            <v>0</v>
          </cell>
          <cell r="AN2218">
            <v>0</v>
          </cell>
          <cell r="AP2218">
            <v>0</v>
          </cell>
          <cell r="AT2218" t="str">
            <v>57</v>
          </cell>
        </row>
        <row r="2219">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D2219">
            <v>0</v>
          </cell>
          <cell r="AE2219">
            <v>0</v>
          </cell>
          <cell r="AF2219">
            <v>0</v>
          </cell>
          <cell r="AG2219">
            <v>0</v>
          </cell>
          <cell r="AH2219">
            <v>0</v>
          </cell>
          <cell r="AI2219">
            <v>0</v>
          </cell>
          <cell r="AJ2219">
            <v>0</v>
          </cell>
          <cell r="AK2219">
            <v>0</v>
          </cell>
          <cell r="AL2219">
            <v>0</v>
          </cell>
          <cell r="AM2219">
            <v>0</v>
          </cell>
          <cell r="AN2219">
            <v>0</v>
          </cell>
          <cell r="AP2219">
            <v>0</v>
          </cell>
          <cell r="AT2219" t="str">
            <v>57</v>
          </cell>
        </row>
        <row r="2220">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D2220">
            <v>-95425.922500000001</v>
          </cell>
          <cell r="AE2220">
            <v>-55922.516666666663</v>
          </cell>
          <cell r="AF2220">
            <v>-26498.16916666667</v>
          </cell>
          <cell r="AG2220">
            <v>-7152.88</v>
          </cell>
          <cell r="AH2220">
            <v>0</v>
          </cell>
          <cell r="AI2220">
            <v>0</v>
          </cell>
          <cell r="AJ2220">
            <v>0</v>
          </cell>
          <cell r="AK2220">
            <v>0</v>
          </cell>
          <cell r="AL2220">
            <v>0</v>
          </cell>
          <cell r="AM2220">
            <v>0</v>
          </cell>
          <cell r="AN2220">
            <v>0</v>
          </cell>
          <cell r="AP2220">
            <v>0</v>
          </cell>
          <cell r="AT2220" t="str">
            <v>57</v>
          </cell>
        </row>
        <row r="2221">
          <cell r="J2221">
            <v>-506260</v>
          </cell>
          <cell r="K2221">
            <v>-506260</v>
          </cell>
          <cell r="L2221">
            <v>-506260</v>
          </cell>
          <cell r="M2221">
            <v>-506260</v>
          </cell>
          <cell r="N2221">
            <v>-506260</v>
          </cell>
          <cell r="O2221">
            <v>-506260</v>
          </cell>
          <cell r="P2221">
            <v>-506260</v>
          </cell>
          <cell r="Q2221">
            <v>-506260</v>
          </cell>
          <cell r="R2221">
            <v>-506260</v>
          </cell>
          <cell r="S2221">
            <v>-506260</v>
          </cell>
          <cell r="T2221">
            <v>-506260</v>
          </cell>
          <cell r="U2221">
            <v>-506260</v>
          </cell>
          <cell r="V2221">
            <v>-506260</v>
          </cell>
          <cell r="W2221">
            <v>-506260</v>
          </cell>
          <cell r="X2221">
            <v>-506260</v>
          </cell>
          <cell r="Y2221">
            <v>-506260</v>
          </cell>
          <cell r="Z2221">
            <v>-506260</v>
          </cell>
          <cell r="AA2221">
            <v>-500140</v>
          </cell>
          <cell r="AD2221">
            <v>-506260</v>
          </cell>
          <cell r="AE2221">
            <v>-506260</v>
          </cell>
          <cell r="AF2221">
            <v>-506260</v>
          </cell>
          <cell r="AG2221">
            <v>-506260</v>
          </cell>
          <cell r="AH2221">
            <v>-506260</v>
          </cell>
          <cell r="AI2221">
            <v>-506260</v>
          </cell>
          <cell r="AJ2221">
            <v>-506260</v>
          </cell>
          <cell r="AK2221">
            <v>-506260</v>
          </cell>
          <cell r="AL2221">
            <v>-506260</v>
          </cell>
          <cell r="AM2221">
            <v>-506260</v>
          </cell>
          <cell r="AN2221">
            <v>-506005</v>
          </cell>
          <cell r="AP2221">
            <v>-504985</v>
          </cell>
          <cell r="AT2221" t="str">
            <v>23</v>
          </cell>
        </row>
        <row r="2222">
          <cell r="J2222">
            <v>-6495198.3200000003</v>
          </cell>
          <cell r="K2222">
            <v>-6746981.3200000003</v>
          </cell>
          <cell r="L2222">
            <v>-7123981.3200000003</v>
          </cell>
          <cell r="M2222">
            <v>-7500981.3200000003</v>
          </cell>
          <cell r="N2222">
            <v>-7523047.3200000003</v>
          </cell>
          <cell r="O2222">
            <v>-7870047.3200000003</v>
          </cell>
          <cell r="P2222">
            <v>-8217047.3200000003</v>
          </cell>
          <cell r="Q2222">
            <v>-10424796</v>
          </cell>
          <cell r="R2222">
            <v>-10861066</v>
          </cell>
          <cell r="S2222">
            <v>-11297336</v>
          </cell>
          <cell r="T2222">
            <v>-7165930.8099999996</v>
          </cell>
          <cell r="U2222">
            <v>-7649390.8099999996</v>
          </cell>
          <cell r="V2222">
            <v>-8132850.8099999996</v>
          </cell>
          <cell r="W2222">
            <v>-8616310.4299999997</v>
          </cell>
          <cell r="X2222">
            <v>-9099770.4299999997</v>
          </cell>
          <cell r="Y2222">
            <v>-9583230.4299999997</v>
          </cell>
          <cell r="Z2222">
            <v>-10036335.32</v>
          </cell>
          <cell r="AA2222">
            <v>-10518558.32</v>
          </cell>
          <cell r="AD2222">
            <v>-7580029.0733333332</v>
          </cell>
          <cell r="AE2222">
            <v>-7741289.3233333332</v>
          </cell>
          <cell r="AF2222">
            <v>-7910488.7399999993</v>
          </cell>
          <cell r="AG2222">
            <v>-8055187.09375</v>
          </cell>
          <cell r="AH2222">
            <v>-8176475.6345833344</v>
          </cell>
          <cell r="AI2222">
            <v>-8307885.842083334</v>
          </cell>
          <cell r="AJ2222">
            <v>-8454010.0754166674</v>
          </cell>
          <cell r="AK2222">
            <v>-8614223.3345833346</v>
          </cell>
          <cell r="AL2222">
            <v>-8783308.260416666</v>
          </cell>
          <cell r="AM2222">
            <v>-8974788.9733333346</v>
          </cell>
          <cell r="AN2222">
            <v>-9189863.9316666666</v>
          </cell>
          <cell r="AP2222">
            <v>-10096772.242083332</v>
          </cell>
          <cell r="AT2222" t="str">
            <v>57</v>
          </cell>
        </row>
        <row r="2223">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D2223">
            <v>0</v>
          </cell>
          <cell r="AE2223">
            <v>0</v>
          </cell>
          <cell r="AF2223">
            <v>0</v>
          </cell>
          <cell r="AG2223">
            <v>0</v>
          </cell>
          <cell r="AH2223">
            <v>0</v>
          </cell>
          <cell r="AI2223">
            <v>0</v>
          </cell>
          <cell r="AJ2223">
            <v>0</v>
          </cell>
          <cell r="AK2223">
            <v>0</v>
          </cell>
          <cell r="AL2223">
            <v>0</v>
          </cell>
          <cell r="AM2223">
            <v>0</v>
          </cell>
          <cell r="AN2223">
            <v>0</v>
          </cell>
          <cell r="AP2223">
            <v>0</v>
          </cell>
          <cell r="AT2223">
            <v>0</v>
          </cell>
        </row>
        <row r="2224">
          <cell r="J2224">
            <v>-0.01</v>
          </cell>
          <cell r="K2224">
            <v>-0.01</v>
          </cell>
          <cell r="L2224">
            <v>-0.01</v>
          </cell>
          <cell r="M2224">
            <v>-0.01</v>
          </cell>
          <cell r="N2224">
            <v>-0.01</v>
          </cell>
          <cell r="O2224">
            <v>-13064.02</v>
          </cell>
          <cell r="P2224">
            <v>-0.01</v>
          </cell>
          <cell r="Q2224">
            <v>0</v>
          </cell>
          <cell r="R2224">
            <v>0</v>
          </cell>
          <cell r="S2224">
            <v>0</v>
          </cell>
          <cell r="T2224">
            <v>0</v>
          </cell>
          <cell r="U2224">
            <v>0</v>
          </cell>
          <cell r="V2224">
            <v>0</v>
          </cell>
          <cell r="W2224">
            <v>0</v>
          </cell>
          <cell r="X2224">
            <v>0</v>
          </cell>
          <cell r="Y2224">
            <v>0</v>
          </cell>
          <cell r="Z2224">
            <v>0</v>
          </cell>
          <cell r="AA2224">
            <v>-116469.41</v>
          </cell>
          <cell r="AD2224">
            <v>-1088.6770833333333</v>
          </cell>
          <cell r="AE2224">
            <v>-1088.67625</v>
          </cell>
          <cell r="AF2224">
            <v>-1088.6754166666667</v>
          </cell>
          <cell r="AG2224">
            <v>-1088.6745833333332</v>
          </cell>
          <cell r="AH2224">
            <v>-1088.6737499999999</v>
          </cell>
          <cell r="AI2224">
            <v>-1088.6729166666667</v>
          </cell>
          <cell r="AJ2224">
            <v>-1088.6720833333334</v>
          </cell>
          <cell r="AK2224">
            <v>-1088.6712500000001</v>
          </cell>
          <cell r="AL2224">
            <v>-1088.6704166666666</v>
          </cell>
          <cell r="AM2224">
            <v>-1088.6695833333333</v>
          </cell>
          <cell r="AN2224">
            <v>-5397.2270833333341</v>
          </cell>
          <cell r="AP2224">
            <v>-9705.7841666666664</v>
          </cell>
          <cell r="AT2224">
            <v>0</v>
          </cell>
        </row>
        <row r="2225">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D2225">
            <v>0</v>
          </cell>
          <cell r="AE2225">
            <v>0</v>
          </cell>
          <cell r="AF2225">
            <v>0</v>
          </cell>
          <cell r="AG2225">
            <v>0</v>
          </cell>
          <cell r="AH2225">
            <v>0</v>
          </cell>
          <cell r="AI2225">
            <v>0</v>
          </cell>
          <cell r="AJ2225">
            <v>0</v>
          </cell>
          <cell r="AK2225">
            <v>0</v>
          </cell>
          <cell r="AL2225">
            <v>0</v>
          </cell>
          <cell r="AM2225">
            <v>0</v>
          </cell>
          <cell r="AN2225">
            <v>0</v>
          </cell>
          <cell r="AP2225">
            <v>0</v>
          </cell>
          <cell r="AT2225" t="str">
            <v>57</v>
          </cell>
        </row>
        <row r="2226">
          <cell r="J2226">
            <v>-48643.17</v>
          </cell>
          <cell r="K2226">
            <v>-47497.34</v>
          </cell>
          <cell r="L2226">
            <v>-46351.51</v>
          </cell>
          <cell r="M2226">
            <v>-45205.68</v>
          </cell>
          <cell r="N2226">
            <v>-44059.85</v>
          </cell>
          <cell r="O2226">
            <v>-42914.02</v>
          </cell>
          <cell r="P2226">
            <v>-41768.19</v>
          </cell>
          <cell r="Q2226">
            <v>-40622.36</v>
          </cell>
          <cell r="R2226">
            <v>-39476.53</v>
          </cell>
          <cell r="S2226">
            <v>-38330.699999999997</v>
          </cell>
          <cell r="T2226">
            <v>-37184.870000000003</v>
          </cell>
          <cell r="U2226">
            <v>-36039.040000000001</v>
          </cell>
          <cell r="V2226">
            <v>-34893.21</v>
          </cell>
          <cell r="W2226">
            <v>-33747.379999999997</v>
          </cell>
          <cell r="X2226">
            <v>-32601.55</v>
          </cell>
          <cell r="Y2226">
            <v>-31455.72</v>
          </cell>
          <cell r="Z2226">
            <v>-30309.89</v>
          </cell>
          <cell r="AA2226">
            <v>-29164.06</v>
          </cell>
          <cell r="AD2226">
            <v>-47497.34</v>
          </cell>
          <cell r="AE2226">
            <v>-46351.509999999987</v>
          </cell>
          <cell r="AF2226">
            <v>-45205.68</v>
          </cell>
          <cell r="AG2226">
            <v>-44059.850000000006</v>
          </cell>
          <cell r="AH2226">
            <v>-42914.020000000004</v>
          </cell>
          <cell r="AI2226">
            <v>-41768.189999999995</v>
          </cell>
          <cell r="AJ2226">
            <v>-40622.36</v>
          </cell>
          <cell r="AK2226">
            <v>-39476.53</v>
          </cell>
          <cell r="AL2226">
            <v>-38330.699999999997</v>
          </cell>
          <cell r="AM2226">
            <v>-37184.869999999995</v>
          </cell>
          <cell r="AN2226">
            <v>-36039.040000000001</v>
          </cell>
          <cell r="AP2226">
            <v>-33747.379999999997</v>
          </cell>
          <cell r="AT2226">
            <v>0</v>
          </cell>
        </row>
        <row r="2227">
          <cell r="J2227">
            <v>-2794875.48</v>
          </cell>
          <cell r="K2227">
            <v>-2706078</v>
          </cell>
          <cell r="L2227">
            <v>-2706078</v>
          </cell>
          <cell r="M2227">
            <v>-2706078</v>
          </cell>
          <cell r="N2227">
            <v>-2664901.7799999998</v>
          </cell>
          <cell r="O2227">
            <v>-2664901.7799999998</v>
          </cell>
          <cell r="P2227">
            <v>-2664901.7799999998</v>
          </cell>
          <cell r="Q2227">
            <v>-2481898.29</v>
          </cell>
          <cell r="R2227">
            <v>-2481898.29</v>
          </cell>
          <cell r="S2227">
            <v>-2481898.29</v>
          </cell>
          <cell r="T2227">
            <v>-2480520.87</v>
          </cell>
          <cell r="U2227">
            <v>-2480520.87</v>
          </cell>
          <cell r="V2227">
            <v>-2480520.87</v>
          </cell>
          <cell r="W2227">
            <v>-2460776.06</v>
          </cell>
          <cell r="X2227">
            <v>-2460776.06</v>
          </cell>
          <cell r="Y2227">
            <v>-2460776.06</v>
          </cell>
          <cell r="Z2227">
            <v>-2534487.27</v>
          </cell>
          <cell r="AA2227">
            <v>-2534487.27</v>
          </cell>
          <cell r="AD2227">
            <v>-2807523.8854166674</v>
          </cell>
          <cell r="AE2227">
            <v>-2749289.6862500003</v>
          </cell>
          <cell r="AF2227">
            <v>-2691055.4870833331</v>
          </cell>
          <cell r="AG2227">
            <v>-2648840.2787500001</v>
          </cell>
          <cell r="AH2227">
            <v>-2622644.0612499998</v>
          </cell>
          <cell r="AI2227">
            <v>-2596447.84375</v>
          </cell>
          <cell r="AJ2227">
            <v>-2573128.8208333333</v>
          </cell>
          <cell r="AK2227">
            <v>-2552686.9925000002</v>
          </cell>
          <cell r="AL2227">
            <v>-2532245.1641666666</v>
          </cell>
          <cell r="AM2227">
            <v>-2516590.3120833333</v>
          </cell>
          <cell r="AN2227">
            <v>-2505722.4362499998</v>
          </cell>
          <cell r="AP2227">
            <v>-2483213.5254166666</v>
          </cell>
          <cell r="AT2227">
            <v>0</v>
          </cell>
        </row>
        <row r="2228">
          <cell r="J2228">
            <v>-5555597.0999999996</v>
          </cell>
          <cell r="K2228">
            <v>-5450776.4000000004</v>
          </cell>
          <cell r="L2228">
            <v>-5345955.7</v>
          </cell>
          <cell r="M2228">
            <v>-5241135</v>
          </cell>
          <cell r="N2228">
            <v>-5136314.3</v>
          </cell>
          <cell r="O2228">
            <v>-5031493.5999999996</v>
          </cell>
          <cell r="P2228">
            <v>-4926672.9000000004</v>
          </cell>
          <cell r="Q2228">
            <v>-4821852.2</v>
          </cell>
          <cell r="R2228">
            <v>-4717031.5</v>
          </cell>
          <cell r="S2228">
            <v>-4612210.8</v>
          </cell>
          <cell r="T2228">
            <v>-4507390.0999999996</v>
          </cell>
          <cell r="U2228">
            <v>-4402569.4000000004</v>
          </cell>
          <cell r="V2228">
            <v>-4297748.7</v>
          </cell>
          <cell r="W2228">
            <v>-4192928</v>
          </cell>
          <cell r="X2228">
            <v>-4088107.3</v>
          </cell>
          <cell r="Y2228">
            <v>-3983286.6</v>
          </cell>
          <cell r="Z2228">
            <v>-3878465.9</v>
          </cell>
          <cell r="AA2228">
            <v>-3773645.2</v>
          </cell>
          <cell r="AD2228">
            <v>-5450776.3999999994</v>
          </cell>
          <cell r="AE2228">
            <v>-5345955.7</v>
          </cell>
          <cell r="AF2228">
            <v>-5241135</v>
          </cell>
          <cell r="AG2228">
            <v>-5136314.3</v>
          </cell>
          <cell r="AH2228">
            <v>-5031493.6000000006</v>
          </cell>
          <cell r="AI2228">
            <v>-4926672.8999999994</v>
          </cell>
          <cell r="AJ2228">
            <v>-4821852.2</v>
          </cell>
          <cell r="AK2228">
            <v>-4717031.5</v>
          </cell>
          <cell r="AL2228">
            <v>-4612210.8</v>
          </cell>
          <cell r="AM2228">
            <v>-4507390.1000000006</v>
          </cell>
          <cell r="AN2228">
            <v>-4402569.3999999994</v>
          </cell>
          <cell r="AP2228">
            <v>-4192928</v>
          </cell>
          <cell r="AT2228" t="str">
            <v>26</v>
          </cell>
        </row>
        <row r="2229">
          <cell r="J2229">
            <v>-1408487.04</v>
          </cell>
          <cell r="K2229">
            <v>-1354314.45</v>
          </cell>
          <cell r="L2229">
            <v>-1300141.8600000001</v>
          </cell>
          <cell r="M2229">
            <v>-1245969.27</v>
          </cell>
          <cell r="N2229">
            <v>-1191796.68</v>
          </cell>
          <cell r="O2229">
            <v>-1137624.0900000001</v>
          </cell>
          <cell r="P2229">
            <v>-1083451.5</v>
          </cell>
          <cell r="Q2229">
            <v>-1029278.91</v>
          </cell>
          <cell r="R2229">
            <v>-975106.32</v>
          </cell>
          <cell r="S2229">
            <v>-920933.73</v>
          </cell>
          <cell r="T2229">
            <v>-866761.14</v>
          </cell>
          <cell r="U2229">
            <v>-812588.55</v>
          </cell>
          <cell r="V2229">
            <v>-758415.96</v>
          </cell>
          <cell r="W2229">
            <v>-704243.37</v>
          </cell>
          <cell r="X2229">
            <v>-650070.78</v>
          </cell>
          <cell r="Y2229">
            <v>-595898.18999999994</v>
          </cell>
          <cell r="Z2229">
            <v>-541725.6</v>
          </cell>
          <cell r="AA2229">
            <v>-487553.01</v>
          </cell>
          <cell r="AD2229">
            <v>-1354314.4499999997</v>
          </cell>
          <cell r="AE2229">
            <v>-1300141.8599999999</v>
          </cell>
          <cell r="AF2229">
            <v>-1245969.27</v>
          </cell>
          <cell r="AG2229">
            <v>-1191796.68</v>
          </cell>
          <cell r="AH2229">
            <v>-1137624.0900000001</v>
          </cell>
          <cell r="AI2229">
            <v>-1083451.5000000002</v>
          </cell>
          <cell r="AJ2229">
            <v>-1029278.9100000001</v>
          </cell>
          <cell r="AK2229">
            <v>-975106.32000000018</v>
          </cell>
          <cell r="AL2229">
            <v>-920933.72999999986</v>
          </cell>
          <cell r="AM2229">
            <v>-866761.14</v>
          </cell>
          <cell r="AN2229">
            <v>-812588.54999999993</v>
          </cell>
          <cell r="AP2229">
            <v>-704243.37</v>
          </cell>
          <cell r="AT2229" t="str">
            <v>26</v>
          </cell>
        </row>
        <row r="2230">
          <cell r="J2230">
            <v>-1402396.64</v>
          </cell>
          <cell r="K2230">
            <v>0</v>
          </cell>
          <cell r="L2230">
            <v>0</v>
          </cell>
          <cell r="M2230">
            <v>0</v>
          </cell>
          <cell r="N2230">
            <v>0</v>
          </cell>
          <cell r="O2230">
            <v>0</v>
          </cell>
          <cell r="P2230">
            <v>0</v>
          </cell>
          <cell r="Q2230">
            <v>0</v>
          </cell>
          <cell r="R2230">
            <v>-7849963.2999999998</v>
          </cell>
          <cell r="S2230">
            <v>-9736561.6699999999</v>
          </cell>
          <cell r="T2230">
            <v>-9736561.6699999999</v>
          </cell>
          <cell r="U2230">
            <v>-9736561.6699999999</v>
          </cell>
          <cell r="V2230">
            <v>-9736561.6699999999</v>
          </cell>
          <cell r="W2230">
            <v>-5910919.0499999998</v>
          </cell>
          <cell r="X2230">
            <v>0</v>
          </cell>
          <cell r="Y2230">
            <v>0</v>
          </cell>
          <cell r="Z2230">
            <v>0</v>
          </cell>
          <cell r="AA2230">
            <v>0</v>
          </cell>
          <cell r="AD2230">
            <v>-584331.93333333323</v>
          </cell>
          <cell r="AE2230">
            <v>-852980.54416666657</v>
          </cell>
          <cell r="AF2230">
            <v>-1468886.03125</v>
          </cell>
          <cell r="AG2230">
            <v>-2163399.7837499999</v>
          </cell>
          <cell r="AH2230">
            <v>-2857913.5362500004</v>
          </cell>
          <cell r="AI2230">
            <v>-3552427.2887500003</v>
          </cell>
          <cell r="AJ2230">
            <v>-4145972.4587500002</v>
          </cell>
          <cell r="AK2230">
            <v>-4392260.7525000004</v>
          </cell>
          <cell r="AL2230">
            <v>-4392260.7525000004</v>
          </cell>
          <cell r="AM2230">
            <v>-4392260.7525000004</v>
          </cell>
          <cell r="AN2230">
            <v>-4392260.7525000004</v>
          </cell>
          <cell r="AP2230">
            <v>-4392260.7525000004</v>
          </cell>
          <cell r="AT2230">
            <v>0</v>
          </cell>
        </row>
        <row r="2231">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D2231">
            <v>0</v>
          </cell>
          <cell r="AE2231">
            <v>0</v>
          </cell>
          <cell r="AF2231">
            <v>0</v>
          </cell>
          <cell r="AG2231">
            <v>0</v>
          </cell>
          <cell r="AH2231">
            <v>0</v>
          </cell>
          <cell r="AI2231">
            <v>0</v>
          </cell>
          <cell r="AJ2231">
            <v>0</v>
          </cell>
          <cell r="AK2231">
            <v>0</v>
          </cell>
          <cell r="AL2231">
            <v>0</v>
          </cell>
          <cell r="AM2231">
            <v>0</v>
          </cell>
          <cell r="AN2231">
            <v>0</v>
          </cell>
          <cell r="AP2231">
            <v>0</v>
          </cell>
          <cell r="AT2231" t="str">
            <v>57</v>
          </cell>
        </row>
        <row r="2232">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D2232">
            <v>0</v>
          </cell>
          <cell r="AE2232">
            <v>0</v>
          </cell>
          <cell r="AF2232">
            <v>0</v>
          </cell>
          <cell r="AG2232">
            <v>0</v>
          </cell>
          <cell r="AH2232">
            <v>0</v>
          </cell>
          <cell r="AI2232">
            <v>0</v>
          </cell>
          <cell r="AJ2232">
            <v>0</v>
          </cell>
          <cell r="AK2232">
            <v>0</v>
          </cell>
          <cell r="AL2232">
            <v>0</v>
          </cell>
          <cell r="AM2232">
            <v>0</v>
          </cell>
          <cell r="AN2232">
            <v>0</v>
          </cell>
          <cell r="AP2232">
            <v>0</v>
          </cell>
          <cell r="AT2232">
            <v>0</v>
          </cell>
        </row>
        <row r="2233">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D2233">
            <v>0</v>
          </cell>
          <cell r="AE2233">
            <v>0</v>
          </cell>
          <cell r="AF2233">
            <v>0</v>
          </cell>
          <cell r="AG2233">
            <v>0</v>
          </cell>
          <cell r="AH2233">
            <v>0</v>
          </cell>
          <cell r="AI2233">
            <v>0</v>
          </cell>
          <cell r="AJ2233">
            <v>0</v>
          </cell>
          <cell r="AK2233">
            <v>0</v>
          </cell>
          <cell r="AL2233">
            <v>0</v>
          </cell>
          <cell r="AM2233">
            <v>0</v>
          </cell>
          <cell r="AN2233">
            <v>0</v>
          </cell>
          <cell r="AP2233">
            <v>0</v>
          </cell>
          <cell r="AT2233">
            <v>0</v>
          </cell>
        </row>
        <row r="2234">
          <cell r="J2234">
            <v>-526866.5</v>
          </cell>
          <cell r="K2234">
            <v>-506602.4</v>
          </cell>
          <cell r="L2234">
            <v>-486338.3</v>
          </cell>
          <cell r="M2234">
            <v>-466074.2</v>
          </cell>
          <cell r="N2234">
            <v>-445810.1</v>
          </cell>
          <cell r="O2234">
            <v>-425546</v>
          </cell>
          <cell r="P2234">
            <v>-405281.9</v>
          </cell>
          <cell r="Q2234">
            <v>-385017.8</v>
          </cell>
          <cell r="R2234">
            <v>-364753.7</v>
          </cell>
          <cell r="S2234">
            <v>-344489.6</v>
          </cell>
          <cell r="T2234">
            <v>-324225.5</v>
          </cell>
          <cell r="U2234">
            <v>-303961.40000000002</v>
          </cell>
          <cell r="V2234">
            <v>-283697.3</v>
          </cell>
          <cell r="W2234">
            <v>-263433.2</v>
          </cell>
          <cell r="X2234">
            <v>-243169.1</v>
          </cell>
          <cell r="Y2234">
            <v>-222905</v>
          </cell>
          <cell r="Z2234">
            <v>-202640.9</v>
          </cell>
          <cell r="AA2234">
            <v>-182376.8</v>
          </cell>
          <cell r="AD2234">
            <v>-506602.39999999997</v>
          </cell>
          <cell r="AE2234">
            <v>-486338.3</v>
          </cell>
          <cell r="AF2234">
            <v>-466074.2</v>
          </cell>
          <cell r="AG2234">
            <v>-445810.09999999992</v>
          </cell>
          <cell r="AH2234">
            <v>-425546</v>
          </cell>
          <cell r="AI2234">
            <v>-405281.90000000008</v>
          </cell>
          <cell r="AJ2234">
            <v>-385017.8</v>
          </cell>
          <cell r="AK2234">
            <v>-364753.7</v>
          </cell>
          <cell r="AL2234">
            <v>-344489.60000000003</v>
          </cell>
          <cell r="AM2234">
            <v>-324225.5</v>
          </cell>
          <cell r="AN2234">
            <v>-303961.39999999997</v>
          </cell>
          <cell r="AP2234">
            <v>-263433.2</v>
          </cell>
          <cell r="AT2234" t="str">
            <v>26</v>
          </cell>
        </row>
        <row r="2235">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D2235">
            <v>0</v>
          </cell>
          <cell r="AE2235">
            <v>0</v>
          </cell>
          <cell r="AF2235">
            <v>0</v>
          </cell>
          <cell r="AG2235">
            <v>0</v>
          </cell>
          <cell r="AH2235">
            <v>0</v>
          </cell>
          <cell r="AI2235">
            <v>0</v>
          </cell>
          <cell r="AJ2235">
            <v>0</v>
          </cell>
          <cell r="AK2235">
            <v>0</v>
          </cell>
          <cell r="AL2235">
            <v>0</v>
          </cell>
          <cell r="AM2235">
            <v>0</v>
          </cell>
          <cell r="AN2235">
            <v>0</v>
          </cell>
          <cell r="AP2235">
            <v>0</v>
          </cell>
          <cell r="AT2235">
            <v>0</v>
          </cell>
        </row>
        <row r="2236">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D2236">
            <v>0</v>
          </cell>
          <cell r="AE2236">
            <v>0</v>
          </cell>
          <cell r="AF2236">
            <v>0</v>
          </cell>
          <cell r="AG2236">
            <v>0</v>
          </cell>
          <cell r="AH2236">
            <v>0</v>
          </cell>
          <cell r="AI2236">
            <v>0</v>
          </cell>
          <cell r="AJ2236">
            <v>0</v>
          </cell>
          <cell r="AK2236">
            <v>0</v>
          </cell>
          <cell r="AL2236">
            <v>0</v>
          </cell>
          <cell r="AM2236">
            <v>0</v>
          </cell>
          <cell r="AN2236">
            <v>0</v>
          </cell>
          <cell r="AP2236">
            <v>0</v>
          </cell>
          <cell r="AT2236">
            <v>0</v>
          </cell>
        </row>
        <row r="2237">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D2237">
            <v>0</v>
          </cell>
          <cell r="AE2237">
            <v>0</v>
          </cell>
          <cell r="AF2237">
            <v>0</v>
          </cell>
          <cell r="AG2237">
            <v>0</v>
          </cell>
          <cell r="AH2237">
            <v>0</v>
          </cell>
          <cell r="AI2237">
            <v>0</v>
          </cell>
          <cell r="AJ2237">
            <v>0</v>
          </cell>
          <cell r="AK2237">
            <v>0</v>
          </cell>
          <cell r="AL2237">
            <v>0</v>
          </cell>
          <cell r="AM2237">
            <v>0</v>
          </cell>
          <cell r="AN2237">
            <v>0</v>
          </cell>
          <cell r="AP2237">
            <v>0</v>
          </cell>
          <cell r="AT2237">
            <v>0</v>
          </cell>
        </row>
        <row r="2238">
          <cell r="J2238">
            <v>-700157.32</v>
          </cell>
          <cell r="K2238">
            <v>-688679.34</v>
          </cell>
          <cell r="L2238">
            <v>-677201.36</v>
          </cell>
          <cell r="M2238">
            <v>-665723.38</v>
          </cell>
          <cell r="N2238">
            <v>-654245.4</v>
          </cell>
          <cell r="O2238">
            <v>-642767.42000000004</v>
          </cell>
          <cell r="P2238">
            <v>-631289.43999999994</v>
          </cell>
          <cell r="Q2238">
            <v>-619811.46</v>
          </cell>
          <cell r="R2238">
            <v>-608333.48</v>
          </cell>
          <cell r="S2238">
            <v>-596855.5</v>
          </cell>
          <cell r="T2238">
            <v>-585377.52</v>
          </cell>
          <cell r="U2238">
            <v>-573899.54</v>
          </cell>
          <cell r="V2238">
            <v>-562421.56000000006</v>
          </cell>
          <cell r="W2238">
            <v>-550943.57999999996</v>
          </cell>
          <cell r="X2238">
            <v>-539465.6</v>
          </cell>
          <cell r="Y2238">
            <v>-527987.62</v>
          </cell>
          <cell r="Z2238">
            <v>-516509.64</v>
          </cell>
          <cell r="AA2238">
            <v>-505031.66</v>
          </cell>
          <cell r="AD2238">
            <v>-688679.34</v>
          </cell>
          <cell r="AE2238">
            <v>-677201.36</v>
          </cell>
          <cell r="AF2238">
            <v>-665723.38</v>
          </cell>
          <cell r="AG2238">
            <v>-654245.39999999991</v>
          </cell>
          <cell r="AH2238">
            <v>-642767.41999999993</v>
          </cell>
          <cell r="AI2238">
            <v>-631289.43999999994</v>
          </cell>
          <cell r="AJ2238">
            <v>-619811.45999999985</v>
          </cell>
          <cell r="AK2238">
            <v>-608333.48</v>
          </cell>
          <cell r="AL2238">
            <v>-596855.5</v>
          </cell>
          <cell r="AM2238">
            <v>-585377.52</v>
          </cell>
          <cell r="AN2238">
            <v>-573899.53999999992</v>
          </cell>
          <cell r="AP2238">
            <v>-550943.57999999996</v>
          </cell>
          <cell r="AT2238" t="str">
            <v>26</v>
          </cell>
        </row>
        <row r="2239">
          <cell r="J2239">
            <v>-1915.18</v>
          </cell>
          <cell r="K2239">
            <v>-1915.18</v>
          </cell>
          <cell r="L2239">
            <v>-1915.18</v>
          </cell>
          <cell r="M2239">
            <v>-1915.18</v>
          </cell>
          <cell r="N2239">
            <v>-148305.53</v>
          </cell>
          <cell r="O2239">
            <v>-487899.37</v>
          </cell>
          <cell r="P2239">
            <v>-8204.66</v>
          </cell>
          <cell r="Q2239">
            <v>-9451.14</v>
          </cell>
          <cell r="R2239">
            <v>-9451.14</v>
          </cell>
          <cell r="S2239">
            <v>-9451.14</v>
          </cell>
          <cell r="T2239">
            <v>-9451.14</v>
          </cell>
          <cell r="U2239">
            <v>-3214.45</v>
          </cell>
          <cell r="V2239">
            <v>-3214.45</v>
          </cell>
          <cell r="W2239">
            <v>-3214.45</v>
          </cell>
          <cell r="X2239">
            <v>-3214.45</v>
          </cell>
          <cell r="Y2239">
            <v>-3214.45</v>
          </cell>
          <cell r="Z2239">
            <v>-3214.45</v>
          </cell>
          <cell r="AA2239">
            <v>-474624.05</v>
          </cell>
          <cell r="AD2239">
            <v>-55451.18</v>
          </cell>
          <cell r="AE2239">
            <v>-56079.176666666674</v>
          </cell>
          <cell r="AF2239">
            <v>-56707.17333333334</v>
          </cell>
          <cell r="AG2239">
            <v>-57335.170000000013</v>
          </cell>
          <cell r="AH2239">
            <v>-57703.304583333338</v>
          </cell>
          <cell r="AI2239">
            <v>-57811.57708333333</v>
          </cell>
          <cell r="AJ2239">
            <v>-57919.849583333329</v>
          </cell>
          <cell r="AK2239">
            <v>-58028.122083333321</v>
          </cell>
          <cell r="AL2239">
            <v>-58136.39458333332</v>
          </cell>
          <cell r="AM2239">
            <v>-52145.069166666646</v>
          </cell>
          <cell r="AN2239">
            <v>-45546.469166666655</v>
          </cell>
          <cell r="AP2239">
            <v>-43966.559999999998</v>
          </cell>
          <cell r="AT2239">
            <v>0</v>
          </cell>
        </row>
        <row r="2240">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D2240">
            <v>0</v>
          </cell>
          <cell r="AE2240">
            <v>0</v>
          </cell>
          <cell r="AF2240">
            <v>0</v>
          </cell>
          <cell r="AG2240">
            <v>0</v>
          </cell>
          <cell r="AH2240">
            <v>0</v>
          </cell>
          <cell r="AI2240">
            <v>0</v>
          </cell>
          <cell r="AJ2240">
            <v>0</v>
          </cell>
          <cell r="AK2240">
            <v>0</v>
          </cell>
          <cell r="AL2240">
            <v>0</v>
          </cell>
          <cell r="AM2240">
            <v>0</v>
          </cell>
          <cell r="AN2240">
            <v>0</v>
          </cell>
          <cell r="AP2240">
            <v>0</v>
          </cell>
          <cell r="AT2240">
            <v>0</v>
          </cell>
        </row>
        <row r="2241">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D2241">
            <v>0</v>
          </cell>
          <cell r="AE2241">
            <v>0</v>
          </cell>
          <cell r="AF2241">
            <v>0</v>
          </cell>
          <cell r="AG2241">
            <v>0</v>
          </cell>
          <cell r="AH2241">
            <v>0</v>
          </cell>
          <cell r="AI2241">
            <v>0</v>
          </cell>
          <cell r="AJ2241">
            <v>0</v>
          </cell>
          <cell r="AK2241">
            <v>0</v>
          </cell>
          <cell r="AL2241">
            <v>0</v>
          </cell>
          <cell r="AM2241">
            <v>0</v>
          </cell>
          <cell r="AN2241">
            <v>0</v>
          </cell>
          <cell r="AP2241">
            <v>-5.1074999999999999</v>
          </cell>
          <cell r="AT2241">
            <v>0</v>
          </cell>
        </row>
        <row r="2242">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D2242">
            <v>0</v>
          </cell>
          <cell r="AE2242">
            <v>0</v>
          </cell>
          <cell r="AF2242">
            <v>0</v>
          </cell>
          <cell r="AG2242">
            <v>0</v>
          </cell>
          <cell r="AH2242">
            <v>0</v>
          </cell>
          <cell r="AI2242">
            <v>0</v>
          </cell>
          <cell r="AJ2242">
            <v>0</v>
          </cell>
          <cell r="AK2242">
            <v>0</v>
          </cell>
          <cell r="AL2242">
            <v>0</v>
          </cell>
          <cell r="AM2242">
            <v>0</v>
          </cell>
          <cell r="AN2242">
            <v>0</v>
          </cell>
          <cell r="AP2242">
            <v>0</v>
          </cell>
          <cell r="AT2242">
            <v>0</v>
          </cell>
        </row>
        <row r="2243">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D2243">
            <v>0</v>
          </cell>
          <cell r="AE2243">
            <v>0</v>
          </cell>
          <cell r="AF2243">
            <v>0</v>
          </cell>
          <cell r="AG2243">
            <v>0</v>
          </cell>
          <cell r="AH2243">
            <v>0</v>
          </cell>
          <cell r="AI2243">
            <v>0</v>
          </cell>
          <cell r="AJ2243">
            <v>0</v>
          </cell>
          <cell r="AK2243">
            <v>0</v>
          </cell>
          <cell r="AL2243">
            <v>0</v>
          </cell>
          <cell r="AM2243">
            <v>0</v>
          </cell>
          <cell r="AN2243">
            <v>0</v>
          </cell>
          <cell r="AP2243">
            <v>0</v>
          </cell>
          <cell r="AT2243" t="str">
            <v>57</v>
          </cell>
        </row>
        <row r="2244">
          <cell r="J2244">
            <v>-9589801.2300000004</v>
          </cell>
          <cell r="K2244">
            <v>-9904485.5999999996</v>
          </cell>
          <cell r="L2244">
            <v>-9810039.3699999992</v>
          </cell>
          <cell r="M2244">
            <v>-9850693.5999999996</v>
          </cell>
          <cell r="N2244">
            <v>-7611087.1900000004</v>
          </cell>
          <cell r="O2244">
            <v>-6534182.4100000001</v>
          </cell>
          <cell r="P2244">
            <v>-6168277.1699999999</v>
          </cell>
          <cell r="Q2244">
            <v>-4542436.4800000004</v>
          </cell>
          <cell r="R2244">
            <v>-3705668.22</v>
          </cell>
          <cell r="S2244">
            <v>-4313730.6500000004</v>
          </cell>
          <cell r="T2244">
            <v>-3696912.76</v>
          </cell>
          <cell r="U2244">
            <v>-3945535.64</v>
          </cell>
          <cell r="V2244">
            <v>-4060140.65</v>
          </cell>
          <cell r="W2244">
            <v>-3941043.19</v>
          </cell>
          <cell r="X2244">
            <v>-3655609.87</v>
          </cell>
          <cell r="Y2244">
            <v>-3207351.6</v>
          </cell>
          <cell r="Z2244">
            <v>-2978724.15</v>
          </cell>
          <cell r="AA2244">
            <v>-1916637.54</v>
          </cell>
          <cell r="AD2244">
            <v>-7897339.7029166659</v>
          </cell>
          <cell r="AE2244">
            <v>-7765634.0612500003</v>
          </cell>
          <cell r="AF2244">
            <v>-7548972.833333333</v>
          </cell>
          <cell r="AG2244">
            <v>-7250294.3237500004</v>
          </cell>
          <cell r="AH2244">
            <v>-6856974.529583334</v>
          </cell>
          <cell r="AI2244">
            <v>-6409001.6691666665</v>
          </cell>
          <cell r="AJ2244">
            <v>-5930122.3779166667</v>
          </cell>
          <cell r="AK2244">
            <v>-5425211.0483333319</v>
          </cell>
          <cell r="AL2244">
            <v>-4891970.5691666668</v>
          </cell>
          <cell r="AM2244">
            <v>-4422149.5258333329</v>
          </cell>
          <cell r="AN2244">
            <v>-4036736.6962499996</v>
          </cell>
          <cell r="AP2244">
            <v>-3155797.1695833337</v>
          </cell>
          <cell r="AT2244" t="str">
            <v>23</v>
          </cell>
        </row>
        <row r="2245">
          <cell r="J2245">
            <v>0</v>
          </cell>
          <cell r="K2245">
            <v>0</v>
          </cell>
          <cell r="L2245">
            <v>0</v>
          </cell>
          <cell r="M2245">
            <v>0</v>
          </cell>
          <cell r="N2245">
            <v>0</v>
          </cell>
          <cell r="O2245">
            <v>-2000</v>
          </cell>
          <cell r="P2245">
            <v>0</v>
          </cell>
          <cell r="Q2245">
            <v>0</v>
          </cell>
          <cell r="R2245">
            <v>0</v>
          </cell>
          <cell r="S2245">
            <v>0</v>
          </cell>
          <cell r="T2245">
            <v>0</v>
          </cell>
          <cell r="U2245">
            <v>0</v>
          </cell>
          <cell r="V2245">
            <v>0</v>
          </cell>
          <cell r="W2245">
            <v>0</v>
          </cell>
          <cell r="X2245">
            <v>0</v>
          </cell>
          <cell r="Y2245">
            <v>0</v>
          </cell>
          <cell r="Z2245">
            <v>0</v>
          </cell>
          <cell r="AA2245">
            <v>0</v>
          </cell>
          <cell r="AD2245">
            <v>-166.66666666666666</v>
          </cell>
          <cell r="AE2245">
            <v>-166.66666666666666</v>
          </cell>
          <cell r="AF2245">
            <v>-166.66666666666666</v>
          </cell>
          <cell r="AG2245">
            <v>-166.66666666666666</v>
          </cell>
          <cell r="AH2245">
            <v>-166.66666666666666</v>
          </cell>
          <cell r="AI2245">
            <v>-166.66666666666666</v>
          </cell>
          <cell r="AJ2245">
            <v>-166.66666666666666</v>
          </cell>
          <cell r="AK2245">
            <v>-166.66666666666666</v>
          </cell>
          <cell r="AL2245">
            <v>-166.66666666666666</v>
          </cell>
          <cell r="AM2245">
            <v>-166.66666666666666</v>
          </cell>
          <cell r="AN2245">
            <v>-83.333333333333329</v>
          </cell>
          <cell r="AP2245">
            <v>0</v>
          </cell>
          <cell r="AT2245">
            <v>0</v>
          </cell>
        </row>
        <row r="2246">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D2246">
            <v>0</v>
          </cell>
          <cell r="AE2246">
            <v>0</v>
          </cell>
          <cell r="AF2246">
            <v>0</v>
          </cell>
          <cell r="AG2246">
            <v>0</v>
          </cell>
          <cell r="AH2246">
            <v>0</v>
          </cell>
          <cell r="AI2246">
            <v>0</v>
          </cell>
          <cell r="AJ2246">
            <v>0</v>
          </cell>
          <cell r="AK2246">
            <v>0</v>
          </cell>
          <cell r="AL2246">
            <v>0</v>
          </cell>
          <cell r="AM2246">
            <v>0</v>
          </cell>
          <cell r="AN2246">
            <v>0</v>
          </cell>
          <cell r="AP2246">
            <v>0</v>
          </cell>
          <cell r="AT2246">
            <v>0</v>
          </cell>
        </row>
        <row r="2247">
          <cell r="J2247">
            <v>-3513.77</v>
          </cell>
          <cell r="K2247">
            <v>-3513.77</v>
          </cell>
          <cell r="L2247">
            <v>-3513.77</v>
          </cell>
          <cell r="M2247">
            <v>-3513.77</v>
          </cell>
          <cell r="N2247">
            <v>-3375.06</v>
          </cell>
          <cell r="O2247">
            <v>-3375.06</v>
          </cell>
          <cell r="P2247">
            <v>-3248.63</v>
          </cell>
          <cell r="Q2247">
            <v>-3248.63</v>
          </cell>
          <cell r="R2247">
            <v>-3248.63</v>
          </cell>
          <cell r="S2247">
            <v>-3248.63</v>
          </cell>
          <cell r="T2247">
            <v>-3248.63</v>
          </cell>
          <cell r="U2247">
            <v>-6236.69</v>
          </cell>
          <cell r="V2247">
            <v>-5987.44</v>
          </cell>
          <cell r="W2247">
            <v>0</v>
          </cell>
          <cell r="X2247">
            <v>0</v>
          </cell>
          <cell r="Y2247">
            <v>0</v>
          </cell>
          <cell r="Z2247">
            <v>0</v>
          </cell>
          <cell r="AA2247">
            <v>-7941.4</v>
          </cell>
          <cell r="AD2247">
            <v>-3457.5091666666663</v>
          </cell>
          <cell r="AE2247">
            <v>-3435.414166666666</v>
          </cell>
          <cell r="AF2247">
            <v>-3413.3191666666662</v>
          </cell>
          <cell r="AG2247">
            <v>-3391.2241666666664</v>
          </cell>
          <cell r="AH2247">
            <v>-3493.6316666666667</v>
          </cell>
          <cell r="AI2247">
            <v>-3710.15625</v>
          </cell>
          <cell r="AJ2247">
            <v>-3666.8187500000008</v>
          </cell>
          <cell r="AK2247">
            <v>-3374.0045833333338</v>
          </cell>
          <cell r="AL2247">
            <v>-3081.1904166666668</v>
          </cell>
          <cell r="AM2247">
            <v>-2794.1558333333337</v>
          </cell>
          <cell r="AN2247">
            <v>-2843.7924999999996</v>
          </cell>
          <cell r="AP2247">
            <v>-3620.6529166666664</v>
          </cell>
          <cell r="AT2247">
            <v>0</v>
          </cell>
        </row>
        <row r="2248">
          <cell r="J2248">
            <v>-7989232</v>
          </cell>
          <cell r="K2248">
            <v>-7998721</v>
          </cell>
          <cell r="L2248">
            <v>-7998721</v>
          </cell>
          <cell r="M2248">
            <v>-7998721</v>
          </cell>
          <cell r="N2248">
            <v>-8008370</v>
          </cell>
          <cell r="O2248">
            <v>-8008370</v>
          </cell>
          <cell r="P2248">
            <v>-8008370</v>
          </cell>
          <cell r="Q2248">
            <v>-8018182</v>
          </cell>
          <cell r="R2248">
            <v>-8018182</v>
          </cell>
          <cell r="S2248">
            <v>-8018182</v>
          </cell>
          <cell r="T2248">
            <v>-8032859</v>
          </cell>
          <cell r="U2248">
            <v>-8032859</v>
          </cell>
          <cell r="V2248">
            <v>-8032859</v>
          </cell>
          <cell r="W2248">
            <v>-8047782</v>
          </cell>
          <cell r="X2248">
            <v>-8047782</v>
          </cell>
          <cell r="Y2248">
            <v>-8047782</v>
          </cell>
          <cell r="Z2248">
            <v>-8062957</v>
          </cell>
          <cell r="AA2248">
            <v>-8062957</v>
          </cell>
          <cell r="AD2248">
            <v>-7995650.625</v>
          </cell>
          <cell r="AE2248">
            <v>-7998840.875</v>
          </cell>
          <cell r="AF2248">
            <v>-8002031.125</v>
          </cell>
          <cell r="AG2248">
            <v>-8005444.041666667</v>
          </cell>
          <cell r="AH2248">
            <v>-8009079.625</v>
          </cell>
          <cell r="AI2248">
            <v>-8012715.208333333</v>
          </cell>
          <cell r="AJ2248">
            <v>-8016577.208333333</v>
          </cell>
          <cell r="AK2248">
            <v>-8020665.625</v>
          </cell>
          <cell r="AL2248">
            <v>-8024754.041666667</v>
          </cell>
          <cell r="AM2248">
            <v>-8029072.708333333</v>
          </cell>
          <cell r="AN2248">
            <v>-8033621.625</v>
          </cell>
          <cell r="AP2248">
            <v>-8012238.875</v>
          </cell>
          <cell r="AT2248" t="str">
            <v>57</v>
          </cell>
        </row>
        <row r="2249">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D2249">
            <v>0</v>
          </cell>
          <cell r="AE2249">
            <v>0</v>
          </cell>
          <cell r="AF2249">
            <v>0</v>
          </cell>
          <cell r="AG2249">
            <v>0</v>
          </cell>
          <cell r="AH2249">
            <v>0</v>
          </cell>
          <cell r="AI2249">
            <v>0</v>
          </cell>
          <cell r="AJ2249">
            <v>0</v>
          </cell>
          <cell r="AK2249">
            <v>0</v>
          </cell>
          <cell r="AL2249">
            <v>0</v>
          </cell>
          <cell r="AM2249">
            <v>0</v>
          </cell>
          <cell r="AN2249">
            <v>0</v>
          </cell>
          <cell r="AP2249">
            <v>0</v>
          </cell>
          <cell r="AT2249">
            <v>0</v>
          </cell>
        </row>
        <row r="2250">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D2250">
            <v>0</v>
          </cell>
          <cell r="AE2250">
            <v>0</v>
          </cell>
          <cell r="AF2250">
            <v>0</v>
          </cell>
          <cell r="AG2250">
            <v>0</v>
          </cell>
          <cell r="AH2250">
            <v>0</v>
          </cell>
          <cell r="AI2250">
            <v>0</v>
          </cell>
          <cell r="AJ2250">
            <v>0</v>
          </cell>
          <cell r="AK2250">
            <v>0</v>
          </cell>
          <cell r="AL2250">
            <v>0</v>
          </cell>
          <cell r="AM2250">
            <v>0</v>
          </cell>
          <cell r="AN2250">
            <v>0</v>
          </cell>
          <cell r="AP2250">
            <v>0</v>
          </cell>
          <cell r="AT2250">
            <v>0</v>
          </cell>
        </row>
        <row r="2251">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D2251">
            <v>0</v>
          </cell>
          <cell r="AE2251">
            <v>0</v>
          </cell>
          <cell r="AF2251">
            <v>0</v>
          </cell>
          <cell r="AG2251">
            <v>0</v>
          </cell>
          <cell r="AH2251">
            <v>0</v>
          </cell>
          <cell r="AI2251">
            <v>0</v>
          </cell>
          <cell r="AJ2251">
            <v>0</v>
          </cell>
          <cell r="AK2251">
            <v>0</v>
          </cell>
          <cell r="AL2251">
            <v>0</v>
          </cell>
          <cell r="AM2251">
            <v>0</v>
          </cell>
          <cell r="AN2251">
            <v>0</v>
          </cell>
          <cell r="AP2251">
            <v>0</v>
          </cell>
          <cell r="AT2251">
            <v>0</v>
          </cell>
        </row>
        <row r="2252">
          <cell r="J2252">
            <v>-5174706.6399999997</v>
          </cell>
          <cell r="K2252">
            <v>-5174706.6399999997</v>
          </cell>
          <cell r="L2252">
            <v>-5174706.6399999997</v>
          </cell>
          <cell r="M2252">
            <v>-5174706.6399999997</v>
          </cell>
          <cell r="N2252">
            <v>-5174706.6399999997</v>
          </cell>
          <cell r="O2252">
            <v>-5788525.9400000004</v>
          </cell>
          <cell r="P2252">
            <v>-5816651.3600000003</v>
          </cell>
          <cell r="Q2252">
            <v>-5816651.3600000003</v>
          </cell>
          <cell r="R2252">
            <v>-5816651.3600000003</v>
          </cell>
          <cell r="S2252">
            <v>-5816651.3600000003</v>
          </cell>
          <cell r="T2252">
            <v>-5816651.3600000003</v>
          </cell>
          <cell r="U2252">
            <v>-5816651.3600000003</v>
          </cell>
          <cell r="V2252">
            <v>-5816651.3600000003</v>
          </cell>
          <cell r="W2252">
            <v>-5816651.3600000003</v>
          </cell>
          <cell r="X2252">
            <v>-5816651.3600000003</v>
          </cell>
          <cell r="Y2252">
            <v>-5816651.3600000003</v>
          </cell>
          <cell r="Z2252">
            <v>-5816651.3600000003</v>
          </cell>
          <cell r="AA2252">
            <v>-6395007.2699999996</v>
          </cell>
          <cell r="AD2252">
            <v>-5306101.3383333329</v>
          </cell>
          <cell r="AE2252">
            <v>-5359596.7316666665</v>
          </cell>
          <cell r="AF2252">
            <v>-5413092.1249999991</v>
          </cell>
          <cell r="AG2252">
            <v>-5466587.5183333335</v>
          </cell>
          <cell r="AH2252">
            <v>-5520082.9116666662</v>
          </cell>
          <cell r="AI2252">
            <v>-5573578.3049999997</v>
          </cell>
          <cell r="AJ2252">
            <v>-5627073.6983333332</v>
          </cell>
          <cell r="AK2252">
            <v>-5680569.0916666659</v>
          </cell>
          <cell r="AL2252">
            <v>-5734064.4849999994</v>
          </cell>
          <cell r="AM2252">
            <v>-5787559.8783333329</v>
          </cell>
          <cell r="AN2252">
            <v>-5839577.6304166662</v>
          </cell>
          <cell r="AP2252">
            <v>-5941499.1420833329</v>
          </cell>
          <cell r="AT2252">
            <v>0</v>
          </cell>
        </row>
        <row r="2253">
          <cell r="J2253">
            <v>-2209620.63</v>
          </cell>
          <cell r="K2253">
            <v>-2209620.63</v>
          </cell>
          <cell r="L2253">
            <v>-2209620.63</v>
          </cell>
          <cell r="M2253">
            <v>-2209620.63</v>
          </cell>
          <cell r="N2253">
            <v>-2209620.63</v>
          </cell>
          <cell r="O2253">
            <v>-2493066.79</v>
          </cell>
          <cell r="P2253">
            <v>-2506054.4</v>
          </cell>
          <cell r="Q2253">
            <v>-2506054.4</v>
          </cell>
          <cell r="R2253">
            <v>-2506054.4</v>
          </cell>
          <cell r="S2253">
            <v>-2506054.4</v>
          </cell>
          <cell r="T2253">
            <v>-2506054.4</v>
          </cell>
          <cell r="U2253">
            <v>-2506054.4</v>
          </cell>
          <cell r="V2253">
            <v>-2506054.4</v>
          </cell>
          <cell r="W2253">
            <v>-2506054.4</v>
          </cell>
          <cell r="X2253">
            <v>-2506054.4</v>
          </cell>
          <cell r="Y2253">
            <v>-2506054.4</v>
          </cell>
          <cell r="Z2253">
            <v>-2506054.4</v>
          </cell>
          <cell r="AA2253">
            <v>-2793889.76</v>
          </cell>
          <cell r="AD2253">
            <v>-2270295.3645833326</v>
          </cell>
          <cell r="AE2253">
            <v>-2294998.1787499995</v>
          </cell>
          <cell r="AF2253">
            <v>-2319700.992916666</v>
          </cell>
          <cell r="AG2253">
            <v>-2344403.8070833324</v>
          </cell>
          <cell r="AH2253">
            <v>-2369106.6212499994</v>
          </cell>
          <cell r="AI2253">
            <v>-2393809.4354166663</v>
          </cell>
          <cell r="AJ2253">
            <v>-2418512.2495833333</v>
          </cell>
          <cell r="AK2253">
            <v>-2443215.0637499993</v>
          </cell>
          <cell r="AL2253">
            <v>-2467917.8779166662</v>
          </cell>
          <cell r="AM2253">
            <v>-2492620.6920833332</v>
          </cell>
          <cell r="AN2253">
            <v>-2517506.3895833329</v>
          </cell>
          <cell r="AP2253">
            <v>-2568188.46875</v>
          </cell>
          <cell r="AT2253">
            <v>0</v>
          </cell>
        </row>
        <row r="2254">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D2254">
            <v>0</v>
          </cell>
          <cell r="AE2254">
            <v>0</v>
          </cell>
          <cell r="AF2254">
            <v>0</v>
          </cell>
          <cell r="AG2254">
            <v>0</v>
          </cell>
          <cell r="AH2254">
            <v>0</v>
          </cell>
          <cell r="AI2254">
            <v>0</v>
          </cell>
          <cell r="AJ2254">
            <v>0</v>
          </cell>
          <cell r="AK2254">
            <v>0</v>
          </cell>
          <cell r="AL2254">
            <v>0</v>
          </cell>
          <cell r="AM2254">
            <v>0</v>
          </cell>
          <cell r="AN2254">
            <v>0</v>
          </cell>
          <cell r="AP2254">
            <v>0</v>
          </cell>
          <cell r="AT2254">
            <v>0</v>
          </cell>
        </row>
        <row r="2255">
          <cell r="J2255">
            <v>5174706.6399999997</v>
          </cell>
          <cell r="K2255">
            <v>5174706.6399999997</v>
          </cell>
          <cell r="L2255">
            <v>5174706.6399999997</v>
          </cell>
          <cell r="M2255">
            <v>5174706.6399999997</v>
          </cell>
          <cell r="N2255">
            <v>5174706.6399999997</v>
          </cell>
          <cell r="O2255">
            <v>5788525.9400000004</v>
          </cell>
          <cell r="P2255">
            <v>5816651.3600000003</v>
          </cell>
          <cell r="Q2255">
            <v>5816651.3600000003</v>
          </cell>
          <cell r="R2255">
            <v>5816651.3600000003</v>
          </cell>
          <cell r="S2255">
            <v>5816651.3600000003</v>
          </cell>
          <cell r="T2255">
            <v>5816651.3600000003</v>
          </cell>
          <cell r="U2255">
            <v>5816651.3600000003</v>
          </cell>
          <cell r="V2255">
            <v>5816651.3600000003</v>
          </cell>
          <cell r="W2255">
            <v>5816651.3600000003</v>
          </cell>
          <cell r="X2255">
            <v>5816651.3600000003</v>
          </cell>
          <cell r="Y2255">
            <v>5816651.3600000003</v>
          </cell>
          <cell r="Z2255">
            <v>5816651.3600000003</v>
          </cell>
          <cell r="AA2255">
            <v>6395007.2699999996</v>
          </cell>
          <cell r="AD2255">
            <v>5306101.3383333329</v>
          </cell>
          <cell r="AE2255">
            <v>5359596.7316666665</v>
          </cell>
          <cell r="AF2255">
            <v>5413092.1249999991</v>
          </cell>
          <cell r="AG2255">
            <v>5466587.5183333335</v>
          </cell>
          <cell r="AH2255">
            <v>5520082.9116666662</v>
          </cell>
          <cell r="AI2255">
            <v>5573578.3049999997</v>
          </cell>
          <cell r="AJ2255">
            <v>5627073.6983333332</v>
          </cell>
          <cell r="AK2255">
            <v>5680569.0916666659</v>
          </cell>
          <cell r="AL2255">
            <v>5734064.4849999994</v>
          </cell>
          <cell r="AM2255">
            <v>5787559.8783333329</v>
          </cell>
          <cell r="AN2255">
            <v>5839577.6304166662</v>
          </cell>
          <cell r="AP2255">
            <v>5941499.1420833329</v>
          </cell>
          <cell r="AT2255">
            <v>0</v>
          </cell>
        </row>
        <row r="2256">
          <cell r="J2256">
            <v>2209620.63</v>
          </cell>
          <cell r="K2256">
            <v>2209620.63</v>
          </cell>
          <cell r="L2256">
            <v>2209620.63</v>
          </cell>
          <cell r="M2256">
            <v>2209620.63</v>
          </cell>
          <cell r="N2256">
            <v>2209620.63</v>
          </cell>
          <cell r="O2256">
            <v>2493066.79</v>
          </cell>
          <cell r="P2256">
            <v>2506054.4</v>
          </cell>
          <cell r="Q2256">
            <v>2506054.4</v>
          </cell>
          <cell r="R2256">
            <v>2506054.4</v>
          </cell>
          <cell r="S2256">
            <v>2506054.4</v>
          </cell>
          <cell r="T2256">
            <v>2506054.4</v>
          </cell>
          <cell r="U2256">
            <v>2506054.4</v>
          </cell>
          <cell r="V2256">
            <v>2506054.4</v>
          </cell>
          <cell r="W2256">
            <v>2506054.4</v>
          </cell>
          <cell r="X2256">
            <v>2506054.4</v>
          </cell>
          <cell r="Y2256">
            <v>2506054.4</v>
          </cell>
          <cell r="Z2256">
            <v>2506054.4</v>
          </cell>
          <cell r="AA2256">
            <v>2793889.76</v>
          </cell>
          <cell r="AD2256">
            <v>2270295.3645833326</v>
          </cell>
          <cell r="AE2256">
            <v>2294998.1787499995</v>
          </cell>
          <cell r="AF2256">
            <v>2319700.992916666</v>
          </cell>
          <cell r="AG2256">
            <v>2344403.8070833324</v>
          </cell>
          <cell r="AH2256">
            <v>2369106.6212499994</v>
          </cell>
          <cell r="AI2256">
            <v>2393809.4354166663</v>
          </cell>
          <cell r="AJ2256">
            <v>2418512.2495833333</v>
          </cell>
          <cell r="AK2256">
            <v>2443215.0637499993</v>
          </cell>
          <cell r="AL2256">
            <v>2467917.8779166662</v>
          </cell>
          <cell r="AM2256">
            <v>2492620.6920833332</v>
          </cell>
          <cell r="AN2256">
            <v>2517506.3895833329</v>
          </cell>
          <cell r="AP2256">
            <v>2568188.46875</v>
          </cell>
          <cell r="AT2256">
            <v>0</v>
          </cell>
        </row>
        <row r="2257">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D2257">
            <v>0</v>
          </cell>
          <cell r="AE2257">
            <v>0</v>
          </cell>
          <cell r="AF2257">
            <v>0</v>
          </cell>
          <cell r="AG2257">
            <v>0</v>
          </cell>
          <cell r="AH2257">
            <v>0</v>
          </cell>
          <cell r="AI2257">
            <v>0</v>
          </cell>
          <cell r="AJ2257">
            <v>0</v>
          </cell>
          <cell r="AK2257">
            <v>0</v>
          </cell>
          <cell r="AL2257">
            <v>0</v>
          </cell>
          <cell r="AM2257">
            <v>0</v>
          </cell>
          <cell r="AN2257">
            <v>0</v>
          </cell>
          <cell r="AP2257">
            <v>0</v>
          </cell>
          <cell r="AT2257" t="str">
            <v>57</v>
          </cell>
        </row>
        <row r="2258">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D2258">
            <v>0</v>
          </cell>
          <cell r="AE2258">
            <v>0</v>
          </cell>
          <cell r="AF2258">
            <v>0</v>
          </cell>
          <cell r="AG2258">
            <v>0</v>
          </cell>
          <cell r="AH2258">
            <v>0</v>
          </cell>
          <cell r="AI2258">
            <v>0</v>
          </cell>
          <cell r="AJ2258">
            <v>0</v>
          </cell>
          <cell r="AK2258">
            <v>0</v>
          </cell>
          <cell r="AL2258">
            <v>0</v>
          </cell>
          <cell r="AM2258">
            <v>0</v>
          </cell>
          <cell r="AN2258">
            <v>0</v>
          </cell>
          <cell r="AP2258">
            <v>0</v>
          </cell>
          <cell r="AT2258" t="str">
            <v>23</v>
          </cell>
        </row>
        <row r="2259">
          <cell r="J2259">
            <v>0</v>
          </cell>
          <cell r="K2259">
            <v>0</v>
          </cell>
          <cell r="L2259">
            <v>0</v>
          </cell>
          <cell r="M2259">
            <v>0</v>
          </cell>
          <cell r="N2259">
            <v>0</v>
          </cell>
          <cell r="O2259">
            <v>0</v>
          </cell>
          <cell r="P2259">
            <v>0</v>
          </cell>
          <cell r="Q2259">
            <v>-7517481.7000000002</v>
          </cell>
          <cell r="R2259">
            <v>0</v>
          </cell>
          <cell r="S2259">
            <v>0</v>
          </cell>
          <cell r="T2259">
            <v>0</v>
          </cell>
          <cell r="U2259">
            <v>0</v>
          </cell>
          <cell r="V2259">
            <v>0</v>
          </cell>
          <cell r="W2259">
            <v>0</v>
          </cell>
          <cell r="X2259">
            <v>0</v>
          </cell>
          <cell r="Y2259">
            <v>0</v>
          </cell>
          <cell r="Z2259">
            <v>0</v>
          </cell>
          <cell r="AA2259">
            <v>0</v>
          </cell>
          <cell r="AD2259">
            <v>-313228.40416666667</v>
          </cell>
          <cell r="AE2259">
            <v>-626456.80833333335</v>
          </cell>
          <cell r="AF2259">
            <v>-626456.80833333335</v>
          </cell>
          <cell r="AG2259">
            <v>-626456.80833333335</v>
          </cell>
          <cell r="AH2259">
            <v>-626456.80833333335</v>
          </cell>
          <cell r="AI2259">
            <v>-626456.80833333335</v>
          </cell>
          <cell r="AJ2259">
            <v>-626456.80833333335</v>
          </cell>
          <cell r="AK2259">
            <v>-626456.80833333335</v>
          </cell>
          <cell r="AL2259">
            <v>-626456.80833333335</v>
          </cell>
          <cell r="AM2259">
            <v>-626456.80833333335</v>
          </cell>
          <cell r="AN2259">
            <v>-626456.80833333335</v>
          </cell>
          <cell r="AP2259">
            <v>-313228.40416666667</v>
          </cell>
          <cell r="AT2259" t="str">
            <v>57</v>
          </cell>
        </row>
        <row r="2260">
          <cell r="J2260">
            <v>-62260372.530000001</v>
          </cell>
          <cell r="K2260">
            <v>-62246365.829999998</v>
          </cell>
          <cell r="L2260">
            <v>-62246365.829999998</v>
          </cell>
          <cell r="M2260">
            <v>-62246365.829999998</v>
          </cell>
          <cell r="N2260">
            <v>-62946100.609999999</v>
          </cell>
          <cell r="O2260">
            <v>-62946100.609999999</v>
          </cell>
          <cell r="P2260">
            <v>-62946100.609999999</v>
          </cell>
          <cell r="Q2260">
            <v>-61453331.560000002</v>
          </cell>
          <cell r="R2260">
            <v>-61453331.560000002</v>
          </cell>
          <cell r="S2260">
            <v>-61453331.560000002</v>
          </cell>
          <cell r="T2260">
            <v>-61036700.759999998</v>
          </cell>
          <cell r="U2260">
            <v>-61036700.759999998</v>
          </cell>
          <cell r="V2260">
            <v>-61036700.759999998</v>
          </cell>
          <cell r="W2260">
            <v>-60980358.170000002</v>
          </cell>
          <cell r="X2260">
            <v>-60980358.170000002</v>
          </cell>
          <cell r="Y2260">
            <v>-60980358.170000002</v>
          </cell>
          <cell r="Z2260">
            <v>-61657705.950000003</v>
          </cell>
          <cell r="AA2260">
            <v>-61657705.950000003</v>
          </cell>
          <cell r="AD2260">
            <v>-62630746.226249993</v>
          </cell>
          <cell r="AE2260">
            <v>-62469064.788749993</v>
          </cell>
          <cell r="AF2260">
            <v>-62307383.351249993</v>
          </cell>
          <cell r="AG2260">
            <v>-62175556.308749996</v>
          </cell>
          <cell r="AH2260">
            <v>-62073583.661249995</v>
          </cell>
          <cell r="AI2260">
            <v>-61971611.013749994</v>
          </cell>
          <cell r="AJ2260">
            <v>-61867874.370833337</v>
          </cell>
          <cell r="AK2260">
            <v>-61762373.732499994</v>
          </cell>
          <cell r="AL2260">
            <v>-61656873.094166659</v>
          </cell>
          <cell r="AM2260">
            <v>-61550439.664166652</v>
          </cell>
          <cell r="AN2260">
            <v>-61443073.442499995</v>
          </cell>
          <cell r="AP2260">
            <v>-61005530.601666681</v>
          </cell>
          <cell r="AT2260" t="str">
            <v>57</v>
          </cell>
        </row>
        <row r="2261">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D2261">
            <v>0</v>
          </cell>
          <cell r="AE2261">
            <v>0</v>
          </cell>
          <cell r="AF2261">
            <v>0</v>
          </cell>
          <cell r="AG2261">
            <v>0</v>
          </cell>
          <cell r="AH2261">
            <v>0</v>
          </cell>
          <cell r="AI2261">
            <v>0</v>
          </cell>
          <cell r="AJ2261">
            <v>0</v>
          </cell>
          <cell r="AK2261">
            <v>0</v>
          </cell>
          <cell r="AL2261">
            <v>0</v>
          </cell>
          <cell r="AM2261">
            <v>0</v>
          </cell>
          <cell r="AN2261">
            <v>0</v>
          </cell>
          <cell r="AP2261">
            <v>0</v>
          </cell>
          <cell r="AT2261" t="str">
            <v>57</v>
          </cell>
        </row>
        <row r="2262">
          <cell r="J2262">
            <v>-7832248.7199999997</v>
          </cell>
          <cell r="K2262">
            <v>-7758521.7599999998</v>
          </cell>
          <cell r="L2262">
            <v>-7684794.7999999998</v>
          </cell>
          <cell r="M2262">
            <v>-7611067.8399999999</v>
          </cell>
          <cell r="N2262">
            <v>-7537340.8799999999</v>
          </cell>
          <cell r="O2262">
            <v>-7463613.9199999999</v>
          </cell>
          <cell r="P2262">
            <v>-7389886.96</v>
          </cell>
          <cell r="Q2262">
            <v>-7316160</v>
          </cell>
          <cell r="R2262">
            <v>-7242433.04</v>
          </cell>
          <cell r="S2262">
            <v>-7168706.0800000001</v>
          </cell>
          <cell r="T2262">
            <v>-7094979.1200000001</v>
          </cell>
          <cell r="U2262">
            <v>-7021252.1600000001</v>
          </cell>
          <cell r="V2262">
            <v>-6947525.2000000002</v>
          </cell>
          <cell r="W2262">
            <v>-6873798.2400000002</v>
          </cell>
          <cell r="X2262">
            <v>-6800071.2800000003</v>
          </cell>
          <cell r="Y2262">
            <v>-6726344.3200000003</v>
          </cell>
          <cell r="Z2262">
            <v>-6652617.3600000003</v>
          </cell>
          <cell r="AA2262">
            <v>-6578890.4000000004</v>
          </cell>
          <cell r="AD2262">
            <v>-7758521.7599999988</v>
          </cell>
          <cell r="AE2262">
            <v>-7684794.799999998</v>
          </cell>
          <cell r="AF2262">
            <v>-7611067.8400000008</v>
          </cell>
          <cell r="AG2262">
            <v>-7537340.8799999999</v>
          </cell>
          <cell r="AH2262">
            <v>-7463613.9200000009</v>
          </cell>
          <cell r="AI2262">
            <v>-7389886.96</v>
          </cell>
          <cell r="AJ2262">
            <v>-7316160</v>
          </cell>
          <cell r="AK2262">
            <v>-7242433.04</v>
          </cell>
          <cell r="AL2262">
            <v>-7168706.0799999991</v>
          </cell>
          <cell r="AM2262">
            <v>-7094979.1200000001</v>
          </cell>
          <cell r="AN2262">
            <v>-7021252.1600000001</v>
          </cell>
          <cell r="AP2262">
            <v>-6873798.2399999993</v>
          </cell>
          <cell r="AT2262" t="str">
            <v>57</v>
          </cell>
        </row>
        <row r="2263">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D2263">
            <v>0</v>
          </cell>
          <cell r="AE2263">
            <v>0</v>
          </cell>
          <cell r="AF2263">
            <v>0</v>
          </cell>
          <cell r="AG2263">
            <v>0</v>
          </cell>
          <cell r="AH2263">
            <v>0</v>
          </cell>
          <cell r="AI2263">
            <v>0</v>
          </cell>
          <cell r="AJ2263">
            <v>0</v>
          </cell>
          <cell r="AK2263">
            <v>0</v>
          </cell>
          <cell r="AL2263">
            <v>0</v>
          </cell>
          <cell r="AM2263">
            <v>0</v>
          </cell>
          <cell r="AN2263">
            <v>0</v>
          </cell>
          <cell r="AP2263">
            <v>0</v>
          </cell>
          <cell r="AT2263" t="str">
            <v>57</v>
          </cell>
        </row>
        <row r="2264">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D2264">
            <v>0</v>
          </cell>
          <cell r="AE2264">
            <v>0</v>
          </cell>
          <cell r="AF2264">
            <v>0</v>
          </cell>
          <cell r="AG2264">
            <v>0</v>
          </cell>
          <cell r="AH2264">
            <v>0</v>
          </cell>
          <cell r="AI2264">
            <v>0</v>
          </cell>
          <cell r="AJ2264">
            <v>0</v>
          </cell>
          <cell r="AK2264">
            <v>0</v>
          </cell>
          <cell r="AL2264">
            <v>0</v>
          </cell>
          <cell r="AM2264">
            <v>0</v>
          </cell>
          <cell r="AN2264">
            <v>0</v>
          </cell>
          <cell r="AP2264">
            <v>0</v>
          </cell>
          <cell r="AT2264">
            <v>0</v>
          </cell>
        </row>
        <row r="2265">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D2265">
            <v>-26362.523333333331</v>
          </cell>
          <cell r="AE2265">
            <v>-12544.189166666669</v>
          </cell>
          <cell r="AF2265">
            <v>-3402.0333333333333</v>
          </cell>
          <cell r="AG2265">
            <v>0</v>
          </cell>
          <cell r="AH2265">
            <v>0</v>
          </cell>
          <cell r="AI2265">
            <v>0</v>
          </cell>
          <cell r="AJ2265">
            <v>0</v>
          </cell>
          <cell r="AK2265">
            <v>0</v>
          </cell>
          <cell r="AL2265">
            <v>0</v>
          </cell>
          <cell r="AM2265">
            <v>0</v>
          </cell>
          <cell r="AN2265">
            <v>0</v>
          </cell>
          <cell r="AP2265">
            <v>0</v>
          </cell>
          <cell r="AT2265" t="str">
            <v>57</v>
          </cell>
        </row>
        <row r="2266">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D2266">
            <v>-9762.4858333333341</v>
          </cell>
          <cell r="AE2266">
            <v>-3511.375</v>
          </cell>
          <cell r="AF2266">
            <v>-611.85916666666674</v>
          </cell>
          <cell r="AG2266">
            <v>0</v>
          </cell>
          <cell r="AH2266">
            <v>0</v>
          </cell>
          <cell r="AI2266">
            <v>0</v>
          </cell>
          <cell r="AJ2266">
            <v>0</v>
          </cell>
          <cell r="AK2266">
            <v>0</v>
          </cell>
          <cell r="AL2266">
            <v>0</v>
          </cell>
          <cell r="AM2266">
            <v>0</v>
          </cell>
          <cell r="AN2266">
            <v>0</v>
          </cell>
          <cell r="AP2266">
            <v>0</v>
          </cell>
          <cell r="AT2266" t="str">
            <v>57</v>
          </cell>
        </row>
        <row r="2267">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D2267">
            <v>0</v>
          </cell>
          <cell r="AE2267">
            <v>0</v>
          </cell>
          <cell r="AF2267">
            <v>0</v>
          </cell>
          <cell r="AG2267">
            <v>0</v>
          </cell>
          <cell r="AH2267">
            <v>0</v>
          </cell>
          <cell r="AI2267">
            <v>0</v>
          </cell>
          <cell r="AJ2267">
            <v>0</v>
          </cell>
          <cell r="AK2267">
            <v>0</v>
          </cell>
          <cell r="AL2267">
            <v>0</v>
          </cell>
          <cell r="AM2267">
            <v>0</v>
          </cell>
          <cell r="AN2267">
            <v>0</v>
          </cell>
          <cell r="AP2267">
            <v>0</v>
          </cell>
          <cell r="AT2267" t="str">
            <v>23</v>
          </cell>
        </row>
        <row r="2268">
          <cell r="J2268">
            <v>-66327.199999999997</v>
          </cell>
          <cell r="K2268">
            <v>-62642.36</v>
          </cell>
          <cell r="L2268">
            <v>-58957.52</v>
          </cell>
          <cell r="M2268">
            <v>-55272.68</v>
          </cell>
          <cell r="N2268">
            <v>-51587.839999999997</v>
          </cell>
          <cell r="O2268">
            <v>-47903</v>
          </cell>
          <cell r="P2268">
            <v>-44218.16</v>
          </cell>
          <cell r="Q2268">
            <v>-40533.32</v>
          </cell>
          <cell r="R2268">
            <v>-36848.480000000003</v>
          </cell>
          <cell r="S2268">
            <v>-33163.64</v>
          </cell>
          <cell r="T2268">
            <v>-29478.799999999999</v>
          </cell>
          <cell r="U2268">
            <v>-25793.96</v>
          </cell>
          <cell r="V2268">
            <v>-22109.119999999999</v>
          </cell>
          <cell r="W2268">
            <v>-18424.28</v>
          </cell>
          <cell r="X2268">
            <v>-14739.44</v>
          </cell>
          <cell r="Y2268">
            <v>-11054.6</v>
          </cell>
          <cell r="Z2268">
            <v>-7369.76</v>
          </cell>
          <cell r="AA2268">
            <v>-3684.92</v>
          </cell>
          <cell r="AD2268">
            <v>-62642.360000000008</v>
          </cell>
          <cell r="AE2268">
            <v>-58957.52</v>
          </cell>
          <cell r="AF2268">
            <v>-55272.68</v>
          </cell>
          <cell r="AG2268">
            <v>-51587.840000000004</v>
          </cell>
          <cell r="AH2268">
            <v>-47903</v>
          </cell>
          <cell r="AI2268">
            <v>-44218.16</v>
          </cell>
          <cell r="AJ2268">
            <v>-40533.32</v>
          </cell>
          <cell r="AK2268">
            <v>-36848.480000000003</v>
          </cell>
          <cell r="AL2268">
            <v>-33163.64</v>
          </cell>
          <cell r="AM2268">
            <v>-29478.799999999999</v>
          </cell>
          <cell r="AN2268">
            <v>-25793.960000000003</v>
          </cell>
          <cell r="AP2268">
            <v>-18577.805000000004</v>
          </cell>
          <cell r="AT2268" t="str">
            <v>26</v>
          </cell>
        </row>
        <row r="2269">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D2269">
            <v>0</v>
          </cell>
          <cell r="AE2269">
            <v>0</v>
          </cell>
          <cell r="AF2269">
            <v>0</v>
          </cell>
          <cell r="AG2269">
            <v>0</v>
          </cell>
          <cell r="AH2269">
            <v>0</v>
          </cell>
          <cell r="AI2269">
            <v>0</v>
          </cell>
          <cell r="AJ2269">
            <v>0</v>
          </cell>
          <cell r="AK2269">
            <v>0</v>
          </cell>
          <cell r="AL2269">
            <v>0</v>
          </cell>
          <cell r="AM2269">
            <v>0</v>
          </cell>
          <cell r="AN2269">
            <v>0</v>
          </cell>
          <cell r="AP2269">
            <v>0</v>
          </cell>
          <cell r="AT2269">
            <v>0</v>
          </cell>
        </row>
        <row r="2270">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D2270">
            <v>0</v>
          </cell>
          <cell r="AE2270">
            <v>0</v>
          </cell>
          <cell r="AF2270">
            <v>0</v>
          </cell>
          <cell r="AG2270">
            <v>0</v>
          </cell>
          <cell r="AH2270">
            <v>0</v>
          </cell>
          <cell r="AI2270">
            <v>0</v>
          </cell>
          <cell r="AJ2270">
            <v>0</v>
          </cell>
          <cell r="AK2270">
            <v>0</v>
          </cell>
          <cell r="AL2270">
            <v>0</v>
          </cell>
          <cell r="AM2270">
            <v>0</v>
          </cell>
          <cell r="AN2270">
            <v>0</v>
          </cell>
          <cell r="AP2270">
            <v>0</v>
          </cell>
          <cell r="AT2270">
            <v>0</v>
          </cell>
        </row>
        <row r="2271">
          <cell r="J2271">
            <v>-15154.75</v>
          </cell>
          <cell r="K2271">
            <v>-15154.75</v>
          </cell>
          <cell r="L2271">
            <v>-15154.75</v>
          </cell>
          <cell r="M2271">
            <v>-15154.75</v>
          </cell>
          <cell r="N2271">
            <v>-15154.75</v>
          </cell>
          <cell r="O2271">
            <v>-15154.75</v>
          </cell>
          <cell r="P2271">
            <v>-15154.75</v>
          </cell>
          <cell r="Q2271">
            <v>-15154.75</v>
          </cell>
          <cell r="R2271">
            <v>-15154.75</v>
          </cell>
          <cell r="S2271">
            <v>-15154.75</v>
          </cell>
          <cell r="T2271">
            <v>-15154.75</v>
          </cell>
          <cell r="U2271">
            <v>-15154.75</v>
          </cell>
          <cell r="V2271">
            <v>-15154.75</v>
          </cell>
          <cell r="W2271">
            <v>-15154.75</v>
          </cell>
          <cell r="X2271">
            <v>-15154.75</v>
          </cell>
          <cell r="Y2271">
            <v>-15154.75</v>
          </cell>
          <cell r="Z2271">
            <v>-15154.75</v>
          </cell>
          <cell r="AA2271">
            <v>-15154.75</v>
          </cell>
          <cell r="AD2271">
            <v>-15154.75</v>
          </cell>
          <cell r="AE2271">
            <v>-15154.75</v>
          </cell>
          <cell r="AF2271">
            <v>-15154.75</v>
          </cell>
          <cell r="AG2271">
            <v>-15154.75</v>
          </cell>
          <cell r="AH2271">
            <v>-15154.75</v>
          </cell>
          <cell r="AI2271">
            <v>-15154.75</v>
          </cell>
          <cell r="AJ2271">
            <v>-15154.75</v>
          </cell>
          <cell r="AK2271">
            <v>-15154.75</v>
          </cell>
          <cell r="AL2271">
            <v>-15154.75</v>
          </cell>
          <cell r="AM2271">
            <v>-15154.75</v>
          </cell>
          <cell r="AN2271">
            <v>-15154.75</v>
          </cell>
          <cell r="AP2271">
            <v>-15154.75</v>
          </cell>
          <cell r="AT2271">
            <v>0</v>
          </cell>
        </row>
        <row r="2272">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D2272">
            <v>0</v>
          </cell>
          <cell r="AE2272">
            <v>0</v>
          </cell>
          <cell r="AF2272">
            <v>0</v>
          </cell>
          <cell r="AG2272">
            <v>0</v>
          </cell>
          <cell r="AH2272">
            <v>0</v>
          </cell>
          <cell r="AI2272">
            <v>0</v>
          </cell>
          <cell r="AJ2272">
            <v>0</v>
          </cell>
          <cell r="AK2272">
            <v>0</v>
          </cell>
          <cell r="AL2272">
            <v>0</v>
          </cell>
          <cell r="AM2272">
            <v>0</v>
          </cell>
          <cell r="AN2272">
            <v>0</v>
          </cell>
          <cell r="AP2272">
            <v>0</v>
          </cell>
          <cell r="AT2272">
            <v>0</v>
          </cell>
        </row>
        <row r="2273">
          <cell r="J2273">
            <v>-50468.17</v>
          </cell>
          <cell r="K2273">
            <v>-50468.17</v>
          </cell>
          <cell r="L2273">
            <v>-50468.17</v>
          </cell>
          <cell r="M2273">
            <v>-50468.17</v>
          </cell>
          <cell r="N2273">
            <v>-50468.17</v>
          </cell>
          <cell r="O2273">
            <v>-50468.17</v>
          </cell>
          <cell r="P2273">
            <v>-50468.17</v>
          </cell>
          <cell r="Q2273">
            <v>-50468.17</v>
          </cell>
          <cell r="R2273">
            <v>-50468.17</v>
          </cell>
          <cell r="S2273">
            <v>-50468.17</v>
          </cell>
          <cell r="T2273">
            <v>-50468.17</v>
          </cell>
          <cell r="U2273">
            <v>-50468.17</v>
          </cell>
          <cell r="V2273">
            <v>-50468.17</v>
          </cell>
          <cell r="W2273">
            <v>-50468.17</v>
          </cell>
          <cell r="X2273">
            <v>-50468.17</v>
          </cell>
          <cell r="Y2273">
            <v>-50468.17</v>
          </cell>
          <cell r="Z2273">
            <v>-50468.17</v>
          </cell>
          <cell r="AA2273">
            <v>-50468.17</v>
          </cell>
          <cell r="AD2273">
            <v>-50468.169999999991</v>
          </cell>
          <cell r="AE2273">
            <v>-50468.169999999991</v>
          </cell>
          <cell r="AF2273">
            <v>-50468.169999999991</v>
          </cell>
          <cell r="AG2273">
            <v>-50468.169999999991</v>
          </cell>
          <cell r="AH2273">
            <v>-50468.169999999991</v>
          </cell>
          <cell r="AI2273">
            <v>-50468.169999999991</v>
          </cell>
          <cell r="AJ2273">
            <v>-50468.169999999991</v>
          </cell>
          <cell r="AK2273">
            <v>-50468.169999999991</v>
          </cell>
          <cell r="AL2273">
            <v>-50468.169999999991</v>
          </cell>
          <cell r="AM2273">
            <v>-50468.169999999991</v>
          </cell>
          <cell r="AN2273">
            <v>-50468.169999999991</v>
          </cell>
          <cell r="AP2273">
            <v>-50468.169999999991</v>
          </cell>
          <cell r="AT2273">
            <v>0</v>
          </cell>
        </row>
        <row r="2274">
          <cell r="J2274">
            <v>-51042</v>
          </cell>
          <cell r="K2274">
            <v>-751584.99</v>
          </cell>
          <cell r="L2274">
            <v>-821697.73</v>
          </cell>
          <cell r="M2274">
            <v>-972162</v>
          </cell>
          <cell r="N2274">
            <v>-368806</v>
          </cell>
          <cell r="O2274">
            <v>-740055</v>
          </cell>
          <cell r="P2274">
            <v>-1418405</v>
          </cell>
          <cell r="Q2274">
            <v>-1257407</v>
          </cell>
          <cell r="R2274">
            <v>-1257407</v>
          </cell>
          <cell r="S2274">
            <v>-1257407</v>
          </cell>
          <cell r="T2274">
            <v>0</v>
          </cell>
          <cell r="U2274">
            <v>0</v>
          </cell>
          <cell r="V2274">
            <v>0</v>
          </cell>
          <cell r="W2274">
            <v>0</v>
          </cell>
          <cell r="X2274">
            <v>0</v>
          </cell>
          <cell r="Y2274">
            <v>0</v>
          </cell>
          <cell r="Z2274">
            <v>0</v>
          </cell>
          <cell r="AA2274">
            <v>0</v>
          </cell>
          <cell r="AD2274">
            <v>-479371.35166666663</v>
          </cell>
          <cell r="AE2274">
            <v>-584155.26833333331</v>
          </cell>
          <cell r="AF2274">
            <v>-688939.18499999994</v>
          </cell>
          <cell r="AG2274">
            <v>-741331.1433333332</v>
          </cell>
          <cell r="AH2274">
            <v>-741331.1433333332</v>
          </cell>
          <cell r="AI2274">
            <v>-739204.3933333332</v>
          </cell>
          <cell r="AJ2274">
            <v>-705761.6020833333</v>
          </cell>
          <cell r="AK2274">
            <v>-640208.15541666665</v>
          </cell>
          <cell r="AL2274">
            <v>-565464</v>
          </cell>
          <cell r="AM2274">
            <v>-509590.33333333331</v>
          </cell>
          <cell r="AN2274">
            <v>-463387.79166666669</v>
          </cell>
          <cell r="AP2274">
            <v>-261959.79166666666</v>
          </cell>
          <cell r="AT2274" t="str">
            <v>57</v>
          </cell>
        </row>
        <row r="2275">
          <cell r="J2275">
            <v>-9068170</v>
          </cell>
          <cell r="K2275">
            <v>-10562901.4</v>
          </cell>
          <cell r="L2275">
            <v>-11185871.85</v>
          </cell>
          <cell r="M2275">
            <v>-11943114</v>
          </cell>
          <cell r="N2275">
            <v>-13260885</v>
          </cell>
          <cell r="O2275">
            <v>-14725142</v>
          </cell>
          <cell r="P2275">
            <v>-20322308</v>
          </cell>
          <cell r="Q2275">
            <v>-19589757</v>
          </cell>
          <cell r="R2275">
            <v>-19589757</v>
          </cell>
          <cell r="S2275">
            <v>-19589757</v>
          </cell>
          <cell r="T2275">
            <v>0</v>
          </cell>
          <cell r="U2275">
            <v>0</v>
          </cell>
          <cell r="V2275">
            <v>0</v>
          </cell>
          <cell r="W2275">
            <v>0</v>
          </cell>
          <cell r="X2275">
            <v>0</v>
          </cell>
          <cell r="Y2275">
            <v>0</v>
          </cell>
          <cell r="Z2275">
            <v>0</v>
          </cell>
          <cell r="AA2275">
            <v>0</v>
          </cell>
          <cell r="AD2275">
            <v>-12147708.0625</v>
          </cell>
          <cell r="AE2275">
            <v>-12948535.479166666</v>
          </cell>
          <cell r="AF2275">
            <v>-13749362.895833334</v>
          </cell>
          <cell r="AG2275">
            <v>-13733950.4375</v>
          </cell>
          <cell r="AH2275">
            <v>-12902298.104166666</v>
          </cell>
          <cell r="AI2275">
            <v>-12108631.520833334</v>
          </cell>
          <cell r="AJ2275">
            <v>-11290670.212499999</v>
          </cell>
          <cell r="AK2275">
            <v>-10384471.327083332</v>
          </cell>
          <cell r="AL2275">
            <v>-9420763.583333334</v>
          </cell>
          <cell r="AM2275">
            <v>-8370596.958333333</v>
          </cell>
          <cell r="AN2275">
            <v>-7204512.5</v>
          </cell>
          <cell r="AP2275">
            <v>-4101345.7833333332</v>
          </cell>
          <cell r="AT2275" t="str">
            <v>57</v>
          </cell>
        </row>
        <row r="2276">
          <cell r="J2276">
            <v>-171817.53</v>
          </cell>
          <cell r="K2276">
            <v>-169571.09</v>
          </cell>
          <cell r="L2276">
            <v>-167324.65</v>
          </cell>
          <cell r="M2276">
            <v>-165078.21</v>
          </cell>
          <cell r="N2276">
            <v>-162831.76999999999</v>
          </cell>
          <cell r="O2276">
            <v>-160585.32999999999</v>
          </cell>
          <cell r="P2276">
            <v>-158338.89000000001</v>
          </cell>
          <cell r="Q2276">
            <v>-156092.45000000001</v>
          </cell>
          <cell r="R2276">
            <v>-153846.01</v>
          </cell>
          <cell r="S2276">
            <v>-151599.57</v>
          </cell>
          <cell r="T2276">
            <v>-149353.13</v>
          </cell>
          <cell r="U2276">
            <v>-147106.69</v>
          </cell>
          <cell r="V2276">
            <v>-144860.25</v>
          </cell>
          <cell r="W2276">
            <v>-142613.81</v>
          </cell>
          <cell r="X2276">
            <v>-140367.37</v>
          </cell>
          <cell r="Y2276">
            <v>-138120.93</v>
          </cell>
          <cell r="Z2276">
            <v>-135874.49</v>
          </cell>
          <cell r="AA2276">
            <v>-133628.04999999999</v>
          </cell>
          <cell r="AD2276">
            <v>-169571.09000000003</v>
          </cell>
          <cell r="AE2276">
            <v>-167324.65000000002</v>
          </cell>
          <cell r="AF2276">
            <v>-165078.21</v>
          </cell>
          <cell r="AG2276">
            <v>-162831.76999999999</v>
          </cell>
          <cell r="AH2276">
            <v>-160585.32999999999</v>
          </cell>
          <cell r="AI2276">
            <v>-158338.89000000001</v>
          </cell>
          <cell r="AJ2276">
            <v>-156092.45000000001</v>
          </cell>
          <cell r="AK2276">
            <v>-153846.00999999998</v>
          </cell>
          <cell r="AL2276">
            <v>-151599.57</v>
          </cell>
          <cell r="AM2276">
            <v>-149353.13</v>
          </cell>
          <cell r="AN2276">
            <v>-147106.68999999997</v>
          </cell>
          <cell r="AP2276">
            <v>-142613.81000000003</v>
          </cell>
          <cell r="AT2276">
            <v>0</v>
          </cell>
        </row>
        <row r="2277">
          <cell r="J2277">
            <v>-5563914.6500000004</v>
          </cell>
          <cell r="K2277">
            <v>-5782581.9000000004</v>
          </cell>
          <cell r="L2277">
            <v>-5882297.4800000004</v>
          </cell>
          <cell r="M2277">
            <v>-6060449.5099999998</v>
          </cell>
          <cell r="N2277">
            <v>-6298853.25</v>
          </cell>
          <cell r="O2277">
            <v>-6395065.6200000001</v>
          </cell>
          <cell r="P2277">
            <v>-6475210.4900000002</v>
          </cell>
          <cell r="Q2277">
            <v>-6040806.1600000001</v>
          </cell>
          <cell r="R2277">
            <v>-5949003.04</v>
          </cell>
          <cell r="S2277">
            <v>-6066083.9000000004</v>
          </cell>
          <cell r="T2277">
            <v>-6290199.9000000004</v>
          </cell>
          <cell r="U2277">
            <v>-6532213.2999999998</v>
          </cell>
          <cell r="V2277">
            <v>-6534913.5899999999</v>
          </cell>
          <cell r="W2277">
            <v>-6675741.9699999997</v>
          </cell>
          <cell r="X2277">
            <v>-6678660.3300000001</v>
          </cell>
          <cell r="Y2277">
            <v>-6775663.4299999997</v>
          </cell>
          <cell r="Z2277">
            <v>-7095498.2300000004</v>
          </cell>
          <cell r="AA2277">
            <v>-7179379.6399999997</v>
          </cell>
          <cell r="AD2277">
            <v>-5633944.2816666663</v>
          </cell>
          <cell r="AE2277">
            <v>-5759632.5470833331</v>
          </cell>
          <cell r="AF2277">
            <v>-5873744.9454166666</v>
          </cell>
          <cell r="AG2277">
            <v>-5968659.6966666663</v>
          </cell>
          <cell r="AH2277">
            <v>-6062988.8591666669</v>
          </cell>
          <cell r="AI2277">
            <v>-6151848.2225000001</v>
          </cell>
          <cell r="AJ2277">
            <v>-6229521.5145833334</v>
          </cell>
          <cell r="AK2277">
            <v>-6299918.3029166656</v>
          </cell>
          <cell r="AL2277">
            <v>-6362900.668333333</v>
          </cell>
          <cell r="AM2277">
            <v>-6425894.7891666656</v>
          </cell>
          <cell r="AN2277">
            <v>-6491768.0808333317</v>
          </cell>
          <cell r="AP2277">
            <v>-6583328.4787500007</v>
          </cell>
          <cell r="AT2277" t="str">
            <v>23</v>
          </cell>
        </row>
        <row r="2278">
          <cell r="J2278">
            <v>16894.34</v>
          </cell>
          <cell r="K2278">
            <v>0</v>
          </cell>
          <cell r="L2278">
            <v>-6202.69</v>
          </cell>
          <cell r="M2278">
            <v>-10865.42</v>
          </cell>
          <cell r="N2278">
            <v>0</v>
          </cell>
          <cell r="O2278">
            <v>-4307.6499999999996</v>
          </cell>
          <cell r="P2278">
            <v>-9091.81</v>
          </cell>
          <cell r="Q2278">
            <v>0</v>
          </cell>
          <cell r="R2278">
            <v>35209.96</v>
          </cell>
          <cell r="S2278">
            <v>28571.69</v>
          </cell>
          <cell r="T2278">
            <v>0</v>
          </cell>
          <cell r="U2278">
            <v>-8880.9500000000007</v>
          </cell>
          <cell r="V2278">
            <v>-15929.99</v>
          </cell>
          <cell r="W2278">
            <v>0</v>
          </cell>
          <cell r="X2278">
            <v>-7065.36</v>
          </cell>
          <cell r="Y2278">
            <v>-14169.37</v>
          </cell>
          <cell r="Z2278">
            <v>0</v>
          </cell>
          <cell r="AA2278">
            <v>-7154.9</v>
          </cell>
          <cell r="AD2278">
            <v>-491.55083333333323</v>
          </cell>
          <cell r="AE2278">
            <v>975.53083333333336</v>
          </cell>
          <cell r="AF2278">
            <v>3633.0995833333332</v>
          </cell>
          <cell r="AG2278">
            <v>4823.5866666666661</v>
          </cell>
          <cell r="AH2278">
            <v>4133.7712499999998</v>
          </cell>
          <cell r="AI2278">
            <v>2076.2754166666668</v>
          </cell>
          <cell r="AJ2278">
            <v>708.59500000000014</v>
          </cell>
          <cell r="AK2278">
            <v>672.65041666666696</v>
          </cell>
          <cell r="AL2278">
            <v>499.0412500000005</v>
          </cell>
          <cell r="AM2278">
            <v>361.37666666666718</v>
          </cell>
          <cell r="AN2278">
            <v>242.74125000000004</v>
          </cell>
          <cell r="AP2278">
            <v>3035.2316666666666</v>
          </cell>
          <cell r="AT2278" t="str">
            <v>23</v>
          </cell>
        </row>
        <row r="2279">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D2279">
            <v>0</v>
          </cell>
          <cell r="AE2279">
            <v>0</v>
          </cell>
          <cell r="AF2279">
            <v>0</v>
          </cell>
          <cell r="AG2279">
            <v>0</v>
          </cell>
          <cell r="AH2279">
            <v>0</v>
          </cell>
          <cell r="AI2279">
            <v>0</v>
          </cell>
          <cell r="AJ2279">
            <v>0</v>
          </cell>
          <cell r="AK2279">
            <v>0</v>
          </cell>
          <cell r="AL2279">
            <v>0</v>
          </cell>
          <cell r="AM2279">
            <v>0</v>
          </cell>
          <cell r="AN2279">
            <v>0</v>
          </cell>
          <cell r="AP2279">
            <v>0</v>
          </cell>
          <cell r="AT2279" t="str">
            <v>23</v>
          </cell>
        </row>
        <row r="2280">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D2280">
            <v>0</v>
          </cell>
          <cell r="AE2280">
            <v>0</v>
          </cell>
          <cell r="AF2280">
            <v>0</v>
          </cell>
          <cell r="AG2280">
            <v>0</v>
          </cell>
          <cell r="AH2280">
            <v>0</v>
          </cell>
          <cell r="AI2280">
            <v>0</v>
          </cell>
          <cell r="AJ2280">
            <v>0</v>
          </cell>
          <cell r="AK2280">
            <v>0</v>
          </cell>
          <cell r="AL2280">
            <v>0</v>
          </cell>
          <cell r="AM2280">
            <v>0</v>
          </cell>
          <cell r="AN2280">
            <v>0</v>
          </cell>
          <cell r="AP2280">
            <v>0</v>
          </cell>
          <cell r="AT2280" t="str">
            <v>57</v>
          </cell>
        </row>
        <row r="2281">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D2281">
            <v>0</v>
          </cell>
          <cell r="AE2281">
            <v>0</v>
          </cell>
          <cell r="AF2281">
            <v>0</v>
          </cell>
          <cell r="AG2281">
            <v>0</v>
          </cell>
          <cell r="AH2281">
            <v>0</v>
          </cell>
          <cell r="AI2281">
            <v>0</v>
          </cell>
          <cell r="AJ2281">
            <v>0</v>
          </cell>
          <cell r="AK2281">
            <v>0</v>
          </cell>
          <cell r="AL2281">
            <v>0</v>
          </cell>
          <cell r="AM2281">
            <v>0</v>
          </cell>
          <cell r="AN2281">
            <v>0</v>
          </cell>
          <cell r="AP2281">
            <v>0</v>
          </cell>
          <cell r="AT2281" t="str">
            <v>57</v>
          </cell>
        </row>
        <row r="2282">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D2282">
            <v>0</v>
          </cell>
          <cell r="AE2282">
            <v>0</v>
          </cell>
          <cell r="AF2282">
            <v>0</v>
          </cell>
          <cell r="AG2282">
            <v>0</v>
          </cell>
          <cell r="AH2282">
            <v>0</v>
          </cell>
          <cell r="AI2282">
            <v>0</v>
          </cell>
          <cell r="AJ2282">
            <v>0</v>
          </cell>
          <cell r="AK2282">
            <v>0</v>
          </cell>
          <cell r="AL2282">
            <v>0</v>
          </cell>
          <cell r="AM2282">
            <v>0</v>
          </cell>
          <cell r="AN2282">
            <v>0</v>
          </cell>
          <cell r="AP2282">
            <v>0</v>
          </cell>
          <cell r="AT2282">
            <v>0</v>
          </cell>
        </row>
        <row r="2283">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D2283">
            <v>0</v>
          </cell>
          <cell r="AE2283">
            <v>0</v>
          </cell>
          <cell r="AF2283">
            <v>0</v>
          </cell>
          <cell r="AG2283">
            <v>0</v>
          </cell>
          <cell r="AH2283">
            <v>0</v>
          </cell>
          <cell r="AI2283">
            <v>0</v>
          </cell>
          <cell r="AJ2283">
            <v>0</v>
          </cell>
          <cell r="AK2283">
            <v>0</v>
          </cell>
          <cell r="AL2283">
            <v>0</v>
          </cell>
          <cell r="AM2283">
            <v>0</v>
          </cell>
          <cell r="AN2283">
            <v>0</v>
          </cell>
          <cell r="AP2283">
            <v>0</v>
          </cell>
          <cell r="AT2283" t="str">
            <v>23</v>
          </cell>
        </row>
        <row r="2284">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D2284">
            <v>0</v>
          </cell>
          <cell r="AE2284">
            <v>0</v>
          </cell>
          <cell r="AF2284">
            <v>0</v>
          </cell>
          <cell r="AG2284">
            <v>0</v>
          </cell>
          <cell r="AH2284">
            <v>0</v>
          </cell>
          <cell r="AI2284">
            <v>0</v>
          </cell>
          <cell r="AJ2284">
            <v>0</v>
          </cell>
          <cell r="AK2284">
            <v>0</v>
          </cell>
          <cell r="AL2284">
            <v>0</v>
          </cell>
          <cell r="AM2284">
            <v>0</v>
          </cell>
          <cell r="AN2284">
            <v>0</v>
          </cell>
          <cell r="AP2284">
            <v>0</v>
          </cell>
          <cell r="AT2284" t="str">
            <v>23</v>
          </cell>
        </row>
        <row r="2285">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D2285">
            <v>0</v>
          </cell>
          <cell r="AE2285">
            <v>0</v>
          </cell>
          <cell r="AF2285">
            <v>0</v>
          </cell>
          <cell r="AG2285">
            <v>0</v>
          </cell>
          <cell r="AH2285">
            <v>0</v>
          </cell>
          <cell r="AI2285">
            <v>0</v>
          </cell>
          <cell r="AJ2285">
            <v>0</v>
          </cell>
          <cell r="AK2285">
            <v>0</v>
          </cell>
          <cell r="AL2285">
            <v>0</v>
          </cell>
          <cell r="AM2285">
            <v>0</v>
          </cell>
          <cell r="AN2285">
            <v>0</v>
          </cell>
          <cell r="AP2285">
            <v>0</v>
          </cell>
          <cell r="AT2285" t="str">
            <v>23</v>
          </cell>
        </row>
        <row r="2286">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D2286">
            <v>0</v>
          </cell>
          <cell r="AE2286">
            <v>0</v>
          </cell>
          <cell r="AF2286">
            <v>0</v>
          </cell>
          <cell r="AG2286">
            <v>0</v>
          </cell>
          <cell r="AH2286">
            <v>0</v>
          </cell>
          <cell r="AI2286">
            <v>0</v>
          </cell>
          <cell r="AJ2286">
            <v>0</v>
          </cell>
          <cell r="AK2286">
            <v>0</v>
          </cell>
          <cell r="AL2286">
            <v>0</v>
          </cell>
          <cell r="AM2286">
            <v>0</v>
          </cell>
          <cell r="AN2286">
            <v>0</v>
          </cell>
          <cell r="AP2286">
            <v>0</v>
          </cell>
          <cell r="AT2286" t="str">
            <v>23</v>
          </cell>
        </row>
        <row r="2287">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D2287">
            <v>0</v>
          </cell>
          <cell r="AE2287">
            <v>0</v>
          </cell>
          <cell r="AF2287">
            <v>0</v>
          </cell>
          <cell r="AG2287">
            <v>0</v>
          </cell>
          <cell r="AH2287">
            <v>0</v>
          </cell>
          <cell r="AI2287">
            <v>0</v>
          </cell>
          <cell r="AJ2287">
            <v>0</v>
          </cell>
          <cell r="AK2287">
            <v>0</v>
          </cell>
          <cell r="AL2287">
            <v>0</v>
          </cell>
          <cell r="AM2287">
            <v>0</v>
          </cell>
          <cell r="AN2287">
            <v>0</v>
          </cell>
          <cell r="AP2287">
            <v>0</v>
          </cell>
          <cell r="AT2287">
            <v>0</v>
          </cell>
        </row>
        <row r="2288">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-481100.2</v>
          </cell>
          <cell r="Y2288">
            <v>-329910.14</v>
          </cell>
          <cell r="Z2288">
            <v>-162446.39000000001</v>
          </cell>
          <cell r="AA2288">
            <v>-103001.27</v>
          </cell>
          <cell r="AD2288">
            <v>0</v>
          </cell>
          <cell r="AE2288">
            <v>0</v>
          </cell>
          <cell r="AF2288">
            <v>0</v>
          </cell>
          <cell r="AG2288">
            <v>0</v>
          </cell>
          <cell r="AH2288">
            <v>0</v>
          </cell>
          <cell r="AI2288">
            <v>0</v>
          </cell>
          <cell r="AJ2288">
            <v>0</v>
          </cell>
          <cell r="AK2288">
            <v>-20045.841666666667</v>
          </cell>
          <cell r="AL2288">
            <v>-53837.939166666671</v>
          </cell>
          <cell r="AM2288">
            <v>-74352.794583333351</v>
          </cell>
          <cell r="AN2288">
            <v>-85413.113750000004</v>
          </cell>
          <cell r="AP2288">
            <v>-93240.726666666669</v>
          </cell>
          <cell r="AT2288">
            <v>0</v>
          </cell>
        </row>
        <row r="2289">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D2289">
            <v>0</v>
          </cell>
          <cell r="AE2289">
            <v>0</v>
          </cell>
          <cell r="AF2289">
            <v>0</v>
          </cell>
          <cell r="AG2289">
            <v>0</v>
          </cell>
          <cell r="AH2289">
            <v>0</v>
          </cell>
          <cell r="AI2289">
            <v>0</v>
          </cell>
          <cell r="AJ2289">
            <v>0</v>
          </cell>
          <cell r="AK2289">
            <v>0</v>
          </cell>
          <cell r="AL2289">
            <v>0</v>
          </cell>
          <cell r="AM2289">
            <v>0</v>
          </cell>
          <cell r="AN2289">
            <v>0</v>
          </cell>
          <cell r="AP2289">
            <v>0</v>
          </cell>
          <cell r="AT2289">
            <v>0</v>
          </cell>
        </row>
        <row r="2290">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D2290">
            <v>0</v>
          </cell>
          <cell r="AE2290">
            <v>0</v>
          </cell>
          <cell r="AF2290">
            <v>0</v>
          </cell>
          <cell r="AG2290">
            <v>0</v>
          </cell>
          <cell r="AH2290">
            <v>0</v>
          </cell>
          <cell r="AI2290">
            <v>0</v>
          </cell>
          <cell r="AJ2290">
            <v>0</v>
          </cell>
          <cell r="AK2290">
            <v>0</v>
          </cell>
          <cell r="AL2290">
            <v>0</v>
          </cell>
          <cell r="AM2290">
            <v>0</v>
          </cell>
          <cell r="AN2290">
            <v>0</v>
          </cell>
          <cell r="AP2290">
            <v>0</v>
          </cell>
          <cell r="AT2290">
            <v>0</v>
          </cell>
        </row>
        <row r="2291">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D2291">
            <v>0</v>
          </cell>
          <cell r="AE2291">
            <v>0</v>
          </cell>
          <cell r="AF2291">
            <v>0</v>
          </cell>
          <cell r="AG2291">
            <v>0</v>
          </cell>
          <cell r="AH2291">
            <v>0</v>
          </cell>
          <cell r="AI2291">
            <v>0</v>
          </cell>
          <cell r="AJ2291">
            <v>0</v>
          </cell>
          <cell r="AK2291">
            <v>0</v>
          </cell>
          <cell r="AL2291">
            <v>0</v>
          </cell>
          <cell r="AM2291">
            <v>0</v>
          </cell>
          <cell r="AN2291">
            <v>0</v>
          </cell>
          <cell r="AP2291">
            <v>0</v>
          </cell>
          <cell r="AT2291">
            <v>0</v>
          </cell>
        </row>
        <row r="2292">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D2292">
            <v>0</v>
          </cell>
          <cell r="AE2292">
            <v>0</v>
          </cell>
          <cell r="AF2292">
            <v>0</v>
          </cell>
          <cell r="AG2292">
            <v>0</v>
          </cell>
          <cell r="AH2292">
            <v>0</v>
          </cell>
          <cell r="AI2292">
            <v>0</v>
          </cell>
          <cell r="AJ2292">
            <v>0</v>
          </cell>
          <cell r="AK2292">
            <v>0</v>
          </cell>
          <cell r="AL2292">
            <v>0</v>
          </cell>
          <cell r="AM2292">
            <v>0</v>
          </cell>
          <cell r="AN2292">
            <v>0</v>
          </cell>
          <cell r="AP2292">
            <v>0</v>
          </cell>
          <cell r="AT2292">
            <v>0</v>
          </cell>
        </row>
        <row r="2293">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D2293">
            <v>0</v>
          </cell>
          <cell r="AE2293">
            <v>0</v>
          </cell>
          <cell r="AF2293">
            <v>0</v>
          </cell>
          <cell r="AG2293">
            <v>0</v>
          </cell>
          <cell r="AH2293">
            <v>0</v>
          </cell>
          <cell r="AI2293">
            <v>0</v>
          </cell>
          <cell r="AJ2293">
            <v>0</v>
          </cell>
          <cell r="AK2293">
            <v>0</v>
          </cell>
          <cell r="AL2293">
            <v>0</v>
          </cell>
          <cell r="AM2293">
            <v>0</v>
          </cell>
          <cell r="AN2293">
            <v>0</v>
          </cell>
          <cell r="AP2293">
            <v>0</v>
          </cell>
          <cell r="AT2293">
            <v>0</v>
          </cell>
        </row>
        <row r="2294">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D2294">
            <v>0</v>
          </cell>
          <cell r="AE2294">
            <v>0</v>
          </cell>
          <cell r="AF2294">
            <v>0</v>
          </cell>
          <cell r="AG2294">
            <v>0</v>
          </cell>
          <cell r="AH2294">
            <v>0</v>
          </cell>
          <cell r="AI2294">
            <v>0</v>
          </cell>
          <cell r="AJ2294">
            <v>0</v>
          </cell>
          <cell r="AK2294">
            <v>0</v>
          </cell>
          <cell r="AL2294">
            <v>0</v>
          </cell>
          <cell r="AM2294">
            <v>0</v>
          </cell>
          <cell r="AN2294">
            <v>0</v>
          </cell>
          <cell r="AP2294">
            <v>0</v>
          </cell>
          <cell r="AT2294">
            <v>0</v>
          </cell>
        </row>
        <row r="2295">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D2295">
            <v>0</v>
          </cell>
          <cell r="AE2295">
            <v>0</v>
          </cell>
          <cell r="AF2295">
            <v>0</v>
          </cell>
          <cell r="AG2295">
            <v>0</v>
          </cell>
          <cell r="AH2295">
            <v>0</v>
          </cell>
          <cell r="AI2295">
            <v>0</v>
          </cell>
          <cell r="AJ2295">
            <v>0</v>
          </cell>
          <cell r="AK2295">
            <v>0</v>
          </cell>
          <cell r="AL2295">
            <v>0</v>
          </cell>
          <cell r="AM2295">
            <v>0</v>
          </cell>
          <cell r="AN2295">
            <v>0</v>
          </cell>
          <cell r="AP2295">
            <v>0</v>
          </cell>
          <cell r="AT2295">
            <v>0</v>
          </cell>
        </row>
        <row r="2296">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D2296">
            <v>0</v>
          </cell>
          <cell r="AE2296">
            <v>0</v>
          </cell>
          <cell r="AF2296">
            <v>0</v>
          </cell>
          <cell r="AG2296">
            <v>0</v>
          </cell>
          <cell r="AH2296">
            <v>0</v>
          </cell>
          <cell r="AI2296">
            <v>0</v>
          </cell>
          <cell r="AJ2296">
            <v>0</v>
          </cell>
          <cell r="AK2296">
            <v>0</v>
          </cell>
          <cell r="AL2296">
            <v>0</v>
          </cell>
          <cell r="AM2296">
            <v>0</v>
          </cell>
          <cell r="AN2296">
            <v>0</v>
          </cell>
          <cell r="AP2296">
            <v>0</v>
          </cell>
          <cell r="AT2296">
            <v>0</v>
          </cell>
        </row>
        <row r="2297">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D2297">
            <v>0</v>
          </cell>
          <cell r="AE2297">
            <v>0</v>
          </cell>
          <cell r="AF2297">
            <v>0</v>
          </cell>
          <cell r="AG2297">
            <v>0</v>
          </cell>
          <cell r="AH2297">
            <v>0</v>
          </cell>
          <cell r="AI2297">
            <v>0</v>
          </cell>
          <cell r="AJ2297">
            <v>0</v>
          </cell>
          <cell r="AK2297">
            <v>0</v>
          </cell>
          <cell r="AL2297">
            <v>0</v>
          </cell>
          <cell r="AM2297">
            <v>0</v>
          </cell>
          <cell r="AN2297">
            <v>0</v>
          </cell>
          <cell r="AP2297">
            <v>0</v>
          </cell>
          <cell r="AT2297">
            <v>0</v>
          </cell>
        </row>
        <row r="2298">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D2298">
            <v>0</v>
          </cell>
          <cell r="AE2298">
            <v>0</v>
          </cell>
          <cell r="AF2298">
            <v>0</v>
          </cell>
          <cell r="AG2298">
            <v>0</v>
          </cell>
          <cell r="AH2298">
            <v>0</v>
          </cell>
          <cell r="AI2298">
            <v>0</v>
          </cell>
          <cell r="AJ2298">
            <v>0</v>
          </cell>
          <cell r="AK2298">
            <v>0</v>
          </cell>
          <cell r="AL2298">
            <v>0</v>
          </cell>
          <cell r="AM2298">
            <v>0</v>
          </cell>
          <cell r="AN2298">
            <v>0</v>
          </cell>
          <cell r="AP2298">
            <v>0</v>
          </cell>
          <cell r="AT2298">
            <v>0</v>
          </cell>
        </row>
        <row r="2299">
          <cell r="J2299">
            <v>-780.54</v>
          </cell>
          <cell r="K2299">
            <v>-977.54</v>
          </cell>
          <cell r="L2299">
            <v>-924.48</v>
          </cell>
          <cell r="M2299">
            <v>-1074.48</v>
          </cell>
          <cell r="N2299">
            <v>-1184.48</v>
          </cell>
          <cell r="O2299">
            <v>-1206.48</v>
          </cell>
          <cell r="P2299">
            <v>-1306.48</v>
          </cell>
          <cell r="Q2299">
            <v>0</v>
          </cell>
          <cell r="R2299">
            <v>-123.33</v>
          </cell>
          <cell r="S2299">
            <v>-224.33</v>
          </cell>
          <cell r="T2299">
            <v>-314.33</v>
          </cell>
          <cell r="U2299">
            <v>-319.33</v>
          </cell>
          <cell r="V2299">
            <v>-518.21</v>
          </cell>
          <cell r="W2299">
            <v>-711.51</v>
          </cell>
          <cell r="X2299">
            <v>-531.51</v>
          </cell>
          <cell r="Y2299">
            <v>-7807.83</v>
          </cell>
          <cell r="Z2299">
            <v>-557.51</v>
          </cell>
          <cell r="AA2299">
            <v>-752.51</v>
          </cell>
          <cell r="AD2299">
            <v>-717.25166666666655</v>
          </cell>
          <cell r="AE2299">
            <v>-717.01541666666662</v>
          </cell>
          <cell r="AF2299">
            <v>-720.16791666666666</v>
          </cell>
          <cell r="AG2299">
            <v>-728.32041666666646</v>
          </cell>
          <cell r="AH2299">
            <v>-718.03374999999994</v>
          </cell>
          <cell r="AI2299">
            <v>-692.05291666666653</v>
          </cell>
          <cell r="AJ2299">
            <v>-670.03791666666655</v>
          </cell>
          <cell r="AK2299">
            <v>-642.57958333333329</v>
          </cell>
          <cell r="AL2299">
            <v>-906.76208333333341</v>
          </cell>
          <cell r="AM2299">
            <v>-1161.1945833333334</v>
          </cell>
          <cell r="AN2299">
            <v>-1116.1554166666667</v>
          </cell>
          <cell r="AP2299">
            <v>-1080.28</v>
          </cell>
          <cell r="AT2299">
            <v>0</v>
          </cell>
        </row>
        <row r="2300">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D2300">
            <v>0</v>
          </cell>
          <cell r="AE2300">
            <v>0</v>
          </cell>
          <cell r="AF2300">
            <v>0</v>
          </cell>
          <cell r="AG2300">
            <v>0</v>
          </cell>
          <cell r="AH2300">
            <v>0</v>
          </cell>
          <cell r="AI2300">
            <v>0</v>
          </cell>
          <cell r="AJ2300">
            <v>0</v>
          </cell>
          <cell r="AK2300">
            <v>0</v>
          </cell>
          <cell r="AL2300">
            <v>0</v>
          </cell>
          <cell r="AM2300">
            <v>0</v>
          </cell>
          <cell r="AN2300">
            <v>0</v>
          </cell>
          <cell r="AP2300">
            <v>0</v>
          </cell>
          <cell r="AT2300" t="str">
            <v>20</v>
          </cell>
        </row>
        <row r="2301">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D2301">
            <v>0</v>
          </cell>
          <cell r="AE2301">
            <v>0</v>
          </cell>
          <cell r="AF2301">
            <v>0</v>
          </cell>
          <cell r="AG2301">
            <v>0</v>
          </cell>
          <cell r="AH2301">
            <v>0</v>
          </cell>
          <cell r="AI2301">
            <v>0</v>
          </cell>
          <cell r="AJ2301">
            <v>0</v>
          </cell>
          <cell r="AK2301">
            <v>0</v>
          </cell>
          <cell r="AL2301">
            <v>0</v>
          </cell>
          <cell r="AM2301">
            <v>0</v>
          </cell>
          <cell r="AN2301">
            <v>0</v>
          </cell>
          <cell r="AP2301">
            <v>0</v>
          </cell>
          <cell r="AT2301" t="str">
            <v>23</v>
          </cell>
        </row>
        <row r="2302">
          <cell r="J2302">
            <v>-1849453.48</v>
          </cell>
          <cell r="K2302">
            <v>-1804344.85</v>
          </cell>
          <cell r="L2302">
            <v>-1759236.22</v>
          </cell>
          <cell r="M2302">
            <v>-1714127.59</v>
          </cell>
          <cell r="N2302">
            <v>-1669018.96</v>
          </cell>
          <cell r="O2302">
            <v>-1623910.33</v>
          </cell>
          <cell r="P2302">
            <v>-1578801.7</v>
          </cell>
          <cell r="Q2302">
            <v>-1533693.07</v>
          </cell>
          <cell r="R2302">
            <v>-1488584.44</v>
          </cell>
          <cell r="S2302">
            <v>-1443475.81</v>
          </cell>
          <cell r="T2302">
            <v>-1398367.18</v>
          </cell>
          <cell r="U2302">
            <v>-1353258.55</v>
          </cell>
          <cell r="V2302">
            <v>-1308149.92</v>
          </cell>
          <cell r="W2302">
            <v>-1263041.29</v>
          </cell>
          <cell r="X2302">
            <v>-1217932.6599999999</v>
          </cell>
          <cell r="Y2302">
            <v>-1172824.03</v>
          </cell>
          <cell r="Z2302">
            <v>-1127715.3999999999</v>
          </cell>
          <cell r="AA2302">
            <v>-1082606.77</v>
          </cell>
          <cell r="AD2302">
            <v>-1804344.8499999999</v>
          </cell>
          <cell r="AE2302">
            <v>-1759236.22</v>
          </cell>
          <cell r="AF2302">
            <v>-1714127.5899999999</v>
          </cell>
          <cell r="AG2302">
            <v>-1669018.96</v>
          </cell>
          <cell r="AH2302">
            <v>-1623910.33</v>
          </cell>
          <cell r="AI2302">
            <v>-1578801.7</v>
          </cell>
          <cell r="AJ2302">
            <v>-1533693.07</v>
          </cell>
          <cell r="AK2302">
            <v>-1488584.4400000002</v>
          </cell>
          <cell r="AL2302">
            <v>-1443475.8099999998</v>
          </cell>
          <cell r="AM2302">
            <v>-1398367.1800000004</v>
          </cell>
          <cell r="AN2302">
            <v>-1353258.55</v>
          </cell>
          <cell r="AP2302">
            <v>-1263041.29</v>
          </cell>
          <cell r="AT2302" t="str">
            <v>57</v>
          </cell>
        </row>
        <row r="2303">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D2303">
            <v>0</v>
          </cell>
          <cell r="AE2303">
            <v>0</v>
          </cell>
          <cell r="AF2303">
            <v>0</v>
          </cell>
          <cell r="AG2303">
            <v>0</v>
          </cell>
          <cell r="AH2303">
            <v>0</v>
          </cell>
          <cell r="AI2303">
            <v>0</v>
          </cell>
          <cell r="AJ2303">
            <v>0</v>
          </cell>
          <cell r="AK2303">
            <v>0</v>
          </cell>
          <cell r="AL2303">
            <v>0</v>
          </cell>
          <cell r="AM2303">
            <v>0</v>
          </cell>
          <cell r="AN2303">
            <v>0</v>
          </cell>
          <cell r="AP2303">
            <v>0</v>
          </cell>
          <cell r="AT2303" t="str">
            <v>57</v>
          </cell>
        </row>
        <row r="2304">
          <cell r="J2304">
            <v>-138345.34</v>
          </cell>
          <cell r="K2304">
            <v>-130659.51</v>
          </cell>
          <cell r="L2304">
            <v>-122973.68</v>
          </cell>
          <cell r="M2304">
            <v>-115287.85</v>
          </cell>
          <cell r="N2304">
            <v>-107602.02</v>
          </cell>
          <cell r="O2304">
            <v>-99916.19</v>
          </cell>
          <cell r="P2304">
            <v>-92230.36</v>
          </cell>
          <cell r="Q2304">
            <v>-84544.53</v>
          </cell>
          <cell r="R2304">
            <v>-76858.7</v>
          </cell>
          <cell r="S2304">
            <v>-69172.87</v>
          </cell>
          <cell r="T2304">
            <v>-61487.040000000001</v>
          </cell>
          <cell r="U2304">
            <v>-53801.21</v>
          </cell>
          <cell r="V2304">
            <v>-46115.38</v>
          </cell>
          <cell r="W2304">
            <v>-38429.550000000003</v>
          </cell>
          <cell r="X2304">
            <v>-30743.72</v>
          </cell>
          <cell r="Y2304">
            <v>-23057.89</v>
          </cell>
          <cell r="Z2304">
            <v>-15372.06</v>
          </cell>
          <cell r="AA2304">
            <v>-7686.23</v>
          </cell>
          <cell r="AD2304">
            <v>-130659.51000000001</v>
          </cell>
          <cell r="AE2304">
            <v>-122973.68</v>
          </cell>
          <cell r="AF2304">
            <v>-115287.85000000002</v>
          </cell>
          <cell r="AG2304">
            <v>-107602.02000000002</v>
          </cell>
          <cell r="AH2304">
            <v>-99916.19</v>
          </cell>
          <cell r="AI2304">
            <v>-92230.36</v>
          </cell>
          <cell r="AJ2304">
            <v>-84544.53</v>
          </cell>
          <cell r="AK2304">
            <v>-76858.7</v>
          </cell>
          <cell r="AL2304">
            <v>-69172.87</v>
          </cell>
          <cell r="AM2304">
            <v>-61487.040000000001</v>
          </cell>
          <cell r="AN2304">
            <v>-53801.21</v>
          </cell>
          <cell r="AP2304">
            <v>-38749.742916666662</v>
          </cell>
          <cell r="AT2304" t="str">
            <v>26</v>
          </cell>
        </row>
        <row r="2305">
          <cell r="J2305">
            <v>-675825</v>
          </cell>
          <cell r="K2305">
            <v>-675825</v>
          </cell>
          <cell r="L2305">
            <v>-675825</v>
          </cell>
          <cell r="M2305">
            <v>-675825</v>
          </cell>
          <cell r="N2305">
            <v>-675825</v>
          </cell>
          <cell r="O2305">
            <v>-675825</v>
          </cell>
          <cell r="P2305">
            <v>-675825</v>
          </cell>
          <cell r="Q2305">
            <v>-675825</v>
          </cell>
          <cell r="R2305">
            <v>-675825</v>
          </cell>
          <cell r="S2305">
            <v>-675825</v>
          </cell>
          <cell r="T2305">
            <v>-675825</v>
          </cell>
          <cell r="U2305">
            <v>-675825</v>
          </cell>
          <cell r="V2305">
            <v>-675825</v>
          </cell>
          <cell r="W2305">
            <v>-675825</v>
          </cell>
          <cell r="X2305">
            <v>-675825</v>
          </cell>
          <cell r="Y2305">
            <v>-675825</v>
          </cell>
          <cell r="Z2305">
            <v>-675825</v>
          </cell>
          <cell r="AA2305">
            <v>-675825</v>
          </cell>
          <cell r="AD2305">
            <v>-675825</v>
          </cell>
          <cell r="AE2305">
            <v>-675825</v>
          </cell>
          <cell r="AF2305">
            <v>-675825</v>
          </cell>
          <cell r="AG2305">
            <v>-675825</v>
          </cell>
          <cell r="AH2305">
            <v>-675825</v>
          </cell>
          <cell r="AI2305">
            <v>-675825</v>
          </cell>
          <cell r="AJ2305">
            <v>-675825</v>
          </cell>
          <cell r="AK2305">
            <v>-675825</v>
          </cell>
          <cell r="AL2305">
            <v>-675825</v>
          </cell>
          <cell r="AM2305">
            <v>-675825</v>
          </cell>
          <cell r="AN2305">
            <v>-675825</v>
          </cell>
          <cell r="AP2305">
            <v>-675825</v>
          </cell>
          <cell r="AT2305" t="str">
            <v>26</v>
          </cell>
        </row>
        <row r="2306">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D2306">
            <v>0</v>
          </cell>
          <cell r="AE2306">
            <v>0</v>
          </cell>
          <cell r="AF2306">
            <v>0</v>
          </cell>
          <cell r="AG2306">
            <v>0</v>
          </cell>
          <cell r="AH2306">
            <v>0</v>
          </cell>
          <cell r="AI2306">
            <v>0</v>
          </cell>
          <cell r="AJ2306">
            <v>0</v>
          </cell>
          <cell r="AK2306">
            <v>0</v>
          </cell>
          <cell r="AL2306">
            <v>0</v>
          </cell>
          <cell r="AM2306">
            <v>0</v>
          </cell>
          <cell r="AN2306">
            <v>0</v>
          </cell>
          <cell r="AP2306">
            <v>0</v>
          </cell>
          <cell r="AT2306">
            <v>0</v>
          </cell>
        </row>
        <row r="2307">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D2307">
            <v>0</v>
          </cell>
          <cell r="AE2307">
            <v>0</v>
          </cell>
          <cell r="AF2307">
            <v>0</v>
          </cell>
          <cell r="AG2307">
            <v>0</v>
          </cell>
          <cell r="AH2307">
            <v>0</v>
          </cell>
          <cell r="AI2307">
            <v>0</v>
          </cell>
          <cell r="AJ2307">
            <v>0</v>
          </cell>
          <cell r="AK2307">
            <v>0</v>
          </cell>
          <cell r="AL2307">
            <v>0</v>
          </cell>
          <cell r="AM2307">
            <v>0</v>
          </cell>
          <cell r="AN2307">
            <v>0</v>
          </cell>
          <cell r="AP2307">
            <v>0</v>
          </cell>
          <cell r="AT2307">
            <v>0</v>
          </cell>
        </row>
        <row r="2308">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D2308">
            <v>0</v>
          </cell>
          <cell r="AE2308">
            <v>0</v>
          </cell>
          <cell r="AF2308">
            <v>0</v>
          </cell>
          <cell r="AG2308">
            <v>0</v>
          </cell>
          <cell r="AH2308">
            <v>0</v>
          </cell>
          <cell r="AI2308">
            <v>0</v>
          </cell>
          <cell r="AJ2308">
            <v>0</v>
          </cell>
          <cell r="AK2308">
            <v>0</v>
          </cell>
          <cell r="AL2308">
            <v>0</v>
          </cell>
          <cell r="AM2308">
            <v>0</v>
          </cell>
          <cell r="AN2308">
            <v>0</v>
          </cell>
          <cell r="AP2308">
            <v>0</v>
          </cell>
          <cell r="AT2308">
            <v>0</v>
          </cell>
        </row>
        <row r="2309">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D2309">
            <v>0</v>
          </cell>
          <cell r="AE2309">
            <v>0</v>
          </cell>
          <cell r="AF2309">
            <v>0</v>
          </cell>
          <cell r="AG2309">
            <v>0</v>
          </cell>
          <cell r="AH2309">
            <v>0</v>
          </cell>
          <cell r="AI2309">
            <v>0</v>
          </cell>
          <cell r="AJ2309">
            <v>0</v>
          </cell>
          <cell r="AK2309">
            <v>0</v>
          </cell>
          <cell r="AL2309">
            <v>0</v>
          </cell>
          <cell r="AM2309">
            <v>0</v>
          </cell>
          <cell r="AN2309">
            <v>0</v>
          </cell>
          <cell r="AP2309">
            <v>0</v>
          </cell>
          <cell r="AT2309">
            <v>0</v>
          </cell>
        </row>
        <row r="2310">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D2310">
            <v>0</v>
          </cell>
          <cell r="AE2310">
            <v>0</v>
          </cell>
          <cell r="AF2310">
            <v>0</v>
          </cell>
          <cell r="AG2310">
            <v>0</v>
          </cell>
          <cell r="AH2310">
            <v>0</v>
          </cell>
          <cell r="AI2310">
            <v>0</v>
          </cell>
          <cell r="AJ2310">
            <v>0</v>
          </cell>
          <cell r="AK2310">
            <v>0</v>
          </cell>
          <cell r="AL2310">
            <v>0</v>
          </cell>
          <cell r="AM2310">
            <v>0</v>
          </cell>
          <cell r="AN2310">
            <v>0</v>
          </cell>
          <cell r="AP2310">
            <v>0</v>
          </cell>
          <cell r="AT2310">
            <v>0</v>
          </cell>
        </row>
        <row r="2311">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D2311">
            <v>0</v>
          </cell>
          <cell r="AE2311">
            <v>0</v>
          </cell>
          <cell r="AF2311">
            <v>0</v>
          </cell>
          <cell r="AG2311">
            <v>0</v>
          </cell>
          <cell r="AH2311">
            <v>0</v>
          </cell>
          <cell r="AI2311">
            <v>0</v>
          </cell>
          <cell r="AJ2311">
            <v>0</v>
          </cell>
          <cell r="AK2311">
            <v>0</v>
          </cell>
          <cell r="AL2311">
            <v>0</v>
          </cell>
          <cell r="AM2311">
            <v>0</v>
          </cell>
          <cell r="AN2311">
            <v>0</v>
          </cell>
          <cell r="AP2311">
            <v>0</v>
          </cell>
          <cell r="AT2311">
            <v>0</v>
          </cell>
        </row>
        <row r="2312">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D2312">
            <v>0</v>
          </cell>
          <cell r="AE2312">
            <v>0</v>
          </cell>
          <cell r="AF2312">
            <v>0</v>
          </cell>
          <cell r="AG2312">
            <v>0</v>
          </cell>
          <cell r="AH2312">
            <v>0</v>
          </cell>
          <cell r="AI2312">
            <v>0</v>
          </cell>
          <cell r="AJ2312">
            <v>0</v>
          </cell>
          <cell r="AK2312">
            <v>0</v>
          </cell>
          <cell r="AL2312">
            <v>0</v>
          </cell>
          <cell r="AM2312">
            <v>0</v>
          </cell>
          <cell r="AN2312">
            <v>0</v>
          </cell>
          <cell r="AP2312">
            <v>0</v>
          </cell>
          <cell r="AT2312">
            <v>0</v>
          </cell>
        </row>
        <row r="2313">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D2313">
            <v>0</v>
          </cell>
          <cell r="AE2313">
            <v>0</v>
          </cell>
          <cell r="AF2313">
            <v>0</v>
          </cell>
          <cell r="AG2313">
            <v>0</v>
          </cell>
          <cell r="AH2313">
            <v>0</v>
          </cell>
          <cell r="AI2313">
            <v>0</v>
          </cell>
          <cell r="AJ2313">
            <v>0</v>
          </cell>
          <cell r="AK2313">
            <v>0</v>
          </cell>
          <cell r="AL2313">
            <v>0</v>
          </cell>
          <cell r="AM2313">
            <v>0</v>
          </cell>
          <cell r="AN2313">
            <v>0</v>
          </cell>
          <cell r="AP2313">
            <v>0</v>
          </cell>
          <cell r="AT2313">
            <v>0</v>
          </cell>
        </row>
        <row r="2314">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D2314">
            <v>0</v>
          </cell>
          <cell r="AE2314">
            <v>0</v>
          </cell>
          <cell r="AF2314">
            <v>0</v>
          </cell>
          <cell r="AG2314">
            <v>0</v>
          </cell>
          <cell r="AH2314">
            <v>0</v>
          </cell>
          <cell r="AI2314">
            <v>0</v>
          </cell>
          <cell r="AJ2314">
            <v>0</v>
          </cell>
          <cell r="AK2314">
            <v>0</v>
          </cell>
          <cell r="AL2314">
            <v>0</v>
          </cell>
          <cell r="AM2314">
            <v>0</v>
          </cell>
          <cell r="AN2314">
            <v>0</v>
          </cell>
          <cell r="AP2314">
            <v>0</v>
          </cell>
          <cell r="AT2314">
            <v>0</v>
          </cell>
        </row>
        <row r="2315">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D2315">
            <v>0</v>
          </cell>
          <cell r="AE2315">
            <v>0</v>
          </cell>
          <cell r="AF2315">
            <v>0</v>
          </cell>
          <cell r="AG2315">
            <v>0</v>
          </cell>
          <cell r="AH2315">
            <v>0</v>
          </cell>
          <cell r="AI2315">
            <v>0</v>
          </cell>
          <cell r="AJ2315">
            <v>0</v>
          </cell>
          <cell r="AK2315">
            <v>0</v>
          </cell>
          <cell r="AL2315">
            <v>0</v>
          </cell>
          <cell r="AM2315">
            <v>0</v>
          </cell>
          <cell r="AN2315">
            <v>0</v>
          </cell>
          <cell r="AP2315">
            <v>0</v>
          </cell>
          <cell r="AT2315" t="str">
            <v>57</v>
          </cell>
        </row>
        <row r="2316">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D2316">
            <v>0</v>
          </cell>
          <cell r="AE2316">
            <v>0</v>
          </cell>
          <cell r="AF2316">
            <v>0</v>
          </cell>
          <cell r="AG2316">
            <v>0</v>
          </cell>
          <cell r="AH2316">
            <v>0</v>
          </cell>
          <cell r="AI2316">
            <v>0</v>
          </cell>
          <cell r="AJ2316">
            <v>0</v>
          </cell>
          <cell r="AK2316">
            <v>0</v>
          </cell>
          <cell r="AL2316">
            <v>0</v>
          </cell>
          <cell r="AM2316">
            <v>0</v>
          </cell>
          <cell r="AN2316">
            <v>0</v>
          </cell>
          <cell r="AP2316">
            <v>0</v>
          </cell>
          <cell r="AT2316">
            <v>0</v>
          </cell>
        </row>
        <row r="2317">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D2317">
            <v>0</v>
          </cell>
          <cell r="AE2317">
            <v>0</v>
          </cell>
          <cell r="AF2317">
            <v>0</v>
          </cell>
          <cell r="AG2317">
            <v>0</v>
          </cell>
          <cell r="AH2317">
            <v>0</v>
          </cell>
          <cell r="AI2317">
            <v>0</v>
          </cell>
          <cell r="AJ2317">
            <v>0</v>
          </cell>
          <cell r="AK2317">
            <v>0</v>
          </cell>
          <cell r="AL2317">
            <v>0</v>
          </cell>
          <cell r="AM2317">
            <v>0</v>
          </cell>
          <cell r="AN2317">
            <v>0</v>
          </cell>
          <cell r="AP2317">
            <v>0</v>
          </cell>
          <cell r="AT2317" t="str">
            <v>23</v>
          </cell>
        </row>
        <row r="2318">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D2318">
            <v>0</v>
          </cell>
          <cell r="AE2318">
            <v>0</v>
          </cell>
          <cell r="AF2318">
            <v>0</v>
          </cell>
          <cell r="AG2318">
            <v>0</v>
          </cell>
          <cell r="AH2318">
            <v>0</v>
          </cell>
          <cell r="AI2318">
            <v>0</v>
          </cell>
          <cell r="AJ2318">
            <v>0</v>
          </cell>
          <cell r="AK2318">
            <v>0</v>
          </cell>
          <cell r="AL2318">
            <v>0</v>
          </cell>
          <cell r="AM2318">
            <v>0</v>
          </cell>
          <cell r="AN2318">
            <v>0</v>
          </cell>
          <cell r="AP2318">
            <v>0</v>
          </cell>
          <cell r="AT2318">
            <v>0</v>
          </cell>
        </row>
        <row r="2319">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D2319">
            <v>0</v>
          </cell>
          <cell r="AE2319">
            <v>0</v>
          </cell>
          <cell r="AF2319">
            <v>0</v>
          </cell>
          <cell r="AG2319">
            <v>0</v>
          </cell>
          <cell r="AH2319">
            <v>0</v>
          </cell>
          <cell r="AI2319">
            <v>0</v>
          </cell>
          <cell r="AJ2319">
            <v>0</v>
          </cell>
          <cell r="AK2319">
            <v>0</v>
          </cell>
          <cell r="AL2319">
            <v>0</v>
          </cell>
          <cell r="AM2319">
            <v>0</v>
          </cell>
          <cell r="AN2319">
            <v>0</v>
          </cell>
          <cell r="AP2319">
            <v>0</v>
          </cell>
          <cell r="AT2319">
            <v>0</v>
          </cell>
        </row>
        <row r="2320">
          <cell r="J2320">
            <v>-3737354.88</v>
          </cell>
          <cell r="K2320">
            <v>-3161967.49</v>
          </cell>
          <cell r="L2320">
            <v>-3127470.21</v>
          </cell>
          <cell r="M2320">
            <v>-3413863.62</v>
          </cell>
          <cell r="N2320">
            <v>-3195173.19</v>
          </cell>
          <cell r="O2320">
            <v>-3968264.71</v>
          </cell>
          <cell r="P2320">
            <v>-3621315.5</v>
          </cell>
          <cell r="Q2320">
            <v>-3802700.45</v>
          </cell>
          <cell r="R2320">
            <v>-4481309.25</v>
          </cell>
          <cell r="S2320">
            <v>-4556745.7300000004</v>
          </cell>
          <cell r="T2320">
            <v>-5415866.0599999996</v>
          </cell>
          <cell r="U2320">
            <v>-4383616.51</v>
          </cell>
          <cell r="V2320">
            <v>-2836866.37</v>
          </cell>
          <cell r="W2320">
            <v>-2640567.7799999998</v>
          </cell>
          <cell r="X2320">
            <v>-2017163.43</v>
          </cell>
          <cell r="Y2320">
            <v>-1979814.16</v>
          </cell>
          <cell r="Z2320">
            <v>-2407886.62</v>
          </cell>
          <cell r="AA2320">
            <v>-3033107.3</v>
          </cell>
          <cell r="AD2320">
            <v>-3433172.05125</v>
          </cell>
          <cell r="AE2320">
            <v>-3545860.7183333337</v>
          </cell>
          <cell r="AF2320">
            <v>-3664689.987916667</v>
          </cell>
          <cell r="AG2320">
            <v>-3788559.5175000001</v>
          </cell>
          <cell r="AH2320">
            <v>-3877449.7441666671</v>
          </cell>
          <cell r="AI2320">
            <v>-3867950.2787500001</v>
          </cell>
          <cell r="AJ2320">
            <v>-3808704.9362499993</v>
          </cell>
          <cell r="AK2320">
            <v>-3740717.165833333</v>
          </cell>
          <cell r="AL2320">
            <v>-3634702.3224999998</v>
          </cell>
          <cell r="AM2320">
            <v>-3542146.6545833331</v>
          </cell>
          <cell r="AN2320">
            <v>-3470378.155416667</v>
          </cell>
          <cell r="AP2320">
            <v>-3310173.3175000004</v>
          </cell>
          <cell r="AT2320">
            <v>0</v>
          </cell>
        </row>
        <row r="2321">
          <cell r="J2321">
            <v>-6391780.2000000002</v>
          </cell>
          <cell r="K2321">
            <v>-6253910.5199999996</v>
          </cell>
          <cell r="L2321">
            <v>-6222819.1100000003</v>
          </cell>
          <cell r="M2321">
            <v>-6291851.5099999998</v>
          </cell>
          <cell r="N2321">
            <v>-6345283.5700000003</v>
          </cell>
          <cell r="O2321">
            <v>-6699349.9100000001</v>
          </cell>
          <cell r="P2321">
            <v>-6808384.9699999997</v>
          </cell>
          <cell r="Q2321">
            <v>-7474754.0700000003</v>
          </cell>
          <cell r="R2321">
            <v>-8320814.79</v>
          </cell>
          <cell r="S2321">
            <v>-8965410.9100000001</v>
          </cell>
          <cell r="T2321">
            <v>-9676943.4900000002</v>
          </cell>
          <cell r="U2321">
            <v>-9708088.1999999993</v>
          </cell>
          <cell r="V2321">
            <v>-9650746.1500000004</v>
          </cell>
          <cell r="W2321">
            <v>-9718790.1500000004</v>
          </cell>
          <cell r="X2321">
            <v>-9489909.8399999999</v>
          </cell>
          <cell r="Y2321">
            <v>-9449894.3699999992</v>
          </cell>
          <cell r="Z2321">
            <v>-9554817.4600000009</v>
          </cell>
          <cell r="AA2321">
            <v>-9830840.2699999996</v>
          </cell>
          <cell r="AD2321">
            <v>-6219003.2316666665</v>
          </cell>
          <cell r="AE2321">
            <v>-6456913.4170833342</v>
          </cell>
          <cell r="AF2321">
            <v>-6713931.1245833337</v>
          </cell>
          <cell r="AG2321">
            <v>-6992153.9354166659</v>
          </cell>
          <cell r="AH2321">
            <v>-7283764.4370833309</v>
          </cell>
          <cell r="AI2321">
            <v>-7565739.5187499998</v>
          </cell>
          <cell r="AJ2321">
            <v>-7845899.7512499997</v>
          </cell>
          <cell r="AK2321">
            <v>-8126398.5162500003</v>
          </cell>
          <cell r="AL2321">
            <v>-8394112.4158333335</v>
          </cell>
          <cell r="AM2321">
            <v>-8659428.1137500014</v>
          </cell>
          <cell r="AN2321">
            <v>-8923637.4575000014</v>
          </cell>
          <cell r="AP2321">
            <v>-9452719.7687500026</v>
          </cell>
          <cell r="AT2321">
            <v>0</v>
          </cell>
        </row>
        <row r="2322">
          <cell r="J2322">
            <v>-7642404</v>
          </cell>
          <cell r="K2322">
            <v>-7726826</v>
          </cell>
          <cell r="L2322">
            <v>-7726826</v>
          </cell>
          <cell r="M2322">
            <v>-7726826</v>
          </cell>
          <cell r="N2322">
            <v>-7772522</v>
          </cell>
          <cell r="O2322">
            <v>-7772522</v>
          </cell>
          <cell r="P2322">
            <v>-7772522</v>
          </cell>
          <cell r="Q2322">
            <v>-7734211</v>
          </cell>
          <cell r="R2322">
            <v>-7734211</v>
          </cell>
          <cell r="S2322">
            <v>-7734211</v>
          </cell>
          <cell r="T2322">
            <v>-7667812</v>
          </cell>
          <cell r="U2322">
            <v>-7667812</v>
          </cell>
          <cell r="V2322">
            <v>-7667812</v>
          </cell>
          <cell r="W2322">
            <v>-7599685</v>
          </cell>
          <cell r="X2322">
            <v>-7599685</v>
          </cell>
          <cell r="Y2322">
            <v>-7599685</v>
          </cell>
          <cell r="Z2322">
            <v>-7508396</v>
          </cell>
          <cell r="AA2322">
            <v>-7508396</v>
          </cell>
          <cell r="AD2322">
            <v>-7629549.75</v>
          </cell>
          <cell r="AE2322">
            <v>-7681521.083333333</v>
          </cell>
          <cell r="AF2322">
            <v>-7704351.166666667</v>
          </cell>
          <cell r="AG2322">
            <v>-7717546.583333333</v>
          </cell>
          <cell r="AH2322">
            <v>-7722166.75</v>
          </cell>
          <cell r="AI2322">
            <v>-7724284.083333333</v>
          </cell>
          <cell r="AJ2322">
            <v>-7720045.208333333</v>
          </cell>
          <cell r="AK2322">
            <v>-7709450.125</v>
          </cell>
          <cell r="AL2322">
            <v>-7698855.041666667</v>
          </cell>
          <cell r="AM2322">
            <v>-7682552.25</v>
          </cell>
          <cell r="AN2322">
            <v>-7660541.75</v>
          </cell>
          <cell r="AP2322">
            <v>-7612707.25</v>
          </cell>
          <cell r="AT2322" t="str">
            <v>56</v>
          </cell>
        </row>
        <row r="2323">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D2323">
            <v>0</v>
          </cell>
          <cell r="AE2323">
            <v>0</v>
          </cell>
          <cell r="AF2323">
            <v>0</v>
          </cell>
          <cell r="AG2323">
            <v>0</v>
          </cell>
          <cell r="AH2323">
            <v>0</v>
          </cell>
          <cell r="AI2323">
            <v>0</v>
          </cell>
          <cell r="AJ2323">
            <v>0</v>
          </cell>
          <cell r="AK2323">
            <v>0</v>
          </cell>
          <cell r="AL2323">
            <v>0</v>
          </cell>
          <cell r="AM2323">
            <v>0</v>
          </cell>
          <cell r="AN2323">
            <v>0</v>
          </cell>
          <cell r="AP2323">
            <v>0</v>
          </cell>
          <cell r="AT2323">
            <v>0</v>
          </cell>
        </row>
        <row r="2324">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D2324">
            <v>0</v>
          </cell>
          <cell r="AE2324">
            <v>0</v>
          </cell>
          <cell r="AF2324">
            <v>0</v>
          </cell>
          <cell r="AG2324">
            <v>0</v>
          </cell>
          <cell r="AH2324">
            <v>0</v>
          </cell>
          <cell r="AI2324">
            <v>0</v>
          </cell>
          <cell r="AJ2324">
            <v>0</v>
          </cell>
          <cell r="AK2324">
            <v>0</v>
          </cell>
          <cell r="AL2324">
            <v>0</v>
          </cell>
          <cell r="AM2324">
            <v>0</v>
          </cell>
          <cell r="AN2324">
            <v>0</v>
          </cell>
          <cell r="AP2324">
            <v>0</v>
          </cell>
          <cell r="AT2324">
            <v>0</v>
          </cell>
        </row>
        <row r="2325">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D2325">
            <v>0</v>
          </cell>
          <cell r="AE2325">
            <v>0</v>
          </cell>
          <cell r="AF2325">
            <v>0</v>
          </cell>
          <cell r="AG2325">
            <v>0</v>
          </cell>
          <cell r="AH2325">
            <v>0</v>
          </cell>
          <cell r="AI2325">
            <v>0</v>
          </cell>
          <cell r="AJ2325">
            <v>0</v>
          </cell>
          <cell r="AK2325">
            <v>0</v>
          </cell>
          <cell r="AL2325">
            <v>0</v>
          </cell>
          <cell r="AM2325">
            <v>0</v>
          </cell>
          <cell r="AN2325">
            <v>0</v>
          </cell>
          <cell r="AP2325">
            <v>88452.207916666681</v>
          </cell>
          <cell r="AT2325">
            <v>0</v>
          </cell>
        </row>
        <row r="2326">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D2326">
            <v>0</v>
          </cell>
          <cell r="AE2326">
            <v>0</v>
          </cell>
          <cell r="AF2326">
            <v>0</v>
          </cell>
          <cell r="AG2326">
            <v>0</v>
          </cell>
          <cell r="AH2326">
            <v>0</v>
          </cell>
          <cell r="AI2326">
            <v>0</v>
          </cell>
          <cell r="AJ2326">
            <v>0</v>
          </cell>
          <cell r="AK2326">
            <v>0</v>
          </cell>
          <cell r="AL2326">
            <v>0</v>
          </cell>
          <cell r="AM2326">
            <v>0</v>
          </cell>
          <cell r="AN2326">
            <v>0</v>
          </cell>
          <cell r="AP2326">
            <v>0</v>
          </cell>
          <cell r="AT2326" t="str">
            <v>57</v>
          </cell>
        </row>
        <row r="2327">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D2327">
            <v>0</v>
          </cell>
          <cell r="AE2327">
            <v>0</v>
          </cell>
          <cell r="AF2327">
            <v>0</v>
          </cell>
          <cell r="AG2327">
            <v>0</v>
          </cell>
          <cell r="AH2327">
            <v>0</v>
          </cell>
          <cell r="AI2327">
            <v>0</v>
          </cell>
          <cell r="AJ2327">
            <v>0</v>
          </cell>
          <cell r="AK2327">
            <v>0</v>
          </cell>
          <cell r="AL2327">
            <v>0</v>
          </cell>
          <cell r="AM2327">
            <v>0</v>
          </cell>
          <cell r="AN2327">
            <v>0</v>
          </cell>
          <cell r="AP2327">
            <v>-88452.207916666681</v>
          </cell>
          <cell r="AT2327">
            <v>0</v>
          </cell>
        </row>
        <row r="2328">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D2328">
            <v>0</v>
          </cell>
          <cell r="AE2328">
            <v>0</v>
          </cell>
          <cell r="AF2328">
            <v>0</v>
          </cell>
          <cell r="AG2328">
            <v>0</v>
          </cell>
          <cell r="AH2328">
            <v>0</v>
          </cell>
          <cell r="AI2328">
            <v>0</v>
          </cell>
          <cell r="AJ2328">
            <v>0</v>
          </cell>
          <cell r="AK2328">
            <v>0</v>
          </cell>
          <cell r="AL2328">
            <v>0</v>
          </cell>
          <cell r="AM2328">
            <v>0</v>
          </cell>
          <cell r="AN2328">
            <v>0</v>
          </cell>
          <cell r="AP2328">
            <v>-88452.207916666681</v>
          </cell>
          <cell r="AT2328">
            <v>0</v>
          </cell>
        </row>
        <row r="2329">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D2329">
            <v>0</v>
          </cell>
          <cell r="AE2329">
            <v>0</v>
          </cell>
          <cell r="AF2329">
            <v>0</v>
          </cell>
          <cell r="AG2329">
            <v>0</v>
          </cell>
          <cell r="AH2329">
            <v>0</v>
          </cell>
          <cell r="AI2329">
            <v>0</v>
          </cell>
          <cell r="AJ2329">
            <v>0</v>
          </cell>
          <cell r="AK2329">
            <v>0</v>
          </cell>
          <cell r="AL2329">
            <v>0</v>
          </cell>
          <cell r="AM2329">
            <v>0</v>
          </cell>
          <cell r="AN2329">
            <v>0</v>
          </cell>
          <cell r="AP2329">
            <v>0</v>
          </cell>
          <cell r="AT2329" t="str">
            <v>20</v>
          </cell>
        </row>
        <row r="2330">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D2330">
            <v>0</v>
          </cell>
          <cell r="AE2330">
            <v>0</v>
          </cell>
          <cell r="AF2330">
            <v>0</v>
          </cell>
          <cell r="AG2330">
            <v>0</v>
          </cell>
          <cell r="AH2330">
            <v>0</v>
          </cell>
          <cell r="AI2330">
            <v>0</v>
          </cell>
          <cell r="AJ2330">
            <v>0</v>
          </cell>
          <cell r="AK2330">
            <v>0</v>
          </cell>
          <cell r="AL2330">
            <v>0</v>
          </cell>
          <cell r="AM2330">
            <v>0</v>
          </cell>
          <cell r="AN2330">
            <v>0</v>
          </cell>
          <cell r="AP2330">
            <v>0</v>
          </cell>
          <cell r="AT2330">
            <v>23</v>
          </cell>
        </row>
        <row r="2331">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D2331">
            <v>0</v>
          </cell>
          <cell r="AE2331">
            <v>0</v>
          </cell>
          <cell r="AF2331">
            <v>0</v>
          </cell>
          <cell r="AG2331">
            <v>0</v>
          </cell>
          <cell r="AH2331">
            <v>0</v>
          </cell>
          <cell r="AI2331">
            <v>0</v>
          </cell>
          <cell r="AJ2331">
            <v>0</v>
          </cell>
          <cell r="AK2331">
            <v>0</v>
          </cell>
          <cell r="AL2331">
            <v>0</v>
          </cell>
          <cell r="AM2331">
            <v>0</v>
          </cell>
          <cell r="AN2331">
            <v>0</v>
          </cell>
          <cell r="AP2331">
            <v>-12619301.371250002</v>
          </cell>
          <cell r="AT2331" t="str">
            <v>57</v>
          </cell>
        </row>
        <row r="2332">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D2332">
            <v>0</v>
          </cell>
          <cell r="AE2332">
            <v>0</v>
          </cell>
          <cell r="AF2332">
            <v>0</v>
          </cell>
          <cell r="AG2332">
            <v>0</v>
          </cell>
          <cell r="AH2332">
            <v>0</v>
          </cell>
          <cell r="AI2332">
            <v>0</v>
          </cell>
          <cell r="AJ2332">
            <v>0</v>
          </cell>
          <cell r="AK2332">
            <v>0</v>
          </cell>
          <cell r="AL2332">
            <v>0</v>
          </cell>
          <cell r="AM2332">
            <v>0</v>
          </cell>
          <cell r="AN2332">
            <v>0</v>
          </cell>
          <cell r="AP2332">
            <v>0</v>
          </cell>
          <cell r="AT2332">
            <v>23</v>
          </cell>
        </row>
        <row r="2333">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D2333">
            <v>0</v>
          </cell>
          <cell r="AE2333">
            <v>0</v>
          </cell>
          <cell r="AF2333">
            <v>0</v>
          </cell>
          <cell r="AG2333">
            <v>0</v>
          </cell>
          <cell r="AH2333">
            <v>0</v>
          </cell>
          <cell r="AI2333">
            <v>0</v>
          </cell>
          <cell r="AJ2333">
            <v>0</v>
          </cell>
          <cell r="AK2333">
            <v>0</v>
          </cell>
          <cell r="AL2333">
            <v>0</v>
          </cell>
          <cell r="AM2333">
            <v>0</v>
          </cell>
          <cell r="AN2333">
            <v>0</v>
          </cell>
          <cell r="AP2333">
            <v>-2002350.5425000002</v>
          </cell>
          <cell r="AT2333" t="str">
            <v>57</v>
          </cell>
        </row>
        <row r="2334">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D2334">
            <v>0</v>
          </cell>
          <cell r="AE2334">
            <v>0</v>
          </cell>
          <cell r="AF2334">
            <v>0</v>
          </cell>
          <cell r="AG2334">
            <v>0</v>
          </cell>
          <cell r="AH2334">
            <v>0</v>
          </cell>
          <cell r="AI2334">
            <v>0</v>
          </cell>
          <cell r="AJ2334">
            <v>0</v>
          </cell>
          <cell r="AK2334">
            <v>0</v>
          </cell>
          <cell r="AL2334">
            <v>0</v>
          </cell>
          <cell r="AM2334">
            <v>0</v>
          </cell>
          <cell r="AN2334">
            <v>0</v>
          </cell>
          <cell r="AP2334">
            <v>0</v>
          </cell>
          <cell r="AT2334">
            <v>23</v>
          </cell>
        </row>
        <row r="2335">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D2335">
            <v>0</v>
          </cell>
          <cell r="AE2335">
            <v>0</v>
          </cell>
          <cell r="AF2335">
            <v>0</v>
          </cell>
          <cell r="AG2335">
            <v>0</v>
          </cell>
          <cell r="AH2335">
            <v>0</v>
          </cell>
          <cell r="AI2335">
            <v>0</v>
          </cell>
          <cell r="AJ2335">
            <v>0</v>
          </cell>
          <cell r="AK2335">
            <v>0</v>
          </cell>
          <cell r="AL2335">
            <v>0</v>
          </cell>
          <cell r="AM2335">
            <v>0</v>
          </cell>
          <cell r="AN2335">
            <v>0</v>
          </cell>
          <cell r="AP2335">
            <v>0</v>
          </cell>
          <cell r="AT2335">
            <v>0</v>
          </cell>
        </row>
        <row r="2336">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D2336">
            <v>0</v>
          </cell>
          <cell r="AE2336">
            <v>0</v>
          </cell>
          <cell r="AF2336">
            <v>0</v>
          </cell>
          <cell r="AG2336">
            <v>0</v>
          </cell>
          <cell r="AH2336">
            <v>0</v>
          </cell>
          <cell r="AI2336">
            <v>0</v>
          </cell>
          <cell r="AJ2336">
            <v>0</v>
          </cell>
          <cell r="AK2336">
            <v>0</v>
          </cell>
          <cell r="AL2336">
            <v>0</v>
          </cell>
          <cell r="AM2336">
            <v>0</v>
          </cell>
          <cell r="AN2336">
            <v>0</v>
          </cell>
          <cell r="AP2336">
            <v>0</v>
          </cell>
          <cell r="AT2336">
            <v>0</v>
          </cell>
        </row>
        <row r="2337">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D2337">
            <v>0</v>
          </cell>
          <cell r="AE2337">
            <v>0</v>
          </cell>
          <cell r="AF2337">
            <v>0</v>
          </cell>
          <cell r="AG2337">
            <v>0</v>
          </cell>
          <cell r="AH2337">
            <v>0</v>
          </cell>
          <cell r="AI2337">
            <v>0</v>
          </cell>
          <cell r="AJ2337">
            <v>0</v>
          </cell>
          <cell r="AK2337">
            <v>0</v>
          </cell>
          <cell r="AL2337">
            <v>0</v>
          </cell>
          <cell r="AM2337">
            <v>0</v>
          </cell>
          <cell r="AN2337">
            <v>0</v>
          </cell>
          <cell r="AP2337">
            <v>0</v>
          </cell>
          <cell r="AT2337">
            <v>0</v>
          </cell>
        </row>
        <row r="2338">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D2338">
            <v>0</v>
          </cell>
          <cell r="AE2338">
            <v>0</v>
          </cell>
          <cell r="AF2338">
            <v>0</v>
          </cell>
          <cell r="AG2338">
            <v>0</v>
          </cell>
          <cell r="AH2338">
            <v>0</v>
          </cell>
          <cell r="AI2338">
            <v>0</v>
          </cell>
          <cell r="AJ2338">
            <v>0</v>
          </cell>
          <cell r="AK2338">
            <v>0</v>
          </cell>
          <cell r="AL2338">
            <v>0</v>
          </cell>
          <cell r="AM2338">
            <v>0</v>
          </cell>
          <cell r="AN2338">
            <v>0</v>
          </cell>
          <cell r="AP2338">
            <v>0</v>
          </cell>
          <cell r="AT2338">
            <v>0</v>
          </cell>
        </row>
        <row r="2339">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D2339">
            <v>0</v>
          </cell>
          <cell r="AE2339">
            <v>0</v>
          </cell>
          <cell r="AF2339">
            <v>0</v>
          </cell>
          <cell r="AG2339">
            <v>0</v>
          </cell>
          <cell r="AH2339">
            <v>0</v>
          </cell>
          <cell r="AI2339">
            <v>0</v>
          </cell>
          <cell r="AJ2339">
            <v>0</v>
          </cell>
          <cell r="AK2339">
            <v>0</v>
          </cell>
          <cell r="AL2339">
            <v>0</v>
          </cell>
          <cell r="AM2339">
            <v>0</v>
          </cell>
          <cell r="AN2339">
            <v>0</v>
          </cell>
          <cell r="AP2339">
            <v>0</v>
          </cell>
          <cell r="AT2339">
            <v>0</v>
          </cell>
        </row>
        <row r="2340">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D2340">
            <v>0</v>
          </cell>
          <cell r="AE2340">
            <v>0</v>
          </cell>
          <cell r="AF2340">
            <v>0</v>
          </cell>
          <cell r="AG2340">
            <v>0</v>
          </cell>
          <cell r="AH2340">
            <v>0</v>
          </cell>
          <cell r="AI2340">
            <v>0</v>
          </cell>
          <cell r="AJ2340">
            <v>0</v>
          </cell>
          <cell r="AK2340">
            <v>0</v>
          </cell>
          <cell r="AL2340">
            <v>0</v>
          </cell>
          <cell r="AM2340">
            <v>0</v>
          </cell>
          <cell r="AN2340">
            <v>0</v>
          </cell>
          <cell r="AP2340">
            <v>0</v>
          </cell>
          <cell r="AT2340">
            <v>0</v>
          </cell>
        </row>
        <row r="2341">
          <cell r="J2341">
            <v>-22804.52</v>
          </cell>
          <cell r="K2341">
            <v>-21666.6</v>
          </cell>
          <cell r="L2341">
            <v>-20528.68</v>
          </cell>
          <cell r="M2341">
            <v>-19390.759999999998</v>
          </cell>
          <cell r="N2341">
            <v>-18252.84</v>
          </cell>
          <cell r="O2341">
            <v>-17114.919999999998</v>
          </cell>
          <cell r="P2341">
            <v>-15977</v>
          </cell>
          <cell r="Q2341">
            <v>-14839.08</v>
          </cell>
          <cell r="R2341">
            <v>-13701.16</v>
          </cell>
          <cell r="S2341">
            <v>-12563.24</v>
          </cell>
          <cell r="T2341">
            <v>-11425.32</v>
          </cell>
          <cell r="U2341">
            <v>-10287.4</v>
          </cell>
          <cell r="V2341">
            <v>-9149.48</v>
          </cell>
          <cell r="W2341">
            <v>-8011.56</v>
          </cell>
          <cell r="X2341">
            <v>-7439.29</v>
          </cell>
          <cell r="Y2341">
            <v>-6867.02</v>
          </cell>
          <cell r="Z2341">
            <v>-6294.75</v>
          </cell>
          <cell r="AA2341">
            <v>-5722.48</v>
          </cell>
          <cell r="AD2341">
            <v>-22736.731250000001</v>
          </cell>
          <cell r="AE2341">
            <v>-21213.543333333335</v>
          </cell>
          <cell r="AF2341">
            <v>-19775.977916666667</v>
          </cell>
          <cell r="AG2341">
            <v>-18424.035</v>
          </cell>
          <cell r="AH2341">
            <v>-17157.714583333331</v>
          </cell>
          <cell r="AI2341">
            <v>-15976.999999999998</v>
          </cell>
          <cell r="AJ2341">
            <v>-14839.08</v>
          </cell>
          <cell r="AK2341">
            <v>-13724.72875</v>
          </cell>
          <cell r="AL2341">
            <v>-12657.514999999999</v>
          </cell>
          <cell r="AM2341">
            <v>-11637.438749999999</v>
          </cell>
          <cell r="AN2341">
            <v>-10664.499999999998</v>
          </cell>
          <cell r="AP2341">
            <v>-8860.0349999999999</v>
          </cell>
          <cell r="AT2341">
            <v>0</v>
          </cell>
        </row>
        <row r="2342">
          <cell r="J2342">
            <v>-5108.3500000000004</v>
          </cell>
          <cell r="K2342">
            <v>-4853.47</v>
          </cell>
          <cell r="L2342">
            <v>-4598.59</v>
          </cell>
          <cell r="M2342">
            <v>-4343.71</v>
          </cell>
          <cell r="N2342">
            <v>-4088.83</v>
          </cell>
          <cell r="O2342">
            <v>-3833.95</v>
          </cell>
          <cell r="P2342">
            <v>-3579.07</v>
          </cell>
          <cell r="Q2342">
            <v>-3324.19</v>
          </cell>
          <cell r="R2342">
            <v>-3069.31</v>
          </cell>
          <cell r="S2342">
            <v>-2814.43</v>
          </cell>
          <cell r="T2342">
            <v>-2560.13</v>
          </cell>
          <cell r="U2342">
            <v>-2305.25</v>
          </cell>
          <cell r="V2342">
            <v>-2050.37</v>
          </cell>
          <cell r="W2342">
            <v>-1795.49</v>
          </cell>
          <cell r="X2342">
            <v>-1667.31</v>
          </cell>
          <cell r="Y2342">
            <v>-1539.13</v>
          </cell>
          <cell r="Z2342">
            <v>-1410.95</v>
          </cell>
          <cell r="AA2342">
            <v>-1282.77</v>
          </cell>
          <cell r="AD2342">
            <v>-5093.0158333333338</v>
          </cell>
          <cell r="AE2342">
            <v>-4751.8683333333338</v>
          </cell>
          <cell r="AF2342">
            <v>-4429.9024999999992</v>
          </cell>
          <cell r="AG2342">
            <v>-4127.1425000000008</v>
          </cell>
          <cell r="AH2342">
            <v>-3843.5883333333327</v>
          </cell>
          <cell r="AI2342">
            <v>-3579.1908333333326</v>
          </cell>
          <cell r="AJ2342">
            <v>-3324.3591666666671</v>
          </cell>
          <cell r="AK2342">
            <v>-3074.8066666666668</v>
          </cell>
          <cell r="AL2342">
            <v>-2835.8125000000005</v>
          </cell>
          <cell r="AM2342">
            <v>-2607.376666666667</v>
          </cell>
          <cell r="AN2342">
            <v>-2389.499166666667</v>
          </cell>
          <cell r="AP2342">
            <v>-1985.4191666666666</v>
          </cell>
          <cell r="AT2342">
            <v>0</v>
          </cell>
        </row>
        <row r="2343">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D2343">
            <v>0</v>
          </cell>
          <cell r="AE2343">
            <v>0</v>
          </cell>
          <cell r="AF2343">
            <v>0</v>
          </cell>
          <cell r="AG2343">
            <v>0</v>
          </cell>
          <cell r="AH2343">
            <v>0</v>
          </cell>
          <cell r="AI2343">
            <v>0</v>
          </cell>
          <cell r="AJ2343">
            <v>0</v>
          </cell>
          <cell r="AK2343">
            <v>0</v>
          </cell>
          <cell r="AL2343">
            <v>0</v>
          </cell>
          <cell r="AM2343">
            <v>0</v>
          </cell>
          <cell r="AN2343">
            <v>0</v>
          </cell>
          <cell r="AP2343">
            <v>0</v>
          </cell>
          <cell r="AT2343">
            <v>0</v>
          </cell>
        </row>
        <row r="2344">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D2344">
            <v>0</v>
          </cell>
          <cell r="AE2344">
            <v>0</v>
          </cell>
          <cell r="AF2344">
            <v>0</v>
          </cell>
          <cell r="AG2344">
            <v>0</v>
          </cell>
          <cell r="AH2344">
            <v>0</v>
          </cell>
          <cell r="AI2344">
            <v>0</v>
          </cell>
          <cell r="AJ2344">
            <v>0</v>
          </cell>
          <cell r="AK2344">
            <v>0</v>
          </cell>
          <cell r="AL2344">
            <v>0</v>
          </cell>
          <cell r="AM2344">
            <v>0</v>
          </cell>
          <cell r="AN2344">
            <v>0</v>
          </cell>
          <cell r="AP2344">
            <v>0</v>
          </cell>
          <cell r="AT2344">
            <v>0</v>
          </cell>
        </row>
        <row r="2345">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D2345">
            <v>0</v>
          </cell>
          <cell r="AE2345">
            <v>0</v>
          </cell>
          <cell r="AF2345">
            <v>0</v>
          </cell>
          <cell r="AG2345">
            <v>0</v>
          </cell>
          <cell r="AH2345">
            <v>0</v>
          </cell>
          <cell r="AI2345">
            <v>0</v>
          </cell>
          <cell r="AJ2345">
            <v>0</v>
          </cell>
          <cell r="AK2345">
            <v>0</v>
          </cell>
          <cell r="AL2345">
            <v>0</v>
          </cell>
          <cell r="AM2345">
            <v>0</v>
          </cell>
          <cell r="AN2345">
            <v>0</v>
          </cell>
          <cell r="AP2345">
            <v>0</v>
          </cell>
          <cell r="AT2345">
            <v>0</v>
          </cell>
        </row>
        <row r="2346">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D2346">
            <v>0</v>
          </cell>
          <cell r="AE2346">
            <v>0</v>
          </cell>
          <cell r="AF2346">
            <v>0</v>
          </cell>
          <cell r="AG2346">
            <v>0</v>
          </cell>
          <cell r="AH2346">
            <v>0</v>
          </cell>
          <cell r="AI2346">
            <v>0</v>
          </cell>
          <cell r="AJ2346">
            <v>0</v>
          </cell>
          <cell r="AK2346">
            <v>0</v>
          </cell>
          <cell r="AL2346">
            <v>0</v>
          </cell>
          <cell r="AM2346">
            <v>0</v>
          </cell>
          <cell r="AN2346">
            <v>0</v>
          </cell>
          <cell r="AP2346">
            <v>0</v>
          </cell>
          <cell r="AT2346">
            <v>0</v>
          </cell>
        </row>
        <row r="2347">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D2347">
            <v>0</v>
          </cell>
          <cell r="AE2347">
            <v>0</v>
          </cell>
          <cell r="AF2347">
            <v>0</v>
          </cell>
          <cell r="AG2347">
            <v>0</v>
          </cell>
          <cell r="AH2347">
            <v>0</v>
          </cell>
          <cell r="AI2347">
            <v>0</v>
          </cell>
          <cell r="AJ2347">
            <v>0</v>
          </cell>
          <cell r="AK2347">
            <v>0</v>
          </cell>
          <cell r="AL2347">
            <v>0</v>
          </cell>
          <cell r="AM2347">
            <v>0</v>
          </cell>
          <cell r="AN2347">
            <v>0</v>
          </cell>
          <cell r="AP2347">
            <v>0</v>
          </cell>
          <cell r="AT2347">
            <v>0</v>
          </cell>
        </row>
        <row r="2348">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D2348">
            <v>0</v>
          </cell>
          <cell r="AE2348">
            <v>0</v>
          </cell>
          <cell r="AF2348">
            <v>0</v>
          </cell>
          <cell r="AG2348">
            <v>0</v>
          </cell>
          <cell r="AH2348">
            <v>0</v>
          </cell>
          <cell r="AI2348">
            <v>0</v>
          </cell>
          <cell r="AJ2348">
            <v>0</v>
          </cell>
          <cell r="AK2348">
            <v>0</v>
          </cell>
          <cell r="AL2348">
            <v>0</v>
          </cell>
          <cell r="AM2348">
            <v>0</v>
          </cell>
          <cell r="AN2348">
            <v>0</v>
          </cell>
          <cell r="AP2348">
            <v>0</v>
          </cell>
          <cell r="AT2348">
            <v>0</v>
          </cell>
        </row>
        <row r="2349">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D2349">
            <v>0</v>
          </cell>
          <cell r="AE2349">
            <v>0</v>
          </cell>
          <cell r="AF2349">
            <v>0</v>
          </cell>
          <cell r="AG2349">
            <v>0</v>
          </cell>
          <cell r="AH2349">
            <v>0</v>
          </cell>
          <cell r="AI2349">
            <v>0</v>
          </cell>
          <cell r="AJ2349">
            <v>0</v>
          </cell>
          <cell r="AK2349">
            <v>0</v>
          </cell>
          <cell r="AL2349">
            <v>0</v>
          </cell>
          <cell r="AM2349">
            <v>0</v>
          </cell>
          <cell r="AN2349">
            <v>0</v>
          </cell>
          <cell r="AP2349">
            <v>0</v>
          </cell>
          <cell r="AT2349" t="str">
            <v>23</v>
          </cell>
        </row>
        <row r="2350">
          <cell r="J2350">
            <v>-4532031</v>
          </cell>
          <cell r="K2350">
            <v>-4446522</v>
          </cell>
          <cell r="L2350">
            <v>-4361013</v>
          </cell>
          <cell r="M2350">
            <v>-4275504</v>
          </cell>
          <cell r="N2350">
            <v>-4189995</v>
          </cell>
          <cell r="O2350">
            <v>-4104486</v>
          </cell>
          <cell r="P2350">
            <v>-4018977</v>
          </cell>
          <cell r="Q2350">
            <v>-3933468</v>
          </cell>
          <cell r="R2350">
            <v>-3847959</v>
          </cell>
          <cell r="S2350">
            <v>-3762450</v>
          </cell>
          <cell r="T2350">
            <v>-3676941</v>
          </cell>
          <cell r="U2350">
            <v>-3591432</v>
          </cell>
          <cell r="V2350">
            <v>-3505923</v>
          </cell>
          <cell r="W2350">
            <v>-3420414</v>
          </cell>
          <cell r="X2350">
            <v>-3334905</v>
          </cell>
          <cell r="Y2350">
            <v>-3249396</v>
          </cell>
          <cell r="Z2350">
            <v>-3163887</v>
          </cell>
          <cell r="AA2350">
            <v>-3078378</v>
          </cell>
          <cell r="AD2350">
            <v>-4446522</v>
          </cell>
          <cell r="AE2350">
            <v>-4361013</v>
          </cell>
          <cell r="AF2350">
            <v>-4275504</v>
          </cell>
          <cell r="AG2350">
            <v>-4189995</v>
          </cell>
          <cell r="AH2350">
            <v>-4104486</v>
          </cell>
          <cell r="AI2350">
            <v>-4018977</v>
          </cell>
          <cell r="AJ2350">
            <v>-3933468</v>
          </cell>
          <cell r="AK2350">
            <v>-3847959</v>
          </cell>
          <cell r="AL2350">
            <v>-3762450</v>
          </cell>
          <cell r="AM2350">
            <v>-3676941</v>
          </cell>
          <cell r="AN2350">
            <v>-3591432</v>
          </cell>
          <cell r="AP2350">
            <v>-3420414</v>
          </cell>
          <cell r="AT2350">
            <v>0</v>
          </cell>
        </row>
        <row r="2351">
          <cell r="J2351">
            <v>-2424219</v>
          </cell>
          <cell r="K2351">
            <v>-2378478</v>
          </cell>
          <cell r="L2351">
            <v>-2332737</v>
          </cell>
          <cell r="M2351">
            <v>-2286996</v>
          </cell>
          <cell r="N2351">
            <v>-2241255</v>
          </cell>
          <cell r="O2351">
            <v>-2195514</v>
          </cell>
          <cell r="P2351">
            <v>-2149773</v>
          </cell>
          <cell r="Q2351">
            <v>-2104032</v>
          </cell>
          <cell r="R2351">
            <v>-2058291</v>
          </cell>
          <cell r="S2351">
            <v>-2012550</v>
          </cell>
          <cell r="T2351">
            <v>-1966809</v>
          </cell>
          <cell r="U2351">
            <v>-1921068</v>
          </cell>
          <cell r="V2351">
            <v>-1875327</v>
          </cell>
          <cell r="W2351">
            <v>-1829586</v>
          </cell>
          <cell r="X2351">
            <v>-1783845</v>
          </cell>
          <cell r="Y2351">
            <v>-1738104</v>
          </cell>
          <cell r="Z2351">
            <v>-1692363</v>
          </cell>
          <cell r="AA2351">
            <v>-1646622</v>
          </cell>
          <cell r="AD2351">
            <v>-2378478</v>
          </cell>
          <cell r="AE2351">
            <v>-2332737</v>
          </cell>
          <cell r="AF2351">
            <v>-2286996</v>
          </cell>
          <cell r="AG2351">
            <v>-2241255</v>
          </cell>
          <cell r="AH2351">
            <v>-2195514</v>
          </cell>
          <cell r="AI2351">
            <v>-2149773</v>
          </cell>
          <cell r="AJ2351">
            <v>-2104032</v>
          </cell>
          <cell r="AK2351">
            <v>-2058291</v>
          </cell>
          <cell r="AL2351">
            <v>-2012550</v>
          </cell>
          <cell r="AM2351">
            <v>-1966809</v>
          </cell>
          <cell r="AN2351">
            <v>-1921068</v>
          </cell>
          <cell r="AP2351">
            <v>-1829586</v>
          </cell>
          <cell r="AT2351">
            <v>0</v>
          </cell>
        </row>
        <row r="2352">
          <cell r="J2352">
            <v>-1299263.68</v>
          </cell>
          <cell r="K2352">
            <v>-1254461.5</v>
          </cell>
          <cell r="L2352">
            <v>-1209659.32</v>
          </cell>
          <cell r="M2352">
            <v>-1164857.1399999999</v>
          </cell>
          <cell r="N2352">
            <v>-1120054.96</v>
          </cell>
          <cell r="O2352">
            <v>-1075252.78</v>
          </cell>
          <cell r="P2352">
            <v>-1030450.6</v>
          </cell>
          <cell r="Q2352">
            <v>-985648.42</v>
          </cell>
          <cell r="R2352">
            <v>-940846.24</v>
          </cell>
          <cell r="S2352">
            <v>-896044.06</v>
          </cell>
          <cell r="T2352">
            <v>-851241.88</v>
          </cell>
          <cell r="U2352">
            <v>-806439.7</v>
          </cell>
          <cell r="V2352">
            <v>-761637.52</v>
          </cell>
          <cell r="W2352">
            <v>-716835.34</v>
          </cell>
          <cell r="X2352">
            <v>-672033.16</v>
          </cell>
          <cell r="Y2352">
            <v>-627230.98</v>
          </cell>
          <cell r="Z2352">
            <v>-582428.80000000005</v>
          </cell>
          <cell r="AA2352">
            <v>-537626.62</v>
          </cell>
          <cell r="AD2352">
            <v>-1254461.5</v>
          </cell>
          <cell r="AE2352">
            <v>-1209659.3199999998</v>
          </cell>
          <cell r="AF2352">
            <v>-1164857.1399999999</v>
          </cell>
          <cell r="AG2352">
            <v>-1120054.96</v>
          </cell>
          <cell r="AH2352">
            <v>-1075252.78</v>
          </cell>
          <cell r="AI2352">
            <v>-1030450.6</v>
          </cell>
          <cell r="AJ2352">
            <v>-985648.41999999993</v>
          </cell>
          <cell r="AK2352">
            <v>-940846.23999999987</v>
          </cell>
          <cell r="AL2352">
            <v>-896044.06</v>
          </cell>
          <cell r="AM2352">
            <v>-851241.88</v>
          </cell>
          <cell r="AN2352">
            <v>-806439.70000000007</v>
          </cell>
          <cell r="AP2352">
            <v>-716835.3400000002</v>
          </cell>
          <cell r="AT2352" t="str">
            <v>23</v>
          </cell>
        </row>
        <row r="2353">
          <cell r="J2353">
            <v>-947743.69</v>
          </cell>
          <cell r="K2353">
            <v>-915062.88</v>
          </cell>
          <cell r="L2353">
            <v>-882382.07</v>
          </cell>
          <cell r="M2353">
            <v>-849701.26</v>
          </cell>
          <cell r="N2353">
            <v>-817020.45</v>
          </cell>
          <cell r="O2353">
            <v>-784339.64</v>
          </cell>
          <cell r="P2353">
            <v>-751658.83</v>
          </cell>
          <cell r="Q2353">
            <v>-718978.02</v>
          </cell>
          <cell r="R2353">
            <v>-686297.21</v>
          </cell>
          <cell r="S2353">
            <v>-653616.4</v>
          </cell>
          <cell r="T2353">
            <v>-620935.59</v>
          </cell>
          <cell r="U2353">
            <v>-588254.78</v>
          </cell>
          <cell r="V2353">
            <v>-555573.97</v>
          </cell>
          <cell r="W2353">
            <v>-522893.16</v>
          </cell>
          <cell r="X2353">
            <v>-490212.35</v>
          </cell>
          <cell r="Y2353">
            <v>-457531.54</v>
          </cell>
          <cell r="Z2353">
            <v>-424850.73</v>
          </cell>
          <cell r="AA2353">
            <v>-392169.92</v>
          </cell>
          <cell r="AD2353">
            <v>-915062.88</v>
          </cell>
          <cell r="AE2353">
            <v>-882382.07</v>
          </cell>
          <cell r="AF2353">
            <v>-849701.25999999989</v>
          </cell>
          <cell r="AG2353">
            <v>-817020.44999999984</v>
          </cell>
          <cell r="AH2353">
            <v>-784339.64000000013</v>
          </cell>
          <cell r="AI2353">
            <v>-751658.83000000007</v>
          </cell>
          <cell r="AJ2353">
            <v>-718978.02</v>
          </cell>
          <cell r="AK2353">
            <v>-686297.21000000008</v>
          </cell>
          <cell r="AL2353">
            <v>-653616.4</v>
          </cell>
          <cell r="AM2353">
            <v>-620935.59</v>
          </cell>
          <cell r="AN2353">
            <v>-588254.78</v>
          </cell>
          <cell r="AP2353">
            <v>-522893.15999999992</v>
          </cell>
          <cell r="AT2353" t="str">
            <v>23</v>
          </cell>
        </row>
        <row r="2354">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D2354">
            <v>0</v>
          </cell>
          <cell r="AE2354">
            <v>0</v>
          </cell>
          <cell r="AF2354">
            <v>0</v>
          </cell>
          <cell r="AG2354">
            <v>0</v>
          </cell>
          <cell r="AH2354">
            <v>0</v>
          </cell>
          <cell r="AI2354">
            <v>0</v>
          </cell>
          <cell r="AJ2354">
            <v>0</v>
          </cell>
          <cell r="AK2354">
            <v>0</v>
          </cell>
          <cell r="AL2354">
            <v>0</v>
          </cell>
          <cell r="AM2354">
            <v>0</v>
          </cell>
          <cell r="AN2354">
            <v>0</v>
          </cell>
          <cell r="AP2354">
            <v>0</v>
          </cell>
          <cell r="AT2354">
            <v>0</v>
          </cell>
        </row>
        <row r="2355">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D2355">
            <v>0</v>
          </cell>
          <cell r="AE2355">
            <v>0</v>
          </cell>
          <cell r="AF2355">
            <v>0</v>
          </cell>
          <cell r="AG2355">
            <v>0</v>
          </cell>
          <cell r="AH2355">
            <v>0</v>
          </cell>
          <cell r="AI2355">
            <v>0</v>
          </cell>
          <cell r="AJ2355">
            <v>0</v>
          </cell>
          <cell r="AK2355">
            <v>0</v>
          </cell>
          <cell r="AL2355">
            <v>0</v>
          </cell>
          <cell r="AM2355">
            <v>0</v>
          </cell>
          <cell r="AN2355">
            <v>0</v>
          </cell>
          <cell r="AP2355">
            <v>0</v>
          </cell>
          <cell r="AT2355" t="str">
            <v>23</v>
          </cell>
        </row>
        <row r="2356">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D2356">
            <v>0</v>
          </cell>
          <cell r="AE2356">
            <v>0</v>
          </cell>
          <cell r="AF2356">
            <v>0</v>
          </cell>
          <cell r="AG2356">
            <v>0</v>
          </cell>
          <cell r="AH2356">
            <v>0</v>
          </cell>
          <cell r="AI2356">
            <v>0</v>
          </cell>
          <cell r="AJ2356">
            <v>0</v>
          </cell>
          <cell r="AK2356">
            <v>0</v>
          </cell>
          <cell r="AL2356">
            <v>0</v>
          </cell>
          <cell r="AM2356">
            <v>0</v>
          </cell>
          <cell r="AN2356">
            <v>0</v>
          </cell>
          <cell r="AP2356">
            <v>0</v>
          </cell>
          <cell r="AT2356">
            <v>0</v>
          </cell>
        </row>
        <row r="2357">
          <cell r="J2357">
            <v>-68683.009999999995</v>
          </cell>
          <cell r="K2357">
            <v>-55782.96</v>
          </cell>
          <cell r="L2357">
            <v>-54689</v>
          </cell>
          <cell r="M2357">
            <v>-53898.21</v>
          </cell>
          <cell r="N2357">
            <v>-52965.279999999999</v>
          </cell>
          <cell r="O2357">
            <v>-52026.84</v>
          </cell>
          <cell r="P2357">
            <v>-39122.33</v>
          </cell>
          <cell r="Q2357">
            <v>-38517.519999999997</v>
          </cell>
          <cell r="R2357">
            <v>-37533.769999999997</v>
          </cell>
          <cell r="S2357">
            <v>-126027.55</v>
          </cell>
          <cell r="T2357">
            <v>-587056.28</v>
          </cell>
          <cell r="U2357">
            <v>-583906.71</v>
          </cell>
          <cell r="V2357">
            <v>-578180.35</v>
          </cell>
          <cell r="W2357">
            <v>-575191.76</v>
          </cell>
          <cell r="X2357">
            <v>-574146.43999999994</v>
          </cell>
          <cell r="Y2357">
            <v>-573024.56999999995</v>
          </cell>
          <cell r="Z2357">
            <v>-572528.17000000004</v>
          </cell>
          <cell r="AA2357">
            <v>-571754.31999999995</v>
          </cell>
          <cell r="AD2357">
            <v>-88245.789166666669</v>
          </cell>
          <cell r="AE2357">
            <v>-55614.324166666665</v>
          </cell>
          <cell r="AF2357">
            <v>-57560.999583333345</v>
          </cell>
          <cell r="AG2357">
            <v>-81748.324999999997</v>
          </cell>
          <cell r="AH2357">
            <v>-124491.29791666666</v>
          </cell>
          <cell r="AI2357">
            <v>-167079.84416666665</v>
          </cell>
          <cell r="AJ2357">
            <v>-209950.93333333332</v>
          </cell>
          <cell r="AK2357">
            <v>-253237.02666666661</v>
          </cell>
          <cell r="AL2357">
            <v>-296511.35166666663</v>
          </cell>
          <cell r="AM2357">
            <v>-339790.07041666668</v>
          </cell>
          <cell r="AN2357">
            <v>-383093.83583333326</v>
          </cell>
          <cell r="AP2357">
            <v>-538977.52374999993</v>
          </cell>
          <cell r="AT2357" t="str">
            <v>23</v>
          </cell>
        </row>
        <row r="2358">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D2358">
            <v>0</v>
          </cell>
          <cell r="AE2358">
            <v>0</v>
          </cell>
          <cell r="AF2358">
            <v>0</v>
          </cell>
          <cell r="AG2358">
            <v>0</v>
          </cell>
          <cell r="AH2358">
            <v>0</v>
          </cell>
          <cell r="AI2358">
            <v>0</v>
          </cell>
          <cell r="AJ2358">
            <v>0</v>
          </cell>
          <cell r="AK2358">
            <v>0</v>
          </cell>
          <cell r="AL2358">
            <v>0</v>
          </cell>
          <cell r="AM2358">
            <v>0</v>
          </cell>
          <cell r="AN2358">
            <v>0</v>
          </cell>
          <cell r="AP2358">
            <v>0</v>
          </cell>
          <cell r="AT2358">
            <v>0</v>
          </cell>
        </row>
        <row r="2359">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D2359">
            <v>0</v>
          </cell>
          <cell r="AE2359">
            <v>0</v>
          </cell>
          <cell r="AF2359">
            <v>0</v>
          </cell>
          <cell r="AG2359">
            <v>0</v>
          </cell>
          <cell r="AH2359">
            <v>0</v>
          </cell>
          <cell r="AI2359">
            <v>0</v>
          </cell>
          <cell r="AJ2359">
            <v>0</v>
          </cell>
          <cell r="AK2359">
            <v>0</v>
          </cell>
          <cell r="AL2359">
            <v>0</v>
          </cell>
          <cell r="AM2359">
            <v>0</v>
          </cell>
          <cell r="AN2359">
            <v>0</v>
          </cell>
          <cell r="AP2359">
            <v>0</v>
          </cell>
          <cell r="AT2359" t="str">
            <v>23</v>
          </cell>
        </row>
        <row r="2360">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D2360">
            <v>0</v>
          </cell>
          <cell r="AE2360">
            <v>0</v>
          </cell>
          <cell r="AF2360">
            <v>0</v>
          </cell>
          <cell r="AG2360">
            <v>0</v>
          </cell>
          <cell r="AH2360">
            <v>0</v>
          </cell>
          <cell r="AI2360">
            <v>0</v>
          </cell>
          <cell r="AJ2360">
            <v>0</v>
          </cell>
          <cell r="AK2360">
            <v>0</v>
          </cell>
          <cell r="AL2360">
            <v>0</v>
          </cell>
          <cell r="AM2360">
            <v>0</v>
          </cell>
          <cell r="AN2360">
            <v>0</v>
          </cell>
          <cell r="AP2360">
            <v>0</v>
          </cell>
          <cell r="AT2360">
            <v>0</v>
          </cell>
        </row>
        <row r="2361">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D2361">
            <v>0</v>
          </cell>
          <cell r="AE2361">
            <v>0</v>
          </cell>
          <cell r="AF2361">
            <v>0</v>
          </cell>
          <cell r="AG2361">
            <v>0</v>
          </cell>
          <cell r="AH2361">
            <v>0</v>
          </cell>
          <cell r="AI2361">
            <v>0</v>
          </cell>
          <cell r="AJ2361">
            <v>0</v>
          </cell>
          <cell r="AK2361">
            <v>0</v>
          </cell>
          <cell r="AL2361">
            <v>0</v>
          </cell>
          <cell r="AM2361">
            <v>0</v>
          </cell>
          <cell r="AN2361">
            <v>0</v>
          </cell>
          <cell r="AP2361">
            <v>0</v>
          </cell>
          <cell r="AT2361" t="str">
            <v>23</v>
          </cell>
        </row>
        <row r="2362">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D2362">
            <v>0</v>
          </cell>
          <cell r="AE2362">
            <v>0</v>
          </cell>
          <cell r="AF2362">
            <v>0</v>
          </cell>
          <cell r="AG2362">
            <v>0</v>
          </cell>
          <cell r="AH2362">
            <v>0</v>
          </cell>
          <cell r="AI2362">
            <v>0</v>
          </cell>
          <cell r="AJ2362">
            <v>0</v>
          </cell>
          <cell r="AK2362">
            <v>0</v>
          </cell>
          <cell r="AL2362">
            <v>0</v>
          </cell>
          <cell r="AM2362">
            <v>0</v>
          </cell>
          <cell r="AN2362">
            <v>0</v>
          </cell>
          <cell r="AP2362">
            <v>0</v>
          </cell>
          <cell r="AT2362" t="str">
            <v>23</v>
          </cell>
        </row>
        <row r="2363">
          <cell r="J2363">
            <v>-93615823</v>
          </cell>
          <cell r="K2363">
            <v>-93615823</v>
          </cell>
          <cell r="L2363">
            <v>-93615823</v>
          </cell>
          <cell r="M2363">
            <v>-93615823</v>
          </cell>
          <cell r="N2363">
            <v>-93615823</v>
          </cell>
          <cell r="O2363">
            <v>-93615823</v>
          </cell>
          <cell r="P2363">
            <v>-93615823</v>
          </cell>
          <cell r="Q2363">
            <v>-93615823</v>
          </cell>
          <cell r="R2363">
            <v>-93615823</v>
          </cell>
          <cell r="S2363">
            <v>-93615823</v>
          </cell>
          <cell r="T2363">
            <v>-93615823</v>
          </cell>
          <cell r="U2363">
            <v>-93615823</v>
          </cell>
          <cell r="V2363">
            <v>-93615823</v>
          </cell>
          <cell r="W2363">
            <v>-93615823</v>
          </cell>
          <cell r="X2363">
            <v>-93615823</v>
          </cell>
          <cell r="Y2363">
            <v>-93615823</v>
          </cell>
          <cell r="Z2363">
            <v>-93615823</v>
          </cell>
          <cell r="AA2363">
            <v>-93615823</v>
          </cell>
          <cell r="AD2363">
            <v>-93615823</v>
          </cell>
          <cell r="AE2363">
            <v>-93615823</v>
          </cell>
          <cell r="AF2363">
            <v>-93615823</v>
          </cell>
          <cell r="AG2363">
            <v>-93615823</v>
          </cell>
          <cell r="AH2363">
            <v>-93615823</v>
          </cell>
          <cell r="AI2363">
            <v>-93615823</v>
          </cell>
          <cell r="AJ2363">
            <v>-93615823</v>
          </cell>
          <cell r="AK2363">
            <v>-93615823</v>
          </cell>
          <cell r="AL2363">
            <v>-93615823</v>
          </cell>
          <cell r="AM2363">
            <v>-93615823</v>
          </cell>
          <cell r="AN2363">
            <v>-93615823</v>
          </cell>
          <cell r="AP2363">
            <v>-93615823</v>
          </cell>
          <cell r="AT2363" t="str">
            <v>23</v>
          </cell>
        </row>
        <row r="2364">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D2364">
            <v>0</v>
          </cell>
          <cell r="AE2364">
            <v>0</v>
          </cell>
          <cell r="AF2364">
            <v>0</v>
          </cell>
          <cell r="AG2364">
            <v>0</v>
          </cell>
          <cell r="AH2364">
            <v>0</v>
          </cell>
          <cell r="AI2364">
            <v>0</v>
          </cell>
          <cell r="AJ2364">
            <v>0</v>
          </cell>
          <cell r="AK2364">
            <v>0</v>
          </cell>
          <cell r="AL2364">
            <v>0</v>
          </cell>
          <cell r="AM2364">
            <v>0</v>
          </cell>
          <cell r="AN2364">
            <v>0</v>
          </cell>
          <cell r="AP2364">
            <v>0</v>
          </cell>
          <cell r="AT2364" t="str">
            <v>23</v>
          </cell>
        </row>
        <row r="2365">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D2365">
            <v>0</v>
          </cell>
          <cell r="AE2365">
            <v>0</v>
          </cell>
          <cell r="AF2365">
            <v>0</v>
          </cell>
          <cell r="AG2365">
            <v>0</v>
          </cell>
          <cell r="AH2365">
            <v>0</v>
          </cell>
          <cell r="AI2365">
            <v>0</v>
          </cell>
          <cell r="AJ2365">
            <v>0</v>
          </cell>
          <cell r="AK2365">
            <v>0</v>
          </cell>
          <cell r="AL2365">
            <v>0</v>
          </cell>
          <cell r="AM2365">
            <v>0</v>
          </cell>
          <cell r="AN2365">
            <v>0</v>
          </cell>
          <cell r="AP2365">
            <v>0</v>
          </cell>
          <cell r="AT2365" t="str">
            <v>23</v>
          </cell>
        </row>
        <row r="2366">
          <cell r="J2366">
            <v>-538103.55000000005</v>
          </cell>
          <cell r="K2366">
            <v>-473486.25</v>
          </cell>
          <cell r="L2366">
            <v>-404638.46</v>
          </cell>
          <cell r="M2366">
            <v>-335503.07</v>
          </cell>
          <cell r="N2366">
            <v>-271173.87</v>
          </cell>
          <cell r="O2366">
            <v>-197581.64</v>
          </cell>
          <cell r="P2366">
            <v>-122441.97</v>
          </cell>
          <cell r="Q2366">
            <v>-16676.3</v>
          </cell>
          <cell r="R2366">
            <v>-19422.13</v>
          </cell>
          <cell r="S2366">
            <v>-15905.03</v>
          </cell>
          <cell r="T2366">
            <v>-15806.53</v>
          </cell>
          <cell r="U2366">
            <v>-15778.65</v>
          </cell>
          <cell r="V2366">
            <v>-15794.23</v>
          </cell>
          <cell r="W2366">
            <v>-15551.14</v>
          </cell>
          <cell r="X2366">
            <v>-15530.8</v>
          </cell>
          <cell r="Y2366">
            <v>-15004.94</v>
          </cell>
          <cell r="Z2366">
            <v>-15003.63</v>
          </cell>
          <cell r="AA2366">
            <v>-14971.68</v>
          </cell>
          <cell r="AD2366">
            <v>-440512.19999999995</v>
          </cell>
          <cell r="AE2366">
            <v>-401257.1570833333</v>
          </cell>
          <cell r="AF2366">
            <v>-336517.21124999999</v>
          </cell>
          <cell r="AG2366">
            <v>-278557.48</v>
          </cell>
          <cell r="AH2366">
            <v>-226734.79041666666</v>
          </cell>
          <cell r="AI2366">
            <v>-180446.89916666667</v>
          </cell>
          <cell r="AJ2366">
            <v>-139603.38125000001</v>
          </cell>
          <cell r="AK2366">
            <v>-104309.9325</v>
          </cell>
          <cell r="AL2366">
            <v>-74743.024583333347</v>
          </cell>
          <cell r="AM2366">
            <v>-50715.175833333342</v>
          </cell>
          <cell r="AN2366">
            <v>-32432.6675</v>
          </cell>
          <cell r="AP2366">
            <v>-12046.888749999998</v>
          </cell>
          <cell r="AT2366" t="str">
            <v>23</v>
          </cell>
        </row>
        <row r="2367">
          <cell r="J2367">
            <v>-21033.54</v>
          </cell>
          <cell r="K2367">
            <v>-19575.14</v>
          </cell>
          <cell r="L2367">
            <v>-17481.47</v>
          </cell>
          <cell r="M2367">
            <v>-14985.28</v>
          </cell>
          <cell r="N2367">
            <v>-12416.12</v>
          </cell>
          <cell r="O2367">
            <v>-8886.1200000000008</v>
          </cell>
          <cell r="P2367">
            <v>-4845.2299999999996</v>
          </cell>
          <cell r="Q2367">
            <v>1605.6</v>
          </cell>
          <cell r="R2367">
            <v>1606.86</v>
          </cell>
          <cell r="S2367">
            <v>2015.28</v>
          </cell>
          <cell r="T2367">
            <v>2221.06</v>
          </cell>
          <cell r="U2367">
            <v>2422.79</v>
          </cell>
          <cell r="V2367">
            <v>2621.86</v>
          </cell>
          <cell r="W2367">
            <v>2837.66</v>
          </cell>
          <cell r="X2367">
            <v>3040.34</v>
          </cell>
          <cell r="Y2367">
            <v>2870.13</v>
          </cell>
          <cell r="Z2367">
            <v>2665.81</v>
          </cell>
          <cell r="AA2367">
            <v>3686.95</v>
          </cell>
          <cell r="AD2367">
            <v>-15254.687083333332</v>
          </cell>
          <cell r="AE2367">
            <v>-14894.712916666669</v>
          </cell>
          <cell r="AF2367">
            <v>-12693.548750000002</v>
          </cell>
          <cell r="AG2367">
            <v>-10554.366249999997</v>
          </cell>
          <cell r="AH2367">
            <v>-8473.151249999999</v>
          </cell>
          <cell r="AI2367">
            <v>-6460.3008333333337</v>
          </cell>
          <cell r="AJ2367">
            <v>-4540.7925000000005</v>
          </cell>
          <cell r="AK2367">
            <v>-2751.8504166666667</v>
          </cell>
          <cell r="AL2367">
            <v>-1152.7995833333334</v>
          </cell>
          <cell r="AM2367">
            <v>219.58958333333331</v>
          </cell>
          <cell r="AN2367">
            <v>1371.8812500000004</v>
          </cell>
          <cell r="AP2367">
            <v>-1382.0450000000001</v>
          </cell>
          <cell r="AT2367" t="str">
            <v>23</v>
          </cell>
        </row>
        <row r="2368">
          <cell r="J2368">
            <v>-3885.01</v>
          </cell>
          <cell r="K2368">
            <v>-4231.96</v>
          </cell>
          <cell r="L2368">
            <v>-4539.8999999999996</v>
          </cell>
          <cell r="M2368">
            <v>-4842.59</v>
          </cell>
          <cell r="N2368">
            <v>-5140.47</v>
          </cell>
          <cell r="O2368">
            <v>-5433.14</v>
          </cell>
          <cell r="P2368">
            <v>-5687.22</v>
          </cell>
          <cell r="Q2368">
            <v>-5903.64</v>
          </cell>
          <cell r="R2368">
            <v>-6115.63</v>
          </cell>
          <cell r="S2368">
            <v>-6571.56</v>
          </cell>
          <cell r="T2368">
            <v>-8559.2800000000007</v>
          </cell>
          <cell r="U2368">
            <v>-11823.34</v>
          </cell>
          <cell r="V2368">
            <v>-15062.66</v>
          </cell>
          <cell r="W2368">
            <v>-18277.68</v>
          </cell>
          <cell r="X2368">
            <v>-21481.46</v>
          </cell>
          <cell r="Y2368">
            <v>-24679.200000000001</v>
          </cell>
          <cell r="Z2368">
            <v>-27872.43</v>
          </cell>
          <cell r="AA2368">
            <v>-31062.12</v>
          </cell>
          <cell r="AD2368">
            <v>-5821.4925000000003</v>
          </cell>
          <cell r="AE2368">
            <v>-4435.432083333334</v>
          </cell>
          <cell r="AF2368">
            <v>-4750.907916666667</v>
          </cell>
          <cell r="AG2368">
            <v>-5139.2325000000001</v>
          </cell>
          <cell r="AH2368">
            <v>-5714.1254166666658</v>
          </cell>
          <cell r="AI2368">
            <v>-6526.8804166666669</v>
          </cell>
          <cell r="AJ2368">
            <v>-7577.854166666667</v>
          </cell>
          <cell r="AK2368">
            <v>-8868.9908333333315</v>
          </cell>
          <cell r="AL2368">
            <v>-10401.414583333333</v>
          </cell>
          <cell r="AM2368">
            <v>-12175.104999999998</v>
          </cell>
          <cell r="AN2368">
            <v>-14190.144166666667</v>
          </cell>
          <cell r="AP2368">
            <v>-19256.593333333334</v>
          </cell>
          <cell r="AT2368" t="str">
            <v>23</v>
          </cell>
        </row>
        <row r="2369">
          <cell r="J2369">
            <v>-133875.76</v>
          </cell>
          <cell r="K2369">
            <v>-139864.56</v>
          </cell>
          <cell r="L2369">
            <v>-138438.72</v>
          </cell>
          <cell r="M2369">
            <v>-134431.5</v>
          </cell>
          <cell r="N2369">
            <v>-135027.54999999999</v>
          </cell>
          <cell r="O2369">
            <v>-121615.84</v>
          </cell>
          <cell r="P2369">
            <v>-103523.66</v>
          </cell>
          <cell r="Q2369">
            <v>-44005.74</v>
          </cell>
          <cell r="R2369">
            <v>-56239.49</v>
          </cell>
          <cell r="S2369">
            <v>-58735.67</v>
          </cell>
          <cell r="T2369">
            <v>-51550.97</v>
          </cell>
          <cell r="U2369">
            <v>-57800.46</v>
          </cell>
          <cell r="V2369">
            <v>-66739.97</v>
          </cell>
          <cell r="W2369">
            <v>-76804.25</v>
          </cell>
          <cell r="X2369">
            <v>-82284.429999999993</v>
          </cell>
          <cell r="Y2369">
            <v>-82572.31</v>
          </cell>
          <cell r="Z2369">
            <v>-86820.14</v>
          </cell>
          <cell r="AA2369">
            <v>-81019.34</v>
          </cell>
          <cell r="AD2369">
            <v>-126779.27458333333</v>
          </cell>
          <cell r="AE2369">
            <v>-118873.5625</v>
          </cell>
          <cell r="AF2369">
            <v>-112491.20083333335</v>
          </cell>
          <cell r="AG2369">
            <v>-106662.50833333332</v>
          </cell>
          <cell r="AH2369">
            <v>-100856.80875000001</v>
          </cell>
          <cell r="AI2369">
            <v>-95128.50208333334</v>
          </cell>
          <cell r="AJ2369">
            <v>-89703.664583333317</v>
          </cell>
          <cell r="AK2369">
            <v>-84736.389583333323</v>
          </cell>
          <cell r="AL2369">
            <v>-80235.827916666647</v>
          </cell>
          <cell r="AM2369">
            <v>-76066.386249999996</v>
          </cell>
          <cell r="AN2369">
            <v>-72366.223333333342</v>
          </cell>
          <cell r="AP2369">
            <v>-67044.80041666668</v>
          </cell>
          <cell r="AT2369" t="str">
            <v>56</v>
          </cell>
        </row>
        <row r="2370">
          <cell r="J2370">
            <v>-1319509.32</v>
          </cell>
          <cell r="K2370">
            <v>-1409804.79</v>
          </cell>
          <cell r="L2370">
            <v>-1415722.34</v>
          </cell>
          <cell r="M2370">
            <v>-1399730.2</v>
          </cell>
          <cell r="N2370">
            <v>-1453751.45</v>
          </cell>
          <cell r="O2370">
            <v>-1339065.9099999999</v>
          </cell>
          <cell r="P2370">
            <v>-1176379.8700000001</v>
          </cell>
          <cell r="Q2370">
            <v>-496288.48</v>
          </cell>
          <cell r="R2370">
            <v>1280121.3700000001</v>
          </cell>
          <cell r="S2370">
            <v>2052557.32</v>
          </cell>
          <cell r="T2370">
            <v>3027716.62</v>
          </cell>
          <cell r="U2370">
            <v>3602398.22</v>
          </cell>
          <cell r="V2370">
            <v>-505254</v>
          </cell>
          <cell r="W2370">
            <v>-664037.05000000005</v>
          </cell>
          <cell r="X2370">
            <v>-767031.36</v>
          </cell>
          <cell r="Y2370">
            <v>-805735.59</v>
          </cell>
          <cell r="Z2370">
            <v>-919622.22</v>
          </cell>
          <cell r="AA2370">
            <v>-895034.21</v>
          </cell>
          <cell r="AD2370">
            <v>-1312477.4545833333</v>
          </cell>
          <cell r="AE2370">
            <v>-1147954.1320833333</v>
          </cell>
          <cell r="AF2370">
            <v>-895484.10416666663</v>
          </cell>
          <cell r="AG2370">
            <v>-581974.14666666649</v>
          </cell>
          <cell r="AH2370">
            <v>-205853.5091666668</v>
          </cell>
          <cell r="AI2370">
            <v>29972.402499999978</v>
          </cell>
          <cell r="AJ2370">
            <v>94973.3633333334</v>
          </cell>
          <cell r="AK2370">
            <v>153075.81000000003</v>
          </cell>
          <cell r="AL2370">
            <v>204854.37625000006</v>
          </cell>
          <cell r="AM2370">
            <v>251859.53624999998</v>
          </cell>
          <cell r="AN2370">
            <v>292616.24166666664</v>
          </cell>
          <cell r="AP2370">
            <v>353965.98458333337</v>
          </cell>
          <cell r="AT2370" t="str">
            <v>56</v>
          </cell>
        </row>
        <row r="2371">
          <cell r="J2371">
            <v>0</v>
          </cell>
          <cell r="K2371">
            <v>0</v>
          </cell>
          <cell r="L2371">
            <v>-786417.32</v>
          </cell>
          <cell r="M2371">
            <v>-1762292.4</v>
          </cell>
          <cell r="N2371">
            <v>-1762292.4</v>
          </cell>
          <cell r="O2371">
            <v>-5782990.5800000001</v>
          </cell>
          <cell r="P2371">
            <v>-5782990.5800000001</v>
          </cell>
          <cell r="Q2371">
            <v>-11335549.890000001</v>
          </cell>
          <cell r="R2371">
            <v>-13422458.300000001</v>
          </cell>
          <cell r="S2371">
            <v>-13422458.300000001</v>
          </cell>
          <cell r="T2371">
            <v>-13422458.300000001</v>
          </cell>
          <cell r="U2371">
            <v>-13422458.300000001</v>
          </cell>
          <cell r="V2371">
            <v>0</v>
          </cell>
          <cell r="W2371">
            <v>0</v>
          </cell>
          <cell r="X2371">
            <v>0</v>
          </cell>
          <cell r="Y2371">
            <v>0</v>
          </cell>
          <cell r="Z2371">
            <v>0</v>
          </cell>
          <cell r="AA2371">
            <v>0</v>
          </cell>
          <cell r="AD2371">
            <v>-1795396.51875</v>
          </cell>
          <cell r="AE2371">
            <v>-2826980.1933333334</v>
          </cell>
          <cell r="AF2371">
            <v>-3945518.3849999998</v>
          </cell>
          <cell r="AG2371">
            <v>-5064056.5766666662</v>
          </cell>
          <cell r="AH2371">
            <v>-6182594.7683333335</v>
          </cell>
          <cell r="AI2371">
            <v>-6741863.8641666658</v>
          </cell>
          <cell r="AJ2371">
            <v>-6741863.8641666658</v>
          </cell>
          <cell r="AK2371">
            <v>-6709096.4758333331</v>
          </cell>
          <cell r="AL2371">
            <v>-6602900.2374999998</v>
          </cell>
          <cell r="AM2371">
            <v>-6456042.5375000006</v>
          </cell>
          <cell r="AN2371">
            <v>-6141655.7466666671</v>
          </cell>
          <cell r="AP2371">
            <v>-5402388.2154166671</v>
          </cell>
          <cell r="AT2371" t="str">
            <v>23</v>
          </cell>
        </row>
        <row r="2372">
          <cell r="J2372">
            <v>0</v>
          </cell>
          <cell r="K2372">
            <v>0</v>
          </cell>
          <cell r="L2372">
            <v>0</v>
          </cell>
          <cell r="M2372">
            <v>0</v>
          </cell>
          <cell r="N2372">
            <v>0</v>
          </cell>
          <cell r="O2372">
            <v>0</v>
          </cell>
          <cell r="P2372">
            <v>0</v>
          </cell>
          <cell r="Q2372">
            <v>-2898559.57</v>
          </cell>
          <cell r="R2372">
            <v>-8804008.6999999993</v>
          </cell>
          <cell r="S2372">
            <v>-8804008.6999999993</v>
          </cell>
          <cell r="T2372">
            <v>-8804008.6999999993</v>
          </cell>
          <cell r="U2372">
            <v>-8804008.6999999993</v>
          </cell>
          <cell r="V2372">
            <v>0</v>
          </cell>
          <cell r="W2372">
            <v>0</v>
          </cell>
          <cell r="X2372">
            <v>0</v>
          </cell>
          <cell r="Y2372">
            <v>0</v>
          </cell>
          <cell r="Z2372">
            <v>0</v>
          </cell>
          <cell r="AA2372">
            <v>0</v>
          </cell>
          <cell r="AD2372">
            <v>-120773.31541666666</v>
          </cell>
          <cell r="AE2372">
            <v>-608380.32666666666</v>
          </cell>
          <cell r="AF2372">
            <v>-1342047.7183333333</v>
          </cell>
          <cell r="AG2372">
            <v>-2075715.11</v>
          </cell>
          <cell r="AH2372">
            <v>-2809382.5016666665</v>
          </cell>
          <cell r="AI2372">
            <v>-3176216.1974999998</v>
          </cell>
          <cell r="AJ2372">
            <v>-3176216.1974999998</v>
          </cell>
          <cell r="AK2372">
            <v>-3176216.1974999998</v>
          </cell>
          <cell r="AL2372">
            <v>-3176216.1974999998</v>
          </cell>
          <cell r="AM2372">
            <v>-3176216.1974999998</v>
          </cell>
          <cell r="AN2372">
            <v>-3176216.1974999998</v>
          </cell>
          <cell r="AP2372">
            <v>-3055442.8820833326</v>
          </cell>
          <cell r="AT2372" t="str">
            <v>35</v>
          </cell>
        </row>
        <row r="2373">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D2373">
            <v>0</v>
          </cell>
          <cell r="AE2373">
            <v>0</v>
          </cell>
          <cell r="AF2373">
            <v>0</v>
          </cell>
          <cell r="AG2373">
            <v>0</v>
          </cell>
          <cell r="AH2373">
            <v>0</v>
          </cell>
          <cell r="AI2373">
            <v>0</v>
          </cell>
          <cell r="AJ2373">
            <v>0</v>
          </cell>
          <cell r="AK2373">
            <v>0</v>
          </cell>
          <cell r="AL2373">
            <v>0</v>
          </cell>
          <cell r="AM2373">
            <v>0</v>
          </cell>
          <cell r="AN2373">
            <v>0</v>
          </cell>
          <cell r="AP2373">
            <v>0</v>
          </cell>
          <cell r="AT2373" t="str">
            <v>23</v>
          </cell>
        </row>
        <row r="2374">
          <cell r="J2374">
            <v>0</v>
          </cell>
          <cell r="K2374">
            <v>0</v>
          </cell>
          <cell r="L2374">
            <v>0</v>
          </cell>
          <cell r="M2374">
            <v>0</v>
          </cell>
          <cell r="N2374">
            <v>-34198.32</v>
          </cell>
          <cell r="O2374">
            <v>-34198.32</v>
          </cell>
          <cell r="P2374">
            <v>-34198.32</v>
          </cell>
          <cell r="Q2374">
            <v>-34198.32</v>
          </cell>
          <cell r="R2374">
            <v>-1680839.97</v>
          </cell>
          <cell r="S2374">
            <v>-1680839.97</v>
          </cell>
          <cell r="T2374">
            <v>-1847920.86</v>
          </cell>
          <cell r="U2374">
            <v>-1847920.86</v>
          </cell>
          <cell r="V2374">
            <v>-1348958.04</v>
          </cell>
          <cell r="W2374">
            <v>-1179963.4099999999</v>
          </cell>
          <cell r="X2374">
            <v>-1050217.01</v>
          </cell>
          <cell r="Y2374">
            <v>-791591.89</v>
          </cell>
          <cell r="Z2374">
            <v>-520855.06</v>
          </cell>
          <cell r="AA2374">
            <v>-341875.22</v>
          </cell>
          <cell r="AD2374">
            <v>-9974.51</v>
          </cell>
          <cell r="AE2374">
            <v>-81434.438750000001</v>
          </cell>
          <cell r="AF2374">
            <v>-221504.43625</v>
          </cell>
          <cell r="AG2374">
            <v>-368536.13749999995</v>
          </cell>
          <cell r="AH2374">
            <v>-522529.54249999998</v>
          </cell>
          <cell r="AI2374">
            <v>-655732.83000000007</v>
          </cell>
          <cell r="AJ2374">
            <v>-761104.55708333338</v>
          </cell>
          <cell r="AK2374">
            <v>-854028.74125000008</v>
          </cell>
          <cell r="AL2374">
            <v>-930770.77875000006</v>
          </cell>
          <cell r="AM2374">
            <v>-984031.13833333331</v>
          </cell>
          <cell r="AN2374">
            <v>-1017128.3733333334</v>
          </cell>
          <cell r="AP2374">
            <v>-1025673.4541666667</v>
          </cell>
          <cell r="AT2374" t="str">
            <v>35</v>
          </cell>
        </row>
        <row r="2375">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D2375">
            <v>0</v>
          </cell>
          <cell r="AE2375">
            <v>0</v>
          </cell>
          <cell r="AF2375">
            <v>0</v>
          </cell>
          <cell r="AG2375">
            <v>0</v>
          </cell>
          <cell r="AH2375">
            <v>0</v>
          </cell>
          <cell r="AI2375">
            <v>0</v>
          </cell>
          <cell r="AJ2375">
            <v>0</v>
          </cell>
          <cell r="AK2375">
            <v>0</v>
          </cell>
          <cell r="AL2375">
            <v>0</v>
          </cell>
          <cell r="AM2375">
            <v>0</v>
          </cell>
          <cell r="AN2375">
            <v>0</v>
          </cell>
          <cell r="AP2375">
            <v>0</v>
          </cell>
          <cell r="AT2375" t="str">
            <v>23</v>
          </cell>
        </row>
        <row r="2376">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D2376">
            <v>0</v>
          </cell>
          <cell r="AE2376">
            <v>0</v>
          </cell>
          <cell r="AF2376">
            <v>0</v>
          </cell>
          <cell r="AG2376">
            <v>0</v>
          </cell>
          <cell r="AH2376">
            <v>0</v>
          </cell>
          <cell r="AI2376">
            <v>0</v>
          </cell>
          <cell r="AJ2376">
            <v>0</v>
          </cell>
          <cell r="AK2376">
            <v>0</v>
          </cell>
          <cell r="AL2376">
            <v>0</v>
          </cell>
          <cell r="AM2376">
            <v>0</v>
          </cell>
          <cell r="AN2376">
            <v>0</v>
          </cell>
          <cell r="AP2376">
            <v>0</v>
          </cell>
          <cell r="AT2376" t="str">
            <v>35</v>
          </cell>
        </row>
        <row r="2377">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D2377">
            <v>0</v>
          </cell>
          <cell r="AE2377">
            <v>0</v>
          </cell>
          <cell r="AF2377">
            <v>0</v>
          </cell>
          <cell r="AG2377">
            <v>0</v>
          </cell>
          <cell r="AH2377">
            <v>0</v>
          </cell>
          <cell r="AI2377">
            <v>0</v>
          </cell>
          <cell r="AJ2377">
            <v>0</v>
          </cell>
          <cell r="AK2377">
            <v>0</v>
          </cell>
          <cell r="AL2377">
            <v>0</v>
          </cell>
          <cell r="AM2377">
            <v>0</v>
          </cell>
          <cell r="AN2377">
            <v>0</v>
          </cell>
          <cell r="AP2377">
            <v>0</v>
          </cell>
          <cell r="AT2377" t="str">
            <v>23</v>
          </cell>
        </row>
        <row r="2378">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D2378">
            <v>0</v>
          </cell>
          <cell r="AE2378">
            <v>0</v>
          </cell>
          <cell r="AF2378">
            <v>0</v>
          </cell>
          <cell r="AG2378">
            <v>0</v>
          </cell>
          <cell r="AH2378">
            <v>0</v>
          </cell>
          <cell r="AI2378">
            <v>0</v>
          </cell>
          <cell r="AJ2378">
            <v>0</v>
          </cell>
          <cell r="AK2378">
            <v>0</v>
          </cell>
          <cell r="AL2378">
            <v>0</v>
          </cell>
          <cell r="AM2378">
            <v>0</v>
          </cell>
          <cell r="AN2378">
            <v>0</v>
          </cell>
          <cell r="AP2378">
            <v>0</v>
          </cell>
          <cell r="AT2378" t="str">
            <v>35</v>
          </cell>
        </row>
        <row r="2379">
          <cell r="J2379">
            <v>0</v>
          </cell>
          <cell r="K2379">
            <v>-263465.25</v>
          </cell>
          <cell r="L2379">
            <v>-577535.24</v>
          </cell>
          <cell r="M2379">
            <v>-847706.3</v>
          </cell>
          <cell r="N2379">
            <v>-1211073.43</v>
          </cell>
          <cell r="O2379">
            <v>-1211073.43</v>
          </cell>
          <cell r="P2379">
            <v>-1217803.1299999999</v>
          </cell>
          <cell r="Q2379">
            <v>-1259438.0900000001</v>
          </cell>
          <cell r="R2379">
            <v>-1259438.0900000001</v>
          </cell>
          <cell r="S2379">
            <v>-1259438.0900000001</v>
          </cell>
          <cell r="T2379">
            <v>-1259438.0900000001</v>
          </cell>
          <cell r="U2379">
            <v>-1331749.07</v>
          </cell>
          <cell r="V2379">
            <v>0</v>
          </cell>
          <cell r="W2379">
            <v>-146873.96</v>
          </cell>
          <cell r="X2379">
            <v>-261024.99</v>
          </cell>
          <cell r="Y2379">
            <v>-470482.29</v>
          </cell>
          <cell r="Z2379">
            <v>-589444.43000000005</v>
          </cell>
          <cell r="AA2379">
            <v>-388344.28</v>
          </cell>
          <cell r="AD2379">
            <v>-496531.31874999992</v>
          </cell>
          <cell r="AE2379">
            <v>-601484.49291666655</v>
          </cell>
          <cell r="AF2379">
            <v>-706437.66708333325</v>
          </cell>
          <cell r="AG2379">
            <v>-811390.84124999994</v>
          </cell>
          <cell r="AH2379">
            <v>-919356.97291666653</v>
          </cell>
          <cell r="AI2379">
            <v>-974846.51749999996</v>
          </cell>
          <cell r="AJ2379">
            <v>-969988.54708333325</v>
          </cell>
          <cell r="AK2379">
            <v>-951942.64958333352</v>
          </cell>
          <cell r="AL2379">
            <v>-923037.05541666679</v>
          </cell>
          <cell r="AM2379">
            <v>-881418.17999999982</v>
          </cell>
          <cell r="AN2379">
            <v>-821236.59041666659</v>
          </cell>
          <cell r="AP2379">
            <v>-642218.18541666667</v>
          </cell>
          <cell r="AT2379" t="str">
            <v>23</v>
          </cell>
        </row>
        <row r="2380">
          <cell r="J2380">
            <v>0</v>
          </cell>
          <cell r="K2380">
            <v>-179653.08</v>
          </cell>
          <cell r="L2380">
            <v>-179653.08</v>
          </cell>
          <cell r="M2380">
            <v>-813122.55</v>
          </cell>
          <cell r="N2380">
            <v>-920232.24</v>
          </cell>
          <cell r="O2380">
            <v>-920232.24</v>
          </cell>
          <cell r="P2380">
            <v>-920232.24</v>
          </cell>
          <cell r="Q2380">
            <v>-920232.24</v>
          </cell>
          <cell r="R2380">
            <v>-920232.24</v>
          </cell>
          <cell r="S2380">
            <v>-1000606.06</v>
          </cell>
          <cell r="T2380">
            <v>-1000606.06</v>
          </cell>
          <cell r="U2380">
            <v>-1109891.8999999999</v>
          </cell>
          <cell r="V2380">
            <v>0</v>
          </cell>
          <cell r="W2380">
            <v>-194666.99</v>
          </cell>
          <cell r="X2380">
            <v>-127414.99</v>
          </cell>
          <cell r="Y2380">
            <v>-362179.34</v>
          </cell>
          <cell r="Z2380">
            <v>-371978.77</v>
          </cell>
          <cell r="AA2380">
            <v>-317682.21000000002</v>
          </cell>
          <cell r="AD2380">
            <v>-366103.46249999997</v>
          </cell>
          <cell r="AE2380">
            <v>-442789.48249999998</v>
          </cell>
          <cell r="AF2380">
            <v>-522824.41166666668</v>
          </cell>
          <cell r="AG2380">
            <v>-606208.25000000012</v>
          </cell>
          <cell r="AH2380">
            <v>-694145.66500000015</v>
          </cell>
          <cell r="AI2380">
            <v>-740391.1608333335</v>
          </cell>
          <cell r="AJ2380">
            <v>-741016.74041666684</v>
          </cell>
          <cell r="AK2380">
            <v>-739465.73291666678</v>
          </cell>
          <cell r="AL2380">
            <v>-718499.84541666682</v>
          </cell>
          <cell r="AM2380">
            <v>-676866.65041666676</v>
          </cell>
          <cell r="AN2380">
            <v>-628916.50458333327</v>
          </cell>
          <cell r="AP2380">
            <v>-493525.29749999993</v>
          </cell>
          <cell r="AT2380" t="str">
            <v>23</v>
          </cell>
        </row>
        <row r="2381">
          <cell r="J2381">
            <v>-8662087.2300000004</v>
          </cell>
          <cell r="K2381">
            <v>-5200000</v>
          </cell>
          <cell r="L2381">
            <v>-5200000</v>
          </cell>
          <cell r="M2381">
            <v>-5200000</v>
          </cell>
          <cell r="N2381">
            <v>-3700000</v>
          </cell>
          <cell r="O2381">
            <v>-3700000</v>
          </cell>
          <cell r="P2381">
            <v>-3700000</v>
          </cell>
          <cell r="Q2381">
            <v>-2100000</v>
          </cell>
          <cell r="R2381">
            <v>-2100000</v>
          </cell>
          <cell r="S2381">
            <v>-2100000</v>
          </cell>
          <cell r="T2381">
            <v>-2700000</v>
          </cell>
          <cell r="U2381">
            <v>-2788074</v>
          </cell>
          <cell r="V2381">
            <v>-600000.01</v>
          </cell>
          <cell r="W2381">
            <v>-5800000</v>
          </cell>
          <cell r="X2381">
            <v>-5800000</v>
          </cell>
          <cell r="Y2381">
            <v>-5800000</v>
          </cell>
          <cell r="Z2381">
            <v>-10100000</v>
          </cell>
          <cell r="AA2381">
            <v>-10100000</v>
          </cell>
          <cell r="AD2381">
            <v>-7276912.435833334</v>
          </cell>
          <cell r="AE2381">
            <v>-6683192.769166667</v>
          </cell>
          <cell r="AF2381">
            <v>-6089473.1025</v>
          </cell>
          <cell r="AG2381">
            <v>-5324920.1025</v>
          </cell>
          <cell r="AH2381">
            <v>-4393203.519166667</v>
          </cell>
          <cell r="AI2381">
            <v>-3593259.8016666663</v>
          </cell>
          <cell r="AJ2381">
            <v>-3282339.500833333</v>
          </cell>
          <cell r="AK2381">
            <v>-3332339.5008333339</v>
          </cell>
          <cell r="AL2381">
            <v>-3382339.5008333339</v>
          </cell>
          <cell r="AM2381">
            <v>-3674006.1675000004</v>
          </cell>
          <cell r="AN2381">
            <v>-4207339.5008333335</v>
          </cell>
          <cell r="AP2381">
            <v>-5257339.5008333335</v>
          </cell>
          <cell r="AT2381" t="str">
            <v>35</v>
          </cell>
        </row>
        <row r="2382">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D2382">
            <v>-528.33416666666665</v>
          </cell>
          <cell r="AE2382">
            <v>-528.33416666666665</v>
          </cell>
          <cell r="AF2382">
            <v>-528.33416666666665</v>
          </cell>
          <cell r="AG2382">
            <v>-528.33416666666665</v>
          </cell>
          <cell r="AH2382">
            <v>-264.16708333333332</v>
          </cell>
          <cell r="AI2382">
            <v>0</v>
          </cell>
          <cell r="AJ2382">
            <v>0</v>
          </cell>
          <cell r="AK2382">
            <v>0</v>
          </cell>
          <cell r="AL2382">
            <v>0</v>
          </cell>
          <cell r="AM2382">
            <v>0</v>
          </cell>
          <cell r="AN2382">
            <v>0</v>
          </cell>
          <cell r="AP2382">
            <v>0</v>
          </cell>
          <cell r="AT2382" t="str">
            <v>23</v>
          </cell>
        </row>
        <row r="2383">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D2383">
            <v>0</v>
          </cell>
          <cell r="AE2383">
            <v>0</v>
          </cell>
          <cell r="AF2383">
            <v>0</v>
          </cell>
          <cell r="AG2383">
            <v>0</v>
          </cell>
          <cell r="AH2383">
            <v>0</v>
          </cell>
          <cell r="AI2383">
            <v>0</v>
          </cell>
          <cell r="AJ2383">
            <v>0</v>
          </cell>
          <cell r="AK2383">
            <v>0</v>
          </cell>
          <cell r="AL2383">
            <v>0</v>
          </cell>
          <cell r="AM2383">
            <v>0</v>
          </cell>
          <cell r="AN2383">
            <v>0</v>
          </cell>
          <cell r="AP2383">
            <v>0</v>
          </cell>
          <cell r="AT2383" t="str">
            <v>35</v>
          </cell>
        </row>
        <row r="2384">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D2384">
            <v>0</v>
          </cell>
          <cell r="AE2384">
            <v>0</v>
          </cell>
          <cell r="AF2384">
            <v>0</v>
          </cell>
          <cell r="AG2384">
            <v>0</v>
          </cell>
          <cell r="AH2384">
            <v>0</v>
          </cell>
          <cell r="AI2384">
            <v>0</v>
          </cell>
          <cell r="AJ2384">
            <v>0</v>
          </cell>
          <cell r="AK2384">
            <v>0</v>
          </cell>
          <cell r="AL2384">
            <v>0</v>
          </cell>
          <cell r="AM2384">
            <v>0</v>
          </cell>
          <cell r="AN2384">
            <v>0</v>
          </cell>
          <cell r="AP2384">
            <v>0</v>
          </cell>
          <cell r="AT2384" t="str">
            <v>23</v>
          </cell>
        </row>
        <row r="2385">
          <cell r="J2385">
            <v>-287180.09999999998</v>
          </cell>
          <cell r="K2385">
            <v>-248003.31</v>
          </cell>
          <cell r="L2385">
            <v>-206261.6</v>
          </cell>
          <cell r="M2385">
            <v>-164345.53</v>
          </cell>
          <cell r="N2385">
            <v>-125343.41</v>
          </cell>
          <cell r="O2385">
            <v>-80725.19</v>
          </cell>
          <cell r="P2385">
            <v>-35168.79</v>
          </cell>
          <cell r="Q2385">
            <v>28955.84</v>
          </cell>
          <cell r="R2385">
            <v>27291.07</v>
          </cell>
          <cell r="S2385">
            <v>29423.45</v>
          </cell>
          <cell r="T2385">
            <v>29483.17</v>
          </cell>
          <cell r="U2385">
            <v>29500.07</v>
          </cell>
          <cell r="V2385">
            <v>29490.62</v>
          </cell>
          <cell r="W2385">
            <v>29638</v>
          </cell>
          <cell r="X2385">
            <v>29650.33</v>
          </cell>
          <cell r="Y2385">
            <v>29969.15</v>
          </cell>
          <cell r="Z2385">
            <v>29969.95</v>
          </cell>
          <cell r="AA2385">
            <v>29989.32</v>
          </cell>
          <cell r="AD2385">
            <v>-249189.88666666669</v>
          </cell>
          <cell r="AE2385">
            <v>-204211.55333333334</v>
          </cell>
          <cell r="AF2385">
            <v>-164960.39374999996</v>
          </cell>
          <cell r="AG2385">
            <v>-129820.00874999999</v>
          </cell>
          <cell r="AH2385">
            <v>-98400.449166666644</v>
          </cell>
          <cell r="AI2385">
            <v>-70336.580833333355</v>
          </cell>
          <cell r="AJ2385">
            <v>-45573.579583333347</v>
          </cell>
          <cell r="AK2385">
            <v>-24175.527916666662</v>
          </cell>
          <cell r="AL2385">
            <v>-6249.4191666666675</v>
          </cell>
          <cell r="AM2385">
            <v>8318.4158333333326</v>
          </cell>
          <cell r="AN2385">
            <v>19402.910416666669</v>
          </cell>
          <cell r="AP2385">
            <v>25740.254166666666</v>
          </cell>
          <cell r="AT2385" t="str">
            <v>57</v>
          </cell>
        </row>
        <row r="2386">
          <cell r="J2386">
            <v>2640.05</v>
          </cell>
          <cell r="K2386">
            <v>-2778.04</v>
          </cell>
          <cell r="L2386">
            <v>-8227.16</v>
          </cell>
          <cell r="M2386">
            <v>-13460.76</v>
          </cell>
          <cell r="N2386">
            <v>-18177.34</v>
          </cell>
          <cell r="O2386">
            <v>-23222.73</v>
          </cell>
          <cell r="P2386">
            <v>-28111.14</v>
          </cell>
          <cell r="Q2386">
            <v>-34554.36</v>
          </cell>
          <cell r="R2386">
            <v>-34387.53</v>
          </cell>
          <cell r="S2386">
            <v>-34601.230000000003</v>
          </cell>
          <cell r="T2386">
            <v>-34128.21</v>
          </cell>
          <cell r="U2386">
            <v>-33965.9</v>
          </cell>
          <cell r="V2386">
            <v>-33800.949999999997</v>
          </cell>
          <cell r="W2386">
            <v>-33980.720000000001</v>
          </cell>
          <cell r="X2386">
            <v>-33484.480000000003</v>
          </cell>
          <cell r="Y2386">
            <v>-33350.43</v>
          </cell>
          <cell r="Z2386">
            <v>-33183.51</v>
          </cell>
          <cell r="AA2386">
            <v>-33018.449999999997</v>
          </cell>
          <cell r="AD2386">
            <v>6033.6604166666684</v>
          </cell>
          <cell r="AE2386">
            <v>-2601.708333333333</v>
          </cell>
          <cell r="AF2386">
            <v>-10389.599166666665</v>
          </cell>
          <cell r="AG2386">
            <v>-16365.26</v>
          </cell>
          <cell r="AH2386">
            <v>-20150.122500000001</v>
          </cell>
          <cell r="AI2386">
            <v>-23432.904166666671</v>
          </cell>
          <cell r="AJ2386">
            <v>-26251.390833333335</v>
          </cell>
          <cell r="AK2386">
            <v>-28603.890833333335</v>
          </cell>
          <cell r="AL2386">
            <v>-30485.015416666662</v>
          </cell>
          <cell r="AM2386">
            <v>-31939.008749999997</v>
          </cell>
          <cell r="AN2386">
            <v>-32972.420833333337</v>
          </cell>
          <cell r="AP2386">
            <v>-29598.215833333335</v>
          </cell>
          <cell r="AT2386" t="str">
            <v>57</v>
          </cell>
        </row>
        <row r="2387">
          <cell r="J2387">
            <v>0</v>
          </cell>
          <cell r="K2387">
            <v>0</v>
          </cell>
          <cell r="L2387">
            <v>0</v>
          </cell>
          <cell r="M2387">
            <v>0</v>
          </cell>
          <cell r="N2387">
            <v>0</v>
          </cell>
          <cell r="O2387">
            <v>0</v>
          </cell>
          <cell r="P2387">
            <v>0</v>
          </cell>
          <cell r="Q2387">
            <v>0</v>
          </cell>
          <cell r="R2387">
            <v>0</v>
          </cell>
          <cell r="S2387">
            <v>0</v>
          </cell>
          <cell r="T2387">
            <v>0</v>
          </cell>
          <cell r="U2387">
            <v>0</v>
          </cell>
          <cell r="V2387">
            <v>-14959.15</v>
          </cell>
          <cell r="W2387">
            <v>-17159.560000000001</v>
          </cell>
          <cell r="X2387">
            <v>-19622.27</v>
          </cell>
          <cell r="Y2387">
            <v>-22728.83</v>
          </cell>
          <cell r="Z2387">
            <v>-25984.54</v>
          </cell>
          <cell r="AA2387">
            <v>-29064.880000000001</v>
          </cell>
          <cell r="AD2387">
            <v>0</v>
          </cell>
          <cell r="AE2387">
            <v>0</v>
          </cell>
          <cell r="AF2387">
            <v>0</v>
          </cell>
          <cell r="AG2387">
            <v>0</v>
          </cell>
          <cell r="AH2387">
            <v>0</v>
          </cell>
          <cell r="AI2387">
            <v>-623.29791666666665</v>
          </cell>
          <cell r="AJ2387">
            <v>-1961.5775000000001</v>
          </cell>
          <cell r="AK2387">
            <v>-3494.1537499999999</v>
          </cell>
          <cell r="AL2387">
            <v>-5258.7829166666661</v>
          </cell>
          <cell r="AM2387">
            <v>-7288.5066666666671</v>
          </cell>
          <cell r="AN2387">
            <v>-9582.2325000000001</v>
          </cell>
          <cell r="AP2387">
            <v>-14701.337500000001</v>
          </cell>
          <cell r="AT2387" t="str">
            <v>23</v>
          </cell>
        </row>
        <row r="2388">
          <cell r="J2388">
            <v>0</v>
          </cell>
          <cell r="K2388">
            <v>0</v>
          </cell>
          <cell r="L2388">
            <v>0</v>
          </cell>
          <cell r="M2388">
            <v>0</v>
          </cell>
          <cell r="N2388">
            <v>0</v>
          </cell>
          <cell r="O2388">
            <v>0</v>
          </cell>
          <cell r="P2388">
            <v>0</v>
          </cell>
          <cell r="Q2388">
            <v>0</v>
          </cell>
          <cell r="R2388">
            <v>0</v>
          </cell>
          <cell r="S2388">
            <v>0</v>
          </cell>
          <cell r="T2388">
            <v>0</v>
          </cell>
          <cell r="U2388">
            <v>0</v>
          </cell>
          <cell r="V2388">
            <v>-3352.52</v>
          </cell>
          <cell r="W2388">
            <v>-4541.24</v>
          </cell>
          <cell r="X2388">
            <v>-5784.61</v>
          </cell>
          <cell r="Y2388">
            <v>-7558.35</v>
          </cell>
          <cell r="Z2388">
            <v>-9594.92</v>
          </cell>
          <cell r="AA2388">
            <v>-11627.24</v>
          </cell>
          <cell r="AD2388">
            <v>0</v>
          </cell>
          <cell r="AE2388">
            <v>0</v>
          </cell>
          <cell r="AF2388">
            <v>0</v>
          </cell>
          <cell r="AG2388">
            <v>0</v>
          </cell>
          <cell r="AH2388">
            <v>0</v>
          </cell>
          <cell r="AI2388">
            <v>-139.68833333333333</v>
          </cell>
          <cell r="AJ2388">
            <v>-468.59499999999997</v>
          </cell>
          <cell r="AK2388">
            <v>-898.83875</v>
          </cell>
          <cell r="AL2388">
            <v>-1454.7954166666666</v>
          </cell>
          <cell r="AM2388">
            <v>-2169.5149999999999</v>
          </cell>
          <cell r="AN2388">
            <v>-3053.771666666667</v>
          </cell>
          <cell r="AP2388">
            <v>-5186.0570833333331</v>
          </cell>
          <cell r="AT2388" t="str">
            <v>23</v>
          </cell>
        </row>
        <row r="2389">
          <cell r="J2389">
            <v>0</v>
          </cell>
          <cell r="K2389">
            <v>-3151.43</v>
          </cell>
          <cell r="L2389">
            <v>-10978.56</v>
          </cell>
          <cell r="M2389">
            <v>-18716.34</v>
          </cell>
          <cell r="N2389">
            <v>-27032.61</v>
          </cell>
          <cell r="O2389">
            <v>-34630.26</v>
          </cell>
          <cell r="P2389">
            <v>-34630.26</v>
          </cell>
          <cell r="Q2389">
            <v>-48866.33</v>
          </cell>
          <cell r="R2389">
            <v>-56057.760000000002</v>
          </cell>
          <cell r="S2389">
            <v>-63305.54</v>
          </cell>
          <cell r="T2389">
            <v>-70539.960000000006</v>
          </cell>
          <cell r="U2389">
            <v>-77454.710000000006</v>
          </cell>
          <cell r="V2389">
            <v>-698139.12</v>
          </cell>
          <cell r="W2389">
            <v>-636374.73</v>
          </cell>
          <cell r="X2389">
            <v>-573333.77</v>
          </cell>
          <cell r="Y2389">
            <v>-507751.44</v>
          </cell>
          <cell r="Z2389">
            <v>-441936.58</v>
          </cell>
          <cell r="AA2389">
            <v>-378690.51</v>
          </cell>
          <cell r="AD2389">
            <v>-12797.718750000002</v>
          </cell>
          <cell r="AE2389">
            <v>-17169.555833333336</v>
          </cell>
          <cell r="AF2389">
            <v>-22143.026666666672</v>
          </cell>
          <cell r="AG2389">
            <v>-27719.922500000001</v>
          </cell>
          <cell r="AH2389">
            <v>-33886.367083333338</v>
          </cell>
          <cell r="AI2389">
            <v>-66202.776666666672</v>
          </cell>
          <cell r="AJ2389">
            <v>-121676.21083333333</v>
          </cell>
          <cell r="AK2389">
            <v>-171491.98208333334</v>
          </cell>
          <cell r="AL2389">
            <v>-215299.91166666665</v>
          </cell>
          <cell r="AM2389">
            <v>-252964.03958333333</v>
          </cell>
          <cell r="AN2389">
            <v>-284587.54875000002</v>
          </cell>
          <cell r="AP2389">
            <v>-331196.58</v>
          </cell>
          <cell r="AT2389" t="str">
            <v>23</v>
          </cell>
        </row>
        <row r="2390">
          <cell r="J2390">
            <v>0</v>
          </cell>
          <cell r="K2390">
            <v>0</v>
          </cell>
          <cell r="L2390">
            <v>0</v>
          </cell>
          <cell r="M2390">
            <v>0</v>
          </cell>
          <cell r="N2390">
            <v>0</v>
          </cell>
          <cell r="O2390">
            <v>0</v>
          </cell>
          <cell r="P2390">
            <v>0</v>
          </cell>
          <cell r="Q2390">
            <v>0</v>
          </cell>
          <cell r="R2390">
            <v>0</v>
          </cell>
          <cell r="S2390">
            <v>0</v>
          </cell>
          <cell r="T2390">
            <v>0</v>
          </cell>
          <cell r="U2390">
            <v>0</v>
          </cell>
          <cell r="V2390">
            <v>-206875.5</v>
          </cell>
          <cell r="W2390">
            <v>-199367.54</v>
          </cell>
          <cell r="X2390">
            <v>-189360.97</v>
          </cell>
          <cell r="Y2390">
            <v>-177854.87</v>
          </cell>
          <cell r="Z2390">
            <v>-167227.97</v>
          </cell>
          <cell r="AA2390">
            <v>-156218.48000000001</v>
          </cell>
          <cell r="AD2390">
            <v>402.85500000000002</v>
          </cell>
          <cell r="AE2390">
            <v>313.33166666666665</v>
          </cell>
          <cell r="AF2390">
            <v>223.80833333333331</v>
          </cell>
          <cell r="AG2390">
            <v>134.285</v>
          </cell>
          <cell r="AH2390">
            <v>44.761666666666663</v>
          </cell>
          <cell r="AI2390">
            <v>-8619.8125</v>
          </cell>
          <cell r="AJ2390">
            <v>-25546.605833333335</v>
          </cell>
          <cell r="AK2390">
            <v>-41743.627083333333</v>
          </cell>
          <cell r="AL2390">
            <v>-57044.287083333336</v>
          </cell>
          <cell r="AM2390">
            <v>-71422.738750000004</v>
          </cell>
          <cell r="AN2390">
            <v>-84899.674166666664</v>
          </cell>
          <cell r="AP2390">
            <v>-109271.35833333334</v>
          </cell>
          <cell r="AT2390" t="str">
            <v>23</v>
          </cell>
        </row>
        <row r="2391">
          <cell r="J2391">
            <v>-4007371</v>
          </cell>
          <cell r="K2391">
            <v>-3869186</v>
          </cell>
          <cell r="L2391">
            <v>-3731001</v>
          </cell>
          <cell r="M2391">
            <v>-3592816</v>
          </cell>
          <cell r="N2391">
            <v>-3454631</v>
          </cell>
          <cell r="O2391">
            <v>-3316446</v>
          </cell>
          <cell r="P2391">
            <v>-3178261</v>
          </cell>
          <cell r="Q2391">
            <v>-3040076</v>
          </cell>
          <cell r="R2391">
            <v>-2901891</v>
          </cell>
          <cell r="S2391">
            <v>-2763706</v>
          </cell>
          <cell r="T2391">
            <v>-2625521</v>
          </cell>
          <cell r="U2391">
            <v>-2487336</v>
          </cell>
          <cell r="V2391">
            <v>-2349151</v>
          </cell>
          <cell r="W2391">
            <v>-2210966</v>
          </cell>
          <cell r="X2391">
            <v>-2072781</v>
          </cell>
          <cell r="Y2391">
            <v>-1934596</v>
          </cell>
          <cell r="Z2391">
            <v>-1796411</v>
          </cell>
          <cell r="AA2391">
            <v>-1658226</v>
          </cell>
          <cell r="AD2391">
            <v>-3869186</v>
          </cell>
          <cell r="AE2391">
            <v>-3731001</v>
          </cell>
          <cell r="AF2391">
            <v>-3592816</v>
          </cell>
          <cell r="AG2391">
            <v>-3454631</v>
          </cell>
          <cell r="AH2391">
            <v>-3316446</v>
          </cell>
          <cell r="AI2391">
            <v>-3178261</v>
          </cell>
          <cell r="AJ2391">
            <v>-3040076</v>
          </cell>
          <cell r="AK2391">
            <v>-2901891</v>
          </cell>
          <cell r="AL2391">
            <v>-2763706</v>
          </cell>
          <cell r="AM2391">
            <v>-2625521</v>
          </cell>
          <cell r="AN2391">
            <v>-2487336</v>
          </cell>
          <cell r="AP2391">
            <v>-2210966</v>
          </cell>
          <cell r="AT2391" t="str">
            <v>25</v>
          </cell>
        </row>
        <row r="2392">
          <cell r="J2392">
            <v>-1160067</v>
          </cell>
          <cell r="K2392">
            <v>-1120065</v>
          </cell>
          <cell r="L2392">
            <v>-1080063</v>
          </cell>
          <cell r="M2392">
            <v>-1040061</v>
          </cell>
          <cell r="N2392">
            <v>-1000059</v>
          </cell>
          <cell r="O2392">
            <v>-960057</v>
          </cell>
          <cell r="P2392">
            <v>-920055</v>
          </cell>
          <cell r="Q2392">
            <v>-880053</v>
          </cell>
          <cell r="R2392">
            <v>-840051</v>
          </cell>
          <cell r="S2392">
            <v>-800049</v>
          </cell>
          <cell r="T2392">
            <v>-760047</v>
          </cell>
          <cell r="U2392">
            <v>-720045</v>
          </cell>
          <cell r="V2392">
            <v>-680043</v>
          </cell>
          <cell r="W2392">
            <v>-640041</v>
          </cell>
          <cell r="X2392">
            <v>-600039</v>
          </cell>
          <cell r="Y2392">
            <v>-560037</v>
          </cell>
          <cell r="Z2392">
            <v>-520035</v>
          </cell>
          <cell r="AA2392">
            <v>-480033</v>
          </cell>
          <cell r="AD2392">
            <v>-1120065</v>
          </cell>
          <cell r="AE2392">
            <v>-1080063</v>
          </cell>
          <cell r="AF2392">
            <v>-1040061</v>
          </cell>
          <cell r="AG2392">
            <v>-1000059</v>
          </cell>
          <cell r="AH2392">
            <v>-960057</v>
          </cell>
          <cell r="AI2392">
            <v>-920055</v>
          </cell>
          <cell r="AJ2392">
            <v>-880053</v>
          </cell>
          <cell r="AK2392">
            <v>-840051</v>
          </cell>
          <cell r="AL2392">
            <v>-800049</v>
          </cell>
          <cell r="AM2392">
            <v>-760047</v>
          </cell>
          <cell r="AN2392">
            <v>-720045</v>
          </cell>
          <cell r="AP2392">
            <v>-640041</v>
          </cell>
          <cell r="AT2392" t="str">
            <v>25</v>
          </cell>
        </row>
        <row r="2393">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D2393">
            <v>0</v>
          </cell>
          <cell r="AE2393">
            <v>0</v>
          </cell>
          <cell r="AF2393">
            <v>0</v>
          </cell>
          <cell r="AG2393">
            <v>0</v>
          </cell>
          <cell r="AH2393">
            <v>0</v>
          </cell>
          <cell r="AI2393">
            <v>0</v>
          </cell>
          <cell r="AJ2393">
            <v>0</v>
          </cell>
          <cell r="AK2393">
            <v>0</v>
          </cell>
          <cell r="AL2393">
            <v>0</v>
          </cell>
          <cell r="AM2393">
            <v>0</v>
          </cell>
          <cell r="AN2393">
            <v>0</v>
          </cell>
          <cell r="AP2393">
            <v>0</v>
          </cell>
          <cell r="AT2393" t="str">
            <v>57</v>
          </cell>
        </row>
        <row r="2394">
          <cell r="J2394">
            <v>-8175064.9699999997</v>
          </cell>
          <cell r="K2394">
            <v>0</v>
          </cell>
          <cell r="L2394">
            <v>0</v>
          </cell>
          <cell r="M2394">
            <v>0</v>
          </cell>
          <cell r="N2394">
            <v>-9300000</v>
          </cell>
          <cell r="O2394">
            <v>-9300000</v>
          </cell>
          <cell r="P2394">
            <v>-9300000</v>
          </cell>
          <cell r="Q2394">
            <v>-11200000</v>
          </cell>
          <cell r="R2394">
            <v>-11200000</v>
          </cell>
          <cell r="S2394">
            <v>-11200000</v>
          </cell>
          <cell r="T2394">
            <v>-11200000</v>
          </cell>
          <cell r="U2394">
            <v>-11945200</v>
          </cell>
          <cell r="V2394">
            <v>0</v>
          </cell>
          <cell r="W2394">
            <v>0</v>
          </cell>
          <cell r="X2394">
            <v>0</v>
          </cell>
          <cell r="Y2394">
            <v>0</v>
          </cell>
          <cell r="Z2394">
            <v>0</v>
          </cell>
          <cell r="AA2394">
            <v>0</v>
          </cell>
          <cell r="AD2394">
            <v>-10120121.705833333</v>
          </cell>
          <cell r="AE2394">
            <v>-9698521.7891666666</v>
          </cell>
          <cell r="AF2394">
            <v>-9276921.8725000005</v>
          </cell>
          <cell r="AG2394">
            <v>-8717821.9558333326</v>
          </cell>
          <cell r="AH2394">
            <v>-8052272.0391666666</v>
          </cell>
          <cell r="AI2394">
            <v>-7394394.3737500003</v>
          </cell>
          <cell r="AJ2394">
            <v>-7053766.666666667</v>
          </cell>
          <cell r="AK2394">
            <v>-7053766.666666667</v>
          </cell>
          <cell r="AL2394">
            <v>-7053766.666666667</v>
          </cell>
          <cell r="AM2394">
            <v>-6666266.666666667</v>
          </cell>
          <cell r="AN2394">
            <v>-5891266.666666667</v>
          </cell>
          <cell r="AP2394">
            <v>-4691266.666666667</v>
          </cell>
          <cell r="AT2394" t="str">
            <v>23</v>
          </cell>
        </row>
        <row r="2395">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D2395">
            <v>0</v>
          </cell>
          <cell r="AE2395">
            <v>0</v>
          </cell>
          <cell r="AF2395">
            <v>0</v>
          </cell>
          <cell r="AG2395">
            <v>0</v>
          </cell>
          <cell r="AH2395">
            <v>0</v>
          </cell>
          <cell r="AI2395">
            <v>0</v>
          </cell>
          <cell r="AJ2395">
            <v>0</v>
          </cell>
          <cell r="AK2395">
            <v>0</v>
          </cell>
          <cell r="AL2395">
            <v>0</v>
          </cell>
          <cell r="AM2395">
            <v>0</v>
          </cell>
          <cell r="AN2395">
            <v>0</v>
          </cell>
          <cell r="AP2395">
            <v>-6352.6170833333335</v>
          </cell>
          <cell r="AT2395">
            <v>0</v>
          </cell>
        </row>
        <row r="2396">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D2396">
            <v>0</v>
          </cell>
          <cell r="AE2396">
            <v>0</v>
          </cell>
          <cell r="AF2396">
            <v>0</v>
          </cell>
          <cell r="AG2396">
            <v>0</v>
          </cell>
          <cell r="AH2396">
            <v>0</v>
          </cell>
          <cell r="AI2396">
            <v>0</v>
          </cell>
          <cell r="AJ2396">
            <v>0</v>
          </cell>
          <cell r="AK2396">
            <v>0</v>
          </cell>
          <cell r="AL2396">
            <v>0</v>
          </cell>
          <cell r="AM2396">
            <v>0</v>
          </cell>
          <cell r="AN2396">
            <v>0</v>
          </cell>
          <cell r="AP2396">
            <v>-57223.083749999998</v>
          </cell>
          <cell r="AT2396">
            <v>0</v>
          </cell>
        </row>
        <row r="2397">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D2397">
            <v>0</v>
          </cell>
          <cell r="AE2397">
            <v>0</v>
          </cell>
          <cell r="AF2397">
            <v>0</v>
          </cell>
          <cell r="AG2397">
            <v>0</v>
          </cell>
          <cell r="AH2397">
            <v>0</v>
          </cell>
          <cell r="AI2397">
            <v>0</v>
          </cell>
          <cell r="AJ2397">
            <v>0</v>
          </cell>
          <cell r="AK2397">
            <v>0</v>
          </cell>
          <cell r="AL2397">
            <v>0</v>
          </cell>
          <cell r="AM2397">
            <v>0</v>
          </cell>
          <cell r="AN2397">
            <v>0</v>
          </cell>
          <cell r="AP2397">
            <v>-1497.405</v>
          </cell>
          <cell r="AT2397">
            <v>0</v>
          </cell>
        </row>
        <row r="2398">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D2398">
            <v>0</v>
          </cell>
          <cell r="AE2398">
            <v>0</v>
          </cell>
          <cell r="AF2398">
            <v>0</v>
          </cell>
          <cell r="AG2398">
            <v>0</v>
          </cell>
          <cell r="AH2398">
            <v>0</v>
          </cell>
          <cell r="AI2398">
            <v>0</v>
          </cell>
          <cell r="AJ2398">
            <v>0</v>
          </cell>
          <cell r="AK2398">
            <v>0</v>
          </cell>
          <cell r="AL2398">
            <v>0</v>
          </cell>
          <cell r="AM2398">
            <v>0</v>
          </cell>
          <cell r="AN2398">
            <v>0</v>
          </cell>
          <cell r="AP2398">
            <v>-8864.7558333333345</v>
          </cell>
          <cell r="AT2398">
            <v>0</v>
          </cell>
        </row>
        <row r="2399">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D2399">
            <v>0</v>
          </cell>
          <cell r="AE2399">
            <v>0</v>
          </cell>
          <cell r="AF2399">
            <v>0</v>
          </cell>
          <cell r="AG2399">
            <v>0</v>
          </cell>
          <cell r="AH2399">
            <v>0</v>
          </cell>
          <cell r="AI2399">
            <v>0</v>
          </cell>
          <cell r="AJ2399">
            <v>0</v>
          </cell>
          <cell r="AK2399">
            <v>0</v>
          </cell>
          <cell r="AL2399">
            <v>0</v>
          </cell>
          <cell r="AM2399">
            <v>0</v>
          </cell>
          <cell r="AN2399">
            <v>0</v>
          </cell>
          <cell r="AP2399">
            <v>-3599.7479166666667</v>
          </cell>
          <cell r="AT2399">
            <v>0</v>
          </cell>
        </row>
        <row r="2400">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D2400">
            <v>0</v>
          </cell>
          <cell r="AE2400">
            <v>0</v>
          </cell>
          <cell r="AF2400">
            <v>0</v>
          </cell>
          <cell r="AG2400">
            <v>0</v>
          </cell>
          <cell r="AH2400">
            <v>0</v>
          </cell>
          <cell r="AI2400">
            <v>0</v>
          </cell>
          <cell r="AJ2400">
            <v>0</v>
          </cell>
          <cell r="AK2400">
            <v>0</v>
          </cell>
          <cell r="AL2400">
            <v>0</v>
          </cell>
          <cell r="AM2400">
            <v>0</v>
          </cell>
          <cell r="AN2400">
            <v>0</v>
          </cell>
          <cell r="AP2400">
            <v>-1.6741666666666666</v>
          </cell>
          <cell r="AT2400">
            <v>0</v>
          </cell>
        </row>
        <row r="2401">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D2401">
            <v>0</v>
          </cell>
          <cell r="AE2401">
            <v>0</v>
          </cell>
          <cell r="AF2401">
            <v>0</v>
          </cell>
          <cell r="AG2401">
            <v>0</v>
          </cell>
          <cell r="AH2401">
            <v>0</v>
          </cell>
          <cell r="AI2401">
            <v>0</v>
          </cell>
          <cell r="AJ2401">
            <v>0</v>
          </cell>
          <cell r="AK2401">
            <v>0</v>
          </cell>
          <cell r="AL2401">
            <v>0</v>
          </cell>
          <cell r="AM2401">
            <v>0</v>
          </cell>
          <cell r="AN2401">
            <v>0</v>
          </cell>
          <cell r="AP2401">
            <v>-908.23</v>
          </cell>
          <cell r="AT2401">
            <v>0</v>
          </cell>
        </row>
        <row r="2402">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D2402">
            <v>0</v>
          </cell>
          <cell r="AE2402">
            <v>0</v>
          </cell>
          <cell r="AF2402">
            <v>0</v>
          </cell>
          <cell r="AG2402">
            <v>0</v>
          </cell>
          <cell r="AH2402">
            <v>0</v>
          </cell>
          <cell r="AI2402">
            <v>0</v>
          </cell>
          <cell r="AJ2402">
            <v>0</v>
          </cell>
          <cell r="AK2402">
            <v>0</v>
          </cell>
          <cell r="AL2402">
            <v>0</v>
          </cell>
          <cell r="AM2402">
            <v>0</v>
          </cell>
          <cell r="AN2402">
            <v>0</v>
          </cell>
          <cell r="AP2402">
            <v>22339.22208333333</v>
          </cell>
          <cell r="AT2402">
            <v>0</v>
          </cell>
        </row>
        <row r="2403">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D2403">
            <v>0</v>
          </cell>
          <cell r="AE2403">
            <v>0</v>
          </cell>
          <cell r="AF2403">
            <v>0</v>
          </cell>
          <cell r="AG2403">
            <v>0</v>
          </cell>
          <cell r="AH2403">
            <v>0</v>
          </cell>
          <cell r="AI2403">
            <v>0</v>
          </cell>
          <cell r="AJ2403">
            <v>0</v>
          </cell>
          <cell r="AK2403">
            <v>0</v>
          </cell>
          <cell r="AL2403">
            <v>0</v>
          </cell>
          <cell r="AM2403">
            <v>0</v>
          </cell>
          <cell r="AN2403">
            <v>0</v>
          </cell>
          <cell r="AP2403">
            <v>-21.885833333333334</v>
          </cell>
          <cell r="AT2403">
            <v>0</v>
          </cell>
        </row>
        <row r="2404">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D2404">
            <v>0</v>
          </cell>
          <cell r="AE2404">
            <v>0</v>
          </cell>
          <cell r="AF2404">
            <v>0</v>
          </cell>
          <cell r="AG2404">
            <v>0</v>
          </cell>
          <cell r="AH2404">
            <v>0</v>
          </cell>
          <cell r="AI2404">
            <v>0</v>
          </cell>
          <cell r="AJ2404">
            <v>0</v>
          </cell>
          <cell r="AK2404">
            <v>0</v>
          </cell>
          <cell r="AL2404">
            <v>0</v>
          </cell>
          <cell r="AM2404">
            <v>0</v>
          </cell>
          <cell r="AN2404">
            <v>0</v>
          </cell>
          <cell r="AP2404">
            <v>-8.918333333333333</v>
          </cell>
          <cell r="AT2404">
            <v>0</v>
          </cell>
        </row>
        <row r="2405">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D2405">
            <v>0</v>
          </cell>
          <cell r="AE2405">
            <v>0</v>
          </cell>
          <cell r="AF2405">
            <v>0</v>
          </cell>
          <cell r="AG2405">
            <v>0</v>
          </cell>
          <cell r="AH2405">
            <v>0</v>
          </cell>
          <cell r="AI2405">
            <v>0</v>
          </cell>
          <cell r="AJ2405">
            <v>0</v>
          </cell>
          <cell r="AK2405">
            <v>0</v>
          </cell>
          <cell r="AL2405">
            <v>0</v>
          </cell>
          <cell r="AM2405">
            <v>0</v>
          </cell>
          <cell r="AN2405">
            <v>0</v>
          </cell>
          <cell r="AP2405">
            <v>-100.37875000000001</v>
          </cell>
          <cell r="AT2405">
            <v>0</v>
          </cell>
        </row>
        <row r="2406">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D2406">
            <v>0</v>
          </cell>
          <cell r="AE2406">
            <v>0</v>
          </cell>
          <cell r="AF2406">
            <v>0</v>
          </cell>
          <cell r="AG2406">
            <v>0</v>
          </cell>
          <cell r="AH2406">
            <v>0</v>
          </cell>
          <cell r="AI2406">
            <v>0</v>
          </cell>
          <cell r="AJ2406">
            <v>0</v>
          </cell>
          <cell r="AK2406">
            <v>0</v>
          </cell>
          <cell r="AL2406">
            <v>0</v>
          </cell>
          <cell r="AM2406">
            <v>0</v>
          </cell>
          <cell r="AN2406">
            <v>0</v>
          </cell>
          <cell r="AP2406">
            <v>-2.6266666666666665</v>
          </cell>
          <cell r="AT2406">
            <v>0</v>
          </cell>
        </row>
        <row r="2407">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D2407">
            <v>0</v>
          </cell>
          <cell r="AE2407">
            <v>0</v>
          </cell>
          <cell r="AF2407">
            <v>0</v>
          </cell>
          <cell r="AG2407">
            <v>0</v>
          </cell>
          <cell r="AH2407">
            <v>0</v>
          </cell>
          <cell r="AI2407">
            <v>0</v>
          </cell>
          <cell r="AJ2407">
            <v>0</v>
          </cell>
          <cell r="AK2407">
            <v>0</v>
          </cell>
          <cell r="AL2407">
            <v>0</v>
          </cell>
          <cell r="AM2407">
            <v>0</v>
          </cell>
          <cell r="AN2407">
            <v>0</v>
          </cell>
          <cell r="AP2407">
            <v>-15.550416666666665</v>
          </cell>
          <cell r="AT2407">
            <v>0</v>
          </cell>
        </row>
        <row r="2408">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D2408">
            <v>0</v>
          </cell>
          <cell r="AE2408">
            <v>0</v>
          </cell>
          <cell r="AF2408">
            <v>0</v>
          </cell>
          <cell r="AG2408">
            <v>0</v>
          </cell>
          <cell r="AH2408">
            <v>0</v>
          </cell>
          <cell r="AI2408">
            <v>0</v>
          </cell>
          <cell r="AJ2408">
            <v>0</v>
          </cell>
          <cell r="AK2408">
            <v>0</v>
          </cell>
          <cell r="AL2408">
            <v>0</v>
          </cell>
          <cell r="AM2408">
            <v>0</v>
          </cell>
          <cell r="AN2408">
            <v>0</v>
          </cell>
          <cell r="AP2408">
            <v>-6.3145833333333341</v>
          </cell>
          <cell r="AT2408">
            <v>0</v>
          </cell>
        </row>
        <row r="2409">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D2409">
            <v>0</v>
          </cell>
          <cell r="AE2409">
            <v>0</v>
          </cell>
          <cell r="AF2409">
            <v>0</v>
          </cell>
          <cell r="AG2409">
            <v>0</v>
          </cell>
          <cell r="AH2409">
            <v>0</v>
          </cell>
          <cell r="AI2409">
            <v>0</v>
          </cell>
          <cell r="AJ2409">
            <v>0</v>
          </cell>
          <cell r="AK2409">
            <v>0</v>
          </cell>
          <cell r="AL2409">
            <v>0</v>
          </cell>
          <cell r="AM2409">
            <v>0</v>
          </cell>
          <cell r="AN2409">
            <v>0</v>
          </cell>
          <cell r="AP2409">
            <v>-27611417.388750002</v>
          </cell>
          <cell r="AT2409">
            <v>0</v>
          </cell>
        </row>
        <row r="2410">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D2410">
            <v>0</v>
          </cell>
          <cell r="AE2410">
            <v>0</v>
          </cell>
          <cell r="AF2410">
            <v>0</v>
          </cell>
          <cell r="AG2410">
            <v>0</v>
          </cell>
          <cell r="AH2410">
            <v>0</v>
          </cell>
          <cell r="AI2410">
            <v>0</v>
          </cell>
          <cell r="AJ2410">
            <v>0</v>
          </cell>
          <cell r="AK2410">
            <v>0</v>
          </cell>
          <cell r="AL2410">
            <v>0</v>
          </cell>
          <cell r="AM2410">
            <v>0</v>
          </cell>
          <cell r="AN2410">
            <v>0</v>
          </cell>
          <cell r="AP2410">
            <v>-41.317916666666669</v>
          </cell>
          <cell r="AT2410">
            <v>0</v>
          </cell>
        </row>
        <row r="2411">
          <cell r="J2411">
            <v>-8165809</v>
          </cell>
          <cell r="K2411">
            <v>-8165809</v>
          </cell>
          <cell r="L2411">
            <v>-8165809</v>
          </cell>
          <cell r="M2411">
            <v>-8165809</v>
          </cell>
          <cell r="N2411">
            <v>-8165809</v>
          </cell>
          <cell r="O2411">
            <v>-8165809</v>
          </cell>
          <cell r="P2411">
            <v>-8165809</v>
          </cell>
          <cell r="Q2411">
            <v>-8165809</v>
          </cell>
          <cell r="R2411">
            <v>-8165809</v>
          </cell>
          <cell r="S2411">
            <v>-8165809</v>
          </cell>
          <cell r="T2411">
            <v>-8165809</v>
          </cell>
          <cell r="U2411">
            <v>-8165809</v>
          </cell>
          <cell r="V2411">
            <v>-8165809</v>
          </cell>
          <cell r="W2411">
            <v>-8165809</v>
          </cell>
          <cell r="X2411">
            <v>-8165809</v>
          </cell>
          <cell r="Y2411">
            <v>-8165809</v>
          </cell>
          <cell r="Z2411">
            <v>-8165809</v>
          </cell>
          <cell r="AA2411">
            <v>-8165809</v>
          </cell>
          <cell r="AD2411">
            <v>-8165809</v>
          </cell>
          <cell r="AE2411">
            <v>-8165809</v>
          </cell>
          <cell r="AF2411">
            <v>-8165809</v>
          </cell>
          <cell r="AG2411">
            <v>-8165809</v>
          </cell>
          <cell r="AH2411">
            <v>-8165809</v>
          </cell>
          <cell r="AI2411">
            <v>-8165809</v>
          </cell>
          <cell r="AJ2411">
            <v>-8165809</v>
          </cell>
          <cell r="AK2411">
            <v>-8165809</v>
          </cell>
          <cell r="AL2411">
            <v>-8165809</v>
          </cell>
          <cell r="AM2411">
            <v>-8165809</v>
          </cell>
          <cell r="AN2411">
            <v>-8165809</v>
          </cell>
          <cell r="AP2411">
            <v>-8165809</v>
          </cell>
          <cell r="AT2411">
            <v>10</v>
          </cell>
        </row>
        <row r="2412">
          <cell r="J2412">
            <v>8165809</v>
          </cell>
          <cell r="K2412">
            <v>8165809</v>
          </cell>
          <cell r="L2412">
            <v>8165809</v>
          </cell>
          <cell r="M2412">
            <v>8165809</v>
          </cell>
          <cell r="N2412">
            <v>8165809</v>
          </cell>
          <cell r="O2412">
            <v>8165809</v>
          </cell>
          <cell r="P2412">
            <v>8165809</v>
          </cell>
          <cell r="Q2412">
            <v>8165809</v>
          </cell>
          <cell r="R2412">
            <v>8165809</v>
          </cell>
          <cell r="S2412">
            <v>8165809</v>
          </cell>
          <cell r="T2412">
            <v>8165809</v>
          </cell>
          <cell r="U2412">
            <v>8165809</v>
          </cell>
          <cell r="V2412">
            <v>8165809</v>
          </cell>
          <cell r="W2412">
            <v>8165809</v>
          </cell>
          <cell r="X2412">
            <v>8165809</v>
          </cell>
          <cell r="Y2412">
            <v>8165809</v>
          </cell>
          <cell r="Z2412">
            <v>8165809</v>
          </cell>
          <cell r="AA2412">
            <v>8165809</v>
          </cell>
          <cell r="AD2412">
            <v>8165809</v>
          </cell>
          <cell r="AE2412">
            <v>8165809</v>
          </cell>
          <cell r="AF2412">
            <v>8165809</v>
          </cell>
          <cell r="AG2412">
            <v>8165809</v>
          </cell>
          <cell r="AH2412">
            <v>8165809</v>
          </cell>
          <cell r="AI2412">
            <v>8165809</v>
          </cell>
          <cell r="AJ2412">
            <v>8165809</v>
          </cell>
          <cell r="AK2412">
            <v>8165809</v>
          </cell>
          <cell r="AL2412">
            <v>8165809</v>
          </cell>
          <cell r="AM2412">
            <v>8165809</v>
          </cell>
          <cell r="AN2412">
            <v>8165809</v>
          </cell>
          <cell r="AP2412">
            <v>8165809</v>
          </cell>
          <cell r="AT2412">
            <v>10</v>
          </cell>
        </row>
        <row r="2413">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D2413">
            <v>0</v>
          </cell>
          <cell r="AE2413">
            <v>0</v>
          </cell>
          <cell r="AF2413">
            <v>0</v>
          </cell>
          <cell r="AG2413">
            <v>0</v>
          </cell>
          <cell r="AH2413">
            <v>0</v>
          </cell>
          <cell r="AI2413">
            <v>0</v>
          </cell>
          <cell r="AJ2413">
            <v>0</v>
          </cell>
          <cell r="AK2413">
            <v>0</v>
          </cell>
          <cell r="AL2413">
            <v>0</v>
          </cell>
          <cell r="AM2413">
            <v>0</v>
          </cell>
          <cell r="AN2413">
            <v>0</v>
          </cell>
          <cell r="AP2413">
            <v>0</v>
          </cell>
          <cell r="AT2413">
            <v>0</v>
          </cell>
        </row>
        <row r="2414">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D2414">
            <v>0</v>
          </cell>
          <cell r="AE2414">
            <v>0</v>
          </cell>
          <cell r="AF2414">
            <v>0</v>
          </cell>
          <cell r="AG2414">
            <v>0</v>
          </cell>
          <cell r="AH2414">
            <v>0</v>
          </cell>
          <cell r="AI2414">
            <v>0</v>
          </cell>
          <cell r="AJ2414">
            <v>0</v>
          </cell>
          <cell r="AK2414">
            <v>0</v>
          </cell>
          <cell r="AL2414">
            <v>0</v>
          </cell>
          <cell r="AM2414">
            <v>0</v>
          </cell>
          <cell r="AN2414">
            <v>0</v>
          </cell>
          <cell r="AP2414">
            <v>0</v>
          </cell>
          <cell r="AT2414">
            <v>0</v>
          </cell>
        </row>
        <row r="2415">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D2415">
            <v>0</v>
          </cell>
          <cell r="AE2415">
            <v>0</v>
          </cell>
          <cell r="AF2415">
            <v>0</v>
          </cell>
          <cell r="AG2415">
            <v>0</v>
          </cell>
          <cell r="AH2415">
            <v>0</v>
          </cell>
          <cell r="AI2415">
            <v>0</v>
          </cell>
          <cell r="AJ2415">
            <v>0</v>
          </cell>
          <cell r="AK2415">
            <v>0</v>
          </cell>
          <cell r="AL2415">
            <v>0</v>
          </cell>
          <cell r="AM2415">
            <v>0</v>
          </cell>
          <cell r="AN2415">
            <v>0</v>
          </cell>
          <cell r="AP2415">
            <v>0</v>
          </cell>
          <cell r="AT2415">
            <v>0</v>
          </cell>
        </row>
        <row r="2416">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D2416">
            <v>0</v>
          </cell>
          <cell r="AE2416">
            <v>0</v>
          </cell>
          <cell r="AF2416">
            <v>0</v>
          </cell>
          <cell r="AG2416">
            <v>0</v>
          </cell>
          <cell r="AH2416">
            <v>0</v>
          </cell>
          <cell r="AI2416">
            <v>0</v>
          </cell>
          <cell r="AJ2416">
            <v>0</v>
          </cell>
          <cell r="AK2416">
            <v>0</v>
          </cell>
          <cell r="AL2416">
            <v>0</v>
          </cell>
          <cell r="AM2416">
            <v>0</v>
          </cell>
          <cell r="AN2416">
            <v>0</v>
          </cell>
          <cell r="AP2416">
            <v>0</v>
          </cell>
          <cell r="AT2416">
            <v>0</v>
          </cell>
        </row>
        <row r="2417">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D2417">
            <v>0</v>
          </cell>
          <cell r="AE2417">
            <v>0</v>
          </cell>
          <cell r="AF2417">
            <v>0</v>
          </cell>
          <cell r="AG2417">
            <v>0</v>
          </cell>
          <cell r="AH2417">
            <v>0</v>
          </cell>
          <cell r="AI2417">
            <v>0</v>
          </cell>
          <cell r="AJ2417">
            <v>0</v>
          </cell>
          <cell r="AK2417">
            <v>0</v>
          </cell>
          <cell r="AL2417">
            <v>0</v>
          </cell>
          <cell r="AM2417">
            <v>0</v>
          </cell>
          <cell r="AN2417">
            <v>0</v>
          </cell>
          <cell r="AP2417">
            <v>0</v>
          </cell>
          <cell r="AT2417">
            <v>0</v>
          </cell>
        </row>
        <row r="2418">
          <cell r="J2418">
            <v>-82626.36</v>
          </cell>
          <cell r="K2418">
            <v>-82626.36</v>
          </cell>
          <cell r="L2418">
            <v>-82626.36</v>
          </cell>
          <cell r="M2418">
            <v>-92024.8</v>
          </cell>
          <cell r="N2418">
            <v>-92024.8</v>
          </cell>
          <cell r="O2418">
            <v>-92024.8</v>
          </cell>
          <cell r="P2418">
            <v>-92024.8</v>
          </cell>
          <cell r="Q2418">
            <v>-92024.8</v>
          </cell>
          <cell r="R2418">
            <v>-92024.8</v>
          </cell>
          <cell r="S2418">
            <v>-92024.8</v>
          </cell>
          <cell r="T2418">
            <v>-92024.8</v>
          </cell>
          <cell r="U2418">
            <v>-92024.8</v>
          </cell>
          <cell r="V2418">
            <v>-92024.8</v>
          </cell>
          <cell r="W2418">
            <v>-92024.8</v>
          </cell>
          <cell r="X2418">
            <v>-92024.8</v>
          </cell>
          <cell r="Y2418">
            <v>-92024.8</v>
          </cell>
          <cell r="Z2418">
            <v>-92024.8</v>
          </cell>
          <cell r="AA2418">
            <v>-92024.8</v>
          </cell>
          <cell r="AD2418">
            <v>-86150.775000000009</v>
          </cell>
          <cell r="AE2418">
            <v>-86933.978333333347</v>
          </cell>
          <cell r="AF2418">
            <v>-87717.181666666685</v>
          </cell>
          <cell r="AG2418">
            <v>-88500.385000000009</v>
          </cell>
          <cell r="AH2418">
            <v>-89283.588333333362</v>
          </cell>
          <cell r="AI2418">
            <v>-90066.791666666686</v>
          </cell>
          <cell r="AJ2418">
            <v>-90849.99500000001</v>
          </cell>
          <cell r="AK2418">
            <v>-91633.198333333363</v>
          </cell>
          <cell r="AL2418">
            <v>-92024.800000000032</v>
          </cell>
          <cell r="AM2418">
            <v>-92024.800000000032</v>
          </cell>
          <cell r="AN2418">
            <v>-92024.800000000032</v>
          </cell>
          <cell r="AP2418">
            <v>-88190.433333333349</v>
          </cell>
          <cell r="AT2418">
            <v>0</v>
          </cell>
        </row>
        <row r="2419">
          <cell r="J2419">
            <v>-3997046.22</v>
          </cell>
          <cell r="K2419">
            <v>-3997046.22</v>
          </cell>
          <cell r="L2419">
            <v>-3997046.22</v>
          </cell>
          <cell r="M2419">
            <v>-4002173.96</v>
          </cell>
          <cell r="N2419">
            <v>-4002173.96</v>
          </cell>
          <cell r="O2419">
            <v>-4001954.5</v>
          </cell>
          <cell r="P2419">
            <v>-4001866.78</v>
          </cell>
          <cell r="Q2419">
            <v>-4001866.78</v>
          </cell>
          <cell r="R2419">
            <v>-4012834.06</v>
          </cell>
          <cell r="S2419">
            <v>-4065352.92</v>
          </cell>
          <cell r="T2419">
            <v>-4065605.42</v>
          </cell>
          <cell r="U2419">
            <v>-4065605.42</v>
          </cell>
          <cell r="V2419">
            <v>-4065866.37</v>
          </cell>
          <cell r="W2419">
            <v>-4065866.37</v>
          </cell>
          <cell r="X2419">
            <v>-4065866.37</v>
          </cell>
          <cell r="Y2419">
            <v>-4065866.37</v>
          </cell>
          <cell r="Z2419">
            <v>-4084022.31</v>
          </cell>
          <cell r="AA2419">
            <v>-4083865.95</v>
          </cell>
          <cell r="AD2419">
            <v>-3970034.1320833336</v>
          </cell>
          <cell r="AE2419">
            <v>-3980461.5991666671</v>
          </cell>
          <cell r="AF2419">
            <v>-3991103.7887500003</v>
          </cell>
          <cell r="AG2419">
            <v>-4003835.2637500004</v>
          </cell>
          <cell r="AH2419">
            <v>-4013876.9833333339</v>
          </cell>
          <cell r="AI2419">
            <v>-4020415.2112500002</v>
          </cell>
          <cell r="AJ2419">
            <v>-4026150.2237500004</v>
          </cell>
          <cell r="AK2419">
            <v>-4031885.2362500001</v>
          </cell>
          <cell r="AL2419">
            <v>-4037406.5929166661</v>
          </cell>
          <cell r="AM2419">
            <v>-4043470.7912499998</v>
          </cell>
          <cell r="AN2419">
            <v>-4050294.1162500004</v>
          </cell>
          <cell r="AP2419">
            <v>-3897131.216250001</v>
          </cell>
          <cell r="AT2419">
            <v>0</v>
          </cell>
        </row>
        <row r="2420">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D2420">
            <v>0</v>
          </cell>
          <cell r="AE2420">
            <v>0</v>
          </cell>
          <cell r="AF2420">
            <v>0</v>
          </cell>
          <cell r="AG2420">
            <v>0</v>
          </cell>
          <cell r="AH2420">
            <v>0</v>
          </cell>
          <cell r="AI2420">
            <v>0</v>
          </cell>
          <cell r="AJ2420">
            <v>0</v>
          </cell>
          <cell r="AK2420">
            <v>0</v>
          </cell>
          <cell r="AL2420">
            <v>0</v>
          </cell>
          <cell r="AM2420">
            <v>0</v>
          </cell>
          <cell r="AN2420">
            <v>0</v>
          </cell>
          <cell r="AP2420">
            <v>0</v>
          </cell>
          <cell r="AT2420">
            <v>0</v>
          </cell>
        </row>
        <row r="2421">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D2421">
            <v>0</v>
          </cell>
          <cell r="AE2421">
            <v>0</v>
          </cell>
          <cell r="AF2421">
            <v>0</v>
          </cell>
          <cell r="AG2421">
            <v>0</v>
          </cell>
          <cell r="AH2421">
            <v>0</v>
          </cell>
          <cell r="AI2421">
            <v>0</v>
          </cell>
          <cell r="AJ2421">
            <v>0</v>
          </cell>
          <cell r="AK2421">
            <v>0</v>
          </cell>
          <cell r="AL2421">
            <v>0</v>
          </cell>
          <cell r="AM2421">
            <v>0</v>
          </cell>
          <cell r="AN2421">
            <v>0</v>
          </cell>
          <cell r="AP2421">
            <v>0</v>
          </cell>
          <cell r="AT2421">
            <v>0</v>
          </cell>
        </row>
        <row r="2422">
          <cell r="J2422">
            <v>72052.23</v>
          </cell>
          <cell r="K2422">
            <v>77206.320000000007</v>
          </cell>
          <cell r="L2422">
            <v>82360.41</v>
          </cell>
          <cell r="M2422">
            <v>87514.5</v>
          </cell>
          <cell r="N2422">
            <v>92668.59</v>
          </cell>
          <cell r="O2422">
            <v>97822.68</v>
          </cell>
          <cell r="P2422">
            <v>102976.77</v>
          </cell>
          <cell r="Q2422">
            <v>108130.86</v>
          </cell>
          <cell r="R2422">
            <v>113284.95</v>
          </cell>
          <cell r="S2422">
            <v>118439.03999999999</v>
          </cell>
          <cell r="T2422">
            <v>123593.13</v>
          </cell>
          <cell r="U2422">
            <v>128747.22</v>
          </cell>
          <cell r="V2422">
            <v>133901.31</v>
          </cell>
          <cell r="W2422">
            <v>139055.4</v>
          </cell>
          <cell r="X2422">
            <v>144209.49</v>
          </cell>
          <cell r="Y2422">
            <v>149363.57999999999</v>
          </cell>
          <cell r="Z2422">
            <v>154517.67000000001</v>
          </cell>
          <cell r="AA2422">
            <v>159671.76</v>
          </cell>
          <cell r="AD2422">
            <v>77206.320000000007</v>
          </cell>
          <cell r="AE2422">
            <v>82360.409999999989</v>
          </cell>
          <cell r="AF2422">
            <v>87514.5</v>
          </cell>
          <cell r="AG2422">
            <v>92668.589999999982</v>
          </cell>
          <cell r="AH2422">
            <v>97822.68</v>
          </cell>
          <cell r="AI2422">
            <v>102976.77</v>
          </cell>
          <cell r="AJ2422">
            <v>108130.86000000003</v>
          </cell>
          <cell r="AK2422">
            <v>113284.95</v>
          </cell>
          <cell r="AL2422">
            <v>118439.03999999999</v>
          </cell>
          <cell r="AM2422">
            <v>123593.13</v>
          </cell>
          <cell r="AN2422">
            <v>128747.21999999999</v>
          </cell>
          <cell r="AP2422">
            <v>131972.9025</v>
          </cell>
          <cell r="AT2422">
            <v>0</v>
          </cell>
        </row>
        <row r="2423">
          <cell r="J2423">
            <v>733744.95</v>
          </cell>
          <cell r="K2423">
            <v>786495.59</v>
          </cell>
          <cell r="L2423">
            <v>839246.23</v>
          </cell>
          <cell r="M2423">
            <v>891996.87</v>
          </cell>
          <cell r="N2423">
            <v>944747.51</v>
          </cell>
          <cell r="O2423">
            <v>997498.15</v>
          </cell>
          <cell r="P2423">
            <v>1050248.79</v>
          </cell>
          <cell r="Q2423">
            <v>1102999.43</v>
          </cell>
          <cell r="R2423">
            <v>1155750.07</v>
          </cell>
          <cell r="S2423">
            <v>1208500.71</v>
          </cell>
          <cell r="T2423">
            <v>1261251.3500000001</v>
          </cell>
          <cell r="U2423">
            <v>1314001.99</v>
          </cell>
          <cell r="V2423">
            <v>1366752.63</v>
          </cell>
          <cell r="W2423">
            <v>1419503.27</v>
          </cell>
          <cell r="X2423">
            <v>1472253.91</v>
          </cell>
          <cell r="Y2423">
            <v>1525004.55</v>
          </cell>
          <cell r="Z2423">
            <v>1577755.19</v>
          </cell>
          <cell r="AA2423">
            <v>1630505.83</v>
          </cell>
          <cell r="AD2423">
            <v>786495.59</v>
          </cell>
          <cell r="AE2423">
            <v>839246.23</v>
          </cell>
          <cell r="AF2423">
            <v>891996.87</v>
          </cell>
          <cell r="AG2423">
            <v>944747.50999999989</v>
          </cell>
          <cell r="AH2423">
            <v>997498.15</v>
          </cell>
          <cell r="AI2423">
            <v>1050248.79</v>
          </cell>
          <cell r="AJ2423">
            <v>1102999.43</v>
          </cell>
          <cell r="AK2423">
            <v>1155750.07</v>
          </cell>
          <cell r="AL2423">
            <v>1208500.71</v>
          </cell>
          <cell r="AM2423">
            <v>1261251.3500000001</v>
          </cell>
          <cell r="AN2423">
            <v>1314001.99</v>
          </cell>
          <cell r="AP2423">
            <v>1347169.6404166666</v>
          </cell>
          <cell r="AT2423">
            <v>0</v>
          </cell>
        </row>
        <row r="2424">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D2424">
            <v>0</v>
          </cell>
          <cell r="AE2424">
            <v>0</v>
          </cell>
          <cell r="AF2424">
            <v>0</v>
          </cell>
          <cell r="AG2424">
            <v>0</v>
          </cell>
          <cell r="AH2424">
            <v>0</v>
          </cell>
          <cell r="AI2424">
            <v>0</v>
          </cell>
          <cell r="AJ2424">
            <v>0</v>
          </cell>
          <cell r="AK2424">
            <v>0</v>
          </cell>
          <cell r="AL2424">
            <v>0</v>
          </cell>
          <cell r="AM2424">
            <v>0</v>
          </cell>
          <cell r="AN2424">
            <v>0</v>
          </cell>
          <cell r="AP2424">
            <v>-94245.42041666666</v>
          </cell>
          <cell r="AT2424">
            <v>0</v>
          </cell>
        </row>
        <row r="2425">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D2425">
            <v>0</v>
          </cell>
          <cell r="AE2425">
            <v>0</v>
          </cell>
          <cell r="AF2425">
            <v>0</v>
          </cell>
          <cell r="AG2425">
            <v>0</v>
          </cell>
          <cell r="AH2425">
            <v>0</v>
          </cell>
          <cell r="AI2425">
            <v>0</v>
          </cell>
          <cell r="AJ2425">
            <v>0</v>
          </cell>
          <cell r="AK2425">
            <v>0</v>
          </cell>
          <cell r="AL2425">
            <v>0</v>
          </cell>
          <cell r="AM2425">
            <v>0</v>
          </cell>
          <cell r="AN2425">
            <v>0</v>
          </cell>
          <cell r="AP2425">
            <v>3120.2362499999999</v>
          </cell>
          <cell r="AT2425">
            <v>0</v>
          </cell>
        </row>
        <row r="2426">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D2426">
            <v>0</v>
          </cell>
          <cell r="AE2426">
            <v>0</v>
          </cell>
          <cell r="AF2426">
            <v>0</v>
          </cell>
          <cell r="AG2426">
            <v>0</v>
          </cell>
          <cell r="AH2426">
            <v>0</v>
          </cell>
          <cell r="AI2426">
            <v>0</v>
          </cell>
          <cell r="AJ2426">
            <v>0</v>
          </cell>
          <cell r="AK2426">
            <v>0</v>
          </cell>
          <cell r="AL2426">
            <v>0</v>
          </cell>
          <cell r="AM2426">
            <v>0</v>
          </cell>
          <cell r="AN2426">
            <v>0</v>
          </cell>
          <cell r="AP2426">
            <v>0</v>
          </cell>
          <cell r="AT2426">
            <v>12</v>
          </cell>
        </row>
        <row r="2427">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D2427">
            <v>0</v>
          </cell>
          <cell r="AE2427">
            <v>0</v>
          </cell>
          <cell r="AF2427">
            <v>0</v>
          </cell>
          <cell r="AG2427">
            <v>0</v>
          </cell>
          <cell r="AH2427">
            <v>0</v>
          </cell>
          <cell r="AI2427">
            <v>0</v>
          </cell>
          <cell r="AJ2427">
            <v>0</v>
          </cell>
          <cell r="AK2427">
            <v>0</v>
          </cell>
          <cell r="AL2427">
            <v>0</v>
          </cell>
          <cell r="AM2427">
            <v>0</v>
          </cell>
          <cell r="AN2427">
            <v>0</v>
          </cell>
          <cell r="AP2427">
            <v>0</v>
          </cell>
          <cell r="AT2427">
            <v>12</v>
          </cell>
        </row>
        <row r="2428">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D2428">
            <v>0</v>
          </cell>
          <cell r="AE2428">
            <v>0</v>
          </cell>
          <cell r="AF2428">
            <v>0</v>
          </cell>
          <cell r="AG2428">
            <v>0</v>
          </cell>
          <cell r="AH2428">
            <v>0</v>
          </cell>
          <cell r="AI2428">
            <v>0</v>
          </cell>
          <cell r="AJ2428">
            <v>0</v>
          </cell>
          <cell r="AK2428">
            <v>0</v>
          </cell>
          <cell r="AL2428">
            <v>0</v>
          </cell>
          <cell r="AM2428">
            <v>0</v>
          </cell>
          <cell r="AN2428">
            <v>0</v>
          </cell>
          <cell r="AP2428">
            <v>0</v>
          </cell>
          <cell r="AT2428">
            <v>12</v>
          </cell>
        </row>
        <row r="2429">
          <cell r="J2429">
            <v>0</v>
          </cell>
          <cell r="K2429">
            <v>5021.6000000000004</v>
          </cell>
          <cell r="L2429">
            <v>5021.6000000000004</v>
          </cell>
          <cell r="M2429">
            <v>5021.6000000000004</v>
          </cell>
          <cell r="N2429">
            <v>142319.78</v>
          </cell>
          <cell r="O2429">
            <v>170289.1</v>
          </cell>
          <cell r="P2429">
            <v>170289.1</v>
          </cell>
          <cell r="Q2429">
            <v>0</v>
          </cell>
          <cell r="R2429">
            <v>0</v>
          </cell>
          <cell r="S2429">
            <v>0</v>
          </cell>
          <cell r="T2429">
            <v>0</v>
          </cell>
          <cell r="U2429">
            <v>0</v>
          </cell>
          <cell r="V2429">
            <v>0</v>
          </cell>
          <cell r="W2429">
            <v>0</v>
          </cell>
          <cell r="X2429">
            <v>0</v>
          </cell>
          <cell r="Y2429">
            <v>0</v>
          </cell>
          <cell r="Z2429">
            <v>0</v>
          </cell>
          <cell r="AA2429">
            <v>0</v>
          </cell>
          <cell r="AD2429">
            <v>41496.898333333338</v>
          </cell>
          <cell r="AE2429">
            <v>41496.898333333338</v>
          </cell>
          <cell r="AF2429">
            <v>41496.898333333338</v>
          </cell>
          <cell r="AG2429">
            <v>41496.898333333338</v>
          </cell>
          <cell r="AH2429">
            <v>41496.898333333338</v>
          </cell>
          <cell r="AI2429">
            <v>41496.898333333338</v>
          </cell>
          <cell r="AJ2429">
            <v>41287.665000000001</v>
          </cell>
          <cell r="AK2429">
            <v>40869.198333333326</v>
          </cell>
          <cell r="AL2429">
            <v>40450.731666666667</v>
          </cell>
          <cell r="AM2429">
            <v>34311.5075</v>
          </cell>
          <cell r="AN2429">
            <v>21286.137500000001</v>
          </cell>
          <cell r="AP2429">
            <v>0</v>
          </cell>
          <cell r="AT2429" t="str">
            <v>12</v>
          </cell>
        </row>
        <row r="2430">
          <cell r="J2430">
            <v>-515379007.12</v>
          </cell>
          <cell r="K2430">
            <v>-518157290.66000003</v>
          </cell>
          <cell r="L2430">
            <v>-520935574.18000001</v>
          </cell>
          <cell r="M2430">
            <v>-523756749.56</v>
          </cell>
          <cell r="N2430">
            <v>-526596618.98000002</v>
          </cell>
          <cell r="O2430">
            <v>-529381745.38999999</v>
          </cell>
          <cell r="P2430">
            <v>-532166871.80000001</v>
          </cell>
          <cell r="Q2430">
            <v>-533721068.02999997</v>
          </cell>
          <cell r="R2430">
            <v>-531079580.13999999</v>
          </cell>
          <cell r="S2430">
            <v>-539069367.80999994</v>
          </cell>
          <cell r="T2430">
            <v>-542707521.80999994</v>
          </cell>
          <cell r="U2430">
            <v>-545703006.39999998</v>
          </cell>
          <cell r="V2430">
            <v>-548698491.34000003</v>
          </cell>
          <cell r="W2430">
            <v>-551693975.94000006</v>
          </cell>
          <cell r="X2430">
            <v>-554689460.52999997</v>
          </cell>
          <cell r="Y2430">
            <v>-557684945.12</v>
          </cell>
          <cell r="Z2430">
            <v>-562652008.26999998</v>
          </cell>
          <cell r="AA2430">
            <v>-565647492.86000001</v>
          </cell>
          <cell r="AD2430">
            <v>-518163032.62416667</v>
          </cell>
          <cell r="AE2430">
            <v>-520623202.41458327</v>
          </cell>
          <cell r="AF2430">
            <v>-523064384.13166666</v>
          </cell>
          <cell r="AG2430">
            <v>-525758768.42249995</v>
          </cell>
          <cell r="AH2430">
            <v>-528508473.0045833</v>
          </cell>
          <cell r="AI2430">
            <v>-531276178.66583329</v>
          </cell>
          <cell r="AJ2430">
            <v>-534061852.39500004</v>
          </cell>
          <cell r="AK2430">
            <v>-536865626.21291655</v>
          </cell>
          <cell r="AL2430">
            <v>-539685712.95916665</v>
          </cell>
          <cell r="AM2430">
            <v>-542601695.66125</v>
          </cell>
          <cell r="AN2430">
            <v>-545615076.35958338</v>
          </cell>
          <cell r="AP2430">
            <v>-552062308.64375007</v>
          </cell>
          <cell r="AT2430" t="str">
            <v>39</v>
          </cell>
        </row>
        <row r="2431">
          <cell r="J2431">
            <v>-45456305.289999999</v>
          </cell>
          <cell r="K2431">
            <v>-45836163.340000004</v>
          </cell>
          <cell r="L2431">
            <v>-46216021.380000003</v>
          </cell>
          <cell r="M2431">
            <v>-46357271.329999998</v>
          </cell>
          <cell r="N2431">
            <v>-46640043.740000002</v>
          </cell>
          <cell r="O2431">
            <v>-47009114.490000002</v>
          </cell>
          <cell r="P2431">
            <v>-47378185.25</v>
          </cell>
          <cell r="Q2431">
            <v>-49274358.609999999</v>
          </cell>
          <cell r="R2431">
            <v>-48778029.299999997</v>
          </cell>
          <cell r="S2431">
            <v>-50267017.229999997</v>
          </cell>
          <cell r="T2431">
            <v>-62191118.640000001</v>
          </cell>
          <cell r="U2431">
            <v>-66496709.329999998</v>
          </cell>
          <cell r="V2431">
            <v>-70802297.010000005</v>
          </cell>
          <cell r="W2431">
            <v>-75107884.700000003</v>
          </cell>
          <cell r="X2431">
            <v>-79413472.379999995</v>
          </cell>
          <cell r="Y2431">
            <v>-83719060.060000002</v>
          </cell>
          <cell r="Z2431">
            <v>-87076576.640000001</v>
          </cell>
          <cell r="AA2431">
            <v>-91517468.739999995</v>
          </cell>
          <cell r="AD2431">
            <v>-45758557.424166672</v>
          </cell>
          <cell r="AE2431">
            <v>-46207377.45791667</v>
          </cell>
          <cell r="AF2431">
            <v>-46666210.795833342</v>
          </cell>
          <cell r="AG2431">
            <v>-47643603.072083332</v>
          </cell>
          <cell r="AH2431">
            <v>-49265560.445</v>
          </cell>
          <cell r="AI2431">
            <v>-51214444.482500009</v>
          </cell>
          <cell r="AJ2431">
            <v>-53490182.527500004</v>
          </cell>
          <cell r="AK2431">
            <v>-56093064.709166668</v>
          </cell>
          <cell r="AL2431">
            <v>-59033033.031250007</v>
          </cell>
          <cell r="AM2431">
            <v>-62274629.765833341</v>
          </cell>
          <cell r="AN2431">
            <v>-65814000.063749999</v>
          </cell>
          <cell r="AP2431">
            <v>-72723932.410833344</v>
          </cell>
          <cell r="AT2431" t="str">
            <v>28</v>
          </cell>
        </row>
        <row r="2432">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D2432">
            <v>0</v>
          </cell>
          <cell r="AE2432">
            <v>0</v>
          </cell>
          <cell r="AF2432">
            <v>0</v>
          </cell>
          <cell r="AG2432">
            <v>0</v>
          </cell>
          <cell r="AH2432">
            <v>0</v>
          </cell>
          <cell r="AI2432">
            <v>0</v>
          </cell>
          <cell r="AJ2432">
            <v>0</v>
          </cell>
          <cell r="AK2432">
            <v>0</v>
          </cell>
          <cell r="AL2432">
            <v>0</v>
          </cell>
          <cell r="AM2432">
            <v>0</v>
          </cell>
          <cell r="AN2432">
            <v>0</v>
          </cell>
          <cell r="AP2432">
            <v>0</v>
          </cell>
          <cell r="AT2432" t="str">
            <v>39</v>
          </cell>
        </row>
        <row r="2433">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D2433">
            <v>0</v>
          </cell>
          <cell r="AE2433">
            <v>0</v>
          </cell>
          <cell r="AF2433">
            <v>0</v>
          </cell>
          <cell r="AG2433">
            <v>0</v>
          </cell>
          <cell r="AH2433">
            <v>0</v>
          </cell>
          <cell r="AI2433">
            <v>0</v>
          </cell>
          <cell r="AJ2433">
            <v>0</v>
          </cell>
          <cell r="AK2433">
            <v>0</v>
          </cell>
          <cell r="AL2433">
            <v>0</v>
          </cell>
          <cell r="AM2433">
            <v>0</v>
          </cell>
          <cell r="AN2433">
            <v>0</v>
          </cell>
          <cell r="AP2433">
            <v>0</v>
          </cell>
          <cell r="AT2433">
            <v>22</v>
          </cell>
        </row>
        <row r="2434">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D2434">
            <v>0</v>
          </cell>
          <cell r="AE2434">
            <v>0</v>
          </cell>
          <cell r="AF2434">
            <v>0</v>
          </cell>
          <cell r="AG2434">
            <v>0</v>
          </cell>
          <cell r="AH2434">
            <v>0</v>
          </cell>
          <cell r="AI2434">
            <v>0</v>
          </cell>
          <cell r="AJ2434">
            <v>0</v>
          </cell>
          <cell r="AK2434">
            <v>0</v>
          </cell>
          <cell r="AL2434">
            <v>0</v>
          </cell>
          <cell r="AM2434">
            <v>0</v>
          </cell>
          <cell r="AN2434">
            <v>0</v>
          </cell>
          <cell r="AP2434">
            <v>0</v>
          </cell>
          <cell r="AT2434">
            <v>22</v>
          </cell>
        </row>
        <row r="2435">
          <cell r="J2435">
            <v>-1276564955.73</v>
          </cell>
          <cell r="K2435">
            <v>-1281382527.71</v>
          </cell>
          <cell r="L2435">
            <v>-1286200099.6800001</v>
          </cell>
          <cell r="M2435">
            <v>-1291129552.5</v>
          </cell>
          <cell r="N2435">
            <v>-1302489454.8599999</v>
          </cell>
          <cell r="O2435">
            <v>-1308033952.4300001</v>
          </cell>
          <cell r="P2435">
            <v>-1313578450</v>
          </cell>
          <cell r="Q2435">
            <v>-1309412170.9400001</v>
          </cell>
          <cell r="R2435">
            <v>-1304703205.9400001</v>
          </cell>
          <cell r="S2435">
            <v>-1318881102.9400001</v>
          </cell>
          <cell r="T2435">
            <v>-1328840244.6500001</v>
          </cell>
          <cell r="U2435">
            <v>-1335316269.23</v>
          </cell>
          <cell r="V2435">
            <v>-1341792294.1600001</v>
          </cell>
          <cell r="W2435">
            <v>-1351925130.46</v>
          </cell>
          <cell r="X2435">
            <v>-1359010623.6400001</v>
          </cell>
          <cell r="Y2435">
            <v>-1366096116.8399999</v>
          </cell>
          <cell r="Z2435">
            <v>-1367255182.53</v>
          </cell>
          <cell r="AA2435">
            <v>-1372847726.5999999</v>
          </cell>
          <cell r="AD2435">
            <v>-1283074360.3116667</v>
          </cell>
          <cell r="AE2435">
            <v>-1287498673.66625</v>
          </cell>
          <cell r="AF2435">
            <v>-1291902540.6229169</v>
          </cell>
          <cell r="AG2435">
            <v>-1296833990.3908336</v>
          </cell>
          <cell r="AH2435">
            <v>-1302062295.3225</v>
          </cell>
          <cell r="AI2435">
            <v>-1307428804.6520834</v>
          </cell>
          <cell r="AJ2435">
            <v>-1313085885.5345833</v>
          </cell>
          <cell r="AK2435">
            <v>-1319058932.4808333</v>
          </cell>
          <cell r="AL2435">
            <v>-1325216311.1600001</v>
          </cell>
          <cell r="AM2435">
            <v>-1331038489.9937499</v>
          </cell>
          <cell r="AN2435">
            <v>-1336437635.9037499</v>
          </cell>
          <cell r="AP2435">
            <v>-1346151464.1133335</v>
          </cell>
          <cell r="AT2435">
            <v>22</v>
          </cell>
        </row>
        <row r="2436">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D2436">
            <v>0</v>
          </cell>
          <cell r="AE2436">
            <v>0</v>
          </cell>
          <cell r="AF2436">
            <v>0</v>
          </cell>
          <cell r="AG2436">
            <v>0</v>
          </cell>
          <cell r="AH2436">
            <v>0</v>
          </cell>
          <cell r="AI2436">
            <v>0</v>
          </cell>
          <cell r="AJ2436">
            <v>0</v>
          </cell>
          <cell r="AK2436">
            <v>0</v>
          </cell>
          <cell r="AL2436">
            <v>0</v>
          </cell>
          <cell r="AM2436">
            <v>0</v>
          </cell>
          <cell r="AN2436">
            <v>0</v>
          </cell>
          <cell r="AP2436">
            <v>0</v>
          </cell>
          <cell r="AT2436">
            <v>22</v>
          </cell>
        </row>
        <row r="2437">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D2437">
            <v>0</v>
          </cell>
          <cell r="AE2437">
            <v>0</v>
          </cell>
          <cell r="AF2437">
            <v>0</v>
          </cell>
          <cell r="AG2437">
            <v>0</v>
          </cell>
          <cell r="AH2437">
            <v>0</v>
          </cell>
          <cell r="AI2437">
            <v>0</v>
          </cell>
          <cell r="AJ2437">
            <v>0</v>
          </cell>
          <cell r="AK2437">
            <v>0</v>
          </cell>
          <cell r="AL2437">
            <v>0</v>
          </cell>
          <cell r="AM2437">
            <v>0</v>
          </cell>
          <cell r="AN2437">
            <v>0</v>
          </cell>
          <cell r="AP2437">
            <v>0</v>
          </cell>
          <cell r="AT2437">
            <v>22</v>
          </cell>
        </row>
        <row r="2438">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D2438">
            <v>0</v>
          </cell>
          <cell r="AE2438">
            <v>0</v>
          </cell>
          <cell r="AF2438">
            <v>0</v>
          </cell>
          <cell r="AG2438">
            <v>0</v>
          </cell>
          <cell r="AH2438">
            <v>0</v>
          </cell>
          <cell r="AI2438">
            <v>0</v>
          </cell>
          <cell r="AJ2438">
            <v>0</v>
          </cell>
          <cell r="AK2438">
            <v>0</v>
          </cell>
          <cell r="AL2438">
            <v>0</v>
          </cell>
          <cell r="AM2438">
            <v>0</v>
          </cell>
          <cell r="AN2438">
            <v>0</v>
          </cell>
          <cell r="AP2438">
            <v>0</v>
          </cell>
          <cell r="AT2438" t="str">
            <v>39</v>
          </cell>
        </row>
        <row r="2439">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D2439">
            <v>0</v>
          </cell>
          <cell r="AE2439">
            <v>0</v>
          </cell>
          <cell r="AF2439">
            <v>0</v>
          </cell>
          <cell r="AG2439">
            <v>0</v>
          </cell>
          <cell r="AH2439">
            <v>0</v>
          </cell>
          <cell r="AI2439">
            <v>0</v>
          </cell>
          <cell r="AJ2439">
            <v>0</v>
          </cell>
          <cell r="AK2439">
            <v>0</v>
          </cell>
          <cell r="AL2439">
            <v>0</v>
          </cell>
          <cell r="AM2439">
            <v>0</v>
          </cell>
          <cell r="AN2439">
            <v>0</v>
          </cell>
          <cell r="AP2439">
            <v>0</v>
          </cell>
          <cell r="AT2439">
            <v>22</v>
          </cell>
        </row>
        <row r="2440">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D2440">
            <v>0</v>
          </cell>
          <cell r="AE2440">
            <v>0</v>
          </cell>
          <cell r="AF2440">
            <v>0</v>
          </cell>
          <cell r="AG2440">
            <v>0</v>
          </cell>
          <cell r="AH2440">
            <v>0</v>
          </cell>
          <cell r="AI2440">
            <v>0</v>
          </cell>
          <cell r="AJ2440">
            <v>0</v>
          </cell>
          <cell r="AK2440">
            <v>0</v>
          </cell>
          <cell r="AL2440">
            <v>0</v>
          </cell>
          <cell r="AM2440">
            <v>0</v>
          </cell>
          <cell r="AN2440">
            <v>0</v>
          </cell>
          <cell r="AP2440">
            <v>0</v>
          </cell>
          <cell r="AT2440" t="str">
            <v>39</v>
          </cell>
        </row>
        <row r="2441">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D2441">
            <v>0</v>
          </cell>
          <cell r="AE2441">
            <v>0</v>
          </cell>
          <cell r="AF2441">
            <v>0</v>
          </cell>
          <cell r="AG2441">
            <v>0</v>
          </cell>
          <cell r="AH2441">
            <v>0</v>
          </cell>
          <cell r="AI2441">
            <v>0</v>
          </cell>
          <cell r="AJ2441">
            <v>0</v>
          </cell>
          <cell r="AK2441">
            <v>0</v>
          </cell>
          <cell r="AL2441">
            <v>0</v>
          </cell>
          <cell r="AM2441">
            <v>0</v>
          </cell>
          <cell r="AN2441">
            <v>0</v>
          </cell>
          <cell r="AP2441">
            <v>0</v>
          </cell>
          <cell r="AT2441">
            <v>22</v>
          </cell>
        </row>
        <row r="2442">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D2442">
            <v>0</v>
          </cell>
          <cell r="AE2442">
            <v>0</v>
          </cell>
          <cell r="AF2442">
            <v>0</v>
          </cell>
          <cell r="AG2442">
            <v>0</v>
          </cell>
          <cell r="AH2442">
            <v>0</v>
          </cell>
          <cell r="AI2442">
            <v>0</v>
          </cell>
          <cell r="AJ2442">
            <v>0</v>
          </cell>
          <cell r="AK2442">
            <v>0</v>
          </cell>
          <cell r="AL2442">
            <v>0</v>
          </cell>
          <cell r="AM2442">
            <v>0</v>
          </cell>
          <cell r="AN2442">
            <v>0</v>
          </cell>
          <cell r="AP2442">
            <v>0</v>
          </cell>
          <cell r="AT2442" t="str">
            <v>22</v>
          </cell>
        </row>
        <row r="2443">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D2443">
            <v>0</v>
          </cell>
          <cell r="AE2443">
            <v>0</v>
          </cell>
          <cell r="AF2443">
            <v>0</v>
          </cell>
          <cell r="AG2443">
            <v>0</v>
          </cell>
          <cell r="AH2443">
            <v>0</v>
          </cell>
          <cell r="AI2443">
            <v>0</v>
          </cell>
          <cell r="AJ2443">
            <v>0</v>
          </cell>
          <cell r="AK2443">
            <v>0</v>
          </cell>
          <cell r="AL2443">
            <v>0</v>
          </cell>
          <cell r="AM2443">
            <v>0</v>
          </cell>
          <cell r="AN2443">
            <v>0</v>
          </cell>
          <cell r="AP2443">
            <v>0</v>
          </cell>
          <cell r="AT2443">
            <v>22</v>
          </cell>
        </row>
        <row r="2444">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D2444">
            <v>0</v>
          </cell>
          <cell r="AE2444">
            <v>0</v>
          </cell>
          <cell r="AF2444">
            <v>0</v>
          </cell>
          <cell r="AG2444">
            <v>0</v>
          </cell>
          <cell r="AH2444">
            <v>0</v>
          </cell>
          <cell r="AI2444">
            <v>0</v>
          </cell>
          <cell r="AJ2444">
            <v>0</v>
          </cell>
          <cell r="AK2444">
            <v>0</v>
          </cell>
          <cell r="AL2444">
            <v>0</v>
          </cell>
          <cell r="AM2444">
            <v>0</v>
          </cell>
          <cell r="AN2444">
            <v>0</v>
          </cell>
          <cell r="AP2444">
            <v>0</v>
          </cell>
          <cell r="AT2444" t="str">
            <v>58</v>
          </cell>
        </row>
        <row r="2445">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D2445">
            <v>0</v>
          </cell>
          <cell r="AE2445">
            <v>0</v>
          </cell>
          <cell r="AF2445">
            <v>0</v>
          </cell>
          <cell r="AG2445">
            <v>0</v>
          </cell>
          <cell r="AH2445">
            <v>0</v>
          </cell>
          <cell r="AI2445">
            <v>0</v>
          </cell>
          <cell r="AJ2445">
            <v>0</v>
          </cell>
          <cell r="AK2445">
            <v>0</v>
          </cell>
          <cell r="AL2445">
            <v>0</v>
          </cell>
          <cell r="AM2445">
            <v>0</v>
          </cell>
          <cell r="AN2445">
            <v>0</v>
          </cell>
          <cell r="AP2445">
            <v>0</v>
          </cell>
          <cell r="AT2445" t="str">
            <v>28</v>
          </cell>
        </row>
        <row r="2446">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D2446">
            <v>0</v>
          </cell>
          <cell r="AE2446">
            <v>0</v>
          </cell>
          <cell r="AF2446">
            <v>0</v>
          </cell>
          <cell r="AG2446">
            <v>0</v>
          </cell>
          <cell r="AH2446">
            <v>0</v>
          </cell>
          <cell r="AI2446">
            <v>0</v>
          </cell>
          <cell r="AJ2446">
            <v>0</v>
          </cell>
          <cell r="AK2446">
            <v>0</v>
          </cell>
          <cell r="AL2446">
            <v>0</v>
          </cell>
          <cell r="AM2446">
            <v>0</v>
          </cell>
          <cell r="AN2446">
            <v>0</v>
          </cell>
          <cell r="AP2446">
            <v>0</v>
          </cell>
          <cell r="AT2446">
            <v>0</v>
          </cell>
        </row>
        <row r="2447">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D2447">
            <v>0</v>
          </cell>
          <cell r="AE2447">
            <v>0</v>
          </cell>
          <cell r="AF2447">
            <v>0</v>
          </cell>
          <cell r="AG2447">
            <v>0</v>
          </cell>
          <cell r="AH2447">
            <v>0</v>
          </cell>
          <cell r="AI2447">
            <v>0</v>
          </cell>
          <cell r="AJ2447">
            <v>0</v>
          </cell>
          <cell r="AK2447">
            <v>0</v>
          </cell>
          <cell r="AL2447">
            <v>0</v>
          </cell>
          <cell r="AM2447">
            <v>0</v>
          </cell>
          <cell r="AN2447">
            <v>0</v>
          </cell>
          <cell r="AP2447">
            <v>0</v>
          </cell>
          <cell r="AT2447" t="str">
            <v>58</v>
          </cell>
        </row>
        <row r="2448">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D2448">
            <v>0</v>
          </cell>
          <cell r="AE2448">
            <v>0</v>
          </cell>
          <cell r="AF2448">
            <v>0</v>
          </cell>
          <cell r="AG2448">
            <v>0</v>
          </cell>
          <cell r="AH2448">
            <v>0</v>
          </cell>
          <cell r="AI2448">
            <v>0</v>
          </cell>
          <cell r="AJ2448">
            <v>0</v>
          </cell>
          <cell r="AK2448">
            <v>0</v>
          </cell>
          <cell r="AL2448">
            <v>0</v>
          </cell>
          <cell r="AM2448">
            <v>0</v>
          </cell>
          <cell r="AN2448">
            <v>0</v>
          </cell>
          <cell r="AP2448">
            <v>0</v>
          </cell>
          <cell r="AT2448" t="str">
            <v>28</v>
          </cell>
        </row>
        <row r="2449">
          <cell r="J2449">
            <v>-7816525.6900000004</v>
          </cell>
          <cell r="K2449">
            <v>-8918025.7400000002</v>
          </cell>
          <cell r="L2449">
            <v>-6655604.1299999999</v>
          </cell>
          <cell r="M2449">
            <v>-4881851.87</v>
          </cell>
          <cell r="N2449">
            <v>-3238960.93</v>
          </cell>
          <cell r="O2449">
            <v>-3365494.21</v>
          </cell>
          <cell r="P2449">
            <v>-5383630.2699999996</v>
          </cell>
          <cell r="Q2449">
            <v>-10708723.4</v>
          </cell>
          <cell r="R2449">
            <v>-3616112.54</v>
          </cell>
          <cell r="S2449">
            <v>-6643523.4800000004</v>
          </cell>
          <cell r="T2449">
            <v>-5652601.6100000003</v>
          </cell>
          <cell r="U2449">
            <v>-5092836.92</v>
          </cell>
          <cell r="V2449">
            <v>-3689820.96</v>
          </cell>
          <cell r="W2449">
            <v>-3237799.41</v>
          </cell>
          <cell r="X2449">
            <v>-3773284.04</v>
          </cell>
          <cell r="Y2449">
            <v>-3126797.82</v>
          </cell>
          <cell r="Z2449">
            <v>-3476553.69</v>
          </cell>
          <cell r="AA2449">
            <v>-3570251.16</v>
          </cell>
          <cell r="AD2449">
            <v>-7629892.5674999999</v>
          </cell>
          <cell r="AE2449">
            <v>-7606483.6950000003</v>
          </cell>
          <cell r="AF2449">
            <v>-7098736.7841666676</v>
          </cell>
          <cell r="AG2449">
            <v>-6534991.5187500007</v>
          </cell>
          <cell r="AH2449">
            <v>-6142519.2125000013</v>
          </cell>
          <cell r="AI2449">
            <v>-5825878.2020833343</v>
          </cell>
          <cell r="AJ2449">
            <v>-5417256.0745833339</v>
          </cell>
          <cell r="AK2449">
            <v>-5060483.3070833338</v>
          </cell>
          <cell r="AL2449">
            <v>-4867259.3845833335</v>
          </cell>
          <cell r="AM2449">
            <v>-4804031.8308333345</v>
          </cell>
          <cell r="AN2449">
            <v>-4822463.0687500006</v>
          </cell>
          <cell r="AP2449">
            <v>-4379498.1662499998</v>
          </cell>
          <cell r="AT2449" t="str">
            <v>58</v>
          </cell>
        </row>
        <row r="2450">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D2450">
            <v>0</v>
          </cell>
          <cell r="AE2450">
            <v>0</v>
          </cell>
          <cell r="AF2450">
            <v>0</v>
          </cell>
          <cell r="AG2450">
            <v>0</v>
          </cell>
          <cell r="AH2450">
            <v>0</v>
          </cell>
          <cell r="AI2450">
            <v>0</v>
          </cell>
          <cell r="AJ2450">
            <v>0</v>
          </cell>
          <cell r="AK2450">
            <v>0</v>
          </cell>
          <cell r="AL2450">
            <v>0</v>
          </cell>
          <cell r="AM2450">
            <v>0</v>
          </cell>
          <cell r="AN2450">
            <v>0</v>
          </cell>
          <cell r="AP2450">
            <v>0</v>
          </cell>
          <cell r="AT2450" t="str">
            <v>58</v>
          </cell>
        </row>
        <row r="2451">
          <cell r="J2451">
            <v>-68172454.400000006</v>
          </cell>
          <cell r="K2451">
            <v>-69474488.239999995</v>
          </cell>
          <cell r="L2451">
            <v>-70951522.069999993</v>
          </cell>
          <cell r="M2451">
            <v>-72428555.900000006</v>
          </cell>
          <cell r="N2451">
            <v>-73779078.760000005</v>
          </cell>
          <cell r="O2451">
            <v>-73492055.819999993</v>
          </cell>
          <cell r="P2451">
            <v>-73205032.879999995</v>
          </cell>
          <cell r="Q2451">
            <v>-72918009.930000007</v>
          </cell>
          <cell r="R2451">
            <v>-72665492</v>
          </cell>
          <cell r="S2451">
            <v>-72412974.069999993</v>
          </cell>
          <cell r="T2451">
            <v>-75310455.930000007</v>
          </cell>
          <cell r="U2451">
            <v>-75057937.930000007</v>
          </cell>
          <cell r="V2451">
            <v>-74805419.930000007</v>
          </cell>
          <cell r="W2451">
            <v>-77702901.930000007</v>
          </cell>
          <cell r="X2451">
            <v>-77450383.930000007</v>
          </cell>
          <cell r="Y2451">
            <v>-77197865.930000007</v>
          </cell>
          <cell r="Z2451">
            <v>-77064067.560000002</v>
          </cell>
          <cell r="AA2451">
            <v>-76824740.659999996</v>
          </cell>
          <cell r="AD2451">
            <v>-70351067.912083343</v>
          </cell>
          <cell r="AE2451">
            <v>-70764896.979166672</v>
          </cell>
          <cell r="AF2451">
            <v>-71180430.06583333</v>
          </cell>
          <cell r="AG2451">
            <v>-71663292.164166659</v>
          </cell>
          <cell r="AH2451">
            <v>-72213483.270833328</v>
          </cell>
          <cell r="AI2451">
            <v>-72765378.391250014</v>
          </cell>
          <cell r="AJ2451">
            <v>-73384602.525416687</v>
          </cell>
          <cell r="AK2451">
            <v>-73998239.006666675</v>
          </cell>
          <cell r="AL2451">
            <v>-74467746.168750003</v>
          </cell>
          <cell r="AM2451">
            <v>-74803341.953333348</v>
          </cell>
          <cell r="AN2451">
            <v>-75079078.355000004</v>
          </cell>
          <cell r="AP2451">
            <v>-74370040.393749997</v>
          </cell>
          <cell r="AT2451" t="str">
            <v>58</v>
          </cell>
        </row>
        <row r="2452">
          <cell r="J2452">
            <v>-1874777.39</v>
          </cell>
          <cell r="K2452">
            <v>-2161953.23</v>
          </cell>
          <cell r="L2452">
            <v>-2403462.85</v>
          </cell>
          <cell r="M2452">
            <v>-1705851.52</v>
          </cell>
          <cell r="N2452">
            <v>-1474908.96</v>
          </cell>
          <cell r="O2452">
            <v>-1579123.56</v>
          </cell>
          <cell r="P2452">
            <v>-1718113.13</v>
          </cell>
          <cell r="Q2452">
            <v>-2052584.82</v>
          </cell>
          <cell r="R2452">
            <v>-1242894.6100000001</v>
          </cell>
          <cell r="S2452">
            <v>-1597019.75</v>
          </cell>
          <cell r="T2452">
            <v>-1467383.98</v>
          </cell>
          <cell r="U2452">
            <v>-1182430.6499999999</v>
          </cell>
          <cell r="V2452">
            <v>-1077447.33</v>
          </cell>
          <cell r="W2452">
            <v>-1048253.7</v>
          </cell>
          <cell r="X2452">
            <v>-662941.32999999996</v>
          </cell>
          <cell r="Y2452">
            <v>-663948.18999999994</v>
          </cell>
          <cell r="Z2452">
            <v>-602986.48</v>
          </cell>
          <cell r="AA2452">
            <v>-510233.95</v>
          </cell>
          <cell r="AD2452">
            <v>-2001176.24875</v>
          </cell>
          <cell r="AE2452">
            <v>-1995517.3283333331</v>
          </cell>
          <cell r="AF2452">
            <v>-1900643.5658333332</v>
          </cell>
          <cell r="AG2452">
            <v>-1792139.2112499999</v>
          </cell>
          <cell r="AH2452">
            <v>-1728208.9279166667</v>
          </cell>
          <cell r="AI2452">
            <v>-1671819.9516666664</v>
          </cell>
          <cell r="AJ2452">
            <v>-1592193.71875</v>
          </cell>
          <cell r="AK2452">
            <v>-1473267.8416666668</v>
          </cell>
          <cell r="AL2452">
            <v>-1357333.4729166669</v>
          </cell>
          <cell r="AM2452">
            <v>-1277590.7308333332</v>
          </cell>
          <cell r="AN2452">
            <v>-1196723.5604166668</v>
          </cell>
          <cell r="AP2452">
            <v>-966033.76166666672</v>
          </cell>
          <cell r="AT2452" t="str">
            <v>58</v>
          </cell>
        </row>
        <row r="2453">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D2453">
            <v>0</v>
          </cell>
          <cell r="AE2453">
            <v>0</v>
          </cell>
          <cell r="AF2453">
            <v>0</v>
          </cell>
          <cell r="AG2453">
            <v>0</v>
          </cell>
          <cell r="AH2453">
            <v>0</v>
          </cell>
          <cell r="AI2453">
            <v>0</v>
          </cell>
          <cell r="AJ2453">
            <v>0</v>
          </cell>
          <cell r="AK2453">
            <v>0</v>
          </cell>
          <cell r="AL2453">
            <v>0</v>
          </cell>
          <cell r="AM2453">
            <v>0</v>
          </cell>
          <cell r="AN2453">
            <v>0</v>
          </cell>
          <cell r="AP2453">
            <v>0</v>
          </cell>
          <cell r="AT2453" t="str">
            <v>58</v>
          </cell>
        </row>
        <row r="2454">
          <cell r="J2454">
            <v>-15312705.279999999</v>
          </cell>
          <cell r="K2454">
            <v>-15231325.949999999</v>
          </cell>
          <cell r="L2454">
            <v>-15149946.630000001</v>
          </cell>
          <cell r="M2454">
            <v>-15068567.300000001</v>
          </cell>
          <cell r="N2454">
            <v>-14987187.98</v>
          </cell>
          <cell r="O2454">
            <v>-14905808.65</v>
          </cell>
          <cell r="P2454">
            <v>-14824687.619999999</v>
          </cell>
          <cell r="Q2454">
            <v>-14743843.1</v>
          </cell>
          <cell r="R2454">
            <v>-14662998.57</v>
          </cell>
          <cell r="S2454">
            <v>-14582154.050000001</v>
          </cell>
          <cell r="T2454">
            <v>-14501309.52</v>
          </cell>
          <cell r="U2454">
            <v>-14420465</v>
          </cell>
          <cell r="V2454">
            <v>-14339620.439999999</v>
          </cell>
          <cell r="W2454">
            <v>-14264345.43</v>
          </cell>
          <cell r="X2454">
            <v>-14189070.42</v>
          </cell>
          <cell r="Y2454">
            <v>-14113795.41</v>
          </cell>
          <cell r="Z2454">
            <v>-14038520.390000001</v>
          </cell>
          <cell r="AA2454">
            <v>-14013270.07</v>
          </cell>
          <cell r="AD2454">
            <v>-15231380.524583332</v>
          </cell>
          <cell r="AE2454">
            <v>-15150089.573749999</v>
          </cell>
          <cell r="AF2454">
            <v>-15068843.189583331</v>
          </cell>
          <cell r="AG2454">
            <v>-14987641.372083336</v>
          </cell>
          <cell r="AH2454">
            <v>-14906484.121250004</v>
          </cell>
          <cell r="AI2454">
            <v>-14825371.435833335</v>
          </cell>
          <cell r="AJ2454">
            <v>-14744535.379166665</v>
          </cell>
          <cell r="AK2454">
            <v>-14664208.015416667</v>
          </cell>
          <cell r="AL2454">
            <v>-14584389.344583331</v>
          </cell>
          <cell r="AM2454">
            <v>-14505079.366249999</v>
          </cell>
          <cell r="AN2454">
            <v>-14428362.442500001</v>
          </cell>
          <cell r="AP2454">
            <v>-14280499.350833332</v>
          </cell>
          <cell r="AT2454" t="str">
            <v>5</v>
          </cell>
        </row>
        <row r="2455">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D2455">
            <v>0</v>
          </cell>
          <cell r="AE2455">
            <v>0</v>
          </cell>
          <cell r="AF2455">
            <v>0</v>
          </cell>
          <cell r="AG2455">
            <v>0</v>
          </cell>
          <cell r="AH2455">
            <v>0</v>
          </cell>
          <cell r="AI2455">
            <v>0</v>
          </cell>
          <cell r="AJ2455">
            <v>0</v>
          </cell>
          <cell r="AK2455">
            <v>0</v>
          </cell>
          <cell r="AL2455">
            <v>0</v>
          </cell>
          <cell r="AM2455">
            <v>0</v>
          </cell>
          <cell r="AN2455">
            <v>0</v>
          </cell>
          <cell r="AP2455">
            <v>0</v>
          </cell>
          <cell r="AT2455" t="str">
            <v>58</v>
          </cell>
        </row>
        <row r="2456">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D2456">
            <v>0</v>
          </cell>
          <cell r="AE2456">
            <v>0</v>
          </cell>
          <cell r="AF2456">
            <v>0</v>
          </cell>
          <cell r="AG2456">
            <v>0</v>
          </cell>
          <cell r="AH2456">
            <v>0</v>
          </cell>
          <cell r="AI2456">
            <v>0</v>
          </cell>
          <cell r="AJ2456">
            <v>0</v>
          </cell>
          <cell r="AK2456">
            <v>0</v>
          </cell>
          <cell r="AL2456">
            <v>0</v>
          </cell>
          <cell r="AM2456">
            <v>0</v>
          </cell>
          <cell r="AN2456">
            <v>0</v>
          </cell>
          <cell r="AP2456">
            <v>0</v>
          </cell>
          <cell r="AT2456" t="str">
            <v>58</v>
          </cell>
        </row>
        <row r="2457">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D2457">
            <v>0</v>
          </cell>
          <cell r="AE2457">
            <v>0</v>
          </cell>
          <cell r="AF2457">
            <v>0</v>
          </cell>
          <cell r="AG2457">
            <v>0</v>
          </cell>
          <cell r="AH2457">
            <v>0</v>
          </cell>
          <cell r="AI2457">
            <v>0</v>
          </cell>
          <cell r="AJ2457">
            <v>0</v>
          </cell>
          <cell r="AK2457">
            <v>0</v>
          </cell>
          <cell r="AL2457">
            <v>0</v>
          </cell>
          <cell r="AM2457">
            <v>0</v>
          </cell>
          <cell r="AN2457">
            <v>0</v>
          </cell>
          <cell r="AP2457">
            <v>0</v>
          </cell>
          <cell r="AT2457" t="str">
            <v>5</v>
          </cell>
        </row>
        <row r="2458">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D2458">
            <v>0</v>
          </cell>
          <cell r="AE2458">
            <v>0</v>
          </cell>
          <cell r="AF2458">
            <v>0</v>
          </cell>
          <cell r="AG2458">
            <v>0</v>
          </cell>
          <cell r="AH2458">
            <v>0</v>
          </cell>
          <cell r="AI2458">
            <v>0</v>
          </cell>
          <cell r="AJ2458">
            <v>0</v>
          </cell>
          <cell r="AK2458">
            <v>0</v>
          </cell>
          <cell r="AL2458">
            <v>0</v>
          </cell>
          <cell r="AM2458">
            <v>0</v>
          </cell>
          <cell r="AN2458">
            <v>0</v>
          </cell>
          <cell r="AP2458">
            <v>0</v>
          </cell>
          <cell r="AT2458" t="str">
            <v>58</v>
          </cell>
        </row>
        <row r="2459">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D2459">
            <v>0</v>
          </cell>
          <cell r="AE2459">
            <v>0</v>
          </cell>
          <cell r="AF2459">
            <v>0</v>
          </cell>
          <cell r="AG2459">
            <v>0</v>
          </cell>
          <cell r="AH2459">
            <v>0</v>
          </cell>
          <cell r="AI2459">
            <v>0</v>
          </cell>
          <cell r="AJ2459">
            <v>0</v>
          </cell>
          <cell r="AK2459">
            <v>0</v>
          </cell>
          <cell r="AL2459">
            <v>0</v>
          </cell>
          <cell r="AM2459">
            <v>0</v>
          </cell>
          <cell r="AN2459">
            <v>0</v>
          </cell>
          <cell r="AP2459">
            <v>0</v>
          </cell>
          <cell r="AT2459" t="str">
            <v>58</v>
          </cell>
        </row>
        <row r="2460">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D2460">
            <v>0</v>
          </cell>
          <cell r="AE2460">
            <v>0</v>
          </cell>
          <cell r="AF2460">
            <v>0</v>
          </cell>
          <cell r="AG2460">
            <v>0</v>
          </cell>
          <cell r="AH2460">
            <v>0</v>
          </cell>
          <cell r="AI2460">
            <v>0</v>
          </cell>
          <cell r="AJ2460">
            <v>0</v>
          </cell>
          <cell r="AK2460">
            <v>0</v>
          </cell>
          <cell r="AL2460">
            <v>0</v>
          </cell>
          <cell r="AM2460">
            <v>0</v>
          </cell>
          <cell r="AN2460">
            <v>0</v>
          </cell>
          <cell r="AP2460">
            <v>0</v>
          </cell>
          <cell r="AT2460" t="str">
            <v>58</v>
          </cell>
        </row>
        <row r="2461">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D2461">
            <v>0</v>
          </cell>
          <cell r="AE2461">
            <v>0</v>
          </cell>
          <cell r="AF2461">
            <v>0</v>
          </cell>
          <cell r="AG2461">
            <v>0</v>
          </cell>
          <cell r="AH2461">
            <v>0</v>
          </cell>
          <cell r="AI2461">
            <v>0</v>
          </cell>
          <cell r="AJ2461">
            <v>0</v>
          </cell>
          <cell r="AK2461">
            <v>0</v>
          </cell>
          <cell r="AL2461">
            <v>0</v>
          </cell>
          <cell r="AM2461">
            <v>0</v>
          </cell>
          <cell r="AN2461">
            <v>0</v>
          </cell>
          <cell r="AP2461">
            <v>0</v>
          </cell>
          <cell r="AT2461" t="str">
            <v>58</v>
          </cell>
        </row>
        <row r="2462">
          <cell r="J2462">
            <v>-5060236.6500000004</v>
          </cell>
          <cell r="K2462">
            <v>-5040186.9000000004</v>
          </cell>
          <cell r="L2462">
            <v>-5020137.1500000004</v>
          </cell>
          <cell r="M2462">
            <v>-5000087.4000000004</v>
          </cell>
          <cell r="N2462">
            <v>-4980037.6500000004</v>
          </cell>
          <cell r="O2462">
            <v>-4959987.9000000004</v>
          </cell>
          <cell r="P2462">
            <v>-4939938.1500000004</v>
          </cell>
          <cell r="Q2462">
            <v>-4919888.4000000004</v>
          </cell>
          <cell r="R2462">
            <v>-4899838.6500000004</v>
          </cell>
          <cell r="S2462">
            <v>-4879788.9000000004</v>
          </cell>
          <cell r="T2462">
            <v>-4859739.1500000004</v>
          </cell>
          <cell r="U2462">
            <v>-4839689.4000000004</v>
          </cell>
          <cell r="V2462">
            <v>-4819639.6500000004</v>
          </cell>
          <cell r="W2462">
            <v>-4799589.9000000004</v>
          </cell>
          <cell r="X2462">
            <v>-4779540.1500000004</v>
          </cell>
          <cell r="Y2462">
            <v>-4759490.4000000004</v>
          </cell>
          <cell r="Z2462">
            <v>-4739440.6500000004</v>
          </cell>
          <cell r="AA2462">
            <v>-4719390.9000000004</v>
          </cell>
          <cell r="AD2462">
            <v>-5040186.8999999994</v>
          </cell>
          <cell r="AE2462">
            <v>-5020137.1499999994</v>
          </cell>
          <cell r="AF2462">
            <v>-5000087.3999999994</v>
          </cell>
          <cell r="AG2462">
            <v>-4980037.6499999994</v>
          </cell>
          <cell r="AH2462">
            <v>-4959987.8999999994</v>
          </cell>
          <cell r="AI2462">
            <v>-4939938.1499999994</v>
          </cell>
          <cell r="AJ2462">
            <v>-4919888.3999999994</v>
          </cell>
          <cell r="AK2462">
            <v>-4899838.6499999994</v>
          </cell>
          <cell r="AL2462">
            <v>-4879788.8999999994</v>
          </cell>
          <cell r="AM2462">
            <v>-4859739.1499999994</v>
          </cell>
          <cell r="AN2462">
            <v>-4839689.3999999994</v>
          </cell>
          <cell r="AP2462">
            <v>-4799589.8999999994</v>
          </cell>
          <cell r="AT2462" t="str">
            <v>22</v>
          </cell>
        </row>
        <row r="2463">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D2463">
            <v>0</v>
          </cell>
          <cell r="AE2463">
            <v>0</v>
          </cell>
          <cell r="AF2463">
            <v>0</v>
          </cell>
          <cell r="AG2463">
            <v>0</v>
          </cell>
          <cell r="AH2463">
            <v>0</v>
          </cell>
          <cell r="AI2463">
            <v>0</v>
          </cell>
          <cell r="AJ2463">
            <v>0</v>
          </cell>
          <cell r="AK2463">
            <v>0</v>
          </cell>
          <cell r="AL2463">
            <v>0</v>
          </cell>
          <cell r="AM2463">
            <v>0</v>
          </cell>
          <cell r="AN2463">
            <v>0</v>
          </cell>
          <cell r="AP2463">
            <v>0</v>
          </cell>
          <cell r="AT2463" t="str">
            <v>58</v>
          </cell>
        </row>
        <row r="2464">
          <cell r="J2464">
            <v>-2236485.2000000002</v>
          </cell>
          <cell r="K2464">
            <v>-2159364.7999999998</v>
          </cell>
          <cell r="L2464">
            <v>-2082244.4</v>
          </cell>
          <cell r="M2464">
            <v>-2005124</v>
          </cell>
          <cell r="N2464">
            <v>-1928003.6</v>
          </cell>
          <cell r="O2464">
            <v>-1850883.2</v>
          </cell>
          <cell r="P2464">
            <v>-1773762.8</v>
          </cell>
          <cell r="Q2464">
            <v>-1696642.4</v>
          </cell>
          <cell r="R2464">
            <v>-1619522</v>
          </cell>
          <cell r="S2464">
            <v>-1542401.6</v>
          </cell>
          <cell r="T2464">
            <v>-1465281.2</v>
          </cell>
          <cell r="U2464">
            <v>-1388160.8</v>
          </cell>
          <cell r="V2464">
            <v>-1311040.3999999999</v>
          </cell>
          <cell r="W2464">
            <v>-1233920</v>
          </cell>
          <cell r="X2464">
            <v>-1156799.6000000001</v>
          </cell>
          <cell r="Y2464">
            <v>-1079679.2</v>
          </cell>
          <cell r="Z2464">
            <v>-1002558.8</v>
          </cell>
          <cell r="AA2464">
            <v>-925438.4</v>
          </cell>
          <cell r="AD2464">
            <v>-2159364.8000000003</v>
          </cell>
          <cell r="AE2464">
            <v>-2082244.3999999997</v>
          </cell>
          <cell r="AF2464">
            <v>-2005124</v>
          </cell>
          <cell r="AG2464">
            <v>-1928003.6000000003</v>
          </cell>
          <cell r="AH2464">
            <v>-1850883.2</v>
          </cell>
          <cell r="AI2464">
            <v>-1773762.8</v>
          </cell>
          <cell r="AJ2464">
            <v>-1696642.3999999997</v>
          </cell>
          <cell r="AK2464">
            <v>-1619522</v>
          </cell>
          <cell r="AL2464">
            <v>-1542401.6000000003</v>
          </cell>
          <cell r="AM2464">
            <v>-1465281.2</v>
          </cell>
          <cell r="AN2464">
            <v>-1388160.8</v>
          </cell>
          <cell r="AP2464">
            <v>-1277251.1104166666</v>
          </cell>
          <cell r="AT2464" t="str">
            <v>22</v>
          </cell>
        </row>
        <row r="2465">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D2465">
            <v>0</v>
          </cell>
          <cell r="AE2465">
            <v>0</v>
          </cell>
          <cell r="AF2465">
            <v>0</v>
          </cell>
          <cell r="AG2465">
            <v>0</v>
          </cell>
          <cell r="AH2465">
            <v>0</v>
          </cell>
          <cell r="AI2465">
            <v>0</v>
          </cell>
          <cell r="AJ2465">
            <v>0</v>
          </cell>
          <cell r="AK2465">
            <v>0</v>
          </cell>
          <cell r="AL2465">
            <v>0</v>
          </cell>
          <cell r="AM2465">
            <v>0</v>
          </cell>
          <cell r="AN2465">
            <v>0</v>
          </cell>
          <cell r="AP2465">
            <v>0</v>
          </cell>
          <cell r="AT2465" t="str">
            <v>58</v>
          </cell>
        </row>
        <row r="2466">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D2466">
            <v>0</v>
          </cell>
          <cell r="AE2466">
            <v>0</v>
          </cell>
          <cell r="AF2466">
            <v>0</v>
          </cell>
          <cell r="AG2466">
            <v>0</v>
          </cell>
          <cell r="AH2466">
            <v>0</v>
          </cell>
          <cell r="AI2466">
            <v>0</v>
          </cell>
          <cell r="AJ2466">
            <v>0</v>
          </cell>
          <cell r="AK2466">
            <v>0</v>
          </cell>
          <cell r="AL2466">
            <v>0</v>
          </cell>
          <cell r="AM2466">
            <v>0</v>
          </cell>
          <cell r="AN2466">
            <v>0</v>
          </cell>
          <cell r="AP2466">
            <v>-6925.3633333333337</v>
          </cell>
          <cell r="AT2466">
            <v>0</v>
          </cell>
        </row>
        <row r="2467">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D2467">
            <v>0</v>
          </cell>
          <cell r="AE2467">
            <v>0</v>
          </cell>
          <cell r="AF2467">
            <v>0</v>
          </cell>
          <cell r="AG2467">
            <v>0</v>
          </cell>
          <cell r="AH2467">
            <v>0</v>
          </cell>
          <cell r="AI2467">
            <v>0</v>
          </cell>
          <cell r="AJ2467">
            <v>0</v>
          </cell>
          <cell r="AK2467">
            <v>0</v>
          </cell>
          <cell r="AL2467">
            <v>0</v>
          </cell>
          <cell r="AM2467">
            <v>0</v>
          </cell>
          <cell r="AN2467">
            <v>0</v>
          </cell>
          <cell r="AP2467">
            <v>0</v>
          </cell>
          <cell r="AT2467" t="str">
            <v>58</v>
          </cell>
        </row>
        <row r="2468">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D2468">
            <v>0</v>
          </cell>
          <cell r="AE2468">
            <v>0</v>
          </cell>
          <cell r="AF2468">
            <v>0</v>
          </cell>
          <cell r="AG2468">
            <v>0</v>
          </cell>
          <cell r="AH2468">
            <v>0</v>
          </cell>
          <cell r="AI2468">
            <v>0</v>
          </cell>
          <cell r="AJ2468">
            <v>0</v>
          </cell>
          <cell r="AK2468">
            <v>0</v>
          </cell>
          <cell r="AL2468">
            <v>0</v>
          </cell>
          <cell r="AM2468">
            <v>0</v>
          </cell>
          <cell r="AN2468">
            <v>0</v>
          </cell>
          <cell r="AP2468">
            <v>0</v>
          </cell>
          <cell r="AT2468" t="str">
            <v>58</v>
          </cell>
        </row>
        <row r="2469">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D2469">
            <v>0</v>
          </cell>
          <cell r="AE2469">
            <v>0</v>
          </cell>
          <cell r="AF2469">
            <v>0</v>
          </cell>
          <cell r="AG2469">
            <v>0</v>
          </cell>
          <cell r="AH2469">
            <v>0</v>
          </cell>
          <cell r="AI2469">
            <v>0</v>
          </cell>
          <cell r="AJ2469">
            <v>0</v>
          </cell>
          <cell r="AK2469">
            <v>0</v>
          </cell>
          <cell r="AL2469">
            <v>0</v>
          </cell>
          <cell r="AM2469">
            <v>0</v>
          </cell>
          <cell r="AN2469">
            <v>0</v>
          </cell>
          <cell r="AP2469">
            <v>0</v>
          </cell>
          <cell r="AT2469" t="str">
            <v>58</v>
          </cell>
        </row>
        <row r="2470">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D2470">
            <v>0</v>
          </cell>
          <cell r="AE2470">
            <v>0</v>
          </cell>
          <cell r="AF2470">
            <v>0</v>
          </cell>
          <cell r="AG2470">
            <v>0</v>
          </cell>
          <cell r="AH2470">
            <v>0</v>
          </cell>
          <cell r="AI2470">
            <v>0</v>
          </cell>
          <cell r="AJ2470">
            <v>0</v>
          </cell>
          <cell r="AK2470">
            <v>0</v>
          </cell>
          <cell r="AL2470">
            <v>0</v>
          </cell>
          <cell r="AM2470">
            <v>0</v>
          </cell>
          <cell r="AN2470">
            <v>0</v>
          </cell>
          <cell r="AP2470">
            <v>0</v>
          </cell>
          <cell r="AT2470" t="str">
            <v>58</v>
          </cell>
        </row>
        <row r="2471">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D2471">
            <v>0</v>
          </cell>
          <cell r="AE2471">
            <v>0</v>
          </cell>
          <cell r="AF2471">
            <v>0</v>
          </cell>
          <cell r="AG2471">
            <v>0</v>
          </cell>
          <cell r="AH2471">
            <v>0</v>
          </cell>
          <cell r="AI2471">
            <v>0</v>
          </cell>
          <cell r="AJ2471">
            <v>0</v>
          </cell>
          <cell r="AK2471">
            <v>0</v>
          </cell>
          <cell r="AL2471">
            <v>0</v>
          </cell>
          <cell r="AM2471">
            <v>0</v>
          </cell>
          <cell r="AN2471">
            <v>0</v>
          </cell>
          <cell r="AP2471">
            <v>0</v>
          </cell>
          <cell r="AT2471" t="str">
            <v>58</v>
          </cell>
        </row>
        <row r="2472">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D2472">
            <v>0</v>
          </cell>
          <cell r="AE2472">
            <v>0</v>
          </cell>
          <cell r="AF2472">
            <v>0</v>
          </cell>
          <cell r="AG2472">
            <v>0</v>
          </cell>
          <cell r="AH2472">
            <v>0</v>
          </cell>
          <cell r="AI2472">
            <v>0</v>
          </cell>
          <cell r="AJ2472">
            <v>0</v>
          </cell>
          <cell r="AK2472">
            <v>0</v>
          </cell>
          <cell r="AL2472">
            <v>0</v>
          </cell>
          <cell r="AM2472">
            <v>0</v>
          </cell>
          <cell r="AN2472">
            <v>0</v>
          </cell>
          <cell r="AP2472">
            <v>0</v>
          </cell>
          <cell r="AT2472" t="str">
            <v>58</v>
          </cell>
        </row>
        <row r="2473">
          <cell r="J2473">
            <v>-2194114.73</v>
          </cell>
          <cell r="K2473">
            <v>-3771366.89</v>
          </cell>
          <cell r="L2473">
            <v>-3296308.66</v>
          </cell>
          <cell r="M2473">
            <v>-2607812.5</v>
          </cell>
          <cell r="N2473">
            <v>-2013712.24</v>
          </cell>
          <cell r="O2473">
            <v>-1989285.83</v>
          </cell>
          <cell r="P2473">
            <v>-3909120.34</v>
          </cell>
          <cell r="Q2473">
            <v>-8310671.6699999999</v>
          </cell>
          <cell r="R2473">
            <v>-2660541.15</v>
          </cell>
          <cell r="S2473">
            <v>-2588361.09</v>
          </cell>
          <cell r="T2473">
            <v>-2572587.42</v>
          </cell>
          <cell r="U2473">
            <v>-2843239.34</v>
          </cell>
          <cell r="V2473">
            <v>-2145194.67</v>
          </cell>
          <cell r="W2473">
            <v>-2389432.7200000002</v>
          </cell>
          <cell r="X2473">
            <v>-2316584.14</v>
          </cell>
          <cell r="Y2473">
            <v>-1662969.22</v>
          </cell>
          <cell r="Z2473">
            <v>-2335230.15</v>
          </cell>
          <cell r="AA2473">
            <v>-2509596.2799999998</v>
          </cell>
          <cell r="AD2473">
            <v>-2871864.9604166667</v>
          </cell>
          <cell r="AE2473">
            <v>-3156842.67</v>
          </cell>
          <cell r="AF2473">
            <v>-3148949.1141666663</v>
          </cell>
          <cell r="AG2473">
            <v>-3137450.6529166675</v>
          </cell>
          <cell r="AH2473">
            <v>-3190289.6729166661</v>
          </cell>
          <cell r="AI2473">
            <v>-3227721.8191666664</v>
          </cell>
          <cell r="AJ2473">
            <v>-3168102.8929166663</v>
          </cell>
          <cell r="AK2473">
            <v>-3069700.4474999993</v>
          </cell>
          <cell r="AL2473">
            <v>-2989510.1225000001</v>
          </cell>
          <cell r="AM2473">
            <v>-2963538.2320833332</v>
          </cell>
          <cell r="AN2473">
            <v>-2998614.4137499998</v>
          </cell>
          <cell r="AP2473">
            <v>-2665215.3287499999</v>
          </cell>
          <cell r="AT2473" t="str">
            <v>58</v>
          </cell>
        </row>
        <row r="2474">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D2474">
            <v>0</v>
          </cell>
          <cell r="AE2474">
            <v>0</v>
          </cell>
          <cell r="AF2474">
            <v>0</v>
          </cell>
          <cell r="AG2474">
            <v>0</v>
          </cell>
          <cell r="AH2474">
            <v>0</v>
          </cell>
          <cell r="AI2474">
            <v>0</v>
          </cell>
          <cell r="AJ2474">
            <v>0</v>
          </cell>
          <cell r="AK2474">
            <v>0</v>
          </cell>
          <cell r="AL2474">
            <v>0</v>
          </cell>
          <cell r="AM2474">
            <v>0</v>
          </cell>
          <cell r="AN2474">
            <v>0</v>
          </cell>
          <cell r="AP2474">
            <v>0</v>
          </cell>
          <cell r="AT2474" t="str">
            <v>58</v>
          </cell>
        </row>
        <row r="2475">
          <cell r="J2475">
            <v>-632500.79</v>
          </cell>
          <cell r="K2475">
            <v>-911860.03</v>
          </cell>
          <cell r="L2475">
            <v>-899005.97</v>
          </cell>
          <cell r="M2475">
            <v>-609461.64</v>
          </cell>
          <cell r="N2475">
            <v>-418127.74</v>
          </cell>
          <cell r="O2475">
            <v>-550456.64</v>
          </cell>
          <cell r="P2475">
            <v>-600611.02</v>
          </cell>
          <cell r="Q2475">
            <v>-1005788.06</v>
          </cell>
          <cell r="R2475">
            <v>-328570.3</v>
          </cell>
          <cell r="S2475">
            <v>-445635.17</v>
          </cell>
          <cell r="T2475">
            <v>-473672.02</v>
          </cell>
          <cell r="U2475">
            <v>-580102.88</v>
          </cell>
          <cell r="V2475">
            <v>-498256.9</v>
          </cell>
          <cell r="W2475">
            <v>-528565.81000000006</v>
          </cell>
          <cell r="X2475">
            <v>-371115.48</v>
          </cell>
          <cell r="Y2475">
            <v>-495426</v>
          </cell>
          <cell r="Z2475">
            <v>-403878.2</v>
          </cell>
          <cell r="AA2475">
            <v>-410898.39</v>
          </cell>
          <cell r="AD2475">
            <v>-558442.62374999991</v>
          </cell>
          <cell r="AE2475">
            <v>-590084.0970833333</v>
          </cell>
          <cell r="AF2475">
            <v>-599982.84833333327</v>
          </cell>
          <cell r="AG2475">
            <v>-613680.9229166666</v>
          </cell>
          <cell r="AH2475">
            <v>-620342.12541666673</v>
          </cell>
          <cell r="AI2475">
            <v>-615722.52625</v>
          </cell>
          <cell r="AJ2475">
            <v>-594158.43833333335</v>
          </cell>
          <cell r="AK2475">
            <v>-556192.40874999994</v>
          </cell>
          <cell r="AL2475">
            <v>-529445.48666666681</v>
          </cell>
          <cell r="AM2475">
            <v>-524100.27083333343</v>
          </cell>
          <cell r="AN2475">
            <v>-517691.61291666672</v>
          </cell>
          <cell r="AP2475">
            <v>-465203.74583333341</v>
          </cell>
          <cell r="AT2475" t="str">
            <v>58</v>
          </cell>
        </row>
        <row r="2476">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D2476">
            <v>0</v>
          </cell>
          <cell r="AE2476">
            <v>0</v>
          </cell>
          <cell r="AF2476">
            <v>0</v>
          </cell>
          <cell r="AG2476">
            <v>0</v>
          </cell>
          <cell r="AH2476">
            <v>0</v>
          </cell>
          <cell r="AI2476">
            <v>0</v>
          </cell>
          <cell r="AJ2476">
            <v>0</v>
          </cell>
          <cell r="AK2476">
            <v>0</v>
          </cell>
          <cell r="AL2476">
            <v>0</v>
          </cell>
          <cell r="AM2476">
            <v>0</v>
          </cell>
          <cell r="AN2476">
            <v>0</v>
          </cell>
          <cell r="AP2476">
            <v>0</v>
          </cell>
          <cell r="AT2476">
            <v>0</v>
          </cell>
        </row>
        <row r="2477">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D2477">
            <v>0</v>
          </cell>
          <cell r="AE2477">
            <v>0</v>
          </cell>
          <cell r="AF2477">
            <v>0</v>
          </cell>
          <cell r="AG2477">
            <v>0</v>
          </cell>
          <cell r="AH2477">
            <v>0</v>
          </cell>
          <cell r="AI2477">
            <v>0</v>
          </cell>
          <cell r="AJ2477">
            <v>0</v>
          </cell>
          <cell r="AK2477">
            <v>0</v>
          </cell>
          <cell r="AL2477">
            <v>0</v>
          </cell>
          <cell r="AM2477">
            <v>0</v>
          </cell>
          <cell r="AN2477">
            <v>0</v>
          </cell>
          <cell r="AP2477">
            <v>0</v>
          </cell>
          <cell r="AT2477" t="str">
            <v>58</v>
          </cell>
        </row>
        <row r="2478">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D2478">
            <v>0</v>
          </cell>
          <cell r="AE2478">
            <v>0</v>
          </cell>
          <cell r="AF2478">
            <v>0</v>
          </cell>
          <cell r="AG2478">
            <v>0</v>
          </cell>
          <cell r="AH2478">
            <v>0</v>
          </cell>
          <cell r="AI2478">
            <v>0</v>
          </cell>
          <cell r="AJ2478">
            <v>0</v>
          </cell>
          <cell r="AK2478">
            <v>0</v>
          </cell>
          <cell r="AL2478">
            <v>0</v>
          </cell>
          <cell r="AM2478">
            <v>0</v>
          </cell>
          <cell r="AN2478">
            <v>0</v>
          </cell>
          <cell r="AP2478">
            <v>0</v>
          </cell>
          <cell r="AT2478" t="str">
            <v>58</v>
          </cell>
        </row>
        <row r="2479">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D2479">
            <v>0</v>
          </cell>
          <cell r="AE2479">
            <v>0</v>
          </cell>
          <cell r="AF2479">
            <v>0</v>
          </cell>
          <cell r="AG2479">
            <v>0</v>
          </cell>
          <cell r="AH2479">
            <v>0</v>
          </cell>
          <cell r="AI2479">
            <v>0</v>
          </cell>
          <cell r="AJ2479">
            <v>0</v>
          </cell>
          <cell r="AK2479">
            <v>0</v>
          </cell>
          <cell r="AL2479">
            <v>0</v>
          </cell>
          <cell r="AM2479">
            <v>0</v>
          </cell>
          <cell r="AN2479">
            <v>0</v>
          </cell>
          <cell r="AP2479">
            <v>0</v>
          </cell>
          <cell r="AT2479">
            <v>0</v>
          </cell>
        </row>
        <row r="2480">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D2480">
            <v>0</v>
          </cell>
          <cell r="AE2480">
            <v>0</v>
          </cell>
          <cell r="AF2480">
            <v>0</v>
          </cell>
          <cell r="AG2480">
            <v>0</v>
          </cell>
          <cell r="AH2480">
            <v>0</v>
          </cell>
          <cell r="AI2480">
            <v>0</v>
          </cell>
          <cell r="AJ2480">
            <v>0</v>
          </cell>
          <cell r="AK2480">
            <v>0</v>
          </cell>
          <cell r="AL2480">
            <v>0</v>
          </cell>
          <cell r="AM2480">
            <v>0</v>
          </cell>
          <cell r="AN2480">
            <v>0</v>
          </cell>
          <cell r="AP2480">
            <v>0</v>
          </cell>
          <cell r="AT2480" t="str">
            <v>58</v>
          </cell>
        </row>
        <row r="2481">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D2481">
            <v>0</v>
          </cell>
          <cell r="AE2481">
            <v>0</v>
          </cell>
          <cell r="AF2481">
            <v>0</v>
          </cell>
          <cell r="AG2481">
            <v>0</v>
          </cell>
          <cell r="AH2481">
            <v>0</v>
          </cell>
          <cell r="AI2481">
            <v>0</v>
          </cell>
          <cell r="AJ2481">
            <v>0</v>
          </cell>
          <cell r="AK2481">
            <v>0</v>
          </cell>
          <cell r="AL2481">
            <v>0</v>
          </cell>
          <cell r="AM2481">
            <v>0</v>
          </cell>
          <cell r="AN2481">
            <v>0</v>
          </cell>
          <cell r="AP2481">
            <v>0</v>
          </cell>
          <cell r="AT2481" t="str">
            <v>28</v>
          </cell>
        </row>
        <row r="2482">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D2482">
            <v>0</v>
          </cell>
          <cell r="AE2482">
            <v>0</v>
          </cell>
          <cell r="AF2482">
            <v>0</v>
          </cell>
          <cell r="AG2482">
            <v>0</v>
          </cell>
          <cell r="AH2482">
            <v>0</v>
          </cell>
          <cell r="AI2482">
            <v>0</v>
          </cell>
          <cell r="AJ2482">
            <v>0</v>
          </cell>
          <cell r="AK2482">
            <v>0</v>
          </cell>
          <cell r="AL2482">
            <v>0</v>
          </cell>
          <cell r="AM2482">
            <v>0</v>
          </cell>
          <cell r="AN2482">
            <v>0</v>
          </cell>
          <cell r="AP2482">
            <v>0</v>
          </cell>
          <cell r="AT2482" t="str">
            <v>58</v>
          </cell>
        </row>
        <row r="2483">
          <cell r="J2483">
            <v>-27623517.579999998</v>
          </cell>
          <cell r="K2483">
            <v>-27172093.530000001</v>
          </cell>
          <cell r="L2483">
            <v>-26720669.48</v>
          </cell>
          <cell r="M2483">
            <v>-26269245.43</v>
          </cell>
          <cell r="N2483">
            <v>-25817821.379999999</v>
          </cell>
          <cell r="O2483">
            <v>-25366397.329999998</v>
          </cell>
          <cell r="P2483">
            <v>-24914973.280000001</v>
          </cell>
          <cell r="Q2483">
            <v>-24463549.23</v>
          </cell>
          <cell r="R2483">
            <v>-24012125.18</v>
          </cell>
          <cell r="S2483">
            <v>-23560701.129999999</v>
          </cell>
          <cell r="T2483">
            <v>-23109277.079999998</v>
          </cell>
          <cell r="U2483">
            <v>-22657853.030000001</v>
          </cell>
          <cell r="V2483">
            <v>-22206428.98</v>
          </cell>
          <cell r="W2483">
            <v>-21755004.93</v>
          </cell>
          <cell r="X2483">
            <v>-21303580.879999999</v>
          </cell>
          <cell r="Y2483">
            <v>-20852156.829999998</v>
          </cell>
          <cell r="Z2483">
            <v>-20400732.780000001</v>
          </cell>
          <cell r="AA2483">
            <v>-19949308.73</v>
          </cell>
          <cell r="AD2483">
            <v>-27172093.52999999</v>
          </cell>
          <cell r="AE2483">
            <v>-26720669.48</v>
          </cell>
          <cell r="AF2483">
            <v>-26269245.430000003</v>
          </cell>
          <cell r="AG2483">
            <v>-25817821.379999999</v>
          </cell>
          <cell r="AH2483">
            <v>-25366397.329999998</v>
          </cell>
          <cell r="AI2483">
            <v>-24914973.280000001</v>
          </cell>
          <cell r="AJ2483">
            <v>-24463549.23</v>
          </cell>
          <cell r="AK2483">
            <v>-24012125.180000003</v>
          </cell>
          <cell r="AL2483">
            <v>-23560701.129999999</v>
          </cell>
          <cell r="AM2483">
            <v>-23109277.079999998</v>
          </cell>
          <cell r="AN2483">
            <v>-22657853.030000001</v>
          </cell>
          <cell r="AP2483">
            <v>-21757542.865416668</v>
          </cell>
          <cell r="AT2483">
            <v>0</v>
          </cell>
        </row>
        <row r="2484">
          <cell r="J2484">
            <v>-6365020.4299999997</v>
          </cell>
          <cell r="K2484">
            <v>-6364985.4299999997</v>
          </cell>
          <cell r="L2484">
            <v>-6364985.4299999997</v>
          </cell>
          <cell r="M2484">
            <v>-6364985.4299999997</v>
          </cell>
          <cell r="N2484">
            <v>-6364985.4299999997</v>
          </cell>
          <cell r="O2484">
            <v>-6364985.4299999997</v>
          </cell>
          <cell r="P2484">
            <v>-6364985.4299999997</v>
          </cell>
          <cell r="Q2484">
            <v>-6364985.4299999997</v>
          </cell>
          <cell r="R2484">
            <v>-6364985.4299999997</v>
          </cell>
          <cell r="S2484">
            <v>-6364985.4299999997</v>
          </cell>
          <cell r="T2484">
            <v>-6364985.4299999997</v>
          </cell>
          <cell r="U2484">
            <v>-6364985.4299999997</v>
          </cell>
          <cell r="V2484">
            <v>-6364985.4299999997</v>
          </cell>
          <cell r="W2484">
            <v>-6364985.4299999997</v>
          </cell>
          <cell r="X2484">
            <v>-6364985.4299999997</v>
          </cell>
          <cell r="Y2484">
            <v>-6364985.4299999997</v>
          </cell>
          <cell r="Z2484">
            <v>-6364985.4299999997</v>
          </cell>
          <cell r="AA2484">
            <v>-6364985.4299999997</v>
          </cell>
          <cell r="AD2484">
            <v>-6365000.0133333327</v>
          </cell>
          <cell r="AE2484">
            <v>-6364998.5549999997</v>
          </cell>
          <cell r="AF2484">
            <v>-6364995.6383333327</v>
          </cell>
          <cell r="AG2484">
            <v>-6364992.7216666667</v>
          </cell>
          <cell r="AH2484">
            <v>-6364989.8049999997</v>
          </cell>
          <cell r="AI2484">
            <v>-6364986.8883333327</v>
          </cell>
          <cell r="AJ2484">
            <v>-6364985.4299999997</v>
          </cell>
          <cell r="AK2484">
            <v>-6364985.4299999997</v>
          </cell>
          <cell r="AL2484">
            <v>-6364985.4299999997</v>
          </cell>
          <cell r="AM2484">
            <v>-6364985.4299999997</v>
          </cell>
          <cell r="AN2484">
            <v>-6364985.4299999997</v>
          </cell>
          <cell r="AP2484">
            <v>-6357429.9070833325</v>
          </cell>
          <cell r="AT2484">
            <v>0</v>
          </cell>
        </row>
        <row r="2485">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D2485">
            <v>0</v>
          </cell>
          <cell r="AE2485">
            <v>0</v>
          </cell>
          <cell r="AF2485">
            <v>0</v>
          </cell>
          <cell r="AG2485">
            <v>0</v>
          </cell>
          <cell r="AH2485">
            <v>0</v>
          </cell>
          <cell r="AI2485">
            <v>0</v>
          </cell>
          <cell r="AJ2485">
            <v>0</v>
          </cell>
          <cell r="AK2485">
            <v>0</v>
          </cell>
          <cell r="AL2485">
            <v>0</v>
          </cell>
          <cell r="AM2485">
            <v>0</v>
          </cell>
          <cell r="AN2485">
            <v>0</v>
          </cell>
          <cell r="AP2485">
            <v>0</v>
          </cell>
          <cell r="AT2485" t="str">
            <v>22</v>
          </cell>
        </row>
        <row r="2486">
          <cell r="J2486">
            <v>-10261188.220000001</v>
          </cell>
          <cell r="K2486">
            <v>-4878884.22</v>
          </cell>
          <cell r="L2486">
            <v>-4599006.6900000004</v>
          </cell>
          <cell r="M2486">
            <v>-5614349.3300000001</v>
          </cell>
          <cell r="N2486">
            <v>-6482902.3700000001</v>
          </cell>
          <cell r="O2486">
            <v>-6347346.1600000001</v>
          </cell>
          <cell r="P2486">
            <v>-2942595.94</v>
          </cell>
          <cell r="Q2486">
            <v>-0.01</v>
          </cell>
          <cell r="R2486">
            <v>-4832524.42</v>
          </cell>
          <cell r="S2486">
            <v>-8048423.5599999996</v>
          </cell>
          <cell r="T2486">
            <v>-4051459.56</v>
          </cell>
          <cell r="U2486">
            <v>-2281628.44</v>
          </cell>
          <cell r="V2486">
            <v>-4025718.06</v>
          </cell>
          <cell r="W2486">
            <v>-4793473.68</v>
          </cell>
          <cell r="X2486">
            <v>-6534914.8700000001</v>
          </cell>
          <cell r="Y2486">
            <v>-4900370.5</v>
          </cell>
          <cell r="Z2486">
            <v>-6282494.1699999999</v>
          </cell>
          <cell r="AA2486">
            <v>-5963671.8399999999</v>
          </cell>
          <cell r="AD2486">
            <v>-10437694.233750001</v>
          </cell>
          <cell r="AE2486">
            <v>-8916078.0324999988</v>
          </cell>
          <cell r="AF2486">
            <v>-7630181.705000001</v>
          </cell>
          <cell r="AG2486">
            <v>-6445481.4670833321</v>
          </cell>
          <cell r="AH2486">
            <v>-5470695.2445833338</v>
          </cell>
          <cell r="AI2486">
            <v>-4768547.82</v>
          </cell>
          <cell r="AJ2486">
            <v>-4505177.7908333344</v>
          </cell>
          <cell r="AK2486">
            <v>-4582281.8591666678</v>
          </cell>
          <cell r="AL2486">
            <v>-4633195.5820833324</v>
          </cell>
          <cell r="AM2486">
            <v>-4595096.1224999996</v>
          </cell>
          <cell r="AN2486">
            <v>-4570759.3508333331</v>
          </cell>
          <cell r="AP2486">
            <v>-5270913.88</v>
          </cell>
          <cell r="AT2486" t="str">
            <v>58</v>
          </cell>
        </row>
        <row r="2487">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D2487">
            <v>0</v>
          </cell>
          <cell r="AE2487">
            <v>0</v>
          </cell>
          <cell r="AF2487">
            <v>0</v>
          </cell>
          <cell r="AG2487">
            <v>0</v>
          </cell>
          <cell r="AH2487">
            <v>0</v>
          </cell>
          <cell r="AI2487">
            <v>0</v>
          </cell>
          <cell r="AJ2487">
            <v>0</v>
          </cell>
          <cell r="AK2487">
            <v>0</v>
          </cell>
          <cell r="AL2487">
            <v>0</v>
          </cell>
          <cell r="AM2487">
            <v>0</v>
          </cell>
          <cell r="AN2487">
            <v>0</v>
          </cell>
          <cell r="AP2487">
            <v>0</v>
          </cell>
          <cell r="AT2487">
            <v>0</v>
          </cell>
        </row>
        <row r="2488">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D2488">
            <v>0</v>
          </cell>
          <cell r="AE2488">
            <v>0</v>
          </cell>
          <cell r="AF2488">
            <v>0</v>
          </cell>
          <cell r="AG2488">
            <v>0</v>
          </cell>
          <cell r="AH2488">
            <v>0</v>
          </cell>
          <cell r="AI2488">
            <v>0</v>
          </cell>
          <cell r="AJ2488">
            <v>0</v>
          </cell>
          <cell r="AK2488">
            <v>0</v>
          </cell>
          <cell r="AL2488">
            <v>0</v>
          </cell>
          <cell r="AM2488">
            <v>0</v>
          </cell>
          <cell r="AN2488">
            <v>0</v>
          </cell>
          <cell r="AP2488">
            <v>0</v>
          </cell>
          <cell r="AT2488">
            <v>0</v>
          </cell>
        </row>
        <row r="2489">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D2489">
            <v>0</v>
          </cell>
          <cell r="AE2489">
            <v>0</v>
          </cell>
          <cell r="AF2489">
            <v>0</v>
          </cell>
          <cell r="AG2489">
            <v>0</v>
          </cell>
          <cell r="AH2489">
            <v>0</v>
          </cell>
          <cell r="AI2489">
            <v>0</v>
          </cell>
          <cell r="AJ2489">
            <v>0</v>
          </cell>
          <cell r="AK2489">
            <v>0</v>
          </cell>
          <cell r="AL2489">
            <v>0</v>
          </cell>
          <cell r="AM2489">
            <v>0</v>
          </cell>
          <cell r="AN2489">
            <v>0</v>
          </cell>
          <cell r="AP2489">
            <v>0</v>
          </cell>
          <cell r="AT2489">
            <v>0</v>
          </cell>
        </row>
        <row r="2490">
          <cell r="J2490">
            <v>-7352879.8700000001</v>
          </cell>
          <cell r="K2490">
            <v>-7393801.7199999997</v>
          </cell>
          <cell r="L2490">
            <v>-7477883.5099999998</v>
          </cell>
          <cell r="M2490">
            <v>-7541927.9400000004</v>
          </cell>
          <cell r="N2490">
            <v>-7673665.5700000003</v>
          </cell>
          <cell r="O2490">
            <v>-7710826.6699999999</v>
          </cell>
          <cell r="P2490">
            <v>-7852329.1399999997</v>
          </cell>
          <cell r="Q2490">
            <v>-7953132.9500000002</v>
          </cell>
          <cell r="R2490">
            <v>-8008011.7800000003</v>
          </cell>
          <cell r="S2490">
            <v>-8065749.21</v>
          </cell>
          <cell r="T2490">
            <v>-8071381.1500000004</v>
          </cell>
          <cell r="U2490">
            <v>-8088133.96</v>
          </cell>
          <cell r="V2490">
            <v>-8295997.6600000001</v>
          </cell>
          <cell r="W2490">
            <v>-8381288.9000000004</v>
          </cell>
          <cell r="X2490">
            <v>-8553610.1500000004</v>
          </cell>
          <cell r="Y2490">
            <v>-8626765.9700000007</v>
          </cell>
          <cell r="Z2490">
            <v>-8662077.6500000004</v>
          </cell>
          <cell r="AA2490">
            <v>-8773206.6799999997</v>
          </cell>
          <cell r="AD2490">
            <v>-7473681.2937500002</v>
          </cell>
          <cell r="AE2490">
            <v>-7541977.6779166656</v>
          </cell>
          <cell r="AF2490">
            <v>-7608909.4466666663</v>
          </cell>
          <cell r="AG2490">
            <v>-7673551.5970833329</v>
          </cell>
          <cell r="AH2490">
            <v>-7735345.6383333346</v>
          </cell>
          <cell r="AI2490">
            <v>-7805106.8637500005</v>
          </cell>
          <cell r="AJ2490">
            <v>-7885548.7374999998</v>
          </cell>
          <cell r="AK2490">
            <v>-7971515.9800000004</v>
          </cell>
          <cell r="AL2490">
            <v>-8061539.5079166675</v>
          </cell>
          <cell r="AM2490">
            <v>-8147924.9291666672</v>
          </cell>
          <cell r="AN2490">
            <v>-8233374.5995833343</v>
          </cell>
          <cell r="AP2490">
            <v>-8394913.8866666686</v>
          </cell>
          <cell r="AT2490" t="str">
            <v>58</v>
          </cell>
        </row>
        <row r="2491">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D2491">
            <v>0</v>
          </cell>
          <cell r="AE2491">
            <v>0</v>
          </cell>
          <cell r="AF2491">
            <v>0</v>
          </cell>
          <cell r="AG2491">
            <v>0</v>
          </cell>
          <cell r="AH2491">
            <v>0</v>
          </cell>
          <cell r="AI2491">
            <v>0</v>
          </cell>
          <cell r="AJ2491">
            <v>0</v>
          </cell>
          <cell r="AK2491">
            <v>0</v>
          </cell>
          <cell r="AL2491">
            <v>0</v>
          </cell>
          <cell r="AM2491">
            <v>0</v>
          </cell>
          <cell r="AN2491">
            <v>0</v>
          </cell>
          <cell r="AP2491">
            <v>0</v>
          </cell>
          <cell r="AT2491">
            <v>22</v>
          </cell>
        </row>
        <row r="2492">
          <cell r="J2492">
            <v>-2473083.83</v>
          </cell>
          <cell r="K2492">
            <v>-2676902.91</v>
          </cell>
          <cell r="L2492">
            <v>-2759153.99</v>
          </cell>
          <cell r="M2492">
            <v>-2931849.99</v>
          </cell>
          <cell r="N2492">
            <v>-3067841.3</v>
          </cell>
          <cell r="O2492">
            <v>-3032241.91</v>
          </cell>
          <cell r="P2492">
            <v>-3007890.91</v>
          </cell>
          <cell r="Q2492">
            <v>-3006114.97</v>
          </cell>
          <cell r="R2492">
            <v>-2549032.23</v>
          </cell>
          <cell r="S2492">
            <v>-2140434.44</v>
          </cell>
          <cell r="T2492">
            <v>-1818594.15</v>
          </cell>
          <cell r="U2492">
            <v>-1718398.98</v>
          </cell>
          <cell r="V2492">
            <v>-1756058.18</v>
          </cell>
          <cell r="W2492">
            <v>-2049957.76</v>
          </cell>
          <cell r="X2492">
            <v>-2311254.67</v>
          </cell>
          <cell r="Y2492">
            <v>-2391257.9</v>
          </cell>
          <cell r="Z2492">
            <v>-2777313.7</v>
          </cell>
          <cell r="AA2492">
            <v>-2866176.58</v>
          </cell>
          <cell r="AD2492">
            <v>-2744607.4754166664</v>
          </cell>
          <cell r="AE2492">
            <v>-2748209.3091666666</v>
          </cell>
          <cell r="AF2492">
            <v>-2725987.8520833333</v>
          </cell>
          <cell r="AG2492">
            <v>-2683769.9612500002</v>
          </cell>
          <cell r="AH2492">
            <v>-2628944.2358333333</v>
          </cell>
          <cell r="AI2492">
            <v>-2568585.5654166667</v>
          </cell>
          <cell r="AJ2492">
            <v>-2512586.7820833335</v>
          </cell>
          <cell r="AK2492">
            <v>-2467801.5958333332</v>
          </cell>
          <cell r="AL2492">
            <v>-2426614.4537499999</v>
          </cell>
          <cell r="AM2492">
            <v>-2391984.4666666668</v>
          </cell>
          <cell r="AN2492">
            <v>-2372959.76125</v>
          </cell>
          <cell r="AP2492">
            <v>-2318296.9570833337</v>
          </cell>
          <cell r="AT2492" t="str">
            <v>58</v>
          </cell>
        </row>
        <row r="2493">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D2493">
            <v>0</v>
          </cell>
          <cell r="AE2493">
            <v>0</v>
          </cell>
          <cell r="AF2493">
            <v>0</v>
          </cell>
          <cell r="AG2493">
            <v>0</v>
          </cell>
          <cell r="AH2493">
            <v>0</v>
          </cell>
          <cell r="AI2493">
            <v>0</v>
          </cell>
          <cell r="AJ2493">
            <v>0</v>
          </cell>
          <cell r="AK2493">
            <v>0</v>
          </cell>
          <cell r="AL2493">
            <v>0</v>
          </cell>
          <cell r="AM2493">
            <v>0</v>
          </cell>
          <cell r="AN2493">
            <v>0</v>
          </cell>
          <cell r="AP2493">
            <v>0</v>
          </cell>
          <cell r="AT2493">
            <v>0</v>
          </cell>
        </row>
        <row r="2494">
          <cell r="J2494">
            <v>-8443703.0700000003</v>
          </cell>
          <cell r="K2494">
            <v>-8454858.3000000007</v>
          </cell>
          <cell r="L2494">
            <v>-8455514.1799999997</v>
          </cell>
          <cell r="M2494">
            <v>-8455189.1199999992</v>
          </cell>
          <cell r="N2494">
            <v>-8455218.4900000002</v>
          </cell>
          <cell r="O2494">
            <v>-8455218.4900000002</v>
          </cell>
          <cell r="P2494">
            <v>-8455227.6999999993</v>
          </cell>
          <cell r="Q2494">
            <v>-8455227.6999999993</v>
          </cell>
          <cell r="R2494">
            <v>-8455227.6999999993</v>
          </cell>
          <cell r="S2494">
            <v>-8455227.6999999993</v>
          </cell>
          <cell r="T2494">
            <v>-8455227.6999999993</v>
          </cell>
          <cell r="U2494">
            <v>-8455227.6999999993</v>
          </cell>
          <cell r="V2494">
            <v>-8455227.6999999993</v>
          </cell>
          <cell r="W2494">
            <v>-8455227.6999999993</v>
          </cell>
          <cell r="X2494">
            <v>-8455227.6999999993</v>
          </cell>
          <cell r="Y2494">
            <v>-8455227.6999999993</v>
          </cell>
          <cell r="Z2494">
            <v>-8455227.6999999993</v>
          </cell>
          <cell r="AA2494">
            <v>-8455227.6999999993</v>
          </cell>
          <cell r="AD2494">
            <v>-8356258.9308333332</v>
          </cell>
          <cell r="AE2494">
            <v>-8402520.9395833332</v>
          </cell>
          <cell r="AF2494">
            <v>-8438162.2954166681</v>
          </cell>
          <cell r="AG2494">
            <v>-8454459.0166666675</v>
          </cell>
          <cell r="AH2494">
            <v>-8453669.4879166689</v>
          </cell>
          <cell r="AI2494">
            <v>-8454735.8470833357</v>
          </cell>
          <cell r="AJ2494">
            <v>-8455231.4316666685</v>
          </cell>
          <cell r="AK2494">
            <v>-8455234.8866666686</v>
          </cell>
          <cell r="AL2494">
            <v>-8455224.557500001</v>
          </cell>
          <cell r="AM2494">
            <v>-8455226.5487500001</v>
          </cell>
          <cell r="AN2494">
            <v>-8455227.316250002</v>
          </cell>
          <cell r="AP2494">
            <v>-8455227.7000000011</v>
          </cell>
          <cell r="AT2494">
            <v>0</v>
          </cell>
        </row>
        <row r="2495">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D2495">
            <v>0</v>
          </cell>
          <cell r="AE2495">
            <v>0</v>
          </cell>
          <cell r="AF2495">
            <v>0</v>
          </cell>
          <cell r="AG2495">
            <v>0</v>
          </cell>
          <cell r="AH2495">
            <v>0</v>
          </cell>
          <cell r="AI2495">
            <v>0</v>
          </cell>
          <cell r="AJ2495">
            <v>0</v>
          </cell>
          <cell r="AK2495">
            <v>0</v>
          </cell>
          <cell r="AL2495">
            <v>0</v>
          </cell>
          <cell r="AM2495">
            <v>0</v>
          </cell>
          <cell r="AN2495">
            <v>0</v>
          </cell>
          <cell r="AP2495">
            <v>0</v>
          </cell>
          <cell r="AT2495" t="str">
            <v>58</v>
          </cell>
        </row>
        <row r="2496">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D2496">
            <v>0</v>
          </cell>
          <cell r="AE2496">
            <v>0</v>
          </cell>
          <cell r="AF2496">
            <v>0</v>
          </cell>
          <cell r="AG2496">
            <v>0</v>
          </cell>
          <cell r="AH2496">
            <v>0</v>
          </cell>
          <cell r="AI2496">
            <v>0</v>
          </cell>
          <cell r="AJ2496">
            <v>0</v>
          </cell>
          <cell r="AK2496">
            <v>0</v>
          </cell>
          <cell r="AL2496">
            <v>0</v>
          </cell>
          <cell r="AM2496">
            <v>0</v>
          </cell>
          <cell r="AN2496">
            <v>0</v>
          </cell>
          <cell r="AP2496">
            <v>0</v>
          </cell>
          <cell r="AT2496" t="str">
            <v>58</v>
          </cell>
        </row>
        <row r="2497">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D2497">
            <v>0</v>
          </cell>
          <cell r="AE2497">
            <v>0</v>
          </cell>
          <cell r="AF2497">
            <v>0</v>
          </cell>
          <cell r="AG2497">
            <v>0</v>
          </cell>
          <cell r="AH2497">
            <v>0</v>
          </cell>
          <cell r="AI2497">
            <v>0</v>
          </cell>
          <cell r="AJ2497">
            <v>0</v>
          </cell>
          <cell r="AK2497">
            <v>0</v>
          </cell>
          <cell r="AL2497">
            <v>0</v>
          </cell>
          <cell r="AM2497">
            <v>0</v>
          </cell>
          <cell r="AN2497">
            <v>0</v>
          </cell>
          <cell r="AP2497">
            <v>0</v>
          </cell>
          <cell r="AT2497">
            <v>22</v>
          </cell>
        </row>
        <row r="2498">
          <cell r="J2498">
            <v>-69852577.170000002</v>
          </cell>
          <cell r="K2498">
            <v>-69437160.579999998</v>
          </cell>
          <cell r="L2498">
            <v>-68901326.400000006</v>
          </cell>
          <cell r="M2498">
            <v>-68721470.900000006</v>
          </cell>
          <cell r="N2498">
            <v>-68624721.790000007</v>
          </cell>
          <cell r="O2498">
            <v>-68487331.909999996</v>
          </cell>
          <cell r="P2498">
            <v>-68513747.609999999</v>
          </cell>
          <cell r="Q2498">
            <v>-70264584.579999998</v>
          </cell>
          <cell r="R2498">
            <v>-85724313.950000003</v>
          </cell>
          <cell r="S2498">
            <v>-70102110.790000007</v>
          </cell>
          <cell r="T2498">
            <v>-70319854.040000007</v>
          </cell>
          <cell r="U2498">
            <v>-70181490.480000004</v>
          </cell>
          <cell r="V2498">
            <v>-69970183.629999995</v>
          </cell>
          <cell r="W2498">
            <v>-69724158.5</v>
          </cell>
          <cell r="X2498">
            <v>-69658461.980000004</v>
          </cell>
          <cell r="Y2498">
            <v>-69622842.409999996</v>
          </cell>
          <cell r="Z2498">
            <v>-69616882.730000004</v>
          </cell>
          <cell r="AA2498">
            <v>-69838979.519999996</v>
          </cell>
          <cell r="AD2498">
            <v>-69540707.404999986</v>
          </cell>
          <cell r="AE2498">
            <v>-70098377.182083324</v>
          </cell>
          <cell r="AF2498">
            <v>-70707095.885833338</v>
          </cell>
          <cell r="AG2498">
            <v>-70712562.490833342</v>
          </cell>
          <cell r="AH2498">
            <v>-70739367.392916664</v>
          </cell>
          <cell r="AI2498">
            <v>-70765791.119166657</v>
          </cell>
          <cell r="AJ2498">
            <v>-70782649.63499999</v>
          </cell>
          <cell r="AK2498">
            <v>-70826155.19749999</v>
          </cell>
          <cell r="AL2498">
            <v>-70895259.65958333</v>
          </cell>
          <cell r="AM2498">
            <v>-70974156.844999999</v>
          </cell>
          <cell r="AN2498">
            <v>-71071815.534583345</v>
          </cell>
          <cell r="AP2498">
            <v>-68363367.969166681</v>
          </cell>
          <cell r="AT2498" t="str">
            <v>58</v>
          </cell>
        </row>
        <row r="2499">
          <cell r="J2499">
            <v>-1659064.15</v>
          </cell>
          <cell r="K2499">
            <v>-1775698.55</v>
          </cell>
          <cell r="L2499">
            <v>-1863053.43</v>
          </cell>
          <cell r="M2499">
            <v>-1557700.43</v>
          </cell>
          <cell r="N2499">
            <v>-1649183.07</v>
          </cell>
          <cell r="O2499">
            <v>-1731134.89</v>
          </cell>
          <cell r="P2499">
            <v>-1854770.55</v>
          </cell>
          <cell r="Q2499">
            <v>-1252850.99</v>
          </cell>
          <cell r="R2499">
            <v>-9923225.0299999993</v>
          </cell>
          <cell r="S2499">
            <v>-1261692.8799999999</v>
          </cell>
          <cell r="T2499">
            <v>-1281071.2</v>
          </cell>
          <cell r="U2499">
            <v>-1294834.92</v>
          </cell>
          <cell r="V2499">
            <v>-1336045.75</v>
          </cell>
          <cell r="W2499">
            <v>-1360673.36</v>
          </cell>
          <cell r="X2499">
            <v>-1397939.63</v>
          </cell>
          <cell r="Y2499">
            <v>-1417899.94</v>
          </cell>
          <cell r="Z2499">
            <v>-1439819.57</v>
          </cell>
          <cell r="AA2499">
            <v>-1457472.87</v>
          </cell>
          <cell r="AD2499">
            <v>-1567854.4437500003</v>
          </cell>
          <cell r="AE2499">
            <v>-1931685.7604166667</v>
          </cell>
          <cell r="AF2499">
            <v>-2293042.4445833336</v>
          </cell>
          <cell r="AG2499">
            <v>-2285633.5233333334</v>
          </cell>
          <cell r="AH2499">
            <v>-2268768.7537499997</v>
          </cell>
          <cell r="AI2499">
            <v>-2245230.9074999997</v>
          </cell>
          <cell r="AJ2499">
            <v>-2214479.0912500001</v>
          </cell>
          <cell r="AK2499">
            <v>-2177806.6333333333</v>
          </cell>
          <cell r="AL2499">
            <v>-2152601.8712499999</v>
          </cell>
          <cell r="AM2499">
            <v>-2138053.3716666666</v>
          </cell>
          <cell r="AN2499">
            <v>-2117927.3083333331</v>
          </cell>
          <cell r="AP2499">
            <v>-2022208.4783333335</v>
          </cell>
          <cell r="AT2499" t="str">
            <v>58</v>
          </cell>
        </row>
        <row r="2500">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D2500">
            <v>0</v>
          </cell>
          <cell r="AE2500">
            <v>0</v>
          </cell>
          <cell r="AF2500">
            <v>0</v>
          </cell>
          <cell r="AG2500">
            <v>0</v>
          </cell>
          <cell r="AH2500">
            <v>0</v>
          </cell>
          <cell r="AI2500">
            <v>0</v>
          </cell>
          <cell r="AJ2500">
            <v>0</v>
          </cell>
          <cell r="AK2500">
            <v>0</v>
          </cell>
          <cell r="AL2500">
            <v>0</v>
          </cell>
          <cell r="AM2500">
            <v>0</v>
          </cell>
          <cell r="AN2500">
            <v>0</v>
          </cell>
          <cell r="AP2500">
            <v>0</v>
          </cell>
          <cell r="AT2500">
            <v>0</v>
          </cell>
        </row>
        <row r="2501">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D2501">
            <v>0</v>
          </cell>
          <cell r="AE2501">
            <v>0</v>
          </cell>
          <cell r="AF2501">
            <v>0</v>
          </cell>
          <cell r="AG2501">
            <v>0</v>
          </cell>
          <cell r="AH2501">
            <v>0</v>
          </cell>
          <cell r="AI2501">
            <v>0</v>
          </cell>
          <cell r="AJ2501">
            <v>0</v>
          </cell>
          <cell r="AK2501">
            <v>0</v>
          </cell>
          <cell r="AL2501">
            <v>0</v>
          </cell>
          <cell r="AM2501">
            <v>0</v>
          </cell>
          <cell r="AN2501">
            <v>0</v>
          </cell>
          <cell r="AP2501">
            <v>0</v>
          </cell>
          <cell r="AT2501">
            <v>0</v>
          </cell>
        </row>
        <row r="2502">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D2502">
            <v>0</v>
          </cell>
          <cell r="AE2502">
            <v>0</v>
          </cell>
          <cell r="AF2502">
            <v>0</v>
          </cell>
          <cell r="AG2502">
            <v>0</v>
          </cell>
          <cell r="AH2502">
            <v>0</v>
          </cell>
          <cell r="AI2502">
            <v>0</v>
          </cell>
          <cell r="AJ2502">
            <v>0</v>
          </cell>
          <cell r="AK2502">
            <v>0</v>
          </cell>
          <cell r="AL2502">
            <v>0</v>
          </cell>
          <cell r="AM2502">
            <v>0</v>
          </cell>
          <cell r="AN2502">
            <v>0</v>
          </cell>
          <cell r="AP2502">
            <v>0</v>
          </cell>
          <cell r="AT2502">
            <v>0</v>
          </cell>
        </row>
        <row r="2503">
          <cell r="J2503">
            <v>-1175222.1000000001</v>
          </cell>
          <cell r="K2503">
            <v>-1072362.3500000001</v>
          </cell>
          <cell r="L2503">
            <v>-1032560.93</v>
          </cell>
          <cell r="M2503">
            <v>-938709.52</v>
          </cell>
          <cell r="N2503">
            <v>-844858.1</v>
          </cell>
          <cell r="O2503">
            <v>-751006.68</v>
          </cell>
          <cell r="P2503">
            <v>-657155.27</v>
          </cell>
          <cell r="Q2503">
            <v>-563303.85</v>
          </cell>
          <cell r="R2503">
            <v>-563303.85</v>
          </cell>
          <cell r="S2503">
            <v>-375601.02</v>
          </cell>
          <cell r="T2503">
            <v>-281749.59999999998</v>
          </cell>
          <cell r="U2503">
            <v>-187898.18</v>
          </cell>
          <cell r="V2503">
            <v>-94046.77</v>
          </cell>
          <cell r="W2503">
            <v>-195.35</v>
          </cell>
          <cell r="X2503">
            <v>93656.07</v>
          </cell>
          <cell r="Y2503">
            <v>187507.48</v>
          </cell>
          <cell r="Z2503">
            <v>281358.90000000002</v>
          </cell>
          <cell r="AA2503">
            <v>375210.32</v>
          </cell>
          <cell r="AD2503">
            <v>-1196364.2249999999</v>
          </cell>
          <cell r="AE2503">
            <v>-1102512.8083333331</v>
          </cell>
          <cell r="AF2503">
            <v>-1000840.4404166666</v>
          </cell>
          <cell r="AG2503">
            <v>-887436.6454166664</v>
          </cell>
          <cell r="AH2503">
            <v>-766211.89874999982</v>
          </cell>
          <cell r="AI2503">
            <v>-658595.31541666656</v>
          </cell>
          <cell r="AJ2503">
            <v>-568872.71833333315</v>
          </cell>
          <cell r="AK2503">
            <v>-477273.38499999995</v>
          </cell>
          <cell r="AL2503">
            <v>-383421.96833333327</v>
          </cell>
          <cell r="AM2503">
            <v>-289570.55166666675</v>
          </cell>
          <cell r="AN2503">
            <v>-195719.1350000001</v>
          </cell>
          <cell r="AP2503">
            <v>-31471.016250000001</v>
          </cell>
          <cell r="AT2503">
            <v>22</v>
          </cell>
        </row>
        <row r="2504">
          <cell r="J2504">
            <v>-1612192.2</v>
          </cell>
          <cell r="K2504">
            <v>-1592792.23</v>
          </cell>
          <cell r="L2504">
            <v>-1594772.84</v>
          </cell>
          <cell r="M2504">
            <v>-1597908.82</v>
          </cell>
          <cell r="N2504">
            <v>-1601021.95</v>
          </cell>
          <cell r="O2504">
            <v>-1601021.95</v>
          </cell>
          <cell r="P2504">
            <v>-3572466.92</v>
          </cell>
          <cell r="Q2504">
            <v>-3664257</v>
          </cell>
          <cell r="R2504">
            <v>-3645966.55</v>
          </cell>
          <cell r="S2504">
            <v>-3651433.29</v>
          </cell>
          <cell r="T2504">
            <v>-3651494.64</v>
          </cell>
          <cell r="U2504">
            <v>-3652936.11</v>
          </cell>
          <cell r="V2504">
            <v>-3652957.07</v>
          </cell>
          <cell r="W2504">
            <v>-3652957.07</v>
          </cell>
          <cell r="X2504">
            <v>-3652957.07</v>
          </cell>
          <cell r="Y2504">
            <v>-3652957.07</v>
          </cell>
          <cell r="Z2504">
            <v>-3653111.77</v>
          </cell>
          <cell r="AA2504">
            <v>-3653111.77</v>
          </cell>
          <cell r="AD2504">
            <v>-1543657.1591666664</v>
          </cell>
          <cell r="AE2504">
            <v>-1848249.8070833329</v>
          </cell>
          <cell r="AF2504">
            <v>-2152308.1337499996</v>
          </cell>
          <cell r="AG2504">
            <v>-2375032.898333333</v>
          </cell>
          <cell r="AH2504">
            <v>-2532734.9920833334</v>
          </cell>
          <cell r="AI2504">
            <v>-2704887.2445833334</v>
          </cell>
          <cell r="AJ2504">
            <v>-2875759.3158333334</v>
          </cell>
          <cell r="AK2504">
            <v>-3047357.1937499996</v>
          </cell>
          <cell r="AL2504">
            <v>-3218741.8804166666</v>
          </cell>
          <cell r="AM2504">
            <v>-3389872.6333333333</v>
          </cell>
          <cell r="AN2504">
            <v>-3560880.1183333336</v>
          </cell>
          <cell r="AP2504">
            <v>-3652639.8804166671</v>
          </cell>
          <cell r="AT2504">
            <v>0</v>
          </cell>
        </row>
        <row r="2505">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D2505">
            <v>0</v>
          </cell>
          <cell r="AE2505">
            <v>0</v>
          </cell>
          <cell r="AF2505">
            <v>0</v>
          </cell>
          <cell r="AG2505">
            <v>0</v>
          </cell>
          <cell r="AH2505">
            <v>0</v>
          </cell>
          <cell r="AI2505">
            <v>0</v>
          </cell>
          <cell r="AJ2505">
            <v>0</v>
          </cell>
          <cell r="AK2505">
            <v>0</v>
          </cell>
          <cell r="AL2505">
            <v>0</v>
          </cell>
          <cell r="AM2505">
            <v>0</v>
          </cell>
          <cell r="AN2505">
            <v>0</v>
          </cell>
          <cell r="AP2505">
            <v>0</v>
          </cell>
          <cell r="AT2505" t="str">
            <v>39</v>
          </cell>
        </row>
        <row r="2506">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D2506">
            <v>0</v>
          </cell>
          <cell r="AE2506">
            <v>0</v>
          </cell>
          <cell r="AF2506">
            <v>0</v>
          </cell>
          <cell r="AG2506">
            <v>0</v>
          </cell>
          <cell r="AH2506">
            <v>0</v>
          </cell>
          <cell r="AI2506">
            <v>0</v>
          </cell>
          <cell r="AJ2506">
            <v>0</v>
          </cell>
          <cell r="AK2506">
            <v>0</v>
          </cell>
          <cell r="AL2506">
            <v>0</v>
          </cell>
          <cell r="AM2506">
            <v>0</v>
          </cell>
          <cell r="AN2506">
            <v>0</v>
          </cell>
          <cell r="AP2506">
            <v>0</v>
          </cell>
          <cell r="AT2506">
            <v>22</v>
          </cell>
        </row>
        <row r="2507">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D2507">
            <v>0</v>
          </cell>
          <cell r="AE2507">
            <v>0</v>
          </cell>
          <cell r="AF2507">
            <v>0</v>
          </cell>
          <cell r="AG2507">
            <v>0</v>
          </cell>
          <cell r="AH2507">
            <v>0</v>
          </cell>
          <cell r="AI2507">
            <v>0</v>
          </cell>
          <cell r="AJ2507">
            <v>0</v>
          </cell>
          <cell r="AK2507">
            <v>0</v>
          </cell>
          <cell r="AL2507">
            <v>0</v>
          </cell>
          <cell r="AM2507">
            <v>0</v>
          </cell>
          <cell r="AN2507">
            <v>0</v>
          </cell>
          <cell r="AP2507">
            <v>0</v>
          </cell>
          <cell r="AT2507">
            <v>0</v>
          </cell>
        </row>
        <row r="2508">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D2508">
            <v>0</v>
          </cell>
          <cell r="AE2508">
            <v>0</v>
          </cell>
          <cell r="AF2508">
            <v>0</v>
          </cell>
          <cell r="AG2508">
            <v>0</v>
          </cell>
          <cell r="AH2508">
            <v>0</v>
          </cell>
          <cell r="AI2508">
            <v>0</v>
          </cell>
          <cell r="AJ2508">
            <v>0</v>
          </cell>
          <cell r="AK2508">
            <v>0</v>
          </cell>
          <cell r="AL2508">
            <v>0</v>
          </cell>
          <cell r="AM2508">
            <v>0</v>
          </cell>
          <cell r="AN2508">
            <v>0</v>
          </cell>
          <cell r="AP2508">
            <v>0</v>
          </cell>
          <cell r="AT2508">
            <v>22</v>
          </cell>
        </row>
        <row r="2509">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D2509">
            <v>0</v>
          </cell>
          <cell r="AE2509">
            <v>0</v>
          </cell>
          <cell r="AF2509">
            <v>0</v>
          </cell>
          <cell r="AG2509">
            <v>0</v>
          </cell>
          <cell r="AH2509">
            <v>0</v>
          </cell>
          <cell r="AI2509">
            <v>0</v>
          </cell>
          <cell r="AJ2509">
            <v>0</v>
          </cell>
          <cell r="AK2509">
            <v>0</v>
          </cell>
          <cell r="AL2509">
            <v>0</v>
          </cell>
          <cell r="AM2509">
            <v>0</v>
          </cell>
          <cell r="AN2509">
            <v>0</v>
          </cell>
          <cell r="AP2509">
            <v>0</v>
          </cell>
          <cell r="AT2509">
            <v>0</v>
          </cell>
        </row>
        <row r="2510">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D2510">
            <v>0</v>
          </cell>
          <cell r="AE2510">
            <v>0</v>
          </cell>
          <cell r="AF2510">
            <v>0</v>
          </cell>
          <cell r="AG2510">
            <v>0</v>
          </cell>
          <cell r="AH2510">
            <v>0</v>
          </cell>
          <cell r="AI2510">
            <v>0</v>
          </cell>
          <cell r="AJ2510">
            <v>0</v>
          </cell>
          <cell r="AK2510">
            <v>0</v>
          </cell>
          <cell r="AL2510">
            <v>0</v>
          </cell>
          <cell r="AM2510">
            <v>0</v>
          </cell>
          <cell r="AN2510">
            <v>0</v>
          </cell>
          <cell r="AP2510">
            <v>0</v>
          </cell>
          <cell r="AT2510">
            <v>0</v>
          </cell>
        </row>
        <row r="2511">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D2511">
            <v>0</v>
          </cell>
          <cell r="AE2511">
            <v>0</v>
          </cell>
          <cell r="AF2511">
            <v>0</v>
          </cell>
          <cell r="AG2511">
            <v>0</v>
          </cell>
          <cell r="AH2511">
            <v>0</v>
          </cell>
          <cell r="AI2511">
            <v>0</v>
          </cell>
          <cell r="AJ2511">
            <v>0</v>
          </cell>
          <cell r="AK2511">
            <v>0</v>
          </cell>
          <cell r="AL2511">
            <v>0</v>
          </cell>
          <cell r="AM2511">
            <v>0</v>
          </cell>
          <cell r="AN2511">
            <v>0</v>
          </cell>
          <cell r="AP2511">
            <v>0</v>
          </cell>
          <cell r="AT2511" t="str">
            <v>58</v>
          </cell>
        </row>
        <row r="2512">
          <cell r="J2512">
            <v>1346825.45</v>
          </cell>
          <cell r="K2512">
            <v>1327330.8</v>
          </cell>
          <cell r="L2512">
            <v>1307836.1499999999</v>
          </cell>
          <cell r="M2512">
            <v>1288341.5</v>
          </cell>
          <cell r="N2512">
            <v>1268845.8</v>
          </cell>
          <cell r="O2512">
            <v>1249350.1000000001</v>
          </cell>
          <cell r="P2512">
            <v>1229854.3999999999</v>
          </cell>
          <cell r="Q2512">
            <v>1210360.45</v>
          </cell>
          <cell r="R2512">
            <v>1198746.3999999999</v>
          </cell>
          <cell r="S2512">
            <v>1187132.3500000001</v>
          </cell>
          <cell r="T2512">
            <v>1175518.3</v>
          </cell>
          <cell r="U2512">
            <v>1163904.25</v>
          </cell>
          <cell r="V2512">
            <v>1152290.8999999999</v>
          </cell>
          <cell r="W2512">
            <v>1140676.5</v>
          </cell>
          <cell r="X2512">
            <v>1129062.45</v>
          </cell>
          <cell r="Y2512">
            <v>1117448.75</v>
          </cell>
          <cell r="Z2512">
            <v>1105835.05</v>
          </cell>
          <cell r="AA2512">
            <v>1094221</v>
          </cell>
          <cell r="AD2512">
            <v>1327330.3041666667</v>
          </cell>
          <cell r="AE2512">
            <v>1308163.7354166666</v>
          </cell>
          <cell r="AF2512">
            <v>1289653.9125000001</v>
          </cell>
          <cell r="AG2512">
            <v>1271800.8354166667</v>
          </cell>
          <cell r="AH2512">
            <v>1254604.4895833335</v>
          </cell>
          <cell r="AI2512">
            <v>1238064.8895833334</v>
          </cell>
          <cell r="AJ2512">
            <v>1222182.0208333335</v>
          </cell>
          <cell r="AK2512">
            <v>1206955.8541666667</v>
          </cell>
          <cell r="AL2512">
            <v>1192386.41875</v>
          </cell>
          <cell r="AM2512">
            <v>1178473.7729166667</v>
          </cell>
          <cell r="AN2512">
            <v>1165217.9458333333</v>
          </cell>
          <cell r="AP2512">
            <v>1140676.5874999999</v>
          </cell>
          <cell r="AT2512" t="str">
            <v>28</v>
          </cell>
        </row>
        <row r="2513">
          <cell r="J2513">
            <v>-4995538.49</v>
          </cell>
          <cell r="K2513">
            <v>-4974810.09</v>
          </cell>
          <cell r="L2513">
            <v>-4954081.6900000004</v>
          </cell>
          <cell r="M2513">
            <v>-4933353.29</v>
          </cell>
          <cell r="N2513">
            <v>-4912624.8899999997</v>
          </cell>
          <cell r="O2513">
            <v>-4891896.49</v>
          </cell>
          <cell r="P2513">
            <v>-4871168.09</v>
          </cell>
          <cell r="Q2513">
            <v>-4850439.6900000004</v>
          </cell>
          <cell r="R2513">
            <v>-4829711.29</v>
          </cell>
          <cell r="S2513">
            <v>-4808982.8899999997</v>
          </cell>
          <cell r="T2513">
            <v>-4788254.49</v>
          </cell>
          <cell r="U2513">
            <v>-4767526.09</v>
          </cell>
          <cell r="V2513">
            <v>-4746797.6900000004</v>
          </cell>
          <cell r="W2513">
            <v>-4726069.29</v>
          </cell>
          <cell r="X2513">
            <v>-4705340.8899999997</v>
          </cell>
          <cell r="Y2513">
            <v>-4684612.49</v>
          </cell>
          <cell r="Z2513">
            <v>-4663884.09</v>
          </cell>
          <cell r="AA2513">
            <v>-4643155.6900000004</v>
          </cell>
          <cell r="AD2513">
            <v>-4974810.0900000008</v>
          </cell>
          <cell r="AE2513">
            <v>-4954081.6900000004</v>
          </cell>
          <cell r="AF2513">
            <v>-4933353.2899999991</v>
          </cell>
          <cell r="AG2513">
            <v>-4912624.8899999997</v>
          </cell>
          <cell r="AH2513">
            <v>-4891896.49</v>
          </cell>
          <cell r="AI2513">
            <v>-4871168.0900000008</v>
          </cell>
          <cell r="AJ2513">
            <v>-4850439.6900000004</v>
          </cell>
          <cell r="AK2513">
            <v>-4829711.2899999991</v>
          </cell>
          <cell r="AL2513">
            <v>-4808982.8899999997</v>
          </cell>
          <cell r="AM2513">
            <v>-4788254.49</v>
          </cell>
          <cell r="AN2513">
            <v>-4767526.0900000008</v>
          </cell>
          <cell r="AP2513">
            <v>-4726069.2899999991</v>
          </cell>
          <cell r="AT2513" t="str">
            <v>5</v>
          </cell>
        </row>
        <row r="2514">
          <cell r="J2514">
            <v>-1350431.6</v>
          </cell>
          <cell r="K2514">
            <v>-1350431.6</v>
          </cell>
          <cell r="L2514">
            <v>-1350431.6</v>
          </cell>
          <cell r="M2514">
            <v>-1236584.3</v>
          </cell>
          <cell r="N2514">
            <v>-1236584.3</v>
          </cell>
          <cell r="O2514">
            <v>-1236584.3</v>
          </cell>
          <cell r="P2514">
            <v>-1236584.3</v>
          </cell>
          <cell r="Q2514">
            <v>-1236584.3</v>
          </cell>
          <cell r="R2514">
            <v>-1236584.3</v>
          </cell>
          <cell r="S2514">
            <v>-1236584.3</v>
          </cell>
          <cell r="T2514">
            <v>-1236584.3</v>
          </cell>
          <cell r="U2514">
            <v>-1209020.3999999999</v>
          </cell>
          <cell r="V2514">
            <v>-1209020.3999999999</v>
          </cell>
          <cell r="W2514">
            <v>-1209020.3999999999</v>
          </cell>
          <cell r="X2514">
            <v>-1209020.3999999999</v>
          </cell>
          <cell r="Y2514">
            <v>-1209020.3999999999</v>
          </cell>
          <cell r="Z2514">
            <v>-1209020.3999999999</v>
          </cell>
          <cell r="AA2514">
            <v>-1209020.3999999999</v>
          </cell>
          <cell r="AD2514">
            <v>-1307738.8625</v>
          </cell>
          <cell r="AE2514">
            <v>-1298251.5875000004</v>
          </cell>
          <cell r="AF2514">
            <v>-1288764.3125000002</v>
          </cell>
          <cell r="AG2514">
            <v>-1279277.0375000003</v>
          </cell>
          <cell r="AH2514">
            <v>-1268641.2666666668</v>
          </cell>
          <cell r="AI2514">
            <v>-1256857.0000000002</v>
          </cell>
          <cell r="AJ2514">
            <v>-1245072.7333333336</v>
          </cell>
          <cell r="AK2514">
            <v>-1233288.4666666668</v>
          </cell>
          <cell r="AL2514">
            <v>-1226247.8375000001</v>
          </cell>
          <cell r="AM2514">
            <v>-1223950.8458333334</v>
          </cell>
          <cell r="AN2514">
            <v>-1221653.8541666667</v>
          </cell>
          <cell r="AP2514">
            <v>-1196909.5308333335</v>
          </cell>
          <cell r="AT2514" t="str">
            <v>22</v>
          </cell>
        </row>
        <row r="2515">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D2515">
            <v>0</v>
          </cell>
          <cell r="AE2515">
            <v>0</v>
          </cell>
          <cell r="AF2515">
            <v>0</v>
          </cell>
          <cell r="AG2515">
            <v>0</v>
          </cell>
          <cell r="AH2515">
            <v>0</v>
          </cell>
          <cell r="AI2515">
            <v>0</v>
          </cell>
          <cell r="AJ2515">
            <v>0</v>
          </cell>
          <cell r="AK2515">
            <v>0</v>
          </cell>
          <cell r="AL2515">
            <v>0</v>
          </cell>
          <cell r="AM2515">
            <v>0</v>
          </cell>
          <cell r="AN2515">
            <v>0</v>
          </cell>
          <cell r="AP2515">
            <v>0</v>
          </cell>
          <cell r="AT2515" t="str">
            <v>28</v>
          </cell>
        </row>
        <row r="2516">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D2516">
            <v>0</v>
          </cell>
          <cell r="AE2516">
            <v>0</v>
          </cell>
          <cell r="AF2516">
            <v>0</v>
          </cell>
          <cell r="AG2516">
            <v>0</v>
          </cell>
          <cell r="AH2516">
            <v>0</v>
          </cell>
          <cell r="AI2516">
            <v>0</v>
          </cell>
          <cell r="AJ2516">
            <v>0</v>
          </cell>
          <cell r="AK2516">
            <v>0</v>
          </cell>
          <cell r="AL2516">
            <v>0</v>
          </cell>
          <cell r="AM2516">
            <v>0</v>
          </cell>
          <cell r="AN2516">
            <v>0</v>
          </cell>
          <cell r="AP2516">
            <v>0</v>
          </cell>
          <cell r="AT2516">
            <v>0</v>
          </cell>
        </row>
        <row r="2517">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D2517">
            <v>0</v>
          </cell>
          <cell r="AE2517">
            <v>0</v>
          </cell>
          <cell r="AF2517">
            <v>0</v>
          </cell>
          <cell r="AG2517">
            <v>0</v>
          </cell>
          <cell r="AH2517">
            <v>0</v>
          </cell>
          <cell r="AI2517">
            <v>0</v>
          </cell>
          <cell r="AJ2517">
            <v>0</v>
          </cell>
          <cell r="AK2517">
            <v>0</v>
          </cell>
          <cell r="AL2517">
            <v>0</v>
          </cell>
          <cell r="AM2517">
            <v>0</v>
          </cell>
          <cell r="AN2517">
            <v>0</v>
          </cell>
          <cell r="AP2517">
            <v>0</v>
          </cell>
          <cell r="AT2517">
            <v>22</v>
          </cell>
        </row>
        <row r="2518">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D2518">
            <v>0</v>
          </cell>
          <cell r="AE2518">
            <v>0</v>
          </cell>
          <cell r="AF2518">
            <v>0</v>
          </cell>
          <cell r="AG2518">
            <v>0</v>
          </cell>
          <cell r="AH2518">
            <v>0</v>
          </cell>
          <cell r="AI2518">
            <v>0</v>
          </cell>
          <cell r="AJ2518">
            <v>0</v>
          </cell>
          <cell r="AK2518">
            <v>0</v>
          </cell>
          <cell r="AL2518">
            <v>0</v>
          </cell>
          <cell r="AM2518">
            <v>0</v>
          </cell>
          <cell r="AN2518">
            <v>0</v>
          </cell>
          <cell r="AP2518">
            <v>0</v>
          </cell>
          <cell r="AT2518">
            <v>22</v>
          </cell>
        </row>
        <row r="2519">
          <cell r="J2519">
            <v>-14234368.439999999</v>
          </cell>
          <cell r="K2519">
            <v>-14157425.140000001</v>
          </cell>
          <cell r="L2519">
            <v>-14080481.560000001</v>
          </cell>
          <cell r="M2519">
            <v>-14003538.26</v>
          </cell>
          <cell r="N2519">
            <v>-13926594.960000001</v>
          </cell>
          <cell r="O2519">
            <v>-13849651.66</v>
          </cell>
          <cell r="P2519">
            <v>-13772708.359999999</v>
          </cell>
          <cell r="Q2519">
            <v>-13695765.060000001</v>
          </cell>
          <cell r="R2519">
            <v>-13695765.060000001</v>
          </cell>
          <cell r="S2519">
            <v>-13849651.800000001</v>
          </cell>
          <cell r="T2519">
            <v>-13926595.380000001</v>
          </cell>
          <cell r="U2519">
            <v>-13387990.74</v>
          </cell>
          <cell r="V2519">
            <v>-13311047.16</v>
          </cell>
          <cell r="W2519">
            <v>-13234103.58</v>
          </cell>
          <cell r="X2519">
            <v>-13157160</v>
          </cell>
          <cell r="Y2519">
            <v>-13080216.42</v>
          </cell>
          <cell r="Z2519">
            <v>-13003272.84</v>
          </cell>
          <cell r="AA2519">
            <v>-12926329.26</v>
          </cell>
          <cell r="AD2519">
            <v>-14157425.431666665</v>
          </cell>
          <cell r="AE2519">
            <v>-14083687.950833336</v>
          </cell>
          <cell r="AF2519">
            <v>-14022774.382499998</v>
          </cell>
          <cell r="AG2519">
            <v>-13977890.6975</v>
          </cell>
          <cell r="AH2519">
            <v>-13920183.100000001</v>
          </cell>
          <cell r="AI2519">
            <v>-13843239.648333335</v>
          </cell>
          <cell r="AJ2519">
            <v>-13766296.196666667</v>
          </cell>
          <cell r="AK2519">
            <v>-13689352.733333334</v>
          </cell>
          <cell r="AL2519">
            <v>-13612409.258333333</v>
          </cell>
          <cell r="AM2519">
            <v>-13535465.759999998</v>
          </cell>
          <cell r="AN2519">
            <v>-13458522.238333331</v>
          </cell>
          <cell r="AP2519">
            <v>-13304635.125000002</v>
          </cell>
          <cell r="AT2519" t="str">
            <v>22</v>
          </cell>
        </row>
        <row r="2520">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D2520">
            <v>0</v>
          </cell>
          <cell r="AE2520">
            <v>0</v>
          </cell>
          <cell r="AF2520">
            <v>0</v>
          </cell>
          <cell r="AG2520">
            <v>0</v>
          </cell>
          <cell r="AH2520">
            <v>0</v>
          </cell>
          <cell r="AI2520">
            <v>0</v>
          </cell>
          <cell r="AJ2520">
            <v>0</v>
          </cell>
          <cell r="AK2520">
            <v>0</v>
          </cell>
          <cell r="AL2520">
            <v>0</v>
          </cell>
          <cell r="AM2520">
            <v>0</v>
          </cell>
          <cell r="AN2520">
            <v>0</v>
          </cell>
          <cell r="AP2520">
            <v>0</v>
          </cell>
          <cell r="AT2520" t="str">
            <v>22</v>
          </cell>
        </row>
        <row r="2521">
          <cell r="J2521">
            <v>-7587317.2300000004</v>
          </cell>
          <cell r="K2521">
            <v>-8705097.1199999992</v>
          </cell>
          <cell r="L2521">
            <v>-9137785.0299999993</v>
          </cell>
          <cell r="M2521">
            <v>-9553306.0199999996</v>
          </cell>
          <cell r="N2521">
            <v>-9670611.7300000004</v>
          </cell>
          <cell r="O2521">
            <v>-10569421.060000001</v>
          </cell>
          <cell r="P2521">
            <v>-10670500.470000001</v>
          </cell>
          <cell r="Q2521">
            <v>-11353240.08</v>
          </cell>
          <cell r="R2521">
            <v>-9720381.8699999992</v>
          </cell>
          <cell r="S2521">
            <v>-9704404.3800000008</v>
          </cell>
          <cell r="T2521">
            <v>-8939736.6199999992</v>
          </cell>
          <cell r="U2521">
            <v>-9302543.4700000007</v>
          </cell>
          <cell r="V2521">
            <v>-8828697.8900000006</v>
          </cell>
          <cell r="W2521">
            <v>-9745719.0600000005</v>
          </cell>
          <cell r="X2521">
            <v>-10288576.609999999</v>
          </cell>
          <cell r="Y2521">
            <v>-9741050.9199999999</v>
          </cell>
          <cell r="Z2521">
            <v>-10159202.51</v>
          </cell>
          <cell r="AA2521">
            <v>-10026092</v>
          </cell>
          <cell r="AD2521">
            <v>-8682284.8483333346</v>
          </cell>
          <cell r="AE2521">
            <v>-8844484.8708333336</v>
          </cell>
          <cell r="AF2521">
            <v>-9097264.3687500004</v>
          </cell>
          <cell r="AG2521">
            <v>-9349942.2625000011</v>
          </cell>
          <cell r="AH2521">
            <v>-9498360.7324999999</v>
          </cell>
          <cell r="AI2521">
            <v>-9627919.6175000016</v>
          </cell>
          <cell r="AJ2521">
            <v>-9723003.0591666661</v>
          </cell>
          <cell r="AK2521">
            <v>-9814311.9558333326</v>
          </cell>
          <cell r="AL2521">
            <v>-9870084.3091666661</v>
          </cell>
          <cell r="AM2521">
            <v>-9898264.9625000004</v>
          </cell>
          <cell r="AN2521">
            <v>-9895984.2008333337</v>
          </cell>
          <cell r="AP2521">
            <v>-9797318.1729166675</v>
          </cell>
          <cell r="AT2521" t="str">
            <v>58</v>
          </cell>
        </row>
        <row r="2522">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D2522">
            <v>0</v>
          </cell>
          <cell r="AE2522">
            <v>0</v>
          </cell>
          <cell r="AF2522">
            <v>0</v>
          </cell>
          <cell r="AG2522">
            <v>0</v>
          </cell>
          <cell r="AH2522">
            <v>0</v>
          </cell>
          <cell r="AI2522">
            <v>0</v>
          </cell>
          <cell r="AJ2522">
            <v>0</v>
          </cell>
          <cell r="AK2522">
            <v>0</v>
          </cell>
          <cell r="AL2522">
            <v>0</v>
          </cell>
          <cell r="AM2522">
            <v>0</v>
          </cell>
          <cell r="AN2522">
            <v>0</v>
          </cell>
          <cell r="AP2522">
            <v>0</v>
          </cell>
          <cell r="AT2522">
            <v>0</v>
          </cell>
        </row>
        <row r="2523">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D2523">
            <v>0</v>
          </cell>
          <cell r="AE2523">
            <v>0</v>
          </cell>
          <cell r="AF2523">
            <v>0</v>
          </cell>
          <cell r="AG2523">
            <v>0</v>
          </cell>
          <cell r="AH2523">
            <v>0</v>
          </cell>
          <cell r="AI2523">
            <v>0</v>
          </cell>
          <cell r="AJ2523">
            <v>0</v>
          </cell>
          <cell r="AK2523">
            <v>0</v>
          </cell>
          <cell r="AL2523">
            <v>0</v>
          </cell>
          <cell r="AM2523">
            <v>0</v>
          </cell>
          <cell r="AN2523">
            <v>0</v>
          </cell>
          <cell r="AP2523">
            <v>0</v>
          </cell>
          <cell r="AT2523">
            <v>22</v>
          </cell>
        </row>
        <row r="2524">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D2524">
            <v>0</v>
          </cell>
          <cell r="AE2524">
            <v>0</v>
          </cell>
          <cell r="AF2524">
            <v>0</v>
          </cell>
          <cell r="AG2524">
            <v>0</v>
          </cell>
          <cell r="AH2524">
            <v>0</v>
          </cell>
          <cell r="AI2524">
            <v>0</v>
          </cell>
          <cell r="AJ2524">
            <v>0</v>
          </cell>
          <cell r="AK2524">
            <v>0</v>
          </cell>
          <cell r="AL2524">
            <v>0</v>
          </cell>
          <cell r="AM2524">
            <v>0</v>
          </cell>
          <cell r="AN2524">
            <v>0</v>
          </cell>
          <cell r="AP2524">
            <v>0</v>
          </cell>
          <cell r="AT2524">
            <v>22</v>
          </cell>
        </row>
        <row r="2525">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D2525">
            <v>0</v>
          </cell>
          <cell r="AE2525">
            <v>0</v>
          </cell>
          <cell r="AF2525">
            <v>0</v>
          </cell>
          <cell r="AG2525">
            <v>0</v>
          </cell>
          <cell r="AH2525">
            <v>0</v>
          </cell>
          <cell r="AI2525">
            <v>0</v>
          </cell>
          <cell r="AJ2525">
            <v>0</v>
          </cell>
          <cell r="AK2525">
            <v>0</v>
          </cell>
          <cell r="AL2525">
            <v>0</v>
          </cell>
          <cell r="AM2525">
            <v>0</v>
          </cell>
          <cell r="AN2525">
            <v>0</v>
          </cell>
          <cell r="AP2525">
            <v>0</v>
          </cell>
          <cell r="AT2525">
            <v>0</v>
          </cell>
        </row>
        <row r="2526">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D2526">
            <v>0</v>
          </cell>
          <cell r="AE2526">
            <v>0</v>
          </cell>
          <cell r="AF2526">
            <v>0</v>
          </cell>
          <cell r="AG2526">
            <v>0</v>
          </cell>
          <cell r="AH2526">
            <v>0</v>
          </cell>
          <cell r="AI2526">
            <v>0</v>
          </cell>
          <cell r="AJ2526">
            <v>0</v>
          </cell>
          <cell r="AK2526">
            <v>0</v>
          </cell>
          <cell r="AL2526">
            <v>0</v>
          </cell>
          <cell r="AM2526">
            <v>0</v>
          </cell>
          <cell r="AN2526">
            <v>0</v>
          </cell>
          <cell r="AP2526">
            <v>0</v>
          </cell>
          <cell r="AT2526">
            <v>22</v>
          </cell>
        </row>
        <row r="2527">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D2527">
            <v>0</v>
          </cell>
          <cell r="AE2527">
            <v>0</v>
          </cell>
          <cell r="AF2527">
            <v>0</v>
          </cell>
          <cell r="AG2527">
            <v>0</v>
          </cell>
          <cell r="AH2527">
            <v>0</v>
          </cell>
          <cell r="AI2527">
            <v>0</v>
          </cell>
          <cell r="AJ2527">
            <v>0</v>
          </cell>
          <cell r="AK2527">
            <v>0</v>
          </cell>
          <cell r="AL2527">
            <v>0</v>
          </cell>
          <cell r="AM2527">
            <v>0</v>
          </cell>
          <cell r="AN2527">
            <v>0</v>
          </cell>
          <cell r="AP2527">
            <v>0</v>
          </cell>
          <cell r="AT2527">
            <v>22</v>
          </cell>
        </row>
        <row r="2528">
          <cell r="J2528">
            <v>-7862989.8600000003</v>
          </cell>
          <cell r="K2528">
            <v>-7820023.5499999998</v>
          </cell>
          <cell r="L2528">
            <v>-7777099.4100000001</v>
          </cell>
          <cell r="M2528">
            <v>-7735892.2300000004</v>
          </cell>
          <cell r="N2528">
            <v>-7693468.1500000004</v>
          </cell>
          <cell r="O2528">
            <v>-7653104.7400000002</v>
          </cell>
          <cell r="P2528">
            <v>-7611145.4000000004</v>
          </cell>
          <cell r="Q2528">
            <v>-7569296.6399999997</v>
          </cell>
          <cell r="R2528">
            <v>-7367963.3899999997</v>
          </cell>
          <cell r="S2528">
            <v>-7333178.3200000003</v>
          </cell>
          <cell r="T2528">
            <v>-7295923.71</v>
          </cell>
          <cell r="U2528">
            <v>-7252386.4500000002</v>
          </cell>
          <cell r="V2528">
            <v>-7208790.9699999997</v>
          </cell>
          <cell r="W2528">
            <v>-7165195.5</v>
          </cell>
          <cell r="X2528">
            <v>-7121600.0199999996</v>
          </cell>
          <cell r="Y2528">
            <v>-7078004.5499999998</v>
          </cell>
          <cell r="Z2528">
            <v>-7034409.0700000003</v>
          </cell>
          <cell r="AA2528">
            <v>-6990813.5999999996</v>
          </cell>
          <cell r="AD2528">
            <v>-7820003.1566666672</v>
          </cell>
          <cell r="AE2528">
            <v>-7771631.8058333332</v>
          </cell>
          <cell r="AF2528">
            <v>-7716810.2566666678</v>
          </cell>
          <cell r="AG2528">
            <v>-7662454.322916667</v>
          </cell>
          <cell r="AH2528">
            <v>-7608201.8708333327</v>
          </cell>
          <cell r="AI2528">
            <v>-7553781.0337500013</v>
          </cell>
          <cell r="AJ2528">
            <v>-7499238.2445833338</v>
          </cell>
          <cell r="AK2528">
            <v>-7444641.2679166673</v>
          </cell>
          <cell r="AL2528">
            <v>-7389916.8066666676</v>
          </cell>
          <cell r="AM2528">
            <v>-7335044.0249999994</v>
          </cell>
          <cell r="AN2528">
            <v>-7279987.7658333341</v>
          </cell>
          <cell r="AP2528">
            <v>-7166075.8825000003</v>
          </cell>
          <cell r="AT2528" t="str">
            <v>22</v>
          </cell>
        </row>
        <row r="2529">
          <cell r="J2529">
            <v>-8861435.0999999996</v>
          </cell>
          <cell r="K2529">
            <v>-8777287.75</v>
          </cell>
          <cell r="L2529">
            <v>-8693140.4000000004</v>
          </cell>
          <cell r="M2529">
            <v>-8608993.0500000007</v>
          </cell>
          <cell r="N2529">
            <v>-8524845.6999999993</v>
          </cell>
          <cell r="O2529">
            <v>-8440698.3499999996</v>
          </cell>
          <cell r="P2529">
            <v>-8356551</v>
          </cell>
          <cell r="Q2529">
            <v>-8272403.6500000004</v>
          </cell>
          <cell r="R2529">
            <v>-8188256.2999999998</v>
          </cell>
          <cell r="S2529">
            <v>-8104108.9500000002</v>
          </cell>
          <cell r="T2529">
            <v>-8019961.5999999996</v>
          </cell>
          <cell r="U2529">
            <v>-7935814.25</v>
          </cell>
          <cell r="V2529">
            <v>-7851666.9000000004</v>
          </cell>
          <cell r="W2529">
            <v>-7767519.5499999998</v>
          </cell>
          <cell r="X2529">
            <v>-7683372.2000000002</v>
          </cell>
          <cell r="Y2529">
            <v>-7599224.8499999996</v>
          </cell>
          <cell r="Z2529">
            <v>-7515077.5</v>
          </cell>
          <cell r="AA2529">
            <v>-7430930.1500000004</v>
          </cell>
          <cell r="AD2529">
            <v>-8777287.75</v>
          </cell>
          <cell r="AE2529">
            <v>-8693140.4000000004</v>
          </cell>
          <cell r="AF2529">
            <v>-8608993.0499999989</v>
          </cell>
          <cell r="AG2529">
            <v>-8524845.7000000011</v>
          </cell>
          <cell r="AH2529">
            <v>-8440698.3499999996</v>
          </cell>
          <cell r="AI2529">
            <v>-8356551</v>
          </cell>
          <cell r="AJ2529">
            <v>-8272403.6499999994</v>
          </cell>
          <cell r="AK2529">
            <v>-8188256.2999999998</v>
          </cell>
          <cell r="AL2529">
            <v>-8104108.9500000002</v>
          </cell>
          <cell r="AM2529">
            <v>-8019961.5999999987</v>
          </cell>
          <cell r="AN2529">
            <v>-7935814.2499999991</v>
          </cell>
          <cell r="AP2529">
            <v>-7767519.5499999998</v>
          </cell>
          <cell r="AT2529" t="str">
            <v>22</v>
          </cell>
        </row>
        <row r="2530">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D2530">
            <v>0</v>
          </cell>
          <cell r="AE2530">
            <v>0</v>
          </cell>
          <cell r="AF2530">
            <v>0</v>
          </cell>
          <cell r="AG2530">
            <v>0</v>
          </cell>
          <cell r="AH2530">
            <v>0</v>
          </cell>
          <cell r="AI2530">
            <v>0</v>
          </cell>
          <cell r="AJ2530">
            <v>0</v>
          </cell>
          <cell r="AK2530">
            <v>0</v>
          </cell>
          <cell r="AL2530">
            <v>0</v>
          </cell>
          <cell r="AM2530">
            <v>0</v>
          </cell>
          <cell r="AN2530">
            <v>0</v>
          </cell>
          <cell r="AP2530">
            <v>0</v>
          </cell>
          <cell r="AT2530" t="str">
            <v>22</v>
          </cell>
        </row>
        <row r="2531">
          <cell r="J2531">
            <v>0</v>
          </cell>
          <cell r="K2531">
            <v>0</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D2531">
            <v>0</v>
          </cell>
          <cell r="AE2531">
            <v>0</v>
          </cell>
          <cell r="AF2531">
            <v>0</v>
          </cell>
          <cell r="AG2531">
            <v>0</v>
          </cell>
          <cell r="AH2531">
            <v>0</v>
          </cell>
          <cell r="AI2531">
            <v>0</v>
          </cell>
          <cell r="AJ2531">
            <v>0</v>
          </cell>
          <cell r="AK2531">
            <v>0</v>
          </cell>
          <cell r="AL2531">
            <v>0</v>
          </cell>
          <cell r="AM2531">
            <v>0</v>
          </cell>
          <cell r="AN2531">
            <v>0</v>
          </cell>
          <cell r="AP2531">
            <v>0</v>
          </cell>
          <cell r="AT2531" t="str">
            <v>22</v>
          </cell>
        </row>
        <row r="2532">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D2532">
            <v>0</v>
          </cell>
          <cell r="AE2532">
            <v>0</v>
          </cell>
          <cell r="AF2532">
            <v>0</v>
          </cell>
          <cell r="AG2532">
            <v>0</v>
          </cell>
          <cell r="AH2532">
            <v>0</v>
          </cell>
          <cell r="AI2532">
            <v>0</v>
          </cell>
          <cell r="AJ2532">
            <v>0</v>
          </cell>
          <cell r="AK2532">
            <v>0</v>
          </cell>
          <cell r="AL2532">
            <v>0</v>
          </cell>
          <cell r="AM2532">
            <v>0</v>
          </cell>
          <cell r="AN2532">
            <v>0</v>
          </cell>
          <cell r="AP2532">
            <v>0</v>
          </cell>
          <cell r="AT2532" t="str">
            <v>22</v>
          </cell>
        </row>
        <row r="2533">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D2533">
            <v>0</v>
          </cell>
          <cell r="AE2533">
            <v>0</v>
          </cell>
          <cell r="AF2533">
            <v>0</v>
          </cell>
          <cell r="AG2533">
            <v>0</v>
          </cell>
          <cell r="AH2533">
            <v>0</v>
          </cell>
          <cell r="AI2533">
            <v>0</v>
          </cell>
          <cell r="AJ2533">
            <v>0</v>
          </cell>
          <cell r="AK2533">
            <v>0</v>
          </cell>
          <cell r="AL2533">
            <v>0</v>
          </cell>
          <cell r="AM2533">
            <v>0</v>
          </cell>
          <cell r="AN2533">
            <v>0</v>
          </cell>
          <cell r="AP2533">
            <v>0</v>
          </cell>
          <cell r="AT2533" t="str">
            <v>58</v>
          </cell>
        </row>
        <row r="2534">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D2534">
            <v>-87491.634999999995</v>
          </cell>
          <cell r="AE2534">
            <v>-49213.837500000001</v>
          </cell>
          <cell r="AF2534">
            <v>-21872.664999999997</v>
          </cell>
          <cell r="AG2534">
            <v>-5468.1175000000003</v>
          </cell>
          <cell r="AH2534">
            <v>0</v>
          </cell>
          <cell r="AI2534">
            <v>0</v>
          </cell>
          <cell r="AJ2534">
            <v>0</v>
          </cell>
          <cell r="AK2534">
            <v>0</v>
          </cell>
          <cell r="AL2534">
            <v>0</v>
          </cell>
          <cell r="AM2534">
            <v>0</v>
          </cell>
          <cell r="AN2534">
            <v>0</v>
          </cell>
          <cell r="AP2534">
            <v>0</v>
          </cell>
          <cell r="AT2534" t="str">
            <v>22</v>
          </cell>
        </row>
        <row r="2535">
          <cell r="J2535">
            <v>-5405671.5199999996</v>
          </cell>
          <cell r="K2535">
            <v>-5273825.82</v>
          </cell>
          <cell r="L2535">
            <v>-5141980.12</v>
          </cell>
          <cell r="M2535">
            <v>-5010134.42</v>
          </cell>
          <cell r="N2535">
            <v>-4878288.72</v>
          </cell>
          <cell r="O2535">
            <v>-4746443.0199999996</v>
          </cell>
          <cell r="P2535">
            <v>-4614597.32</v>
          </cell>
          <cell r="Q2535">
            <v>-4482751.62</v>
          </cell>
          <cell r="R2535">
            <v>-4350905.92</v>
          </cell>
          <cell r="S2535">
            <v>-4219060.22</v>
          </cell>
          <cell r="T2535">
            <v>-4087214.52</v>
          </cell>
          <cell r="U2535">
            <v>-3955368.82</v>
          </cell>
          <cell r="V2535">
            <v>-3823523.12</v>
          </cell>
          <cell r="W2535">
            <v>-3691677.42</v>
          </cell>
          <cell r="X2535">
            <v>-3559831.72</v>
          </cell>
          <cell r="Y2535">
            <v>-3427986.02</v>
          </cell>
          <cell r="Z2535">
            <v>-3296140.32</v>
          </cell>
          <cell r="AA2535">
            <v>-3164294.62</v>
          </cell>
          <cell r="AD2535">
            <v>-5273825.82</v>
          </cell>
          <cell r="AE2535">
            <v>-5141980.1199999992</v>
          </cell>
          <cell r="AF2535">
            <v>-5010134.4200000009</v>
          </cell>
          <cell r="AG2535">
            <v>-4878288.72</v>
          </cell>
          <cell r="AH2535">
            <v>-4746443.0199999996</v>
          </cell>
          <cell r="AI2535">
            <v>-4614597.32</v>
          </cell>
          <cell r="AJ2535">
            <v>-4482751.62</v>
          </cell>
          <cell r="AK2535">
            <v>-4350905.9200000009</v>
          </cell>
          <cell r="AL2535">
            <v>-4219060.22</v>
          </cell>
          <cell r="AM2535">
            <v>-4087214.5200000009</v>
          </cell>
          <cell r="AN2535">
            <v>-3955368.8200000003</v>
          </cell>
          <cell r="AP2535">
            <v>-3691677.42</v>
          </cell>
          <cell r="AT2535" t="str">
            <v>22</v>
          </cell>
        </row>
        <row r="2536">
          <cell r="J2536">
            <v>-569540.97</v>
          </cell>
          <cell r="K2536">
            <v>-549901.42000000004</v>
          </cell>
          <cell r="L2536">
            <v>-530261.87</v>
          </cell>
          <cell r="M2536">
            <v>-510622.32</v>
          </cell>
          <cell r="N2536">
            <v>-490982.77</v>
          </cell>
          <cell r="O2536">
            <v>-471343.22</v>
          </cell>
          <cell r="P2536">
            <v>-451703.67</v>
          </cell>
          <cell r="Q2536">
            <v>-432064.12</v>
          </cell>
          <cell r="R2536">
            <v>-412424.57</v>
          </cell>
          <cell r="S2536">
            <v>-392785.02</v>
          </cell>
          <cell r="T2536">
            <v>-373145.47</v>
          </cell>
          <cell r="U2536">
            <v>-353505.92</v>
          </cell>
          <cell r="V2536">
            <v>-333866.37</v>
          </cell>
          <cell r="W2536">
            <v>-314226.82</v>
          </cell>
          <cell r="X2536">
            <v>-294587.27</v>
          </cell>
          <cell r="Y2536">
            <v>-274947.71999999997</v>
          </cell>
          <cell r="Z2536">
            <v>-255308.17</v>
          </cell>
          <cell r="AA2536">
            <v>-235668.62</v>
          </cell>
          <cell r="AD2536">
            <v>-549901.42000000004</v>
          </cell>
          <cell r="AE2536">
            <v>-530261.87</v>
          </cell>
          <cell r="AF2536">
            <v>-510622.32000000007</v>
          </cell>
          <cell r="AG2536">
            <v>-490982.77</v>
          </cell>
          <cell r="AH2536">
            <v>-471343.22000000003</v>
          </cell>
          <cell r="AI2536">
            <v>-451703.67</v>
          </cell>
          <cell r="AJ2536">
            <v>-432064.12000000005</v>
          </cell>
          <cell r="AK2536">
            <v>-412424.57000000007</v>
          </cell>
          <cell r="AL2536">
            <v>-392785.02</v>
          </cell>
          <cell r="AM2536">
            <v>-373145.46999999991</v>
          </cell>
          <cell r="AN2536">
            <v>-353505.92</v>
          </cell>
          <cell r="AP2536">
            <v>-314226.82</v>
          </cell>
          <cell r="AT2536" t="str">
            <v>22</v>
          </cell>
        </row>
        <row r="2537">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D2537">
            <v>0</v>
          </cell>
          <cell r="AE2537">
            <v>0</v>
          </cell>
          <cell r="AF2537">
            <v>0</v>
          </cell>
          <cell r="AG2537">
            <v>0</v>
          </cell>
          <cell r="AH2537">
            <v>0</v>
          </cell>
          <cell r="AI2537">
            <v>0</v>
          </cell>
          <cell r="AJ2537">
            <v>0</v>
          </cell>
          <cell r="AK2537">
            <v>0</v>
          </cell>
          <cell r="AL2537">
            <v>0</v>
          </cell>
          <cell r="AM2537">
            <v>0</v>
          </cell>
          <cell r="AN2537">
            <v>0</v>
          </cell>
          <cell r="AP2537">
            <v>0</v>
          </cell>
          <cell r="AT2537" t="str">
            <v>22</v>
          </cell>
        </row>
        <row r="2538">
          <cell r="J2538">
            <v>-2674841.4</v>
          </cell>
          <cell r="K2538">
            <v>-2704389.1</v>
          </cell>
          <cell r="L2538">
            <v>-2704389.1</v>
          </cell>
          <cell r="M2538">
            <v>-2704389.1</v>
          </cell>
          <cell r="N2538">
            <v>-2720382.7</v>
          </cell>
          <cell r="O2538">
            <v>-2720382.7</v>
          </cell>
          <cell r="P2538">
            <v>-2720382.7</v>
          </cell>
          <cell r="Q2538">
            <v>-2706973.85</v>
          </cell>
          <cell r="R2538">
            <v>-2706973.85</v>
          </cell>
          <cell r="S2538">
            <v>-2706973.85</v>
          </cell>
          <cell r="T2538">
            <v>-2683734.2000000002</v>
          </cell>
          <cell r="U2538">
            <v>-2683734.2000000002</v>
          </cell>
          <cell r="V2538">
            <v>-2683734.2000000002</v>
          </cell>
          <cell r="W2538">
            <v>-2659889.75</v>
          </cell>
          <cell r="X2538">
            <v>-2659889.75</v>
          </cell>
          <cell r="Y2538">
            <v>-2659889.75</v>
          </cell>
          <cell r="Z2538">
            <v>-2627938.6</v>
          </cell>
          <cell r="AA2538">
            <v>-2627938.6</v>
          </cell>
          <cell r="AD2538">
            <v>-2670342.4125000001</v>
          </cell>
          <cell r="AE2538">
            <v>-2688532.3791666669</v>
          </cell>
          <cell r="AF2538">
            <v>-2696522.9083333332</v>
          </cell>
          <cell r="AG2538">
            <v>-2701141.3041666672</v>
          </cell>
          <cell r="AH2538">
            <v>-2702758.3625000003</v>
          </cell>
          <cell r="AI2538">
            <v>-2703499.4291666667</v>
          </cell>
          <cell r="AJ2538">
            <v>-2702015.8229166665</v>
          </cell>
          <cell r="AK2538">
            <v>-2698307.5437499997</v>
          </cell>
          <cell r="AL2538">
            <v>-2694599.2645833334</v>
          </cell>
          <cell r="AM2538">
            <v>-2688893.2874999996</v>
          </cell>
          <cell r="AN2538">
            <v>-2681189.6125000003</v>
          </cell>
          <cell r="AP2538">
            <v>-2621405.9316666671</v>
          </cell>
          <cell r="AT2538" t="str">
            <v>57</v>
          </cell>
        </row>
        <row r="2539">
          <cell r="J2539">
            <v>-11298422.960000001</v>
          </cell>
          <cell r="K2539">
            <v>-12095246.99</v>
          </cell>
          <cell r="L2539">
            <v>-11645988.84</v>
          </cell>
          <cell r="M2539">
            <v>-11130138.9</v>
          </cell>
          <cell r="N2539">
            <v>-11547767.4</v>
          </cell>
          <cell r="O2539">
            <v>-9920902.9499999993</v>
          </cell>
          <cell r="P2539">
            <v>-10227737.52</v>
          </cell>
          <cell r="Q2539">
            <v>-7896216.6100000003</v>
          </cell>
          <cell r="R2539">
            <v>-6778605.3899999997</v>
          </cell>
          <cell r="S2539">
            <v>-7850109.1500000004</v>
          </cell>
          <cell r="T2539">
            <v>-8347447.6699999999</v>
          </cell>
          <cell r="U2539">
            <v>-9732744.5800000001</v>
          </cell>
          <cell r="V2539">
            <v>-7209701.4800000004</v>
          </cell>
          <cell r="W2539">
            <v>-7051664.4900000002</v>
          </cell>
          <cell r="X2539">
            <v>-6767082.6900000004</v>
          </cell>
          <cell r="Y2539">
            <v>-5552101.8499999996</v>
          </cell>
          <cell r="Z2539">
            <v>-5064395.2300000004</v>
          </cell>
          <cell r="AA2539">
            <v>-2914667.85</v>
          </cell>
          <cell r="AD2539">
            <v>-10462152.432083335</v>
          </cell>
          <cell r="AE2539">
            <v>-10500414.728750002</v>
          </cell>
          <cell r="AF2539">
            <v>-10423953.358333334</v>
          </cell>
          <cell r="AG2539">
            <v>-10261947.5425</v>
          </cell>
          <cell r="AH2539">
            <v>-10017663.124583334</v>
          </cell>
          <cell r="AI2539">
            <v>-9702247.3516666666</v>
          </cell>
          <cell r="AJ2539">
            <v>-9321734.6858333331</v>
          </cell>
          <cell r="AK2539">
            <v>-8908297.6587499995</v>
          </cell>
          <cell r="AL2539">
            <v>-8472591.6920833346</v>
          </cell>
          <cell r="AM2539">
            <v>-7970032.9745833315</v>
          </cell>
          <cell r="AN2539">
            <v>-7407966.0050000018</v>
          </cell>
          <cell r="AP2539">
            <v>-6029274.7316666665</v>
          </cell>
          <cell r="AT2539" t="str">
            <v>22</v>
          </cell>
        </row>
        <row r="2540">
          <cell r="J2540">
            <v>-27011594.370000001</v>
          </cell>
          <cell r="K2540">
            <v>-27418685.93</v>
          </cell>
          <cell r="L2540">
            <v>-27599853.34</v>
          </cell>
          <cell r="M2540">
            <v>-27913578.59</v>
          </cell>
          <cell r="N2540">
            <v>-28174889.32</v>
          </cell>
          <cell r="O2540">
            <v>-28761313.370000001</v>
          </cell>
          <cell r="P2540">
            <v>-31253329.280000001</v>
          </cell>
          <cell r="Q2540">
            <v>-29002797.48</v>
          </cell>
          <cell r="R2540">
            <v>-25575874.640000001</v>
          </cell>
          <cell r="S2540">
            <v>-24818236.210000001</v>
          </cell>
          <cell r="T2540">
            <v>-24044486.359999999</v>
          </cell>
          <cell r="U2540">
            <v>-23944665.079999998</v>
          </cell>
          <cell r="V2540">
            <v>-23144691.969999999</v>
          </cell>
          <cell r="W2540">
            <v>-23224488.18</v>
          </cell>
          <cell r="X2540">
            <v>-23622833.760000002</v>
          </cell>
          <cell r="Y2540">
            <v>-23900395.43</v>
          </cell>
          <cell r="Z2540">
            <v>-24332861.859999999</v>
          </cell>
          <cell r="AA2540">
            <v>-23788022.039999999</v>
          </cell>
          <cell r="AD2540">
            <v>-26685310.420416668</v>
          </cell>
          <cell r="AE2540">
            <v>-27209998.61375</v>
          </cell>
          <cell r="AF2540">
            <v>-27441018.375</v>
          </cell>
          <cell r="AG2540">
            <v>-27453119.303333331</v>
          </cell>
          <cell r="AH2540">
            <v>-27272115.625833333</v>
          </cell>
          <cell r="AI2540">
            <v>-26965487.730833333</v>
          </cell>
          <cell r="AJ2540">
            <v>-26629608.557916667</v>
          </cell>
          <cell r="AK2540">
            <v>-26289141.169166666</v>
          </cell>
          <cell r="AL2540">
            <v>-25956216.055000003</v>
          </cell>
          <cell r="AM2540">
            <v>-25628915.612499997</v>
          </cell>
          <cell r="AN2540">
            <v>-25261610.662916664</v>
          </cell>
          <cell r="AP2540">
            <v>-23736282.198333334</v>
          </cell>
          <cell r="AT2540" t="str">
            <v>39</v>
          </cell>
        </row>
        <row r="2541">
          <cell r="J2541">
            <v>-3584342.21</v>
          </cell>
          <cell r="K2541">
            <v>-3822824.39</v>
          </cell>
          <cell r="L2541">
            <v>-3798380.68</v>
          </cell>
          <cell r="M2541">
            <v>-3859340.79</v>
          </cell>
          <cell r="N2541">
            <v>-4135310.84</v>
          </cell>
          <cell r="O2541">
            <v>-4418976.51</v>
          </cell>
          <cell r="P2541">
            <v>-5005788.16</v>
          </cell>
          <cell r="Q2541">
            <v>-4942317.41</v>
          </cell>
          <cell r="R2541">
            <v>-5043301.3</v>
          </cell>
          <cell r="S2541">
            <v>-5674817.79</v>
          </cell>
          <cell r="T2541">
            <v>-6174801.6600000001</v>
          </cell>
          <cell r="U2541">
            <v>-6821865.0300000003</v>
          </cell>
          <cell r="V2541">
            <v>-5553229.2300000004</v>
          </cell>
          <cell r="W2541">
            <v>-5430668.7999999998</v>
          </cell>
          <cell r="X2541">
            <v>-5392144.4900000002</v>
          </cell>
          <cell r="Y2541">
            <v>-5093890.0599999996</v>
          </cell>
          <cell r="Z2541">
            <v>-5431238.8099999996</v>
          </cell>
          <cell r="AA2541">
            <v>-5402826.4699999997</v>
          </cell>
          <cell r="AD2541">
            <v>-3989036.8529166658</v>
          </cell>
          <cell r="AE2541">
            <v>-4147265.5833333335</v>
          </cell>
          <cell r="AF2541">
            <v>-4322479.0216666665</v>
          </cell>
          <cell r="AG2541">
            <v>-4508485.8924999991</v>
          </cell>
          <cell r="AH2541">
            <v>-4686626.7241666662</v>
          </cell>
          <cell r="AI2541">
            <v>-4855542.5233333334</v>
          </cell>
          <cell r="AJ2541">
            <v>-5004572.9995833337</v>
          </cell>
          <cell r="AK2541">
            <v>-5137973.3420833331</v>
          </cell>
          <cell r="AL2541">
            <v>-5255819.7204166669</v>
          </cell>
          <cell r="AM2541">
            <v>-5361256.2720833337</v>
          </cell>
          <cell r="AN2541">
            <v>-5456247.019166667</v>
          </cell>
          <cell r="AP2541">
            <v>-5478677.5879166676</v>
          </cell>
          <cell r="AT2541" t="str">
            <v>22</v>
          </cell>
        </row>
        <row r="2542">
          <cell r="J2542">
            <v>-6480221.3399999999</v>
          </cell>
          <cell r="K2542">
            <v>-6450270.4800000004</v>
          </cell>
          <cell r="L2542">
            <v>-6403128.7699999996</v>
          </cell>
          <cell r="M2542">
            <v>-6479790.3399999999</v>
          </cell>
          <cell r="N2542">
            <v>-6349302.1699999999</v>
          </cell>
          <cell r="O2542">
            <v>-6546987.6500000004</v>
          </cell>
          <cell r="P2542">
            <v>-7232177.0899999999</v>
          </cell>
          <cell r="Q2542">
            <v>-6860005.9500000002</v>
          </cell>
          <cell r="R2542">
            <v>-5818333.0700000003</v>
          </cell>
          <cell r="S2542">
            <v>-5554250.4500000002</v>
          </cell>
          <cell r="T2542">
            <v>-5156444.03</v>
          </cell>
          <cell r="U2542">
            <v>-5000872.93</v>
          </cell>
          <cell r="V2542">
            <v>-4538010.17</v>
          </cell>
          <cell r="W2542">
            <v>-4406058.66</v>
          </cell>
          <cell r="X2542">
            <v>-4312881.63</v>
          </cell>
          <cell r="Y2542">
            <v>-4262102.24</v>
          </cell>
          <cell r="Z2542">
            <v>-4198032.9400000004</v>
          </cell>
          <cell r="AA2542">
            <v>-4007627.18</v>
          </cell>
          <cell r="AD2542">
            <v>-6303592.4379166663</v>
          </cell>
          <cell r="AE2542">
            <v>-6412071.6875000009</v>
          </cell>
          <cell r="AF2542">
            <v>-6421511.8287500003</v>
          </cell>
          <cell r="AG2542">
            <v>-6368216.9279166656</v>
          </cell>
          <cell r="AH2542">
            <v>-6262732.5029166667</v>
          </cell>
          <cell r="AI2542">
            <v>-6113389.8904166669</v>
          </cell>
          <cell r="AJ2542">
            <v>-5947288.9325000001</v>
          </cell>
          <cell r="AK2542">
            <v>-5775019.8091666671</v>
          </cell>
          <cell r="AL2542">
            <v>-5595522.5075000003</v>
          </cell>
          <cell r="AM2542">
            <v>-5413482.6187500004</v>
          </cell>
          <cell r="AN2542">
            <v>-5218039.7145833327</v>
          </cell>
          <cell r="AP2542">
            <v>-4627713.4904166665</v>
          </cell>
          <cell r="AT2542" t="str">
            <v>39</v>
          </cell>
        </row>
        <row r="2543">
          <cell r="J2543">
            <v>-12612463.93</v>
          </cell>
          <cell r="K2543">
            <v>-11573608.98</v>
          </cell>
          <cell r="L2543">
            <v>-11744868.880000001</v>
          </cell>
          <cell r="M2543">
            <v>-11265621.93</v>
          </cell>
          <cell r="N2543">
            <v>-11463316.98</v>
          </cell>
          <cell r="O2543">
            <v>-11444673.18</v>
          </cell>
          <cell r="P2543">
            <v>-11372492.33</v>
          </cell>
          <cell r="Q2543">
            <v>-698204.58</v>
          </cell>
          <cell r="R2543">
            <v>-99134.78</v>
          </cell>
          <cell r="S2543">
            <v>17165.669999999998</v>
          </cell>
          <cell r="T2543">
            <v>33396.65</v>
          </cell>
          <cell r="U2543">
            <v>-195555.15</v>
          </cell>
          <cell r="V2543">
            <v>-480941.3</v>
          </cell>
          <cell r="W2543">
            <v>-885722.95</v>
          </cell>
          <cell r="X2543">
            <v>-1204589.05</v>
          </cell>
          <cell r="Y2543">
            <v>-672310.45</v>
          </cell>
          <cell r="Z2543">
            <v>-818053.25</v>
          </cell>
          <cell r="AA2543">
            <v>-893511.15</v>
          </cell>
          <cell r="AD2543">
            <v>-10966050.925833331</v>
          </cell>
          <cell r="AE2543">
            <v>-10127355.379999997</v>
          </cell>
          <cell r="AF2543">
            <v>-9250551.4841666687</v>
          </cell>
          <cell r="AG2543">
            <v>-8329937.0329166679</v>
          </cell>
          <cell r="AH2543">
            <v>-7361151.9741666652</v>
          </cell>
          <cell r="AI2543">
            <v>-6362801.4237499991</v>
          </cell>
          <cell r="AJ2543">
            <v>-5411992.7295833332</v>
          </cell>
          <cell r="AK2543">
            <v>-4527485.8187500006</v>
          </cell>
          <cell r="AL2543">
            <v>-3646919.5141666662</v>
          </cell>
          <cell r="AM2543">
            <v>-2761978.8804166666</v>
          </cell>
          <cell r="AN2543">
            <v>-1878794.4737499999</v>
          </cell>
          <cell r="AP2543">
            <v>-506946.25833333336</v>
          </cell>
          <cell r="AT2543" t="str">
            <v>22</v>
          </cell>
        </row>
        <row r="2544">
          <cell r="J2544">
            <v>-3804827.35</v>
          </cell>
          <cell r="K2544">
            <v>-3986156.75</v>
          </cell>
          <cell r="L2544">
            <v>-4323923.2</v>
          </cell>
          <cell r="M2544">
            <v>-4587812.7</v>
          </cell>
          <cell r="N2544">
            <v>-4888014</v>
          </cell>
          <cell r="O2544">
            <v>-4961211.5999999996</v>
          </cell>
          <cell r="P2544">
            <v>-4846383.25</v>
          </cell>
          <cell r="Q2544">
            <v>-399078.15</v>
          </cell>
          <cell r="R2544">
            <v>461188.6</v>
          </cell>
          <cell r="S2544">
            <v>932013.5</v>
          </cell>
          <cell r="T2544">
            <v>1517011.22</v>
          </cell>
          <cell r="U2544">
            <v>1688015.27</v>
          </cell>
          <cell r="V2544">
            <v>1523857.57</v>
          </cell>
          <cell r="W2544">
            <v>1193300.77</v>
          </cell>
          <cell r="X2544">
            <v>810815.52</v>
          </cell>
          <cell r="Y2544">
            <v>560880.17000000004</v>
          </cell>
          <cell r="Z2544">
            <v>167328.26999999999</v>
          </cell>
          <cell r="AA2544">
            <v>161563.07</v>
          </cell>
          <cell r="AD2544">
            <v>-3888767.7833333337</v>
          </cell>
          <cell r="AE2544">
            <v>-3596108.1262500002</v>
          </cell>
          <cell r="AF2544">
            <v>-3270050.3024999998</v>
          </cell>
          <cell r="AG2544">
            <v>-2900348.5554166664</v>
          </cell>
          <cell r="AH2544">
            <v>-2483404.6808333332</v>
          </cell>
          <cell r="AI2544">
            <v>-2044569.6624999999</v>
          </cell>
          <cell r="AJ2544">
            <v>-1606730.3941666663</v>
          </cell>
          <cell r="AK2544">
            <v>-1176972.2174999996</v>
          </cell>
          <cell r="AL2544">
            <v>-748495.90125000011</v>
          </cell>
          <cell r="AM2544">
            <v>-323327.7704166667</v>
          </cell>
          <cell r="AN2544">
            <v>100760.4354166666</v>
          </cell>
          <cell r="AP2544">
            <v>822722.6908333333</v>
          </cell>
          <cell r="AT2544" t="str">
            <v>39</v>
          </cell>
        </row>
        <row r="2545">
          <cell r="J2545">
            <v>-536942.6</v>
          </cell>
          <cell r="K2545">
            <v>-380565.1</v>
          </cell>
          <cell r="L2545">
            <v>-674291.02</v>
          </cell>
          <cell r="M2545">
            <v>-304131.76</v>
          </cell>
          <cell r="N2545">
            <v>-94629.3</v>
          </cell>
          <cell r="O2545">
            <v>-122314.13</v>
          </cell>
          <cell r="P2545">
            <v>-285267.44</v>
          </cell>
          <cell r="Q2545">
            <v>-267568.02</v>
          </cell>
          <cell r="R2545">
            <v>-303353.55</v>
          </cell>
          <cell r="S2545">
            <v>-237605.3</v>
          </cell>
          <cell r="T2545">
            <v>-249396.46</v>
          </cell>
          <cell r="U2545">
            <v>-143498.46</v>
          </cell>
          <cell r="V2545">
            <v>304515.34000000003</v>
          </cell>
          <cell r="W2545">
            <v>419644.41</v>
          </cell>
          <cell r="X2545">
            <v>411789.56</v>
          </cell>
          <cell r="Y2545">
            <v>541994.30000000005</v>
          </cell>
          <cell r="Z2545">
            <v>562158.53</v>
          </cell>
          <cell r="AA2545">
            <v>448569.66</v>
          </cell>
          <cell r="AD2545">
            <v>-680951.30374999985</v>
          </cell>
          <cell r="AE2545">
            <v>-609397.90374999994</v>
          </cell>
          <cell r="AF2545">
            <v>-531640.68541666679</v>
          </cell>
          <cell r="AG2545">
            <v>-448009.42874999996</v>
          </cell>
          <cell r="AH2545">
            <v>-351413.10999999993</v>
          </cell>
          <cell r="AI2545">
            <v>-264902.84749999997</v>
          </cell>
          <cell r="AJ2545">
            <v>-196500.03708333336</v>
          </cell>
          <cell r="AK2545">
            <v>-117904.61666666665</v>
          </cell>
          <cell r="AL2545">
            <v>-37396.006666666653</v>
          </cell>
          <cell r="AM2545">
            <v>25225.405416666665</v>
          </cell>
          <cell r="AN2545">
            <v>76378.389583333352</v>
          </cell>
          <cell r="AP2545">
            <v>153949.68291666667</v>
          </cell>
          <cell r="AT2545" t="str">
            <v>22</v>
          </cell>
        </row>
        <row r="2546">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D2546">
            <v>0</v>
          </cell>
          <cell r="AE2546">
            <v>0</v>
          </cell>
          <cell r="AF2546">
            <v>0</v>
          </cell>
          <cell r="AG2546">
            <v>0</v>
          </cell>
          <cell r="AH2546">
            <v>0</v>
          </cell>
          <cell r="AI2546">
            <v>0</v>
          </cell>
          <cell r="AJ2546">
            <v>0</v>
          </cell>
          <cell r="AK2546">
            <v>0</v>
          </cell>
          <cell r="AL2546">
            <v>0</v>
          </cell>
          <cell r="AM2546">
            <v>0</v>
          </cell>
          <cell r="AN2546">
            <v>0</v>
          </cell>
          <cell r="AP2546">
            <v>0</v>
          </cell>
          <cell r="AT2546" t="str">
            <v>39</v>
          </cell>
        </row>
        <row r="2547">
          <cell r="J2547">
            <v>-5653811.6500000004</v>
          </cell>
          <cell r="K2547">
            <v>-7424741.5599999996</v>
          </cell>
          <cell r="L2547">
            <v>-7786002.5999999996</v>
          </cell>
          <cell r="M2547">
            <v>-7980941.25</v>
          </cell>
          <cell r="N2547">
            <v>-7856467.4800000004</v>
          </cell>
          <cell r="O2547">
            <v>-7772547.5499999998</v>
          </cell>
          <cell r="P2547">
            <v>-7703362.4299999997</v>
          </cell>
          <cell r="Q2547">
            <v>-7554899.6600000001</v>
          </cell>
          <cell r="R2547">
            <v>-7432297.2000000002</v>
          </cell>
          <cell r="S2547">
            <v>-7307618.9000000004</v>
          </cell>
          <cell r="T2547">
            <v>-7320725.3799999999</v>
          </cell>
          <cell r="U2547">
            <v>-7557761.0300000003</v>
          </cell>
          <cell r="V2547">
            <v>-7941948.71</v>
          </cell>
          <cell r="W2547">
            <v>-9346719.5999999996</v>
          </cell>
          <cell r="X2547">
            <v>-11565789.539999999</v>
          </cell>
          <cell r="Y2547">
            <v>-11670358.289999999</v>
          </cell>
          <cell r="Z2547">
            <v>-11961451.5</v>
          </cell>
          <cell r="AA2547">
            <v>-11869039.58</v>
          </cell>
          <cell r="AD2547">
            <v>-6925228.6279166676</v>
          </cell>
          <cell r="AE2547">
            <v>-7035791.8316666661</v>
          </cell>
          <cell r="AF2547">
            <v>-7140818.9754166668</v>
          </cell>
          <cell r="AG2547">
            <v>-7246629.2558333352</v>
          </cell>
          <cell r="AH2547">
            <v>-7374259.0458333343</v>
          </cell>
          <cell r="AI2547">
            <v>-7541270.4349999996</v>
          </cell>
          <cell r="AJ2547">
            <v>-7716691.8975</v>
          </cell>
          <cell r="AK2547">
            <v>-7954265.4383333325</v>
          </cell>
          <cell r="AL2547">
            <v>-8265482.2708333321</v>
          </cell>
          <cell r="AM2547">
            <v>-8590248.9816666655</v>
          </cell>
          <cell r="AN2547">
            <v>-8931977.1504166666</v>
          </cell>
          <cell r="AP2547">
            <v>-9604631.4670833331</v>
          </cell>
          <cell r="AT2547">
            <v>0</v>
          </cell>
        </row>
        <row r="2548">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D2548">
            <v>0</v>
          </cell>
          <cell r="AE2548">
            <v>0</v>
          </cell>
          <cell r="AF2548">
            <v>0</v>
          </cell>
          <cell r="AG2548">
            <v>0</v>
          </cell>
          <cell r="AH2548">
            <v>0</v>
          </cell>
          <cell r="AI2548">
            <v>0</v>
          </cell>
          <cell r="AJ2548">
            <v>0</v>
          </cell>
          <cell r="AK2548">
            <v>0</v>
          </cell>
          <cell r="AL2548">
            <v>0</v>
          </cell>
          <cell r="AM2548">
            <v>0</v>
          </cell>
          <cell r="AN2548">
            <v>0</v>
          </cell>
          <cell r="AP2548">
            <v>0</v>
          </cell>
          <cell r="AT2548" t="str">
            <v>39</v>
          </cell>
        </row>
        <row r="2549">
          <cell r="J2549">
            <v>-2342261.56</v>
          </cell>
          <cell r="K2549">
            <v>-2865768.23</v>
          </cell>
          <cell r="L2549">
            <v>-3220535.25</v>
          </cell>
          <cell r="M2549">
            <v>-2722326.78</v>
          </cell>
          <cell r="N2549">
            <v>-2615399.0299999998</v>
          </cell>
          <cell r="O2549">
            <v>-2524654.59</v>
          </cell>
          <cell r="P2549">
            <v>-2441151.0499999998</v>
          </cell>
          <cell r="Q2549">
            <v>-2306251.17</v>
          </cell>
          <cell r="R2549">
            <v>-2183767.4700000002</v>
          </cell>
          <cell r="S2549">
            <v>-2061283.78</v>
          </cell>
          <cell r="T2549">
            <v>-1938800.08</v>
          </cell>
          <cell r="U2549">
            <v>-1816316.38</v>
          </cell>
          <cell r="V2549">
            <v>-2133546.89</v>
          </cell>
          <cell r="W2549">
            <v>-2252757.0299999998</v>
          </cell>
          <cell r="X2549">
            <v>-2533893.4900000002</v>
          </cell>
          <cell r="Y2549">
            <v>-2443338.11</v>
          </cell>
          <cell r="Z2549">
            <v>-2406762.73</v>
          </cell>
          <cell r="AA2549">
            <v>-3256106.63</v>
          </cell>
          <cell r="AD2549">
            <v>-2401789.5975000001</v>
          </cell>
          <cell r="AE2549">
            <v>-2420261.15625</v>
          </cell>
          <cell r="AF2549">
            <v>-2435313.8558333335</v>
          </cell>
          <cell r="AG2549">
            <v>-2440909.8970833328</v>
          </cell>
          <cell r="AH2549">
            <v>-2429855.2920833328</v>
          </cell>
          <cell r="AI2549">
            <v>-2411179.8362500002</v>
          </cell>
          <cell r="AJ2549">
            <v>-2376941.2583333333</v>
          </cell>
          <cell r="AK2549">
            <v>-2322789.0516666672</v>
          </cell>
          <cell r="AL2549">
            <v>-2282554.4504166669</v>
          </cell>
          <cell r="AM2549">
            <v>-2262236.7433333332</v>
          </cell>
          <cell r="AN2549">
            <v>-2284020.7325000004</v>
          </cell>
          <cell r="AP2549">
            <v>-2408363.2754166666</v>
          </cell>
          <cell r="AT2549">
            <v>0</v>
          </cell>
        </row>
        <row r="2550">
          <cell r="J2550">
            <v>-3204663.99</v>
          </cell>
          <cell r="K2550">
            <v>-3105745.24</v>
          </cell>
          <cell r="L2550">
            <v>-3006826.49</v>
          </cell>
          <cell r="M2550">
            <v>-2907907.74</v>
          </cell>
          <cell r="N2550">
            <v>-2808988.99</v>
          </cell>
          <cell r="O2550">
            <v>-2710070.24</v>
          </cell>
          <cell r="P2550">
            <v>-2611151.4900000002</v>
          </cell>
          <cell r="Q2550">
            <v>-2512232.7400000002</v>
          </cell>
          <cell r="R2550">
            <v>-2413313.9900000002</v>
          </cell>
          <cell r="S2550">
            <v>-2314395.2400000002</v>
          </cell>
          <cell r="T2550">
            <v>-2215476.4900000002</v>
          </cell>
          <cell r="U2550">
            <v>-2116557.7400000002</v>
          </cell>
          <cell r="V2550">
            <v>-2017638.99</v>
          </cell>
          <cell r="W2550">
            <v>-1918720.24</v>
          </cell>
          <cell r="X2550">
            <v>-1819801.49</v>
          </cell>
          <cell r="Y2550">
            <v>-1720882.74</v>
          </cell>
          <cell r="Z2550">
            <v>-1621963.99</v>
          </cell>
          <cell r="AA2550">
            <v>-1523045.24</v>
          </cell>
          <cell r="AD2550">
            <v>-3105745.2400000016</v>
          </cell>
          <cell r="AE2550">
            <v>-3006826.4900000007</v>
          </cell>
          <cell r="AF2550">
            <v>-2907907.7400000007</v>
          </cell>
          <cell r="AG2550">
            <v>-2808988.9900000007</v>
          </cell>
          <cell r="AH2550">
            <v>-2710070.2400000007</v>
          </cell>
          <cell r="AI2550">
            <v>-2611151.4900000007</v>
          </cell>
          <cell r="AJ2550">
            <v>-2512232.7400000002</v>
          </cell>
          <cell r="AK2550">
            <v>-2413313.9900000002</v>
          </cell>
          <cell r="AL2550">
            <v>-2314395.2399999998</v>
          </cell>
          <cell r="AM2550">
            <v>-2215476.4899999998</v>
          </cell>
          <cell r="AN2550">
            <v>-2116557.7399999998</v>
          </cell>
          <cell r="AP2550">
            <v>-1918720.2399999995</v>
          </cell>
          <cell r="AT2550" t="str">
            <v>22</v>
          </cell>
        </row>
        <row r="2551">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D2551">
            <v>0</v>
          </cell>
          <cell r="AE2551">
            <v>0</v>
          </cell>
          <cell r="AF2551">
            <v>0</v>
          </cell>
          <cell r="AG2551">
            <v>0</v>
          </cell>
          <cell r="AH2551">
            <v>0</v>
          </cell>
          <cell r="AI2551">
            <v>0</v>
          </cell>
          <cell r="AJ2551">
            <v>0</v>
          </cell>
          <cell r="AK2551">
            <v>0</v>
          </cell>
          <cell r="AL2551">
            <v>0</v>
          </cell>
          <cell r="AM2551">
            <v>0</v>
          </cell>
          <cell r="AN2551">
            <v>0</v>
          </cell>
          <cell r="AP2551">
            <v>0</v>
          </cell>
          <cell r="AT2551" t="str">
            <v>22</v>
          </cell>
        </row>
        <row r="2552">
          <cell r="K2552">
            <v>0</v>
          </cell>
          <cell r="N2552">
            <v>0</v>
          </cell>
          <cell r="O2552">
            <v>0</v>
          </cell>
          <cell r="P2552">
            <v>0</v>
          </cell>
          <cell r="Q2552">
            <v>0</v>
          </cell>
          <cell r="R2552">
            <v>0</v>
          </cell>
          <cell r="S2552">
            <v>-2853557.92</v>
          </cell>
          <cell r="T2552">
            <v>-3096083.15</v>
          </cell>
          <cell r="U2552">
            <v>-2960048.96</v>
          </cell>
          <cell r="V2552">
            <v>-4094858.44</v>
          </cell>
          <cell r="W2552">
            <v>-4229236.74</v>
          </cell>
          <cell r="X2552">
            <v>-4275431.6399999997</v>
          </cell>
          <cell r="Y2552">
            <v>-4294996.87</v>
          </cell>
          <cell r="Z2552">
            <v>-4341084.78</v>
          </cell>
          <cell r="AA2552">
            <v>-5122042.3499999996</v>
          </cell>
          <cell r="AD2552">
            <v>0</v>
          </cell>
          <cell r="AF2552">
            <v>-118898.24666666666</v>
          </cell>
          <cell r="AG2552">
            <v>-366799.9579166667</v>
          </cell>
          <cell r="AH2552">
            <v>-619138.7958333334</v>
          </cell>
          <cell r="AI2552">
            <v>-913093.27083333349</v>
          </cell>
          <cell r="AJ2552">
            <v>-1259930.57</v>
          </cell>
          <cell r="AK2552">
            <v>-1614291.7525000002</v>
          </cell>
          <cell r="AL2552">
            <v>-1971392.9404166667</v>
          </cell>
          <cell r="AM2552">
            <v>-2331229.6758333337</v>
          </cell>
          <cell r="AN2552">
            <v>-2725526.6395833339</v>
          </cell>
          <cell r="AP2552">
            <v>-3840104.3579166667</v>
          </cell>
          <cell r="AT2552">
            <v>0</v>
          </cell>
        </row>
        <row r="2553">
          <cell r="K2553">
            <v>-11068951924.289999</v>
          </cell>
          <cell r="N2553">
            <v>-11215491565.459995</v>
          </cell>
          <cell r="O2553">
            <v>-11262865120.150005</v>
          </cell>
          <cell r="P2553">
            <v>-11386262391.700003</v>
          </cell>
          <cell r="Q2553">
            <v>-11593971660.009993</v>
          </cell>
          <cell r="R2553">
            <v>-11567262198.70999</v>
          </cell>
          <cell r="W2553">
            <v>-11394749750.969995</v>
          </cell>
          <cell r="X2553">
            <v>-11468802141.549999</v>
          </cell>
          <cell r="AD2553">
            <v>-11195789862.477919</v>
          </cell>
          <cell r="AH2553">
            <v>-11302749971.549583</v>
          </cell>
          <cell r="AJ2553">
            <v>-11354639724.488329</v>
          </cell>
          <cell r="AL2553">
            <v>-11412559055.393332</v>
          </cell>
          <cell r="AP2553">
            <v>-11565175117.222914</v>
          </cell>
          <cell r="AT2553" t="str">
            <v>1</v>
          </cell>
        </row>
        <row r="2554">
          <cell r="N2554">
            <v>0</v>
          </cell>
          <cell r="P2554">
            <v>-1.9073486328125E-5</v>
          </cell>
          <cell r="AH2554">
            <v>3.9736429850260419E-6</v>
          </cell>
          <cell r="AP2554">
            <v>1.71661376953125E-5</v>
          </cell>
          <cell r="AT2554">
            <v>0</v>
          </cell>
        </row>
        <row r="2555">
          <cell r="N2555">
            <v>11215491565</v>
          </cell>
          <cell r="P2555">
            <v>0</v>
          </cell>
        </row>
        <row r="2556">
          <cell r="N2556">
            <v>-0.45999526977539063</v>
          </cell>
          <cell r="P2556">
            <v>0</v>
          </cell>
        </row>
        <row r="2558">
          <cell r="AT2558" t="str">
            <v>Merch Inv</v>
          </cell>
        </row>
        <row r="2559">
          <cell r="AT2559">
            <v>0</v>
          </cell>
        </row>
        <row r="2560">
          <cell r="AT2560">
            <v>0</v>
          </cell>
        </row>
        <row r="2561">
          <cell r="AT2561" t="str">
            <v>Adjusted Check Total s/b Zero</v>
          </cell>
        </row>
        <row r="2562">
          <cell r="AT2562" t="str">
            <v>Avg</v>
          </cell>
        </row>
        <row r="2563">
          <cell r="AT2563" t="str">
            <v>Op</v>
          </cell>
        </row>
        <row r="2564">
          <cell r="AT2564" t="str">
            <v>Non-Op</v>
          </cell>
        </row>
        <row r="2568">
          <cell r="AT2568">
            <v>0</v>
          </cell>
        </row>
        <row r="2569">
          <cell r="AT2569">
            <v>0</v>
          </cell>
        </row>
        <row r="2570">
          <cell r="AT2570">
            <v>0</v>
          </cell>
        </row>
        <row r="2571">
          <cell r="AT2571">
            <v>0</v>
          </cell>
        </row>
        <row r="2572">
          <cell r="AT2572">
            <v>0</v>
          </cell>
        </row>
        <row r="2573">
          <cell r="AT2573">
            <v>0</v>
          </cell>
        </row>
        <row r="2574">
          <cell r="AT2574">
            <v>0</v>
          </cell>
        </row>
        <row r="2575">
          <cell r="AT2575">
            <v>0</v>
          </cell>
        </row>
        <row r="2576">
          <cell r="AT2576">
            <v>0</v>
          </cell>
        </row>
        <row r="2944">
          <cell r="AT2944">
            <v>0</v>
          </cell>
        </row>
        <row r="2945">
          <cell r="AT2945">
            <v>0</v>
          </cell>
        </row>
        <row r="2946">
          <cell r="AT2946">
            <v>0</v>
          </cell>
        </row>
        <row r="2947">
          <cell r="AT2947">
            <v>0</v>
          </cell>
        </row>
        <row r="2948">
          <cell r="AT2948">
            <v>0</v>
          </cell>
        </row>
        <row r="2949">
          <cell r="AT2949">
            <v>0</v>
          </cell>
        </row>
        <row r="2950">
          <cell r="AT2950">
            <v>0</v>
          </cell>
        </row>
        <row r="3018">
          <cell r="AT3018">
            <v>0</v>
          </cell>
        </row>
        <row r="3025">
          <cell r="AT3025">
            <v>0</v>
          </cell>
        </row>
        <row r="3026">
          <cell r="AT3026">
            <v>0</v>
          </cell>
        </row>
        <row r="3027">
          <cell r="AT3027">
            <v>0</v>
          </cell>
        </row>
        <row r="3028">
          <cell r="AT3028">
            <v>0</v>
          </cell>
        </row>
        <row r="3029">
          <cell r="AT3029">
            <v>0</v>
          </cell>
        </row>
        <row r="3030">
          <cell r="AT3030">
            <v>0</v>
          </cell>
        </row>
        <row r="3031">
          <cell r="AT3031">
            <v>0</v>
          </cell>
        </row>
        <row r="3032">
          <cell r="AT3032">
            <v>0</v>
          </cell>
        </row>
        <row r="3033">
          <cell r="AT3033">
            <v>0</v>
          </cell>
        </row>
        <row r="3034">
          <cell r="AT3034">
            <v>0</v>
          </cell>
        </row>
        <row r="3035">
          <cell r="AT3035">
            <v>0</v>
          </cell>
        </row>
        <row r="3036">
          <cell r="AT3036">
            <v>0</v>
          </cell>
        </row>
        <row r="3037">
          <cell r="AT3037">
            <v>0</v>
          </cell>
        </row>
        <row r="3493">
          <cell r="AT3493">
            <v>0</v>
          </cell>
        </row>
        <row r="3494">
          <cell r="AT3494">
            <v>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ow r="8">
          <cell r="C8">
            <v>0.85422738957607447</v>
          </cell>
        </row>
      </sheetData>
      <sheetData sheetId="56" refreshError="1"/>
      <sheetData sheetId="57" refreshError="1"/>
      <sheetData sheetId="58"/>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n0003b_contractstatus"/>
      <sheetName val="Sheet1"/>
      <sheetName val="Sheet2"/>
      <sheetName val="Sheet3"/>
    </sheetNames>
    <sheetDataSet>
      <sheetData sheetId="0" refreshError="1"/>
      <sheetData sheetId="1" refreshError="1">
        <row r="1147">
          <cell r="A1147" t="str">
            <v>00075427</v>
          </cell>
          <cell r="B1147" t="str">
            <v>1982-013-01 PL CWT - PSMFC</v>
          </cell>
        </row>
        <row r="1148">
          <cell r="A1148" t="str">
            <v>00075426</v>
          </cell>
          <cell r="B1148" t="str">
            <v>1982-013-02 PL CWT - ODFW</v>
          </cell>
        </row>
        <row r="1149">
          <cell r="A1149" t="str">
            <v>00075424</v>
          </cell>
          <cell r="B1149" t="str">
            <v>1982-013-03 PL CWT- USFWS</v>
          </cell>
        </row>
        <row r="1150">
          <cell r="A1150" t="str">
            <v>00038915</v>
          </cell>
          <cell r="B1150" t="str">
            <v>1982-013-04 PL WASHINGTON CWT</v>
          </cell>
        </row>
        <row r="1151">
          <cell r="A1151" t="str">
            <v>00075418</v>
          </cell>
          <cell r="B1151" t="str">
            <v>1982-013-04 PL WASHINGTON CWT</v>
          </cell>
        </row>
        <row r="1152">
          <cell r="A1152" t="str">
            <v>00038916</v>
          </cell>
          <cell r="B1152" t="str">
            <v>198201301 PL PSMFC CODED WIRE</v>
          </cell>
        </row>
        <row r="1153">
          <cell r="A1153" t="str">
            <v>00038077</v>
          </cell>
          <cell r="B1153" t="str">
            <v>1983-319-00 IL NEW FISH TAG SY</v>
          </cell>
        </row>
        <row r="1154">
          <cell r="A1154" t="str">
            <v>00031984</v>
          </cell>
          <cell r="B1154" t="str">
            <v>1983-319-00 PL NEW FISH TAG</v>
          </cell>
        </row>
        <row r="1155">
          <cell r="A1155" t="str">
            <v>00038330</v>
          </cell>
          <cell r="B1155" t="str">
            <v>1983-350-00 IL NEZ PERCE TRIBA</v>
          </cell>
        </row>
        <row r="1156">
          <cell r="A1156" t="str">
            <v>00002219</v>
          </cell>
          <cell r="B1156" t="str">
            <v>1983-350-00 PL NEZ PERCE HATCH</v>
          </cell>
        </row>
        <row r="1157">
          <cell r="A1157" t="str">
            <v>00035660</v>
          </cell>
          <cell r="B1157" t="str">
            <v>1983-350-00 PL NPTH</v>
          </cell>
        </row>
        <row r="1158">
          <cell r="A1158" t="str">
            <v>00037726</v>
          </cell>
          <cell r="B1158" t="str">
            <v>1983-350-03 PL NPTH M&amp;E</v>
          </cell>
        </row>
        <row r="1159">
          <cell r="A1159" t="str">
            <v>00038073</v>
          </cell>
          <cell r="B1159" t="str">
            <v>1983-435-00 IL BONIFER/MINTHOR</v>
          </cell>
        </row>
        <row r="1160">
          <cell r="A1160" t="str">
            <v>00036697</v>
          </cell>
          <cell r="B1160" t="str">
            <v>1983-435-00 PL UMATILLA SATELL</v>
          </cell>
        </row>
        <row r="1161">
          <cell r="A1161" t="str">
            <v>00038051</v>
          </cell>
          <cell r="B1161" t="str">
            <v>1983-436-00 IL UMATILLA PASSAG</v>
          </cell>
        </row>
        <row r="1162">
          <cell r="A1162" t="str">
            <v>00036020</v>
          </cell>
          <cell r="B1162" t="str">
            <v>1983-436-00 PL UMATILLA PASSAG</v>
          </cell>
        </row>
        <row r="1163">
          <cell r="A1163" t="str">
            <v>00038401</v>
          </cell>
          <cell r="B1163" t="str">
            <v>1984-021-00 IL MAINSTEM MIDDLE</v>
          </cell>
        </row>
        <row r="1164">
          <cell r="A1164" t="str">
            <v>00082710</v>
          </cell>
          <cell r="B1164" t="str">
            <v>1984-021-00 PL PROTECT AND ENH</v>
          </cell>
        </row>
        <row r="1165">
          <cell r="A1165" t="str">
            <v>00075971</v>
          </cell>
          <cell r="B1165" t="str">
            <v>1984-025-00 PL JOSEPH CREEK GR</v>
          </cell>
        </row>
        <row r="1166">
          <cell r="A1166" t="str">
            <v>00081283</v>
          </cell>
          <cell r="B1166" t="str">
            <v>1985-038-00 PL COLVILLE HATCHE</v>
          </cell>
        </row>
        <row r="1167">
          <cell r="A1167" t="str">
            <v>00079102</v>
          </cell>
          <cell r="B1167" t="str">
            <v>1985-062-00 PL PASSAGE IMPROVE</v>
          </cell>
        </row>
        <row r="1168">
          <cell r="A1168" t="str">
            <v>00038317</v>
          </cell>
          <cell r="B1168" t="str">
            <v>1986-050-00 IL EVAL STURGEON</v>
          </cell>
        </row>
        <row r="1169">
          <cell r="A1169" t="str">
            <v>00031998</v>
          </cell>
          <cell r="B1169" t="str">
            <v>1986-050-00 PL LOWER COLUMBIA</v>
          </cell>
        </row>
        <row r="1170">
          <cell r="A1170" t="str">
            <v>00032003</v>
          </cell>
          <cell r="B1170" t="str">
            <v>1986-050-01 PL LOWER COLUMBIA</v>
          </cell>
        </row>
        <row r="1171">
          <cell r="A1171" t="str">
            <v>00033573</v>
          </cell>
          <cell r="B1171" t="str">
            <v>1987-047-00 PL NEZ PERCE STATL</v>
          </cell>
        </row>
        <row r="1172">
          <cell r="A1172" t="str">
            <v>00037773</v>
          </cell>
          <cell r="B1172" t="str">
            <v>1987-099-00 IL IDFG DWORSHAK</v>
          </cell>
        </row>
        <row r="1173">
          <cell r="A1173" t="str">
            <v>00033577</v>
          </cell>
          <cell r="B1173" t="str">
            <v>1987-099-00 PL IDFG ACOUSTICS-</v>
          </cell>
        </row>
        <row r="1174">
          <cell r="A1174" t="str">
            <v>00037783</v>
          </cell>
          <cell r="B1174" t="str">
            <v>1987-100-01 IL UMATILLA HABITA</v>
          </cell>
        </row>
        <row r="1175">
          <cell r="A1175" t="str">
            <v>00033547</v>
          </cell>
          <cell r="B1175" t="str">
            <v>1987-100-01 PL UMATILLA TODD</v>
          </cell>
        </row>
        <row r="1176">
          <cell r="A1176" t="str">
            <v>00038671</v>
          </cell>
          <cell r="B1176" t="str">
            <v>1987-100-02 IL UMATILLA HABITA</v>
          </cell>
        </row>
        <row r="1177">
          <cell r="A1177" t="str">
            <v>00082687</v>
          </cell>
          <cell r="B1177" t="str">
            <v>1987-100-02 PL UMATILLA BASIN</v>
          </cell>
        </row>
        <row r="1178">
          <cell r="A1178" t="str">
            <v>00038078</v>
          </cell>
          <cell r="B1178" t="str">
            <v>1987-127-00 IL SMOLT MONITORIN</v>
          </cell>
        </row>
        <row r="1179">
          <cell r="A1179" t="str">
            <v>00039152</v>
          </cell>
          <cell r="B1179" t="str">
            <v>1987-127-00 PL  SMOLT MONITORI</v>
          </cell>
        </row>
        <row r="1180">
          <cell r="A1180" t="str">
            <v>00038403</v>
          </cell>
          <cell r="B1180" t="str">
            <v>1987-401-00 IL ASSESS SMOLT CO</v>
          </cell>
        </row>
        <row r="1181">
          <cell r="A1181" t="str">
            <v>00078779</v>
          </cell>
          <cell r="B1181" t="str">
            <v>1987-401-00 PL ASSESS SMOLT CO</v>
          </cell>
        </row>
        <row r="1182">
          <cell r="A1182" t="str">
            <v>00038052</v>
          </cell>
          <cell r="B1182" t="str">
            <v>1988-022-00 IL UMATILLA RIVERB</v>
          </cell>
        </row>
        <row r="1183">
          <cell r="A1183" t="str">
            <v>00036698</v>
          </cell>
          <cell r="B1183" t="str">
            <v>1988-022-00 PL UMATILLA FISH P</v>
          </cell>
        </row>
        <row r="1184">
          <cell r="A1184" t="str">
            <v>00038054</v>
          </cell>
          <cell r="B1184" t="str">
            <v>1988-053-01 IL NE OR HATCHERY</v>
          </cell>
        </row>
        <row r="1185">
          <cell r="A1185" t="str">
            <v>00036007</v>
          </cell>
          <cell r="B1185" t="str">
            <v>1988-053-01 PL GRANDE RONDE CO</v>
          </cell>
        </row>
        <row r="1186">
          <cell r="A1186" t="str">
            <v>00036019</v>
          </cell>
          <cell r="B1186" t="str">
            <v>1988-053-01 PL GRANDE RONDE SP</v>
          </cell>
        </row>
        <row r="1187">
          <cell r="A1187" t="str">
            <v>00076908</v>
          </cell>
          <cell r="B1187" t="str">
            <v>1988-053-01 PL GRANDE RONDE/IM</v>
          </cell>
        </row>
        <row r="1188">
          <cell r="A1188" t="str">
            <v>00002648</v>
          </cell>
          <cell r="B1188" t="str">
            <v>1988-053-01 PL NE HATCH MST PL</v>
          </cell>
        </row>
        <row r="1189">
          <cell r="A1189" t="str">
            <v>00038476</v>
          </cell>
          <cell r="B1189" t="str">
            <v>1988-053-02 PL UMATILLA SUPPL</v>
          </cell>
        </row>
        <row r="1190">
          <cell r="A1190" t="str">
            <v>00037757</v>
          </cell>
          <cell r="B1190" t="str">
            <v>1988-053-03 IL HOOD RIVER PROD</v>
          </cell>
        </row>
        <row r="1191">
          <cell r="A1191" t="str">
            <v>00036360</v>
          </cell>
          <cell r="B1191" t="str">
            <v>1988-053-03 PL HOOD RIVER PROD</v>
          </cell>
        </row>
        <row r="1192">
          <cell r="A1192" t="str">
            <v>00033581</v>
          </cell>
          <cell r="B1192" t="str">
            <v>1988-053-04 PL HOOD RIVER PROD</v>
          </cell>
        </row>
        <row r="1193">
          <cell r="A1193" t="str">
            <v>00038067</v>
          </cell>
          <cell r="B1193" t="str">
            <v>1988-053-05 IL NE ORE OUTPLNTG</v>
          </cell>
        </row>
        <row r="1194">
          <cell r="A1194" t="str">
            <v>00075284</v>
          </cell>
          <cell r="B1194" t="str">
            <v>1988-053-05 PL NEOH MASTER PLA</v>
          </cell>
        </row>
        <row r="1195">
          <cell r="A1195" t="str">
            <v>00075469</v>
          </cell>
          <cell r="B1195" t="str">
            <v>1988-053-06 PL HOOD RIVER PROD</v>
          </cell>
        </row>
        <row r="1196">
          <cell r="A1196" t="str">
            <v>00075471</v>
          </cell>
          <cell r="B1196" t="str">
            <v>1988-053-07 PL PARKDALE FISH</v>
          </cell>
        </row>
        <row r="1197">
          <cell r="A1197" t="str">
            <v>00082549</v>
          </cell>
          <cell r="B1197" t="str">
            <v>1988-053-08 PL HOOD RIVER PWR</v>
          </cell>
        </row>
        <row r="1198">
          <cell r="A1198" t="str">
            <v>00103538</v>
          </cell>
          <cell r="B1198" t="str">
            <v>1988-053-12 PL HOOD RIVER STEE</v>
          </cell>
        </row>
        <row r="1199">
          <cell r="A1199" t="str">
            <v>00103541</v>
          </cell>
          <cell r="B1199" t="str">
            <v>1988-053-13 PL HOOD RIVER THRE</v>
          </cell>
        </row>
        <row r="1200">
          <cell r="A1200" t="str">
            <v>00103560</v>
          </cell>
          <cell r="B1200" t="str">
            <v>1988-053-14 PL HOOD RIVER PROG</v>
          </cell>
        </row>
        <row r="1201">
          <cell r="A1201" t="str">
            <v>00037803</v>
          </cell>
          <cell r="B1201" t="str">
            <v>1988-064-00 IL EXPRMNTL STURGE</v>
          </cell>
        </row>
        <row r="1202">
          <cell r="A1202" t="str">
            <v>00033567</v>
          </cell>
          <cell r="B1202" t="str">
            <v>1988-064-00 PL IDFG VAUGHN</v>
          </cell>
        </row>
        <row r="1203">
          <cell r="A1203" t="str">
            <v>00033561</v>
          </cell>
          <cell r="B1203" t="str">
            <v>1988-065-00 PL SUE KOOTENAI</v>
          </cell>
        </row>
        <row r="1204">
          <cell r="A1204" t="str">
            <v>00078928</v>
          </cell>
          <cell r="B1204" t="str">
            <v>1988-108-04 PL PACIFIC NW HYDR</v>
          </cell>
        </row>
        <row r="1205">
          <cell r="A1205" t="str">
            <v>00035794</v>
          </cell>
          <cell r="B1205" t="str">
            <v>1988-108-04 PL STREAMNET (CIS/</v>
          </cell>
        </row>
        <row r="1206">
          <cell r="A1206" t="str">
            <v>00038860</v>
          </cell>
          <cell r="B1206" t="str">
            <v>1988-115-00 PL YAKIMA HATCHERY</v>
          </cell>
        </row>
        <row r="1207">
          <cell r="A1207" t="str">
            <v>00095020</v>
          </cell>
          <cell r="B1207" t="str">
            <v>1988-115-00 PL YAKIMA HATCHERY</v>
          </cell>
        </row>
        <row r="1208">
          <cell r="A1208" t="str">
            <v>00002751</v>
          </cell>
          <cell r="B1208" t="str">
            <v>1988-115-12 PL E CHIN ACCLIMAT</v>
          </cell>
        </row>
        <row r="1209">
          <cell r="A1209" t="str">
            <v>00099245</v>
          </cell>
          <cell r="B1209" t="str">
            <v>1988-115-25 PL  YKFP DESIGN AN</v>
          </cell>
        </row>
        <row r="1210">
          <cell r="A1210" t="str">
            <v>00037846</v>
          </cell>
          <cell r="B1210" t="str">
            <v>1988-120-25 IL YKFP - MANAGEME</v>
          </cell>
        </row>
        <row r="1211">
          <cell r="A1211" t="str">
            <v>00079017</v>
          </cell>
          <cell r="B1211" t="str">
            <v>1988-120-25 PL YKFP MANAGEMENT</v>
          </cell>
        </row>
        <row r="1212">
          <cell r="A1212" t="str">
            <v>00090341</v>
          </cell>
          <cell r="B1212" t="str">
            <v>1988-120-26 PL - YIN HATCHERY</v>
          </cell>
        </row>
        <row r="1213">
          <cell r="A1213" t="str">
            <v>00078786</v>
          </cell>
          <cell r="B1213" t="str">
            <v>1988-156-00 PL DUCK VALLEY RES</v>
          </cell>
        </row>
        <row r="1214">
          <cell r="A1214" t="str">
            <v>00107350</v>
          </cell>
          <cell r="B1214" t="str">
            <v>1988-156-01 PL DUCK VALLEY RES</v>
          </cell>
        </row>
        <row r="1215">
          <cell r="A1215" t="str">
            <v>00040048</v>
          </cell>
          <cell r="B1215" t="str">
            <v>1989-013-00 PL PSMFC CWT</v>
          </cell>
        </row>
        <row r="1216">
          <cell r="A1216" t="str">
            <v>00038063</v>
          </cell>
          <cell r="B1216" t="str">
            <v>1989-024-01 IL EVAL UMATILLA</v>
          </cell>
        </row>
        <row r="1217">
          <cell r="A1217" t="str">
            <v>00038060</v>
          </cell>
          <cell r="B1217" t="str">
            <v>1989-027-00 IL POWER/REPAY O&amp;M</v>
          </cell>
        </row>
        <row r="1218">
          <cell r="A1218" t="str">
            <v>00036084</v>
          </cell>
          <cell r="B1218" t="str">
            <v>1989-027-00 PL UMATILLA POWER</v>
          </cell>
        </row>
        <row r="1219">
          <cell r="A1219" t="str">
            <v>00038068</v>
          </cell>
          <cell r="B1219" t="str">
            <v>1989-035-00 IL UMATILLA HATCHE</v>
          </cell>
        </row>
        <row r="1220">
          <cell r="A1220" t="str">
            <v>00037105</v>
          </cell>
          <cell r="B1220" t="str">
            <v>1989-035-00 PL UMATILLA HATCH</v>
          </cell>
        </row>
        <row r="1221">
          <cell r="A1221" t="str">
            <v>00038396</v>
          </cell>
          <cell r="B1221" t="str">
            <v>1989-062-01 IL ANNUAL WORK PLA</v>
          </cell>
        </row>
        <row r="1222">
          <cell r="A1222" t="str">
            <v>00108696</v>
          </cell>
          <cell r="B1222" t="str">
            <v>1989-062-01 PL ANNUAL WORK PLA</v>
          </cell>
        </row>
        <row r="1223">
          <cell r="A1223" t="str">
            <v>00032640</v>
          </cell>
          <cell r="B1223" t="str">
            <v>1989-062-01 PL CBFWA ANNUAL WO</v>
          </cell>
        </row>
        <row r="1224">
          <cell r="A1224" t="str">
            <v>00038674</v>
          </cell>
          <cell r="B1224" t="str">
            <v>1989-065-00 IL ANN CD WIRE</v>
          </cell>
        </row>
        <row r="1225">
          <cell r="A1225" t="str">
            <v>00040052</v>
          </cell>
          <cell r="B1225" t="str">
            <v>1989-065-00 PL USFWS CWT MISS.</v>
          </cell>
        </row>
        <row r="1226">
          <cell r="A1226" t="str">
            <v>00040044</v>
          </cell>
          <cell r="B1226" t="str">
            <v>1989-066-00 PL WASHINGTON CWT</v>
          </cell>
        </row>
        <row r="1227">
          <cell r="A1227" t="str">
            <v>00040053</v>
          </cell>
          <cell r="B1227" t="str">
            <v>1989-069-00 PL ODFW CWT MISS.</v>
          </cell>
        </row>
        <row r="1228">
          <cell r="A1228" t="str">
            <v>00032529</v>
          </cell>
          <cell r="B1228" t="str">
            <v>1989-072-01 PL DOE-ORNL ISRP S</v>
          </cell>
        </row>
        <row r="1229">
          <cell r="A1229" t="str">
            <v>00038684</v>
          </cell>
          <cell r="B1229" t="str">
            <v>1989-096-00 IL GENTIC MON/EVAL</v>
          </cell>
        </row>
        <row r="1230">
          <cell r="A1230" t="str">
            <v>00089005</v>
          </cell>
          <cell r="B1230" t="str">
            <v>1989-096-00 PL GENETIC M &amp; E</v>
          </cell>
        </row>
        <row r="1231">
          <cell r="A1231" t="str">
            <v>00036687</v>
          </cell>
          <cell r="B1231" t="str">
            <v>1989-098-00 CN IDAHO SUPPLEMEN</v>
          </cell>
        </row>
        <row r="1232">
          <cell r="A1232" t="str">
            <v>00038686</v>
          </cell>
          <cell r="B1232" t="str">
            <v>1989-098-00 IL EVAL SUMMLMTG</v>
          </cell>
        </row>
        <row r="1233">
          <cell r="A1233" t="str">
            <v>00106021</v>
          </cell>
          <cell r="B1233" t="str">
            <v>1989-098-00 PL EVALUATION OF S</v>
          </cell>
        </row>
        <row r="1234">
          <cell r="A1234" t="str">
            <v>00092280</v>
          </cell>
          <cell r="B1234" t="str">
            <v>1989-098-00 SALMON SUPPLEMENTA</v>
          </cell>
        </row>
        <row r="1235">
          <cell r="A1235" t="str">
            <v>00036932</v>
          </cell>
          <cell r="B1235" t="str">
            <v>1989-098-01 PL IDAHO SUPPLEMEN</v>
          </cell>
        </row>
        <row r="1236">
          <cell r="A1236" t="str">
            <v>00083723</v>
          </cell>
          <cell r="B1236" t="str">
            <v>1989-098-01 PL SALMON SUPPLEME</v>
          </cell>
        </row>
        <row r="1237">
          <cell r="A1237" t="str">
            <v>00038688</v>
          </cell>
          <cell r="B1237" t="str">
            <v>1989-098-02 IL SALMON SUPPLE</v>
          </cell>
        </row>
        <row r="1238">
          <cell r="A1238" t="str">
            <v>00035790</v>
          </cell>
          <cell r="B1238" t="str">
            <v>1989-098-02 PL SALMON SUPPLEME</v>
          </cell>
        </row>
        <row r="1239">
          <cell r="A1239" t="str">
            <v>00037723</v>
          </cell>
          <cell r="B1239" t="str">
            <v>1989-098-03 PL SUPP STUDIES ID</v>
          </cell>
        </row>
        <row r="1240">
          <cell r="A1240" t="str">
            <v>00038404</v>
          </cell>
          <cell r="B1240" t="str">
            <v>1989-107-00 IL STATISTICAL SUP</v>
          </cell>
        </row>
        <row r="1241">
          <cell r="A1241" t="str">
            <v>00037210</v>
          </cell>
          <cell r="B1241" t="str">
            <v>1989-107-00 PL STATISTICAL SUP</v>
          </cell>
        </row>
        <row r="1242">
          <cell r="A1242" t="str">
            <v>00108441</v>
          </cell>
          <cell r="B1242" t="str">
            <v>1989-108-00 PL COLUMBIA RIVER</v>
          </cell>
        </row>
        <row r="1243">
          <cell r="A1243" t="str">
            <v>00084903</v>
          </cell>
          <cell r="B1243" t="str">
            <v>1989-108-00 PL MODELING &amp; EVAL</v>
          </cell>
        </row>
        <row r="1244">
          <cell r="A1244" t="str">
            <v>00037104</v>
          </cell>
          <cell r="B1244" t="str">
            <v>198902400 PL UMATILLA PASSAGE</v>
          </cell>
        </row>
        <row r="1245">
          <cell r="A1245" t="str">
            <v>00037102</v>
          </cell>
          <cell r="B1245" t="str">
            <v>1990-005-00 PL UMATILLA HATCHE</v>
          </cell>
        </row>
        <row r="1246">
          <cell r="A1246" t="str">
            <v>00037103</v>
          </cell>
          <cell r="B1246" t="str">
            <v>1990-005-01 PL UMATILLA NAT M&amp;</v>
          </cell>
        </row>
        <row r="1247">
          <cell r="A1247" t="str">
            <v>00033575</v>
          </cell>
          <cell r="B1247" t="str">
            <v>1990-018-00 PL RBT/HAB. COLEVI</v>
          </cell>
        </row>
        <row r="1248">
          <cell r="A1248" t="str">
            <v>00038669</v>
          </cell>
          <cell r="B1248" t="str">
            <v>1990-025-00 IL RIVER WETLAND R</v>
          </cell>
        </row>
        <row r="1249">
          <cell r="A1249" t="str">
            <v>00037753</v>
          </cell>
          <cell r="B1249" t="str">
            <v>1990-044-00 IL STRM SURVEY HTC</v>
          </cell>
        </row>
        <row r="1250">
          <cell r="A1250" t="str">
            <v>00033496</v>
          </cell>
          <cell r="B1250" t="str">
            <v>1990-044-00 PL CDA FISHERIES</v>
          </cell>
        </row>
        <row r="1251">
          <cell r="A1251" t="str">
            <v>00037754</v>
          </cell>
          <cell r="B1251" t="str">
            <v>1990-044-01 IL LAKE CREEK LAND</v>
          </cell>
        </row>
        <row r="1252">
          <cell r="A1252" t="str">
            <v>00035662</v>
          </cell>
          <cell r="B1252" t="str">
            <v>1990-044-01 PD LAKE CR ACQUI</v>
          </cell>
        </row>
        <row r="1253">
          <cell r="A1253" t="str">
            <v>00090374</v>
          </cell>
          <cell r="B1253" t="str">
            <v>1990-044-01 PD LAKE CR LAND AC</v>
          </cell>
        </row>
        <row r="1254">
          <cell r="A1254" t="str">
            <v>00037756</v>
          </cell>
          <cell r="B1254" t="str">
            <v>1990-044-02 IL COEUR D'ALENE T</v>
          </cell>
        </row>
        <row r="1255">
          <cell r="A1255" t="str">
            <v>00035663</v>
          </cell>
          <cell r="B1255" t="str">
            <v>1990-044-02 PD CDA TROUT PROD</v>
          </cell>
        </row>
        <row r="1256">
          <cell r="A1256" t="str">
            <v>00082614</v>
          </cell>
          <cell r="B1256" t="str">
            <v>1990-052-00 PL PERFORMANCE/STO</v>
          </cell>
        </row>
        <row r="1257">
          <cell r="A1257" t="str">
            <v>00106259</v>
          </cell>
          <cell r="B1257" t="str">
            <v>1990-055-00 PL SUPPLEMENTATION</v>
          </cell>
        </row>
        <row r="1258">
          <cell r="A1258" t="str">
            <v>00078189</v>
          </cell>
          <cell r="B1258" t="str">
            <v>1990-077-00 PL NORTHERN PIKEMI</v>
          </cell>
        </row>
        <row r="1259">
          <cell r="A1259" t="str">
            <v>00078191</v>
          </cell>
          <cell r="B1259" t="str">
            <v>1990-078-00 PL EVALUATE PREDAT</v>
          </cell>
        </row>
        <row r="1260">
          <cell r="A1260" t="str">
            <v>00038075</v>
          </cell>
          <cell r="B1260" t="str">
            <v>1990-080-00 IL COLUMBIA BASIN</v>
          </cell>
        </row>
        <row r="1261">
          <cell r="A1261" t="str">
            <v>00075976</v>
          </cell>
          <cell r="B1261" t="str">
            <v>1990-080-00 IL COLUMBIA BASIN</v>
          </cell>
        </row>
        <row r="1262">
          <cell r="A1262" t="str">
            <v>00038248</v>
          </cell>
          <cell r="B1262" t="str">
            <v>1990-080-00 OM COLUMBIA BASIN</v>
          </cell>
        </row>
        <row r="1263">
          <cell r="A1263" t="str">
            <v>00031999</v>
          </cell>
          <cell r="B1263" t="str">
            <v>1990-080-01 PL PIT TAG PURCHAS</v>
          </cell>
        </row>
        <row r="1264">
          <cell r="A1264" t="str">
            <v>00037648</v>
          </cell>
          <cell r="B1264" t="str">
            <v>1990-092-00 PL WANAKET WL MITI</v>
          </cell>
        </row>
        <row r="1265">
          <cell r="A1265" t="str">
            <v>00038050</v>
          </cell>
          <cell r="B1265" t="str">
            <v>1990-093-00 IL GENETIC ANALYSE</v>
          </cell>
        </row>
        <row r="1266">
          <cell r="A1266" t="str">
            <v>00037043</v>
          </cell>
          <cell r="B1266" t="str">
            <v>1990-093-00 PL GENETIC ANALYSI</v>
          </cell>
        </row>
        <row r="1267">
          <cell r="A1267" t="str">
            <v>00038440</v>
          </cell>
          <cell r="B1267" t="str">
            <v>1991-019-01 IL HUNGRY HORSE MI</v>
          </cell>
        </row>
        <row r="1268">
          <cell r="A1268" t="str">
            <v>00035918</v>
          </cell>
          <cell r="B1268" t="str">
            <v>1991-019-01 PL HHR LAKE MONITO</v>
          </cell>
        </row>
        <row r="1269">
          <cell r="A1269" t="str">
            <v>00038443</v>
          </cell>
          <cell r="B1269" t="str">
            <v>1991-019-03 IL HUNGRY HORSE MI</v>
          </cell>
        </row>
        <row r="1270">
          <cell r="A1270" t="str">
            <v>00091132</v>
          </cell>
          <cell r="B1270" t="str">
            <v>1991-019-03 PL HUNGRY HORSE HA</v>
          </cell>
        </row>
        <row r="1271">
          <cell r="A1271" t="str">
            <v>00111061</v>
          </cell>
          <cell r="B1271" t="str">
            <v>1991-019-03 PL HUNGRY HORSE MI</v>
          </cell>
        </row>
        <row r="1272">
          <cell r="A1272" t="str">
            <v>00002311</v>
          </cell>
          <cell r="B1272" t="str">
            <v>1991-019-04 HHR MITIGATION</v>
          </cell>
        </row>
        <row r="1273">
          <cell r="A1273" t="str">
            <v>00038444</v>
          </cell>
          <cell r="B1273" t="str">
            <v>1991-019-04 IL HUNGRY HORSE MI</v>
          </cell>
        </row>
        <row r="1274">
          <cell r="A1274" t="str">
            <v>00032339</v>
          </cell>
          <cell r="B1274" t="str">
            <v>1991-019-04 PL HHR MITIGATION</v>
          </cell>
        </row>
        <row r="1275">
          <cell r="A1275" t="str">
            <v>00038432</v>
          </cell>
          <cell r="B1275" t="str">
            <v>1991-028-00 IL PIT TAG WILD</v>
          </cell>
        </row>
        <row r="1276">
          <cell r="A1276" t="str">
            <v>00084902</v>
          </cell>
          <cell r="B1276" t="str">
            <v>1991-028-00 PL  PIT TAGGING WI</v>
          </cell>
        </row>
        <row r="1277">
          <cell r="A1277" t="str">
            <v>00037842</v>
          </cell>
          <cell r="B1277" t="str">
            <v>1991-029-00 IL POST RELEASE</v>
          </cell>
        </row>
        <row r="1278">
          <cell r="A1278" t="str">
            <v>00082624</v>
          </cell>
          <cell r="B1278" t="str">
            <v>1991-029-00 PL POST-RELEASE AT</v>
          </cell>
        </row>
        <row r="1279">
          <cell r="A1279" t="str">
            <v>00033543</v>
          </cell>
          <cell r="B1279" t="str">
            <v>1991-046-00 PL SPOKANE TRIBAL</v>
          </cell>
        </row>
        <row r="1280">
          <cell r="A1280" t="str">
            <v>00074741</v>
          </cell>
          <cell r="B1280" t="str">
            <v>1991-047-00 PL SHERMAN CR HATC</v>
          </cell>
        </row>
        <row r="1281">
          <cell r="A1281" t="str">
            <v>00032419</v>
          </cell>
          <cell r="B1281" t="str">
            <v>1991-047-00 PL SHERMAN CREEK H</v>
          </cell>
        </row>
        <row r="1282">
          <cell r="A1282" t="str">
            <v>00038431</v>
          </cell>
          <cell r="B1282" t="str">
            <v>1991-051-00 IL M&amp;E STATISTICAL</v>
          </cell>
        </row>
        <row r="1283">
          <cell r="A1283" t="str">
            <v>00038871</v>
          </cell>
          <cell r="B1283" t="str">
            <v>1991-051-00 PL M&amp;E STATISTICAL</v>
          </cell>
        </row>
        <row r="1284">
          <cell r="A1284" t="str">
            <v>00037767</v>
          </cell>
          <cell r="B1284" t="str">
            <v>1991-055-00 PL NATURAL REARING</v>
          </cell>
        </row>
        <row r="1285">
          <cell r="A1285" t="str">
            <v>00038318</v>
          </cell>
          <cell r="B1285" t="str">
            <v>1991-057-00 IL YAKIMA PHASE 2</v>
          </cell>
        </row>
        <row r="1286">
          <cell r="A1286" t="str">
            <v>00079100</v>
          </cell>
          <cell r="B1286" t="str">
            <v>1991-057-00 PL YAKIMA PHASE 2</v>
          </cell>
        </row>
        <row r="1287">
          <cell r="A1287" t="str">
            <v>00036328</v>
          </cell>
          <cell r="B1287" t="str">
            <v>1991-060-00 PL KALISPELL PEND</v>
          </cell>
        </row>
        <row r="1288">
          <cell r="A1288" t="str">
            <v>00033553</v>
          </cell>
          <cell r="B1288" t="str">
            <v>1991-061-00 PL SWANSON LAKES</v>
          </cell>
        </row>
        <row r="1289">
          <cell r="A1289" t="str">
            <v>00084694</v>
          </cell>
          <cell r="B1289" t="str">
            <v>1991-062-00 PL SPOKANE TRIBE</v>
          </cell>
        </row>
        <row r="1290">
          <cell r="A1290" t="str">
            <v>00036953</v>
          </cell>
          <cell r="B1290" t="str">
            <v>1991-071-00  PL SOCKEYE SALMON</v>
          </cell>
        </row>
        <row r="1291">
          <cell r="A1291" t="str">
            <v>00083823</v>
          </cell>
          <cell r="B1291" t="str">
            <v>1991-072-00 PL REDFISH LAKE SO</v>
          </cell>
        </row>
        <row r="1292">
          <cell r="A1292" t="str">
            <v>00038691</v>
          </cell>
          <cell r="B1292" t="str">
            <v>1991-073-00 IL IDAHO NAT PRODU</v>
          </cell>
        </row>
        <row r="1293">
          <cell r="A1293" t="str">
            <v>00089003</v>
          </cell>
          <cell r="B1293" t="str">
            <v>1991-073-00 PL ID NATURAL PROD</v>
          </cell>
        </row>
        <row r="1294">
          <cell r="A1294" t="str">
            <v>00038319</v>
          </cell>
          <cell r="B1294" t="str">
            <v>1991-075-00 IL YAKIMA PHASE LI</v>
          </cell>
        </row>
        <row r="1295">
          <cell r="A1295" t="str">
            <v>00038600</v>
          </cell>
          <cell r="B1295" t="str">
            <v>1991-075-00 PL YAKIMA PH2 SCRE</v>
          </cell>
        </row>
        <row r="1296">
          <cell r="A1296" t="str">
            <v>00079105</v>
          </cell>
          <cell r="B1296" t="str">
            <v>1991-075-00 PL YAKIMA PHASE 2</v>
          </cell>
        </row>
        <row r="1297">
          <cell r="A1297" t="str">
            <v>00082913</v>
          </cell>
          <cell r="B1297" t="str">
            <v>1991-075-03 PL YAKIMA SC CONST</v>
          </cell>
        </row>
        <row r="1298">
          <cell r="A1298" t="str">
            <v>00109733</v>
          </cell>
          <cell r="B1298" t="str">
            <v>1991-075-04 PL SOUTH NACHES FI</v>
          </cell>
        </row>
        <row r="1299">
          <cell r="A1299" t="str">
            <v>00038678</v>
          </cell>
          <cell r="B1299" t="str">
            <v>1991-078-00 IL BURLINGTON BOTT</v>
          </cell>
        </row>
        <row r="1300">
          <cell r="A1300" t="str">
            <v>00082554</v>
          </cell>
          <cell r="B1300" t="str">
            <v>1991-078-00 PL BURLINGTON BOTT</v>
          </cell>
        </row>
        <row r="1301">
          <cell r="A1301" t="str">
            <v>00032335</v>
          </cell>
          <cell r="B1301" t="str">
            <v>199101903 PL HHR MITIGATION-HA</v>
          </cell>
        </row>
        <row r="1302">
          <cell r="A1302" t="str">
            <v>00038913</v>
          </cell>
          <cell r="B1302" t="str">
            <v>199107500 YAKIMA PHASE II FISH</v>
          </cell>
        </row>
        <row r="1303">
          <cell r="A1303" t="str">
            <v>00038320</v>
          </cell>
          <cell r="B1303" t="str">
            <v>1992-009-00 IL YAKIMA SCREENS</v>
          </cell>
        </row>
        <row r="1304">
          <cell r="A1304" t="str">
            <v>00038912</v>
          </cell>
          <cell r="B1304" t="str">
            <v>1992-009-00 PL O&amp;M YAKIMA PHAS</v>
          </cell>
        </row>
        <row r="1305">
          <cell r="A1305" t="str">
            <v>00079106</v>
          </cell>
          <cell r="B1305" t="str">
            <v>1992-009-00 PL YAKIMA PHA2 SCR</v>
          </cell>
        </row>
        <row r="1306">
          <cell r="A1306" t="str">
            <v>00038390</v>
          </cell>
          <cell r="B1306" t="str">
            <v>1992-010-00 IL HABITAT IMPRVMT</v>
          </cell>
        </row>
        <row r="1307">
          <cell r="A1307" t="str">
            <v>00084140</v>
          </cell>
          <cell r="B1307" t="str">
            <v>1992-010-00 PL FT HALL BOTTOMS</v>
          </cell>
        </row>
        <row r="1308">
          <cell r="A1308" t="str">
            <v>00091143</v>
          </cell>
          <cell r="B1308" t="str">
            <v>1992-010-00 PL FT HALL BOTTOMS</v>
          </cell>
        </row>
        <row r="1309">
          <cell r="A1309" t="str">
            <v>00089004</v>
          </cell>
          <cell r="B1309" t="str">
            <v>1992-022-00 PL PHYSIO ASSESSME</v>
          </cell>
        </row>
        <row r="1310">
          <cell r="A1310" t="str">
            <v>00113902</v>
          </cell>
          <cell r="B1310" t="str">
            <v>1992-024-00 PL ENHANCED COLUMB</v>
          </cell>
        </row>
        <row r="1311">
          <cell r="A1311" t="str">
            <v>00037755</v>
          </cell>
          <cell r="B1311" t="str">
            <v>1992-024-09 IL LAW ENFORCEMENT</v>
          </cell>
        </row>
        <row r="1312">
          <cell r="A1312" t="str">
            <v>00038836</v>
          </cell>
          <cell r="B1312" t="str">
            <v>1992-026-01 PL GRAND RONDE MO</v>
          </cell>
        </row>
        <row r="1313">
          <cell r="A1313" t="str">
            <v>00087608</v>
          </cell>
          <cell r="B1313" t="str">
            <v>1992-026-01 PL GRANDE RONDE MO</v>
          </cell>
        </row>
        <row r="1314">
          <cell r="A1314" t="str">
            <v>00076500</v>
          </cell>
          <cell r="B1314" t="str">
            <v>1992-026-03 PL MODEL WATERSHED</v>
          </cell>
        </row>
        <row r="1315">
          <cell r="A1315" t="str">
            <v>00036527</v>
          </cell>
          <cell r="B1315" t="str">
            <v>1992-026-04 PL GRANDE RONDE</v>
          </cell>
        </row>
        <row r="1316">
          <cell r="A1316" t="str">
            <v>00037944</v>
          </cell>
          <cell r="B1316" t="str">
            <v>1992-040-00 IL REDFISH LAKE SO</v>
          </cell>
        </row>
        <row r="1317">
          <cell r="A1317" t="str">
            <v>00037038</v>
          </cell>
          <cell r="B1317" t="str">
            <v>1992-040-00 PL SOCKEYE CAPTIVE</v>
          </cell>
        </row>
        <row r="1318">
          <cell r="A1318" t="str">
            <v>00074740</v>
          </cell>
          <cell r="B1318" t="str">
            <v>1992-048-00 PL HELLSGATE WINTE</v>
          </cell>
        </row>
        <row r="1319">
          <cell r="A1319" t="str">
            <v>00037779</v>
          </cell>
          <cell r="B1319" t="str">
            <v>1992-059-00 IL AMAZON BASIN/EU</v>
          </cell>
        </row>
        <row r="1320">
          <cell r="A1320" t="str">
            <v>00033572</v>
          </cell>
          <cell r="B1320" t="str">
            <v>1992-059-00 PL AMAZON/WILL. TN</v>
          </cell>
        </row>
        <row r="1321">
          <cell r="A1321" t="str">
            <v>00037720</v>
          </cell>
          <cell r="B1321" t="str">
            <v>1992-061-00 IL PEND ORIELLE WE</v>
          </cell>
        </row>
        <row r="1322">
          <cell r="A1322" t="str">
            <v>00002349</v>
          </cell>
          <cell r="B1322" t="str">
            <v>1992-061-00 PL WETLAND IDF&amp;G 1</v>
          </cell>
        </row>
        <row r="1323">
          <cell r="A1323" t="str">
            <v>00035667</v>
          </cell>
          <cell r="B1323" t="str">
            <v>1992-061-02 PL ALBENI FALLS WL</v>
          </cell>
        </row>
        <row r="1324">
          <cell r="A1324" t="str">
            <v>00107774</v>
          </cell>
          <cell r="B1324" t="str">
            <v>1992-061-03 PL PEND OREILLE WI</v>
          </cell>
        </row>
        <row r="1325">
          <cell r="A1325" t="str">
            <v>00104511</v>
          </cell>
          <cell r="B1325" t="str">
            <v>1992-061-05 PL ALBENI  FALLS</v>
          </cell>
        </row>
        <row r="1326">
          <cell r="A1326" t="str">
            <v>00104915</v>
          </cell>
          <cell r="B1326" t="str">
            <v>1992-061-06 PL ALBENI FALLS WL</v>
          </cell>
        </row>
        <row r="1327">
          <cell r="A1327" t="str">
            <v>00090710</v>
          </cell>
          <cell r="B1327" t="str">
            <v>1992-062-00 PL LOWER YAKIMA VA</v>
          </cell>
        </row>
        <row r="1328">
          <cell r="A1328" t="str">
            <v>00089198</v>
          </cell>
          <cell r="B1328" t="str">
            <v>1992-068-00 PL WILLAMETTE BASI</v>
          </cell>
        </row>
        <row r="1329">
          <cell r="A1329" t="str">
            <v>00097254</v>
          </cell>
          <cell r="B1329" t="str">
            <v>1992-073-00 CL AUTOMATED FISH</v>
          </cell>
        </row>
        <row r="1330">
          <cell r="A1330" t="str">
            <v>00038430</v>
          </cell>
          <cell r="B1330" t="str">
            <v>1993-029-00 IL SURVIVAL EST</v>
          </cell>
        </row>
        <row r="1331">
          <cell r="A1331" t="str">
            <v>00082720</v>
          </cell>
          <cell r="B1331" t="str">
            <v>1993-029-00 PL SURVIVAL EST-PA</v>
          </cell>
        </row>
        <row r="1332">
          <cell r="A1332" t="str">
            <v>00077356</v>
          </cell>
          <cell r="B1332" t="str">
            <v>1993-035-01 PL RED RIVER RESTO</v>
          </cell>
        </row>
        <row r="1333">
          <cell r="A1333" t="str">
            <v>00091406</v>
          </cell>
          <cell r="B1333" t="str">
            <v>1993-036-00 PL HAYSFORK GLORY</v>
          </cell>
        </row>
        <row r="1334">
          <cell r="A1334" t="str">
            <v>00033578</v>
          </cell>
          <cell r="B1334" t="str">
            <v>1993-037-01 PL TECH. ASSISTANC</v>
          </cell>
        </row>
        <row r="1335">
          <cell r="A1335" t="str">
            <v>00105277</v>
          </cell>
          <cell r="B1335" t="str">
            <v>1993-038-00 PL N FK. JOHN DAY</v>
          </cell>
        </row>
        <row r="1336">
          <cell r="A1336" t="str">
            <v>00038677</v>
          </cell>
          <cell r="B1336" t="str">
            <v>1993-040-00 IL FIFTEENMILE CRK</v>
          </cell>
        </row>
        <row r="1337">
          <cell r="A1337" t="str">
            <v>00083854</v>
          </cell>
          <cell r="B1337" t="str">
            <v>1993-040-00 PL FIFTEENMILE CRK</v>
          </cell>
        </row>
        <row r="1338">
          <cell r="A1338" t="str">
            <v>00099455</v>
          </cell>
          <cell r="B1338" t="str">
            <v>1993-040-01 PL 15 MILE CRK STE</v>
          </cell>
        </row>
        <row r="1339">
          <cell r="A1339" t="str">
            <v>00037945</v>
          </cell>
          <cell r="B1339" t="str">
            <v>1993-056-00 IL DEMONSTRATION</v>
          </cell>
        </row>
        <row r="1340">
          <cell r="A1340" t="str">
            <v>00082133</v>
          </cell>
          <cell r="B1340" t="str">
            <v>1993-056-00 PL DEMONSTR OF CAP</v>
          </cell>
        </row>
        <row r="1341">
          <cell r="A1341" t="str">
            <v>00082623</v>
          </cell>
          <cell r="B1341" t="str">
            <v>1993-056-00 PL DEMONSTR OF CAP</v>
          </cell>
        </row>
        <row r="1342">
          <cell r="A1342" t="str">
            <v>00032126</v>
          </cell>
          <cell r="B1342" t="str">
            <v>1993-060-00 PL SELECT AREA FIS</v>
          </cell>
        </row>
        <row r="1343">
          <cell r="A1343" t="str">
            <v>00032127</v>
          </cell>
          <cell r="B1343" t="str">
            <v>1993-060-01 PL SELECT AREA FIS</v>
          </cell>
        </row>
        <row r="1344">
          <cell r="A1344" t="str">
            <v>00032125</v>
          </cell>
          <cell r="B1344" t="str">
            <v>1993-060-02 PL SELECT AREA FIS</v>
          </cell>
        </row>
        <row r="1345">
          <cell r="A1345" t="str">
            <v>00083495</v>
          </cell>
          <cell r="B1345" t="str">
            <v>1993-062-00 PL UPPER SALMON</v>
          </cell>
        </row>
        <row r="1346">
          <cell r="A1346" t="str">
            <v>00036429</v>
          </cell>
          <cell r="B1346" t="str">
            <v>1993-062-00 PL UPPER SALMON R</v>
          </cell>
        </row>
        <row r="1347">
          <cell r="A1347" t="str">
            <v>00037106</v>
          </cell>
          <cell r="B1347" t="str">
            <v>1993-066-00 PL OREGON FISH SCR</v>
          </cell>
        </row>
        <row r="1348">
          <cell r="A1348" t="str">
            <v>00037859</v>
          </cell>
          <cell r="B1348" t="str">
            <v>1994-015-00 IL IDAHO FISH SCRE</v>
          </cell>
        </row>
        <row r="1349">
          <cell r="A1349" t="str">
            <v>00083477</v>
          </cell>
          <cell r="B1349" t="str">
            <v>1994-015-00 PL UPPER SALMON R</v>
          </cell>
        </row>
        <row r="1350">
          <cell r="A1350" t="str">
            <v>00036433</v>
          </cell>
          <cell r="B1350" t="str">
            <v>1994-017-00 PL UPPER SALMON</v>
          </cell>
        </row>
        <row r="1351">
          <cell r="A1351" t="str">
            <v>00036532</v>
          </cell>
          <cell r="B1351" t="str">
            <v>1994-018-00 PL PATAHA WATER</v>
          </cell>
        </row>
        <row r="1352">
          <cell r="A1352" t="str">
            <v>00082156</v>
          </cell>
          <cell r="B1352" t="str">
            <v>1994-018-05 PL IMPLEMENT ASOTI</v>
          </cell>
        </row>
        <row r="1353">
          <cell r="A1353" t="str">
            <v>00038598</v>
          </cell>
          <cell r="B1353" t="str">
            <v>1994-018-06 PL TUCANNON MODEL</v>
          </cell>
        </row>
        <row r="1354">
          <cell r="A1354" t="str">
            <v>00037839</v>
          </cell>
          <cell r="B1354" t="str">
            <v>1994-026-00 IL PACIFIC LAMPREY</v>
          </cell>
        </row>
        <row r="1355">
          <cell r="A1355" t="str">
            <v>00075882</v>
          </cell>
          <cell r="B1355" t="str">
            <v>1994-026-00 PL LAMPREY RESEARC</v>
          </cell>
        </row>
        <row r="1356">
          <cell r="A1356" t="str">
            <v>00037709</v>
          </cell>
          <cell r="B1356" t="str">
            <v>1994-033-00 IL FISH PASSAGE CE</v>
          </cell>
        </row>
        <row r="1357">
          <cell r="A1357" t="str">
            <v>00037194</v>
          </cell>
          <cell r="B1357" t="str">
            <v>1994-033-00 PL FISH PASSAGE CE</v>
          </cell>
        </row>
        <row r="1358">
          <cell r="A1358" t="str">
            <v>00037843</v>
          </cell>
          <cell r="B1358" t="str">
            <v>1994-034-00 IL UPPER CLEARWATE</v>
          </cell>
        </row>
        <row r="1359">
          <cell r="A1359" t="str">
            <v>00036166</v>
          </cell>
          <cell r="B1359" t="str">
            <v>1994-034-00 PL ASSESSING SUMME</v>
          </cell>
        </row>
        <row r="1360">
          <cell r="A1360" t="str">
            <v>00036792</v>
          </cell>
          <cell r="B1360" t="str">
            <v>1994-039-00 PL WALLOWA COUNTY</v>
          </cell>
        </row>
        <row r="1361">
          <cell r="A1361" t="str">
            <v>00087671</v>
          </cell>
          <cell r="B1361" t="str">
            <v>1994-042-00 PL TROUT CREEK OP</v>
          </cell>
        </row>
        <row r="1362">
          <cell r="A1362" t="str">
            <v>00037797</v>
          </cell>
          <cell r="B1362" t="str">
            <v>1994-043-00 IL LAKE ROOSEVELT</v>
          </cell>
        </row>
        <row r="1363">
          <cell r="A1363" t="str">
            <v>00033566</v>
          </cell>
          <cell r="B1363" t="str">
            <v>1994-043-00 PL SPOKANE DATA CO</v>
          </cell>
        </row>
        <row r="1364">
          <cell r="A1364" t="str">
            <v>00103065</v>
          </cell>
          <cell r="B1364" t="str">
            <v>1994-044-00 PL SAGEBRUSH FLAT</v>
          </cell>
        </row>
        <row r="1365">
          <cell r="A1365" t="str">
            <v>00033552</v>
          </cell>
          <cell r="B1365" t="str">
            <v>1994-047-00 PL PEND OREILLE</v>
          </cell>
        </row>
        <row r="1366">
          <cell r="A1366" t="str">
            <v>00037798</v>
          </cell>
          <cell r="B1366" t="str">
            <v>1994-049-00 IL KOOTENAI RIVER</v>
          </cell>
        </row>
        <row r="1367">
          <cell r="A1367" t="str">
            <v>00033557</v>
          </cell>
          <cell r="B1367" t="str">
            <v>1994-049-00 PL CHARLIE KOOTENA</v>
          </cell>
        </row>
        <row r="1368">
          <cell r="A1368" t="str">
            <v>00089479</v>
          </cell>
          <cell r="B1368" t="str">
            <v>1994-050-00 PL SALMON RIVER O</v>
          </cell>
        </row>
        <row r="1369">
          <cell r="A1369" t="str">
            <v>00038441</v>
          </cell>
          <cell r="B1369" t="str">
            <v>1994-053-00 IL BULL TROUT ASSE</v>
          </cell>
        </row>
        <row r="1370">
          <cell r="A1370" t="str">
            <v>00032336</v>
          </cell>
          <cell r="B1370" t="str">
            <v>1994-053-00 PL WILLAMETTE BULL</v>
          </cell>
        </row>
        <row r="1371">
          <cell r="A1371" t="str">
            <v>00038442</v>
          </cell>
          <cell r="B1371" t="str">
            <v>1994-054-00 IL BULL TROUT LIFE</v>
          </cell>
        </row>
        <row r="1372">
          <cell r="A1372" t="str">
            <v>00032340</v>
          </cell>
          <cell r="B1372" t="str">
            <v>1994-054-00 PL NEOR BULL TROUT</v>
          </cell>
        </row>
        <row r="1373">
          <cell r="A1373" t="str">
            <v>00082763</v>
          </cell>
          <cell r="B1373" t="str">
            <v>1994-059-00 PL YAKIMA BASIN EN</v>
          </cell>
        </row>
        <row r="1374">
          <cell r="A1374" t="str">
            <v>00037806</v>
          </cell>
          <cell r="B1374" t="str">
            <v>1994-069-00 IL SPAWNING HABITA</v>
          </cell>
        </row>
        <row r="1375">
          <cell r="A1375" t="str">
            <v>00032350</v>
          </cell>
          <cell r="B1375" t="str">
            <v>1994-069-00 PL SPAWNING HABITA</v>
          </cell>
        </row>
        <row r="1376">
          <cell r="A1376" t="str">
            <v>00084762</v>
          </cell>
          <cell r="B1376" t="str">
            <v>1995 027-00 PL LAKE ROOS. STU</v>
          </cell>
        </row>
        <row r="1377">
          <cell r="A1377" t="str">
            <v>00038445</v>
          </cell>
          <cell r="B1377" t="str">
            <v>1995-001-00 IL KALISPEL TRIBE</v>
          </cell>
        </row>
        <row r="1378">
          <cell r="A1378" t="str">
            <v>00081409</v>
          </cell>
          <cell r="B1378" t="str">
            <v>1995-001-00 PL HABITAT IMPROVE</v>
          </cell>
        </row>
        <row r="1379">
          <cell r="A1379" t="str">
            <v>00032346</v>
          </cell>
          <cell r="B1379" t="str">
            <v>1995-001-02 PL BASS O/M - KAL</v>
          </cell>
        </row>
        <row r="1380">
          <cell r="A1380" t="str">
            <v>00105185</v>
          </cell>
          <cell r="B1380" t="str">
            <v>1995-001-02 PL KALISPEL HATCHE</v>
          </cell>
        </row>
        <row r="1381">
          <cell r="A1381" t="str">
            <v>00107252</v>
          </cell>
          <cell r="B1381" t="str">
            <v>1995-001-02 PL KALISPEL POND M</v>
          </cell>
        </row>
        <row r="1382">
          <cell r="A1382" t="str">
            <v>00108328</v>
          </cell>
          <cell r="B1382" t="str">
            <v>1995-001-02PL KALISPEL BASS HA</v>
          </cell>
        </row>
        <row r="1383">
          <cell r="A1383" t="str">
            <v>00091135</v>
          </cell>
          <cell r="B1383" t="str">
            <v>1995-001-03 PL KALISPEL RESIDE</v>
          </cell>
        </row>
        <row r="1384">
          <cell r="A1384" t="str">
            <v>00038446</v>
          </cell>
          <cell r="B1384" t="str">
            <v>1995-004-00 IL LIBBY RESERVOIR</v>
          </cell>
        </row>
        <row r="1385">
          <cell r="A1385" t="str">
            <v>00091136</v>
          </cell>
          <cell r="B1385" t="str">
            <v>1995-004-00 PL LIBBY MITIGATIO</v>
          </cell>
        </row>
        <row r="1386">
          <cell r="A1386" t="str">
            <v>00038447</v>
          </cell>
          <cell r="B1386" t="str">
            <v>1995-006-00 IL COMPREHENSIVE</v>
          </cell>
        </row>
        <row r="1387">
          <cell r="A1387" t="str">
            <v>00091147</v>
          </cell>
          <cell r="B1387" t="str">
            <v>1995-006-00 PL COMPREHENSIVE</v>
          </cell>
        </row>
        <row r="1388">
          <cell r="A1388" t="str">
            <v>00037769</v>
          </cell>
          <cell r="B1388" t="str">
            <v>1995-007-00 IL HOOD RIVER PROD</v>
          </cell>
        </row>
        <row r="1389">
          <cell r="A1389" t="str">
            <v>00033554</v>
          </cell>
          <cell r="B1389" t="str">
            <v>1995-009-00 PL LAKE ROOSEVELT</v>
          </cell>
        </row>
        <row r="1390">
          <cell r="A1390" t="str">
            <v>00078604</v>
          </cell>
          <cell r="B1390" t="str">
            <v>1995-011-00 PL CF. JO. KOK. EN</v>
          </cell>
        </row>
        <row r="1391">
          <cell r="A1391" t="str">
            <v>00078654</v>
          </cell>
          <cell r="B1391" t="str">
            <v>1995-011-01 PL HYDROACOUSTIC A</v>
          </cell>
        </row>
        <row r="1392">
          <cell r="A1392" t="str">
            <v>00081721</v>
          </cell>
          <cell r="B1392" t="str">
            <v>1995-011-02 PL 3-D ACOUSTIC TE</v>
          </cell>
        </row>
        <row r="1393">
          <cell r="A1393" t="str">
            <v>00089872</v>
          </cell>
          <cell r="B1393" t="str">
            <v>1995-013-00 PL NEZ PERCE TROUT</v>
          </cell>
        </row>
        <row r="1394">
          <cell r="A1394" t="str">
            <v>00091206</v>
          </cell>
          <cell r="B1394" t="str">
            <v>1995-025-00 PL FLATHEAD IFIM</v>
          </cell>
        </row>
        <row r="1395">
          <cell r="A1395" t="str">
            <v>00038448</v>
          </cell>
          <cell r="B1395" t="str">
            <v>1995-028-00 IL ASSESS OF FIS</v>
          </cell>
        </row>
        <row r="1396">
          <cell r="A1396" t="str">
            <v>00032440</v>
          </cell>
          <cell r="B1396" t="str">
            <v>1995-028-00 PL MOSES LAKE FISH</v>
          </cell>
        </row>
        <row r="1397">
          <cell r="A1397" t="str">
            <v>00091127</v>
          </cell>
          <cell r="B1397" t="str">
            <v>1995-028-00 PL MOSES LK FISH</v>
          </cell>
        </row>
        <row r="1398">
          <cell r="A1398" t="str">
            <v>00095133</v>
          </cell>
          <cell r="B1398" t="str">
            <v>1995-033-00 PL O&amp;M YAKIMA PH I</v>
          </cell>
        </row>
        <row r="1399">
          <cell r="A1399" t="str">
            <v>00079104</v>
          </cell>
          <cell r="B1399" t="str">
            <v>1995-033-00 PL YAKIMA PH2 FISH</v>
          </cell>
        </row>
        <row r="1400">
          <cell r="A1400" t="str">
            <v>00002964</v>
          </cell>
          <cell r="B1400" t="str">
            <v>1995-056-00 PL LADD MARSH</v>
          </cell>
        </row>
        <row r="1401">
          <cell r="A1401" t="str">
            <v>00038462</v>
          </cell>
          <cell r="B1401" t="str">
            <v>1995-057-00 PL PALISADES WL</v>
          </cell>
        </row>
        <row r="1402">
          <cell r="A1402" t="str">
            <v>00078602</v>
          </cell>
          <cell r="B1402" t="str">
            <v>1995-057-00 PL S.IDAHO WILDLIF</v>
          </cell>
        </row>
        <row r="1403">
          <cell r="A1403" t="str">
            <v>00036435</v>
          </cell>
          <cell r="B1403" t="str">
            <v>1995-057-00 PL SOUTHERN ID WL</v>
          </cell>
        </row>
        <row r="1404">
          <cell r="A1404" t="str">
            <v>00090821</v>
          </cell>
          <cell r="B1404" t="str">
            <v>1995-060-01 PL UMATILLA R RIPA</v>
          </cell>
        </row>
        <row r="1405">
          <cell r="A1405" t="str">
            <v>00104873</v>
          </cell>
          <cell r="B1405" t="str">
            <v>1995-063-01 PL YKFP/M&amp;E CHANDL</v>
          </cell>
        </row>
        <row r="1406">
          <cell r="A1406" t="str">
            <v>00037557</v>
          </cell>
          <cell r="B1406" t="str">
            <v>1995-063-25 PL YAKIMA/KLICKITA</v>
          </cell>
        </row>
        <row r="1407">
          <cell r="A1407" t="str">
            <v>00088494</v>
          </cell>
          <cell r="B1407" t="str">
            <v>1995-063-35 PL YKFP/KLICKITAT</v>
          </cell>
        </row>
        <row r="1408">
          <cell r="A1408" t="str">
            <v>00105876</v>
          </cell>
          <cell r="B1408" t="str">
            <v>1995-064-24 PL WDFW/YKFP SUPPL</v>
          </cell>
        </row>
        <row r="1409">
          <cell r="A1409" t="str">
            <v>00078908</v>
          </cell>
          <cell r="B1409" t="str">
            <v>1995-064-24 YKFP/WDFW SUPPLEME</v>
          </cell>
        </row>
        <row r="1410">
          <cell r="A1410" t="str">
            <v>00037844</v>
          </cell>
          <cell r="B1410" t="str">
            <v>1995-064-25 IL POLICY/TECHNICA</v>
          </cell>
        </row>
        <row r="1411">
          <cell r="A1411" t="str">
            <v>00037563</v>
          </cell>
          <cell r="B1411" t="str">
            <v>1995-064-25 PL YKFP/WDFW POLIC</v>
          </cell>
        </row>
        <row r="1412">
          <cell r="A1412" t="str">
            <v>00090687</v>
          </cell>
          <cell r="B1412" t="str">
            <v>1995-067-00 PL COLVILLE TRIBE</v>
          </cell>
        </row>
        <row r="1413">
          <cell r="A1413" t="str">
            <v>00084384</v>
          </cell>
          <cell r="B1413" t="str">
            <v>1995-068-00 PL KLICKITAT PASS</v>
          </cell>
        </row>
        <row r="1414">
          <cell r="A1414" t="str">
            <v>00032367</v>
          </cell>
          <cell r="B1414" t="str">
            <v>199500400 PL LIBBY MITIGATION</v>
          </cell>
        </row>
        <row r="1415">
          <cell r="A1415" t="str">
            <v>00032526</v>
          </cell>
          <cell r="B1415" t="str">
            <v>1996-005-00 PL CBFWF ISAB</v>
          </cell>
        </row>
        <row r="1416">
          <cell r="A1416" t="str">
            <v>00036632</v>
          </cell>
          <cell r="B1416" t="str">
            <v>1996-007-00 PL UPPER SALMON</v>
          </cell>
        </row>
        <row r="1417">
          <cell r="A1417" t="str">
            <v>00091150</v>
          </cell>
          <cell r="B1417" t="str">
            <v>1996-007-00 PL UPPER SALMON RI</v>
          </cell>
        </row>
        <row r="1418">
          <cell r="A1418" t="str">
            <v>00075286</v>
          </cell>
          <cell r="B1418" t="str">
            <v>1996-011-00 PL HOFER DAM LADDE</v>
          </cell>
        </row>
        <row r="1419">
          <cell r="A1419" t="str">
            <v>00081884</v>
          </cell>
          <cell r="B1419" t="str">
            <v>1996-011-00 PL JUV SCREENS TRA</v>
          </cell>
        </row>
        <row r="1420">
          <cell r="A1420" t="str">
            <v>00075063</v>
          </cell>
          <cell r="B1420" t="str">
            <v>1996-011-00 PL MILL CREEK FISH</v>
          </cell>
        </row>
        <row r="1421">
          <cell r="A1421" t="str">
            <v>00076220</v>
          </cell>
          <cell r="B1421" t="str">
            <v>1996-011-00 PL WALLA WALLA PAS</v>
          </cell>
        </row>
        <row r="1422">
          <cell r="A1422" t="str">
            <v>00081747</v>
          </cell>
          <cell r="B1422" t="str">
            <v>1996-011-00 PL WALLA WALLA PAS</v>
          </cell>
        </row>
        <row r="1423">
          <cell r="A1423" t="str">
            <v>00036925</v>
          </cell>
          <cell r="B1423" t="str">
            <v>1996-011-00 PL WALLA WALLA SCR</v>
          </cell>
        </row>
        <row r="1424">
          <cell r="A1424" t="str">
            <v>00076049</v>
          </cell>
          <cell r="B1424" t="str">
            <v>1996-011-00 PL WALLA WALLA SCR</v>
          </cell>
        </row>
        <row r="1425">
          <cell r="A1425" t="str">
            <v>00090699</v>
          </cell>
          <cell r="B1425" t="str">
            <v>1996-011-01 PL LITTLE WW SCREE</v>
          </cell>
        </row>
        <row r="1426">
          <cell r="A1426" t="str">
            <v>00037107</v>
          </cell>
          <cell r="B1426" t="str">
            <v>1996-011-02 PL GARDEN CITY/LOW</v>
          </cell>
        </row>
        <row r="1427">
          <cell r="A1427" t="str">
            <v>00112280</v>
          </cell>
          <cell r="B1427" t="str">
            <v>1996-017-00 PL BioAnalyst Supp</v>
          </cell>
        </row>
        <row r="1428">
          <cell r="A1428" t="str">
            <v>00032381</v>
          </cell>
          <cell r="B1428" t="str">
            <v>1996-019-00 SECOND TIER DATA</v>
          </cell>
        </row>
        <row r="1429">
          <cell r="A1429" t="str">
            <v>00038315</v>
          </cell>
          <cell r="B1429" t="str">
            <v>1996-020-00 IL PIT TAGGING SPR</v>
          </cell>
        </row>
        <row r="1430">
          <cell r="A1430" t="str">
            <v>00037711</v>
          </cell>
          <cell r="B1430" t="str">
            <v>1996-020-00 PL  PIT TAGGING SP</v>
          </cell>
        </row>
        <row r="1431">
          <cell r="A1431" t="str">
            <v>00039101</v>
          </cell>
          <cell r="B1431" t="str">
            <v>1996-020-00 PL  PIT TAGGING SP</v>
          </cell>
        </row>
        <row r="1432">
          <cell r="A1432" t="str">
            <v>00078192</v>
          </cell>
          <cell r="B1432" t="str">
            <v>1996-021-00 PL GAS BUBBLE DISE</v>
          </cell>
        </row>
        <row r="1433">
          <cell r="A1433" t="str">
            <v>00100432</v>
          </cell>
          <cell r="B1433" t="str">
            <v>1996-032-01 PL K-BASIN FALL CH</v>
          </cell>
        </row>
        <row r="1434">
          <cell r="A1434" t="str">
            <v>00100433</v>
          </cell>
          <cell r="B1434" t="str">
            <v>1996-032-02 PL K-BASIN MASTER</v>
          </cell>
        </row>
        <row r="1435">
          <cell r="A1435" t="str">
            <v>00078261</v>
          </cell>
          <cell r="B1435" t="str">
            <v>1996-033-27 YAKIMA COHO/FALL C</v>
          </cell>
        </row>
        <row r="1436">
          <cell r="A1436" t="str">
            <v>00078917</v>
          </cell>
          <cell r="B1436" t="str">
            <v>1996-033-30  YKFP-LOWER YAKIMA</v>
          </cell>
        </row>
        <row r="1437">
          <cell r="A1437" t="str">
            <v>00090338</v>
          </cell>
          <cell r="B1437" t="str">
            <v>1996-033-30 PL - YKFP O&amp;M YAKI</v>
          </cell>
        </row>
        <row r="1438">
          <cell r="A1438" t="str">
            <v>00074699</v>
          </cell>
          <cell r="B1438" t="str">
            <v>1996-034-01 PL METHOW VLY IR</v>
          </cell>
        </row>
        <row r="1439">
          <cell r="A1439" t="str">
            <v>00075137</v>
          </cell>
          <cell r="B1439" t="str">
            <v>1996-034-01 PL METHOW VLY IR</v>
          </cell>
        </row>
        <row r="1440">
          <cell r="A1440" t="str">
            <v>00090769</v>
          </cell>
          <cell r="B1440" t="str">
            <v>1996-035-00 PL YAKIMA WS RESTO</v>
          </cell>
        </row>
        <row r="1441">
          <cell r="A1441" t="str">
            <v>00095128</v>
          </cell>
          <cell r="B1441" t="str">
            <v>1996-035-01 PL SATUS CREEK WAT</v>
          </cell>
        </row>
        <row r="1442">
          <cell r="A1442" t="str">
            <v>00036693</v>
          </cell>
          <cell r="B1442" t="str">
            <v>1996-040-00 PL MID COLUMBIA CO</v>
          </cell>
        </row>
        <row r="1443">
          <cell r="A1443" t="str">
            <v>00098651</v>
          </cell>
          <cell r="B1443" t="str">
            <v>1996-040-05 PL BIRDHOUSES FOR</v>
          </cell>
        </row>
        <row r="1444">
          <cell r="A1444" t="str">
            <v>00038360</v>
          </cell>
          <cell r="B1444" t="str">
            <v>1996-042-00 IL OKANOGAN FOCUS</v>
          </cell>
        </row>
        <row r="1445">
          <cell r="A1445" t="str">
            <v>00089606</v>
          </cell>
          <cell r="B1445" t="str">
            <v>1996-042-00 PL OKANOGAN RIVER</v>
          </cell>
        </row>
        <row r="1446">
          <cell r="A1446" t="str">
            <v>00002496</v>
          </cell>
          <cell r="B1446" t="str">
            <v>1996-042-00 PL RESTORE ANAD FI</v>
          </cell>
        </row>
        <row r="1447">
          <cell r="A1447" t="str">
            <v>00079097</v>
          </cell>
          <cell r="B1447" t="str">
            <v>1996-042-00 PL RESTORE/ENHANC</v>
          </cell>
        </row>
        <row r="1448">
          <cell r="A1448" t="str">
            <v>00038326</v>
          </cell>
          <cell r="B1448" t="str">
            <v>1996-043-00 IL JOHNSON CREEK</v>
          </cell>
        </row>
        <row r="1449">
          <cell r="A1449" t="str">
            <v>00037776</v>
          </cell>
          <cell r="B1449" t="str">
            <v>1996-043-00 PL JCAPE</v>
          </cell>
        </row>
        <row r="1450">
          <cell r="A1450" t="str">
            <v>00089006</v>
          </cell>
          <cell r="B1450" t="str">
            <v>1996-043-02 PL JCAPE - PREL DE</v>
          </cell>
        </row>
        <row r="1451">
          <cell r="A1451" t="str">
            <v>00111884</v>
          </cell>
          <cell r="B1451" t="str">
            <v>1996-043-03 PL JOHNSON CREEK W</v>
          </cell>
        </row>
        <row r="1452">
          <cell r="A1452" t="str">
            <v>00033550</v>
          </cell>
          <cell r="B1452" t="str">
            <v>1996-046-01 PL  UMATILLA JED</v>
          </cell>
        </row>
        <row r="1453">
          <cell r="A1453" t="str">
            <v>00082618</v>
          </cell>
          <cell r="B1453" t="str">
            <v>1996-053-00 PL NORTH FORK JOHN</v>
          </cell>
        </row>
        <row r="1454">
          <cell r="A1454" t="str">
            <v>00037941</v>
          </cell>
          <cell r="B1454" t="str">
            <v>1996-067-00 IL MANCHESTER SPRI</v>
          </cell>
        </row>
        <row r="1455">
          <cell r="A1455" t="str">
            <v>00037340</v>
          </cell>
          <cell r="B1455" t="str">
            <v>1996-067-00 PL MANCHESTER SPRI</v>
          </cell>
        </row>
        <row r="1456">
          <cell r="A1456" t="str">
            <v>00036533</v>
          </cell>
          <cell r="B1456" t="str">
            <v>1996-070-00 PL MCKENZIE FOCUS</v>
          </cell>
        </row>
        <row r="1457">
          <cell r="A1457" t="str">
            <v>00075450</v>
          </cell>
          <cell r="B1457" t="str">
            <v>1996-077-02 PL LOLO CREEK</v>
          </cell>
        </row>
        <row r="1458">
          <cell r="A1458" t="str">
            <v>00075439</v>
          </cell>
          <cell r="B1458" t="str">
            <v>1996-077-03 PL SQUAW AND PAPO</v>
          </cell>
        </row>
        <row r="1459">
          <cell r="A1459" t="str">
            <v>00075466</v>
          </cell>
          <cell r="B1459" t="str">
            <v>1996-077-05 PL MCCOMAS MEADOWS</v>
          </cell>
        </row>
        <row r="1460">
          <cell r="A1460" t="str">
            <v>00038089</v>
          </cell>
          <cell r="B1460" t="str">
            <v>1996-080-00 NE OREGON WILDLIFE</v>
          </cell>
        </row>
        <row r="1461">
          <cell r="A1461" t="str">
            <v>00089843</v>
          </cell>
          <cell r="B1461" t="str">
            <v>1996-083-00  PL MCCOY MEADOWS</v>
          </cell>
        </row>
        <row r="1462">
          <cell r="A1462" t="str">
            <v>00090628</v>
          </cell>
          <cell r="B1462" t="str">
            <v>1996-083-00 PL CTUIR-GRANDE RO</v>
          </cell>
        </row>
        <row r="1463">
          <cell r="A1463" t="str">
            <v>00033541</v>
          </cell>
          <cell r="B1463" t="str">
            <v>1996-083-01 MCCOY MEADOWS WATE</v>
          </cell>
        </row>
        <row r="1464">
          <cell r="A1464" t="str">
            <v>00090248</v>
          </cell>
          <cell r="B1464" t="str">
            <v>1996-086-00 PL CLEARWATER FOCU</v>
          </cell>
        </row>
        <row r="1465">
          <cell r="A1465" t="str">
            <v>00032525</v>
          </cell>
          <cell r="B1465" t="str">
            <v>1996-087-01 PL CSKT FLATHEAD W</v>
          </cell>
        </row>
        <row r="1466">
          <cell r="A1466" t="str">
            <v>00091137</v>
          </cell>
          <cell r="B1466" t="str">
            <v>1996-087-01 PL FOCUS WATERSHED</v>
          </cell>
        </row>
        <row r="1467">
          <cell r="A1467" t="str">
            <v>00091142</v>
          </cell>
          <cell r="B1467" t="str">
            <v>1996-087-02 PL FOCUS WATERSHED</v>
          </cell>
        </row>
        <row r="1468">
          <cell r="A1468" t="str">
            <v>00035910</v>
          </cell>
          <cell r="B1468" t="str">
            <v>1996-087-02 PL MONTANA FOCUS W</v>
          </cell>
        </row>
        <row r="1469">
          <cell r="A1469" t="str">
            <v>00090688</v>
          </cell>
          <cell r="B1469" t="str">
            <v>1996-094-00 PL WDFW HABITAT UN</v>
          </cell>
        </row>
        <row r="1470">
          <cell r="A1470" t="str">
            <v>00075538</v>
          </cell>
          <cell r="B1470" t="str">
            <v>1996-094-01 PL SCOTCH CREEK WL</v>
          </cell>
        </row>
        <row r="1471">
          <cell r="A1471" t="str">
            <v>00094622</v>
          </cell>
          <cell r="B1471" t="str">
            <v>1996-102-60 PL F&amp;W LAND ACQUIS</v>
          </cell>
        </row>
        <row r="1472">
          <cell r="A1472" t="str">
            <v>00037777</v>
          </cell>
          <cell r="B1472" t="str">
            <v>1996-46-00 IL WALLA WALLA RIVE</v>
          </cell>
        </row>
        <row r="1473">
          <cell r="A1473" t="str">
            <v>00037108</v>
          </cell>
          <cell r="B1473" t="str">
            <v>199601105 PL MILTON DITCH CONS</v>
          </cell>
        </row>
        <row r="1474">
          <cell r="A1474" t="str">
            <v>00037109</v>
          </cell>
          <cell r="B1474" t="str">
            <v>199601201 PL NURSERY BRIDGE</v>
          </cell>
        </row>
        <row r="1475">
          <cell r="A1475" t="str">
            <v>00032000</v>
          </cell>
          <cell r="B1475" t="str">
            <v>1997-001-00 PL IDAHO CHINOOK S</v>
          </cell>
        </row>
        <row r="1476">
          <cell r="A1476" t="str">
            <v>00038439</v>
          </cell>
          <cell r="B1476" t="str">
            <v>1997-004-00 IL RESIDENT FISH</v>
          </cell>
        </row>
        <row r="1477">
          <cell r="A1477" t="str">
            <v>00081406</v>
          </cell>
          <cell r="B1477" t="str">
            <v>1997-004-00 PL UPPER COL RESID</v>
          </cell>
        </row>
        <row r="1478">
          <cell r="A1478" t="str">
            <v>00032359</v>
          </cell>
          <cell r="B1478" t="str">
            <v>1997-004-00 PL UPPER COL STOCK</v>
          </cell>
        </row>
        <row r="1479">
          <cell r="A1479" t="str">
            <v>00038869</v>
          </cell>
          <cell r="B1479" t="str">
            <v>1997-009-00 PL NEZ PERCE LOWER</v>
          </cell>
        </row>
        <row r="1480">
          <cell r="A1480" t="str">
            <v>00078791</v>
          </cell>
          <cell r="B1480" t="str">
            <v>1997-011-00 PL SHOSHONE-PAIUTE</v>
          </cell>
        </row>
        <row r="1481">
          <cell r="A1481" t="str">
            <v>00105877</v>
          </cell>
          <cell r="B1481" t="str">
            <v>1997-013-00 PL CLE ELUM (YAKIM</v>
          </cell>
        </row>
        <row r="1482">
          <cell r="A1482" t="str">
            <v>00078915</v>
          </cell>
          <cell r="B1482" t="str">
            <v>1997-013-00 UPPER YAKIMA (CLE</v>
          </cell>
        </row>
        <row r="1483">
          <cell r="A1483" t="str">
            <v>00078933</v>
          </cell>
          <cell r="B1483" t="str">
            <v>1997-013-00 UPPER YAKIMA (CLE</v>
          </cell>
        </row>
        <row r="1484">
          <cell r="A1484" t="str">
            <v>00037561</v>
          </cell>
          <cell r="B1484" t="str">
            <v>1997-013-25 PL YKFP OPERATIONS</v>
          </cell>
        </row>
        <row r="1485">
          <cell r="A1485" t="str">
            <v>00041464</v>
          </cell>
          <cell r="B1485" t="str">
            <v>1997-014-00 PL FALL CHINOOK ST</v>
          </cell>
        </row>
        <row r="1486">
          <cell r="A1486" t="str">
            <v>00038333</v>
          </cell>
          <cell r="B1486" t="str">
            <v>1997-015-00 IL NEZ PERCE MSTR</v>
          </cell>
        </row>
        <row r="1487">
          <cell r="A1487" t="str">
            <v>00037537</v>
          </cell>
          <cell r="B1487" t="str">
            <v>1997-015-01 PL IMNAHA RIVER SM</v>
          </cell>
        </row>
        <row r="1488">
          <cell r="A1488" t="str">
            <v>00037796</v>
          </cell>
          <cell r="B1488" t="str">
            <v>1997-019-00 IL STINKING WATER</v>
          </cell>
        </row>
        <row r="1489">
          <cell r="A1489" t="str">
            <v>00033562</v>
          </cell>
          <cell r="B1489" t="str">
            <v>1997-019-00 PL STINK.WATER B.P</v>
          </cell>
        </row>
        <row r="1490">
          <cell r="A1490" t="str">
            <v>00038438</v>
          </cell>
          <cell r="B1490" t="str">
            <v>1997-019-01 IL N FORK MALHEUR</v>
          </cell>
        </row>
        <row r="1491">
          <cell r="A1491" t="str">
            <v>00033564</v>
          </cell>
          <cell r="B1491" t="str">
            <v>1997-019-01 PL NFK MALH. BP</v>
          </cell>
        </row>
        <row r="1492">
          <cell r="A1492" t="str">
            <v>00036665</v>
          </cell>
          <cell r="B1492" t="str">
            <v>1997-023-00 PL INDEPENDENT SCI</v>
          </cell>
        </row>
        <row r="1493">
          <cell r="A1493" t="str">
            <v>00038695</v>
          </cell>
          <cell r="B1493" t="str">
            <v>1997-024-00 IL AVIAN PREDATION</v>
          </cell>
        </row>
        <row r="1494">
          <cell r="A1494" t="str">
            <v>00002575</v>
          </cell>
          <cell r="B1494" t="str">
            <v>1997-024-00 PL AVIAN PREDATION</v>
          </cell>
        </row>
        <row r="1495">
          <cell r="A1495" t="str">
            <v>00074637</v>
          </cell>
          <cell r="B1495" t="str">
            <v>1997-024-00 PL AVIAN PREDATION</v>
          </cell>
        </row>
        <row r="1496">
          <cell r="A1496" t="str">
            <v>00074672</v>
          </cell>
          <cell r="B1496" t="str">
            <v>1997-024-00 PL AVIAN PREDATION</v>
          </cell>
        </row>
        <row r="1497">
          <cell r="A1497" t="str">
            <v>00083157</v>
          </cell>
          <cell r="B1497" t="str">
            <v>1997-024-00 PL AVIAN PREDATION</v>
          </cell>
        </row>
        <row r="1498">
          <cell r="A1498" t="str">
            <v>00102413</v>
          </cell>
          <cell r="B1498" t="str">
            <v>1997-024-00 PL AVIAN PREDATION</v>
          </cell>
        </row>
        <row r="1499">
          <cell r="A1499" t="str">
            <v>00098652</v>
          </cell>
          <cell r="B1499" t="str">
            <v>1997-024-01 PL VIRGINIA CREEK</v>
          </cell>
        </row>
        <row r="1500">
          <cell r="A1500" t="str">
            <v>00098654</v>
          </cell>
          <cell r="B1500" t="str">
            <v>1997-024-01 PL VIRGINIA CREEK</v>
          </cell>
        </row>
        <row r="1501">
          <cell r="A1501" t="str">
            <v>00098655</v>
          </cell>
          <cell r="B1501" t="str">
            <v>1997-024-01 PL VIRGINIA CREEK</v>
          </cell>
        </row>
        <row r="1502">
          <cell r="A1502" t="str">
            <v>00038606</v>
          </cell>
          <cell r="B1502" t="str">
            <v>1997-025-00 PL WALLOWA COUNTY</v>
          </cell>
        </row>
        <row r="1503">
          <cell r="A1503" t="str">
            <v>00038693</v>
          </cell>
          <cell r="B1503" t="str">
            <v>1997-030-00 IL LISTED STOCK AD</v>
          </cell>
        </row>
        <row r="1504">
          <cell r="A1504" t="str">
            <v>00035771</v>
          </cell>
          <cell r="B1504" t="str">
            <v>1997-030-00 PL LISTED CHINOOK</v>
          </cell>
        </row>
        <row r="1505">
          <cell r="A1505" t="str">
            <v>00035798</v>
          </cell>
          <cell r="B1505" t="str">
            <v>1997-034-00 PL MONITORING FINE</v>
          </cell>
        </row>
        <row r="1506">
          <cell r="A1506" t="str">
            <v>00038323</v>
          </cell>
          <cell r="B1506" t="str">
            <v>1997-038-00 IL LISTED STOCK CH</v>
          </cell>
        </row>
        <row r="1507">
          <cell r="A1507" t="str">
            <v>00088997</v>
          </cell>
          <cell r="B1507" t="str">
            <v>1997-038-00 PL GAMETE PRESER</v>
          </cell>
        </row>
        <row r="1508">
          <cell r="A1508" t="str">
            <v>00037722</v>
          </cell>
          <cell r="B1508" t="str">
            <v>1997-038-00 PL SALMONID GAMETE</v>
          </cell>
        </row>
        <row r="1509">
          <cell r="A1509" t="str">
            <v>00089933</v>
          </cell>
          <cell r="B1509" t="str">
            <v>1997-044-00 PL HYDRO REGULATOR</v>
          </cell>
        </row>
        <row r="1510">
          <cell r="A1510" t="str">
            <v>00089947</v>
          </cell>
          <cell r="B1510" t="str">
            <v>1997-047-00 PL YAKIMA RBASIN S</v>
          </cell>
        </row>
        <row r="1511">
          <cell r="A1511" t="str">
            <v>00081684</v>
          </cell>
          <cell r="B1511" t="str">
            <v>1997-049-00 PL TEANAWAY R INST</v>
          </cell>
        </row>
        <row r="1512">
          <cell r="A1512" t="str">
            <v>00090596</v>
          </cell>
          <cell r="B1512" t="str">
            <v>1997-049-00 PL TEANAWAY RIVER</v>
          </cell>
        </row>
        <row r="1513">
          <cell r="A1513" t="str">
            <v>00090602</v>
          </cell>
          <cell r="B1513" t="str">
            <v>1997-049-01 PL TEANAWAY R INST</v>
          </cell>
        </row>
        <row r="1514">
          <cell r="A1514" t="str">
            <v>00090609</v>
          </cell>
          <cell r="B1514" t="str">
            <v>1997-049-02 PL TEANAWAY R INST</v>
          </cell>
        </row>
        <row r="1515">
          <cell r="A1515" t="str">
            <v>00090616</v>
          </cell>
          <cell r="B1515" t="str">
            <v>1997-049-02 PL TEANAWAY R INST</v>
          </cell>
        </row>
        <row r="1516">
          <cell r="A1516" t="str">
            <v>00104577</v>
          </cell>
          <cell r="B1516" t="str">
            <v>1997-051-00 PL YAKIMA SIDE CHA</v>
          </cell>
        </row>
        <row r="1517">
          <cell r="A1517" t="str">
            <v>00078907</v>
          </cell>
          <cell r="B1517" t="str">
            <v>1997-051-00 YAKIMA RIVER SIDE</v>
          </cell>
        </row>
        <row r="1518">
          <cell r="A1518" t="str">
            <v>00090800</v>
          </cell>
          <cell r="B1518" t="str">
            <v>1997-052-00 PL YAKIMA R REARIN</v>
          </cell>
        </row>
        <row r="1519">
          <cell r="A1519" t="str">
            <v>00088377</v>
          </cell>
          <cell r="B1519" t="str">
            <v>1997-053-00 PL TOPPENISH-SIMCO</v>
          </cell>
        </row>
        <row r="1520">
          <cell r="A1520" t="str">
            <v>00083825</v>
          </cell>
          <cell r="B1520" t="str">
            <v>1997-056-00 PL LO KLICKITAT RE</v>
          </cell>
        </row>
        <row r="1521">
          <cell r="A1521" t="str">
            <v>00033499</v>
          </cell>
          <cell r="B1521" t="str">
            <v>1997-059-00 PL WILDLIFE COALIT</v>
          </cell>
        </row>
        <row r="1522">
          <cell r="A1522" t="str">
            <v>00091588</v>
          </cell>
          <cell r="B1522" t="str">
            <v>1997-059-02 PL WSIR-ORWL PLAN</v>
          </cell>
        </row>
        <row r="1523">
          <cell r="A1523" t="str">
            <v>00095637</v>
          </cell>
          <cell r="B1523" t="str">
            <v>1997-059-03 PL OREGON WILDLIFE</v>
          </cell>
        </row>
        <row r="1524">
          <cell r="A1524" t="str">
            <v>00076114</v>
          </cell>
          <cell r="B1524" t="str">
            <v>1997-060-00 PL CLEARWATER FOC</v>
          </cell>
        </row>
        <row r="1525">
          <cell r="A1525" t="str">
            <v>00075454</v>
          </cell>
          <cell r="B1525" t="str">
            <v>1997-060-00 PL CLEARWATER FOCU</v>
          </cell>
        </row>
        <row r="1526">
          <cell r="A1526" t="str">
            <v>00112170</v>
          </cell>
          <cell r="B1526" t="str">
            <v>1997-097-00   PL LITTLE DARK C</v>
          </cell>
        </row>
        <row r="1527">
          <cell r="A1527" t="str">
            <v>00091580</v>
          </cell>
          <cell r="B1527" t="str">
            <v>1997-100-00 PL CTUIR HABITAT A</v>
          </cell>
        </row>
        <row r="1528">
          <cell r="A1528" t="str">
            <v>00078456</v>
          </cell>
          <cell r="B1528" t="str">
            <v>199701300 - YKFP CLE ELUM HATC</v>
          </cell>
        </row>
        <row r="1529">
          <cell r="A1529" t="str">
            <v>00098653</v>
          </cell>
          <cell r="B1529" t="str">
            <v>1997702401 PL VIRGINIA CREEEK</v>
          </cell>
        </row>
        <row r="1530">
          <cell r="A1530" t="str">
            <v>00035678</v>
          </cell>
          <cell r="B1530" t="str">
            <v>1998-001-00 PL  ANALYTICAL SUP</v>
          </cell>
        </row>
        <row r="1531">
          <cell r="A1531" t="str">
            <v>00036335</v>
          </cell>
          <cell r="B1531" t="str">
            <v>1998-001-003 PL SPAWNING DISTR</v>
          </cell>
        </row>
        <row r="1532">
          <cell r="A1532" t="str">
            <v>00036437</v>
          </cell>
          <cell r="B1532" t="str">
            <v>1998-001-004 PL M&amp;E-YEARLING</v>
          </cell>
        </row>
        <row r="1533">
          <cell r="A1533" t="str">
            <v>00038436</v>
          </cell>
          <cell r="B1533" t="str">
            <v>1998-002-00 IL SNAKE RIVER NAT</v>
          </cell>
        </row>
        <row r="1534">
          <cell r="A1534" t="str">
            <v>00032371</v>
          </cell>
          <cell r="B1534" t="str">
            <v>1998-002-00 PL SNAKE R SALMON</v>
          </cell>
        </row>
        <row r="1535">
          <cell r="A1535" t="str">
            <v>00091139</v>
          </cell>
          <cell r="B1535" t="str">
            <v>1998-002-00 PL SNAKE R SALMONI</v>
          </cell>
        </row>
        <row r="1536">
          <cell r="A1536" t="str">
            <v>00083824</v>
          </cell>
          <cell r="B1536" t="str">
            <v>1998-003-00 PL SPOKANE WL O&amp;M</v>
          </cell>
        </row>
        <row r="1537">
          <cell r="A1537" t="str">
            <v>00032655</v>
          </cell>
          <cell r="B1537" t="str">
            <v>1998-004-01 PL ELECTRONIC FISH</v>
          </cell>
        </row>
        <row r="1538">
          <cell r="A1538" t="str">
            <v>00102607</v>
          </cell>
          <cell r="B1538" t="str">
            <v>1998-004-04 PL DEVELOPMENT OF</v>
          </cell>
        </row>
        <row r="1539">
          <cell r="A1539" t="str">
            <v>00076219</v>
          </cell>
          <cell r="B1539" t="str">
            <v>1998-007-01 PL GRESP ACCLIMATI</v>
          </cell>
        </row>
        <row r="1540">
          <cell r="A1540" t="str">
            <v>00090441</v>
          </cell>
          <cell r="B1540" t="str">
            <v>1998-007-01 PL GRESSPP SATELLI</v>
          </cell>
        </row>
        <row r="1541">
          <cell r="A1541" t="str">
            <v>00036946</v>
          </cell>
          <cell r="B1541" t="str">
            <v>1998-007-02 PL GRANDE RONDE CH</v>
          </cell>
        </row>
        <row r="1542">
          <cell r="A1542" t="str">
            <v>00038071</v>
          </cell>
          <cell r="B1542" t="str">
            <v>1998-007-03 IL GRANDE RONDE SU</v>
          </cell>
        </row>
        <row r="1543">
          <cell r="A1543" t="str">
            <v>00037111</v>
          </cell>
          <cell r="B1543" t="str">
            <v>1998-007-03 PL GRANDE RONDE OM</v>
          </cell>
        </row>
        <row r="1544">
          <cell r="A1544" t="str">
            <v>00037972</v>
          </cell>
          <cell r="B1544" t="str">
            <v>1998-007-04 PL GR SUPPLEMENTA</v>
          </cell>
        </row>
        <row r="1545">
          <cell r="A1545" t="str">
            <v>00078072</v>
          </cell>
          <cell r="B1545" t="str">
            <v>1998-008-00 PL REGIONAL FORUM</v>
          </cell>
        </row>
        <row r="1546">
          <cell r="A1546" t="str">
            <v>00037943</v>
          </cell>
          <cell r="B1546" t="str">
            <v>1998-010-01 IL GRANDE RONDE CA</v>
          </cell>
        </row>
        <row r="1547">
          <cell r="A1547" t="str">
            <v>00032004</v>
          </cell>
          <cell r="B1547" t="str">
            <v>1998-010-01 PL GRANDE RONDE SP</v>
          </cell>
        </row>
        <row r="1548">
          <cell r="A1548" t="str">
            <v>00037731</v>
          </cell>
          <cell r="B1548" t="str">
            <v>1998-010-05 PL FALL CHINOOK AC</v>
          </cell>
        </row>
        <row r="1549">
          <cell r="A1549" t="str">
            <v>00038328</v>
          </cell>
          <cell r="B1549" t="str">
            <v>1998-010-06 IL CAPTIVE BTROODS</v>
          </cell>
        </row>
        <row r="1550">
          <cell r="A1550" t="str">
            <v>00037708</v>
          </cell>
          <cell r="B1550" t="str">
            <v>1998-010-06 PL CAPTIVE BROODST</v>
          </cell>
        </row>
        <row r="1551">
          <cell r="A1551" t="str">
            <v>00040227</v>
          </cell>
          <cell r="B1551" t="str">
            <v>1998-011-00 PL MT NAT HERITAGE</v>
          </cell>
        </row>
        <row r="1552">
          <cell r="A1552" t="str">
            <v>00075598</v>
          </cell>
          <cell r="B1552" t="str">
            <v>1998-012-00 PL GEOGRAPHIC INFO</v>
          </cell>
        </row>
        <row r="1553">
          <cell r="A1553" t="str">
            <v>00091723</v>
          </cell>
          <cell r="B1553" t="str">
            <v>1998-013-00 PL WRITER-EDITOR</v>
          </cell>
        </row>
        <row r="1554">
          <cell r="A1554" t="str">
            <v>00082533</v>
          </cell>
          <cell r="B1554" t="str">
            <v>1998-013-01 SOCKEYE/CHINOOK</v>
          </cell>
        </row>
        <row r="1555">
          <cell r="A1555" t="str">
            <v>00094832</v>
          </cell>
          <cell r="B1555" t="str">
            <v>1998-014-00 PL CANADA-USA SHEL</v>
          </cell>
        </row>
        <row r="1556">
          <cell r="A1556" t="str">
            <v>00082531</v>
          </cell>
          <cell r="B1556" t="str">
            <v>1998-014-00 PL OCEAN SURVIVAL</v>
          </cell>
        </row>
        <row r="1557">
          <cell r="A1557" t="str">
            <v>00075539</v>
          </cell>
          <cell r="B1557" t="str">
            <v>1998-015-00 PL USFWS WASHINGTO</v>
          </cell>
        </row>
        <row r="1558">
          <cell r="A1558" t="str">
            <v>00078905</v>
          </cell>
          <cell r="B1558" t="str">
            <v>1998-015-06 PL LAKE BILLY SHAW</v>
          </cell>
        </row>
        <row r="1559">
          <cell r="A1559" t="str">
            <v>00088546</v>
          </cell>
          <cell r="B1559" t="str">
            <v>1998-016-00 PL ODFW JOHN DAY</v>
          </cell>
        </row>
        <row r="1560">
          <cell r="A1560" t="str">
            <v>00090641</v>
          </cell>
          <cell r="B1560" t="str">
            <v>1998-017-00 PL GRAVEL PUSH UP</v>
          </cell>
        </row>
        <row r="1561">
          <cell r="A1561" t="str">
            <v>00038253</v>
          </cell>
          <cell r="B1561" t="str">
            <v>1998-018-00 IL INSTALL IRRIGAT</v>
          </cell>
        </row>
        <row r="1562">
          <cell r="A1562" t="str">
            <v>00035922</v>
          </cell>
          <cell r="B1562" t="str">
            <v>1998-018-00 PL JOHN DAY WATER</v>
          </cell>
        </row>
        <row r="1563">
          <cell r="A1563" t="str">
            <v>00083395</v>
          </cell>
          <cell r="B1563" t="str">
            <v>1998-018-00 PL JOHN DAY WATER</v>
          </cell>
        </row>
        <row r="1564">
          <cell r="A1564" t="str">
            <v>00032002</v>
          </cell>
          <cell r="B1564" t="str">
            <v>1998-019-00 PL WIND RIVER WATE</v>
          </cell>
        </row>
        <row r="1565">
          <cell r="A1565" t="str">
            <v>00083320</v>
          </cell>
          <cell r="B1565" t="str">
            <v>1998-019-00 PL WIND RIVER WTR</v>
          </cell>
        </row>
        <row r="1566">
          <cell r="A1566" t="str">
            <v>00082149</v>
          </cell>
          <cell r="B1566" t="str">
            <v>1998-019-01 PL WIND RIVER WTR</v>
          </cell>
        </row>
        <row r="1567">
          <cell r="A1567" t="str">
            <v>00033570</v>
          </cell>
          <cell r="B1567" t="str">
            <v>1998-020-00 PL GLENN WDF</v>
          </cell>
        </row>
        <row r="1568">
          <cell r="A1568" t="str">
            <v>00035657</v>
          </cell>
          <cell r="B1568" t="str">
            <v>1998-021-00 PL HOOD RIVER FISH</v>
          </cell>
        </row>
        <row r="1569">
          <cell r="A1569" t="str">
            <v>00087673</v>
          </cell>
          <cell r="B1569" t="str">
            <v>1998-021-00 PL HOOD RIVER FISH</v>
          </cell>
        </row>
        <row r="1570">
          <cell r="A1570" t="str">
            <v>00032578</v>
          </cell>
          <cell r="B1570" t="str">
            <v>1998-022-00 PL ACQUISITION OF</v>
          </cell>
        </row>
        <row r="1571">
          <cell r="A1571" t="str">
            <v>00091343</v>
          </cell>
          <cell r="B1571" t="str">
            <v>1998-025-00 PL EARLY WINTER CK</v>
          </cell>
        </row>
        <row r="1572">
          <cell r="A1572" t="str">
            <v>00081414</v>
          </cell>
          <cell r="B1572" t="str">
            <v>1998-026-00 PL DOCUMENT NATIVE</v>
          </cell>
        </row>
        <row r="1573">
          <cell r="A1573" t="str">
            <v>00091138</v>
          </cell>
          <cell r="B1573" t="str">
            <v>1998-026-00 PL NATIVE TROUT DO</v>
          </cell>
        </row>
        <row r="1574">
          <cell r="A1574" t="str">
            <v>00075979</v>
          </cell>
          <cell r="B1574" t="str">
            <v>1998-028-00 PL IMPLEMENT TROUT</v>
          </cell>
        </row>
        <row r="1575">
          <cell r="A1575" t="str">
            <v>00076484</v>
          </cell>
          <cell r="B1575" t="str">
            <v>1998-028-01 PL TROUT CREEK WAT</v>
          </cell>
        </row>
        <row r="1576">
          <cell r="A1576" t="str">
            <v>00091349</v>
          </cell>
          <cell r="B1576" t="str">
            <v>1998-029-00 PL GOAT CRK IN-ST</v>
          </cell>
        </row>
        <row r="1577">
          <cell r="A1577" t="str">
            <v>00090339</v>
          </cell>
          <cell r="B1577" t="str">
            <v>1998-031-00 PL WY-KAN-USH-MI</v>
          </cell>
        </row>
        <row r="1578">
          <cell r="A1578" t="str">
            <v>00090375</v>
          </cell>
          <cell r="B1578" t="str">
            <v>1998-031-00 PL WY-KAN-USH-MI</v>
          </cell>
        </row>
        <row r="1579">
          <cell r="A1579" t="str">
            <v>00090711</v>
          </cell>
          <cell r="B1579" t="str">
            <v>1998-033-00 PL UPPER TOPPENISH</v>
          </cell>
        </row>
        <row r="1580">
          <cell r="A1580" t="str">
            <v>00081751</v>
          </cell>
          <cell r="B1580" t="str">
            <v>1998-034-00 ME SAFE ACCES YAKI</v>
          </cell>
        </row>
        <row r="1581">
          <cell r="A1581" t="str">
            <v>00032421</v>
          </cell>
          <cell r="B1581" t="str">
            <v>1998-034-00 PL EST SAFE ACCESS</v>
          </cell>
        </row>
        <row r="1582">
          <cell r="A1582" t="str">
            <v>00089189</v>
          </cell>
          <cell r="B1582" t="str">
            <v>1998-034-00 PL REESTAB SAFE AC</v>
          </cell>
        </row>
        <row r="1583">
          <cell r="A1583" t="str">
            <v>00082428</v>
          </cell>
          <cell r="B1583" t="str">
            <v>1998-035-01 PL WATRSHD RSPNSE</v>
          </cell>
        </row>
        <row r="1584">
          <cell r="A1584" t="str">
            <v>00040233</v>
          </cell>
          <cell r="B1584" t="str">
            <v>1998-051-00 PL WA NAT HERITAGE</v>
          </cell>
        </row>
        <row r="1585">
          <cell r="A1585" t="str">
            <v>00088882</v>
          </cell>
          <cell r="B1585" t="str">
            <v>1998-056-00 PL NMFS NET EXCHAN</v>
          </cell>
        </row>
        <row r="1586">
          <cell r="A1586" t="str">
            <v>00038604</v>
          </cell>
          <cell r="B1586" t="str">
            <v>1999-002-00 ASOTIN MODEL WATER</v>
          </cell>
        </row>
        <row r="1587">
          <cell r="A1587" t="str">
            <v>00106022</v>
          </cell>
          <cell r="B1587" t="str">
            <v>1999-002-00 PL ASOTIN WATERSHE</v>
          </cell>
        </row>
        <row r="1588">
          <cell r="A1588" t="str">
            <v>00108838</v>
          </cell>
          <cell r="B1588" t="str">
            <v>1999-002-00 PL ASOTIN WATERSHE</v>
          </cell>
        </row>
        <row r="1589">
          <cell r="A1589" t="str">
            <v>00031987</v>
          </cell>
          <cell r="B1589" t="str">
            <v>1999-003-01 PL SALMON SPAWNING</v>
          </cell>
        </row>
        <row r="1590">
          <cell r="A1590" t="str">
            <v>00031990</v>
          </cell>
          <cell r="B1590" t="str">
            <v>1999-003-02 PL SALMON SPAWNING</v>
          </cell>
        </row>
        <row r="1591">
          <cell r="A1591" t="str">
            <v>00031992</v>
          </cell>
          <cell r="B1591" t="str">
            <v>1999-003-03 PL SALMON SPAWNING</v>
          </cell>
        </row>
        <row r="1592">
          <cell r="A1592" t="str">
            <v>00031982</v>
          </cell>
          <cell r="B1592" t="str">
            <v>1999-003-04 PL F CHIN &amp; CHUM S</v>
          </cell>
        </row>
        <row r="1593">
          <cell r="A1593" t="str">
            <v>00031993</v>
          </cell>
          <cell r="B1593" t="str">
            <v>1999-003-05 PL FALL CHIN &amp; CHU</v>
          </cell>
        </row>
        <row r="1594">
          <cell r="A1594" t="str">
            <v>00090799</v>
          </cell>
          <cell r="B1594" t="str">
            <v>1999-006-00 PL BAKEOVEN RIPARI</v>
          </cell>
        </row>
        <row r="1595">
          <cell r="A1595" t="str">
            <v>00082706</v>
          </cell>
          <cell r="B1595" t="str">
            <v>1999-008-00 PL  Water Acquisit</v>
          </cell>
        </row>
        <row r="1596">
          <cell r="A1596" t="str">
            <v>00090762</v>
          </cell>
          <cell r="B1596" t="str">
            <v>1999-010-00 PL PINE HOLLOW</v>
          </cell>
        </row>
        <row r="1597">
          <cell r="A1597" t="str">
            <v>00033538</v>
          </cell>
          <cell r="B1597" t="str">
            <v>1999-013-00 PL AHTANUM CR WATE</v>
          </cell>
        </row>
        <row r="1598">
          <cell r="A1598" t="str">
            <v>00088422</v>
          </cell>
          <cell r="B1598" t="str">
            <v>1999-014-00 PL LITTLE CANYON</v>
          </cell>
        </row>
        <row r="1599">
          <cell r="A1599" t="str">
            <v>00083488</v>
          </cell>
          <cell r="B1599" t="str">
            <v>1999-015-00 PL NICHOLS CANYON</v>
          </cell>
        </row>
        <row r="1600">
          <cell r="A1600" t="str">
            <v>00075462</v>
          </cell>
          <cell r="B1600" t="str">
            <v>1999-016-00 PL BIG CANYON CREE</v>
          </cell>
        </row>
        <row r="1601">
          <cell r="A1601" t="str">
            <v>00075461</v>
          </cell>
          <cell r="B1601" t="str">
            <v>1999-017-00 PL LAPWAI CREEK</v>
          </cell>
        </row>
        <row r="1602">
          <cell r="A1602" t="str">
            <v>00038461</v>
          </cell>
          <cell r="B1602" t="str">
            <v>1999-018-00 PL QUALIFY/QUANTIF</v>
          </cell>
        </row>
        <row r="1603">
          <cell r="A1603" t="str">
            <v>00089478</v>
          </cell>
          <cell r="B1603" t="str">
            <v>1999-019-00 PL SALMON RIVER CH</v>
          </cell>
        </row>
        <row r="1604">
          <cell r="A1604" t="str">
            <v>00089487</v>
          </cell>
          <cell r="B1604" t="str">
            <v>1999-020-00 PL ANALYSE PERSIST</v>
          </cell>
        </row>
        <row r="1605">
          <cell r="A1605" t="str">
            <v>00036951</v>
          </cell>
          <cell r="B1605" t="str">
            <v>1999-021-00 PL PATAHA WATER</v>
          </cell>
        </row>
        <row r="1606">
          <cell r="A1606" t="str">
            <v>00038437</v>
          </cell>
          <cell r="B1606" t="str">
            <v>1999-022-00 IL ASSESSING GENET</v>
          </cell>
        </row>
        <row r="1607">
          <cell r="A1607" t="str">
            <v>00032353</v>
          </cell>
          <cell r="B1607" t="str">
            <v>1999-022-00 PL ASSESS COL R ST</v>
          </cell>
        </row>
        <row r="1608">
          <cell r="A1608" t="str">
            <v>00039741</v>
          </cell>
          <cell r="B1608" t="str">
            <v>1999-023-00 PL CHUMSTICK CK NO</v>
          </cell>
        </row>
        <row r="1609">
          <cell r="A1609" t="str">
            <v>00091140</v>
          </cell>
          <cell r="B1609" t="str">
            <v>1999-024-00 PL BULL TROUT ASSE</v>
          </cell>
        </row>
        <row r="1610">
          <cell r="A1610" t="str">
            <v>00096601</v>
          </cell>
          <cell r="B1610" t="str">
            <v>1999-024-00 PL BULL TROUT ASSE</v>
          </cell>
        </row>
        <row r="1611">
          <cell r="A1611" t="str">
            <v>00082604</v>
          </cell>
          <cell r="B1611" t="str">
            <v>1999-025-00 PL SANDY R DELTA</v>
          </cell>
        </row>
        <row r="1612">
          <cell r="A1612" t="str">
            <v>00038679</v>
          </cell>
          <cell r="B1612" t="str">
            <v>1999-026-00 IL SANDY RIVER DEL</v>
          </cell>
        </row>
        <row r="1613">
          <cell r="A1613" t="str">
            <v>00082605</v>
          </cell>
          <cell r="B1613" t="str">
            <v>1999-026-00 PL SANDY RIV DELTA</v>
          </cell>
        </row>
        <row r="1614">
          <cell r="A1614" t="str">
            <v>00076782</v>
          </cell>
          <cell r="B1614" t="str">
            <v>1999-034-00 PL FEDERAL CAUCUS</v>
          </cell>
        </row>
        <row r="1615">
          <cell r="A1615" t="str">
            <v>00076108</v>
          </cell>
          <cell r="B1615" t="str">
            <v>1999-034-00 PL FEDERAL CAUCUS/</v>
          </cell>
        </row>
        <row r="1616">
          <cell r="A1616" t="str">
            <v>00036694</v>
          </cell>
          <cell r="B1616" t="str">
            <v>1999-035-00 PL HATCHERY &amp; HARV</v>
          </cell>
        </row>
        <row r="1617">
          <cell r="A1617" t="str">
            <v>00091348</v>
          </cell>
          <cell r="B1617" t="str">
            <v>1999-041-00 PL NUTRIENTS SPAWN</v>
          </cell>
        </row>
        <row r="1618">
          <cell r="A1618" t="str">
            <v>00094984</v>
          </cell>
          <cell r="B1618" t="str">
            <v>1999-047-00 PL WET MEADOW INVE</v>
          </cell>
        </row>
        <row r="1619">
          <cell r="A1619" t="str">
            <v>00106487</v>
          </cell>
          <cell r="B1619" t="str">
            <v>1999-054-00 PL ASOTIN CREEK IN</v>
          </cell>
        </row>
        <row r="1620">
          <cell r="A1620" t="str">
            <v>00081282</v>
          </cell>
          <cell r="B1620" t="str">
            <v>1999-056-00 PL LADD MARSH</v>
          </cell>
        </row>
        <row r="1621">
          <cell r="A1621" t="str">
            <v>00106486</v>
          </cell>
          <cell r="B1621" t="str">
            <v>1999-060-00 PL ASOTIN WATERSHE</v>
          </cell>
        </row>
        <row r="1622">
          <cell r="A1622" t="str">
            <v>00039683</v>
          </cell>
          <cell r="B1622" t="str">
            <v>1999-061-00 GRANDE RONDE-UNION</v>
          </cell>
        </row>
        <row r="1623">
          <cell r="A1623" t="str">
            <v>00111107</v>
          </cell>
          <cell r="B1623" t="str">
            <v>1999-070-00 PL WALLOWA COUNTY</v>
          </cell>
        </row>
        <row r="1624">
          <cell r="A1624" t="str">
            <v>00032341</v>
          </cell>
          <cell r="B1624" t="str">
            <v>199902400 BULL TROUT ASSESSMEN</v>
          </cell>
        </row>
        <row r="1625">
          <cell r="A1625" t="str">
            <v>00036700</v>
          </cell>
          <cell r="B1625" t="str">
            <v>2000-001-00 PL OMAK CREEK</v>
          </cell>
        </row>
        <row r="1626">
          <cell r="A1626" t="str">
            <v>00090891</v>
          </cell>
          <cell r="B1626" t="str">
            <v>2000-002-00 PL REMOVE BARRIERS</v>
          </cell>
        </row>
        <row r="1627">
          <cell r="A1627" t="str">
            <v>00091346</v>
          </cell>
          <cell r="B1627" t="str">
            <v>2000-002-00 PL REMOVE BARRIERS</v>
          </cell>
        </row>
        <row r="1628">
          <cell r="A1628" t="str">
            <v>00038435</v>
          </cell>
          <cell r="B1628" t="str">
            <v>2000-004-00 IL PROTECT WIGWAM</v>
          </cell>
        </row>
        <row r="1629">
          <cell r="A1629" t="str">
            <v>00087405</v>
          </cell>
          <cell r="B1629" t="str">
            <v>2000-004-00 PL WIGWAM BULL TR</v>
          </cell>
        </row>
        <row r="1630">
          <cell r="A1630" t="str">
            <v>00036949</v>
          </cell>
          <cell r="B1630" t="str">
            <v>2000-006-00 PL TRNG SUPPORT</v>
          </cell>
        </row>
        <row r="1631">
          <cell r="A1631" t="str">
            <v>00091134</v>
          </cell>
          <cell r="B1631" t="str">
            <v>2000-007-00 PL ERYTHROMYCIN IN</v>
          </cell>
        </row>
        <row r="1632">
          <cell r="A1632" t="str">
            <v>00032384</v>
          </cell>
          <cell r="B1632" t="str">
            <v>2000-007-00 PL INFRASTRUCTURE</v>
          </cell>
        </row>
        <row r="1633">
          <cell r="A1633" t="str">
            <v>00033565</v>
          </cell>
          <cell r="B1633" t="str">
            <v>2000-009-00 PL LOGAN VALLEY WL</v>
          </cell>
        </row>
        <row r="1634">
          <cell r="A1634" t="str">
            <v>00101201</v>
          </cell>
          <cell r="B1634" t="str">
            <v>2000-010-00 PL KLICKITAT RIVER</v>
          </cell>
        </row>
        <row r="1635">
          <cell r="A1635" t="str">
            <v>00101205</v>
          </cell>
          <cell r="B1635" t="str">
            <v>2000-011-00 PL ROCK CREEK WATE</v>
          </cell>
        </row>
        <row r="1636">
          <cell r="A1636" t="str">
            <v>00037841</v>
          </cell>
          <cell r="B1636" t="str">
            <v>2000-012-00 IL EVAL FACTORS LI</v>
          </cell>
        </row>
        <row r="1637">
          <cell r="A1637" t="str">
            <v>00036336</v>
          </cell>
          <cell r="B1637" t="str">
            <v>2000-012-00 PL EVALUATE FACTOR</v>
          </cell>
        </row>
        <row r="1638">
          <cell r="A1638" t="str">
            <v>00037939</v>
          </cell>
          <cell r="B1638" t="str">
            <v>2000-013-00 IL EVAL REINTRODUC</v>
          </cell>
        </row>
        <row r="1639">
          <cell r="A1639" t="str">
            <v>00082989</v>
          </cell>
          <cell r="B1639" t="str">
            <v>2000-013-00 PL  EVAL REINTRO O</v>
          </cell>
        </row>
        <row r="1640">
          <cell r="A1640" t="str">
            <v>00036338</v>
          </cell>
          <cell r="B1640" t="str">
            <v>2000-014-00 PL HABITAT&amp;POP DYN</v>
          </cell>
        </row>
        <row r="1641">
          <cell r="A1641" t="str">
            <v>00038252</v>
          </cell>
          <cell r="B1641" t="str">
            <v>2000-015-00 IL ACQUIRE OXBOW</v>
          </cell>
        </row>
        <row r="1642">
          <cell r="A1642" t="str">
            <v>00038767</v>
          </cell>
          <cell r="B1642" t="str">
            <v>2000-015-00 PL ACQUIRE OXBOW</v>
          </cell>
        </row>
        <row r="1643">
          <cell r="A1643" t="str">
            <v>00033545</v>
          </cell>
          <cell r="B1643" t="str">
            <v>2000-016-00 PL TUAL. ACQ.</v>
          </cell>
        </row>
        <row r="1644">
          <cell r="A1644" t="str">
            <v>00037721</v>
          </cell>
          <cell r="B1644" t="str">
            <v>2000-017-00 IL RECONDITION WIL</v>
          </cell>
        </row>
        <row r="1645">
          <cell r="A1645" t="str">
            <v>00035659</v>
          </cell>
          <cell r="B1645" t="str">
            <v>2000-017-00 PL CRITFC WILD KEL</v>
          </cell>
        </row>
        <row r="1646">
          <cell r="A1646" t="str">
            <v>00082615</v>
          </cell>
          <cell r="B1646" t="str">
            <v>2000-018-00 PL LAKE ROOSEVELT</v>
          </cell>
        </row>
        <row r="1647">
          <cell r="A1647" t="str">
            <v>00003025</v>
          </cell>
          <cell r="B1647" t="str">
            <v>2000-019-00 PL TUCANNON R SPR</v>
          </cell>
        </row>
        <row r="1648">
          <cell r="A1648" t="str">
            <v>00031996</v>
          </cell>
          <cell r="B1648" t="str">
            <v>2000-019-00 PL TUCANNON RIVER</v>
          </cell>
        </row>
        <row r="1649">
          <cell r="A1649" t="str">
            <v>00033582</v>
          </cell>
          <cell r="B1649" t="str">
            <v>2000-023-00 PL ODFW HORN BUTTE</v>
          </cell>
        </row>
        <row r="1650">
          <cell r="A1650" t="str">
            <v>00038080</v>
          </cell>
          <cell r="B1650" t="str">
            <v>2000-025-00 IL EAGLE LAKES RAN</v>
          </cell>
        </row>
        <row r="1651">
          <cell r="A1651" t="str">
            <v>00082199</v>
          </cell>
          <cell r="B1651" t="str">
            <v>2000-026-00 PL RAINWATER WL</v>
          </cell>
        </row>
        <row r="1652">
          <cell r="A1652" t="str">
            <v>00033542</v>
          </cell>
          <cell r="B1652" t="str">
            <v>2000-027-00 PL DENNY-JONES</v>
          </cell>
        </row>
        <row r="1653">
          <cell r="A1653" t="str">
            <v>00101768</v>
          </cell>
          <cell r="B1653" t="str">
            <v>2000-027-00 PL MALHEUR WL MITI</v>
          </cell>
        </row>
        <row r="1654">
          <cell r="A1654" t="str">
            <v>00037807</v>
          </cell>
          <cell r="B1654" t="str">
            <v>2000-028-00 IL EVAL PACIFIC LA</v>
          </cell>
        </row>
        <row r="1655">
          <cell r="A1655" t="str">
            <v>00037411</v>
          </cell>
          <cell r="B1655" t="str">
            <v>2000-028-00 PL STATUS OF PACIF</v>
          </cell>
        </row>
        <row r="1656">
          <cell r="A1656" t="str">
            <v>00032128</v>
          </cell>
          <cell r="B1656" t="str">
            <v>2000-029-00 PL ID LAMPREYS &amp; T</v>
          </cell>
        </row>
        <row r="1657">
          <cell r="A1657" t="str">
            <v>00090759</v>
          </cell>
          <cell r="B1657" t="str">
            <v>2000-031-00 PL ENHANCE N FORK</v>
          </cell>
        </row>
        <row r="1658">
          <cell r="A1658" t="str">
            <v>00038065</v>
          </cell>
          <cell r="B1658" t="str">
            <v>2000-033-00 IL WALLA WALLA RIV</v>
          </cell>
        </row>
        <row r="1659">
          <cell r="A1659" t="str">
            <v>00109427</v>
          </cell>
          <cell r="B1659" t="str">
            <v>2000-033-00 PL WALLA WALLA FIS</v>
          </cell>
        </row>
        <row r="1660">
          <cell r="A1660" t="str">
            <v>00075448</v>
          </cell>
          <cell r="B1660" t="str">
            <v>2000-034-00 PL NORTH LOCHSA FA</v>
          </cell>
        </row>
        <row r="1661">
          <cell r="A1661" t="str">
            <v>00075463</v>
          </cell>
          <cell r="B1661" t="str">
            <v>2000-035-00 PL NEWSOME CREEK</v>
          </cell>
        </row>
        <row r="1662">
          <cell r="A1662" t="str">
            <v>00075451</v>
          </cell>
          <cell r="B1662" t="str">
            <v>2000-036-00 PL  MILL CREEK</v>
          </cell>
        </row>
        <row r="1663">
          <cell r="A1663" t="str">
            <v>00037112</v>
          </cell>
          <cell r="B1663" t="str">
            <v>2000-038-00 PL WALLA WALLA(NEO</v>
          </cell>
        </row>
        <row r="1664">
          <cell r="A1664" t="str">
            <v>00118651</v>
          </cell>
          <cell r="B1664" t="str">
            <v>2000-039-00 PL WALLA WALLA BAS</v>
          </cell>
        </row>
        <row r="1665">
          <cell r="A1665" t="str">
            <v>00037110</v>
          </cell>
          <cell r="B1665" t="str">
            <v>2000-039-00 PL WALLA WALLA M&amp;E</v>
          </cell>
        </row>
        <row r="1666">
          <cell r="A1666" t="str">
            <v>00091303</v>
          </cell>
          <cell r="B1666" t="str">
            <v>2000-041-00 PL TECHNICAL SUPPO</v>
          </cell>
        </row>
        <row r="1667">
          <cell r="A1667" t="str">
            <v>00106598</v>
          </cell>
          <cell r="B1667" t="str">
            <v>2000-046-00 PL ASOTIN CR ISCO</v>
          </cell>
        </row>
        <row r="1668">
          <cell r="A1668" t="str">
            <v>00106485</v>
          </cell>
          <cell r="B1668" t="str">
            <v>2000-047-00 PL GIS MAPPING OF</v>
          </cell>
        </row>
        <row r="1669">
          <cell r="A1669" t="str">
            <v>00090803</v>
          </cell>
          <cell r="B1669" t="str">
            <v>2000-048-00 PL YAKIMA BENTHIC</v>
          </cell>
        </row>
        <row r="1670">
          <cell r="A1670" t="str">
            <v>00083037</v>
          </cell>
          <cell r="B1670" t="str">
            <v>2000-049-00 PL DIET DISTRIBUT</v>
          </cell>
        </row>
        <row r="1671">
          <cell r="A1671" t="str">
            <v>00090156</v>
          </cell>
          <cell r="B1671" t="str">
            <v>2000-050-00 PL RIPARIAN RECOVE</v>
          </cell>
        </row>
        <row r="1672">
          <cell r="A1672" t="str">
            <v>00090158</v>
          </cell>
          <cell r="B1672" t="str">
            <v>2000-051-00 PL RESEARCH/EVAL R</v>
          </cell>
        </row>
        <row r="1673">
          <cell r="A1673" t="str">
            <v>00090160</v>
          </cell>
          <cell r="B1673" t="str">
            <v>2000-051-01 PL RESEARCH STREAM</v>
          </cell>
        </row>
        <row r="1674">
          <cell r="A1674" t="str">
            <v>00090229</v>
          </cell>
          <cell r="B1674" t="str">
            <v>2000-052-00 PL UPSTREAM MIGRAT</v>
          </cell>
        </row>
        <row r="1675">
          <cell r="A1675" t="str">
            <v>00106484</v>
          </cell>
          <cell r="B1675" t="str">
            <v>2000-053-00 PL  ASOTIN CREEK R</v>
          </cell>
        </row>
        <row r="1676">
          <cell r="A1676" t="str">
            <v>00106261</v>
          </cell>
          <cell r="B1676" t="str">
            <v>2000-054-00 PL ASOTIN CREEK RI</v>
          </cell>
        </row>
        <row r="1677">
          <cell r="A1677" t="str">
            <v>00106914</v>
          </cell>
          <cell r="B1677" t="str">
            <v>2000-054-00 PL ASOTIN CREEK RI</v>
          </cell>
        </row>
        <row r="1678">
          <cell r="A1678" t="str">
            <v>00036710</v>
          </cell>
          <cell r="B1678" t="str">
            <v>2000-055-00 PL NEZ PERCE LAW</v>
          </cell>
        </row>
        <row r="1679">
          <cell r="A1679" t="str">
            <v>00037719</v>
          </cell>
          <cell r="B1679" t="str">
            <v>2000-056-00 IL LAW ENFORCEMENT</v>
          </cell>
        </row>
        <row r="1680">
          <cell r="A1680" t="str">
            <v>00035665</v>
          </cell>
          <cell r="B1680" t="str">
            <v>2000-056-00 PL CRITFC LAW ENFO</v>
          </cell>
        </row>
        <row r="1681">
          <cell r="A1681" t="str">
            <v>00088622</v>
          </cell>
          <cell r="B1681" t="str">
            <v>2000-056-00 PL CRITFC LAW ENFO</v>
          </cell>
        </row>
        <row r="1682">
          <cell r="A1682" t="str">
            <v>00090697</v>
          </cell>
          <cell r="B1682" t="str">
            <v>2000-057-00 PL EFFECTS OF TURB</v>
          </cell>
        </row>
        <row r="1683">
          <cell r="A1683" t="str">
            <v>00105929</v>
          </cell>
          <cell r="B1683" t="str">
            <v>2000-058-00 PL EFFECTS OF GAS</v>
          </cell>
        </row>
        <row r="1684">
          <cell r="A1684" t="str">
            <v>00089846</v>
          </cell>
          <cell r="B1684" t="str">
            <v>2000-061-00 PL UPPER WILDCAT</v>
          </cell>
        </row>
        <row r="1685">
          <cell r="A1685" t="str">
            <v>00089639</v>
          </cell>
          <cell r="B1685" t="str">
            <v>2000-066-00 PL MCCOY CREEK-ALT</v>
          </cell>
        </row>
        <row r="1686">
          <cell r="A1686" t="str">
            <v>00106481</v>
          </cell>
          <cell r="B1686" t="str">
            <v>2000-067-00 PL ASOTIN CR CHANN</v>
          </cell>
        </row>
        <row r="1687">
          <cell r="A1687" t="str">
            <v>00106262</v>
          </cell>
          <cell r="B1687" t="str">
            <v>2000-067-00 PL ASOTIN CREEK RI</v>
          </cell>
        </row>
        <row r="1688">
          <cell r="A1688" t="str">
            <v>00037040</v>
          </cell>
          <cell r="B1688" t="str">
            <v>2000-071-00 PL ANALYZE SALMON</v>
          </cell>
        </row>
        <row r="1689">
          <cell r="A1689" t="str">
            <v>00092279</v>
          </cell>
          <cell r="B1689" t="str">
            <v>2000-072-00 HERITABILITY OF DI</v>
          </cell>
        </row>
        <row r="1690">
          <cell r="A1690" t="str">
            <v>00090689</v>
          </cell>
          <cell r="B1690" t="str">
            <v>2000-073-00 PL SUBBASIN ASSESS</v>
          </cell>
        </row>
        <row r="1691">
          <cell r="A1691" t="str">
            <v>00095252</v>
          </cell>
          <cell r="B1691" t="str">
            <v>2000-074-02 PL WDFW BASELINE</v>
          </cell>
        </row>
        <row r="1692">
          <cell r="A1692" t="str">
            <v>00090705</v>
          </cell>
          <cell r="B1692" t="str">
            <v>2000-076-00 PL TECHNICAL SUPPO</v>
          </cell>
        </row>
        <row r="1693">
          <cell r="A1693" t="str">
            <v>00075978</v>
          </cell>
          <cell r="B1693" t="str">
            <v>2000-079-00 IL OWYHEE DVIR RES</v>
          </cell>
        </row>
        <row r="1694">
          <cell r="A1694" t="str">
            <v>00074767</v>
          </cell>
          <cell r="B1694" t="str">
            <v>2000-079-00 PL ASSESS RESIDENT</v>
          </cell>
        </row>
        <row r="1695">
          <cell r="A1695" t="str">
            <v>00076915</v>
          </cell>
          <cell r="B1695" t="str">
            <v>2000-080-00 PL OCEAN TRACKING</v>
          </cell>
        </row>
        <row r="1696">
          <cell r="A1696" t="str">
            <v>00031995</v>
          </cell>
          <cell r="B1696" t="str">
            <v>2001-001-00 PL DEVELOPMENT OF</v>
          </cell>
        </row>
        <row r="1697">
          <cell r="A1697" t="str">
            <v>00036954</v>
          </cell>
          <cell r="B1697" t="str">
            <v>2001-002-00 PL ASOTIN WATERSHE</v>
          </cell>
        </row>
        <row r="1698">
          <cell r="A1698" t="str">
            <v>00094477</v>
          </cell>
          <cell r="B1698" t="str">
            <v>2001-003-00 PL ADULT PIT DETEC</v>
          </cell>
        </row>
        <row r="1699">
          <cell r="A1699" t="str">
            <v>00038764</v>
          </cell>
          <cell r="B1699" t="str">
            <v>2001-003-00 PL RAINWATER WILDL</v>
          </cell>
        </row>
        <row r="1700">
          <cell r="A1700" t="str">
            <v>00038920</v>
          </cell>
          <cell r="B1700" t="str">
            <v>2001-004-00 PL HOLLLIDAY CONSE</v>
          </cell>
        </row>
        <row r="1701">
          <cell r="A1701" t="str">
            <v>00040234</v>
          </cell>
          <cell r="B1701" t="str">
            <v>2001-005-00 PL GIS SUBBASIN</v>
          </cell>
        </row>
        <row r="1702">
          <cell r="A1702" t="str">
            <v>00105324</v>
          </cell>
          <cell r="B1702" t="str">
            <v>2001-006-00 PL MISC F&amp;W SPONSO</v>
          </cell>
        </row>
        <row r="1703">
          <cell r="A1703" t="str">
            <v>00107274</v>
          </cell>
          <cell r="B1703" t="str">
            <v>2001-006-00 PL MISC F&amp;W SPONSO</v>
          </cell>
        </row>
        <row r="1704">
          <cell r="A1704" t="str">
            <v>00089981</v>
          </cell>
          <cell r="B1704" t="str">
            <v>2001-006-00 SALMON 'WATCH PROG</v>
          </cell>
        </row>
        <row r="1705">
          <cell r="A1705" t="str">
            <v>00108691</v>
          </cell>
          <cell r="B1705" t="str">
            <v>2001-006-02 PL MISC F&amp;W SPONSO</v>
          </cell>
        </row>
        <row r="1706">
          <cell r="A1706" t="str">
            <v>00076224</v>
          </cell>
          <cell r="B1706" t="str">
            <v>2001-007-00 PL EVALUATE LIVE C</v>
          </cell>
        </row>
        <row r="1707">
          <cell r="A1707" t="str">
            <v>00081702</v>
          </cell>
          <cell r="B1707" t="str">
            <v>2001-007-00 PL EVALUATE LIVE C</v>
          </cell>
        </row>
        <row r="1708">
          <cell r="A1708" t="str">
            <v>00076842</v>
          </cell>
          <cell r="B1708" t="str">
            <v>2001-008-00 PL GENETIC SEX OF</v>
          </cell>
        </row>
        <row r="1709">
          <cell r="A1709" t="str">
            <v>00081967</v>
          </cell>
          <cell r="B1709" t="str">
            <v>2001-010-00 PL INNOVATIVE- JUV</v>
          </cell>
        </row>
        <row r="1710">
          <cell r="A1710" t="str">
            <v>00082155</v>
          </cell>
          <cell r="B1710" t="str">
            <v>2001-011-00 PL HABITAT DIVERSI</v>
          </cell>
        </row>
        <row r="1711">
          <cell r="A1711" t="str">
            <v>00083767</v>
          </cell>
          <cell r="B1711" t="str">
            <v>2001-012-00 PL  EVAL RESTORATI</v>
          </cell>
        </row>
        <row r="1712">
          <cell r="A1712" t="str">
            <v>00083040</v>
          </cell>
          <cell r="B1712" t="str">
            <v>2001-013-00 PL EVAL. NUTRIENTS</v>
          </cell>
        </row>
        <row r="1713">
          <cell r="A1713" t="str">
            <v>00082818</v>
          </cell>
          <cell r="B1713" t="str">
            <v>2001-014-00 PL WTR. &amp; AQU. HAB</v>
          </cell>
        </row>
        <row r="1714">
          <cell r="A1714" t="str">
            <v>00091987</v>
          </cell>
          <cell r="B1714" t="str">
            <v>2001-015-00 PL ECHO MEADOW ART</v>
          </cell>
        </row>
        <row r="1715">
          <cell r="A1715" t="str">
            <v>00078122</v>
          </cell>
          <cell r="B1715" t="str">
            <v>2001-017-00 PL IDAHO CONSERVAT</v>
          </cell>
        </row>
        <row r="1716">
          <cell r="A1716" t="str">
            <v>00081281</v>
          </cell>
          <cell r="B1716" t="str">
            <v>2001-018-00 PL PHILLIPS-GORDO</v>
          </cell>
        </row>
        <row r="1717">
          <cell r="A1717" t="str">
            <v>00081391</v>
          </cell>
          <cell r="B1717" t="str">
            <v>2001-019-00 PL LITTLE CATHERIN</v>
          </cell>
        </row>
        <row r="1718">
          <cell r="A1718" t="str">
            <v>00082559</v>
          </cell>
          <cell r="B1718" t="str">
            <v>2001-020-00 PL 15 MILE CRK RIP</v>
          </cell>
        </row>
        <row r="1719">
          <cell r="A1719" t="str">
            <v>00083857</v>
          </cell>
          <cell r="B1719" t="str">
            <v>2001-020-00 PL 15 MILE CRK RIP</v>
          </cell>
        </row>
        <row r="1720">
          <cell r="A1720" t="str">
            <v>00082560</v>
          </cell>
          <cell r="B1720" t="str">
            <v>2001-021-00 PL 15 MILE CRK RIP</v>
          </cell>
        </row>
        <row r="1721">
          <cell r="A1721" t="str">
            <v>00082562</v>
          </cell>
          <cell r="B1721" t="str">
            <v>2001-022-00 PL 15 MILE CRK OR</v>
          </cell>
        </row>
        <row r="1722">
          <cell r="A1722" t="str">
            <v>00083859</v>
          </cell>
          <cell r="B1722" t="str">
            <v>2001-022-00 PL 15 MILE CRK OR</v>
          </cell>
        </row>
        <row r="1723">
          <cell r="A1723" t="str">
            <v>00103076</v>
          </cell>
          <cell r="B1723" t="str">
            <v>2001-024-00 PL SALMON &amp; STEELH</v>
          </cell>
        </row>
        <row r="1724">
          <cell r="A1724" t="str">
            <v>00088495</v>
          </cell>
          <cell r="B1724" t="str">
            <v>2001-024-00 PL UPSTREAM EXER</v>
          </cell>
        </row>
        <row r="1725">
          <cell r="A1725" t="str">
            <v>00083625</v>
          </cell>
          <cell r="B1725" t="str">
            <v>2001-025-00 PL SALMONID PRODUC</v>
          </cell>
        </row>
        <row r="1726">
          <cell r="A1726" t="str">
            <v>00088180</v>
          </cell>
          <cell r="B1726" t="str">
            <v>2001-026-00 PL EVALUATE COASTA</v>
          </cell>
        </row>
        <row r="1727">
          <cell r="A1727" t="str">
            <v>00083860</v>
          </cell>
          <cell r="B1727" t="str">
            <v>2001-027-00 PL WEST POND TURT</v>
          </cell>
        </row>
        <row r="1728">
          <cell r="A1728" t="str">
            <v>00082561</v>
          </cell>
          <cell r="B1728" t="str">
            <v>2001-027-00 PL WEST POND TURTL</v>
          </cell>
        </row>
        <row r="1729">
          <cell r="A1729" t="str">
            <v>00083771</v>
          </cell>
          <cell r="B1729" t="str">
            <v>2001-028-00 PL EVAL BANKS LAKE</v>
          </cell>
        </row>
        <row r="1730">
          <cell r="A1730" t="str">
            <v>00082702</v>
          </cell>
          <cell r="B1730" t="str">
            <v>2001-029-00 PL FORD HATCHERY I</v>
          </cell>
        </row>
        <row r="1731">
          <cell r="A1731" t="str">
            <v>00090813</v>
          </cell>
          <cell r="B1731" t="str">
            <v>2001-030-00 PL RESTORE HABITAT</v>
          </cell>
        </row>
        <row r="1732">
          <cell r="A1732" t="str">
            <v>00082300</v>
          </cell>
          <cell r="B1732" t="str">
            <v>2001-031-00 PL INTERMOUNTAIN P</v>
          </cell>
        </row>
        <row r="1733">
          <cell r="A1733" t="str">
            <v>00104517</v>
          </cell>
          <cell r="B1733" t="str">
            <v>2001-033-00 OM PROTECT &amp; RESTO</v>
          </cell>
        </row>
        <row r="1734">
          <cell r="A1734" t="str">
            <v>00104567</v>
          </cell>
          <cell r="B1734" t="str">
            <v>2001-033-00 PL PROTECT &amp; RESTR</v>
          </cell>
        </row>
        <row r="1735">
          <cell r="A1735" t="str">
            <v>00089844</v>
          </cell>
          <cell r="B1735" t="str">
            <v>2001-034-00 PL FORAGE QUALITY</v>
          </cell>
        </row>
        <row r="1736">
          <cell r="A1736" t="str">
            <v>00093819</v>
          </cell>
          <cell r="B1736" t="str">
            <v>2001-035-00 PL BEAR VALLY SPAW</v>
          </cell>
        </row>
        <row r="1737">
          <cell r="A1737" t="str">
            <v>00089331</v>
          </cell>
          <cell r="B1737" t="str">
            <v>2001-036-00 PL AMES CREEK REST</v>
          </cell>
        </row>
        <row r="1738">
          <cell r="A1738" t="str">
            <v>00083481</v>
          </cell>
          <cell r="B1738" t="str">
            <v>2001-037-00 PL ARROWLEAF CONSE</v>
          </cell>
        </row>
        <row r="1739">
          <cell r="A1739" t="str">
            <v>00089654</v>
          </cell>
          <cell r="B1739" t="str">
            <v>2001-038-00 PL GOURLEY CREEK R</v>
          </cell>
        </row>
        <row r="1740">
          <cell r="A1740" t="str">
            <v>00106265</v>
          </cell>
          <cell r="B1740" t="str">
            <v>2001-039-00 PL PROTECT ESA FIS</v>
          </cell>
        </row>
        <row r="1741">
          <cell r="A1741" t="str">
            <v>00089935</v>
          </cell>
          <cell r="B1741" t="str">
            <v>2001-040-00 PL WAGNER RANCH</v>
          </cell>
        </row>
        <row r="1742">
          <cell r="A1742" t="str">
            <v>00090758</v>
          </cell>
          <cell r="B1742" t="str">
            <v>2001-041-00 PL FOREST RANCH</v>
          </cell>
        </row>
        <row r="1743">
          <cell r="A1743" t="str">
            <v>00101771</v>
          </cell>
          <cell r="B1743" t="str">
            <v>2001-043-00 PL ZUMWALT CAMP CK</v>
          </cell>
        </row>
        <row r="1744">
          <cell r="A1744" t="str">
            <v>00093821</v>
          </cell>
          <cell r="B1744" t="str">
            <v>2001-044-00 PL BAKER EASEMENT/</v>
          </cell>
        </row>
        <row r="1745">
          <cell r="A1745" t="str">
            <v>00084588</v>
          </cell>
          <cell r="B1745" t="str">
            <v>2001-045-00 PL ACTION PLAN PRO</v>
          </cell>
        </row>
        <row r="1746">
          <cell r="A1746" t="str">
            <v>00083921</v>
          </cell>
          <cell r="B1746" t="str">
            <v>2001-046-00 PL CENTER FISH SCI</v>
          </cell>
        </row>
        <row r="1747">
          <cell r="A1747" t="str">
            <v>00084504</v>
          </cell>
          <cell r="B1747" t="str">
            <v>2001-047-00 PL REINTRO SUCCESS</v>
          </cell>
        </row>
        <row r="1748">
          <cell r="A1748" t="str">
            <v>00084377</v>
          </cell>
          <cell r="B1748" t="str">
            <v>2001-048-00 PL EDT</v>
          </cell>
        </row>
        <row r="1749">
          <cell r="A1749" t="str">
            <v>00084693</v>
          </cell>
          <cell r="B1749" t="str">
            <v>2001-049-00 PL SAFETY NET COOR</v>
          </cell>
        </row>
        <row r="1750">
          <cell r="A1750" t="str">
            <v>00093286</v>
          </cell>
          <cell r="B1750" t="str">
            <v>2001-051-00 PL LITTLE MORGON</v>
          </cell>
        </row>
        <row r="1751">
          <cell r="A1751" t="str">
            <v>00093292</v>
          </cell>
          <cell r="B1751" t="str">
            <v>2001-052-00 PL HAWLEY</v>
          </cell>
        </row>
        <row r="1752">
          <cell r="A1752" t="str">
            <v>00090384</v>
          </cell>
          <cell r="B1752" t="str">
            <v>2001-053-00 PL REINTRO OF COLU</v>
          </cell>
        </row>
        <row r="1753">
          <cell r="A1753" t="str">
            <v>00087675</v>
          </cell>
          <cell r="B1753" t="str">
            <v>2001-054-00 PL SUPPL FLOWS BUC</v>
          </cell>
        </row>
        <row r="1754">
          <cell r="A1754" t="str">
            <v>00088243</v>
          </cell>
          <cell r="B1754" t="str">
            <v>2001-055-00 PL SALMON RESPONSE</v>
          </cell>
        </row>
        <row r="1755">
          <cell r="A1755" t="str">
            <v>00093253</v>
          </cell>
          <cell r="B1755" t="str">
            <v>2001-056-00 PL TROUT CREEK STR</v>
          </cell>
        </row>
        <row r="1756">
          <cell r="A1756" t="str">
            <v>00092833</v>
          </cell>
          <cell r="B1756" t="str">
            <v>2001-058-00 PL REMOVAL OF GHOS</v>
          </cell>
        </row>
        <row r="1757">
          <cell r="A1757" t="str">
            <v>00091298</v>
          </cell>
          <cell r="B1757" t="str">
            <v>2001-059-00 PL SP&amp;SUMMER CHIN</v>
          </cell>
        </row>
        <row r="1758">
          <cell r="A1758" t="str">
            <v>00091718</v>
          </cell>
          <cell r="B1758" t="str">
            <v>2001-060-00 PL ADULT OUTPLANT</v>
          </cell>
        </row>
        <row r="1759">
          <cell r="A1759" t="str">
            <v>00097333</v>
          </cell>
          <cell r="B1759" t="str">
            <v>2001-061-00 PL TOUCHET R FLOW</v>
          </cell>
        </row>
        <row r="1760">
          <cell r="A1760" t="str">
            <v>00101770</v>
          </cell>
          <cell r="B1760" t="str">
            <v>2001-062-00 PL LOSTINE RIVER</v>
          </cell>
        </row>
        <row r="1761">
          <cell r="A1761" t="str">
            <v>00094635</v>
          </cell>
          <cell r="B1761" t="str">
            <v>2001-063-00 PL METHOW RIVER BA</v>
          </cell>
        </row>
        <row r="1762">
          <cell r="A1762" t="str">
            <v>00104641</v>
          </cell>
          <cell r="B1762" t="str">
            <v>2001-064-00 PL SIMCOE CREEK ST</v>
          </cell>
        </row>
        <row r="1763">
          <cell r="A1763" t="str">
            <v>00102414</v>
          </cell>
          <cell r="B1763" t="str">
            <v>2001-065-00 CI HANCOCK SP PASS</v>
          </cell>
        </row>
        <row r="1764">
          <cell r="A1764" t="str">
            <v>00106002</v>
          </cell>
          <cell r="B1764" t="str">
            <v>2001-065-00 PL HANCOCK SPRING</v>
          </cell>
        </row>
        <row r="1765">
          <cell r="A1765" t="str">
            <v>00090233</v>
          </cell>
          <cell r="B1765" t="str">
            <v>2001-066-00 PL LAKE ROOSEVELT</v>
          </cell>
        </row>
        <row r="1766">
          <cell r="A1766" t="str">
            <v>00093824</v>
          </cell>
          <cell r="B1766" t="str">
            <v>2001-067-00 CL LEMHI/SALMON PA</v>
          </cell>
        </row>
        <row r="1767">
          <cell r="A1767" t="str">
            <v>00093827</v>
          </cell>
          <cell r="B1767" t="str">
            <v>2001-068-00 PL LEMHI RIVER STR</v>
          </cell>
        </row>
        <row r="1768">
          <cell r="A1768" t="str">
            <v>00092750</v>
          </cell>
          <cell r="B1768" t="str">
            <v>2001-069-00 PL JOHN DAY STREA</v>
          </cell>
        </row>
        <row r="1769">
          <cell r="A1769" t="str">
            <v>00093750</v>
          </cell>
          <cell r="B1769" t="str">
            <v>2001-070-00 PL EDT MODEL EVAL</v>
          </cell>
        </row>
        <row r="1770">
          <cell r="A1770" t="str">
            <v>00107102</v>
          </cell>
          <cell r="B1770" t="str">
            <v>2001-071-00 PL WAPATOX WATER P</v>
          </cell>
        </row>
        <row r="1771">
          <cell r="A1771" t="str">
            <v>00090426</v>
          </cell>
          <cell r="B1771" t="str">
            <v>2001-074-00 PL NPPC REGIONAL</v>
          </cell>
        </row>
        <row r="1772">
          <cell r="A1772" t="str">
            <v>00092278</v>
          </cell>
          <cell r="B1772" t="str">
            <v>2001-075-00 PL WALLA WALLA BAS</v>
          </cell>
        </row>
        <row r="1773">
          <cell r="A1773" t="str">
            <v>00097324</v>
          </cell>
          <cell r="B1773" t="str">
            <v>2001-076-00 PL ACQUIRE TUCANNO</v>
          </cell>
        </row>
        <row r="1774">
          <cell r="A1774" t="str">
            <v>00095101</v>
          </cell>
          <cell r="B1774" t="str">
            <v>2001-078-00 CL EDT USFS VALIDA</v>
          </cell>
        </row>
        <row r="1775">
          <cell r="A1775" t="str">
            <v>00100530</v>
          </cell>
          <cell r="B1775" t="str">
            <v>2001-079-00  PL WA DOE WATER</v>
          </cell>
        </row>
        <row r="1776">
          <cell r="A1776" t="str">
            <v>00088856</v>
          </cell>
          <cell r="B1776" t="str">
            <v>200103200 HANGMAN CREEK FISHER</v>
          </cell>
        </row>
        <row r="1777">
          <cell r="A1777" t="str">
            <v>00088854</v>
          </cell>
          <cell r="B1777" t="str">
            <v>200103300  HANGMAN WATERSHED H</v>
          </cell>
        </row>
        <row r="1778">
          <cell r="A1778" t="str">
            <v>00088858</v>
          </cell>
          <cell r="B1778" t="str">
            <v>200103400 FORAGE QUALITY AND M</v>
          </cell>
        </row>
        <row r="1779">
          <cell r="A1779" t="str">
            <v>00110274</v>
          </cell>
          <cell r="B1779" t="str">
            <v>20012-057-00 PL WESTLAND-RAMOS</v>
          </cell>
        </row>
        <row r="1780">
          <cell r="A1780" t="str">
            <v>00096634</v>
          </cell>
          <cell r="B1780" t="str">
            <v>2002-001-00 PL CCT ELLISFORD</v>
          </cell>
        </row>
        <row r="1781">
          <cell r="A1781" t="str">
            <v>00103073</v>
          </cell>
          <cell r="B1781" t="str">
            <v>2002-002-00 PL FEAS. OF ENHAN</v>
          </cell>
        </row>
        <row r="1782">
          <cell r="A1782" t="str">
            <v>00100566</v>
          </cell>
          <cell r="B1782" t="str">
            <v>2002-004-00 PL SAFETY-NET ARTI</v>
          </cell>
        </row>
        <row r="1783">
          <cell r="A1783" t="str">
            <v>00101882</v>
          </cell>
          <cell r="B1783" t="str">
            <v>2002-004-01 PL SAFETY-NET ARTI</v>
          </cell>
        </row>
        <row r="1784">
          <cell r="A1784" t="str">
            <v>00105721</v>
          </cell>
          <cell r="B1784" t="str">
            <v>2002-004-02 PL SAFETY-NET ARTI</v>
          </cell>
        </row>
        <row r="1785">
          <cell r="A1785" t="str">
            <v>00101646</v>
          </cell>
          <cell r="B1785" t="str">
            <v>2002-004-04 PL SAFETY-NET ARTI</v>
          </cell>
        </row>
        <row r="1786">
          <cell r="A1786" t="str">
            <v>00100610</v>
          </cell>
          <cell r="B1786" t="str">
            <v>2002-005-00 PL FISHER FISHERIE</v>
          </cell>
        </row>
        <row r="1787">
          <cell r="A1787" t="str">
            <v>00106940</v>
          </cell>
          <cell r="B1787" t="str">
            <v>2002-006-00 PL BULL TROUT MOVE</v>
          </cell>
        </row>
        <row r="1788">
          <cell r="A1788" t="str">
            <v>00101769</v>
          </cell>
          <cell r="B1788" t="str">
            <v>2002-007-00 LOSTINE WATER RIGH</v>
          </cell>
        </row>
        <row r="1789">
          <cell r="A1789" t="str">
            <v>00103418</v>
          </cell>
          <cell r="B1789" t="str">
            <v>2002-007-00 PL RESTORE BT HAB</v>
          </cell>
        </row>
        <row r="1790">
          <cell r="A1790" t="str">
            <v>00103062</v>
          </cell>
          <cell r="B1790" t="str">
            <v>2002-008-00 PL RECONNECT FLDP</v>
          </cell>
        </row>
        <row r="1791">
          <cell r="A1791" t="str">
            <v>00106394</v>
          </cell>
          <cell r="B1791" t="str">
            <v>2002-008-00 PL RECONNECT FLDPL</v>
          </cell>
        </row>
        <row r="1792">
          <cell r="A1792" t="str">
            <v>00106480</v>
          </cell>
          <cell r="B1792" t="str">
            <v>2002-008-00 PL RECONNECT FLDPL</v>
          </cell>
        </row>
        <row r="1793">
          <cell r="A1793" t="str">
            <v>00103063</v>
          </cell>
          <cell r="B1793" t="str">
            <v>2002-009-00 OM LAKE PO PREDATO</v>
          </cell>
        </row>
        <row r="1794">
          <cell r="A1794" t="str">
            <v>00103064</v>
          </cell>
          <cell r="B1794" t="str">
            <v>2002-010-00 PL ACQUIRE AND CO</v>
          </cell>
        </row>
        <row r="1795">
          <cell r="A1795" t="str">
            <v>00103068</v>
          </cell>
          <cell r="B1795" t="str">
            <v>2002-011-00 PL OPER. LOSS</v>
          </cell>
        </row>
        <row r="1796">
          <cell r="A1796" t="str">
            <v>00101968</v>
          </cell>
          <cell r="B1796" t="str">
            <v>2002-012-00 PL LOWER COLUMBIA</v>
          </cell>
        </row>
        <row r="1797">
          <cell r="A1797" t="str">
            <v>00101780</v>
          </cell>
          <cell r="B1797" t="str">
            <v>2002-013-00 PL ANN SQUIER</v>
          </cell>
        </row>
        <row r="1798">
          <cell r="A1798" t="str">
            <v>00101778</v>
          </cell>
          <cell r="B1798" t="str">
            <v>2002-013-00 PL DAR CRAMMOND</v>
          </cell>
        </row>
        <row r="1799">
          <cell r="A1799" t="str">
            <v>00101776</v>
          </cell>
          <cell r="B1799" t="str">
            <v>2002-013-00 PL DON CHAPMAN</v>
          </cell>
        </row>
        <row r="1800">
          <cell r="A1800" t="str">
            <v>00103066</v>
          </cell>
          <cell r="B1800" t="str">
            <v>2002-014-00 PL SUNNYSIDE WL MI</v>
          </cell>
        </row>
        <row r="1801">
          <cell r="A1801" t="str">
            <v>00106552</v>
          </cell>
          <cell r="B1801" t="str">
            <v>2002-015-00 PL WATERSHED COUN</v>
          </cell>
        </row>
        <row r="1802">
          <cell r="A1802" t="str">
            <v>00104501</v>
          </cell>
          <cell r="B1802" t="str">
            <v>2002-015-00 PL WATERSHED COUNC</v>
          </cell>
        </row>
        <row r="1803">
          <cell r="A1803" t="str">
            <v>00104102</v>
          </cell>
          <cell r="B1803" t="str">
            <v>2002-016-00 PL LAMPREY ABUNDAN</v>
          </cell>
        </row>
        <row r="1804">
          <cell r="A1804" t="str">
            <v>00109046</v>
          </cell>
          <cell r="B1804" t="str">
            <v>2002-017-00 PL REGIONAL STREAM</v>
          </cell>
        </row>
        <row r="1805">
          <cell r="A1805" t="str">
            <v>00104519</v>
          </cell>
          <cell r="B1805" t="str">
            <v>2002-018-00 PL TAPTEAL BEND RI</v>
          </cell>
        </row>
        <row r="1806">
          <cell r="A1806" t="str">
            <v>00104448</v>
          </cell>
          <cell r="B1806" t="str">
            <v>2002-019-00 PL WACO RIPARIAN B</v>
          </cell>
        </row>
        <row r="1807">
          <cell r="A1807" t="str">
            <v>00106008</v>
          </cell>
          <cell r="B1807" t="str">
            <v>2002-020-00 PL HUNTSVILLE MILL</v>
          </cell>
        </row>
        <row r="1808">
          <cell r="A1808" t="str">
            <v>00105330</v>
          </cell>
          <cell r="B1808" t="str">
            <v>2002-021-00 PL REDUCE WATER TE</v>
          </cell>
        </row>
        <row r="1809">
          <cell r="A1809" t="str">
            <v>00114555</v>
          </cell>
          <cell r="B1809" t="str">
            <v>2002-022-00 PL BIG CREEK PASSA</v>
          </cell>
        </row>
        <row r="1810">
          <cell r="A1810" t="str">
            <v>00106314</v>
          </cell>
          <cell r="B1810" t="str">
            <v>2002-025-00 PL YAKIMA TRIBUTAR</v>
          </cell>
        </row>
        <row r="1811">
          <cell r="A1811" t="str">
            <v>00115719</v>
          </cell>
          <cell r="B1811" t="str">
            <v>2002-025-01 PL YAKIMA TRIBUTAR</v>
          </cell>
        </row>
        <row r="1812">
          <cell r="A1812" t="str">
            <v>00104450</v>
          </cell>
          <cell r="B1812" t="str">
            <v>2002-026-00 PL MORROW COUNTY R</v>
          </cell>
        </row>
        <row r="1813">
          <cell r="A1813" t="str">
            <v>00105328</v>
          </cell>
          <cell r="B1813" t="str">
            <v>2002-027-00 PL LOWER SNAKE HYD</v>
          </cell>
        </row>
        <row r="1814">
          <cell r="A1814" t="str">
            <v>00104526</v>
          </cell>
          <cell r="B1814" t="str">
            <v>2002-029-00 PL FISH PASSAGE WD</v>
          </cell>
        </row>
        <row r="1815">
          <cell r="A1815" t="str">
            <v>00106007</v>
          </cell>
          <cell r="B1815" t="str">
            <v>2002-030-00 PL PROGENY MARKERS</v>
          </cell>
        </row>
        <row r="1816">
          <cell r="A1816" t="str">
            <v>00104103</v>
          </cell>
          <cell r="B1816" t="str">
            <v>2002-031-00 PL SPRING CHINOOK</v>
          </cell>
        </row>
        <row r="1817">
          <cell r="A1817" t="str">
            <v>00104100</v>
          </cell>
          <cell r="B1817" t="str">
            <v>2002-032-00 PL FALL CHINOOK PA</v>
          </cell>
        </row>
        <row r="1818">
          <cell r="A1818" t="str">
            <v>00110824</v>
          </cell>
          <cell r="B1818" t="str">
            <v>2002-033-00 PL JOHN DAY RECOVE</v>
          </cell>
        </row>
        <row r="1819">
          <cell r="A1819" t="str">
            <v>00104507</v>
          </cell>
          <cell r="B1819" t="str">
            <v>2002-034-00 PL WHEELER COUNTY</v>
          </cell>
        </row>
        <row r="1820">
          <cell r="A1820" t="str">
            <v>00104502</v>
          </cell>
          <cell r="B1820" t="str">
            <v>2002-035-00 PL GILLIAM COUNTY</v>
          </cell>
        </row>
        <row r="1821">
          <cell r="A1821" t="str">
            <v>00105423</v>
          </cell>
          <cell r="B1821" t="str">
            <v>2002-036-00 PL WW RIVER FLOW R</v>
          </cell>
        </row>
        <row r="1822">
          <cell r="A1822" t="str">
            <v>00104101</v>
          </cell>
          <cell r="B1822" t="str">
            <v>2002-037-00 PL FRESHWATER MUSS</v>
          </cell>
        </row>
        <row r="1823">
          <cell r="A1823" t="str">
            <v>00108440</v>
          </cell>
          <cell r="B1823" t="str">
            <v>2002-038-00 PL HABITAT ACQUISI</v>
          </cell>
        </row>
        <row r="1824">
          <cell r="A1824" t="str">
            <v>00105687</v>
          </cell>
          <cell r="B1824" t="str">
            <v>2002-039-00 PL SMITH CREEK RES</v>
          </cell>
        </row>
        <row r="1825">
          <cell r="A1825" t="str">
            <v>00105723</v>
          </cell>
          <cell r="B1825" t="str">
            <v>2002-04-03 PL SAFETY-NET ARTIF</v>
          </cell>
        </row>
        <row r="1826">
          <cell r="A1826" t="str">
            <v>00109306</v>
          </cell>
          <cell r="B1826" t="str">
            <v>2002-040-00 PL SQUAW CREEK CUL</v>
          </cell>
        </row>
        <row r="1827">
          <cell r="A1827" t="str">
            <v>00104528</v>
          </cell>
          <cell r="B1827" t="str">
            <v>2002-041-00 PL COLUMBIA CASCA</v>
          </cell>
        </row>
        <row r="1828">
          <cell r="A1828" t="str">
            <v>00104435</v>
          </cell>
          <cell r="B1828" t="str">
            <v>2002-043-00 ME GENETIC INVENTO</v>
          </cell>
        </row>
        <row r="1829">
          <cell r="A1829" t="str">
            <v>00104440</v>
          </cell>
          <cell r="B1829" t="str">
            <v>2002-044-00 PL FISHER PURCHASE</v>
          </cell>
        </row>
        <row r="1830">
          <cell r="A1830" t="str">
            <v>00105696</v>
          </cell>
          <cell r="B1830" t="str">
            <v>2002-046-00 PL FISH ALIGNMENT</v>
          </cell>
        </row>
        <row r="1831">
          <cell r="A1831" t="str">
            <v>00111870</v>
          </cell>
          <cell r="B1831" t="str">
            <v>2002-046-00 PL FISH ALIGNMENT</v>
          </cell>
        </row>
        <row r="1832">
          <cell r="A1832" t="str">
            <v>00106006</v>
          </cell>
          <cell r="B1832" t="str">
            <v>2002-047-00 ART PROD REVIEW</v>
          </cell>
        </row>
        <row r="1833">
          <cell r="A1833" t="str">
            <v>00105355</v>
          </cell>
          <cell r="B1833" t="str">
            <v>2002-048-00 PL IMPLEMENT BIOP</v>
          </cell>
        </row>
        <row r="1834">
          <cell r="A1834" t="str">
            <v>00109308</v>
          </cell>
          <cell r="B1834" t="str">
            <v>2002-049-00 PL CHINOOK SALMON</v>
          </cell>
        </row>
        <row r="1835">
          <cell r="A1835" t="str">
            <v>00117709</v>
          </cell>
          <cell r="B1835" t="str">
            <v>2002-050-00 PL ASOTIN COUNTY B</v>
          </cell>
        </row>
        <row r="1836">
          <cell r="A1836" t="str">
            <v>00107723</v>
          </cell>
          <cell r="B1836" t="str">
            <v>2002-051-00 PL SUBBASIN PLANNI</v>
          </cell>
        </row>
        <row r="1837">
          <cell r="A1837" t="str">
            <v>00118694</v>
          </cell>
          <cell r="B1837" t="str">
            <v>2002-051-00 PL SUBBASIN PLANNI</v>
          </cell>
        </row>
        <row r="1838">
          <cell r="A1838" t="str">
            <v>00118716</v>
          </cell>
          <cell r="B1838" t="str">
            <v>2002-051-00 PL SUBBASIN PLANNI</v>
          </cell>
        </row>
        <row r="1839">
          <cell r="A1839" t="str">
            <v>00118688</v>
          </cell>
          <cell r="B1839" t="str">
            <v>2002-051-04  PL SUBBASIN PLANN</v>
          </cell>
        </row>
        <row r="1840">
          <cell r="A1840" t="str">
            <v>00108110</v>
          </cell>
          <cell r="B1840" t="str">
            <v>2002-052-00 PL NACHES RIVER WA</v>
          </cell>
        </row>
        <row r="1841">
          <cell r="A1841" t="str">
            <v>00110343</v>
          </cell>
          <cell r="B1841" t="str">
            <v>2002-054-00 PL PROTECT AND RES</v>
          </cell>
        </row>
        <row r="1842">
          <cell r="A1842" t="str">
            <v>00117422</v>
          </cell>
          <cell r="B1842" t="str">
            <v>2002-055-00 OREGON PLAN FISH S</v>
          </cell>
        </row>
        <row r="1843">
          <cell r="A1843" t="str">
            <v>00114056</v>
          </cell>
          <cell r="B1843" t="str">
            <v>2002-058-00 PL SCARROW EASEMEN</v>
          </cell>
        </row>
        <row r="1844">
          <cell r="A1844" t="str">
            <v>00111809</v>
          </cell>
          <cell r="B1844" t="str">
            <v>2002-059-00 PL YANKEE FORK SAL</v>
          </cell>
        </row>
        <row r="1845">
          <cell r="A1845" t="str">
            <v>00114046</v>
          </cell>
          <cell r="B1845" t="str">
            <v>2002-061-00 PL POTLACH RIVER W</v>
          </cell>
        </row>
        <row r="1846">
          <cell r="A1846" t="str">
            <v>00115544</v>
          </cell>
          <cell r="B1846" t="str">
            <v>2002-061-00 PL POTLACH RIVER W</v>
          </cell>
        </row>
        <row r="1847">
          <cell r="A1847" t="str">
            <v>00111799</v>
          </cell>
          <cell r="B1847" t="str">
            <v>2002-063-00 PL PAHSIMEROI HOLI</v>
          </cell>
        </row>
        <row r="1848">
          <cell r="A1848" t="str">
            <v>00111807</v>
          </cell>
          <cell r="B1848" t="str">
            <v>2002-064-00 PL LEMHI HOLISTIC</v>
          </cell>
        </row>
        <row r="1849">
          <cell r="A1849" t="str">
            <v>00111801</v>
          </cell>
          <cell r="B1849" t="str">
            <v>2002-065-00  PL EAST FORK HOLI</v>
          </cell>
        </row>
        <row r="1850">
          <cell r="A1850" t="str">
            <v>00111804</v>
          </cell>
          <cell r="B1850" t="str">
            <v>2002-066-00 PL MIDDLE SALMON P</v>
          </cell>
        </row>
        <row r="1851">
          <cell r="A1851" t="str">
            <v>00111805</v>
          </cell>
          <cell r="B1851" t="str">
            <v>2002-067-00 PL UPPER SALMON HO</v>
          </cell>
        </row>
        <row r="1852">
          <cell r="A1852" t="str">
            <v>00114049</v>
          </cell>
          <cell r="B1852" t="str">
            <v>2002-069-00 PL PROTECT &amp; RESTO</v>
          </cell>
        </row>
        <row r="1853">
          <cell r="A1853" t="str">
            <v>00114052</v>
          </cell>
          <cell r="B1853" t="str">
            <v>2002-070-00 PL LAPWAI CREEK AN</v>
          </cell>
        </row>
        <row r="1854">
          <cell r="A1854" t="str">
            <v>00110797</v>
          </cell>
          <cell r="B1854" t="str">
            <v>2002-071-00 PL DEVELOPMENT OF</v>
          </cell>
        </row>
        <row r="1855">
          <cell r="A1855" t="str">
            <v>00114053</v>
          </cell>
          <cell r="B1855" t="str">
            <v>2002-072-00 PL RED RIVER WATER</v>
          </cell>
        </row>
        <row r="1856">
          <cell r="A1856" t="str">
            <v>00114055</v>
          </cell>
          <cell r="B1856" t="str">
            <v>2002-074-00 PL CROOKED FORK CR</v>
          </cell>
        </row>
        <row r="1857">
          <cell r="A1857" t="str">
            <v>00114048</v>
          </cell>
          <cell r="B1857" t="str">
            <v>2002-076-00 PROTECT &amp; RESTORE</v>
          </cell>
        </row>
        <row r="1858">
          <cell r="A1858" t="str">
            <v>00114012</v>
          </cell>
          <cell r="B1858" t="str">
            <v>2002-077-00 PL ESTUARY/OCEAN R</v>
          </cell>
        </row>
        <row r="1859">
          <cell r="A1859" t="str">
            <v>00114192</v>
          </cell>
          <cell r="B1859" t="str">
            <v>2002-078-00 - SNAKE RIVER HYPO</v>
          </cell>
        </row>
        <row r="1860">
          <cell r="A1860" t="str">
            <v>00108753</v>
          </cell>
          <cell r="B1860" t="str">
            <v>200201300:PL:Water Entity 151</v>
          </cell>
        </row>
        <row r="1861">
          <cell r="A1861" t="str">
            <v>00118648</v>
          </cell>
          <cell r="B1861" t="str">
            <v>200205100 SUBBASIN PLANNING</v>
          </cell>
        </row>
        <row r="1862">
          <cell r="A1862" t="str">
            <v>00118590</v>
          </cell>
          <cell r="B1862" t="str">
            <v>2002051032 SUBBASIN PLANNING -</v>
          </cell>
        </row>
        <row r="1863">
          <cell r="A1863" t="str">
            <v>00002930</v>
          </cell>
          <cell r="B1863" t="str">
            <v>EXCESS DRAW HUNGRY HORSE &amp; RES</v>
          </cell>
        </row>
        <row r="1864">
          <cell r="A1864" t="str">
            <v>00002931</v>
          </cell>
          <cell r="B1864" t="str">
            <v>EXCESS DRAW HUNGRY HORSE RES C</v>
          </cell>
        </row>
        <row r="1865">
          <cell r="A1865" t="str">
            <v>00002255</v>
          </cell>
          <cell r="B1865" t="str">
            <v>EXPRMNTL STURG HTCH&amp;KOOTENAI W</v>
          </cell>
        </row>
        <row r="1866">
          <cell r="A1866" t="str">
            <v>00002728</v>
          </cell>
          <cell r="B1866" t="str">
            <v>FLATHEAD R INSTREAM</v>
          </cell>
        </row>
        <row r="1867">
          <cell r="A1867" t="str">
            <v>00003062</v>
          </cell>
          <cell r="B1867" t="str">
            <v>FLATHEAD RIVER NATIVE SPECIES</v>
          </cell>
        </row>
        <row r="1868">
          <cell r="A1868" t="str">
            <v>00002743</v>
          </cell>
          <cell r="B1868" t="str">
            <v>GRANDE RONDE SUPP</v>
          </cell>
        </row>
        <row r="1869">
          <cell r="A1869" t="str">
            <v>00002308</v>
          </cell>
          <cell r="B1869" t="str">
            <v>HUNGRY HORSE MIT FLATHEAD LAKE</v>
          </cell>
        </row>
        <row r="1870">
          <cell r="A1870" t="str">
            <v>00002309</v>
          </cell>
          <cell r="B1870" t="str">
            <v>HUNGRY HORSE MIT/HABITA IMPROV</v>
          </cell>
        </row>
        <row r="1871">
          <cell r="A1871" t="str">
            <v>00007868</v>
          </cell>
          <cell r="B1871" t="str">
            <v>HYDROACOUSTIC &amp; SONIC TAG TRAC</v>
          </cell>
        </row>
        <row r="1872">
          <cell r="A1872" t="str">
            <v>00002457</v>
          </cell>
          <cell r="B1872" t="str">
            <v>JUV SCREENS,SMOLT TRAPS AT WAL</v>
          </cell>
        </row>
        <row r="1873">
          <cell r="A1873" t="str">
            <v>00002256</v>
          </cell>
          <cell r="B1873" t="str">
            <v>KOOTENAI RV FISHERIES INVESTIG</v>
          </cell>
        </row>
        <row r="1874">
          <cell r="A1874" t="str">
            <v>00002408</v>
          </cell>
          <cell r="B1874" t="str">
            <v>KOOTENAI RV RES FISH ASSESSMNT</v>
          </cell>
        </row>
        <row r="1875">
          <cell r="A1875" t="str">
            <v>00002422</v>
          </cell>
          <cell r="B1875" t="str">
            <v>LIBBY RESERVOIR MITIGATION PLA</v>
          </cell>
        </row>
        <row r="1876">
          <cell r="A1876" t="str">
            <v>00020090</v>
          </cell>
          <cell r="B1876" t="str">
            <v>LOSTINE RIVER PASSAGE</v>
          </cell>
        </row>
        <row r="1877">
          <cell r="A1877" t="str">
            <v>00003061</v>
          </cell>
          <cell r="B1877" t="str">
            <v>MITIGATION EXCESSIVE DRAWDOWNS</v>
          </cell>
        </row>
        <row r="1878">
          <cell r="A1878" t="str">
            <v>00002544</v>
          </cell>
          <cell r="B1878" t="str">
            <v>MONTANA FOCUS WATERSHED COORDN</v>
          </cell>
        </row>
        <row r="1879">
          <cell r="A1879" t="str">
            <v>00002545</v>
          </cell>
          <cell r="B1879" t="str">
            <v>MONTANA FOCUS WATERSHED COORDN</v>
          </cell>
        </row>
        <row r="1880">
          <cell r="A1880" t="str">
            <v>00002218</v>
          </cell>
          <cell r="B1880" t="str">
            <v>NEZ PERCE TRIBAL HATCHERY -C</v>
          </cell>
        </row>
        <row r="1881">
          <cell r="A1881" t="str">
            <v>00002235</v>
          </cell>
          <cell r="B1881" t="str">
            <v>PASSAGE IMPROVEMENT EVALUATION</v>
          </cell>
        </row>
        <row r="1882">
          <cell r="A1882" t="str">
            <v>00002857</v>
          </cell>
          <cell r="B1882" t="str">
            <v>PRE DESIGN-JOHNSON CR ART PROP</v>
          </cell>
        </row>
        <row r="1883">
          <cell r="A1883" t="str">
            <v>00002855</v>
          </cell>
          <cell r="B1883" t="str">
            <v>SITE INVESTIGATION ALLOTMENT</v>
          </cell>
        </row>
        <row r="1884">
          <cell r="A1884" t="str">
            <v>00002266</v>
          </cell>
          <cell r="B1884" t="str">
            <v>STEELHEAD &amp; FALL CHINK PRODUCT</v>
          </cell>
        </row>
        <row r="1885">
          <cell r="A1885" t="str">
            <v>00106551</v>
          </cell>
          <cell r="B1885" t="str">
            <v>TEST WORKORDER</v>
          </cell>
        </row>
        <row r="1886">
          <cell r="A1886" t="str">
            <v>00110201</v>
          </cell>
          <cell r="B1886" t="str">
            <v>TRT TASKS</v>
          </cell>
        </row>
        <row r="1887">
          <cell r="A1887" t="str">
            <v>00002965</v>
          </cell>
          <cell r="B1887" t="str">
            <v>WHITE STURGEON SUPP RESEARCH</v>
          </cell>
        </row>
      </sheetData>
      <sheetData sheetId="2" refreshError="1"/>
      <sheetData sheetId="3"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Checklist"/>
      <sheetName val="4.04"/>
      <sheetName val="FR.Rev"/>
      <sheetName val="18230042"/>
      <sheetName val="SAP Download"/>
      <sheetName val="SAP.Revenue"/>
      <sheetName val="BS"/>
      <sheetName val="BS (2)"/>
      <sheetName val="Muni Taxes"/>
      <sheetName val="Summary"/>
      <sheetName val="SAP LOW INCOME"/>
      <sheetName val="LowInc BILLED"/>
      <sheetName val="2006"/>
      <sheetName val="2004GRC"/>
      <sheetName val="Sheet1"/>
    </sheetNames>
    <sheetDataSet>
      <sheetData sheetId="0"/>
      <sheetData sheetId="1" refreshError="1">
        <row r="6">
          <cell r="A6" t="str">
            <v xml:space="preserve">                                                                                        FOR THE TWELVE MONTHS ENDING SEPTEMBER 30, 2006</v>
          </cell>
        </row>
      </sheetData>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X-Dox"/>
      <sheetName val="Process"/>
      <sheetName val="Codes"/>
      <sheetName val="KWH RVN Inputs"/>
      <sheetName val="CSS Variance"/>
      <sheetName val="OR Inputs"/>
      <sheetName val="OR Direct Access"/>
      <sheetName val="UT Inputs"/>
      <sheetName val="UT Codes"/>
      <sheetName val="Sch 47 Unscheduled KWH"/>
      <sheetName val="CA CARE"/>
      <sheetName val="RAC Deferral"/>
      <sheetName val="Property Sales"/>
      <sheetName val="MEHC CIC Reg Asset"/>
      <sheetName val="Grid West Reg Asset"/>
      <sheetName val="2010 Protocol"/>
      <sheetName val="OSIP"/>
      <sheetName val="WA SBC"/>
      <sheetName val="CA Public Purpose"/>
      <sheetName val="CA CSI"/>
      <sheetName val="UT SI"/>
      <sheetName val="DSM Surcharge Inputs"/>
      <sheetName val="DSM Surcharge Codes"/>
      <sheetName val="Utah DSM"/>
      <sheetName val="Idaho DSM"/>
      <sheetName val="Wyoming DSM"/>
      <sheetName val="Module2"/>
      <sheetName val="Wyoming DSM (Offset Credit)"/>
      <sheetName val="Prorations&gt;&gt;&gt;"/>
      <sheetName val="Prorate 01-12 - Supply"/>
      <sheetName val="Prorate 01-12"/>
      <sheetName val="Prorate 02-12"/>
      <sheetName val="Prorate 03-12"/>
      <sheetName val="Prorate 05-12"/>
      <sheetName val="Prorate 06-12"/>
      <sheetName val="Prorate 07-12"/>
      <sheetName val="WA Prorate 07-12"/>
      <sheetName val="WA Prorate 08-12"/>
      <sheetName val="WA Prorate 09-12"/>
      <sheetName val="Prorate 11-12"/>
      <sheetName val="Prorate 12-12 "/>
      <sheetName val="Prorate 05-11"/>
      <sheetName val="Prorate 06-11"/>
      <sheetName val="Prorate 07-11"/>
      <sheetName val="WA Prorate 07-11"/>
      <sheetName val="SCRInput"/>
      <sheetName val="0103 Proration (191)"/>
      <sheetName val="CA Pub Purp"/>
      <sheetName val="Reasonableness"/>
    </sheetNames>
    <sheetDataSet>
      <sheetData sheetId="0" refreshError="1"/>
      <sheetData sheetId="1" refreshError="1"/>
      <sheetData sheetId="2" refreshError="1">
        <row r="1">
          <cell r="A1" t="str">
            <v>Code</v>
          </cell>
          <cell r="B1" t="str">
            <v>Description</v>
          </cell>
          <cell r="C1" t="str">
            <v>Rate</v>
          </cell>
        </row>
        <row r="2">
          <cell r="A2">
            <v>10088</v>
          </cell>
          <cell r="B2" t="str">
            <v>UNBILLED REVENUE</v>
          </cell>
          <cell r="C2">
            <v>88</v>
          </cell>
          <cell r="F2" t="str">
            <v>COMMERCIAL SALES</v>
          </cell>
          <cell r="G2" t="str">
            <v>COM</v>
          </cell>
        </row>
        <row r="3">
          <cell r="A3">
            <v>10089</v>
          </cell>
          <cell r="B3" t="str">
            <v>IRRIGATION UNBILLED</v>
          </cell>
          <cell r="C3">
            <v>89</v>
          </cell>
          <cell r="F3" t="str">
            <v>INDUSTRIAL SALES</v>
          </cell>
          <cell r="G3" t="str">
            <v>IND</v>
          </cell>
        </row>
        <row r="4">
          <cell r="A4">
            <v>11146</v>
          </cell>
          <cell r="B4" t="str">
            <v>OR ENRGY COST RECOV AMORT</v>
          </cell>
          <cell r="C4" t="str">
            <v>AGA</v>
          </cell>
          <cell r="F4" t="str">
            <v>IRRIGATION SALES</v>
          </cell>
          <cell r="G4" t="str">
            <v>IND</v>
          </cell>
        </row>
        <row r="5">
          <cell r="A5">
            <v>11147</v>
          </cell>
          <cell r="B5" t="str">
            <v>OR ENRGY COST RECOV AMORT</v>
          </cell>
          <cell r="C5" t="str">
            <v>AGA</v>
          </cell>
          <cell r="F5" t="str">
            <v>OTHER SALES TO PUBLIC AUTH</v>
          </cell>
          <cell r="G5" t="str">
            <v>OSP</v>
          </cell>
        </row>
        <row r="6">
          <cell r="A6">
            <v>20001</v>
          </cell>
          <cell r="B6" t="str">
            <v>01APSV0041-AG PMP SRVC BP</v>
          </cell>
          <cell r="C6">
            <v>41</v>
          </cell>
          <cell r="F6" t="str">
            <v>PUBLIC STREET&amp;HIGHWAY LIGHTING</v>
          </cell>
          <cell r="G6" t="str">
            <v>PSH</v>
          </cell>
        </row>
        <row r="7">
          <cell r="A7">
            <v>20009</v>
          </cell>
          <cell r="B7" t="str">
            <v>01APSV041X-AG PMP SRVC</v>
          </cell>
          <cell r="C7">
            <v>41</v>
          </cell>
          <cell r="F7" t="str">
            <v>RESIDENTIAL SALES</v>
          </cell>
          <cell r="G7" t="str">
            <v>RES</v>
          </cell>
        </row>
        <row r="8">
          <cell r="A8">
            <v>20037</v>
          </cell>
          <cell r="B8" t="str">
            <v>01CHCK000N-NRES CHECK MTR</v>
          </cell>
          <cell r="C8" t="str">
            <v>AGA</v>
          </cell>
          <cell r="F8" t="str">
            <v>INTERDEPARTMENTAL</v>
          </cell>
          <cell r="G8" t="str">
            <v>ICU</v>
          </cell>
        </row>
        <row r="9">
          <cell r="A9">
            <v>20043</v>
          </cell>
          <cell r="B9" t="str">
            <v>01COSL0052-STR LGT SRVC C</v>
          </cell>
          <cell r="C9">
            <v>52</v>
          </cell>
          <cell r="F9" t="str">
            <v>ERROR</v>
          </cell>
          <cell r="G9" t="str">
            <v>ERR</v>
          </cell>
        </row>
        <row r="10">
          <cell r="A10">
            <v>20044</v>
          </cell>
          <cell r="B10" t="str">
            <v>01CUSL053F-STR LGT SRVC C</v>
          </cell>
          <cell r="C10">
            <v>53</v>
          </cell>
        </row>
        <row r="11">
          <cell r="A11">
            <v>20047</v>
          </cell>
          <cell r="B11" t="str">
            <v>01GNSV0024-GEN SRVC DOM/F</v>
          </cell>
          <cell r="C11">
            <v>24</v>
          </cell>
        </row>
        <row r="12">
          <cell r="A12">
            <v>20049</v>
          </cell>
          <cell r="B12" t="str">
            <v>01GNSV0025-GEN SRVC</v>
          </cell>
          <cell r="C12">
            <v>25</v>
          </cell>
        </row>
        <row r="13">
          <cell r="A13">
            <v>20052</v>
          </cell>
          <cell r="B13" t="str">
            <v>01GNSV025F-GEN SRVC-FL RA</v>
          </cell>
          <cell r="C13">
            <v>25</v>
          </cell>
        </row>
        <row r="14">
          <cell r="A14">
            <v>20053</v>
          </cell>
          <cell r="B14" t="str">
            <v>01GNSV025M-GEN SRVC MANUA</v>
          </cell>
          <cell r="C14">
            <v>25</v>
          </cell>
        </row>
        <row r="15">
          <cell r="A15">
            <v>20057</v>
          </cell>
          <cell r="B15" t="str">
            <v>01HPSV0051-HI PRESSURE SO</v>
          </cell>
          <cell r="C15" t="str">
            <v>51 / 55</v>
          </cell>
        </row>
        <row r="16">
          <cell r="A16">
            <v>20062</v>
          </cell>
          <cell r="B16" t="str">
            <v>01LGSV048M-LRG GEN SRVC 1</v>
          </cell>
          <cell r="C16">
            <v>48</v>
          </cell>
        </row>
        <row r="17">
          <cell r="A17">
            <v>20063</v>
          </cell>
          <cell r="B17" t="str">
            <v>01LGSV048T-LRG GEN SRVC T</v>
          </cell>
          <cell r="C17">
            <v>48</v>
          </cell>
        </row>
        <row r="18">
          <cell r="A18">
            <v>20068</v>
          </cell>
          <cell r="B18" t="str">
            <v>01LNX00100-LINE EXT 60% G</v>
          </cell>
          <cell r="C18" t="str">
            <v>AGA</v>
          </cell>
        </row>
        <row r="19">
          <cell r="A19">
            <v>20071</v>
          </cell>
          <cell r="B19" t="str">
            <v>01LNX00102-LINE EXT 80% G</v>
          </cell>
          <cell r="C19" t="str">
            <v>AGA</v>
          </cell>
        </row>
        <row r="20">
          <cell r="A20">
            <v>20072</v>
          </cell>
          <cell r="B20" t="str">
            <v>01LNX00102-LINE EXT 80% G</v>
          </cell>
          <cell r="C20" t="str">
            <v>AGA</v>
          </cell>
        </row>
        <row r="21">
          <cell r="A21">
            <v>20073</v>
          </cell>
          <cell r="B21" t="str">
            <v>01LNX00103-LINE EXT 80% G</v>
          </cell>
          <cell r="C21" t="str">
            <v>AGA</v>
          </cell>
        </row>
        <row r="22">
          <cell r="A22">
            <v>20074</v>
          </cell>
          <cell r="B22" t="str">
            <v>01LNX00103-LINE EXT 80% G</v>
          </cell>
          <cell r="C22" t="str">
            <v>AGA</v>
          </cell>
        </row>
        <row r="23">
          <cell r="A23">
            <v>20078</v>
          </cell>
          <cell r="B23" t="str">
            <v>01LNX00105-CNTRCT $ MIN G</v>
          </cell>
          <cell r="C23" t="str">
            <v>AGA</v>
          </cell>
        </row>
        <row r="24">
          <cell r="A24">
            <v>20083</v>
          </cell>
          <cell r="B24" t="str">
            <v>01LNX00109-REF/NREF ADV +</v>
          </cell>
          <cell r="C24" t="str">
            <v>AGA</v>
          </cell>
        </row>
        <row r="25">
          <cell r="A25">
            <v>20084</v>
          </cell>
          <cell r="B25" t="str">
            <v>01LNX00109-REF/NREF ADV +</v>
          </cell>
          <cell r="C25" t="str">
            <v>AGA</v>
          </cell>
        </row>
        <row r="26">
          <cell r="A26">
            <v>20085</v>
          </cell>
          <cell r="B26" t="str">
            <v>01LNX00110-REF/NREF ADV +</v>
          </cell>
          <cell r="C26" t="str">
            <v>AGA</v>
          </cell>
        </row>
        <row r="27">
          <cell r="A27">
            <v>20086</v>
          </cell>
          <cell r="B27" t="str">
            <v>01LNX00110-REF/NREF ADV +</v>
          </cell>
          <cell r="C27" t="str">
            <v>AGA</v>
          </cell>
        </row>
        <row r="28">
          <cell r="A28">
            <v>20098</v>
          </cell>
          <cell r="B28" t="str">
            <v>01LPRS047M-PART REQ SRVC</v>
          </cell>
          <cell r="C28">
            <v>47</v>
          </cell>
        </row>
        <row r="29">
          <cell r="A29">
            <v>20103</v>
          </cell>
          <cell r="B29" t="str">
            <v>01MVSL0050-MERC VAPSTR LG</v>
          </cell>
          <cell r="C29">
            <v>50</v>
          </cell>
        </row>
        <row r="30">
          <cell r="A30">
            <v>20104</v>
          </cell>
          <cell r="B30" t="str">
            <v>01OALT014N-OUTD AR LGT NR</v>
          </cell>
          <cell r="C30">
            <v>14</v>
          </cell>
        </row>
        <row r="31">
          <cell r="A31">
            <v>20106</v>
          </cell>
          <cell r="B31" t="str">
            <v>01OALT014R-OUTD AR LGT RE</v>
          </cell>
          <cell r="C31">
            <v>14</v>
          </cell>
        </row>
        <row r="32">
          <cell r="A32">
            <v>20108</v>
          </cell>
          <cell r="B32" t="str">
            <v>01OALT015N-OUTD AR LGT NR</v>
          </cell>
          <cell r="C32">
            <v>15</v>
          </cell>
        </row>
        <row r="33">
          <cell r="A33">
            <v>20109</v>
          </cell>
          <cell r="B33" t="str">
            <v>01OALT015R-OUTD AR LGT RE</v>
          </cell>
          <cell r="C33">
            <v>15</v>
          </cell>
        </row>
        <row r="34">
          <cell r="A34">
            <v>20112</v>
          </cell>
          <cell r="B34" t="str">
            <v>01PRSV036M-SML PART REQ S</v>
          </cell>
          <cell r="C34">
            <v>36</v>
          </cell>
        </row>
        <row r="35">
          <cell r="A35">
            <v>20113</v>
          </cell>
          <cell r="B35" t="str">
            <v>01RCFL0054-REC FIELD LGT</v>
          </cell>
          <cell r="C35">
            <v>54</v>
          </cell>
        </row>
        <row r="36">
          <cell r="A36">
            <v>20116</v>
          </cell>
          <cell r="B36" t="str">
            <v>01RESD0004-RES SRVC</v>
          </cell>
          <cell r="C36">
            <v>4</v>
          </cell>
        </row>
        <row r="37">
          <cell r="A37">
            <v>20120</v>
          </cell>
          <cell r="B37" t="str">
            <v>01RESD0013-3 PHASE RES SR</v>
          </cell>
          <cell r="C37">
            <v>13</v>
          </cell>
        </row>
        <row r="38">
          <cell r="A38">
            <v>20122</v>
          </cell>
          <cell r="B38" t="str">
            <v>01RESD013X-3 PHASE RES10K</v>
          </cell>
          <cell r="C38">
            <v>13</v>
          </cell>
        </row>
        <row r="39">
          <cell r="A39">
            <v>20128</v>
          </cell>
          <cell r="B39" t="str">
            <v>01SLX00005-KLAMATH FALLS</v>
          </cell>
          <cell r="C39" t="str">
            <v>AGA</v>
          </cell>
        </row>
        <row r="40">
          <cell r="A40">
            <v>20136</v>
          </cell>
          <cell r="B40" t="str">
            <v>01SLX00013-K FALLS IRG MI</v>
          </cell>
          <cell r="C40" t="str">
            <v>AGA</v>
          </cell>
        </row>
        <row r="41">
          <cell r="A41">
            <v>20137</v>
          </cell>
          <cell r="B41" t="str">
            <v>01SLX00014-K FALLS IRG MI</v>
          </cell>
          <cell r="C41" t="str">
            <v>AGA</v>
          </cell>
        </row>
        <row r="42">
          <cell r="A42">
            <v>20146</v>
          </cell>
          <cell r="B42" t="str">
            <v>01UKRB0035-KLAMATH BASIN</v>
          </cell>
          <cell r="C42">
            <v>35</v>
          </cell>
        </row>
        <row r="43">
          <cell r="A43">
            <v>20148</v>
          </cell>
          <cell r="B43" t="str">
            <v>01UKRB0040-KLAMATH BASIN</v>
          </cell>
          <cell r="C43">
            <v>40</v>
          </cell>
        </row>
        <row r="44">
          <cell r="A44">
            <v>20154</v>
          </cell>
          <cell r="B44" t="str">
            <v>01UPPL000R-BASE SCH FALL</v>
          </cell>
          <cell r="C44" t="str">
            <v>AGA</v>
          </cell>
        </row>
        <row r="45">
          <cell r="A45">
            <v>20179</v>
          </cell>
          <cell r="B45" t="str">
            <v>02APSV0040-WA AG PMP SRVC</v>
          </cell>
          <cell r="C45">
            <v>40</v>
          </cell>
        </row>
        <row r="46">
          <cell r="A46">
            <v>20183</v>
          </cell>
          <cell r="B46" t="str">
            <v>02APSV040X-WA AG PMP SRVC</v>
          </cell>
          <cell r="C46">
            <v>40</v>
          </cell>
        </row>
        <row r="47">
          <cell r="A47">
            <v>20208</v>
          </cell>
          <cell r="B47" t="str">
            <v>02CFR00012-STR LGTS (CONV</v>
          </cell>
          <cell r="C47" t="str">
            <v>AGA</v>
          </cell>
        </row>
        <row r="48">
          <cell r="A48">
            <v>20212</v>
          </cell>
          <cell r="B48" t="str">
            <v>02CHCK000R-WA RES CHECK M</v>
          </cell>
          <cell r="C48" t="str">
            <v>AGA</v>
          </cell>
        </row>
        <row r="49">
          <cell r="A49">
            <v>20216</v>
          </cell>
          <cell r="B49" t="str">
            <v>02COSL0052-WA STR LGT SRV</v>
          </cell>
          <cell r="C49" t="str">
            <v>52</v>
          </cell>
        </row>
        <row r="50">
          <cell r="A50">
            <v>20217</v>
          </cell>
          <cell r="B50" t="str">
            <v>02CUSL053F-WA STR LGT SRV</v>
          </cell>
          <cell r="C50" t="str">
            <v>53</v>
          </cell>
        </row>
        <row r="51">
          <cell r="A51">
            <v>20218</v>
          </cell>
          <cell r="B51" t="str">
            <v>02CUSL053M-WA STR LGT SRV</v>
          </cell>
          <cell r="C51" t="str">
            <v>53</v>
          </cell>
        </row>
        <row r="52">
          <cell r="A52">
            <v>20220</v>
          </cell>
          <cell r="B52" t="str">
            <v>02GNSV0024-WA GEN SRVC</v>
          </cell>
          <cell r="C52">
            <v>24</v>
          </cell>
        </row>
        <row r="53">
          <cell r="A53">
            <v>20221</v>
          </cell>
          <cell r="B53" t="str">
            <v>02GNSV0025-WA GEN SRVC DO</v>
          </cell>
          <cell r="C53">
            <v>25</v>
          </cell>
        </row>
        <row r="54">
          <cell r="A54">
            <v>20223</v>
          </cell>
          <cell r="B54" t="str">
            <v>02GNSV024F-WA GEN SRVC-FL</v>
          </cell>
          <cell r="C54">
            <v>24</v>
          </cell>
        </row>
        <row r="55">
          <cell r="A55">
            <v>20224</v>
          </cell>
          <cell r="B55" t="str">
            <v>02GNSV025F-GEN SRVC DOM/F</v>
          </cell>
          <cell r="C55">
            <v>25</v>
          </cell>
        </row>
        <row r="56">
          <cell r="A56">
            <v>20229</v>
          </cell>
          <cell r="B56" t="str">
            <v>02HPSV0051-WA HI PRESSURE</v>
          </cell>
          <cell r="C56">
            <v>51</v>
          </cell>
        </row>
        <row r="57">
          <cell r="A57">
            <v>20232</v>
          </cell>
          <cell r="B57" t="str">
            <v>02LGSV0035-WA LRG GEN SRV</v>
          </cell>
          <cell r="C57">
            <v>35</v>
          </cell>
        </row>
        <row r="58">
          <cell r="A58">
            <v>20234</v>
          </cell>
          <cell r="B58" t="str">
            <v>02LGSV0036-WA LRG GEN SRV</v>
          </cell>
          <cell r="C58">
            <v>36</v>
          </cell>
        </row>
        <row r="59">
          <cell r="A59">
            <v>20235</v>
          </cell>
          <cell r="B59" t="str">
            <v>02LGSV048M-WA LRG GEN SRV</v>
          </cell>
          <cell r="C59" t="str">
            <v>48T</v>
          </cell>
        </row>
        <row r="60">
          <cell r="A60">
            <v>20236</v>
          </cell>
          <cell r="B60" t="str">
            <v>02LGSV048T-LRG GEN SRVC 1</v>
          </cell>
          <cell r="C60" t="str">
            <v>48T</v>
          </cell>
        </row>
        <row r="61">
          <cell r="A61">
            <v>20241</v>
          </cell>
          <cell r="B61" t="str">
            <v>02LNX00102-LINE EXT 80% G</v>
          </cell>
          <cell r="C61" t="str">
            <v>AGA</v>
          </cell>
        </row>
        <row r="62">
          <cell r="A62">
            <v>20242</v>
          </cell>
          <cell r="B62" t="str">
            <v>02LNX00102-LINE EXT 80% G</v>
          </cell>
          <cell r="C62" t="str">
            <v>AGA</v>
          </cell>
        </row>
        <row r="63">
          <cell r="A63">
            <v>20243</v>
          </cell>
          <cell r="B63" t="str">
            <v>02LNX00103-LINE EXT 80% G</v>
          </cell>
          <cell r="C63" t="str">
            <v>AGA</v>
          </cell>
        </row>
        <row r="64">
          <cell r="A64">
            <v>20244</v>
          </cell>
          <cell r="B64" t="str">
            <v>02LNX00103-LINE EXT 80% G</v>
          </cell>
          <cell r="C64" t="str">
            <v>AGA</v>
          </cell>
        </row>
        <row r="65">
          <cell r="A65">
            <v>20247</v>
          </cell>
          <cell r="B65" t="str">
            <v>02LNX00105-CNTRCT $ MIN G</v>
          </cell>
          <cell r="C65" t="str">
            <v>AGA</v>
          </cell>
        </row>
        <row r="66">
          <cell r="A66">
            <v>20248</v>
          </cell>
          <cell r="B66" t="str">
            <v>02LNX00105-CNTRCT $ MIN G</v>
          </cell>
          <cell r="C66" t="str">
            <v>AGA</v>
          </cell>
        </row>
        <row r="67">
          <cell r="A67">
            <v>20253</v>
          </cell>
          <cell r="B67" t="str">
            <v>02LNX00109-REF/NREF ADV +</v>
          </cell>
          <cell r="C67" t="str">
            <v>AGA</v>
          </cell>
        </row>
        <row r="68">
          <cell r="A68">
            <v>20254</v>
          </cell>
          <cell r="B68" t="str">
            <v>02LNX00109-REF/NREF ADV +</v>
          </cell>
          <cell r="C68" t="str">
            <v>AGA</v>
          </cell>
        </row>
        <row r="69">
          <cell r="A69">
            <v>20255</v>
          </cell>
          <cell r="B69" t="str">
            <v>02LNX00110-REF/NREF ADV +</v>
          </cell>
          <cell r="C69" t="str">
            <v>AGA</v>
          </cell>
        </row>
        <row r="70">
          <cell r="A70">
            <v>20256</v>
          </cell>
          <cell r="B70" t="str">
            <v>02LNX00110-REF/NREF ADV +</v>
          </cell>
          <cell r="C70" t="str">
            <v>AGA</v>
          </cell>
        </row>
        <row r="71">
          <cell r="A71">
            <v>20260</v>
          </cell>
          <cell r="B71" t="str">
            <v>02LNX00112-YR INCURRED CH</v>
          </cell>
          <cell r="C71" t="str">
            <v>AGA</v>
          </cell>
        </row>
        <row r="72">
          <cell r="A72">
            <v>20265</v>
          </cell>
          <cell r="B72" t="str">
            <v>02MVSL0057-WA MERC VAPSTR</v>
          </cell>
          <cell r="C72">
            <v>57</v>
          </cell>
        </row>
        <row r="73">
          <cell r="A73">
            <v>20266</v>
          </cell>
          <cell r="B73" t="str">
            <v>02OALT013N-WA OUTD AR LGT</v>
          </cell>
          <cell r="C73">
            <v>13</v>
          </cell>
        </row>
        <row r="74">
          <cell r="A74">
            <v>20268</v>
          </cell>
          <cell r="B74" t="str">
            <v>02OALT013R-WA OUTD AR LGT</v>
          </cell>
          <cell r="C74">
            <v>13</v>
          </cell>
        </row>
        <row r="75">
          <cell r="A75">
            <v>20270</v>
          </cell>
          <cell r="B75" t="str">
            <v>02OALT015N-WA OUTD AR LGT</v>
          </cell>
          <cell r="C75" t="str">
            <v>15</v>
          </cell>
        </row>
        <row r="76">
          <cell r="A76">
            <v>20271</v>
          </cell>
          <cell r="B76" t="str">
            <v>02OALT015R-WA OUTD AR LGT</v>
          </cell>
          <cell r="C76" t="str">
            <v>15</v>
          </cell>
        </row>
        <row r="77">
          <cell r="A77">
            <v>20276</v>
          </cell>
          <cell r="B77" t="str">
            <v>02RCFL0054-WA REC FIELD L</v>
          </cell>
          <cell r="C77">
            <v>54</v>
          </cell>
        </row>
        <row r="78">
          <cell r="A78">
            <v>20279</v>
          </cell>
          <cell r="B78" t="str">
            <v>02RESD0016-WA RES SRVC</v>
          </cell>
          <cell r="C78">
            <v>16</v>
          </cell>
        </row>
        <row r="79">
          <cell r="A79">
            <v>20281</v>
          </cell>
          <cell r="B79" t="str">
            <v>02RESD0018-WA 3 PHASE RES</v>
          </cell>
          <cell r="C79">
            <v>18</v>
          </cell>
        </row>
        <row r="80">
          <cell r="A80">
            <v>20283</v>
          </cell>
          <cell r="B80" t="str">
            <v>02RESD018X-WA 3 PHASE RES</v>
          </cell>
          <cell r="C80">
            <v>18</v>
          </cell>
        </row>
        <row r="81">
          <cell r="A81">
            <v>20295</v>
          </cell>
          <cell r="B81" t="str">
            <v>02SPWH0038-WA SPACE &amp; WTR</v>
          </cell>
          <cell r="C81">
            <v>38</v>
          </cell>
        </row>
        <row r="82">
          <cell r="A82">
            <v>20304</v>
          </cell>
          <cell r="B82" t="str">
            <v>02WHCH0042-WA CNTRLD WTR</v>
          </cell>
          <cell r="C82">
            <v>42</v>
          </cell>
        </row>
        <row r="83">
          <cell r="A83">
            <v>20306</v>
          </cell>
          <cell r="B83" t="str">
            <v>02WHCH042X-WA CNTRLD WTR</v>
          </cell>
          <cell r="C83">
            <v>42</v>
          </cell>
        </row>
        <row r="84">
          <cell r="A84">
            <v>21134</v>
          </cell>
          <cell r="B84" t="str">
            <v>02PRSV47TM-LRG PART REQMT</v>
          </cell>
          <cell r="C84">
            <v>47</v>
          </cell>
        </row>
        <row r="85">
          <cell r="A85">
            <v>21149</v>
          </cell>
          <cell r="B85" t="str">
            <v>01GNSV0024-GENSRV D/F IRG</v>
          </cell>
          <cell r="C85">
            <v>24</v>
          </cell>
        </row>
        <row r="86">
          <cell r="A86">
            <v>21151</v>
          </cell>
          <cell r="B86" t="str">
            <v>02LGSV0035-LRG GENSRV IRG</v>
          </cell>
          <cell r="C86">
            <v>35</v>
          </cell>
        </row>
        <row r="87">
          <cell r="A87">
            <v>21154</v>
          </cell>
          <cell r="B87" t="str">
            <v>02GNSV0025-GENSRV D/F IRG</v>
          </cell>
          <cell r="C87">
            <v>25</v>
          </cell>
        </row>
        <row r="88">
          <cell r="A88">
            <v>21178</v>
          </cell>
          <cell r="B88" t="str">
            <v>01GNSV0026-LRG GENSRV D/F</v>
          </cell>
          <cell r="C88">
            <v>26</v>
          </cell>
        </row>
        <row r="89">
          <cell r="A89">
            <v>21182</v>
          </cell>
          <cell r="B89" t="str">
            <v>01GNSV0027-L GENSRV &lt;1000</v>
          </cell>
          <cell r="C89">
            <v>27</v>
          </cell>
        </row>
        <row r="90">
          <cell r="A90">
            <v>21201</v>
          </cell>
          <cell r="B90" t="str">
            <v>01GNSV027M-GNSV &lt;1000 MAN</v>
          </cell>
          <cell r="C90">
            <v>27</v>
          </cell>
        </row>
        <row r="91">
          <cell r="A91">
            <v>21229</v>
          </cell>
          <cell r="B91" t="str">
            <v>01USBR33TX-IR TOU W/O BPA</v>
          </cell>
          <cell r="C91">
            <v>33</v>
          </cell>
        </row>
        <row r="92">
          <cell r="A92">
            <v>21386</v>
          </cell>
          <cell r="B92" t="str">
            <v>01LNX00114-TEMP SVC 12MO&gt;</v>
          </cell>
          <cell r="C92" t="str">
            <v>AGA</v>
          </cell>
        </row>
        <row r="93">
          <cell r="A93">
            <v>21437</v>
          </cell>
          <cell r="B93" t="str">
            <v>02GNSV24FP-GNSV SEASONAL</v>
          </cell>
          <cell r="C93">
            <v>24</v>
          </cell>
        </row>
        <row r="94">
          <cell r="A94">
            <v>21439</v>
          </cell>
          <cell r="B94" t="str">
            <v>02GNSV24FP-GNSV SEASONAL</v>
          </cell>
          <cell r="C94">
            <v>24</v>
          </cell>
        </row>
        <row r="95">
          <cell r="A95">
            <v>21445</v>
          </cell>
          <cell r="B95" t="str">
            <v>01GNSV0025-GEN SRVC - IRG</v>
          </cell>
          <cell r="C95">
            <v>25</v>
          </cell>
        </row>
        <row r="96">
          <cell r="A96">
            <v>21492</v>
          </cell>
          <cell r="B96" t="str">
            <v>01CUSL0053-CUS-OWNED MTRD</v>
          </cell>
          <cell r="C96">
            <v>53</v>
          </cell>
        </row>
        <row r="97">
          <cell r="A97">
            <v>21507</v>
          </cell>
          <cell r="B97" t="str">
            <v>01ACTSETUP-NEW SRVC SETUP</v>
          </cell>
          <cell r="C97" t="str">
            <v>AGA</v>
          </cell>
        </row>
        <row r="98">
          <cell r="A98">
            <v>21544</v>
          </cell>
          <cell r="B98" t="str">
            <v>01NETMT135-NET METERING</v>
          </cell>
          <cell r="C98">
            <v>4</v>
          </cell>
        </row>
        <row r="99">
          <cell r="A99">
            <v>21546</v>
          </cell>
          <cell r="B99" t="str">
            <v>01BLSKY01N-BLUESKY ENERGY</v>
          </cell>
          <cell r="C99" t="str">
            <v>AGA</v>
          </cell>
        </row>
        <row r="100">
          <cell r="A100">
            <v>21547</v>
          </cell>
          <cell r="B100" t="str">
            <v>01BLSKY01R-BLUESKY ENERGY</v>
          </cell>
          <cell r="C100" t="str">
            <v>AGA</v>
          </cell>
        </row>
        <row r="101">
          <cell r="A101">
            <v>21548</v>
          </cell>
          <cell r="B101" t="str">
            <v>02BLSKY01N-BLUESKY ENERGY</v>
          </cell>
          <cell r="C101" t="str">
            <v>AGA</v>
          </cell>
        </row>
        <row r="102">
          <cell r="A102">
            <v>21549</v>
          </cell>
          <cell r="B102" t="str">
            <v>02BLSKY01R-BLUESKY ENERGY</v>
          </cell>
          <cell r="C102" t="str">
            <v>AGA</v>
          </cell>
        </row>
        <row r="103">
          <cell r="A103">
            <v>21565</v>
          </cell>
          <cell r="B103" t="str">
            <v>01SPCL0003-</v>
          </cell>
          <cell r="C103" t="str">
            <v>Spcl003-Wah Chang</v>
          </cell>
        </row>
        <row r="104">
          <cell r="A104">
            <v>21589</v>
          </cell>
          <cell r="B104" t="str">
            <v>01ZZMERGCR-MERGER CREDITS</v>
          </cell>
          <cell r="C104" t="str">
            <v>AGA</v>
          </cell>
        </row>
        <row r="105">
          <cell r="A105">
            <v>21590</v>
          </cell>
          <cell r="B105" t="str">
            <v>01ZZMERGCR-MERGER CREDITS</v>
          </cell>
          <cell r="C105" t="str">
            <v>AGA</v>
          </cell>
        </row>
        <row r="106">
          <cell r="A106">
            <v>21591</v>
          </cell>
          <cell r="B106" t="str">
            <v>02ZZMERGCR-MERGER CREDITS</v>
          </cell>
          <cell r="C106" t="str">
            <v>AGA</v>
          </cell>
        </row>
        <row r="107">
          <cell r="A107">
            <v>21592</v>
          </cell>
          <cell r="B107" t="str">
            <v>02ZZMERGCR-MERGER CREDITS</v>
          </cell>
          <cell r="C107" t="str">
            <v>AGA</v>
          </cell>
        </row>
        <row r="108">
          <cell r="A108">
            <v>21593</v>
          </cell>
          <cell r="B108" t="str">
            <v>MERGR CREDIT AMORT-OR(JV)</v>
          </cell>
          <cell r="C108" t="str">
            <v>AGA</v>
          </cell>
        </row>
        <row r="109">
          <cell r="A109">
            <v>21594</v>
          </cell>
          <cell r="B109" t="str">
            <v>MERGR CREDIT AMORT-OR(JV)</v>
          </cell>
          <cell r="C109" t="str">
            <v>AGA</v>
          </cell>
        </row>
        <row r="110">
          <cell r="A110">
            <v>21595</v>
          </cell>
          <cell r="B110" t="str">
            <v>MERGR CREDIT AMORT-WA(JV)</v>
          </cell>
          <cell r="C110" t="str">
            <v>AGA</v>
          </cell>
        </row>
        <row r="111">
          <cell r="A111">
            <v>21596</v>
          </cell>
          <cell r="B111" t="str">
            <v>MERGR CREDIT AMORT-WA(JV)</v>
          </cell>
          <cell r="C111" t="str">
            <v>AGA</v>
          </cell>
        </row>
        <row r="112">
          <cell r="A112">
            <v>21614</v>
          </cell>
          <cell r="B112" t="str">
            <v>01XTRN0017-BLUESKY ANNUAL</v>
          </cell>
          <cell r="C112" t="str">
            <v>AGA</v>
          </cell>
        </row>
        <row r="113">
          <cell r="A113">
            <v>21623</v>
          </cell>
          <cell r="B113" t="str">
            <v>01FCBUYOUT-FAC CHG BUYOUT</v>
          </cell>
          <cell r="C113" t="str">
            <v>AGA</v>
          </cell>
        </row>
        <row r="114">
          <cell r="A114">
            <v>21625</v>
          </cell>
          <cell r="B114" t="str">
            <v>02RESD0017-BILL ASSISTANC</v>
          </cell>
          <cell r="C114">
            <v>17</v>
          </cell>
        </row>
        <row r="115">
          <cell r="A115">
            <v>21626</v>
          </cell>
          <cell r="B115" t="str">
            <v>01LGSV0048-1000KW AND OVR</v>
          </cell>
          <cell r="C115">
            <v>48</v>
          </cell>
        </row>
        <row r="116">
          <cell r="A116">
            <v>21636</v>
          </cell>
          <cell r="B116" t="str">
            <v>01COST0026 - 01GNSV0026</v>
          </cell>
          <cell r="C116">
            <v>26</v>
          </cell>
        </row>
        <row r="117">
          <cell r="A117">
            <v>21638</v>
          </cell>
          <cell r="B117" t="str">
            <v>01COST0004 - 01RESD0004</v>
          </cell>
          <cell r="C117">
            <v>4</v>
          </cell>
        </row>
        <row r="118">
          <cell r="A118">
            <v>21639</v>
          </cell>
          <cell r="B118" t="str">
            <v>01COST0024 - 01GNSV0024</v>
          </cell>
          <cell r="C118">
            <v>24</v>
          </cell>
        </row>
        <row r="119">
          <cell r="A119">
            <v>21640</v>
          </cell>
          <cell r="B119" t="str">
            <v>01COST0025 - 01GNSV0025</v>
          </cell>
          <cell r="C119">
            <v>25</v>
          </cell>
        </row>
        <row r="120">
          <cell r="A120">
            <v>21641</v>
          </cell>
          <cell r="B120" t="str">
            <v>01COST0027 - 01GNSV0027</v>
          </cell>
          <cell r="C120">
            <v>27</v>
          </cell>
        </row>
        <row r="121">
          <cell r="A121">
            <v>21642</v>
          </cell>
          <cell r="B121" t="str">
            <v>01COST025F - 01GNSV025F</v>
          </cell>
          <cell r="C121">
            <v>25</v>
          </cell>
        </row>
        <row r="122">
          <cell r="A122">
            <v>21643</v>
          </cell>
          <cell r="B122" t="str">
            <v>01COST0048 - 01LGSV0048</v>
          </cell>
          <cell r="C122">
            <v>48</v>
          </cell>
        </row>
        <row r="123">
          <cell r="A123">
            <v>21644</v>
          </cell>
          <cell r="B123" t="str">
            <v>01COST0041 -01APSV0041-01APSV041X AG PMP</v>
          </cell>
          <cell r="C123">
            <v>41</v>
          </cell>
        </row>
        <row r="124">
          <cell r="A124">
            <v>21646</v>
          </cell>
          <cell r="B124" t="str">
            <v>01SEAFLX04 - 01RESD0004</v>
          </cell>
          <cell r="C124">
            <v>4</v>
          </cell>
        </row>
        <row r="125">
          <cell r="A125">
            <v>21647</v>
          </cell>
          <cell r="B125" t="str">
            <v>01SEAFLX25 - 01GNSV0025</v>
          </cell>
          <cell r="C125">
            <v>25</v>
          </cell>
        </row>
        <row r="126">
          <cell r="A126">
            <v>21648</v>
          </cell>
          <cell r="B126" t="str">
            <v>01HABIT004 - 01RESD0004</v>
          </cell>
          <cell r="C126">
            <v>4</v>
          </cell>
        </row>
        <row r="127">
          <cell r="A127">
            <v>21649</v>
          </cell>
          <cell r="B127" t="str">
            <v>01RENEW004 - 01RESD0004</v>
          </cell>
          <cell r="C127">
            <v>4</v>
          </cell>
        </row>
        <row r="128">
          <cell r="A128">
            <v>21650</v>
          </cell>
          <cell r="B128" t="str">
            <v>01FXRENEWN - Fixed Renewable Blue Sky</v>
          </cell>
          <cell r="C128" t="str">
            <v>AGA</v>
          </cell>
        </row>
        <row r="129">
          <cell r="A129">
            <v>21651</v>
          </cell>
          <cell r="B129" t="str">
            <v>01FXRENEWR - Fixed Renewable Blue Sky</v>
          </cell>
          <cell r="C129" t="str">
            <v>AGA</v>
          </cell>
        </row>
        <row r="130">
          <cell r="A130">
            <v>21652</v>
          </cell>
          <cell r="B130" t="str">
            <v>01HABIT024 - 01GNSV0024</v>
          </cell>
          <cell r="C130">
            <v>24</v>
          </cell>
        </row>
        <row r="131">
          <cell r="A131">
            <v>21653</v>
          </cell>
          <cell r="B131" t="str">
            <v>01HABIT025 - 01GNSV0025</v>
          </cell>
          <cell r="C131">
            <v>25</v>
          </cell>
        </row>
        <row r="132">
          <cell r="A132">
            <v>21655</v>
          </cell>
          <cell r="B132" t="str">
            <v>01RENEW024 - 01GNSV0024</v>
          </cell>
          <cell r="C132">
            <v>24</v>
          </cell>
        </row>
        <row r="133">
          <cell r="A133">
            <v>21656</v>
          </cell>
          <cell r="B133" t="str">
            <v>01RENEW025 - 01GNSV0025</v>
          </cell>
          <cell r="C133">
            <v>25</v>
          </cell>
        </row>
        <row r="134">
          <cell r="A134">
            <v>21657</v>
          </cell>
          <cell r="B134" t="str">
            <v>01RENEW041 - 01APSV0041 AG PMP SRVC</v>
          </cell>
          <cell r="C134">
            <v>41</v>
          </cell>
        </row>
        <row r="135">
          <cell r="A135">
            <v>21658</v>
          </cell>
          <cell r="B135" t="str">
            <v>01PTOU0004 - 01RESD0004</v>
          </cell>
          <cell r="C135">
            <v>4</v>
          </cell>
        </row>
        <row r="136">
          <cell r="A136">
            <v>21659</v>
          </cell>
          <cell r="B136" t="str">
            <v>01PTOU0025 - 01GNSV0025</v>
          </cell>
          <cell r="C136">
            <v>25</v>
          </cell>
        </row>
        <row r="137">
          <cell r="A137">
            <v>21660</v>
          </cell>
          <cell r="B137" t="str">
            <v>01PTOU0041 - 01APSV0041 AG PMP SRVC</v>
          </cell>
          <cell r="C137">
            <v>41</v>
          </cell>
        </row>
        <row r="138">
          <cell r="A138">
            <v>21661</v>
          </cell>
          <cell r="B138" t="str">
            <v>01SEAFLX24 - 01GNSV0024</v>
          </cell>
          <cell r="C138">
            <v>24</v>
          </cell>
        </row>
        <row r="139">
          <cell r="A139">
            <v>21662</v>
          </cell>
          <cell r="B139" t="str">
            <v>01SEAFLX41 - 01APSV0041 AG PMP SRVC</v>
          </cell>
          <cell r="C139">
            <v>41</v>
          </cell>
        </row>
        <row r="140">
          <cell r="A140">
            <v>21663</v>
          </cell>
          <cell r="B140" t="str">
            <v>01STDAY025 - 01GNSV0025</v>
          </cell>
          <cell r="C140">
            <v>25</v>
          </cell>
        </row>
        <row r="141">
          <cell r="A141">
            <v>21664</v>
          </cell>
          <cell r="B141" t="str">
            <v>01STDAY027 - 01GNSV0027</v>
          </cell>
          <cell r="C141">
            <v>27</v>
          </cell>
        </row>
        <row r="142">
          <cell r="A142">
            <v>21666</v>
          </cell>
          <cell r="B142" t="str">
            <v>01STQTR025 - 01GNSV0025</v>
          </cell>
          <cell r="C142">
            <v>25</v>
          </cell>
        </row>
        <row r="143">
          <cell r="A143">
            <v>21667</v>
          </cell>
          <cell r="B143" t="str">
            <v>01STQTR027 - 01GNSV0027</v>
          </cell>
          <cell r="C143">
            <v>27</v>
          </cell>
        </row>
        <row r="144">
          <cell r="A144">
            <v>21672</v>
          </cell>
          <cell r="B144" t="str">
            <v>01RESD004T - RES Time Option</v>
          </cell>
          <cell r="C144">
            <v>4</v>
          </cell>
        </row>
        <row r="145">
          <cell r="A145">
            <v>21674</v>
          </cell>
          <cell r="B145" t="str">
            <v>01GNSV025T - TOU Portfolio Option</v>
          </cell>
          <cell r="C145">
            <v>25</v>
          </cell>
        </row>
        <row r="146">
          <cell r="A146">
            <v>21676</v>
          </cell>
          <cell r="B146" t="str">
            <v>01APSV041T - AGR PUMP SRV-TOU OPTION</v>
          </cell>
          <cell r="C146">
            <v>41</v>
          </cell>
        </row>
        <row r="147">
          <cell r="A147">
            <v>21678</v>
          </cell>
          <cell r="B147" t="str">
            <v>01GNSV024T - TOU Portfolio Option</v>
          </cell>
          <cell r="C147">
            <v>24</v>
          </cell>
        </row>
        <row r="148">
          <cell r="A148">
            <v>21681</v>
          </cell>
          <cell r="B148" t="str">
            <v>01PTOU0024 - 01GNSV0024</v>
          </cell>
          <cell r="C148">
            <v>24</v>
          </cell>
        </row>
        <row r="149">
          <cell r="A149">
            <v>21682</v>
          </cell>
          <cell r="B149" t="str">
            <v>01GNSV024L-General Service, &gt; 30 KW</v>
          </cell>
          <cell r="C149">
            <v>24</v>
          </cell>
        </row>
        <row r="150">
          <cell r="A150">
            <v>21684</v>
          </cell>
          <cell r="B150" t="str">
            <v>01GNSV025L - General Service - &gt; 30 KW</v>
          </cell>
          <cell r="C150">
            <v>25</v>
          </cell>
        </row>
        <row r="151">
          <cell r="A151">
            <v>21686</v>
          </cell>
          <cell r="B151" t="str">
            <v>01LNX00120 - Line Extension 60% Gar</v>
          </cell>
          <cell r="C151" t="str">
            <v>AGA</v>
          </cell>
        </row>
        <row r="152">
          <cell r="A152">
            <v>21690</v>
          </cell>
          <cell r="B152" t="str">
            <v>01APSV41XL-OR Pumping Serv no BPA &gt;30KW</v>
          </cell>
          <cell r="C152">
            <v>41</v>
          </cell>
        </row>
        <row r="153">
          <cell r="A153">
            <v>21691</v>
          </cell>
          <cell r="B153" t="str">
            <v>01APSV041L-OR Pumping Serv &gt;30KW</v>
          </cell>
          <cell r="C153">
            <v>41</v>
          </cell>
        </row>
        <row r="154">
          <cell r="A154">
            <v>21695</v>
          </cell>
          <cell r="B154" t="str">
            <v>02RFNDCENT - CENTRALIA RFND</v>
          </cell>
          <cell r="C154" t="str">
            <v>AGA</v>
          </cell>
        </row>
        <row r="155">
          <cell r="A155">
            <v>29001</v>
          </cell>
          <cell r="B155" t="str">
            <v>CUSTOMER COUNT - REGULAR</v>
          </cell>
          <cell r="C155" t="str">
            <v>AGA</v>
          </cell>
        </row>
        <row r="156">
          <cell r="A156">
            <v>29003</v>
          </cell>
          <cell r="B156" t="str">
            <v>CUSTOMER CNT - IRRIGATION</v>
          </cell>
          <cell r="C156" t="str">
            <v>AGA</v>
          </cell>
        </row>
        <row r="157">
          <cell r="A157">
            <v>21183</v>
          </cell>
          <cell r="B157" t="str">
            <v>01GNSV0027-L GS &lt;1000 IRG</v>
          </cell>
          <cell r="C157">
            <v>27</v>
          </cell>
        </row>
        <row r="158">
          <cell r="A158">
            <v>21720</v>
          </cell>
          <cell r="B158" t="str">
            <v>01STDAY041 - Daily Standard Offer Sch 25</v>
          </cell>
          <cell r="C158">
            <v>41</v>
          </cell>
        </row>
        <row r="159">
          <cell r="A159">
            <v>21654</v>
          </cell>
          <cell r="B159" t="str">
            <v>01HABIT041 - 01APSV0041 AG PMP SRVC</v>
          </cell>
          <cell r="C159">
            <v>41</v>
          </cell>
        </row>
        <row r="160">
          <cell r="A160">
            <v>21727</v>
          </cell>
          <cell r="B160" t="str">
            <v>02ACTSETUP-NEW SRVC SETUP</v>
          </cell>
          <cell r="C160" t="str">
            <v>AGA</v>
          </cell>
        </row>
        <row r="161">
          <cell r="A161">
            <v>21737</v>
          </cell>
          <cell r="B161" t="str">
            <v>OR Gen Service Cost-Based Supply &gt; 30kW</v>
          </cell>
          <cell r="C161">
            <v>28</v>
          </cell>
        </row>
        <row r="162">
          <cell r="A162">
            <v>21738</v>
          </cell>
          <cell r="B162" t="str">
            <v>01GNSV0023, OR GEN SRV, &lt; 30 KW</v>
          </cell>
          <cell r="C162">
            <v>23</v>
          </cell>
        </row>
        <row r="163">
          <cell r="A163">
            <v>21739</v>
          </cell>
          <cell r="B163" t="str">
            <v>01COST0023, OR GEN SRV, COST BASED</v>
          </cell>
          <cell r="C163">
            <v>23</v>
          </cell>
        </row>
        <row r="164">
          <cell r="A164">
            <v>21740</v>
          </cell>
          <cell r="B164" t="str">
            <v>01COSB0023, OR GEN SRV, COST BASED</v>
          </cell>
          <cell r="C164">
            <v>23</v>
          </cell>
        </row>
        <row r="165">
          <cell r="A165">
            <v>21741</v>
          </cell>
          <cell r="B165" t="str">
            <v>01COSTB028, OR GEN SRV, COST BASED</v>
          </cell>
          <cell r="C165">
            <v>28</v>
          </cell>
        </row>
        <row r="166">
          <cell r="A166">
            <v>21742</v>
          </cell>
          <cell r="B166" t="str">
            <v>01COSTL028, OR LRG SRV, COST BASED</v>
          </cell>
          <cell r="C166">
            <v>28</v>
          </cell>
        </row>
        <row r="167">
          <cell r="A167">
            <v>21743</v>
          </cell>
          <cell r="B167" t="str">
            <v>01COSTS028, OR GEN SERV, COST &gt; 30kW</v>
          </cell>
          <cell r="C167">
            <v>28</v>
          </cell>
        </row>
        <row r="168">
          <cell r="A168">
            <v>21744</v>
          </cell>
          <cell r="B168" t="str">
            <v>01GNSB0023, OR GEN SRV, BPA, &lt; 30 kW</v>
          </cell>
          <cell r="C168">
            <v>23</v>
          </cell>
        </row>
        <row r="169">
          <cell r="A169">
            <v>21745</v>
          </cell>
          <cell r="B169" t="str">
            <v>01GNSB0028, OR GEN SRV, BPA, &gt; 30 kW</v>
          </cell>
          <cell r="C169">
            <v>28</v>
          </cell>
        </row>
        <row r="170">
          <cell r="A170">
            <v>21746</v>
          </cell>
          <cell r="B170" t="str">
            <v>01GNSV0028, OR GEN SRV &gt; 30 kW</v>
          </cell>
          <cell r="C170">
            <v>28</v>
          </cell>
        </row>
        <row r="171">
          <cell r="A171">
            <v>21747</v>
          </cell>
          <cell r="B171" t="str">
            <v>01GNSV023T, OR GEN SRV, TOU Option</v>
          </cell>
          <cell r="C171">
            <v>23</v>
          </cell>
        </row>
        <row r="172">
          <cell r="A172">
            <v>21748</v>
          </cell>
          <cell r="B172" t="str">
            <v>01HABT0023, OR HABITAT BLENDED SPLY SRV</v>
          </cell>
          <cell r="C172">
            <v>23</v>
          </cell>
        </row>
        <row r="173">
          <cell r="A173">
            <v>21749</v>
          </cell>
          <cell r="B173" t="str">
            <v>01LGSB0028, OR LRG GEN SRV, BPA</v>
          </cell>
          <cell r="C173">
            <v>28</v>
          </cell>
        </row>
        <row r="174">
          <cell r="A174">
            <v>21750</v>
          </cell>
          <cell r="B174" t="str">
            <v>01LGSV0028, OR LRG GEN SRV &lt; 1000 kW</v>
          </cell>
          <cell r="C174">
            <v>28</v>
          </cell>
        </row>
        <row r="175">
          <cell r="A175">
            <v>21751</v>
          </cell>
          <cell r="B175" t="str">
            <v>01PTOU0023, OR GEN SRV, TOU ENG SPLY SRV</v>
          </cell>
          <cell r="C175">
            <v>23</v>
          </cell>
        </row>
        <row r="176">
          <cell r="A176">
            <v>21752</v>
          </cell>
          <cell r="B176" t="str">
            <v>01PTOUB023, OR GEN SRV, TOU SPLY SRV</v>
          </cell>
          <cell r="C176">
            <v>23</v>
          </cell>
        </row>
        <row r="177">
          <cell r="A177">
            <v>21753</v>
          </cell>
          <cell r="B177" t="str">
            <v>01RENW0023, OR RENW USAGE SPLY SRV</v>
          </cell>
          <cell r="C177">
            <v>23</v>
          </cell>
        </row>
        <row r="178">
          <cell r="A178">
            <v>21754</v>
          </cell>
          <cell r="B178" t="str">
            <v>01SEAF0023, OR SEAS FLUX SPLY SRV</v>
          </cell>
          <cell r="C178">
            <v>23</v>
          </cell>
        </row>
        <row r="179">
          <cell r="A179">
            <v>21755</v>
          </cell>
          <cell r="B179" t="str">
            <v>01GNSV023F - OR GEN SRV - FLAT RATE</v>
          </cell>
          <cell r="C179">
            <v>23</v>
          </cell>
        </row>
        <row r="180">
          <cell r="A180">
            <v>21756</v>
          </cell>
          <cell r="B180" t="str">
            <v>01COST023F - OR GEN SRV - COST-BASED</v>
          </cell>
          <cell r="C180">
            <v>23</v>
          </cell>
        </row>
        <row r="181">
          <cell r="A181">
            <v>21757</v>
          </cell>
          <cell r="B181" t="str">
            <v>01GNSB023T - OR GEN SRV - TOU - BPA</v>
          </cell>
          <cell r="C181">
            <v>23</v>
          </cell>
        </row>
        <row r="182">
          <cell r="A182">
            <v>21758</v>
          </cell>
          <cell r="B182" t="str">
            <v>01HABTB023 - OR HABITAT BLENDED</v>
          </cell>
          <cell r="C182">
            <v>23</v>
          </cell>
        </row>
        <row r="183">
          <cell r="A183">
            <v>21759</v>
          </cell>
          <cell r="B183" t="str">
            <v>01RENWB023 - OR RENEWABLE USAGE</v>
          </cell>
          <cell r="C183">
            <v>23</v>
          </cell>
        </row>
        <row r="184">
          <cell r="A184">
            <v>21760</v>
          </cell>
          <cell r="B184" t="str">
            <v>01SEAFB023 - OR SEASONAL FLUX</v>
          </cell>
          <cell r="C184">
            <v>23</v>
          </cell>
        </row>
        <row r="185">
          <cell r="A185">
            <v>21765</v>
          </cell>
          <cell r="B185" t="str">
            <v>01STDAY023 - OR DAY STD OFR, SCH 23</v>
          </cell>
          <cell r="C185">
            <v>23</v>
          </cell>
        </row>
        <row r="186">
          <cell r="A186">
            <v>21766</v>
          </cell>
          <cell r="B186" t="str">
            <v>01STDAY028 - OR DAY STD OFF, SCH 28</v>
          </cell>
          <cell r="C186">
            <v>28</v>
          </cell>
        </row>
        <row r="187">
          <cell r="A187">
            <v>21767</v>
          </cell>
          <cell r="B187" t="str">
            <v>01STDAY030 - OR STD DAY OFF, SCH 27</v>
          </cell>
          <cell r="C187">
            <v>30</v>
          </cell>
        </row>
        <row r="188">
          <cell r="A188">
            <v>21768</v>
          </cell>
          <cell r="B188" t="str">
            <v>01GNSV023M - OR GEN SRV, MANUAL BILL</v>
          </cell>
          <cell r="C188">
            <v>23</v>
          </cell>
        </row>
        <row r="189">
          <cell r="A189">
            <v>21769</v>
          </cell>
          <cell r="B189" t="str">
            <v>01LGSV0030 - OR LRG GEN SRV, &gt; 1000 kW</v>
          </cell>
          <cell r="C189">
            <v>30</v>
          </cell>
        </row>
        <row r="190">
          <cell r="A190">
            <v>21770</v>
          </cell>
          <cell r="B190" t="str">
            <v>01COSTL030 - OR LRG GEN SRV, CST &gt;200 kW</v>
          </cell>
          <cell r="C190">
            <v>30</v>
          </cell>
        </row>
        <row r="191">
          <cell r="A191">
            <v>21771</v>
          </cell>
          <cell r="B191" t="str">
            <v>01COSTB023 - OR GEN SRV, CST-BSD SPLY</v>
          </cell>
          <cell r="C191">
            <v>23</v>
          </cell>
        </row>
        <row r="192">
          <cell r="A192">
            <v>21775</v>
          </cell>
          <cell r="B192" t="str">
            <v>01COSTS030 - OR GEN SRV CBS &gt; 200 kW</v>
          </cell>
          <cell r="C192">
            <v>30</v>
          </cell>
        </row>
        <row r="193">
          <cell r="A193">
            <v>21776</v>
          </cell>
          <cell r="B193" t="str">
            <v>01GNSV0030 - OR GEN SRV, &gt; 200 kW</v>
          </cell>
          <cell r="C193">
            <v>30</v>
          </cell>
        </row>
        <row r="194">
          <cell r="A194">
            <v>21777</v>
          </cell>
          <cell r="B194" t="str">
            <v>01GNSB0030 - OR GEN SRV, &gt; 200kW(R)</v>
          </cell>
          <cell r="C194">
            <v>30</v>
          </cell>
        </row>
        <row r="195">
          <cell r="A195">
            <v>21779</v>
          </cell>
          <cell r="B195" t="str">
            <v>01LGSB0030, GEN DEL SRV, &gt; 200 kW(R)</v>
          </cell>
          <cell r="C195">
            <v>30</v>
          </cell>
        </row>
        <row r="196">
          <cell r="A196">
            <v>21781</v>
          </cell>
          <cell r="B196" t="str">
            <v>01NTMTN135 - OR NET MTR, GEN, &lt; 30 kW</v>
          </cell>
          <cell r="C196">
            <v>23</v>
          </cell>
        </row>
        <row r="197">
          <cell r="A197">
            <v>21782</v>
          </cell>
          <cell r="B197" t="str">
            <v>01PRSVL36M, OR PRT REQ SRV, &gt; 200 kW</v>
          </cell>
          <cell r="C197">
            <v>36</v>
          </cell>
        </row>
        <row r="198">
          <cell r="A198">
            <v>21784</v>
          </cell>
          <cell r="B198" t="str">
            <v>01PRSVM36M - OR PRT SRV, 31 - 200 kW</v>
          </cell>
          <cell r="C198">
            <v>36</v>
          </cell>
        </row>
        <row r="199">
          <cell r="A199">
            <v>21783</v>
          </cell>
          <cell r="B199" t="str">
            <v>01PRSVS36M - OR PRT REQ SRV, &lt; 30 kW</v>
          </cell>
          <cell r="C199">
            <v>36</v>
          </cell>
        </row>
        <row r="200">
          <cell r="A200">
            <v>21785</v>
          </cell>
          <cell r="B200" t="str">
            <v>01GNSV030M - OR GEN SRV, 200 kW, MANUAL</v>
          </cell>
          <cell r="C200">
            <v>30</v>
          </cell>
        </row>
        <row r="201">
          <cell r="A201">
            <v>20038</v>
          </cell>
          <cell r="B201" t="str">
            <v>01CHCK000R-RES CHECK MTR</v>
          </cell>
          <cell r="C201" t="str">
            <v>AGA</v>
          </cell>
        </row>
        <row r="202">
          <cell r="A202">
            <v>21788</v>
          </cell>
          <cell r="B202" t="str">
            <v>01XTRNBSKY - Blue Sky Energy-NonRes</v>
          </cell>
          <cell r="C202" t="str">
            <v>AGA</v>
          </cell>
        </row>
        <row r="203">
          <cell r="A203">
            <v>11159</v>
          </cell>
          <cell r="B203" t="str">
            <v>SMUD REVENUE IMPUTATIONS</v>
          </cell>
          <cell r="C203" t="str">
            <v>AGA</v>
          </cell>
        </row>
        <row r="204">
          <cell r="A204">
            <v>21793</v>
          </cell>
          <cell r="B204" t="str">
            <v>02LNX00300-LINE EXT 80% G</v>
          </cell>
          <cell r="C204" t="str">
            <v>AGA</v>
          </cell>
        </row>
        <row r="205">
          <cell r="A205">
            <v>21799</v>
          </cell>
          <cell r="B205" t="str">
            <v>01NMT41135 - NETMTR AG PMP SVC BPA</v>
          </cell>
          <cell r="C205">
            <v>41</v>
          </cell>
        </row>
        <row r="206">
          <cell r="A206">
            <v>21802</v>
          </cell>
          <cell r="B206" t="str">
            <v>01LNX00311 - LINE EXT 80% G</v>
          </cell>
          <cell r="C206" t="str">
            <v>AGA</v>
          </cell>
        </row>
        <row r="207">
          <cell r="A207">
            <v>21804</v>
          </cell>
          <cell r="B207" t="str">
            <v>01LNX00300 - LINE EXT 80% GUARANTEE</v>
          </cell>
          <cell r="C207" t="str">
            <v>AGA</v>
          </cell>
        </row>
        <row r="208">
          <cell r="A208">
            <v>21809</v>
          </cell>
          <cell r="B208" t="str">
            <v>01BULKBSKY - BULK BLUESKY ENERGY</v>
          </cell>
          <cell r="C208" t="str">
            <v>AGA</v>
          </cell>
        </row>
        <row r="209">
          <cell r="A209">
            <v>21132</v>
          </cell>
          <cell r="B209" t="str">
            <v>02PRSV033M-PART REQ SERV</v>
          </cell>
          <cell r="C209">
            <v>33</v>
          </cell>
        </row>
        <row r="210">
          <cell r="A210">
            <v>21812</v>
          </cell>
          <cell r="B210" t="str">
            <v>01GNSV0728 - OR GEN SVC DIR ACCESS &gt;30KW</v>
          </cell>
          <cell r="C210">
            <v>728</v>
          </cell>
        </row>
        <row r="211">
          <cell r="A211">
            <v>21813</v>
          </cell>
          <cell r="B211" t="str">
            <v>01GNSV0730 -OR GEN SVC DIR ACCESS &gt;200KW</v>
          </cell>
          <cell r="C211">
            <v>730</v>
          </cell>
        </row>
        <row r="212">
          <cell r="A212">
            <v>21814</v>
          </cell>
          <cell r="B212" t="str">
            <v>01GNSV0748 LG GEN SVC DIR ACCESS 1000KW+</v>
          </cell>
          <cell r="C212">
            <v>748</v>
          </cell>
        </row>
        <row r="213">
          <cell r="A213">
            <v>21817</v>
          </cell>
          <cell r="B213" t="str">
            <v>01LGSB0048 - LG GEN SVC &gt; 1000KW (R)</v>
          </cell>
          <cell r="C213">
            <v>48</v>
          </cell>
        </row>
        <row r="214">
          <cell r="A214">
            <v>21829</v>
          </cell>
          <cell r="B214" t="str">
            <v>01NMT28135 - OR NET MTR, GEN, &gt; 30 kW</v>
          </cell>
          <cell r="C214">
            <v>28</v>
          </cell>
        </row>
        <row r="215">
          <cell r="A215">
            <v>21851</v>
          </cell>
          <cell r="B215" t="str">
            <v>ALL NON-RES BLUE SKY</v>
          </cell>
          <cell r="C215" t="str">
            <v>AGA</v>
          </cell>
        </row>
        <row r="216">
          <cell r="A216">
            <v>21852</v>
          </cell>
          <cell r="B216" t="str">
            <v>ALL BLUE SKY RES</v>
          </cell>
          <cell r="C216" t="str">
            <v>AGA</v>
          </cell>
        </row>
        <row r="217">
          <cell r="A217">
            <v>21853</v>
          </cell>
          <cell r="B217" t="str">
            <v>301119 - UNBILLED REV - UNCOLLECTIBLE</v>
          </cell>
          <cell r="C217" t="str">
            <v>AGA</v>
          </cell>
        </row>
        <row r="218">
          <cell r="A218">
            <v>21834</v>
          </cell>
          <cell r="B218" t="str">
            <v>01FXRENEWN - OR NON-RES FIXED RENEWABLE</v>
          </cell>
          <cell r="C218" t="str">
            <v>AGA</v>
          </cell>
        </row>
        <row r="219">
          <cell r="A219">
            <v>21835</v>
          </cell>
          <cell r="B219" t="str">
            <v>01FXRENEWR - OR RES FIXED RENEWABLE</v>
          </cell>
          <cell r="C219" t="str">
            <v>AGA</v>
          </cell>
        </row>
        <row r="220">
          <cell r="A220">
            <v>21836</v>
          </cell>
          <cell r="B220" t="str">
            <v>02BLSKY01N - WA BLUESKY ENERGY NON-RES</v>
          </cell>
          <cell r="C220" t="str">
            <v>AGA</v>
          </cell>
        </row>
        <row r="221">
          <cell r="A221">
            <v>21837</v>
          </cell>
          <cell r="B221" t="str">
            <v>02BLSKY01R - WA BLUE SKY ENERGY RES</v>
          </cell>
          <cell r="C221" t="str">
            <v>AGA</v>
          </cell>
        </row>
        <row r="222">
          <cell r="A222">
            <v>21846</v>
          </cell>
          <cell r="B222" t="str">
            <v>01BULKBSKY - OR BKSY BULK PRICING</v>
          </cell>
          <cell r="C222" t="str">
            <v>AGA</v>
          </cell>
        </row>
        <row r="223">
          <cell r="A223">
            <v>21849</v>
          </cell>
          <cell r="B223" t="str">
            <v>01BLSKY01N - OR BLUE SKY NON-RES</v>
          </cell>
          <cell r="C223" t="str">
            <v>AGA</v>
          </cell>
        </row>
        <row r="224">
          <cell r="A224">
            <v>21859</v>
          </cell>
          <cell r="B224" t="str">
            <v>01LGSV028M - OR LGSV, &lt;1000 kW, Manual</v>
          </cell>
          <cell r="C224">
            <v>28</v>
          </cell>
        </row>
        <row r="225">
          <cell r="A225">
            <v>21860</v>
          </cell>
          <cell r="B225" t="str">
            <v>02NMT24135, Net metering, WA</v>
          </cell>
          <cell r="C225">
            <v>24</v>
          </cell>
        </row>
        <row r="226">
          <cell r="A226">
            <v>21867</v>
          </cell>
          <cell r="B226" t="str">
            <v>01LNX00312 - OR IRG LINE EXT</v>
          </cell>
          <cell r="C226" t="str">
            <v>AGA</v>
          </cell>
        </row>
        <row r="227">
          <cell r="A227">
            <v>21869</v>
          </cell>
          <cell r="B227" t="str">
            <v>02LGSB048T - WA GEN SRVC, NO BPA</v>
          </cell>
          <cell r="C227" t="str">
            <v>48T</v>
          </cell>
        </row>
        <row r="228">
          <cell r="A228">
            <v>20153</v>
          </cell>
          <cell r="B228" t="str">
            <v>01UPPL000N-BASE SCH FPACI</v>
          </cell>
          <cell r="C228" t="str">
            <v>AGA</v>
          </cell>
        </row>
        <row r="229">
          <cell r="A229">
            <v>21883</v>
          </cell>
          <cell r="B229" t="str">
            <v>01COSTL030-COST-BASED SUPPLY SVC,SEC DEL</v>
          </cell>
          <cell r="C229">
            <v>30</v>
          </cell>
        </row>
        <row r="230">
          <cell r="A230">
            <v>21884</v>
          </cell>
          <cell r="B230" t="str">
            <v>01LGSV0030-3P,DEMAND,VAR,SECONDARY DEL</v>
          </cell>
          <cell r="C230">
            <v>30</v>
          </cell>
        </row>
        <row r="231">
          <cell r="A231">
            <v>11182</v>
          </cell>
          <cell r="B231" t="str">
            <v>ACQUISITION COMMITMENT-WEST VALLEY LEASE</v>
          </cell>
          <cell r="C231" t="str">
            <v>AGA</v>
          </cell>
        </row>
        <row r="232">
          <cell r="A232">
            <v>11183</v>
          </cell>
          <cell r="B232" t="str">
            <v>ACQUISITION COMMITMENT-A and G CREDIT</v>
          </cell>
          <cell r="C232" t="str">
            <v>AGA</v>
          </cell>
        </row>
        <row r="233">
          <cell r="A233">
            <v>21892</v>
          </cell>
          <cell r="B233" t="str">
            <v>02GNSB0024-WA GEN SRVC DO</v>
          </cell>
          <cell r="C233">
            <v>24</v>
          </cell>
        </row>
        <row r="234">
          <cell r="A234">
            <v>21894</v>
          </cell>
          <cell r="B234" t="str">
            <v>02GNSB24FP-WA GEN SVC SEASONAL</v>
          </cell>
          <cell r="C234">
            <v>24</v>
          </cell>
        </row>
        <row r="235">
          <cell r="A235">
            <v>21896</v>
          </cell>
          <cell r="B235" t="str">
            <v>02LGSB0036-LRG GEN SVC IRG</v>
          </cell>
          <cell r="C235">
            <v>36</v>
          </cell>
        </row>
        <row r="236">
          <cell r="A236">
            <v>21898</v>
          </cell>
          <cell r="B236" t="str">
            <v>02OALTB15N-WA OUTD AR LGT NR</v>
          </cell>
          <cell r="C236">
            <v>15</v>
          </cell>
        </row>
        <row r="237">
          <cell r="A237">
            <v>21900</v>
          </cell>
          <cell r="B237" t="str">
            <v>02OALTB15R-WA OUTD AR LGT RES</v>
          </cell>
          <cell r="C237">
            <v>15</v>
          </cell>
        </row>
        <row r="238">
          <cell r="A238">
            <v>21902</v>
          </cell>
          <cell r="B238" t="str">
            <v>02GNSB024F-GEN SRVC DOM/F</v>
          </cell>
          <cell r="C238">
            <v>24</v>
          </cell>
        </row>
        <row r="239">
          <cell r="A239">
            <v>21919</v>
          </cell>
          <cell r="B239" t="str">
            <v>01CUSL053E-STR LGT SVC</v>
          </cell>
          <cell r="C239">
            <v>53</v>
          </cell>
        </row>
        <row r="240">
          <cell r="A240">
            <v>21918</v>
          </cell>
          <cell r="B240" t="str">
            <v>01LNX00310-LINE EXTENSION CONTRACT</v>
          </cell>
          <cell r="C240" t="str">
            <v>AGA</v>
          </cell>
        </row>
        <row r="241">
          <cell r="A241">
            <v>11194</v>
          </cell>
          <cell r="B241" t="str">
            <v>OR SB408 RECOVERY</v>
          </cell>
          <cell r="C241" t="str">
            <v>AGA</v>
          </cell>
        </row>
        <row r="242">
          <cell r="A242">
            <v>21921</v>
          </cell>
          <cell r="B242" t="str">
            <v>02LNX00311 - LINE EXT 80% GUARANTEE</v>
          </cell>
          <cell r="C242" t="str">
            <v>AGA</v>
          </cell>
        </row>
        <row r="243">
          <cell r="A243">
            <v>21931</v>
          </cell>
          <cell r="B243" t="str">
            <v>02LNX00310 - IRG, 80% ANNUAL MIN + 80%</v>
          </cell>
          <cell r="C243" t="str">
            <v>AGA</v>
          </cell>
        </row>
        <row r="244">
          <cell r="A244">
            <v>21932</v>
          </cell>
          <cell r="B244" t="str">
            <v>02LNX00312 - WA IRG LINE EXT</v>
          </cell>
          <cell r="C244" t="str">
            <v>AGA</v>
          </cell>
        </row>
        <row r="245">
          <cell r="A245">
            <v>11206</v>
          </cell>
          <cell r="B245" t="str">
            <v>OR SB 838 RECOVERY</v>
          </cell>
          <cell r="C245" t="str">
            <v>AGA</v>
          </cell>
        </row>
        <row r="246">
          <cell r="A246">
            <v>21935</v>
          </cell>
          <cell r="B246" t="str">
            <v>02NETMT135 - WA RES NET METERING</v>
          </cell>
          <cell r="C246">
            <v>16</v>
          </cell>
        </row>
        <row r="247">
          <cell r="A247">
            <v>21941</v>
          </cell>
          <cell r="B247" t="str">
            <v>01NMT30135 - OR NET MTR, GEN, &gt; 200 kW</v>
          </cell>
          <cell r="C247">
            <v>30</v>
          </cell>
        </row>
        <row r="248">
          <cell r="A248">
            <v>11212</v>
          </cell>
          <cell r="B248" t="str">
            <v>OR GAIN ON SALE OF ASSET</v>
          </cell>
          <cell r="C248" t="str">
            <v>AGA</v>
          </cell>
        </row>
        <row r="249">
          <cell r="A249">
            <v>21959</v>
          </cell>
          <cell r="B249" t="str">
            <v>02NMT36135-WA NET METER LRG SVC &lt; 1000KW</v>
          </cell>
          <cell r="C249">
            <v>36</v>
          </cell>
        </row>
        <row r="250">
          <cell r="A250">
            <v>21960</v>
          </cell>
          <cell r="B250" t="str">
            <v>01NMT33135 - OR NET MTR - PROJECT LAND</v>
          </cell>
          <cell r="C250">
            <v>33</v>
          </cell>
        </row>
        <row r="251">
          <cell r="A251">
            <v>11216</v>
          </cell>
          <cell r="B251" t="str">
            <v>WASHINGTON - CHEHALIS DEFERRAL</v>
          </cell>
          <cell r="C251" t="str">
            <v>AGA</v>
          </cell>
        </row>
        <row r="252">
          <cell r="A252">
            <v>11218</v>
          </cell>
          <cell r="B252" t="str">
            <v>301461-IRRIGATION DEMAND CHARGE ACCRUAL</v>
          </cell>
          <cell r="C252" t="str">
            <v>AGA</v>
          </cell>
        </row>
        <row r="253">
          <cell r="A253">
            <v>11220</v>
          </cell>
          <cell r="B253" t="str">
            <v>REVENUE_ACCOUNTING ADJUSTMENTS</v>
          </cell>
          <cell r="C253" t="str">
            <v>AGA</v>
          </cell>
        </row>
        <row r="254">
          <cell r="A254">
            <v>21970</v>
          </cell>
          <cell r="B254" t="str">
            <v>01NMTOU135-TOU NET METERING</v>
          </cell>
          <cell r="C254">
            <v>4</v>
          </cell>
        </row>
        <row r="255">
          <cell r="A255">
            <v>21972</v>
          </cell>
          <cell r="B255" t="str">
            <v>01COST004T-RES TOU ENERGY SUPPLY SVC</v>
          </cell>
          <cell r="C255">
            <v>4</v>
          </cell>
        </row>
        <row r="256">
          <cell r="A256">
            <v>21968</v>
          </cell>
          <cell r="B256" t="str">
            <v>01LNX00314 - LINE EXT 60% GUARANTEE</v>
          </cell>
          <cell r="C256" t="str">
            <v>AGA</v>
          </cell>
        </row>
        <row r="257">
          <cell r="A257">
            <v>21978</v>
          </cell>
          <cell r="B257" t="str">
            <v>01VIR04136-OR RES VOLUME INCENTIVE</v>
          </cell>
          <cell r="C257">
            <v>4</v>
          </cell>
        </row>
        <row r="258">
          <cell r="A258">
            <v>21980</v>
          </cell>
          <cell r="B258" t="str">
            <v>01VIR28136-OR VOLUME INCENTIVE &gt; 30 KW</v>
          </cell>
          <cell r="C258">
            <v>28</v>
          </cell>
        </row>
        <row r="259">
          <cell r="A259">
            <v>11215</v>
          </cell>
          <cell r="B259" t="str">
            <v>REVENUE ADJUSTMENT - DEFERRED NPC</v>
          </cell>
          <cell r="C259" t="str">
            <v>AGA</v>
          </cell>
        </row>
        <row r="260">
          <cell r="A260">
            <v>11218</v>
          </cell>
          <cell r="B260" t="str">
            <v>301461-IRRIGATION DEMAND CHARGE ACCRUAL</v>
          </cell>
          <cell r="C260" t="str">
            <v>AGA</v>
          </cell>
        </row>
        <row r="261">
          <cell r="A261">
            <v>20551</v>
          </cell>
          <cell r="B261" t="str">
            <v>06APSV0020-AG PMP SRVC</v>
          </cell>
          <cell r="C261" t="str">
            <v>PA20</v>
          </cell>
        </row>
        <row r="262">
          <cell r="A262">
            <v>20569</v>
          </cell>
          <cell r="B262" t="str">
            <v>06CHCK000N-CA NRES CHECK</v>
          </cell>
          <cell r="C262" t="str">
            <v>AGA</v>
          </cell>
        </row>
        <row r="263">
          <cell r="A263">
            <v>20570</v>
          </cell>
          <cell r="B263" t="str">
            <v>06CHCK000R-CA RES CHECK M</v>
          </cell>
          <cell r="C263" t="str">
            <v>AGA</v>
          </cell>
        </row>
        <row r="264">
          <cell r="A264">
            <v>20575</v>
          </cell>
          <cell r="B264" t="str">
            <v>06CUSL053F-SPECIAL CUST O</v>
          </cell>
          <cell r="C264" t="str">
            <v>LS53</v>
          </cell>
        </row>
        <row r="265">
          <cell r="A265">
            <v>20576</v>
          </cell>
          <cell r="B265" t="str">
            <v>06CUSL058F-CUST OWND STR</v>
          </cell>
          <cell r="C265" t="str">
            <v>LS58</v>
          </cell>
        </row>
        <row r="266">
          <cell r="A266">
            <v>20579</v>
          </cell>
          <cell r="B266" t="str">
            <v>06GNSV0A32-GEN SRVC-20 KW</v>
          </cell>
          <cell r="C266" t="str">
            <v>A32</v>
          </cell>
        </row>
        <row r="267">
          <cell r="A267">
            <v>20580</v>
          </cell>
          <cell r="B267" t="str">
            <v>06GNSV0025-CA GEN SRVC</v>
          </cell>
          <cell r="C267" t="str">
            <v>A25</v>
          </cell>
        </row>
        <row r="268">
          <cell r="A268">
            <v>20581</v>
          </cell>
          <cell r="B268" t="str">
            <v>06GNSV025F-GEN SRVC-&lt; 20</v>
          </cell>
          <cell r="C268" t="str">
            <v>A25</v>
          </cell>
        </row>
        <row r="269">
          <cell r="A269">
            <v>20585</v>
          </cell>
          <cell r="B269" t="str">
            <v>06HPSV0051-HI PRESSURE SO</v>
          </cell>
          <cell r="C269" t="str">
            <v>LS51</v>
          </cell>
        </row>
        <row r="270">
          <cell r="A270">
            <v>20590</v>
          </cell>
          <cell r="B270" t="str">
            <v>06LGSV0A36-LRG GEN SRVC-O</v>
          </cell>
          <cell r="C270" t="str">
            <v>A36</v>
          </cell>
        </row>
        <row r="271">
          <cell r="A271">
            <v>20595</v>
          </cell>
          <cell r="B271" t="str">
            <v>06LNX00102-LINE EXT 80% G</v>
          </cell>
          <cell r="C271" t="str">
            <v>AGA</v>
          </cell>
        </row>
        <row r="272">
          <cell r="A272">
            <v>20596</v>
          </cell>
          <cell r="B272" t="str">
            <v>06LNX00102-LINE EXT 80% G</v>
          </cell>
          <cell r="C272" t="str">
            <v>AGA</v>
          </cell>
        </row>
        <row r="273">
          <cell r="A273">
            <v>20602</v>
          </cell>
          <cell r="B273" t="str">
            <v>06LNX00105-CNTRCT $ MIN G</v>
          </cell>
          <cell r="C273" t="str">
            <v>AGA</v>
          </cell>
        </row>
        <row r="274">
          <cell r="A274">
            <v>20605</v>
          </cell>
          <cell r="B274" t="str">
            <v>06LNX00109-REF/NREF ADV +</v>
          </cell>
          <cell r="C274" t="str">
            <v>AGA</v>
          </cell>
        </row>
        <row r="275">
          <cell r="A275">
            <v>20606</v>
          </cell>
          <cell r="B275" t="str">
            <v>06LNX00109-REF/NREF ADV +</v>
          </cell>
          <cell r="C275" t="str">
            <v>AGA</v>
          </cell>
        </row>
        <row r="276">
          <cell r="A276">
            <v>20607</v>
          </cell>
          <cell r="B276" t="str">
            <v>06LNX00110-REF/NREF ADV +</v>
          </cell>
          <cell r="C276" t="str">
            <v>AGA</v>
          </cell>
        </row>
        <row r="277">
          <cell r="A277">
            <v>20620</v>
          </cell>
          <cell r="B277" t="str">
            <v>06OALT015N-OUTD AR LGT SR</v>
          </cell>
          <cell r="C277" t="str">
            <v>OL15</v>
          </cell>
        </row>
        <row r="278">
          <cell r="A278">
            <v>20621</v>
          </cell>
          <cell r="B278" t="str">
            <v>06OALT015R-OUTD AR LGT SR</v>
          </cell>
          <cell r="C278" t="str">
            <v>OL15</v>
          </cell>
        </row>
        <row r="279">
          <cell r="A279">
            <v>20625</v>
          </cell>
          <cell r="B279" t="str">
            <v>06RCFL0042-AIRWAY &amp; ATHLE</v>
          </cell>
          <cell r="C279" t="str">
            <v>OL42</v>
          </cell>
        </row>
        <row r="280">
          <cell r="A280">
            <v>20630</v>
          </cell>
          <cell r="B280" t="str">
            <v>06RESDDL06-CA LOW INCOME</v>
          </cell>
          <cell r="C280" t="str">
            <v>DL6</v>
          </cell>
        </row>
        <row r="281">
          <cell r="A281">
            <v>20637</v>
          </cell>
          <cell r="B281" t="str">
            <v>06RESD000D-RES SRVC</v>
          </cell>
          <cell r="C281" t="str">
            <v>D</v>
          </cell>
        </row>
        <row r="282">
          <cell r="A282">
            <v>20647</v>
          </cell>
          <cell r="B282" t="str">
            <v>06WHSV0031-COMM WTR HEATI</v>
          </cell>
          <cell r="C282" t="str">
            <v>AWH31</v>
          </cell>
        </row>
        <row r="283">
          <cell r="A283">
            <v>21142</v>
          </cell>
          <cell r="B283" t="str">
            <v>06LGSV048T-LRG GEN SERV</v>
          </cell>
          <cell r="C283" t="str">
            <v>AT48</v>
          </cell>
        </row>
        <row r="284">
          <cell r="A284">
            <v>21145</v>
          </cell>
          <cell r="B284" t="str">
            <v>06RESDDM9M-MULTI FAMILY</v>
          </cell>
          <cell r="C284" t="str">
            <v>DM9</v>
          </cell>
        </row>
        <row r="285">
          <cell r="A285">
            <v>21146</v>
          </cell>
          <cell r="B285" t="str">
            <v>06RESDDS8M-MULT FAM SBMET</v>
          </cell>
          <cell r="C285" t="str">
            <v>DS8</v>
          </cell>
        </row>
        <row r="286">
          <cell r="A286">
            <v>21158</v>
          </cell>
          <cell r="B286" t="str">
            <v>06USBR0040-KLAM IRG ONPRJ</v>
          </cell>
          <cell r="C286" t="str">
            <v>PA20</v>
          </cell>
        </row>
        <row r="287">
          <cell r="A287">
            <v>21774</v>
          </cell>
          <cell r="B287" t="str">
            <v>06NETMT135 - CA RES NET METERING</v>
          </cell>
          <cell r="C287" t="str">
            <v>D</v>
          </cell>
        </row>
        <row r="288">
          <cell r="A288">
            <v>21853</v>
          </cell>
          <cell r="B288" t="str">
            <v>301119 - UNBILLED REV - UNCOLLECTIBLE</v>
          </cell>
          <cell r="C288" t="str">
            <v>AGA</v>
          </cell>
        </row>
        <row r="289">
          <cell r="A289">
            <v>21855</v>
          </cell>
          <cell r="B289" t="str">
            <v>06RESD00DN - CA RES SRVC - DEL NORTE CTY</v>
          </cell>
          <cell r="C289" t="str">
            <v>D</v>
          </cell>
        </row>
        <row r="290">
          <cell r="A290">
            <v>21882</v>
          </cell>
          <cell r="B290" t="str">
            <v>06LNX00300 - 80% MONTHLY MIN GUAR + 80%</v>
          </cell>
          <cell r="C290" t="str">
            <v>AGA</v>
          </cell>
        </row>
        <row r="291">
          <cell r="A291">
            <v>21936</v>
          </cell>
          <cell r="B291" t="str">
            <v>21936-06NMT25135-CA GEN SVC NET MTR&lt;20KW</v>
          </cell>
          <cell r="C291" t="str">
            <v>A25</v>
          </cell>
        </row>
        <row r="292">
          <cell r="A292">
            <v>21937</v>
          </cell>
          <cell r="B292" t="str">
            <v>21937-06NMT32135-CA GEN SVC NET MTR&gt;20KW</v>
          </cell>
          <cell r="C292" t="str">
            <v>A32</v>
          </cell>
        </row>
        <row r="293">
          <cell r="A293">
            <v>21938</v>
          </cell>
          <cell r="B293" t="str">
            <v>06LNX00311 - LINE EXT 80% GUARANTEE</v>
          </cell>
          <cell r="C293" t="str">
            <v>AGA</v>
          </cell>
        </row>
        <row r="294">
          <cell r="A294">
            <v>21962</v>
          </cell>
          <cell r="B294" t="str">
            <v>06NMT36135-CA GEN SVC NET MTR-&gt;100 KW</v>
          </cell>
          <cell r="C294" t="str">
            <v>A36</v>
          </cell>
        </row>
        <row r="295">
          <cell r="A295">
            <v>29001</v>
          </cell>
          <cell r="B295" t="str">
            <v>CUSTOMER COUNT - REGULAR</v>
          </cell>
          <cell r="C295" t="str">
            <v>AGA</v>
          </cell>
        </row>
        <row r="296">
          <cell r="A296">
            <v>29003</v>
          </cell>
          <cell r="B296" t="str">
            <v>CUSTOMER CNT - IRRIGATION</v>
          </cell>
          <cell r="C296" t="str">
            <v>AGA</v>
          </cell>
        </row>
        <row r="297">
          <cell r="A297">
            <v>21979</v>
          </cell>
          <cell r="B297" t="str">
            <v>01VIR23136-OR VOLUME INCENTIVE &lt;= 30 KW</v>
          </cell>
          <cell r="C297">
            <v>23</v>
          </cell>
        </row>
        <row r="298">
          <cell r="A298">
            <v>21969</v>
          </cell>
          <cell r="B298" t="str">
            <v>01LEDSL055-OR LED PILOT STREET LIGHTING</v>
          </cell>
          <cell r="C298" t="str">
            <v>51 / 55</v>
          </cell>
        </row>
        <row r="299">
          <cell r="A299">
            <v>21965</v>
          </cell>
          <cell r="B299" t="str">
            <v>06RESD0DM9 - MULTI FAMILY</v>
          </cell>
          <cell r="C299" t="str">
            <v>DM9</v>
          </cell>
        </row>
        <row r="300">
          <cell r="A300">
            <v>21977</v>
          </cell>
          <cell r="B300" t="str">
            <v>06RESDDS8M-MULT FAM SBMET</v>
          </cell>
          <cell r="C300" t="str">
            <v>DS8</v>
          </cell>
        </row>
        <row r="301">
          <cell r="A301">
            <v>21983</v>
          </cell>
          <cell r="B301" t="str">
            <v>06WHS31025-COM WATER HEATING SVC</v>
          </cell>
          <cell r="C301" t="str">
            <v>A25</v>
          </cell>
        </row>
        <row r="302">
          <cell r="A302">
            <v>21933</v>
          </cell>
          <cell r="B302" t="str">
            <v>06LNX00312 - CA IRG LINE EXT</v>
          </cell>
          <cell r="C302" t="str">
            <v>AGA</v>
          </cell>
        </row>
        <row r="303">
          <cell r="A303">
            <v>21984</v>
          </cell>
          <cell r="B303" t="str">
            <v>01VIR33136-OR VOL INCENTIVE USB CONTRACT</v>
          </cell>
          <cell r="C303">
            <v>33</v>
          </cell>
        </row>
        <row r="304">
          <cell r="A304">
            <v>21987</v>
          </cell>
          <cell r="B304" t="str">
            <v>01NMT48135-NET METERING GEN SVC =&gt; 1000</v>
          </cell>
          <cell r="C304">
            <v>48</v>
          </cell>
        </row>
        <row r="305">
          <cell r="A305">
            <v>21988</v>
          </cell>
          <cell r="B305" t="str">
            <v>01VIR30136-OR VOLUME INCENTIVE &gt; 200 kW</v>
          </cell>
          <cell r="C305">
            <v>30</v>
          </cell>
        </row>
        <row r="306">
          <cell r="A306">
            <v>11195</v>
          </cell>
          <cell r="B306" t="str">
            <v>CA ALT RATE FOR ENERGY (CARE) PRGM</v>
          </cell>
          <cell r="C306" t="str">
            <v>AGA</v>
          </cell>
        </row>
        <row r="307">
          <cell r="A307">
            <v>20608</v>
          </cell>
          <cell r="B307" t="str">
            <v>06LNX00110-REF/NREF ADV +</v>
          </cell>
          <cell r="C307" t="str">
            <v>AGA</v>
          </cell>
        </row>
        <row r="308">
          <cell r="A308">
            <v>21946</v>
          </cell>
          <cell r="B308" t="str">
            <v>06LNX00310 - IRG, 80% ANNUAL MIN + 80%</v>
          </cell>
          <cell r="C308" t="str">
            <v>AGA</v>
          </cell>
        </row>
        <row r="309">
          <cell r="A309">
            <v>20303</v>
          </cell>
          <cell r="B309" t="str">
            <v>02UPPL000R-BASE SCH FALL</v>
          </cell>
          <cell r="C309" t="str">
            <v>AGA</v>
          </cell>
        </row>
        <row r="310">
          <cell r="A310">
            <v>20597</v>
          </cell>
          <cell r="B310" t="str">
            <v>06LNX00103-LINE EXT 80% G</v>
          </cell>
          <cell r="C310" t="str">
            <v>AGA</v>
          </cell>
        </row>
        <row r="311">
          <cell r="A311">
            <v>21992</v>
          </cell>
          <cell r="B311" t="str">
            <v>01VIR41136-OR VOLUME INCENTIVE-AGRI PUMP</v>
          </cell>
          <cell r="C311">
            <v>41</v>
          </cell>
        </row>
        <row r="312">
          <cell r="A312">
            <v>21997</v>
          </cell>
          <cell r="B312" t="str">
            <v>01OALTB15N-OR OUTD AR LGT NR</v>
          </cell>
          <cell r="C312">
            <v>15</v>
          </cell>
        </row>
        <row r="313">
          <cell r="A313">
            <v>21998</v>
          </cell>
          <cell r="B313" t="str">
            <v>01OALTB15R-OR OUTD AR LGT RES</v>
          </cell>
          <cell r="C313">
            <v>15</v>
          </cell>
        </row>
        <row r="314">
          <cell r="A314">
            <v>11234</v>
          </cell>
          <cell r="B314" t="str">
            <v>OTHER REVENUE ADJ - DEFERRAL</v>
          </cell>
          <cell r="C314" t="str">
            <v>AGA</v>
          </cell>
        </row>
        <row r="315">
          <cell r="A315">
            <v>11235</v>
          </cell>
          <cell r="B315" t="str">
            <v>OTHER REVENUE ADJ - REALIZED</v>
          </cell>
          <cell r="C315" t="str">
            <v>AGA</v>
          </cell>
        </row>
        <row r="316">
          <cell r="A316">
            <v>22003</v>
          </cell>
          <cell r="B316" t="str">
            <v>01VIR48136-OR VOLUME INCENTIVE &gt; 1000 KW</v>
          </cell>
          <cell r="C316">
            <v>48</v>
          </cell>
        </row>
        <row r="317">
          <cell r="A317">
            <v>22005</v>
          </cell>
          <cell r="B317" t="str">
            <v>01RGNSB023-SMALL GENERAL SVC-RES</v>
          </cell>
          <cell r="C317">
            <v>23</v>
          </cell>
        </row>
        <row r="318">
          <cell r="A318">
            <v>22008</v>
          </cell>
          <cell r="B318" t="str">
            <v>02RGNSB024-WA SMALL GENERAL SVC-RES</v>
          </cell>
          <cell r="C318">
            <v>24</v>
          </cell>
        </row>
        <row r="319">
          <cell r="A319">
            <v>22010</v>
          </cell>
          <cell r="B319" t="str">
            <v>06RGNSV025-CA SMALL GENERAL SVC-RES</v>
          </cell>
          <cell r="C319" t="str">
            <v>A25</v>
          </cell>
        </row>
        <row r="320">
          <cell r="A320">
            <v>20598</v>
          </cell>
          <cell r="B320" t="str">
            <v>06LNX00103-LINE EXT 80% G</v>
          </cell>
          <cell r="C320" t="str">
            <v>AGA</v>
          </cell>
        </row>
        <row r="321">
          <cell r="A321">
            <v>22014</v>
          </cell>
          <cell r="B321" t="str">
            <v>01COSTR023, OR RES GEN SRV, COST BASED</v>
          </cell>
          <cell r="C321">
            <v>23</v>
          </cell>
        </row>
        <row r="322">
          <cell r="A322">
            <v>11244</v>
          </cell>
          <cell r="B322" t="str">
            <v>301170-DSM REVENUE-RESIDENTIAL</v>
          </cell>
          <cell r="C322" t="str">
            <v>AGA</v>
          </cell>
        </row>
        <row r="323">
          <cell r="A323">
            <v>11246</v>
          </cell>
          <cell r="B323" t="str">
            <v>301180-BLUE SKY REVENUE-RESIDENTIAL</v>
          </cell>
          <cell r="C323" t="str">
            <v>AGA</v>
          </cell>
        </row>
        <row r="324">
          <cell r="A324">
            <v>11247</v>
          </cell>
          <cell r="B324" t="str">
            <v>301270-DSM REVENUE-COMMERCIAL</v>
          </cell>
          <cell r="C324" t="str">
            <v>AGA</v>
          </cell>
        </row>
        <row r="325">
          <cell r="A325">
            <v>11251</v>
          </cell>
          <cell r="B325" t="str">
            <v>301280-BLUE SKY REVENUE-COMMERCIAL</v>
          </cell>
          <cell r="C325" t="str">
            <v>AGA</v>
          </cell>
        </row>
        <row r="326">
          <cell r="A326">
            <v>11252</v>
          </cell>
          <cell r="B326" t="str">
            <v>301370-DSM REVENUE-INDUSTRIAL</v>
          </cell>
          <cell r="C326" t="str">
            <v>AGA</v>
          </cell>
        </row>
        <row r="327">
          <cell r="A327">
            <v>11256</v>
          </cell>
          <cell r="B327" t="str">
            <v>301380-BLUE SKY REVENUE-INDUSTRIAL</v>
          </cell>
          <cell r="C327" t="str">
            <v>AGA</v>
          </cell>
        </row>
        <row r="328">
          <cell r="A328">
            <v>11257</v>
          </cell>
          <cell r="B328" t="str">
            <v>301470-DSM REVENUE-IRRIGATION</v>
          </cell>
          <cell r="C328" t="str">
            <v>AGA</v>
          </cell>
        </row>
        <row r="329">
          <cell r="A329">
            <v>11260</v>
          </cell>
          <cell r="B329" t="str">
            <v>301670-DSM REVENUE-PSHL</v>
          </cell>
          <cell r="C329" t="str">
            <v>AGA</v>
          </cell>
        </row>
        <row r="330">
          <cell r="A330">
            <v>22019</v>
          </cell>
          <cell r="B330" t="str">
            <v>01RENWR023-RENEW USAGE SPLY SVC-GEN SVC</v>
          </cell>
          <cell r="C330">
            <v>23</v>
          </cell>
        </row>
        <row r="331">
          <cell r="A331">
            <v>11259</v>
          </cell>
          <cell r="B331" t="str">
            <v>301480-BLUE SKY REVENUE-IRRIGATION</v>
          </cell>
          <cell r="C331" t="str">
            <v>AGA</v>
          </cell>
        </row>
        <row r="332">
          <cell r="A332">
            <v>22020</v>
          </cell>
          <cell r="B332" t="str">
            <v>01HABTR023-RES GEN SVC HABITAT BLND</v>
          </cell>
          <cell r="C332">
            <v>23</v>
          </cell>
        </row>
        <row r="333">
          <cell r="A333">
            <v>11277</v>
          </cell>
          <cell r="B333" t="str">
            <v>367680-REVENUE ADJ PROPERTY INSUR-COM</v>
          </cell>
          <cell r="C333" t="str">
            <v>AGA</v>
          </cell>
        </row>
        <row r="334">
          <cell r="A334">
            <v>11278</v>
          </cell>
          <cell r="B334" t="str">
            <v>367780-REVENUE ADJ PROPERTY INSUR-IND</v>
          </cell>
          <cell r="C334" t="str">
            <v>AGA</v>
          </cell>
        </row>
        <row r="335">
          <cell r="A335">
            <v>11276</v>
          </cell>
          <cell r="B335" t="str">
            <v>367580-REVENUE ADJ PROPERTY INSUR-RES</v>
          </cell>
          <cell r="C335" t="str">
            <v>AGA</v>
          </cell>
        </row>
        <row r="336">
          <cell r="A336">
            <v>20646</v>
          </cell>
          <cell r="B336" t="str">
            <v>06UPPL000R-BASE SCH FALL</v>
          </cell>
          <cell r="C336" t="str">
            <v>AGA</v>
          </cell>
        </row>
        <row r="337">
          <cell r="A337">
            <v>22022</v>
          </cell>
          <cell r="B337" t="str">
            <v>06NMT20135-AGRICULTURAL PUMP-NET METER</v>
          </cell>
          <cell r="C337" t="str">
            <v>PA20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Approval History"/>
      <sheetName val="INPUT TAB"/>
      <sheetName val="LeadSht"/>
      <sheetName val="$ &amp; KWH Rsbl"/>
      <sheetName val="Rider Rsbl"/>
      <sheetName val="Loss Factor"/>
      <sheetName val="Sch120Rsbl"/>
      <sheetName val="Sch_120"/>
      <sheetName val="Sch120Read"/>
      <sheetName val="Sch95Rsbl"/>
      <sheetName val="Bs Unbl Rt"/>
      <sheetName val="GPI (2)"/>
      <sheetName val="GPI"/>
      <sheetName val="CY GPI Allocation"/>
      <sheetName val="PY GPI Allocation"/>
      <sheetName val="Pended"/>
      <sheetName val="Target KWHs"/>
      <sheetName val="KWH Rsbl"/>
      <sheetName val="Billing Loss"/>
      <sheetName val="Historical"/>
      <sheetName val="Sch_194"/>
      <sheetName val="Sch194KWHs"/>
      <sheetName val="RateInc"/>
      <sheetName val="2-03 Rd Schd"/>
      <sheetName val="Page 1"/>
      <sheetName val="UnbDays"/>
      <sheetName val="Sch94Read"/>
      <sheetName val="Sch94Read0408"/>
      <sheetName val="Sch194 Rlfwd"/>
      <sheetName val="Sch_194Rsbl"/>
      <sheetName val="Sch_95A"/>
      <sheetName val="Sch95Read"/>
      <sheetName val="Sch_132"/>
      <sheetName val="Sch132Rsbl"/>
      <sheetName val="Sch132Read"/>
      <sheetName val="Sch_133"/>
      <sheetName val="Sch133Read"/>
      <sheetName val="Sch_137"/>
      <sheetName val="Sch137Read"/>
      <sheetName val="Unbilled Revenue"/>
      <sheetName val="Billed KWHs"/>
      <sheetName val="APUA"/>
      <sheetName val="UnbLowIncJE"/>
      <sheetName val="UnbLowInc Rsbl"/>
      <sheetName val="Unbilled Days elec"/>
      <sheetName val="Unbilled Days elec (2)"/>
      <sheetName val="JE #s"/>
      <sheetName val="INPUT TAB 2011"/>
      <sheetName val="INPUT TAB 2010"/>
      <sheetName val="INPUT TAB 2009"/>
      <sheetName val="INPUT TAB 2008"/>
      <sheetName val="INPUT TAB 2007"/>
      <sheetName val="INPUT TAB 2006"/>
      <sheetName val="INPUT TAB 2005"/>
      <sheetName val="Module1"/>
    </sheetNames>
    <sheetDataSet>
      <sheetData sheetId="0"/>
      <sheetData sheetId="1"/>
      <sheetData sheetId="2"/>
      <sheetData sheetId="3">
        <row r="10">
          <cell r="L10">
            <v>853377517</v>
          </cell>
        </row>
      </sheetData>
      <sheetData sheetId="4"/>
      <sheetData sheetId="5"/>
      <sheetData sheetId="6"/>
      <sheetData sheetId="7"/>
      <sheetData sheetId="8">
        <row r="21">
          <cell r="I21">
            <v>4727703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row r="31">
          <cell r="M31">
            <v>-6.7850000000000002E-3</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ummary 2004-2008 Aurora + N"/>
      <sheetName val="#REF"/>
      <sheetName val="Scen 2 Rate Years"/>
      <sheetName val="Scen 2 Annual Summary"/>
      <sheetName val="Scen 1 Rate Years"/>
      <sheetName val="Scen 1 Annual Summary"/>
      <sheetName val="Current v Prior =&gt;"/>
      <sheetName val="7.30.03 Scen 1 v 7.17.03a"/>
      <sheetName val="7.31.03 Scen 2 v 7.17.03a (2)"/>
      <sheetName val="Scen 1 =&gt;"/>
      <sheetName val="AURORA + NON AURORA"/>
      <sheetName val="Not AURORA FERC Summary"/>
      <sheetName val="AURORA FERC Summary 04-08"/>
      <sheetName val="Scen 1 New Res Summ 04-08"/>
      <sheetName val="Scen 1 Production O&amp;M"/>
      <sheetName val="Scen 2 =&gt;"/>
      <sheetName val="AURORA + NON AURORA (2)"/>
      <sheetName val="Not AURORA FERC Summary (2)"/>
      <sheetName val="AURORA FERC Summary 04-08 (2)"/>
      <sheetName val="Scen 1 New Res Summ 04-08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FUNCALLOCD"/>
      <sheetName val="REV REQ"/>
      <sheetName val="Account Summary"/>
      <sheetName val="SUMMARY"/>
      <sheetName val="BC detail"/>
      <sheetName val="Salary &amp; Wage Summary"/>
      <sheetName val="ErrorCheck"/>
      <sheetName val="Class Summary"/>
      <sheetName val="Energy Summary"/>
      <sheetName val="Demand Summary"/>
      <sheetName val="Customer Summary"/>
      <sheetName val="Revenue Summary"/>
      <sheetName val="Expense Summary"/>
      <sheetName val="Ratebase Summary"/>
      <sheetName val="Basic Charge"/>
      <sheetName val="Sch 40 Feeder "/>
      <sheetName val="Sch 40 Substation O&amp;M"/>
      <sheetName val="Sch 40 Substation A&amp;G"/>
      <sheetName val="Delivery Costs"/>
      <sheetName val="Dist Costs (Line Ext)"/>
    </sheetNames>
    <sheetDataSet>
      <sheetData sheetId="0" refreshError="1"/>
      <sheetData sheetId="1">
        <row r="11">
          <cell r="C11">
            <v>3</v>
          </cell>
        </row>
        <row r="29">
          <cell r="F29">
            <v>7.8399999999999997E-2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INPUT TAB"/>
      <sheetName val="LeadSht"/>
      <sheetName val="$ &amp; KWH Rsbl"/>
      <sheetName val="Lost Factor"/>
      <sheetName val="Sch120Rsbl"/>
      <sheetName val="Bs Unbl Rt"/>
      <sheetName val="GPI"/>
      <sheetName val="Pended"/>
      <sheetName val="Target KWHs"/>
      <sheetName val="KWH Rsbl"/>
      <sheetName val="Sch_194"/>
      <sheetName val="Billing Loss"/>
      <sheetName val="Historical"/>
      <sheetName val="Sch194KWHs"/>
      <sheetName val="RateInc"/>
      <sheetName val="2-03 Rd Schd"/>
      <sheetName val="Page 1"/>
      <sheetName val="UnbDays"/>
      <sheetName val="Sch94Read"/>
      <sheetName val="Unbilled Revenue"/>
      <sheetName val="Billed KWHs"/>
      <sheetName val="APUA"/>
      <sheetName val="UnbLowIncJE"/>
      <sheetName val="Sch_120"/>
      <sheetName val="Sch120Read"/>
      <sheetName val="JE #s"/>
      <sheetName val="Sch94 Rlfwd"/>
      <sheetName val="Sch_194Rsbl"/>
      <sheetName val="UnbLowInc Rsbl"/>
      <sheetName val="INPUT TAB 2005"/>
      <sheetName val="IPOA200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11">
          <cell r="B11">
            <v>11862537</v>
          </cell>
        </row>
      </sheetData>
      <sheetData sheetId="28"/>
      <sheetData sheetId="29"/>
      <sheetData sheetId="30"/>
      <sheetData sheetId="31"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QA"/>
      <sheetName val="Summary"/>
      <sheetName val="Unbilled-R&amp;C"/>
      <sheetName val="Transp Unbilled"/>
      <sheetName val="Rate Check"/>
      <sheetName val="Reasonable Test"/>
      <sheetName val="Send Out Chg"/>
      <sheetName val="Rate Incr_Decr"/>
      <sheetName val="Mix Variance"/>
      <sheetName val="Unbilled Days"/>
      <sheetName val="Historical"/>
      <sheetName val="Degree Days"/>
      <sheetName val="Read Schedules"/>
      <sheetName val="Net of cust chrg"/>
      <sheetName val="Revenue Data"/>
      <sheetName val="Customer Charges"/>
      <sheetName val="Sendout Calc"/>
      <sheetName val="Therm Billing Loss %"/>
      <sheetName val="LowInc BILLED"/>
      <sheetName val="LowInc UNBILLED"/>
      <sheetName val="JE"/>
      <sheetName val="data"/>
      <sheetName val="therms"/>
      <sheetName val="BExRepositorySheet"/>
      <sheetName val="SCH 120"/>
      <sheetName val="SCH 132"/>
      <sheetName val="Pended"/>
      <sheetName val="Billed Strength"/>
      <sheetName val="Heat Degree Days"/>
      <sheetName val="Reasonable Test w HDD"/>
      <sheetName val="Billed Therms Trueup"/>
      <sheetName val="Degree Days Trueup"/>
      <sheetName val="Prior Month Summary"/>
    </sheetNames>
    <sheetDataSet>
      <sheetData sheetId="0" refreshError="1"/>
      <sheetData sheetId="1" refreshError="1"/>
      <sheetData sheetId="2"/>
      <sheetData sheetId="3"/>
      <sheetData sheetId="4">
        <row r="8">
          <cell r="A8" t="str">
            <v>CL/RT</v>
          </cell>
          <cell r="B8" t="str">
            <v>ID #</v>
          </cell>
          <cell r="C8" t="str">
            <v>NAME</v>
          </cell>
        </row>
        <row r="9">
          <cell r="A9">
            <v>7099</v>
          </cell>
          <cell r="B9">
            <v>92</v>
          </cell>
          <cell r="C9" t="str">
            <v>BOEING - FREDRICKSON</v>
          </cell>
          <cell r="D9">
            <v>0</v>
          </cell>
          <cell r="E9">
            <v>215390.34099999999</v>
          </cell>
        </row>
        <row r="10">
          <cell r="A10">
            <v>7099</v>
          </cell>
          <cell r="B10">
            <v>99</v>
          </cell>
          <cell r="C10" t="str">
            <v>BOEING SOUTH SEATTLE</v>
          </cell>
          <cell r="D10">
            <v>68200</v>
          </cell>
          <cell r="E10">
            <v>548981.96499999997</v>
          </cell>
        </row>
        <row r="11">
          <cell r="A11">
            <v>7099</v>
          </cell>
          <cell r="B11">
            <v>103</v>
          </cell>
          <cell r="C11" t="str">
            <v>BOEING NORTH SEATTLE</v>
          </cell>
          <cell r="D11">
            <v>599344.52800000005</v>
          </cell>
          <cell r="E11">
            <v>139554.92199999999</v>
          </cell>
        </row>
        <row r="12">
          <cell r="A12">
            <v>7099</v>
          </cell>
          <cell r="B12">
            <v>109</v>
          </cell>
          <cell r="C12" t="str">
            <v>BOEING AUBURN</v>
          </cell>
          <cell r="D12">
            <v>217000</v>
          </cell>
          <cell r="E12">
            <v>193375.07</v>
          </cell>
        </row>
        <row r="13">
          <cell r="A13">
            <v>7099</v>
          </cell>
          <cell r="B13">
            <v>111</v>
          </cell>
          <cell r="C13" t="str">
            <v>GRAYMONT WESTERN</v>
          </cell>
          <cell r="D13">
            <v>0</v>
          </cell>
          <cell r="E13">
            <v>379.47800000000001</v>
          </cell>
        </row>
        <row r="14">
          <cell r="A14" t="str">
            <v>3085T</v>
          </cell>
          <cell r="B14">
            <v>202</v>
          </cell>
          <cell r="C14" t="str">
            <v>CLEAN ENERGY</v>
          </cell>
          <cell r="D14">
            <v>8204.8340000000007</v>
          </cell>
          <cell r="E14">
            <v>0</v>
          </cell>
        </row>
        <row r="15">
          <cell r="A15" t="str">
            <v>3085T</v>
          </cell>
          <cell r="B15">
            <v>12</v>
          </cell>
          <cell r="C15" t="str">
            <v>ALSCO AMERICAN LINEN</v>
          </cell>
          <cell r="D15">
            <v>4725</v>
          </cell>
          <cell r="E15">
            <v>10985.45</v>
          </cell>
        </row>
        <row r="16">
          <cell r="A16" t="str">
            <v>3085T</v>
          </cell>
          <cell r="B16">
            <v>22</v>
          </cell>
          <cell r="C16" t="str">
            <v>SAFEWAY DISTRIBUTION</v>
          </cell>
          <cell r="D16">
            <v>13795</v>
          </cell>
          <cell r="E16">
            <v>31171.79</v>
          </cell>
        </row>
        <row r="17">
          <cell r="A17" t="str">
            <v>3085T</v>
          </cell>
          <cell r="B17">
            <v>32</v>
          </cell>
          <cell r="C17" t="str">
            <v>FRANCISCAN HEALTH SYSTEM</v>
          </cell>
          <cell r="D17">
            <v>9486</v>
          </cell>
          <cell r="E17">
            <v>29839.97</v>
          </cell>
        </row>
        <row r="18">
          <cell r="A18" t="str">
            <v>3085T</v>
          </cell>
          <cell r="B18">
            <v>35</v>
          </cell>
          <cell r="C18" t="str">
            <v>MULTICARE ALLENMORE HOSPITAL</v>
          </cell>
          <cell r="D18">
            <v>775</v>
          </cell>
          <cell r="E18">
            <v>14635.450999999999</v>
          </cell>
        </row>
        <row r="19">
          <cell r="A19" t="str">
            <v>3085T</v>
          </cell>
          <cell r="B19">
            <v>46</v>
          </cell>
          <cell r="C19" t="str">
            <v>STOCKPOT FOODS</v>
          </cell>
          <cell r="D19">
            <v>44386.841999999997</v>
          </cell>
          <cell r="E19">
            <v>0</v>
          </cell>
        </row>
        <row r="20">
          <cell r="A20" t="str">
            <v>3085T</v>
          </cell>
          <cell r="B20">
            <v>54</v>
          </cell>
          <cell r="C20" t="str">
            <v>SWEDISH MEDICAL CENTER</v>
          </cell>
          <cell r="D20">
            <v>4774</v>
          </cell>
          <cell r="E20">
            <v>12358.472</v>
          </cell>
        </row>
        <row r="21">
          <cell r="A21" t="str">
            <v>3085T</v>
          </cell>
          <cell r="B21">
            <v>70</v>
          </cell>
          <cell r="C21" t="str">
            <v>HEALTHCARE LAUNDRY</v>
          </cell>
          <cell r="D21">
            <v>19036.984</v>
          </cell>
          <cell r="E21">
            <v>10796.455</v>
          </cell>
        </row>
        <row r="22">
          <cell r="A22" t="str">
            <v>3085T</v>
          </cell>
          <cell r="B22">
            <v>137</v>
          </cell>
          <cell r="C22" t="str">
            <v>CINTAS</v>
          </cell>
          <cell r="D22">
            <v>18637.853999999999</v>
          </cell>
          <cell r="E22">
            <v>2742.6179999999999</v>
          </cell>
        </row>
        <row r="23">
          <cell r="A23" t="str">
            <v>3085T</v>
          </cell>
          <cell r="B23">
            <v>142</v>
          </cell>
          <cell r="C23" t="str">
            <v>CHILDREN'S HOSPITAL</v>
          </cell>
          <cell r="D23">
            <v>3565</v>
          </cell>
          <cell r="E23">
            <v>98632.036999999997</v>
          </cell>
        </row>
        <row r="24">
          <cell r="A24" t="str">
            <v>3085T</v>
          </cell>
          <cell r="B24">
            <v>205</v>
          </cell>
          <cell r="C24" t="str">
            <v>CARDINAL TG</v>
          </cell>
          <cell r="D24">
            <v>0</v>
          </cell>
          <cell r="E24">
            <v>98798.926000000007</v>
          </cell>
        </row>
        <row r="25">
          <cell r="A25" t="str">
            <v>3085T</v>
          </cell>
          <cell r="B25">
            <v>232</v>
          </cell>
          <cell r="C25" t="str">
            <v>WASTE MANAGEMENT</v>
          </cell>
          <cell r="D25">
            <v>0</v>
          </cell>
          <cell r="E25">
            <v>127416.982</v>
          </cell>
        </row>
        <row r="26">
          <cell r="A26" t="str">
            <v>3085T</v>
          </cell>
          <cell r="B26">
            <v>233</v>
          </cell>
          <cell r="C26" t="str">
            <v>CLEAN SCAPES</v>
          </cell>
          <cell r="D26">
            <v>69964.831999999995</v>
          </cell>
          <cell r="E26">
            <v>0</v>
          </cell>
        </row>
        <row r="27">
          <cell r="A27" t="str">
            <v>3085T</v>
          </cell>
          <cell r="B27">
            <v>241</v>
          </cell>
          <cell r="C27" t="str">
            <v>LAKESIDE INDUSTRIES - CENTRALIA</v>
          </cell>
          <cell r="D27">
            <v>5147.6809999999996</v>
          </cell>
          <cell r="E27">
            <v>59174.154000000002</v>
          </cell>
        </row>
        <row r="28">
          <cell r="A28" t="str">
            <v>3085T</v>
          </cell>
          <cell r="B28">
            <v>263</v>
          </cell>
          <cell r="C28" t="str">
            <v>FIRCREST SCHOOL</v>
          </cell>
          <cell r="D28">
            <v>43400</v>
          </cell>
          <cell r="E28">
            <v>16205.143</v>
          </cell>
        </row>
        <row r="29">
          <cell r="A29" t="str">
            <v>3085T</v>
          </cell>
          <cell r="B29">
            <v>288</v>
          </cell>
          <cell r="C29" t="str">
            <v>CLEAN ENERGY</v>
          </cell>
          <cell r="D29">
            <v>109810.27</v>
          </cell>
          <cell r="E29">
            <v>75902.153999999995</v>
          </cell>
        </row>
        <row r="30">
          <cell r="A30" t="str">
            <v>3085T</v>
          </cell>
          <cell r="B30">
            <v>318</v>
          </cell>
          <cell r="C30" t="str">
            <v>GOOD SAMARITAN HOSPITAL</v>
          </cell>
          <cell r="D30">
            <v>899</v>
          </cell>
          <cell r="E30">
            <v>67882.543000000005</v>
          </cell>
        </row>
        <row r="31">
          <cell r="A31" t="str">
            <v>3085T</v>
          </cell>
          <cell r="B31">
            <v>328</v>
          </cell>
          <cell r="C31" t="str">
            <v>GROUP HEALTH SEATTLE</v>
          </cell>
          <cell r="D31">
            <v>1891</v>
          </cell>
          <cell r="E31">
            <v>41197.951999999997</v>
          </cell>
        </row>
        <row r="32">
          <cell r="A32" t="str">
            <v>3085T</v>
          </cell>
          <cell r="B32">
            <v>359</v>
          </cell>
          <cell r="C32" t="str">
            <v>HOSPITAL CENTRAL SERVICES</v>
          </cell>
          <cell r="D32">
            <v>36822.097000000002</v>
          </cell>
          <cell r="E32">
            <v>16988.741000000002</v>
          </cell>
        </row>
        <row r="33">
          <cell r="A33" t="str">
            <v>3085T</v>
          </cell>
          <cell r="B33">
            <v>624</v>
          </cell>
          <cell r="C33" t="str">
            <v>OVERLAKE HOSPITAL</v>
          </cell>
          <cell r="D33">
            <v>1085</v>
          </cell>
          <cell r="E33">
            <v>56460.298000000003</v>
          </cell>
        </row>
        <row r="34">
          <cell r="A34" t="str">
            <v>3085T</v>
          </cell>
          <cell r="B34">
            <v>626</v>
          </cell>
          <cell r="C34" t="str">
            <v>OSTROMS MUSHROOMS</v>
          </cell>
          <cell r="D34">
            <v>0</v>
          </cell>
          <cell r="E34">
            <v>35317.290999999997</v>
          </cell>
        </row>
        <row r="35">
          <cell r="A35" t="str">
            <v>3085T</v>
          </cell>
          <cell r="B35">
            <v>656</v>
          </cell>
          <cell r="C35" t="str">
            <v>ST JOSEPHS HOSP.</v>
          </cell>
          <cell r="D35">
            <v>62</v>
          </cell>
          <cell r="E35">
            <v>70063.906000000003</v>
          </cell>
        </row>
        <row r="36">
          <cell r="A36" t="str">
            <v>3085T</v>
          </cell>
          <cell r="B36">
            <v>665</v>
          </cell>
          <cell r="C36" t="str">
            <v>SWEDISH HEALTH SERV</v>
          </cell>
          <cell r="D36">
            <v>2790</v>
          </cell>
          <cell r="E36">
            <v>48082.89</v>
          </cell>
        </row>
        <row r="37">
          <cell r="A37" t="str">
            <v>3085T</v>
          </cell>
          <cell r="B37">
            <v>706</v>
          </cell>
          <cell r="C37" t="str">
            <v>ARAMARK EVERETT</v>
          </cell>
          <cell r="D37">
            <v>21817.460999999999</v>
          </cell>
          <cell r="E37">
            <v>0</v>
          </cell>
        </row>
        <row r="38">
          <cell r="A38" t="str">
            <v>3085T</v>
          </cell>
          <cell r="B38">
            <v>758</v>
          </cell>
          <cell r="C38" t="str">
            <v>STEVENS HEALTHCARE</v>
          </cell>
          <cell r="D38">
            <v>0</v>
          </cell>
          <cell r="E38">
            <v>31309.682000000001</v>
          </cell>
        </row>
        <row r="39">
          <cell r="A39" t="str">
            <v>3085T</v>
          </cell>
          <cell r="B39">
            <v>800</v>
          </cell>
          <cell r="C39" t="str">
            <v>SERVICE LINEN SUPPLY</v>
          </cell>
          <cell r="D39">
            <v>13586.248</v>
          </cell>
          <cell r="E39">
            <v>12812.539000000001</v>
          </cell>
        </row>
        <row r="40">
          <cell r="A40" t="str">
            <v>3085T</v>
          </cell>
          <cell r="B40">
            <v>810</v>
          </cell>
          <cell r="C40" t="str">
            <v>ST. FRANCIS HOSPITAL</v>
          </cell>
          <cell r="D40">
            <v>2325</v>
          </cell>
          <cell r="E40">
            <v>14255.228999999999</v>
          </cell>
        </row>
        <row r="41">
          <cell r="A41" t="str">
            <v>3085T</v>
          </cell>
          <cell r="B41">
            <v>865</v>
          </cell>
          <cell r="C41" t="str">
            <v>SUPERIOR LINEN</v>
          </cell>
          <cell r="D41">
            <v>21084.149000000001</v>
          </cell>
          <cell r="E41">
            <v>27.268000000000001</v>
          </cell>
        </row>
        <row r="42">
          <cell r="A42" t="str">
            <v>3085T</v>
          </cell>
          <cell r="B42">
            <v>881</v>
          </cell>
          <cell r="C42" t="str">
            <v>TACOMA GENERAL HOSPITAL</v>
          </cell>
          <cell r="D42">
            <v>62</v>
          </cell>
          <cell r="E42">
            <v>79669.661999999997</v>
          </cell>
        </row>
        <row r="43">
          <cell r="A43" t="str">
            <v>3085T</v>
          </cell>
          <cell r="B43">
            <v>890</v>
          </cell>
          <cell r="C43" t="str">
            <v>DOUBLETREE HOTEL</v>
          </cell>
          <cell r="D43">
            <v>41304.158000000003</v>
          </cell>
          <cell r="E43">
            <v>0</v>
          </cell>
        </row>
        <row r="44">
          <cell r="A44" t="str">
            <v>3085T</v>
          </cell>
          <cell r="B44">
            <v>905</v>
          </cell>
          <cell r="C44" t="str">
            <v>VALLEY MEDICAL</v>
          </cell>
          <cell r="D44">
            <v>7440</v>
          </cell>
          <cell r="E44">
            <v>57129.245999999999</v>
          </cell>
        </row>
        <row r="45">
          <cell r="A45" t="str">
            <v>3085T</v>
          </cell>
          <cell r="B45">
            <v>911</v>
          </cell>
          <cell r="C45" t="str">
            <v>VETERAN'S HOSPITAL</v>
          </cell>
          <cell r="D45">
            <v>0</v>
          </cell>
          <cell r="E45">
            <v>89428.481</v>
          </cell>
        </row>
        <row r="46">
          <cell r="A46" t="str">
            <v>3085T</v>
          </cell>
          <cell r="B46">
            <v>2485</v>
          </cell>
          <cell r="C46" t="str">
            <v>CAPITAL MEDICAL CENTER</v>
          </cell>
          <cell r="D46">
            <v>2635</v>
          </cell>
          <cell r="E46">
            <v>16031.608</v>
          </cell>
        </row>
        <row r="47">
          <cell r="A47" t="str">
            <v>3085T</v>
          </cell>
          <cell r="B47">
            <v>2647</v>
          </cell>
          <cell r="C47" t="str">
            <v>ST CLAIRE HOSPITAL</v>
          </cell>
          <cell r="D47">
            <v>620</v>
          </cell>
          <cell r="E47">
            <v>14788.306</v>
          </cell>
        </row>
        <row r="48">
          <cell r="A48" t="str">
            <v>3087T</v>
          </cell>
          <cell r="B48">
            <v>677</v>
          </cell>
          <cell r="C48" t="str">
            <v>PIERCE TRANSIT</v>
          </cell>
          <cell r="D48">
            <v>0</v>
          </cell>
          <cell r="E48">
            <v>0</v>
          </cell>
        </row>
        <row r="49">
          <cell r="A49" t="str">
            <v>3087T</v>
          </cell>
          <cell r="B49">
            <v>782</v>
          </cell>
          <cell r="C49" t="str">
            <v>SEATTLE STEAM</v>
          </cell>
          <cell r="D49">
            <v>62</v>
          </cell>
          <cell r="E49">
            <v>764210.05500000005</v>
          </cell>
        </row>
        <row r="50">
          <cell r="A50" t="str">
            <v>3241T</v>
          </cell>
          <cell r="B50">
            <v>251</v>
          </cell>
          <cell r="C50" t="str">
            <v>CLEAN ENERGY</v>
          </cell>
          <cell r="D50">
            <v>19902.919000000002</v>
          </cell>
          <cell r="E50">
            <v>0</v>
          </cell>
        </row>
        <row r="51">
          <cell r="A51" t="str">
            <v>3241T</v>
          </cell>
          <cell r="B51">
            <v>253</v>
          </cell>
          <cell r="C51" t="str">
            <v>DARDEN - TACOMA</v>
          </cell>
          <cell r="D51">
            <v>3115.777</v>
          </cell>
          <cell r="E51">
            <v>0</v>
          </cell>
        </row>
        <row r="52">
          <cell r="A52" t="str">
            <v>3241T</v>
          </cell>
          <cell r="B52">
            <v>254</v>
          </cell>
          <cell r="C52" t="str">
            <v>DARDEN - FEDERAL WAY</v>
          </cell>
          <cell r="D52">
            <v>2159.3580000000002</v>
          </cell>
          <cell r="E52">
            <v>0</v>
          </cell>
        </row>
        <row r="53">
          <cell r="A53" t="str">
            <v>3241T</v>
          </cell>
          <cell r="B53">
            <v>255</v>
          </cell>
          <cell r="C53" t="str">
            <v>DARDEN - LYNWOOD</v>
          </cell>
          <cell r="D53">
            <v>2530.9989999999998</v>
          </cell>
          <cell r="E53">
            <v>0</v>
          </cell>
        </row>
        <row r="54">
          <cell r="A54" t="str">
            <v>3241T</v>
          </cell>
          <cell r="B54">
            <v>256</v>
          </cell>
          <cell r="C54" t="str">
            <v>DARDEN - LYNWOOD</v>
          </cell>
          <cell r="D54">
            <v>3785.5250000000001</v>
          </cell>
          <cell r="E54">
            <v>0</v>
          </cell>
        </row>
        <row r="55">
          <cell r="A55" t="str">
            <v>3241T</v>
          </cell>
          <cell r="B55">
            <v>257</v>
          </cell>
          <cell r="C55" t="str">
            <v>DARDEN - KIRKLAND</v>
          </cell>
          <cell r="D55">
            <v>3940.9360000000001</v>
          </cell>
          <cell r="E55">
            <v>0</v>
          </cell>
        </row>
        <row r="56">
          <cell r="A56" t="str">
            <v>3241T</v>
          </cell>
          <cell r="B56">
            <v>316</v>
          </cell>
          <cell r="C56" t="str">
            <v>DARDEN - OLYMPIA</v>
          </cell>
          <cell r="D56">
            <v>3907.297</v>
          </cell>
          <cell r="E56">
            <v>0</v>
          </cell>
        </row>
        <row r="57">
          <cell r="A57" t="str">
            <v>3241T</v>
          </cell>
          <cell r="B57">
            <v>319</v>
          </cell>
          <cell r="C57" t="str">
            <v>DARDEN - PUYALLUP</v>
          </cell>
          <cell r="D57">
            <v>4258.4040000000005</v>
          </cell>
          <cell r="E57">
            <v>0</v>
          </cell>
        </row>
        <row r="58">
          <cell r="A58" t="str">
            <v>3241T</v>
          </cell>
          <cell r="B58">
            <v>323</v>
          </cell>
          <cell r="C58" t="str">
            <v>DARDEN - TACOMA</v>
          </cell>
          <cell r="D58">
            <v>3410.7330000000002</v>
          </cell>
          <cell r="E58">
            <v>0</v>
          </cell>
        </row>
        <row r="59">
          <cell r="A59" t="str">
            <v>3241T</v>
          </cell>
          <cell r="B59">
            <v>329</v>
          </cell>
          <cell r="C59" t="str">
            <v>DARDEN - TUKWILA</v>
          </cell>
          <cell r="D59">
            <v>3159.183</v>
          </cell>
          <cell r="E59">
            <v>0</v>
          </cell>
        </row>
        <row r="60">
          <cell r="A60" t="str">
            <v>3241T</v>
          </cell>
          <cell r="B60">
            <v>330</v>
          </cell>
          <cell r="C60" t="str">
            <v>DARDEN - TUKWILA</v>
          </cell>
          <cell r="D60">
            <v>3880.51</v>
          </cell>
          <cell r="E60">
            <v>0</v>
          </cell>
        </row>
        <row r="61">
          <cell r="A61" t="str">
            <v>3241T</v>
          </cell>
          <cell r="B61">
            <v>813</v>
          </cell>
          <cell r="C61" t="str">
            <v>SMITH GARDENS</v>
          </cell>
          <cell r="D61">
            <v>2252.6889999999999</v>
          </cell>
          <cell r="E61">
            <v>0</v>
          </cell>
        </row>
        <row r="62">
          <cell r="A62" t="str">
            <v>3241T</v>
          </cell>
          <cell r="B62">
            <v>1054</v>
          </cell>
          <cell r="C62" t="str">
            <v>TOMLINSON LINENEN</v>
          </cell>
          <cell r="D62">
            <v>34065.279000000002</v>
          </cell>
          <cell r="E62">
            <v>0</v>
          </cell>
        </row>
        <row r="63">
          <cell r="A63" t="str">
            <v>3241T</v>
          </cell>
          <cell r="B63">
            <v>1669</v>
          </cell>
          <cell r="C63" t="str">
            <v>COSTCO - KIRKLAND</v>
          </cell>
          <cell r="D63">
            <v>3099.933</v>
          </cell>
          <cell r="E63">
            <v>0</v>
          </cell>
        </row>
        <row r="64">
          <cell r="A64" t="str">
            <v>3241T</v>
          </cell>
          <cell r="B64">
            <v>2354</v>
          </cell>
          <cell r="C64" t="str">
            <v>COSTCO - COVINGTON</v>
          </cell>
          <cell r="D64">
            <v>2836.09</v>
          </cell>
          <cell r="E64">
            <v>0</v>
          </cell>
        </row>
        <row r="65">
          <cell r="A65" t="str">
            <v>3241T</v>
          </cell>
          <cell r="B65">
            <v>3093</v>
          </cell>
          <cell r="C65" t="str">
            <v>COSTCO - FEDERAL WAY</v>
          </cell>
          <cell r="D65">
            <v>2537.8090000000002</v>
          </cell>
          <cell r="E65">
            <v>0</v>
          </cell>
        </row>
        <row r="66">
          <cell r="A66" t="str">
            <v>3241T</v>
          </cell>
          <cell r="B66">
            <v>3760</v>
          </cell>
          <cell r="C66" t="str">
            <v>COSTCO - TUMWATER</v>
          </cell>
          <cell r="D66">
            <v>3367.6990000000001</v>
          </cell>
          <cell r="E66">
            <v>0</v>
          </cell>
        </row>
        <row r="67">
          <cell r="A67" t="str">
            <v>3241T</v>
          </cell>
          <cell r="B67">
            <v>4039</v>
          </cell>
          <cell r="C67" t="str">
            <v>COSTCO - SHORELINE</v>
          </cell>
          <cell r="D67">
            <v>5462.4350000000004</v>
          </cell>
          <cell r="E67">
            <v>0</v>
          </cell>
        </row>
        <row r="68">
          <cell r="A68" t="str">
            <v>3241T</v>
          </cell>
          <cell r="B68">
            <v>4149</v>
          </cell>
          <cell r="C68" t="str">
            <v>COSTCO - ISSAQUAH</v>
          </cell>
          <cell r="D68">
            <v>3720.6689999999999</v>
          </cell>
          <cell r="E68">
            <v>0</v>
          </cell>
        </row>
        <row r="69">
          <cell r="A69" t="str">
            <v>3241T</v>
          </cell>
          <cell r="B69">
            <v>4435</v>
          </cell>
          <cell r="C69" t="str">
            <v>COSTCO - EVERETT</v>
          </cell>
          <cell r="D69">
            <v>3870.71</v>
          </cell>
          <cell r="E69">
            <v>0</v>
          </cell>
        </row>
        <row r="70">
          <cell r="A70" t="str">
            <v>3241T</v>
          </cell>
          <cell r="B70">
            <v>5413</v>
          </cell>
          <cell r="C70" t="str">
            <v>GM NAMEPLATE</v>
          </cell>
          <cell r="D70">
            <v>4193.2160000000003</v>
          </cell>
          <cell r="E70">
            <v>0</v>
          </cell>
        </row>
        <row r="71">
          <cell r="A71" t="str">
            <v>3241T</v>
          </cell>
          <cell r="B71">
            <v>5596</v>
          </cell>
          <cell r="C71" t="str">
            <v>COSTCO - TACOMA</v>
          </cell>
          <cell r="D71">
            <v>2444.5970000000002</v>
          </cell>
          <cell r="E71">
            <v>0</v>
          </cell>
        </row>
        <row r="72">
          <cell r="A72" t="str">
            <v>3241T</v>
          </cell>
          <cell r="B72">
            <v>5654</v>
          </cell>
          <cell r="C72" t="str">
            <v>CINTAS</v>
          </cell>
          <cell r="D72">
            <v>11622.514999999999</v>
          </cell>
          <cell r="E72">
            <v>0</v>
          </cell>
        </row>
        <row r="73">
          <cell r="A73" t="str">
            <v>3241T</v>
          </cell>
          <cell r="B73">
            <v>5667</v>
          </cell>
          <cell r="C73" t="str">
            <v>MOULDING &amp; MILLWORK</v>
          </cell>
          <cell r="D73">
            <v>3841.6909999999998</v>
          </cell>
          <cell r="E73">
            <v>0</v>
          </cell>
        </row>
        <row r="74">
          <cell r="A74" t="str">
            <v>3241T</v>
          </cell>
          <cell r="B74">
            <v>6752</v>
          </cell>
          <cell r="C74" t="str">
            <v>COSTCO - SEATTLE</v>
          </cell>
          <cell r="D74">
            <v>4590.7830000000004</v>
          </cell>
          <cell r="E74">
            <v>0</v>
          </cell>
        </row>
        <row r="75">
          <cell r="A75" t="str">
            <v>3241T</v>
          </cell>
          <cell r="B75">
            <v>6844</v>
          </cell>
          <cell r="C75" t="str">
            <v>COSTCO - WOODINVILLE</v>
          </cell>
          <cell r="D75">
            <v>2955.7939999999999</v>
          </cell>
          <cell r="E75">
            <v>0</v>
          </cell>
        </row>
        <row r="76">
          <cell r="A76" t="str">
            <v>3241T</v>
          </cell>
          <cell r="B76">
            <v>6869</v>
          </cell>
          <cell r="C76" t="str">
            <v>COSTCO - LACEY</v>
          </cell>
          <cell r="D76">
            <v>2389.42</v>
          </cell>
          <cell r="E76">
            <v>0</v>
          </cell>
        </row>
        <row r="77">
          <cell r="A77" t="str">
            <v>3241T</v>
          </cell>
          <cell r="B77">
            <v>7215</v>
          </cell>
          <cell r="C77" t="str">
            <v>COSTCO - MARYSVILLE</v>
          </cell>
          <cell r="D77">
            <v>2481.0479999999998</v>
          </cell>
          <cell r="E77">
            <v>0</v>
          </cell>
        </row>
        <row r="78">
          <cell r="A78" t="str">
            <v>3241T</v>
          </cell>
          <cell r="B78">
            <v>7476</v>
          </cell>
          <cell r="C78" t="str">
            <v>COSTCO - GIG HARBOR</v>
          </cell>
          <cell r="D78">
            <v>2302.7629999999999</v>
          </cell>
          <cell r="E78">
            <v>0</v>
          </cell>
        </row>
        <row r="79">
          <cell r="A79" t="str">
            <v>3241T</v>
          </cell>
          <cell r="B79">
            <v>18</v>
          </cell>
          <cell r="C79" t="str">
            <v xml:space="preserve">ARAMARK </v>
          </cell>
          <cell r="D79">
            <v>23594.905999999999</v>
          </cell>
          <cell r="E79">
            <v>0</v>
          </cell>
        </row>
        <row r="80">
          <cell r="A80" t="str">
            <v>7085T</v>
          </cell>
          <cell r="B80">
            <v>11</v>
          </cell>
          <cell r="C80" t="str">
            <v>WOODWORTH &amp; COMPANY INC.</v>
          </cell>
          <cell r="D80">
            <v>0</v>
          </cell>
          <cell r="E80">
            <v>22375.651000000002</v>
          </cell>
        </row>
        <row r="81">
          <cell r="A81" t="str">
            <v>7085T</v>
          </cell>
          <cell r="B81">
            <v>30</v>
          </cell>
          <cell r="C81" t="str">
            <v>CEMEX PACIFIC HOLDINGS LLC</v>
          </cell>
          <cell r="D81">
            <v>0</v>
          </cell>
          <cell r="E81">
            <v>92237.964000000007</v>
          </cell>
        </row>
        <row r="82">
          <cell r="A82" t="str">
            <v>7085T</v>
          </cell>
          <cell r="B82">
            <v>62</v>
          </cell>
          <cell r="C82" t="str">
            <v>LAKESIDE - OLYMPIA</v>
          </cell>
          <cell r="D82">
            <v>5276.4480000000003</v>
          </cell>
          <cell r="E82">
            <v>37249.339</v>
          </cell>
        </row>
        <row r="83">
          <cell r="A83" t="str">
            <v>7085T</v>
          </cell>
          <cell r="B83">
            <v>72</v>
          </cell>
          <cell r="C83" t="str">
            <v>SIMPSON  LUMBER</v>
          </cell>
          <cell r="D83">
            <v>0</v>
          </cell>
          <cell r="E83">
            <v>209535.859</v>
          </cell>
        </row>
        <row r="84">
          <cell r="A84" t="str">
            <v>7085T</v>
          </cell>
          <cell r="B84">
            <v>116</v>
          </cell>
          <cell r="C84" t="str">
            <v>MUTUAL MATERIALS</v>
          </cell>
          <cell r="D84">
            <v>0</v>
          </cell>
          <cell r="E84">
            <v>0</v>
          </cell>
        </row>
        <row r="85">
          <cell r="A85" t="str">
            <v>7085T</v>
          </cell>
          <cell r="B85">
            <v>130</v>
          </cell>
          <cell r="C85" t="str">
            <v>PABCO ROOFING</v>
          </cell>
          <cell r="D85">
            <v>0</v>
          </cell>
          <cell r="E85">
            <v>75987.638999999996</v>
          </cell>
        </row>
        <row r="86">
          <cell r="A86" t="str">
            <v>7085T</v>
          </cell>
          <cell r="B86">
            <v>147</v>
          </cell>
          <cell r="C86" t="str">
            <v>PARAMONT PETROLEUM CORP</v>
          </cell>
          <cell r="D86">
            <v>62</v>
          </cell>
          <cell r="E86">
            <v>177931.897</v>
          </cell>
        </row>
        <row r="87">
          <cell r="A87" t="str">
            <v>7085T</v>
          </cell>
          <cell r="B87">
            <v>153</v>
          </cell>
          <cell r="C87" t="str">
            <v>CASCADE HARDWOODS</v>
          </cell>
          <cell r="D87">
            <v>25486.93</v>
          </cell>
          <cell r="E87">
            <v>34643.173999999999</v>
          </cell>
        </row>
        <row r="88">
          <cell r="A88" t="str">
            <v>7085T</v>
          </cell>
          <cell r="B88">
            <v>155</v>
          </cell>
          <cell r="C88" t="str">
            <v>DARIGOLD INC. - ISSAQUAH</v>
          </cell>
          <cell r="D88">
            <v>62</v>
          </cell>
          <cell r="E88">
            <v>51792.315999999999</v>
          </cell>
        </row>
        <row r="89">
          <cell r="A89" t="str">
            <v>7085T</v>
          </cell>
          <cell r="B89">
            <v>156</v>
          </cell>
          <cell r="C89" t="str">
            <v>DARIGOLD INC.- RAINIER</v>
          </cell>
          <cell r="D89">
            <v>1860</v>
          </cell>
          <cell r="E89">
            <v>22627.383000000002</v>
          </cell>
        </row>
        <row r="90">
          <cell r="A90" t="str">
            <v>7085T</v>
          </cell>
          <cell r="B90">
            <v>166</v>
          </cell>
          <cell r="C90" t="str">
            <v>PEPSI NW BEVERAGE</v>
          </cell>
          <cell r="D90">
            <v>3319.6860000000001</v>
          </cell>
          <cell r="E90">
            <v>55661.631000000001</v>
          </cell>
        </row>
        <row r="91">
          <cell r="A91" t="str">
            <v>7085T</v>
          </cell>
          <cell r="B91">
            <v>167</v>
          </cell>
          <cell r="C91" t="str">
            <v>BAKERY CHEF LLC</v>
          </cell>
          <cell r="D91">
            <v>56964.728000000003</v>
          </cell>
          <cell r="E91">
            <v>3471.0189999999998</v>
          </cell>
        </row>
        <row r="92">
          <cell r="A92" t="str">
            <v>7085T</v>
          </cell>
          <cell r="B92">
            <v>178</v>
          </cell>
          <cell r="C92" t="str">
            <v>COMMENCEMENT BAY</v>
          </cell>
          <cell r="D92">
            <v>62</v>
          </cell>
          <cell r="E92">
            <v>45091.743000000002</v>
          </cell>
        </row>
        <row r="93">
          <cell r="A93" t="str">
            <v>7085T</v>
          </cell>
          <cell r="B93">
            <v>186</v>
          </cell>
          <cell r="C93" t="str">
            <v>DAVIS WIRE</v>
          </cell>
          <cell r="D93">
            <v>79752.956999999995</v>
          </cell>
          <cell r="E93">
            <v>0</v>
          </cell>
        </row>
        <row r="94">
          <cell r="A94" t="str">
            <v>7085T</v>
          </cell>
          <cell r="B94">
            <v>189</v>
          </cell>
          <cell r="C94" t="str">
            <v>LCS WESTMINISTER PARTNERSHIP III LLP</v>
          </cell>
          <cell r="D94">
            <v>3799.3560000000002</v>
          </cell>
          <cell r="E94">
            <v>0</v>
          </cell>
        </row>
        <row r="95">
          <cell r="A95" t="str">
            <v>7085T</v>
          </cell>
          <cell r="B95">
            <v>190</v>
          </cell>
          <cell r="C95" t="str">
            <v>ARCLIN</v>
          </cell>
          <cell r="D95">
            <v>59908.953999999998</v>
          </cell>
          <cell r="E95">
            <v>50311.048000000003</v>
          </cell>
        </row>
        <row r="96">
          <cell r="A96" t="str">
            <v>7085T</v>
          </cell>
          <cell r="B96">
            <v>225</v>
          </cell>
          <cell r="C96" t="str">
            <v>LAKESIDE IND - MONROE</v>
          </cell>
          <cell r="D96">
            <v>5499.8580000000002</v>
          </cell>
          <cell r="E96">
            <v>51874.438999999998</v>
          </cell>
        </row>
        <row r="97">
          <cell r="A97" t="str">
            <v>7085T</v>
          </cell>
          <cell r="B97">
            <v>260</v>
          </cell>
          <cell r="C97" t="str">
            <v>SONOCO</v>
          </cell>
          <cell r="D97">
            <v>5146</v>
          </cell>
          <cell r="E97">
            <v>167780.27799999999</v>
          </cell>
        </row>
        <row r="98">
          <cell r="A98" t="str">
            <v>7085T</v>
          </cell>
          <cell r="B98">
            <v>296</v>
          </cell>
          <cell r="C98" t="str">
            <v>GEORGIA PACIFIC</v>
          </cell>
          <cell r="D98">
            <v>7661.884</v>
          </cell>
          <cell r="E98">
            <v>32051.546999999999</v>
          </cell>
        </row>
        <row r="99">
          <cell r="A99" t="str">
            <v>7085T</v>
          </cell>
          <cell r="B99">
            <v>307</v>
          </cell>
          <cell r="C99" t="str">
            <v>GARDNER ASPHALT CORP</v>
          </cell>
          <cell r="D99">
            <v>62</v>
          </cell>
          <cell r="E99">
            <v>93364.354999999996</v>
          </cell>
        </row>
        <row r="100">
          <cell r="A100" t="str">
            <v>7085T</v>
          </cell>
          <cell r="B100">
            <v>325</v>
          </cell>
          <cell r="C100" t="str">
            <v>HEXCEL STRUCTURES</v>
          </cell>
          <cell r="D100">
            <v>0</v>
          </cell>
          <cell r="E100">
            <v>22817.901999999998</v>
          </cell>
        </row>
        <row r="101">
          <cell r="A101" t="str">
            <v>7085T</v>
          </cell>
          <cell r="B101">
            <v>333</v>
          </cell>
          <cell r="C101" t="str">
            <v>ICON MATERIALS INC</v>
          </cell>
          <cell r="D101">
            <v>0</v>
          </cell>
          <cell r="E101">
            <v>28438.366999999998</v>
          </cell>
        </row>
        <row r="102">
          <cell r="A102" t="str">
            <v>7085T</v>
          </cell>
          <cell r="B102">
            <v>361</v>
          </cell>
          <cell r="C102" t="str">
            <v>HYTEK FINISHES</v>
          </cell>
          <cell r="D102">
            <v>35019.182999999997</v>
          </cell>
          <cell r="E102">
            <v>0</v>
          </cell>
        </row>
        <row r="103">
          <cell r="A103" t="str">
            <v>7085T</v>
          </cell>
          <cell r="B103">
            <v>375</v>
          </cell>
          <cell r="C103" t="str">
            <v>LAFARGE  CORP.</v>
          </cell>
          <cell r="D103">
            <v>6200</v>
          </cell>
          <cell r="E103">
            <v>72156.857000000004</v>
          </cell>
        </row>
        <row r="104">
          <cell r="A104" t="str">
            <v>7085T</v>
          </cell>
          <cell r="B104">
            <v>380</v>
          </cell>
          <cell r="C104" t="str">
            <v>AMGEN</v>
          </cell>
          <cell r="D104">
            <v>1798</v>
          </cell>
          <cell r="E104">
            <v>50525.430999999997</v>
          </cell>
        </row>
        <row r="105">
          <cell r="A105" t="str">
            <v>7085T</v>
          </cell>
          <cell r="B105">
            <v>400</v>
          </cell>
          <cell r="C105" t="str">
            <v>J A JACK &amp; SONS</v>
          </cell>
          <cell r="D105">
            <v>25581.165000000001</v>
          </cell>
          <cell r="E105">
            <v>265.56</v>
          </cell>
        </row>
        <row r="106">
          <cell r="A106" t="str">
            <v>7085T</v>
          </cell>
          <cell r="B106">
            <v>425</v>
          </cell>
          <cell r="C106" t="str">
            <v>DARLING INTERNATIONAL INC.</v>
          </cell>
          <cell r="D106">
            <v>62</v>
          </cell>
          <cell r="E106">
            <v>154733.51500000001</v>
          </cell>
        </row>
        <row r="107">
          <cell r="A107" t="str">
            <v>7085T</v>
          </cell>
          <cell r="B107">
            <v>438</v>
          </cell>
          <cell r="C107" t="str">
            <v>JAMES HARDIE BUILDING PRODUCTS</v>
          </cell>
          <cell r="D107">
            <v>93083.133000000002</v>
          </cell>
          <cell r="E107">
            <v>0</v>
          </cell>
        </row>
        <row r="108">
          <cell r="A108" t="str">
            <v>7085T</v>
          </cell>
          <cell r="B108">
            <v>455</v>
          </cell>
          <cell r="C108" t="str">
            <v>LAKESIDE INDUSTRIES COVINGTON</v>
          </cell>
          <cell r="D108">
            <v>0</v>
          </cell>
          <cell r="E108">
            <v>72066.115999999995</v>
          </cell>
        </row>
        <row r="109">
          <cell r="A109" t="str">
            <v>7085T</v>
          </cell>
          <cell r="B109">
            <v>456</v>
          </cell>
          <cell r="C109" t="str">
            <v>CEMEX PACIFIC HOLDINGS</v>
          </cell>
          <cell r="D109">
            <v>0</v>
          </cell>
          <cell r="E109">
            <v>18426.758000000002</v>
          </cell>
        </row>
        <row r="110">
          <cell r="A110" t="str">
            <v>7085T</v>
          </cell>
          <cell r="B110">
            <v>460</v>
          </cell>
          <cell r="C110" t="str">
            <v>BIRD'S EYE FOODS</v>
          </cell>
          <cell r="D110">
            <v>0</v>
          </cell>
          <cell r="E110">
            <v>1455.336</v>
          </cell>
        </row>
        <row r="111">
          <cell r="A111" t="str">
            <v>7085T</v>
          </cell>
          <cell r="B111">
            <v>466</v>
          </cell>
          <cell r="C111" t="str">
            <v>NW CENTER COMMERCIAL LAUNDRY</v>
          </cell>
          <cell r="D111">
            <v>33575.9</v>
          </cell>
          <cell r="E111">
            <v>0</v>
          </cell>
        </row>
        <row r="112">
          <cell r="A112" t="str">
            <v>7085T</v>
          </cell>
          <cell r="B112">
            <v>485</v>
          </cell>
          <cell r="C112" t="str">
            <v>DARIGOLD INC.-CHEHALIS</v>
          </cell>
          <cell r="D112">
            <v>93000</v>
          </cell>
          <cell r="E112">
            <v>123180.219</v>
          </cell>
        </row>
        <row r="113">
          <cell r="A113" t="str">
            <v>7085T</v>
          </cell>
          <cell r="B113">
            <v>500</v>
          </cell>
          <cell r="C113" t="str">
            <v>LONGVIEW  FIBRE CO.</v>
          </cell>
          <cell r="D113">
            <v>1151.037</v>
          </cell>
          <cell r="E113">
            <v>24440.535</v>
          </cell>
        </row>
        <row r="114">
          <cell r="A114" t="str">
            <v>7085T</v>
          </cell>
          <cell r="B114">
            <v>578</v>
          </cell>
          <cell r="C114" t="str">
            <v>MYSTIC LTD (DBA ALLIANCE PACKAGING)</v>
          </cell>
          <cell r="D114">
            <v>19421.452000000001</v>
          </cell>
          <cell r="E114">
            <v>33546.436999999998</v>
          </cell>
        </row>
        <row r="115">
          <cell r="A115" t="str">
            <v>7085T</v>
          </cell>
          <cell r="B115">
            <v>579</v>
          </cell>
          <cell r="C115" t="str">
            <v>MANKE LUMBER-SUM</v>
          </cell>
          <cell r="D115">
            <v>62</v>
          </cell>
          <cell r="E115">
            <v>139692.356</v>
          </cell>
        </row>
        <row r="116">
          <cell r="A116" t="str">
            <v>7085T</v>
          </cell>
          <cell r="B116">
            <v>601</v>
          </cell>
          <cell r="C116" t="str">
            <v>IFCO-ICS WASHINGTON</v>
          </cell>
          <cell r="D116">
            <v>9817.6830000000009</v>
          </cell>
          <cell r="E116">
            <v>33899.307999999997</v>
          </cell>
        </row>
        <row r="117">
          <cell r="A117" t="str">
            <v>7085T</v>
          </cell>
          <cell r="B117">
            <v>615</v>
          </cell>
          <cell r="C117" t="str">
            <v>NORTHWEST HOSPITAL</v>
          </cell>
          <cell r="D117">
            <v>6727</v>
          </cell>
          <cell r="E117">
            <v>28470.870999999999</v>
          </cell>
        </row>
        <row r="118">
          <cell r="A118" t="str">
            <v>7085T</v>
          </cell>
          <cell r="B118">
            <v>617</v>
          </cell>
          <cell r="C118" t="str">
            <v>WEYENHAEUSER NR COMPANY</v>
          </cell>
          <cell r="D118">
            <v>6200</v>
          </cell>
          <cell r="E118">
            <v>47108.77</v>
          </cell>
        </row>
        <row r="119">
          <cell r="A119" t="str">
            <v>7085T</v>
          </cell>
          <cell r="B119">
            <v>645</v>
          </cell>
          <cell r="C119" t="str">
            <v>PACCAR INC.</v>
          </cell>
          <cell r="D119">
            <v>24159.25</v>
          </cell>
          <cell r="E119">
            <v>0</v>
          </cell>
        </row>
        <row r="120">
          <cell r="A120" t="str">
            <v>7085T</v>
          </cell>
          <cell r="B120">
            <v>699</v>
          </cell>
          <cell r="C120" t="str">
            <v>CENTRAL  PRE-MIX CONCRETE CO.</v>
          </cell>
          <cell r="D120">
            <v>0</v>
          </cell>
          <cell r="E120">
            <v>18202.800999999999</v>
          </cell>
        </row>
        <row r="121">
          <cell r="A121" t="str">
            <v>7085T</v>
          </cell>
          <cell r="B121">
            <v>732</v>
          </cell>
          <cell r="C121" t="str">
            <v>RAMCO CONSTRUCTION</v>
          </cell>
          <cell r="D121">
            <v>9180.3709999999992</v>
          </cell>
          <cell r="E121">
            <v>18962.812000000002</v>
          </cell>
        </row>
        <row r="122">
          <cell r="A122" t="str">
            <v>7085T</v>
          </cell>
          <cell r="B122">
            <v>738</v>
          </cell>
          <cell r="C122" t="str">
            <v>LAKESIDE INDUSTRIES ISSAQUAH</v>
          </cell>
          <cell r="D122">
            <v>5878.402</v>
          </cell>
          <cell r="E122">
            <v>96162.896999999997</v>
          </cell>
        </row>
        <row r="123">
          <cell r="A123" t="str">
            <v>7085T</v>
          </cell>
          <cell r="B123">
            <v>781</v>
          </cell>
          <cell r="C123" t="str">
            <v>BAKER COMMODITIES</v>
          </cell>
          <cell r="D123">
            <v>580</v>
          </cell>
          <cell r="E123">
            <v>109227.31200000001</v>
          </cell>
        </row>
        <row r="124">
          <cell r="A124" t="str">
            <v>7085T</v>
          </cell>
          <cell r="B124">
            <v>785</v>
          </cell>
          <cell r="C124" t="str">
            <v>SEATTLE SNOHOMISH MILL</v>
          </cell>
          <cell r="D124">
            <v>0</v>
          </cell>
          <cell r="E124">
            <v>52103.220999999998</v>
          </cell>
        </row>
        <row r="125">
          <cell r="A125" t="str">
            <v>7085T</v>
          </cell>
          <cell r="B125">
            <v>788</v>
          </cell>
          <cell r="C125" t="str">
            <v>SPECTRUM GLASS</v>
          </cell>
          <cell r="D125">
            <v>96100</v>
          </cell>
          <cell r="E125">
            <v>65125.798000000003</v>
          </cell>
        </row>
        <row r="126">
          <cell r="A126" t="str">
            <v>7085T</v>
          </cell>
          <cell r="B126">
            <v>812</v>
          </cell>
          <cell r="C126" t="str">
            <v>SOUND REFINING</v>
          </cell>
          <cell r="D126">
            <v>0</v>
          </cell>
          <cell r="E126">
            <v>34467.461000000003</v>
          </cell>
        </row>
        <row r="127">
          <cell r="A127" t="str">
            <v>7085T</v>
          </cell>
          <cell r="B127">
            <v>816</v>
          </cell>
          <cell r="C127" t="str">
            <v>TUCCI &amp; SONS</v>
          </cell>
          <cell r="D127">
            <v>1968.9570000000001</v>
          </cell>
          <cell r="E127">
            <v>53903.190999999999</v>
          </cell>
        </row>
        <row r="128">
          <cell r="A128" t="str">
            <v>7085T</v>
          </cell>
          <cell r="B128">
            <v>823</v>
          </cell>
          <cell r="C128" t="str">
            <v>CEMEX PACIFIC HOLDINGS</v>
          </cell>
          <cell r="D128">
            <v>0</v>
          </cell>
          <cell r="E128">
            <v>48535.788</v>
          </cell>
        </row>
        <row r="129">
          <cell r="A129" t="str">
            <v>7085T</v>
          </cell>
          <cell r="B129">
            <v>836</v>
          </cell>
          <cell r="C129" t="str">
            <v>STARBUCKS</v>
          </cell>
          <cell r="D129">
            <v>76896.994999999995</v>
          </cell>
          <cell r="E129">
            <v>476.74200000000002</v>
          </cell>
        </row>
        <row r="130">
          <cell r="A130" t="str">
            <v>7085T</v>
          </cell>
          <cell r="B130">
            <v>847</v>
          </cell>
          <cell r="C130" t="str">
            <v>BIRD'S EYE FOODS</v>
          </cell>
          <cell r="D130">
            <v>9500.2999999999993</v>
          </cell>
          <cell r="E130">
            <v>48361.646999999997</v>
          </cell>
        </row>
        <row r="131">
          <cell r="A131" t="str">
            <v>7085T</v>
          </cell>
          <cell r="B131">
            <v>876</v>
          </cell>
          <cell r="C131" t="str">
            <v>TUCCI AND SONS</v>
          </cell>
          <cell r="D131">
            <v>0</v>
          </cell>
          <cell r="E131">
            <v>21376.668000000001</v>
          </cell>
        </row>
        <row r="132">
          <cell r="A132" t="str">
            <v>7085T</v>
          </cell>
          <cell r="B132">
            <v>886</v>
          </cell>
          <cell r="C132" t="str">
            <v>TODD SHIPYARDS</v>
          </cell>
          <cell r="D132">
            <v>2105.5940000000001</v>
          </cell>
          <cell r="E132">
            <v>0</v>
          </cell>
        </row>
        <row r="133">
          <cell r="A133" t="str">
            <v>7085T</v>
          </cell>
          <cell r="B133">
            <v>894</v>
          </cell>
          <cell r="C133" t="str">
            <v>WATSON ASPHALT PAVING CO.</v>
          </cell>
          <cell r="D133">
            <v>0</v>
          </cell>
          <cell r="E133">
            <v>49360.298999999999</v>
          </cell>
        </row>
        <row r="134">
          <cell r="A134" t="str">
            <v>7085T</v>
          </cell>
          <cell r="B134">
            <v>898</v>
          </cell>
          <cell r="C134" t="str">
            <v>INSULFOAM LLC</v>
          </cell>
          <cell r="D134">
            <v>0</v>
          </cell>
          <cell r="E134">
            <v>24321.119999999999</v>
          </cell>
        </row>
        <row r="135">
          <cell r="A135" t="str">
            <v>7085T</v>
          </cell>
          <cell r="B135">
            <v>917</v>
          </cell>
          <cell r="C135" t="str">
            <v>KING &amp; PRINCE</v>
          </cell>
          <cell r="D135">
            <v>13301.178</v>
          </cell>
          <cell r="E135">
            <v>0</v>
          </cell>
        </row>
        <row r="136">
          <cell r="A136" t="str">
            <v>7085T</v>
          </cell>
          <cell r="B136">
            <v>923</v>
          </cell>
          <cell r="C136" t="str">
            <v>GRANITECONSTRUCTION</v>
          </cell>
          <cell r="D136">
            <v>0</v>
          </cell>
          <cell r="E136">
            <v>29622.366999999998</v>
          </cell>
        </row>
        <row r="137">
          <cell r="A137" t="str">
            <v>7085T</v>
          </cell>
          <cell r="B137">
            <v>934</v>
          </cell>
          <cell r="C137" t="str">
            <v>WEYERHAEUSER TECHNOLOGY CTR</v>
          </cell>
          <cell r="D137">
            <v>62</v>
          </cell>
          <cell r="E137">
            <v>34215.065999999999</v>
          </cell>
        </row>
        <row r="138">
          <cell r="A138" t="str">
            <v>7085T</v>
          </cell>
          <cell r="B138">
            <v>955</v>
          </cell>
          <cell r="C138" t="str">
            <v>LAKESIDE INDUSTRIES SEATTLE</v>
          </cell>
          <cell r="D138">
            <v>0</v>
          </cell>
          <cell r="E138">
            <v>12699.894</v>
          </cell>
        </row>
        <row r="139">
          <cell r="A139" t="str">
            <v>7085T</v>
          </cell>
          <cell r="B139">
            <v>958</v>
          </cell>
          <cell r="C139" t="str">
            <v>INTERNATIONAL PAPER</v>
          </cell>
          <cell r="D139">
            <v>5016.2939999999999</v>
          </cell>
          <cell r="E139">
            <v>2543.27</v>
          </cell>
        </row>
        <row r="140">
          <cell r="A140" t="str">
            <v>7085T</v>
          </cell>
          <cell r="B140">
            <v>959</v>
          </cell>
          <cell r="C140" t="str">
            <v>WOODWORTH &amp; CO</v>
          </cell>
          <cell r="D140">
            <v>0</v>
          </cell>
          <cell r="E140">
            <v>146969.96599999999</v>
          </cell>
        </row>
        <row r="141">
          <cell r="A141" t="str">
            <v>7085T</v>
          </cell>
          <cell r="B141">
            <v>961</v>
          </cell>
          <cell r="C141" t="str">
            <v>INTERNATIONAL PAPER</v>
          </cell>
          <cell r="D141">
            <v>56</v>
          </cell>
          <cell r="E141">
            <v>30618.639999999999</v>
          </cell>
        </row>
        <row r="142">
          <cell r="A142" t="str">
            <v>7085T</v>
          </cell>
          <cell r="B142">
            <v>964</v>
          </cell>
          <cell r="C142" t="str">
            <v>LAKESIDE INDUSTRIES REDMOND</v>
          </cell>
          <cell r="D142">
            <v>4777.2730000000001</v>
          </cell>
          <cell r="E142">
            <v>8870.85</v>
          </cell>
        </row>
        <row r="143">
          <cell r="A143" t="str">
            <v>7085T</v>
          </cell>
          <cell r="B143">
            <v>973</v>
          </cell>
          <cell r="C143" t="str">
            <v>SAFEWAY BREAD</v>
          </cell>
          <cell r="D143">
            <v>62</v>
          </cell>
          <cell r="E143">
            <v>15510.549000000001</v>
          </cell>
        </row>
        <row r="144">
          <cell r="A144" t="str">
            <v>7085T</v>
          </cell>
          <cell r="B144">
            <v>3187</v>
          </cell>
          <cell r="C144" t="str">
            <v>LASCO BATHWARE INC.</v>
          </cell>
          <cell r="D144">
            <v>0</v>
          </cell>
          <cell r="E144">
            <v>17581.775000000001</v>
          </cell>
        </row>
        <row r="145">
          <cell r="A145" t="str">
            <v>7085T</v>
          </cell>
          <cell r="B145">
            <v>3498</v>
          </cell>
          <cell r="C145" t="str">
            <v>KING'S COMMAND FOODS INC.</v>
          </cell>
          <cell r="D145">
            <v>23040.883000000002</v>
          </cell>
          <cell r="E145">
            <v>1331.3219999999999</v>
          </cell>
        </row>
        <row r="146">
          <cell r="A146" t="str">
            <v>7087T</v>
          </cell>
          <cell r="B146">
            <v>27</v>
          </cell>
          <cell r="C146" t="str">
            <v>ASHGROVE CEMENT</v>
          </cell>
          <cell r="D146">
            <v>1121.777</v>
          </cell>
          <cell r="E146">
            <v>101869.77099999999</v>
          </cell>
        </row>
        <row r="147">
          <cell r="A147" t="str">
            <v>7087T</v>
          </cell>
          <cell r="B147">
            <v>90</v>
          </cell>
          <cell r="C147" t="str">
            <v>NUCOR STEEL</v>
          </cell>
          <cell r="D147">
            <v>442192.59299999999</v>
          </cell>
          <cell r="E147">
            <v>386922.88</v>
          </cell>
        </row>
        <row r="148">
          <cell r="A148" t="str">
            <v>7087T</v>
          </cell>
          <cell r="B148">
            <v>161</v>
          </cell>
          <cell r="C148" t="str">
            <v>CARAUSTAR</v>
          </cell>
          <cell r="D148">
            <v>0</v>
          </cell>
          <cell r="E148">
            <v>222233.247</v>
          </cell>
        </row>
        <row r="149">
          <cell r="A149" t="str">
            <v>7087T</v>
          </cell>
          <cell r="B149">
            <v>163</v>
          </cell>
          <cell r="C149" t="str">
            <v>DILLANO'S COFFEE ROASTERS</v>
          </cell>
          <cell r="D149">
            <v>16996.18</v>
          </cell>
          <cell r="E149">
            <v>0</v>
          </cell>
        </row>
        <row r="150">
          <cell r="A150" t="str">
            <v>7087T</v>
          </cell>
          <cell r="B150">
            <v>193</v>
          </cell>
          <cell r="C150" t="str">
            <v>G. P. GYPSUM</v>
          </cell>
          <cell r="D150">
            <v>2100</v>
          </cell>
          <cell r="E150">
            <v>458218.179</v>
          </cell>
        </row>
        <row r="151">
          <cell r="A151" t="str">
            <v>7087T</v>
          </cell>
          <cell r="B151">
            <v>395</v>
          </cell>
          <cell r="C151" t="str">
            <v>JORGENSEN FORGE CORP.</v>
          </cell>
          <cell r="D151">
            <v>60779.800999999999</v>
          </cell>
          <cell r="E151">
            <v>261658.217</v>
          </cell>
        </row>
        <row r="152">
          <cell r="A152" t="str">
            <v>7087T</v>
          </cell>
          <cell r="B152">
            <v>440</v>
          </cell>
          <cell r="C152" t="str">
            <v>CERTAIN TEED GYPSUM</v>
          </cell>
          <cell r="D152">
            <v>1740</v>
          </cell>
          <cell r="E152">
            <v>545187.99800000002</v>
          </cell>
        </row>
        <row r="153">
          <cell r="A153" t="str">
            <v>7087T</v>
          </cell>
          <cell r="B153">
            <v>602</v>
          </cell>
          <cell r="C153" t="str">
            <v>SAINT-GOBAIN CONTAINERS</v>
          </cell>
          <cell r="D153">
            <v>196850</v>
          </cell>
          <cell r="E153">
            <v>739113.19400000002</v>
          </cell>
        </row>
        <row r="154">
          <cell r="A154" t="str">
            <v>7087T</v>
          </cell>
          <cell r="B154">
            <v>675</v>
          </cell>
          <cell r="C154" t="str">
            <v>NATIONAL FROZEN FOODS</v>
          </cell>
          <cell r="D154">
            <v>288.52800000000002</v>
          </cell>
          <cell r="E154">
            <v>27743.995999999999</v>
          </cell>
        </row>
        <row r="155">
          <cell r="A155" t="str">
            <v>7087T</v>
          </cell>
          <cell r="B155">
            <v>767</v>
          </cell>
          <cell r="C155" t="str">
            <v>SIMPSON TACOMA KRAFT</v>
          </cell>
          <cell r="D155">
            <v>71920</v>
          </cell>
          <cell r="E155">
            <v>1585930.0870000001</v>
          </cell>
        </row>
        <row r="156">
          <cell r="A156" t="str">
            <v>7087T</v>
          </cell>
          <cell r="B156">
            <v>770</v>
          </cell>
          <cell r="C156" t="str">
            <v>KIMBERLY CLARK</v>
          </cell>
          <cell r="D156">
            <v>305973.196</v>
          </cell>
          <cell r="E156">
            <v>532246.04200000002</v>
          </cell>
        </row>
        <row r="157">
          <cell r="A157" t="str">
            <v>7087T</v>
          </cell>
          <cell r="B157">
            <v>792</v>
          </cell>
          <cell r="C157" t="str">
            <v>ICON MATERIALS - AUBURN</v>
          </cell>
          <cell r="D157">
            <v>0</v>
          </cell>
          <cell r="E157">
            <v>35997.133999999998</v>
          </cell>
        </row>
        <row r="158">
          <cell r="A158" t="str">
            <v>7087T</v>
          </cell>
          <cell r="B158">
            <v>935</v>
          </cell>
          <cell r="C158" t="str">
            <v>U. S. OIL</v>
          </cell>
          <cell r="D158">
            <v>58652</v>
          </cell>
          <cell r="E158">
            <v>410830.90700000001</v>
          </cell>
        </row>
        <row r="159">
          <cell r="A159" t="str">
            <v>7241T</v>
          </cell>
          <cell r="B159">
            <v>378</v>
          </cell>
          <cell r="C159" t="str">
            <v>AMGEN</v>
          </cell>
          <cell r="D159">
            <v>25845.481</v>
          </cell>
          <cell r="E159">
            <v>0</v>
          </cell>
        </row>
        <row r="160">
          <cell r="A160" t="str">
            <v>7241T</v>
          </cell>
          <cell r="B160">
            <v>41</v>
          </cell>
          <cell r="C160" t="str">
            <v>REPAUL TEXTILES</v>
          </cell>
          <cell r="D160">
            <v>11866.304</v>
          </cell>
          <cell r="E160">
            <v>0</v>
          </cell>
        </row>
        <row r="161">
          <cell r="A161" t="str">
            <v>7241T</v>
          </cell>
          <cell r="B161">
            <v>71</v>
          </cell>
          <cell r="C161" t="str">
            <v>QUIKRETE</v>
          </cell>
          <cell r="D161">
            <v>27516.84</v>
          </cell>
          <cell r="E161">
            <v>0</v>
          </cell>
        </row>
        <row r="162">
          <cell r="A162" t="str">
            <v>7241T</v>
          </cell>
          <cell r="B162">
            <v>132</v>
          </cell>
          <cell r="C162" t="str">
            <v>INTERSTATE BRANDS HOSTESS</v>
          </cell>
          <cell r="D162">
            <v>19616.439999999999</v>
          </cell>
          <cell r="E162">
            <v>0</v>
          </cell>
        </row>
        <row r="163">
          <cell r="A163" t="str">
            <v>7241T</v>
          </cell>
          <cell r="B163">
            <v>135</v>
          </cell>
          <cell r="C163" t="str">
            <v>CROWN CORK</v>
          </cell>
          <cell r="D163">
            <v>64142.824000000001</v>
          </cell>
          <cell r="E163">
            <v>0</v>
          </cell>
        </row>
        <row r="164">
          <cell r="A164" t="str">
            <v>7241T</v>
          </cell>
          <cell r="B164">
            <v>182</v>
          </cell>
          <cell r="C164" t="str">
            <v>JAVA TRADING COMPANY</v>
          </cell>
          <cell r="D164">
            <v>24763.584999999999</v>
          </cell>
        </row>
        <row r="165">
          <cell r="A165" t="str">
            <v>7241T</v>
          </cell>
          <cell r="B165">
            <v>543</v>
          </cell>
          <cell r="C165" t="str">
            <v>MUTUAL MATERIALS - TUMWATER</v>
          </cell>
          <cell r="D165">
            <v>14932.22</v>
          </cell>
          <cell r="E165">
            <v>0</v>
          </cell>
        </row>
        <row r="166">
          <cell r="A166" t="str">
            <v>7241T</v>
          </cell>
          <cell r="B166">
            <v>547</v>
          </cell>
          <cell r="C166" t="str">
            <v>OBERTO SAUSAGE COMPANY</v>
          </cell>
          <cell r="D166">
            <v>41879.910000000003</v>
          </cell>
          <cell r="E166">
            <v>0</v>
          </cell>
        </row>
        <row r="167">
          <cell r="A167" t="str">
            <v>7241T</v>
          </cell>
          <cell r="B167">
            <v>555</v>
          </cell>
          <cell r="C167" t="str">
            <v>SHINING OCEAN</v>
          </cell>
          <cell r="D167">
            <v>16971.239000000001</v>
          </cell>
          <cell r="E167">
            <v>0</v>
          </cell>
        </row>
        <row r="168">
          <cell r="A168" t="str">
            <v>7241T</v>
          </cell>
          <cell r="B168">
            <v>710</v>
          </cell>
          <cell r="C168" t="str">
            <v>PACIFIC NORTHWEST BAKING</v>
          </cell>
          <cell r="D168">
            <v>19343.406999999999</v>
          </cell>
          <cell r="E168">
            <v>0</v>
          </cell>
        </row>
        <row r="169">
          <cell r="A169" t="str">
            <v>7241T</v>
          </cell>
          <cell r="B169">
            <v>729</v>
          </cell>
          <cell r="C169" t="str">
            <v>REDHOOK  BREWERY WOODINVILLE</v>
          </cell>
          <cell r="D169">
            <v>23636.556</v>
          </cell>
          <cell r="E169">
            <v>0</v>
          </cell>
        </row>
        <row r="170">
          <cell r="A170" t="str">
            <v>7241T</v>
          </cell>
          <cell r="B170">
            <v>969</v>
          </cell>
          <cell r="C170" t="str">
            <v>WESTERN WOOD PRESERING</v>
          </cell>
          <cell r="D170">
            <v>9067.4150000000009</v>
          </cell>
          <cell r="E170">
            <v>0</v>
          </cell>
        </row>
        <row r="171">
          <cell r="A171" t="str">
            <v>7241T</v>
          </cell>
          <cell r="B171">
            <v>1298</v>
          </cell>
          <cell r="C171" t="str">
            <v>MUTUAL MATERIALS - KENT</v>
          </cell>
          <cell r="D171">
            <v>17839.109</v>
          </cell>
          <cell r="E171">
            <v>0</v>
          </cell>
        </row>
        <row r="172">
          <cell r="A172" t="str">
            <v>7241T</v>
          </cell>
          <cell r="B172">
            <v>1759</v>
          </cell>
          <cell r="C172" t="str">
            <v>ACE GALVANIZING</v>
          </cell>
          <cell r="D172">
            <v>23530.116000000002</v>
          </cell>
          <cell r="E172">
            <v>0</v>
          </cell>
        </row>
        <row r="173">
          <cell r="A173" t="str">
            <v>7241T</v>
          </cell>
          <cell r="B173">
            <v>3119</v>
          </cell>
          <cell r="C173" t="str">
            <v>MUTUAL MATERIALS _ LAKEWOOD</v>
          </cell>
          <cell r="D173">
            <v>19718.07</v>
          </cell>
          <cell r="E173">
            <v>0</v>
          </cell>
        </row>
        <row r="174">
          <cell r="A174" t="str">
            <v>7241T</v>
          </cell>
          <cell r="B174">
            <v>4720</v>
          </cell>
          <cell r="C174" t="str">
            <v>HARDEL MUTUAL PLYWOOD</v>
          </cell>
          <cell r="D174">
            <v>40466.133999999998</v>
          </cell>
          <cell r="E174">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Cover"/>
      <sheetName val="Table of Cnts"/>
      <sheetName val="Variables"/>
      <sheetName val="Table 1"/>
      <sheetName val="Table 2"/>
      <sheetName val="Table 4"/>
      <sheetName val="Table 5"/>
      <sheetName val="Table 6"/>
      <sheetName val="Table 7"/>
      <sheetName val="Billing Costs"/>
      <sheetName val="Full MC %"/>
      <sheetName val="10 Yr UC"/>
      <sheetName val="10 Yr FC"/>
      <sheetName val="5 Year MC"/>
      <sheetName val="1 Year MC"/>
      <sheetName val="Streetlight 1"/>
      <sheetName val="Streetlight 2"/>
      <sheetName val="Streetlight 3"/>
      <sheetName val="Streetlight 4"/>
      <sheetName val="Capacity"/>
      <sheetName val="Energy"/>
      <sheetName val="Transm1"/>
      <sheetName val="Transm2"/>
      <sheetName val="TranGrowth"/>
      <sheetName val="TranIndex"/>
      <sheetName val="Dist Sub 1"/>
      <sheetName val="Dist Sub 2"/>
      <sheetName val="PC 1"/>
      <sheetName val="PC 2"/>
      <sheetName val="PC 3"/>
      <sheetName val="XFMR 1"/>
      <sheetName val="XFMR 2"/>
      <sheetName val="XFMR 3"/>
      <sheetName val="Dist OM"/>
      <sheetName val="Meters 1"/>
      <sheetName val="Meters 2"/>
      <sheetName val="Meters 3"/>
      <sheetName val="Meters 4"/>
      <sheetName val="Meters 5"/>
      <sheetName val="Services 1"/>
      <sheetName val="Services 2"/>
      <sheetName val="Services 3"/>
      <sheetName val="Cust Exp Sum"/>
      <sheetName val="Cust Exp Year"/>
      <sheetName val="Exp Acct 902"/>
      <sheetName val="Exp Acct 903"/>
      <sheetName val="AG Expenses"/>
      <sheetName val="Charge 1"/>
      <sheetName val="Charge 2"/>
      <sheetName val="Charge 3"/>
      <sheetName val="Charge 4"/>
      <sheetName val="Charge 5"/>
      <sheetName val="Losses"/>
      <sheetName val="Cust Data 1"/>
      <sheetName val="Cust Data 2"/>
      <sheetName val="Cust Data 3"/>
      <sheetName val="Cust Data 4"/>
      <sheetName val="Index"/>
      <sheetName val="SumTable"/>
      <sheetName val="Mod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
          <cell r="A1" t="str">
            <v>Transm2</v>
          </cell>
        </row>
        <row r="2">
          <cell r="A2" t="str">
            <v>PacifiCorp</v>
          </cell>
        </row>
        <row r="3">
          <cell r="A3" t="str">
            <v>Oregon Marginal Cost Study</v>
          </cell>
        </row>
        <row r="4">
          <cell r="A4" t="str">
            <v xml:space="preserve">Transmission Capital Budget </v>
          </cell>
        </row>
        <row r="5">
          <cell r="A5" t="str">
            <v>1991 Actual to 2000 Forecasted</v>
          </cell>
        </row>
        <row r="6">
          <cell r="A6" t="str">
            <v>December 2001 Dollars  (in 000's)</v>
          </cell>
        </row>
        <row r="9">
          <cell r="C9" t="str">
            <v>(A)</v>
          </cell>
          <cell r="D9" t="str">
            <v>(B)</v>
          </cell>
          <cell r="E9" t="str">
            <v>(C)</v>
          </cell>
          <cell r="F9" t="str">
            <v>(D)</v>
          </cell>
          <cell r="G9" t="str">
            <v>(E)</v>
          </cell>
          <cell r="H9" t="str">
            <v>(F)</v>
          </cell>
          <cell r="I9" t="str">
            <v>(G)</v>
          </cell>
          <cell r="J9" t="str">
            <v>(H)</v>
          </cell>
          <cell r="K9" t="str">
            <v>(I)</v>
          </cell>
          <cell r="L9" t="str">
            <v>(J)</v>
          </cell>
          <cell r="M9" t="str">
            <v>(K)</v>
          </cell>
        </row>
        <row r="10">
          <cell r="A10" t="str">
            <v/>
          </cell>
        </row>
        <row r="11">
          <cell r="C11" t="str">
            <v xml:space="preserve">Actual </v>
          </cell>
          <cell r="H11" t="str">
            <v>Forecast</v>
          </cell>
          <cell r="M11" t="str">
            <v>Total</v>
          </cell>
        </row>
        <row r="13">
          <cell r="A13" t="str">
            <v>Line</v>
          </cell>
          <cell r="B13" t="str">
            <v>Description</v>
          </cell>
          <cell r="C13">
            <v>1991</v>
          </cell>
          <cell r="D13">
            <v>1992</v>
          </cell>
          <cell r="E13">
            <v>1993</v>
          </cell>
          <cell r="F13">
            <v>1994</v>
          </cell>
          <cell r="G13">
            <v>1995</v>
          </cell>
          <cell r="H13">
            <v>1996</v>
          </cell>
          <cell r="I13">
            <v>1997</v>
          </cell>
          <cell r="J13">
            <v>1998</v>
          </cell>
          <cell r="K13">
            <v>1999</v>
          </cell>
          <cell r="L13">
            <v>2000</v>
          </cell>
        </row>
        <row r="14">
          <cell r="A14" t="str">
            <v/>
          </cell>
          <cell r="C14" t="str">
            <v/>
          </cell>
          <cell r="M14" t="str">
            <v/>
          </cell>
        </row>
        <row r="15">
          <cell r="A15">
            <v>1</v>
          </cell>
          <cell r="B15" t="str">
            <v>Bulk Power Lines</v>
          </cell>
          <cell r="C15">
            <v>19953.24855</v>
          </cell>
          <cell r="D15">
            <v>47593.200360000003</v>
          </cell>
          <cell r="E15">
            <v>20466.656409999992</v>
          </cell>
          <cell r="F15">
            <v>13169.252369999998</v>
          </cell>
          <cell r="G15">
            <v>9.9316114400000011</v>
          </cell>
          <cell r="H15">
            <v>9554.5499999999993</v>
          </cell>
          <cell r="I15">
            <v>10204.283743488439</v>
          </cell>
          <cell r="J15">
            <v>9791.8699221328316</v>
          </cell>
          <cell r="K15">
            <v>10280.104775469861</v>
          </cell>
          <cell r="L15">
            <v>10572.43210686645</v>
          </cell>
          <cell r="M15">
            <v>151595.52984939757</v>
          </cell>
        </row>
        <row r="16">
          <cell r="A16">
            <v>2</v>
          </cell>
        </row>
        <row r="17">
          <cell r="A17">
            <v>3</v>
          </cell>
        </row>
        <row r="18">
          <cell r="A18">
            <v>4</v>
          </cell>
          <cell r="B18" t="str">
            <v>Growth Related Major Projects</v>
          </cell>
          <cell r="C18">
            <v>29181.678279999996</v>
          </cell>
          <cell r="D18">
            <v>45403.327870000008</v>
          </cell>
          <cell r="E18">
            <v>44288.200159999978</v>
          </cell>
          <cell r="F18">
            <v>33509.593870000004</v>
          </cell>
          <cell r="G18">
            <v>11448.850963000001</v>
          </cell>
          <cell r="H18">
            <v>17999.156999999999</v>
          </cell>
          <cell r="I18">
            <v>18518.323394755436</v>
          </cell>
          <cell r="J18">
            <v>17769.891392244383</v>
          </cell>
          <cell r="K18">
            <v>18655.920351646415</v>
          </cell>
          <cell r="L18">
            <v>19186.424225902392</v>
          </cell>
          <cell r="M18">
            <v>255961.3675075486</v>
          </cell>
        </row>
        <row r="19">
          <cell r="A19">
            <v>5</v>
          </cell>
        </row>
        <row r="20">
          <cell r="A20">
            <v>6</v>
          </cell>
        </row>
        <row r="21">
          <cell r="A21">
            <v>7</v>
          </cell>
          <cell r="B21" t="str">
            <v>Total Transmission</v>
          </cell>
          <cell r="C21">
            <v>103781.4142</v>
          </cell>
          <cell r="D21">
            <v>133326.61134999999</v>
          </cell>
          <cell r="E21">
            <v>118190.50362</v>
          </cell>
          <cell r="F21">
            <v>80792.631999999998</v>
          </cell>
          <cell r="G21">
            <v>17741.290229999999</v>
          </cell>
          <cell r="H21">
            <v>38187.252999999997</v>
          </cell>
          <cell r="I21">
            <v>46566</v>
          </cell>
          <cell r="J21">
            <v>44684</v>
          </cell>
          <cell r="K21">
            <v>46912</v>
          </cell>
          <cell r="L21">
            <v>48246</v>
          </cell>
          <cell r="M21">
            <v>678427.70439999993</v>
          </cell>
        </row>
        <row r="22">
          <cell r="A22">
            <v>8</v>
          </cell>
        </row>
        <row r="23">
          <cell r="A23">
            <v>9</v>
          </cell>
        </row>
        <row r="24">
          <cell r="A24">
            <v>10</v>
          </cell>
          <cell r="B24" t="str">
            <v>Bulk Power Lines - Demand Related</v>
          </cell>
          <cell r="C24">
            <v>6152</v>
          </cell>
          <cell r="D24">
            <v>14673</v>
          </cell>
          <cell r="E24">
            <v>6310</v>
          </cell>
          <cell r="F24">
            <v>4060</v>
          </cell>
          <cell r="G24">
            <v>3</v>
          </cell>
          <cell r="H24">
            <v>2946</v>
          </cell>
          <cell r="I24">
            <v>3146</v>
          </cell>
          <cell r="J24">
            <v>3019</v>
          </cell>
          <cell r="K24">
            <v>3169</v>
          </cell>
          <cell r="L24">
            <v>3259</v>
          </cell>
          <cell r="M24">
            <v>46737</v>
          </cell>
        </row>
        <row r="25">
          <cell r="A25">
            <v>11</v>
          </cell>
          <cell r="B25" t="str">
            <v xml:space="preserve">  Line (1) x Demand Factor   30.83%</v>
          </cell>
        </row>
        <row r="26">
          <cell r="A26">
            <v>12</v>
          </cell>
        </row>
        <row r="27">
          <cell r="A27">
            <v>13</v>
          </cell>
          <cell r="B27" t="str">
            <v>Bulk Power Lines - Energy Related</v>
          </cell>
          <cell r="C27">
            <v>13801.24855</v>
          </cell>
          <cell r="D27">
            <v>32920.200360000003</v>
          </cell>
          <cell r="E27">
            <v>14156.656409999992</v>
          </cell>
          <cell r="F27">
            <v>9109.2523699999983</v>
          </cell>
          <cell r="G27">
            <v>6.9316114400000011</v>
          </cell>
          <cell r="H27">
            <v>6608.5499999999993</v>
          </cell>
          <cell r="I27">
            <v>7058.2837434884386</v>
          </cell>
          <cell r="J27">
            <v>6772.8699221328316</v>
          </cell>
          <cell r="K27">
            <v>7111.1047754698611</v>
          </cell>
          <cell r="L27">
            <v>7313.4321068664503</v>
          </cell>
          <cell r="M27">
            <v>104858.5298493976</v>
          </cell>
        </row>
        <row r="28">
          <cell r="A28">
            <v>14</v>
          </cell>
          <cell r="B28" t="str">
            <v xml:space="preserve">  Line (1) - Line (4)</v>
          </cell>
        </row>
        <row r="29">
          <cell r="A29">
            <v>15</v>
          </cell>
        </row>
        <row r="30">
          <cell r="A30">
            <v>16</v>
          </cell>
          <cell r="B30" t="str">
            <v>Total Growth Demand Related</v>
          </cell>
          <cell r="C30">
            <v>35333.678279999993</v>
          </cell>
          <cell r="D30">
            <v>60076.327870000008</v>
          </cell>
          <cell r="E30">
            <v>50598.200159999978</v>
          </cell>
          <cell r="F30">
            <v>37569.593870000004</v>
          </cell>
          <cell r="G30">
            <v>11451.850963000001</v>
          </cell>
          <cell r="H30">
            <v>20945.156999999999</v>
          </cell>
          <cell r="I30">
            <v>21664.323394755436</v>
          </cell>
          <cell r="J30">
            <v>20788.891392244383</v>
          </cell>
          <cell r="K30">
            <v>21824.920351646415</v>
          </cell>
          <cell r="L30">
            <v>22445.424225902392</v>
          </cell>
          <cell r="M30">
            <v>302698.36750754865</v>
          </cell>
        </row>
        <row r="31">
          <cell r="A31">
            <v>17</v>
          </cell>
          <cell r="B31" t="str">
            <v xml:space="preserve">  Line (2) + Line(4)</v>
          </cell>
        </row>
        <row r="32">
          <cell r="A32">
            <v>18</v>
          </cell>
        </row>
        <row r="33">
          <cell r="A33">
            <v>19</v>
          </cell>
          <cell r="B33" t="str">
            <v>Price Adjustment Factor</v>
          </cell>
          <cell r="C33">
            <v>0.78542888401731026</v>
          </cell>
          <cell r="D33">
            <v>0.83970814446203756</v>
          </cell>
          <cell r="E33">
            <v>0.85185346171079968</v>
          </cell>
          <cell r="F33">
            <v>0.90884668517776346</v>
          </cell>
          <cell r="G33">
            <v>0.93198288721807399</v>
          </cell>
          <cell r="H33">
            <v>0.94399317176423314</v>
          </cell>
          <cell r="I33">
            <v>0.97099776928399373</v>
          </cell>
          <cell r="J33">
            <v>0.97913965835070293</v>
          </cell>
          <cell r="K33">
            <v>0.95871741933262866</v>
          </cell>
          <cell r="L33">
            <v>0.97628885432013446</v>
          </cell>
        </row>
        <row r="34">
          <cell r="A34">
            <v>20</v>
          </cell>
        </row>
        <row r="35">
          <cell r="A35">
            <v>21</v>
          </cell>
          <cell r="B35" t="str">
            <v>$ Demand Related</v>
          </cell>
          <cell r="C35">
            <v>44986</v>
          </cell>
          <cell r="D35">
            <v>71544</v>
          </cell>
          <cell r="E35">
            <v>59398</v>
          </cell>
          <cell r="F35">
            <v>41338</v>
          </cell>
          <cell r="G35">
            <v>12288</v>
          </cell>
          <cell r="H35">
            <v>22188</v>
          </cell>
          <cell r="I35">
            <v>22311</v>
          </cell>
          <cell r="J35">
            <v>21232</v>
          </cell>
          <cell r="K35">
            <v>22765</v>
          </cell>
          <cell r="L35">
            <v>22991</v>
          </cell>
          <cell r="M35">
            <v>341041</v>
          </cell>
        </row>
        <row r="36">
          <cell r="A36">
            <v>22</v>
          </cell>
          <cell r="B36" t="str">
            <v xml:space="preserve">  Line (6) / Line (7)</v>
          </cell>
        </row>
        <row r="37">
          <cell r="A37">
            <v>23</v>
          </cell>
        </row>
        <row r="38">
          <cell r="A38">
            <v>24</v>
          </cell>
          <cell r="B38" t="str">
            <v>$ Energy Related</v>
          </cell>
          <cell r="C38">
            <v>17572</v>
          </cell>
          <cell r="D38">
            <v>39204</v>
          </cell>
          <cell r="E38">
            <v>16619</v>
          </cell>
          <cell r="F38">
            <v>10023</v>
          </cell>
          <cell r="G38">
            <v>7</v>
          </cell>
          <cell r="H38">
            <v>7001</v>
          </cell>
          <cell r="I38">
            <v>7269</v>
          </cell>
          <cell r="J38">
            <v>6917</v>
          </cell>
          <cell r="K38">
            <v>7417</v>
          </cell>
          <cell r="L38">
            <v>7491</v>
          </cell>
          <cell r="M38">
            <v>119520</v>
          </cell>
        </row>
        <row r="39">
          <cell r="A39">
            <v>25</v>
          </cell>
          <cell r="B39" t="str">
            <v xml:space="preserve">  Line (5) / Line (7)</v>
          </cell>
          <cell r="M39" t="str">
            <v/>
          </cell>
        </row>
        <row r="40">
          <cell r="A40">
            <v>26</v>
          </cell>
        </row>
        <row r="41">
          <cell r="A41">
            <v>27</v>
          </cell>
          <cell r="B41" t="str">
            <v>Total Marginal Transmission Investment</v>
          </cell>
          <cell r="C41">
            <v>62558</v>
          </cell>
          <cell r="D41">
            <v>110748</v>
          </cell>
          <cell r="E41">
            <v>76017</v>
          </cell>
          <cell r="F41">
            <v>51361</v>
          </cell>
          <cell r="G41">
            <v>12295</v>
          </cell>
          <cell r="H41">
            <v>29189</v>
          </cell>
          <cell r="I41">
            <v>29580</v>
          </cell>
          <cell r="J41">
            <v>28149</v>
          </cell>
          <cell r="K41">
            <v>30182</v>
          </cell>
          <cell r="L41">
            <v>30482</v>
          </cell>
          <cell r="M41">
            <v>460561</v>
          </cell>
        </row>
        <row r="44">
          <cell r="A44" t="str">
            <v>Footnotes:</v>
          </cell>
        </row>
        <row r="45">
          <cell r="A45" t="str">
            <v xml:space="preserve">   Lines 1 - 7</v>
          </cell>
          <cell r="B45" t="str">
            <v>Actual &amp; Forecast Demand Related Investments</v>
          </cell>
        </row>
        <row r="46">
          <cell r="A46" t="str">
            <v xml:space="preserve">   Line   10</v>
          </cell>
          <cell r="B46" t="str">
            <v>Demand Portion of Transmission  = 8.33 / (8.33+18.69) =</v>
          </cell>
          <cell r="D46">
            <v>0.30830000000000002</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QA - Electric"/>
      <sheetName val="Input Tab"/>
      <sheetName val="Electric Summary"/>
      <sheetName val="E Reasonableness"/>
      <sheetName val="Gas Sendout"/>
      <sheetName val="Electric Reconciliation"/>
      <sheetName val="Billed Electric"/>
      <sheetName val="Electric Unbilled Revenue"/>
      <sheetName val="Read Schedule"/>
      <sheetName val="AMR Data"/>
      <sheetName val="TYPE"/>
      <sheetName val="AMR Data Current"/>
      <sheetName val="AMR Data Prior"/>
      <sheetName val="Volumes by Cycle"/>
      <sheetName val="Pended"/>
      <sheetName val="Pended Type"/>
      <sheetName val="Electric Transportation"/>
      <sheetName val="QA - Rate Changes"/>
      <sheetName val="Detailed Rates - Current"/>
      <sheetName val="Summary Rates - Current"/>
      <sheetName val="Detailed Rates - Prior"/>
      <sheetName val="Summary Rates - Prior"/>
      <sheetName val="Electric SCH 95A"/>
      <sheetName val="Electric SCH 120"/>
      <sheetName val="Electric SCH 129"/>
      <sheetName val="Electric SCH 132"/>
      <sheetName val="Electric SCH 133"/>
      <sheetName val="Electric SCH 137"/>
      <sheetName val="Electric SCH 140"/>
      <sheetName val="Electric SCH 141"/>
      <sheetName val="Electric SCH 142"/>
      <sheetName val="Electric SCH 194"/>
      <sheetName val="Electric Loss Tracking"/>
      <sheetName val="Electric Unbilled JE"/>
      <sheetName val="Electric Stats"/>
      <sheetName val="E Schedule Stats"/>
      <sheetName val="PM Electric Summary"/>
      <sheetName val="Electric History"/>
      <sheetName val="Supporting Doc List"/>
    </sheetNames>
    <sheetDataSet>
      <sheetData sheetId="0" refreshError="1"/>
      <sheetData sheetId="1" refreshError="1"/>
      <sheetData sheetId="2">
        <row r="11">
          <cell r="B11" t="b">
            <v>0</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rac1"/>
      <sheetName val="Electric WC"/>
      <sheetName val="Gas WC"/>
      <sheetName val="Combined WC"/>
      <sheetName val="BS"/>
      <sheetName val="Electric Rate Base"/>
      <sheetName val="Gas Rate Base"/>
      <sheetName val="Electric WC-sources"/>
      <sheetName val="Gas WC-sources"/>
      <sheetName val="Electric Rate Base-sources"/>
      <sheetName val="Gas Rate Base-sources"/>
      <sheetName val="Sep03"/>
      <sheetName val="JulAug03"/>
      <sheetName val="Jun03"/>
      <sheetName val="AprMay03"/>
      <sheetName val="FebMar03"/>
      <sheetName val="Jan03"/>
      <sheetName val="Dec02"/>
      <sheetName val="OctNov02"/>
      <sheetName val="Sep02"/>
      <sheetName val="JulAug02"/>
      <sheetName val="Jun02"/>
      <sheetName val="AprMay02"/>
      <sheetName val="Mar02"/>
      <sheetName val="JanFeb02"/>
      <sheetName val="Dec01"/>
      <sheetName val="OctNov01"/>
      <sheetName val="WC comparison"/>
      <sheetName val="Extract Review"/>
      <sheetName val="Procedures"/>
    </sheetNames>
    <sheetDataSet>
      <sheetData sheetId="0" refreshError="1"/>
      <sheetData sheetId="1" refreshError="1"/>
      <sheetData sheetId="2" refreshError="1"/>
      <sheetData sheetId="3" refreshError="1"/>
      <sheetData sheetId="4" refreshError="1">
        <row r="10">
          <cell r="AB10">
            <v>3908379967.46</v>
          </cell>
          <cell r="AN10">
            <v>3899156234.7366662</v>
          </cell>
          <cell r="AO10">
            <v>18</v>
          </cell>
          <cell r="AP10">
            <v>4</v>
          </cell>
        </row>
        <row r="11">
          <cell r="AB11">
            <v>1676897416.1199999</v>
          </cell>
          <cell r="AN11">
            <v>1633292456.7583332</v>
          </cell>
          <cell r="AO11" t="str">
            <v>53</v>
          </cell>
        </row>
        <row r="12">
          <cell r="AB12">
            <v>373101802.13999999</v>
          </cell>
          <cell r="AN12">
            <v>370185426.19333333</v>
          </cell>
          <cell r="AO12" t="str">
            <v>28/54</v>
          </cell>
          <cell r="AP12">
            <v>5</v>
          </cell>
        </row>
        <row r="13">
          <cell r="AB13">
            <v>0</v>
          </cell>
          <cell r="AN13">
            <v>0</v>
          </cell>
          <cell r="AO13" t="str">
            <v>18</v>
          </cell>
          <cell r="AP13" t="str">
            <v>4</v>
          </cell>
        </row>
        <row r="14">
          <cell r="AB14">
            <v>0</v>
          </cell>
          <cell r="AN14">
            <v>0</v>
          </cell>
          <cell r="AO14" t="str">
            <v>18</v>
          </cell>
          <cell r="AP14" t="str">
            <v>4</v>
          </cell>
        </row>
        <row r="15">
          <cell r="AB15">
            <v>0</v>
          </cell>
          <cell r="AN15">
            <v>0</v>
          </cell>
          <cell r="AO15" t="str">
            <v>18</v>
          </cell>
          <cell r="AP15" t="str">
            <v>4</v>
          </cell>
        </row>
        <row r="16">
          <cell r="AB16">
            <v>0</v>
          </cell>
          <cell r="AN16">
            <v>0</v>
          </cell>
          <cell r="AO16" t="str">
            <v>18</v>
          </cell>
          <cell r="AP16" t="str">
            <v>4</v>
          </cell>
        </row>
        <row r="17">
          <cell r="AB17">
            <v>0</v>
          </cell>
          <cell r="AN17">
            <v>0</v>
          </cell>
          <cell r="AO17" t="str">
            <v>18</v>
          </cell>
          <cell r="AP17" t="str">
            <v>4</v>
          </cell>
        </row>
        <row r="18">
          <cell r="AB18">
            <v>0</v>
          </cell>
          <cell r="AN18">
            <v>0</v>
          </cell>
          <cell r="AO18" t="str">
            <v>18</v>
          </cell>
          <cell r="AP18" t="str">
            <v>4</v>
          </cell>
        </row>
        <row r="19">
          <cell r="AB19">
            <v>159350590.19</v>
          </cell>
          <cell r="AN19">
            <v>159671484.9941667</v>
          </cell>
          <cell r="AO19" t="str">
            <v>18</v>
          </cell>
          <cell r="AP19" t="str">
            <v>4</v>
          </cell>
        </row>
        <row r="20">
          <cell r="AB20">
            <v>0</v>
          </cell>
          <cell r="AN20">
            <v>0</v>
          </cell>
          <cell r="AO20" t="str">
            <v>18</v>
          </cell>
          <cell r="AP20" t="str">
            <v>4</v>
          </cell>
        </row>
        <row r="21">
          <cell r="AB21">
            <v>6472729.8300000001</v>
          </cell>
          <cell r="AN21">
            <v>6772283.6800000006</v>
          </cell>
          <cell r="AO21" t="str">
            <v>19</v>
          </cell>
          <cell r="AP21">
            <v>14</v>
          </cell>
        </row>
        <row r="22">
          <cell r="AB22">
            <v>22339.93</v>
          </cell>
          <cell r="AN22">
            <v>1087695.7925</v>
          </cell>
          <cell r="AO22" t="str">
            <v>53</v>
          </cell>
        </row>
        <row r="23">
          <cell r="AB23">
            <v>0</v>
          </cell>
          <cell r="AN23">
            <v>0</v>
          </cell>
          <cell r="AO23" t="str">
            <v>29/57</v>
          </cell>
          <cell r="AP23">
            <v>15</v>
          </cell>
        </row>
        <row r="24">
          <cell r="AB24">
            <v>97883456.430000007</v>
          </cell>
          <cell r="AN24">
            <v>83909888.509583339</v>
          </cell>
          <cell r="AO24" t="str">
            <v>43</v>
          </cell>
        </row>
        <row r="25">
          <cell r="AB25">
            <v>32727175.100000001</v>
          </cell>
          <cell r="AN25">
            <v>24020721.867083337</v>
          </cell>
          <cell r="AO25" t="str">
            <v>58</v>
          </cell>
        </row>
        <row r="26">
          <cell r="AB26">
            <v>11531074.140000001</v>
          </cell>
          <cell r="AN26">
            <v>9591058.5233333334</v>
          </cell>
          <cell r="AO26" t="str">
            <v>44/59</v>
          </cell>
        </row>
        <row r="27">
          <cell r="AB27">
            <v>4440409.72</v>
          </cell>
          <cell r="AN27">
            <v>2843517.26125</v>
          </cell>
          <cell r="AO27" t="str">
            <v>44/59</v>
          </cell>
        </row>
        <row r="28">
          <cell r="AB28">
            <v>199221.43</v>
          </cell>
          <cell r="AN28">
            <v>24118.188750000001</v>
          </cell>
          <cell r="AO28" t="str">
            <v>43</v>
          </cell>
        </row>
        <row r="29">
          <cell r="AB29">
            <v>0</v>
          </cell>
          <cell r="AN29">
            <v>0</v>
          </cell>
          <cell r="AO29" t="str">
            <v>43</v>
          </cell>
        </row>
        <row r="30">
          <cell r="AB30">
            <v>4679511</v>
          </cell>
          <cell r="AN30">
            <v>3738085.9166666665</v>
          </cell>
          <cell r="AO30" t="str">
            <v>43</v>
          </cell>
        </row>
        <row r="31">
          <cell r="AB31">
            <v>661860</v>
          </cell>
          <cell r="AN31">
            <v>3989117.7083333335</v>
          </cell>
          <cell r="AO31" t="str">
            <v>58</v>
          </cell>
        </row>
        <row r="32">
          <cell r="AB32">
            <v>-1654810063.96</v>
          </cell>
          <cell r="AN32">
            <v>-1640346898.7474997</v>
          </cell>
          <cell r="AO32" t="str">
            <v>24</v>
          </cell>
          <cell r="AP32">
            <v>17</v>
          </cell>
        </row>
        <row r="33">
          <cell r="AB33">
            <v>-528465119.70999998</v>
          </cell>
          <cell r="AN33">
            <v>-513210444.23708326</v>
          </cell>
          <cell r="AO33" t="str">
            <v>61</v>
          </cell>
        </row>
        <row r="34">
          <cell r="AB34">
            <v>-30146922.460000001</v>
          </cell>
          <cell r="AN34">
            <v>-32186693.927916672</v>
          </cell>
          <cell r="AO34" t="str">
            <v>30/62</v>
          </cell>
          <cell r="AP34">
            <v>18</v>
          </cell>
        </row>
        <row r="35">
          <cell r="AB35">
            <v>20321734.579999998</v>
          </cell>
          <cell r="AN35">
            <v>22635835.908749998</v>
          </cell>
          <cell r="AO35" t="str">
            <v>24</v>
          </cell>
          <cell r="AP35">
            <v>17</v>
          </cell>
        </row>
        <row r="36">
          <cell r="AB36">
            <v>18159663.66</v>
          </cell>
          <cell r="AN36">
            <v>18910570.395833332</v>
          </cell>
          <cell r="AO36" t="str">
            <v>61</v>
          </cell>
        </row>
        <row r="37">
          <cell r="AB37">
            <v>3943576.01</v>
          </cell>
          <cell r="AN37">
            <v>3533454.0866666664</v>
          </cell>
          <cell r="AO37" t="str">
            <v>30/62</v>
          </cell>
          <cell r="AP37">
            <v>18</v>
          </cell>
        </row>
        <row r="38">
          <cell r="AB38">
            <v>-4330592.3</v>
          </cell>
          <cell r="AN38">
            <v>-4605907.9933333332</v>
          </cell>
          <cell r="AO38" t="str">
            <v>24</v>
          </cell>
          <cell r="AP38">
            <v>17</v>
          </cell>
        </row>
        <row r="39">
          <cell r="AB39">
            <v>1439827.66</v>
          </cell>
          <cell r="AN39">
            <v>398163.80791666667</v>
          </cell>
          <cell r="AO39" t="str">
            <v>61</v>
          </cell>
        </row>
        <row r="40">
          <cell r="AB40">
            <v>0</v>
          </cell>
          <cell r="AN40">
            <v>3113429.9708333332</v>
          </cell>
          <cell r="AO40" t="str">
            <v>24</v>
          </cell>
          <cell r="AP40">
            <v>17</v>
          </cell>
        </row>
        <row r="41">
          <cell r="AB41">
            <v>0</v>
          </cell>
          <cell r="AN41">
            <v>3115699.4562500003</v>
          </cell>
          <cell r="AO41" t="str">
            <v>61</v>
          </cell>
        </row>
        <row r="42">
          <cell r="AB42">
            <v>0</v>
          </cell>
          <cell r="AN42">
            <v>176298.33499999999</v>
          </cell>
          <cell r="AO42" t="str">
            <v>30/62</v>
          </cell>
          <cell r="AP42">
            <v>18</v>
          </cell>
        </row>
        <row r="43">
          <cell r="AB43">
            <v>0</v>
          </cell>
          <cell r="AN43">
            <v>-487236.82</v>
          </cell>
          <cell r="AO43" t="str">
            <v>24</v>
          </cell>
          <cell r="AP43">
            <v>17</v>
          </cell>
        </row>
        <row r="44">
          <cell r="AB44">
            <v>0</v>
          </cell>
          <cell r="AN44">
            <v>-82542.285000000018</v>
          </cell>
          <cell r="AO44" t="str">
            <v>61</v>
          </cell>
        </row>
        <row r="45">
          <cell r="AB45">
            <v>0</v>
          </cell>
          <cell r="AN45">
            <v>-3152272.2174999993</v>
          </cell>
          <cell r="AO45" t="str">
            <v>24</v>
          </cell>
          <cell r="AP45">
            <v>17</v>
          </cell>
        </row>
        <row r="46">
          <cell r="AB46">
            <v>0</v>
          </cell>
          <cell r="AN46">
            <v>-1184736.531666667</v>
          </cell>
          <cell r="AO46" t="str">
            <v>61</v>
          </cell>
        </row>
        <row r="47">
          <cell r="AB47">
            <v>0</v>
          </cell>
          <cell r="AN47">
            <v>1702574.0900000005</v>
          </cell>
          <cell r="AO47" t="str">
            <v>30/62</v>
          </cell>
          <cell r="AP47">
            <v>18</v>
          </cell>
        </row>
        <row r="48">
          <cell r="AB48">
            <v>0</v>
          </cell>
          <cell r="AN48">
            <v>0</v>
          </cell>
          <cell r="AO48" t="str">
            <v>24</v>
          </cell>
          <cell r="AP48" t="str">
            <v>17</v>
          </cell>
        </row>
        <row r="49">
          <cell r="AB49">
            <v>0</v>
          </cell>
          <cell r="AN49">
            <v>0</v>
          </cell>
          <cell r="AO49" t="str">
            <v>24</v>
          </cell>
          <cell r="AP49" t="str">
            <v>17</v>
          </cell>
        </row>
        <row r="50">
          <cell r="AB50">
            <v>0</v>
          </cell>
          <cell r="AN50">
            <v>0</v>
          </cell>
          <cell r="AO50" t="str">
            <v>24</v>
          </cell>
          <cell r="AP50" t="str">
            <v>17</v>
          </cell>
        </row>
        <row r="51">
          <cell r="AB51">
            <v>0</v>
          </cell>
          <cell r="AN51">
            <v>0</v>
          </cell>
          <cell r="AO51" t="str">
            <v>24</v>
          </cell>
          <cell r="AP51" t="str">
            <v>17</v>
          </cell>
        </row>
        <row r="52">
          <cell r="AB52">
            <v>-82346006.150000006</v>
          </cell>
          <cell r="AN52">
            <v>-80246014.890833333</v>
          </cell>
          <cell r="AO52" t="str">
            <v>24</v>
          </cell>
          <cell r="AP52" t="str">
            <v>17</v>
          </cell>
        </row>
        <row r="53">
          <cell r="AB53">
            <v>0</v>
          </cell>
          <cell r="AN53">
            <v>0</v>
          </cell>
          <cell r="AO53" t="str">
            <v>24</v>
          </cell>
          <cell r="AP53" t="str">
            <v>17</v>
          </cell>
        </row>
        <row r="54">
          <cell r="AB54">
            <v>-13639797.619999999</v>
          </cell>
          <cell r="AN54">
            <v>-17367913.756250001</v>
          </cell>
          <cell r="AO54" t="str">
            <v>24</v>
          </cell>
          <cell r="AP54">
            <v>19</v>
          </cell>
        </row>
        <row r="55">
          <cell r="AB55">
            <v>-13819670.73</v>
          </cell>
          <cell r="AN55">
            <v>-13223254.255416663</v>
          </cell>
          <cell r="AO55" t="str">
            <v>61</v>
          </cell>
        </row>
        <row r="56">
          <cell r="AB56">
            <v>-95712880.370000005</v>
          </cell>
          <cell r="AN56">
            <v>-81381462.303749993</v>
          </cell>
          <cell r="AO56" t="str">
            <v>30/62</v>
          </cell>
          <cell r="AP56">
            <v>20</v>
          </cell>
        </row>
        <row r="57">
          <cell r="AB57">
            <v>197297.82</v>
          </cell>
          <cell r="AN57">
            <v>197297.82000000004</v>
          </cell>
          <cell r="AO57" t="str">
            <v>24</v>
          </cell>
          <cell r="AP57">
            <v>19</v>
          </cell>
        </row>
        <row r="58">
          <cell r="AB58">
            <v>-214508.51</v>
          </cell>
          <cell r="AN58">
            <v>-214508.51</v>
          </cell>
          <cell r="AO58" t="str">
            <v>61</v>
          </cell>
        </row>
        <row r="59">
          <cell r="AB59">
            <v>0</v>
          </cell>
          <cell r="AN59">
            <v>3888461.8937500007</v>
          </cell>
          <cell r="AO59" t="str">
            <v>24</v>
          </cell>
          <cell r="AP59">
            <v>19</v>
          </cell>
        </row>
        <row r="60">
          <cell r="AB60">
            <v>0</v>
          </cell>
          <cell r="AN60">
            <v>299322.71250000002</v>
          </cell>
          <cell r="AO60" t="str">
            <v>61</v>
          </cell>
        </row>
        <row r="61">
          <cell r="AB61">
            <v>0</v>
          </cell>
          <cell r="AN61">
            <v>-2985532.4537499999</v>
          </cell>
          <cell r="AO61" t="str">
            <v>30/62</v>
          </cell>
          <cell r="AP61">
            <v>20</v>
          </cell>
        </row>
        <row r="62">
          <cell r="AB62">
            <v>946172.25</v>
          </cell>
          <cell r="AN62">
            <v>946172.25</v>
          </cell>
          <cell r="AO62" t="str">
            <v>18</v>
          </cell>
          <cell r="AP62">
            <v>6</v>
          </cell>
        </row>
        <row r="63">
          <cell r="AB63">
            <v>317009.90999999997</v>
          </cell>
          <cell r="AN63">
            <v>317009.91000000003</v>
          </cell>
          <cell r="AO63" t="str">
            <v>53</v>
          </cell>
        </row>
        <row r="64">
          <cell r="AB64">
            <v>302358.01</v>
          </cell>
          <cell r="AN64">
            <v>302358.00999999995</v>
          </cell>
          <cell r="AO64" t="str">
            <v>18</v>
          </cell>
          <cell r="AP64">
            <v>6</v>
          </cell>
        </row>
        <row r="65">
          <cell r="AB65">
            <v>0</v>
          </cell>
          <cell r="AN65">
            <v>0</v>
          </cell>
          <cell r="AO65" t="str">
            <v>18</v>
          </cell>
          <cell r="AP65" t="str">
            <v>6</v>
          </cell>
        </row>
        <row r="66">
          <cell r="AB66">
            <v>76622596.840000004</v>
          </cell>
          <cell r="AN66">
            <v>76622596.840000018</v>
          </cell>
          <cell r="AO66" t="str">
            <v>18</v>
          </cell>
          <cell r="AP66" t="str">
            <v>6</v>
          </cell>
        </row>
        <row r="67">
          <cell r="AB67">
            <v>-557739</v>
          </cell>
          <cell r="AN67">
            <v>-544839</v>
          </cell>
          <cell r="AO67" t="str">
            <v>24</v>
          </cell>
          <cell r="AP67">
            <v>21</v>
          </cell>
        </row>
        <row r="68">
          <cell r="AB68">
            <v>-317009.90999999997</v>
          </cell>
          <cell r="AN68">
            <v>-317009.91000000003</v>
          </cell>
          <cell r="AO68" t="str">
            <v>61</v>
          </cell>
        </row>
        <row r="69">
          <cell r="AB69">
            <v>-212799.25</v>
          </cell>
          <cell r="AN69">
            <v>-207199.27000000002</v>
          </cell>
          <cell r="AO69" t="str">
            <v>24</v>
          </cell>
          <cell r="AP69">
            <v>21</v>
          </cell>
        </row>
        <row r="70">
          <cell r="AB70">
            <v>0</v>
          </cell>
          <cell r="AN70">
            <v>0</v>
          </cell>
          <cell r="AO70" t="str">
            <v>24</v>
          </cell>
          <cell r="AP70" t="str">
            <v>21</v>
          </cell>
        </row>
        <row r="71">
          <cell r="AB71">
            <v>-25996413.66</v>
          </cell>
          <cell r="AN71">
            <v>-24669963.66</v>
          </cell>
          <cell r="AO71" t="str">
            <v>24</v>
          </cell>
          <cell r="AP71" t="str">
            <v>21</v>
          </cell>
        </row>
        <row r="72">
          <cell r="AB72">
            <v>3445395.81</v>
          </cell>
          <cell r="AN72">
            <v>3246533.9704166669</v>
          </cell>
          <cell r="AO72" t="str">
            <v>60</v>
          </cell>
        </row>
        <row r="73">
          <cell r="AB73">
            <v>0</v>
          </cell>
          <cell r="AN73">
            <v>0</v>
          </cell>
          <cell r="AO73" t="str">
            <v>28/54</v>
          </cell>
          <cell r="AP73">
            <v>5</v>
          </cell>
        </row>
        <row r="74">
          <cell r="AB74">
            <v>-318365.5</v>
          </cell>
          <cell r="AN74">
            <v>-654955.22791666666</v>
          </cell>
          <cell r="AO74">
            <v>39</v>
          </cell>
        </row>
        <row r="75">
          <cell r="AB75">
            <v>2810570.27</v>
          </cell>
          <cell r="AN75">
            <v>2868151.7229166664</v>
          </cell>
          <cell r="AO75">
            <v>39</v>
          </cell>
        </row>
        <row r="76">
          <cell r="AB76">
            <v>-423343.57</v>
          </cell>
          <cell r="AN76">
            <v>-423291.69708333333</v>
          </cell>
          <cell r="AO76" t="str">
            <v>39</v>
          </cell>
        </row>
        <row r="77">
          <cell r="AB77">
            <v>0</v>
          </cell>
          <cell r="AN77">
            <v>0</v>
          </cell>
          <cell r="AO77" t="str">
            <v>40</v>
          </cell>
        </row>
        <row r="78">
          <cell r="AB78">
            <v>74954526.069999993</v>
          </cell>
          <cell r="AN78">
            <v>117880815.76083332</v>
          </cell>
          <cell r="AO78">
            <v>40</v>
          </cell>
        </row>
        <row r="79">
          <cell r="AB79">
            <v>13367583</v>
          </cell>
          <cell r="AN79">
            <v>13123277.291666666</v>
          </cell>
          <cell r="AO79" t="str">
            <v>33a</v>
          </cell>
        </row>
        <row r="80">
          <cell r="AB80">
            <v>0</v>
          </cell>
          <cell r="AN80">
            <v>0</v>
          </cell>
          <cell r="AO80" t="str">
            <v>41</v>
          </cell>
        </row>
        <row r="81">
          <cell r="AB81">
            <v>100000</v>
          </cell>
          <cell r="AN81">
            <v>100000</v>
          </cell>
          <cell r="AO81">
            <v>41</v>
          </cell>
        </row>
        <row r="82">
          <cell r="AB82">
            <v>40670863.939999998</v>
          </cell>
          <cell r="AN82">
            <v>37362672.052500002</v>
          </cell>
          <cell r="AO82">
            <v>41</v>
          </cell>
        </row>
        <row r="83">
          <cell r="AB83">
            <v>-100000</v>
          </cell>
          <cell r="AN83">
            <v>-79166.666666666672</v>
          </cell>
          <cell r="AO83" t="str">
            <v>41</v>
          </cell>
        </row>
        <row r="84">
          <cell r="AB84">
            <v>0</v>
          </cell>
          <cell r="AN84">
            <v>0</v>
          </cell>
          <cell r="AO84">
            <v>41</v>
          </cell>
        </row>
        <row r="85">
          <cell r="AB85">
            <v>0</v>
          </cell>
          <cell r="AN85">
            <v>0</v>
          </cell>
          <cell r="AO85">
            <v>41</v>
          </cell>
        </row>
        <row r="86">
          <cell r="AB86">
            <v>0</v>
          </cell>
          <cell r="AN86">
            <v>0</v>
          </cell>
          <cell r="AO86">
            <v>41</v>
          </cell>
        </row>
        <row r="87">
          <cell r="AB87">
            <v>0</v>
          </cell>
          <cell r="AN87">
            <v>0</v>
          </cell>
          <cell r="AO87">
            <v>41</v>
          </cell>
        </row>
        <row r="88">
          <cell r="AB88">
            <v>0</v>
          </cell>
          <cell r="AN88">
            <v>0</v>
          </cell>
          <cell r="AO88">
            <v>41</v>
          </cell>
        </row>
        <row r="89">
          <cell r="AB89">
            <v>0</v>
          </cell>
          <cell r="AN89">
            <v>640.41666666666663</v>
          </cell>
          <cell r="AO89">
            <v>41</v>
          </cell>
        </row>
        <row r="90">
          <cell r="AB90">
            <v>0</v>
          </cell>
          <cell r="AN90">
            <v>83856.875</v>
          </cell>
          <cell r="AO90">
            <v>41</v>
          </cell>
        </row>
        <row r="91">
          <cell r="AB91">
            <v>0</v>
          </cell>
          <cell r="AN91">
            <v>0</v>
          </cell>
          <cell r="AO91">
            <v>41</v>
          </cell>
        </row>
        <row r="92">
          <cell r="AB92">
            <v>0</v>
          </cell>
          <cell r="AN92">
            <v>69889.993749999994</v>
          </cell>
          <cell r="AO92">
            <v>41</v>
          </cell>
        </row>
        <row r="93">
          <cell r="AB93">
            <v>0</v>
          </cell>
          <cell r="AN93">
            <v>0</v>
          </cell>
          <cell r="AO93">
            <v>41</v>
          </cell>
        </row>
        <row r="94">
          <cell r="AB94">
            <v>-620534.82999999996</v>
          </cell>
          <cell r="AN94">
            <v>-308356.22291666671</v>
          </cell>
          <cell r="AO94">
            <v>41</v>
          </cell>
        </row>
        <row r="95">
          <cell r="AB95">
            <v>608000</v>
          </cell>
          <cell r="AN95">
            <v>608000</v>
          </cell>
          <cell r="AO95">
            <v>41</v>
          </cell>
        </row>
        <row r="96">
          <cell r="AB96">
            <v>0</v>
          </cell>
          <cell r="AN96">
            <v>0</v>
          </cell>
          <cell r="AO96">
            <v>41</v>
          </cell>
        </row>
        <row r="97">
          <cell r="AB97">
            <v>0</v>
          </cell>
          <cell r="AN97">
            <v>0</v>
          </cell>
          <cell r="AO97">
            <v>41</v>
          </cell>
        </row>
        <row r="98">
          <cell r="AB98">
            <v>0</v>
          </cell>
          <cell r="AN98">
            <v>0</v>
          </cell>
          <cell r="AO98">
            <v>41</v>
          </cell>
        </row>
        <row r="99">
          <cell r="AB99">
            <v>0</v>
          </cell>
          <cell r="AN99">
            <v>0</v>
          </cell>
          <cell r="AO99">
            <v>41</v>
          </cell>
        </row>
        <row r="100">
          <cell r="AB100">
            <v>0</v>
          </cell>
          <cell r="AN100">
            <v>0</v>
          </cell>
          <cell r="AO100">
            <v>41</v>
          </cell>
        </row>
        <row r="101">
          <cell r="AB101">
            <v>37033.53</v>
          </cell>
          <cell r="AN101">
            <v>39357.335416666669</v>
          </cell>
          <cell r="AO101">
            <v>41</v>
          </cell>
        </row>
        <row r="102">
          <cell r="AB102">
            <v>0</v>
          </cell>
          <cell r="AN102">
            <v>0</v>
          </cell>
          <cell r="AO102">
            <v>41</v>
          </cell>
        </row>
        <row r="103">
          <cell r="AB103">
            <v>2118566.46</v>
          </cell>
          <cell r="AN103">
            <v>1812152.0066666666</v>
          </cell>
          <cell r="AO103">
            <v>41</v>
          </cell>
        </row>
        <row r="104">
          <cell r="AB104">
            <v>0</v>
          </cell>
          <cell r="AN104">
            <v>0</v>
          </cell>
          <cell r="AO104">
            <v>41</v>
          </cell>
        </row>
        <row r="105">
          <cell r="AB105">
            <v>0</v>
          </cell>
          <cell r="AN105">
            <v>0</v>
          </cell>
          <cell r="AO105">
            <v>41</v>
          </cell>
        </row>
        <row r="106">
          <cell r="AB106">
            <v>0</v>
          </cell>
          <cell r="AN106">
            <v>134.84583333333333</v>
          </cell>
          <cell r="AO106">
            <v>41</v>
          </cell>
        </row>
        <row r="107">
          <cell r="AB107">
            <v>97111.88</v>
          </cell>
          <cell r="AN107">
            <v>98444.434166666659</v>
          </cell>
          <cell r="AO107">
            <v>41</v>
          </cell>
        </row>
        <row r="108">
          <cell r="AB108">
            <v>1524606.12</v>
          </cell>
          <cell r="AN108">
            <v>1881863.5720833335</v>
          </cell>
          <cell r="AO108">
            <v>41</v>
          </cell>
        </row>
        <row r="109">
          <cell r="AB109">
            <v>0</v>
          </cell>
          <cell r="AN109">
            <v>905.625</v>
          </cell>
          <cell r="AO109" t="str">
            <v>41</v>
          </cell>
        </row>
        <row r="110">
          <cell r="AB110">
            <v>0</v>
          </cell>
          <cell r="AN110">
            <v>0</v>
          </cell>
          <cell r="AO110" t="str">
            <v>41</v>
          </cell>
        </row>
        <row r="111">
          <cell r="AB111">
            <v>0</v>
          </cell>
          <cell r="AN111">
            <v>0</v>
          </cell>
          <cell r="AO111" t="str">
            <v>41</v>
          </cell>
        </row>
        <row r="112">
          <cell r="AB112">
            <v>0</v>
          </cell>
          <cell r="AN112">
            <v>0</v>
          </cell>
          <cell r="AO112" t="str">
            <v>41</v>
          </cell>
        </row>
        <row r="113">
          <cell r="AB113">
            <v>1599514</v>
          </cell>
          <cell r="AN113">
            <v>1574230.5337499997</v>
          </cell>
          <cell r="AO113" t="str">
            <v>41</v>
          </cell>
        </row>
        <row r="114">
          <cell r="AB114">
            <v>0</v>
          </cell>
          <cell r="AN114">
            <v>0</v>
          </cell>
          <cell r="AO114" t="str">
            <v>41</v>
          </cell>
        </row>
        <row r="115">
          <cell r="AB115">
            <v>94054.44</v>
          </cell>
          <cell r="AN115">
            <v>95175.521666666682</v>
          </cell>
          <cell r="AO115" t="str">
            <v>41</v>
          </cell>
        </row>
        <row r="116">
          <cell r="AB116">
            <v>0</v>
          </cell>
          <cell r="AN116">
            <v>22176.08083333333</v>
          </cell>
          <cell r="AO116" t="str">
            <v>41</v>
          </cell>
        </row>
        <row r="117">
          <cell r="AB117">
            <v>9013.6</v>
          </cell>
          <cell r="AN117">
            <v>9198.9258333333328</v>
          </cell>
          <cell r="AO117" t="str">
            <v>41</v>
          </cell>
        </row>
        <row r="118">
          <cell r="AB118">
            <v>75308.08</v>
          </cell>
          <cell r="AN118">
            <v>76825.60291666667</v>
          </cell>
          <cell r="AO118" t="str">
            <v>41</v>
          </cell>
        </row>
        <row r="119">
          <cell r="AB119">
            <v>33054</v>
          </cell>
          <cell r="AN119">
            <v>31676.75</v>
          </cell>
          <cell r="AO119" t="str">
            <v>41</v>
          </cell>
        </row>
        <row r="120">
          <cell r="AB120">
            <v>-1599514</v>
          </cell>
          <cell r="AN120">
            <v>-1247018.3233333332</v>
          </cell>
          <cell r="AO120" t="str">
            <v>41</v>
          </cell>
        </row>
        <row r="121">
          <cell r="AB121">
            <v>0</v>
          </cell>
          <cell r="AN121">
            <v>145833.33333333334</v>
          </cell>
          <cell r="AO121" t="str">
            <v>41</v>
          </cell>
        </row>
        <row r="122">
          <cell r="AB122">
            <v>41862.910000000003</v>
          </cell>
          <cell r="AN122">
            <v>8739.6104166666664</v>
          </cell>
          <cell r="AO122" t="str">
            <v>41</v>
          </cell>
        </row>
        <row r="123">
          <cell r="AB123">
            <v>0</v>
          </cell>
          <cell r="AN123">
            <v>0</v>
          </cell>
          <cell r="AO123" t="str">
            <v>65a</v>
          </cell>
        </row>
        <row r="124">
          <cell r="AB124">
            <v>1234200789.6900001</v>
          </cell>
          <cell r="AN124">
            <v>1234237589.2425003</v>
          </cell>
          <cell r="AO124" t="str">
            <v>65a</v>
          </cell>
        </row>
        <row r="125">
          <cell r="AB125">
            <v>-18082718.420000002</v>
          </cell>
          <cell r="AN125">
            <v>-18124051.317083333</v>
          </cell>
          <cell r="AO125" t="str">
            <v>65a</v>
          </cell>
        </row>
        <row r="126">
          <cell r="AB126">
            <v>-90774.61</v>
          </cell>
          <cell r="AN126">
            <v>-106146.49708333334</v>
          </cell>
          <cell r="AO126" t="str">
            <v>65a</v>
          </cell>
        </row>
        <row r="127">
          <cell r="AB127">
            <v>0</v>
          </cell>
          <cell r="AN127">
            <v>0</v>
          </cell>
          <cell r="AO127" t="str">
            <v>65a</v>
          </cell>
        </row>
        <row r="128">
          <cell r="AB128">
            <v>0</v>
          </cell>
          <cell r="AN128">
            <v>0</v>
          </cell>
          <cell r="AO128" t="str">
            <v>65a</v>
          </cell>
        </row>
        <row r="129">
          <cell r="AB129">
            <v>0</v>
          </cell>
          <cell r="AN129">
            <v>0</v>
          </cell>
          <cell r="AO129" t="str">
            <v>65a</v>
          </cell>
        </row>
        <row r="130">
          <cell r="AB130">
            <v>0</v>
          </cell>
          <cell r="AN130">
            <v>0</v>
          </cell>
          <cell r="AO130" t="str">
            <v>65a</v>
          </cell>
        </row>
        <row r="131">
          <cell r="AB131">
            <v>0</v>
          </cell>
          <cell r="AN131">
            <v>0</v>
          </cell>
          <cell r="AO131" t="str">
            <v>65a</v>
          </cell>
        </row>
        <row r="132">
          <cell r="AB132">
            <v>0</v>
          </cell>
          <cell r="AN132">
            <v>0</v>
          </cell>
          <cell r="AO132" t="str">
            <v>65a</v>
          </cell>
        </row>
        <row r="133">
          <cell r="AB133">
            <v>0</v>
          </cell>
          <cell r="AN133">
            <v>0</v>
          </cell>
          <cell r="AO133" t="str">
            <v>65a</v>
          </cell>
        </row>
        <row r="134">
          <cell r="AB134">
            <v>428.61</v>
          </cell>
          <cell r="AN134">
            <v>-1261.3045833333329</v>
          </cell>
          <cell r="AO134" t="str">
            <v>65a</v>
          </cell>
        </row>
        <row r="135">
          <cell r="AB135">
            <v>-25163.57</v>
          </cell>
          <cell r="AN135">
            <v>-25163.570000000003</v>
          </cell>
          <cell r="AO135" t="str">
            <v>65a</v>
          </cell>
        </row>
        <row r="136">
          <cell r="AB136">
            <v>0</v>
          </cell>
          <cell r="AN136">
            <v>0</v>
          </cell>
          <cell r="AO136" t="str">
            <v>65a</v>
          </cell>
        </row>
        <row r="137">
          <cell r="AB137">
            <v>0</v>
          </cell>
          <cell r="AN137">
            <v>0</v>
          </cell>
          <cell r="AO137" t="str">
            <v>65a</v>
          </cell>
        </row>
        <row r="138">
          <cell r="AB138">
            <v>-1226371867.3900001</v>
          </cell>
          <cell r="AN138">
            <v>-1226371867.3899999</v>
          </cell>
          <cell r="AO138" t="str">
            <v>65a</v>
          </cell>
        </row>
        <row r="139">
          <cell r="AB139">
            <v>0</v>
          </cell>
          <cell r="AN139">
            <v>0</v>
          </cell>
          <cell r="AO139" t="str">
            <v>65a</v>
          </cell>
        </row>
        <row r="140">
          <cell r="AB140">
            <v>-8424.89</v>
          </cell>
          <cell r="AN140">
            <v>-8647.8016666666663</v>
          </cell>
          <cell r="AO140" t="str">
            <v>65a</v>
          </cell>
        </row>
        <row r="141">
          <cell r="AB141">
            <v>0</v>
          </cell>
          <cell r="AN141">
            <v>0</v>
          </cell>
          <cell r="AO141" t="str">
            <v>65a</v>
          </cell>
        </row>
        <row r="142">
          <cell r="AB142">
            <v>0</v>
          </cell>
          <cell r="AN142">
            <v>0</v>
          </cell>
          <cell r="AO142" t="str">
            <v>65a</v>
          </cell>
        </row>
        <row r="143">
          <cell r="AB143">
            <v>0</v>
          </cell>
          <cell r="AN143">
            <v>0</v>
          </cell>
          <cell r="AO143" t="str">
            <v>65a</v>
          </cell>
        </row>
        <row r="144">
          <cell r="AB144">
            <v>0</v>
          </cell>
          <cell r="AN144">
            <v>0</v>
          </cell>
          <cell r="AO144" t="str">
            <v>65a</v>
          </cell>
        </row>
        <row r="145">
          <cell r="AB145">
            <v>0</v>
          </cell>
          <cell r="AN145">
            <v>0</v>
          </cell>
          <cell r="AO145" t="str">
            <v>65a</v>
          </cell>
        </row>
        <row r="146">
          <cell r="AB146">
            <v>0</v>
          </cell>
          <cell r="AN146">
            <v>16.125</v>
          </cell>
          <cell r="AO146" t="str">
            <v>65a</v>
          </cell>
        </row>
        <row r="147">
          <cell r="AB147">
            <v>4448.38</v>
          </cell>
          <cell r="AN147">
            <v>17074.78875</v>
          </cell>
          <cell r="AO147" t="str">
            <v>65a</v>
          </cell>
        </row>
        <row r="148">
          <cell r="AB148">
            <v>0</v>
          </cell>
          <cell r="AN148">
            <v>0</v>
          </cell>
          <cell r="AO148" t="str">
            <v>65a</v>
          </cell>
        </row>
        <row r="149">
          <cell r="AB149">
            <v>1649926.64</v>
          </cell>
          <cell r="AN149">
            <v>1061816.1187500001</v>
          </cell>
          <cell r="AO149" t="str">
            <v>65a</v>
          </cell>
        </row>
        <row r="150">
          <cell r="AB150">
            <v>-396322.94</v>
          </cell>
          <cell r="AN150">
            <v>-337554.16541666671</v>
          </cell>
          <cell r="AO150" t="str">
            <v>65a</v>
          </cell>
        </row>
        <row r="151">
          <cell r="AB151">
            <v>-205809.09</v>
          </cell>
          <cell r="AN151">
            <v>-355523.27750000003</v>
          </cell>
          <cell r="AO151" t="str">
            <v>65a</v>
          </cell>
        </row>
        <row r="152">
          <cell r="AB152">
            <v>0</v>
          </cell>
          <cell r="AN152">
            <v>0</v>
          </cell>
          <cell r="AO152" t="str">
            <v>65a</v>
          </cell>
        </row>
        <row r="153">
          <cell r="AB153">
            <v>0</v>
          </cell>
          <cell r="AN153">
            <v>0</v>
          </cell>
          <cell r="AO153" t="str">
            <v>65a</v>
          </cell>
        </row>
        <row r="154">
          <cell r="AB154">
            <v>10095990.51</v>
          </cell>
          <cell r="AN154">
            <v>10498553.943333335</v>
          </cell>
          <cell r="AO154" t="str">
            <v>65a</v>
          </cell>
        </row>
        <row r="155">
          <cell r="AB155">
            <v>0</v>
          </cell>
          <cell r="AN155">
            <v>52993.567500000005</v>
          </cell>
          <cell r="AO155" t="str">
            <v>65a</v>
          </cell>
        </row>
        <row r="156">
          <cell r="AB156">
            <v>0</v>
          </cell>
          <cell r="AN156">
            <v>-1192.2820833333333</v>
          </cell>
          <cell r="AO156" t="str">
            <v>65a</v>
          </cell>
        </row>
        <row r="157">
          <cell r="AB157">
            <v>0</v>
          </cell>
          <cell r="AN157">
            <v>7545.7304166666681</v>
          </cell>
          <cell r="AO157" t="str">
            <v>65a</v>
          </cell>
        </row>
        <row r="158">
          <cell r="AB158">
            <v>0</v>
          </cell>
          <cell r="AN158">
            <v>-9665.3704166666666</v>
          </cell>
          <cell r="AO158" t="str">
            <v>65a</v>
          </cell>
        </row>
        <row r="159">
          <cell r="AB159">
            <v>-6308.88</v>
          </cell>
          <cell r="AN159">
            <v>-4889.5179166666667</v>
          </cell>
          <cell r="AO159" t="str">
            <v>65a</v>
          </cell>
        </row>
        <row r="160">
          <cell r="AB160">
            <v>2543964.79</v>
          </cell>
          <cell r="AN160">
            <v>219380.88041666665</v>
          </cell>
          <cell r="AO160" t="str">
            <v xml:space="preserve"> </v>
          </cell>
        </row>
        <row r="161">
          <cell r="AB161">
            <v>167167.14000000001</v>
          </cell>
          <cell r="AN161">
            <v>14023725.663333332</v>
          </cell>
          <cell r="AO161" t="str">
            <v>41</v>
          </cell>
        </row>
        <row r="162">
          <cell r="AB162">
            <v>-5.0999999999999996</v>
          </cell>
          <cell r="AN162">
            <v>1572.8041666666661</v>
          </cell>
          <cell r="AO162" t="str">
            <v>65a</v>
          </cell>
        </row>
        <row r="163">
          <cell r="AB163">
            <v>6767941.8799999999</v>
          </cell>
          <cell r="AN163">
            <v>23785947.33583333</v>
          </cell>
          <cell r="AO163" t="str">
            <v>65a</v>
          </cell>
        </row>
        <row r="164">
          <cell r="AB164">
            <v>0</v>
          </cell>
          <cell r="AN164">
            <v>-7756.5225</v>
          </cell>
          <cell r="AO164" t="str">
            <v>65a</v>
          </cell>
        </row>
        <row r="165">
          <cell r="AB165">
            <v>6035469.8899999997</v>
          </cell>
          <cell r="AN165">
            <v>21787935.764583331</v>
          </cell>
          <cell r="AO165" t="str">
            <v>65a</v>
          </cell>
        </row>
        <row r="166">
          <cell r="AB166">
            <v>444969.27</v>
          </cell>
          <cell r="AN166">
            <v>313636.16208333336</v>
          </cell>
          <cell r="AO166" t="str">
            <v>65a</v>
          </cell>
        </row>
        <row r="167">
          <cell r="AB167">
            <v>4435.47</v>
          </cell>
          <cell r="AN167">
            <v>466.87208333333348</v>
          </cell>
          <cell r="AO167" t="str">
            <v>65a</v>
          </cell>
        </row>
        <row r="168">
          <cell r="AB168">
            <v>-1089.29</v>
          </cell>
          <cell r="AN168">
            <v>153.57125000000005</v>
          </cell>
          <cell r="AO168" t="str">
            <v>65a</v>
          </cell>
        </row>
        <row r="169">
          <cell r="AB169">
            <v>-228554.63</v>
          </cell>
          <cell r="AN169">
            <v>-16412.782916666667</v>
          </cell>
          <cell r="AO169" t="str">
            <v>65a</v>
          </cell>
        </row>
        <row r="170">
          <cell r="AB170">
            <v>38984.5</v>
          </cell>
          <cell r="AN170">
            <v>35333.852500000001</v>
          </cell>
          <cell r="AO170" t="str">
            <v>65a</v>
          </cell>
        </row>
        <row r="171">
          <cell r="AB171">
            <v>-113206.91</v>
          </cell>
          <cell r="AN171">
            <v>-220615.16208333336</v>
          </cell>
          <cell r="AO171" t="str">
            <v>65a</v>
          </cell>
        </row>
        <row r="172">
          <cell r="AB172">
            <v>-189218</v>
          </cell>
          <cell r="AN172">
            <v>-234779.88583333333</v>
          </cell>
          <cell r="AO172" t="str">
            <v>65a</v>
          </cell>
        </row>
        <row r="173">
          <cell r="AB173">
            <v>-5094438.2699999996</v>
          </cell>
          <cell r="AN173">
            <v>-19982277.413750004</v>
          </cell>
          <cell r="AO173" t="str">
            <v>65a</v>
          </cell>
        </row>
        <row r="174">
          <cell r="AB174">
            <v>-313977.88</v>
          </cell>
          <cell r="AN174">
            <v>-67407.323333333348</v>
          </cell>
          <cell r="AO174" t="str">
            <v>65a</v>
          </cell>
        </row>
        <row r="175">
          <cell r="AB175">
            <v>-102138.3</v>
          </cell>
          <cell r="AN175">
            <v>-102332.89541666668</v>
          </cell>
          <cell r="AO175" t="str">
            <v>65a</v>
          </cell>
        </row>
        <row r="176">
          <cell r="AB176">
            <v>0</v>
          </cell>
          <cell r="AN176">
            <v>0</v>
          </cell>
          <cell r="AO176" t="str">
            <v>65a</v>
          </cell>
        </row>
        <row r="177">
          <cell r="AB177">
            <v>0</v>
          </cell>
          <cell r="AN177">
            <v>0</v>
          </cell>
          <cell r="AO177" t="str">
            <v>65a</v>
          </cell>
        </row>
        <row r="178">
          <cell r="AB178">
            <v>-46459.199999999997</v>
          </cell>
          <cell r="AN178">
            <v>-260218.25625000001</v>
          </cell>
          <cell r="AO178" t="str">
            <v>65a</v>
          </cell>
        </row>
        <row r="179">
          <cell r="AB179">
            <v>174872.98</v>
          </cell>
          <cell r="AN179">
            <v>277723.92708333331</v>
          </cell>
          <cell r="AO179" t="str">
            <v>65a</v>
          </cell>
        </row>
        <row r="180">
          <cell r="AB180">
            <v>0</v>
          </cell>
          <cell r="AN180">
            <v>0</v>
          </cell>
          <cell r="AO180" t="str">
            <v xml:space="preserve"> </v>
          </cell>
        </row>
        <row r="181">
          <cell r="AB181">
            <v>41580</v>
          </cell>
          <cell r="AN181">
            <v>41580</v>
          </cell>
          <cell r="AO181" t="str">
            <v xml:space="preserve"> </v>
          </cell>
        </row>
        <row r="182">
          <cell r="AB182">
            <v>24017.54</v>
          </cell>
          <cell r="AN182">
            <v>16100.873333333338</v>
          </cell>
          <cell r="AO182" t="str">
            <v>65a</v>
          </cell>
        </row>
        <row r="183">
          <cell r="AB183">
            <v>1015222.4</v>
          </cell>
          <cell r="AN183">
            <v>308482.58833333338</v>
          </cell>
          <cell r="AO183" t="str">
            <v>65a</v>
          </cell>
        </row>
        <row r="184">
          <cell r="AB184">
            <v>0</v>
          </cell>
          <cell r="AN184">
            <v>0</v>
          </cell>
        </row>
        <row r="185">
          <cell r="AB185">
            <v>119998.49</v>
          </cell>
          <cell r="AN185">
            <v>122504.74</v>
          </cell>
          <cell r="AO185" t="str">
            <v>65a</v>
          </cell>
        </row>
        <row r="186">
          <cell r="AB186">
            <v>0</v>
          </cell>
          <cell r="AN186">
            <v>0</v>
          </cell>
          <cell r="AO186" t="str">
            <v>65a</v>
          </cell>
        </row>
        <row r="187">
          <cell r="AB187">
            <v>0</v>
          </cell>
          <cell r="AN187">
            <v>0</v>
          </cell>
          <cell r="AO187" t="str">
            <v>65a</v>
          </cell>
        </row>
        <row r="188">
          <cell r="AB188">
            <v>73353</v>
          </cell>
          <cell r="AN188">
            <v>3056.375</v>
          </cell>
        </row>
        <row r="189">
          <cell r="AB189">
            <v>812655</v>
          </cell>
          <cell r="AN189">
            <v>633028.20833333337</v>
          </cell>
          <cell r="AO189" t="str">
            <v xml:space="preserve"> </v>
          </cell>
        </row>
        <row r="190">
          <cell r="AB190">
            <v>4675.7299999999996</v>
          </cell>
          <cell r="AN190">
            <v>4675.7299999999987</v>
          </cell>
          <cell r="AO190" t="str">
            <v>65a</v>
          </cell>
        </row>
        <row r="191">
          <cell r="AB191">
            <v>717254</v>
          </cell>
          <cell r="AN191">
            <v>496915.75</v>
          </cell>
          <cell r="AO191" t="str">
            <v xml:space="preserve"> </v>
          </cell>
        </row>
        <row r="192">
          <cell r="AB192">
            <v>3991.54</v>
          </cell>
          <cell r="AN192">
            <v>4060.0358333333338</v>
          </cell>
          <cell r="AO192" t="str">
            <v>65a</v>
          </cell>
        </row>
        <row r="193">
          <cell r="AB193">
            <v>-3261.84</v>
          </cell>
          <cell r="AN193">
            <v>-3227.5341666666668</v>
          </cell>
          <cell r="AO193" t="str">
            <v xml:space="preserve"> </v>
          </cell>
        </row>
        <row r="194">
          <cell r="AB194">
            <v>0</v>
          </cell>
          <cell r="AN194">
            <v>0</v>
          </cell>
          <cell r="AO194" t="str">
            <v xml:space="preserve"> </v>
          </cell>
        </row>
        <row r="195">
          <cell r="AB195">
            <v>0</v>
          </cell>
          <cell r="AN195">
            <v>0</v>
          </cell>
        </row>
        <row r="196">
          <cell r="AB196">
            <v>16286.22</v>
          </cell>
          <cell r="AN196">
            <v>13395.565416666665</v>
          </cell>
          <cell r="AO196" t="str">
            <v>65b</v>
          </cell>
        </row>
        <row r="197">
          <cell r="AB197">
            <v>422047.43</v>
          </cell>
          <cell r="AN197">
            <v>443538.54458333337</v>
          </cell>
          <cell r="AO197" t="str">
            <v>65a</v>
          </cell>
        </row>
        <row r="198">
          <cell r="AB198">
            <v>803.66</v>
          </cell>
          <cell r="AN198">
            <v>803.66</v>
          </cell>
          <cell r="AO198" t="str">
            <v>65a</v>
          </cell>
        </row>
        <row r="199">
          <cell r="AB199">
            <v>278.86</v>
          </cell>
          <cell r="AN199">
            <v>156.7141666666667</v>
          </cell>
          <cell r="AO199" t="str">
            <v>65b</v>
          </cell>
        </row>
        <row r="200">
          <cell r="AB200">
            <v>100440.25</v>
          </cell>
          <cell r="AN200">
            <v>58181.324583333335</v>
          </cell>
        </row>
        <row r="201">
          <cell r="AB201">
            <v>0</v>
          </cell>
          <cell r="AN201">
            <v>44974984.604166664</v>
          </cell>
          <cell r="AO201" t="str">
            <v>51</v>
          </cell>
        </row>
        <row r="202">
          <cell r="AB202">
            <v>0</v>
          </cell>
          <cell r="AN202">
            <v>5991164.7625000002</v>
          </cell>
          <cell r="AO202" t="str">
            <v>51</v>
          </cell>
        </row>
        <row r="203">
          <cell r="AB203">
            <v>0</v>
          </cell>
          <cell r="AN203">
            <v>0</v>
          </cell>
          <cell r="AO203" t="str">
            <v>51</v>
          </cell>
        </row>
        <row r="204">
          <cell r="AB204">
            <v>0</v>
          </cell>
          <cell r="AN204">
            <v>0</v>
          </cell>
          <cell r="AO204" t="str">
            <v>51</v>
          </cell>
        </row>
        <row r="205">
          <cell r="AB205">
            <v>0</v>
          </cell>
          <cell r="AN205">
            <v>0</v>
          </cell>
          <cell r="AO205" t="str">
            <v>51</v>
          </cell>
        </row>
        <row r="206">
          <cell r="AB206">
            <v>0</v>
          </cell>
          <cell r="AN206">
            <v>0</v>
          </cell>
          <cell r="AO206" t="str">
            <v>51</v>
          </cell>
        </row>
        <row r="207">
          <cell r="AB207">
            <v>0</v>
          </cell>
          <cell r="AN207">
            <v>0</v>
          </cell>
          <cell r="AO207">
            <v>41</v>
          </cell>
        </row>
        <row r="208">
          <cell r="AB208">
            <v>620534.82999999996</v>
          </cell>
          <cell r="AN208">
            <v>308356.22291666671</v>
          </cell>
          <cell r="AO208">
            <v>41</v>
          </cell>
        </row>
        <row r="209">
          <cell r="AB209">
            <v>400701.94</v>
          </cell>
          <cell r="AN209">
            <v>385556.92083333334</v>
          </cell>
          <cell r="AO209">
            <v>41</v>
          </cell>
        </row>
        <row r="210">
          <cell r="AB210">
            <v>0</v>
          </cell>
          <cell r="AN210">
            <v>0</v>
          </cell>
          <cell r="AO210" t="str">
            <v xml:space="preserve"> </v>
          </cell>
        </row>
        <row r="211">
          <cell r="AB211">
            <v>0</v>
          </cell>
          <cell r="AN211">
            <v>0</v>
          </cell>
          <cell r="AO211" t="str">
            <v>65b</v>
          </cell>
        </row>
        <row r="212">
          <cell r="AB212">
            <v>-579528.92000000004</v>
          </cell>
          <cell r="AN212">
            <v>-384343.55583333335</v>
          </cell>
          <cell r="AO212" t="str">
            <v>65a</v>
          </cell>
        </row>
        <row r="213">
          <cell r="AB213">
            <v>81271879.180000007</v>
          </cell>
          <cell r="AN213">
            <v>94563801.19916667</v>
          </cell>
        </row>
        <row r="214">
          <cell r="AB214">
            <v>0</v>
          </cell>
          <cell r="AN214">
            <v>7002.8499999999995</v>
          </cell>
          <cell r="AO214" t="str">
            <v>66a</v>
          </cell>
        </row>
        <row r="215">
          <cell r="AB215">
            <v>0</v>
          </cell>
          <cell r="AN215">
            <v>0</v>
          </cell>
          <cell r="AO215" t="str">
            <v>66a</v>
          </cell>
        </row>
        <row r="216">
          <cell r="AB216">
            <v>23887574.18</v>
          </cell>
          <cell r="AN216">
            <v>38562477.249583341</v>
          </cell>
          <cell r="AO216" t="str">
            <v>65b</v>
          </cell>
        </row>
        <row r="217">
          <cell r="AB217">
            <v>-81271879</v>
          </cell>
          <cell r="AN217">
            <v>-67254823.875</v>
          </cell>
        </row>
        <row r="218">
          <cell r="AB218">
            <v>-23887574</v>
          </cell>
          <cell r="AN218">
            <v>-27224954.083333332</v>
          </cell>
          <cell r="AO218" t="str">
            <v>65b</v>
          </cell>
        </row>
        <row r="219">
          <cell r="AB219">
            <v>156153650</v>
          </cell>
          <cell r="AN219">
            <v>133104704.33333333</v>
          </cell>
          <cell r="AO219" t="str">
            <v>66x</v>
          </cell>
        </row>
        <row r="220">
          <cell r="AB220">
            <v>-7000000</v>
          </cell>
          <cell r="AN220">
            <v>-4875000</v>
          </cell>
          <cell r="AO220" t="str">
            <v>9</v>
          </cell>
        </row>
        <row r="221">
          <cell r="AB221">
            <v>52781</v>
          </cell>
          <cell r="AN221">
            <v>41382.125</v>
          </cell>
        </row>
        <row r="222">
          <cell r="AB222">
            <v>14196</v>
          </cell>
          <cell r="AN222">
            <v>15675</v>
          </cell>
          <cell r="AO222" t="str">
            <v>65b</v>
          </cell>
        </row>
        <row r="223">
          <cell r="AB223">
            <v>-24960275.609999999</v>
          </cell>
          <cell r="AN223">
            <v>-22454849.852500003</v>
          </cell>
          <cell r="AO223" t="str">
            <v>66a</v>
          </cell>
        </row>
        <row r="224">
          <cell r="AB224">
            <v>0</v>
          </cell>
          <cell r="AN224">
            <v>-3.6491666666666664</v>
          </cell>
          <cell r="AO224" t="str">
            <v>65a</v>
          </cell>
        </row>
        <row r="225">
          <cell r="AB225">
            <v>-3588.77</v>
          </cell>
          <cell r="AN225">
            <v>3288.3491666666669</v>
          </cell>
          <cell r="AO225" t="str">
            <v>65a</v>
          </cell>
        </row>
        <row r="226">
          <cell r="AB226">
            <v>0</v>
          </cell>
          <cell r="AN226">
            <v>0</v>
          </cell>
        </row>
        <row r="227">
          <cell r="AB227">
            <v>0</v>
          </cell>
          <cell r="AN227">
            <v>1532.8754166666668</v>
          </cell>
          <cell r="AO227" t="str">
            <v>65a</v>
          </cell>
        </row>
        <row r="228">
          <cell r="AB228">
            <v>0</v>
          </cell>
          <cell r="AN228">
            <v>-1697.2174999999997</v>
          </cell>
          <cell r="AO228" t="str">
            <v xml:space="preserve"> </v>
          </cell>
        </row>
        <row r="229">
          <cell r="AB229">
            <v>10575161.74</v>
          </cell>
          <cell r="AN229">
            <v>10854058.44875</v>
          </cell>
          <cell r="AO229" t="str">
            <v>65b</v>
          </cell>
        </row>
        <row r="230">
          <cell r="AB230">
            <v>83514.28</v>
          </cell>
          <cell r="AN230">
            <v>122053.60000000002</v>
          </cell>
          <cell r="AO230" t="str">
            <v>65b</v>
          </cell>
        </row>
        <row r="231">
          <cell r="AB231">
            <v>83513.98</v>
          </cell>
          <cell r="AN231">
            <v>114732.37</v>
          </cell>
          <cell r="AO231" t="str">
            <v>65b</v>
          </cell>
        </row>
        <row r="232">
          <cell r="AB232">
            <v>0</v>
          </cell>
          <cell r="AN232">
            <v>0</v>
          </cell>
        </row>
        <row r="233">
          <cell r="AB233">
            <v>0</v>
          </cell>
          <cell r="AN233">
            <v>0</v>
          </cell>
        </row>
        <row r="234">
          <cell r="AB234">
            <v>19696979.32</v>
          </cell>
          <cell r="AN234">
            <v>13656149.512500001</v>
          </cell>
          <cell r="AO234" t="str">
            <v xml:space="preserve"> </v>
          </cell>
        </row>
        <row r="235">
          <cell r="AB235">
            <v>573427.56999999995</v>
          </cell>
          <cell r="AN235">
            <v>1086103.84375</v>
          </cell>
          <cell r="AO235" t="str">
            <v xml:space="preserve"> </v>
          </cell>
        </row>
        <row r="236">
          <cell r="AB236">
            <v>11166794.85</v>
          </cell>
          <cell r="AN236">
            <v>12444851.593750002</v>
          </cell>
          <cell r="AO236" t="str">
            <v xml:space="preserve"> </v>
          </cell>
        </row>
        <row r="237">
          <cell r="AB237">
            <v>0</v>
          </cell>
          <cell r="AN237">
            <v>0</v>
          </cell>
          <cell r="AO237" t="str">
            <v xml:space="preserve"> </v>
          </cell>
        </row>
        <row r="238">
          <cell r="AB238">
            <v>-40</v>
          </cell>
          <cell r="AN238">
            <v>41967.105833333328</v>
          </cell>
          <cell r="AO238" t="str">
            <v>65a</v>
          </cell>
        </row>
        <row r="239">
          <cell r="AB239">
            <v>0</v>
          </cell>
          <cell r="AN239">
            <v>-21041.143749999999</v>
          </cell>
          <cell r="AO239" t="str">
            <v>65a</v>
          </cell>
        </row>
        <row r="240">
          <cell r="AB240">
            <v>0</v>
          </cell>
          <cell r="AN240">
            <v>0</v>
          </cell>
          <cell r="AO240" t="str">
            <v>65a</v>
          </cell>
        </row>
        <row r="241">
          <cell r="AB241">
            <v>0</v>
          </cell>
          <cell r="AN241">
            <v>0</v>
          </cell>
          <cell r="AO241" t="str">
            <v>65a</v>
          </cell>
        </row>
        <row r="242">
          <cell r="AB242">
            <v>0</v>
          </cell>
          <cell r="AN242">
            <v>0</v>
          </cell>
        </row>
        <row r="243">
          <cell r="AB243">
            <v>0</v>
          </cell>
          <cell r="AN243">
            <v>-6.9241666666666672</v>
          </cell>
          <cell r="AO243" t="str">
            <v>65a</v>
          </cell>
        </row>
        <row r="244">
          <cell r="AB244">
            <v>287028.95</v>
          </cell>
          <cell r="AN244">
            <v>298000.9366666667</v>
          </cell>
          <cell r="AO244" t="str">
            <v>65a</v>
          </cell>
        </row>
        <row r="245">
          <cell r="AB245">
            <v>3646174.18</v>
          </cell>
          <cell r="AN245">
            <v>2704883.19</v>
          </cell>
          <cell r="AO245" t="str">
            <v>65a</v>
          </cell>
        </row>
        <row r="246">
          <cell r="AB246">
            <v>20</v>
          </cell>
          <cell r="AN246">
            <v>6441.5579166666676</v>
          </cell>
          <cell r="AO246" t="str">
            <v>65a</v>
          </cell>
        </row>
        <row r="247">
          <cell r="AB247">
            <v>40871.89</v>
          </cell>
          <cell r="AN247">
            <v>50997.327916666669</v>
          </cell>
          <cell r="AO247" t="str">
            <v>65a</v>
          </cell>
        </row>
        <row r="248">
          <cell r="AB248">
            <v>11407303.92</v>
          </cell>
          <cell r="AN248">
            <v>9947142.5291666668</v>
          </cell>
          <cell r="AO248" t="str">
            <v>65a</v>
          </cell>
        </row>
        <row r="249">
          <cell r="AB249">
            <v>65557704.82</v>
          </cell>
          <cell r="AN249">
            <v>66505247.618333347</v>
          </cell>
          <cell r="AO249" t="str">
            <v xml:space="preserve"> </v>
          </cell>
        </row>
        <row r="250">
          <cell r="AB250">
            <v>1448.24</v>
          </cell>
          <cell r="AN250">
            <v>666.37</v>
          </cell>
          <cell r="AO250" t="str">
            <v xml:space="preserve"> </v>
          </cell>
        </row>
        <row r="251">
          <cell r="AB251">
            <v>0</v>
          </cell>
          <cell r="AN251">
            <v>0</v>
          </cell>
          <cell r="AO251" t="str">
            <v>65b</v>
          </cell>
        </row>
        <row r="252">
          <cell r="AB252">
            <v>0</v>
          </cell>
          <cell r="AN252">
            <v>0</v>
          </cell>
        </row>
        <row r="253">
          <cell r="AB253">
            <v>2405.5</v>
          </cell>
          <cell r="AN253">
            <v>-11693.827916666667</v>
          </cell>
        </row>
        <row r="254">
          <cell r="AB254">
            <v>0</v>
          </cell>
          <cell r="AN254">
            <v>33875.055416666662</v>
          </cell>
          <cell r="AO254" t="str">
            <v>65b</v>
          </cell>
        </row>
        <row r="255">
          <cell r="AB255">
            <v>0</v>
          </cell>
          <cell r="AN255">
            <v>28722.269583333331</v>
          </cell>
        </row>
        <row r="256">
          <cell r="AB256">
            <v>1276.2</v>
          </cell>
          <cell r="AN256">
            <v>686901.11250000016</v>
          </cell>
          <cell r="AO256" t="str">
            <v>65b</v>
          </cell>
        </row>
        <row r="257">
          <cell r="AB257">
            <v>67516.460000000006</v>
          </cell>
          <cell r="AN257">
            <v>59841.265833333338</v>
          </cell>
          <cell r="AO257" t="str">
            <v>65a</v>
          </cell>
        </row>
        <row r="258">
          <cell r="AB258">
            <v>533.64</v>
          </cell>
          <cell r="AN258">
            <v>46501.368750000001</v>
          </cell>
          <cell r="AO258" t="str">
            <v>65a</v>
          </cell>
        </row>
        <row r="259">
          <cell r="AB259">
            <v>167308.73000000001</v>
          </cell>
          <cell r="AN259">
            <v>470316.98499999987</v>
          </cell>
          <cell r="AO259" t="str">
            <v>65a</v>
          </cell>
        </row>
        <row r="260">
          <cell r="AB260">
            <v>593764.73</v>
          </cell>
          <cell r="AN260">
            <v>981065.80291666684</v>
          </cell>
          <cell r="AO260" t="str">
            <v>65a</v>
          </cell>
        </row>
        <row r="261">
          <cell r="AB261">
            <v>608272.1</v>
          </cell>
          <cell r="AN261">
            <v>405602.22333333333</v>
          </cell>
        </row>
        <row r="262">
          <cell r="AB262">
            <v>0</v>
          </cell>
          <cell r="AN262">
            <v>153376.68416666667</v>
          </cell>
        </row>
        <row r="263">
          <cell r="AB263">
            <v>928</v>
          </cell>
          <cell r="AN263">
            <v>15566.456666666667</v>
          </cell>
        </row>
        <row r="264">
          <cell r="AB264">
            <v>727781.97</v>
          </cell>
          <cell r="AN264">
            <v>588802.12124999997</v>
          </cell>
        </row>
        <row r="265">
          <cell r="AB265">
            <v>73258</v>
          </cell>
          <cell r="AN265">
            <v>196945.65041666664</v>
          </cell>
        </row>
        <row r="266">
          <cell r="AB266">
            <v>0</v>
          </cell>
          <cell r="AN266">
            <v>153834.93</v>
          </cell>
        </row>
        <row r="267">
          <cell r="AB267">
            <v>0</v>
          </cell>
          <cell r="AN267">
            <v>0</v>
          </cell>
          <cell r="AO267" t="str">
            <v xml:space="preserve"> </v>
          </cell>
        </row>
        <row r="268">
          <cell r="AB268">
            <v>0</v>
          </cell>
          <cell r="AN268">
            <v>0</v>
          </cell>
          <cell r="AO268" t="str">
            <v>65b</v>
          </cell>
        </row>
        <row r="269">
          <cell r="AB269">
            <v>-704300.58</v>
          </cell>
          <cell r="AN269">
            <v>-762055.05999999994</v>
          </cell>
        </row>
        <row r="270">
          <cell r="AB270">
            <v>0</v>
          </cell>
          <cell r="AN270">
            <v>0</v>
          </cell>
          <cell r="AO270" t="str">
            <v>65a</v>
          </cell>
        </row>
        <row r="271">
          <cell r="AB271">
            <v>-188040.46</v>
          </cell>
          <cell r="AN271">
            <v>-259983.76041666666</v>
          </cell>
          <cell r="AO271" t="str">
            <v>65b</v>
          </cell>
        </row>
        <row r="272">
          <cell r="AB272">
            <v>-41487700</v>
          </cell>
          <cell r="AN272">
            <v>-41487700</v>
          </cell>
        </row>
        <row r="273">
          <cell r="AB273">
            <v>0</v>
          </cell>
          <cell r="AN273">
            <v>0</v>
          </cell>
        </row>
        <row r="274">
          <cell r="AB274">
            <v>825652</v>
          </cell>
          <cell r="AN274">
            <v>599755.41666666663</v>
          </cell>
        </row>
        <row r="275">
          <cell r="AB275">
            <v>222060</v>
          </cell>
          <cell r="AN275">
            <v>204427.75</v>
          </cell>
          <cell r="AO275" t="str">
            <v>65b</v>
          </cell>
        </row>
        <row r="276">
          <cell r="AB276">
            <v>0</v>
          </cell>
          <cell r="AN276">
            <v>-121878.65916666668</v>
          </cell>
          <cell r="AO276" t="str">
            <v>65a</v>
          </cell>
        </row>
        <row r="277">
          <cell r="AB277">
            <v>-860740.12</v>
          </cell>
          <cell r="AN277">
            <v>-512625.48499999993</v>
          </cell>
          <cell r="AO277" t="str">
            <v>65a</v>
          </cell>
        </row>
        <row r="278">
          <cell r="AB278">
            <v>0</v>
          </cell>
          <cell r="AN278">
            <v>3843.2320833333338</v>
          </cell>
          <cell r="AO278" t="str">
            <v>65a</v>
          </cell>
        </row>
        <row r="279">
          <cell r="AB279">
            <v>46601.67</v>
          </cell>
          <cell r="AN279">
            <v>120748.51666666668</v>
          </cell>
          <cell r="AO279" t="str">
            <v>65a</v>
          </cell>
        </row>
        <row r="280">
          <cell r="AB280">
            <v>-5275.45</v>
          </cell>
          <cell r="AN280">
            <v>69075.088333333333</v>
          </cell>
          <cell r="AO280" t="str">
            <v>65a</v>
          </cell>
        </row>
        <row r="281">
          <cell r="AB281">
            <v>37708.07</v>
          </cell>
          <cell r="AN281">
            <v>67092.246249999982</v>
          </cell>
          <cell r="AO281" t="str">
            <v>65a</v>
          </cell>
        </row>
        <row r="282">
          <cell r="AB282">
            <v>0</v>
          </cell>
          <cell r="AN282">
            <v>37206.120833333334</v>
          </cell>
          <cell r="AO282" t="str">
            <v>65a</v>
          </cell>
        </row>
        <row r="283">
          <cell r="AB283">
            <v>7231614.8799999999</v>
          </cell>
          <cell r="AN283">
            <v>3600500.1133333333</v>
          </cell>
          <cell r="AO283">
            <v>40</v>
          </cell>
        </row>
        <row r="284">
          <cell r="AB284">
            <v>0</v>
          </cell>
          <cell r="AN284">
            <v>0</v>
          </cell>
        </row>
        <row r="285">
          <cell r="AB285">
            <v>572189.79</v>
          </cell>
          <cell r="AN285">
            <v>657716.03708333336</v>
          </cell>
          <cell r="AO285" t="str">
            <v xml:space="preserve"> </v>
          </cell>
        </row>
        <row r="286">
          <cell r="AB286">
            <v>1030583.88</v>
          </cell>
          <cell r="AN286">
            <v>934256.26291666657</v>
          </cell>
          <cell r="AO286" t="str">
            <v xml:space="preserve"> </v>
          </cell>
        </row>
        <row r="287">
          <cell r="AB287">
            <v>125324.99</v>
          </cell>
          <cell r="AN287">
            <v>119152.40666666668</v>
          </cell>
          <cell r="AO287" t="str">
            <v xml:space="preserve"> </v>
          </cell>
        </row>
        <row r="288">
          <cell r="AB288">
            <v>19225.34</v>
          </cell>
          <cell r="AN288">
            <v>19446.528333333332</v>
          </cell>
          <cell r="AO288" t="str">
            <v xml:space="preserve"> </v>
          </cell>
        </row>
        <row r="289">
          <cell r="AB289">
            <v>0</v>
          </cell>
          <cell r="AN289">
            <v>0</v>
          </cell>
          <cell r="AO289" t="str">
            <v xml:space="preserve"> </v>
          </cell>
        </row>
        <row r="290">
          <cell r="AB290">
            <v>3923076.58</v>
          </cell>
          <cell r="AN290">
            <v>3925921.1716666664</v>
          </cell>
          <cell r="AO290" t="str">
            <v xml:space="preserve"> </v>
          </cell>
        </row>
        <row r="291">
          <cell r="AB291">
            <v>1111480.51</v>
          </cell>
          <cell r="AN291">
            <v>1184995.9208333332</v>
          </cell>
          <cell r="AO291" t="str">
            <v xml:space="preserve"> </v>
          </cell>
        </row>
        <row r="292">
          <cell r="AB292">
            <v>0</v>
          </cell>
          <cell r="AN292">
            <v>0</v>
          </cell>
        </row>
        <row r="293">
          <cell r="AB293">
            <v>2637032.69</v>
          </cell>
          <cell r="AN293">
            <v>2684186.3008333337</v>
          </cell>
          <cell r="AO293" t="str">
            <v xml:space="preserve"> </v>
          </cell>
        </row>
        <row r="294">
          <cell r="AB294">
            <v>7359.29</v>
          </cell>
          <cell r="AN294">
            <v>7359.2899999999981</v>
          </cell>
          <cell r="AO294" t="str">
            <v>65b</v>
          </cell>
        </row>
        <row r="295">
          <cell r="AB295">
            <v>354008.19</v>
          </cell>
          <cell r="AN295">
            <v>354008.19</v>
          </cell>
          <cell r="AO295" t="str">
            <v>65b</v>
          </cell>
        </row>
        <row r="296">
          <cell r="AB296">
            <v>0</v>
          </cell>
          <cell r="AN296">
            <v>0</v>
          </cell>
          <cell r="AO296" t="str">
            <v xml:space="preserve"> </v>
          </cell>
        </row>
        <row r="297">
          <cell r="AB297">
            <v>1357044.6</v>
          </cell>
          <cell r="AN297">
            <v>1358124.6708333332</v>
          </cell>
          <cell r="AO297" t="str">
            <v>65b</v>
          </cell>
        </row>
        <row r="298">
          <cell r="AB298">
            <v>59.22</v>
          </cell>
          <cell r="AN298">
            <v>226.11750000000004</v>
          </cell>
        </row>
        <row r="299">
          <cell r="AB299">
            <v>98202.36</v>
          </cell>
          <cell r="AN299">
            <v>70091.861666666664</v>
          </cell>
        </row>
        <row r="300">
          <cell r="AB300">
            <v>65.900000000000006</v>
          </cell>
          <cell r="AN300">
            <v>110.46124999999996</v>
          </cell>
        </row>
        <row r="301">
          <cell r="AB301">
            <v>156778.10999999999</v>
          </cell>
          <cell r="AN301">
            <v>144056.90166666664</v>
          </cell>
        </row>
        <row r="302">
          <cell r="AB302">
            <v>0</v>
          </cell>
          <cell r="AN302">
            <v>0</v>
          </cell>
        </row>
        <row r="303">
          <cell r="AB303">
            <v>494245.66</v>
          </cell>
          <cell r="AN303">
            <v>563111.10916666675</v>
          </cell>
        </row>
        <row r="304">
          <cell r="AB304">
            <v>338925.45</v>
          </cell>
          <cell r="AN304">
            <v>82554.491666666669</v>
          </cell>
        </row>
        <row r="305">
          <cell r="AB305">
            <v>0</v>
          </cell>
          <cell r="AN305">
            <v>0</v>
          </cell>
          <cell r="AO305" t="str">
            <v xml:space="preserve"> </v>
          </cell>
        </row>
        <row r="306">
          <cell r="AB306">
            <v>0</v>
          </cell>
          <cell r="AN306">
            <v>0</v>
          </cell>
          <cell r="AO306" t="str">
            <v xml:space="preserve"> </v>
          </cell>
        </row>
        <row r="307">
          <cell r="AB307">
            <v>0</v>
          </cell>
          <cell r="AN307">
            <v>0</v>
          </cell>
          <cell r="AO307" t="str">
            <v xml:space="preserve"> </v>
          </cell>
        </row>
        <row r="308">
          <cell r="AB308">
            <v>0</v>
          </cell>
          <cell r="AN308">
            <v>0</v>
          </cell>
          <cell r="AO308" t="str">
            <v>65a</v>
          </cell>
        </row>
        <row r="309">
          <cell r="AB309">
            <v>0</v>
          </cell>
          <cell r="AN309">
            <v>-2932.5733333333333</v>
          </cell>
        </row>
        <row r="310">
          <cell r="AB310">
            <v>0</v>
          </cell>
          <cell r="AN310">
            <v>-1264.2662499999999</v>
          </cell>
          <cell r="AO310" t="str">
            <v>65b</v>
          </cell>
        </row>
        <row r="311">
          <cell r="AB311">
            <v>0</v>
          </cell>
          <cell r="AN311">
            <v>0</v>
          </cell>
        </row>
        <row r="312">
          <cell r="AB312">
            <v>4721021.2699999996</v>
          </cell>
          <cell r="AN312">
            <v>5227346.2262500003</v>
          </cell>
          <cell r="AO312" t="str">
            <v>65a</v>
          </cell>
        </row>
        <row r="313">
          <cell r="AB313">
            <v>2836421.87</v>
          </cell>
          <cell r="AN313">
            <v>2868952.8283333336</v>
          </cell>
        </row>
        <row r="314">
          <cell r="AB314">
            <v>-4721021.2699999996</v>
          </cell>
          <cell r="AN314">
            <v>-5199695.9237500001</v>
          </cell>
          <cell r="AO314" t="str">
            <v>65a</v>
          </cell>
        </row>
        <row r="315">
          <cell r="AB315">
            <v>2192286.79</v>
          </cell>
          <cell r="AN315">
            <v>2216670.4983333326</v>
          </cell>
        </row>
        <row r="316">
          <cell r="AB316">
            <v>0</v>
          </cell>
          <cell r="AN316">
            <v>0</v>
          </cell>
        </row>
        <row r="317">
          <cell r="AB317">
            <v>10572727</v>
          </cell>
          <cell r="AN317">
            <v>11436204.515000001</v>
          </cell>
        </row>
        <row r="318">
          <cell r="AB318">
            <v>3848177.76</v>
          </cell>
          <cell r="AN318">
            <v>3872220.0808333331</v>
          </cell>
          <cell r="AO318" t="str">
            <v>65b</v>
          </cell>
        </row>
        <row r="319">
          <cell r="AB319">
            <v>2147553.89</v>
          </cell>
          <cell r="AN319">
            <v>2137950.2512500002</v>
          </cell>
          <cell r="AO319" t="str">
            <v>65a</v>
          </cell>
        </row>
        <row r="320">
          <cell r="AB320">
            <v>2958340.19</v>
          </cell>
          <cell r="AN320">
            <v>2499029.757916667</v>
          </cell>
        </row>
        <row r="321">
          <cell r="AB321">
            <v>0</v>
          </cell>
          <cell r="AN321">
            <v>0</v>
          </cell>
          <cell r="AO321" t="str">
            <v>41</v>
          </cell>
        </row>
        <row r="322">
          <cell r="AB322">
            <v>1422947.12</v>
          </cell>
          <cell r="AN322">
            <v>1354044.1820833336</v>
          </cell>
          <cell r="AO322" t="str">
            <v>65a</v>
          </cell>
        </row>
        <row r="323">
          <cell r="AB323">
            <v>0</v>
          </cell>
          <cell r="AN323">
            <v>0</v>
          </cell>
          <cell r="AO323" t="str">
            <v>65a</v>
          </cell>
        </row>
        <row r="324">
          <cell r="AB324">
            <v>250817.5</v>
          </cell>
          <cell r="AN324">
            <v>181387.84208333332</v>
          </cell>
          <cell r="AO324" t="str">
            <v>65a</v>
          </cell>
        </row>
        <row r="325">
          <cell r="AB325">
            <v>42792.49</v>
          </cell>
          <cell r="AN325">
            <v>55403.834583333322</v>
          </cell>
          <cell r="AO325" t="str">
            <v>65a</v>
          </cell>
        </row>
        <row r="326">
          <cell r="AB326">
            <v>-21117.83</v>
          </cell>
          <cell r="AN326">
            <v>-25958.445000000007</v>
          </cell>
          <cell r="AO326" t="str">
            <v>65a</v>
          </cell>
        </row>
        <row r="327">
          <cell r="AB327">
            <v>22845369.129999999</v>
          </cell>
          <cell r="AN327">
            <v>9032550.8670833353</v>
          </cell>
          <cell r="AO327" t="str">
            <v>65b</v>
          </cell>
        </row>
        <row r="328">
          <cell r="AB328">
            <v>5226846.07</v>
          </cell>
          <cell r="AN328">
            <v>6095338.3849999988</v>
          </cell>
          <cell r="AO328" t="str">
            <v>65b</v>
          </cell>
        </row>
        <row r="329">
          <cell r="AB329">
            <v>16505606.880000001</v>
          </cell>
          <cell r="AN329">
            <v>12512721.42375</v>
          </cell>
          <cell r="AO329" t="str">
            <v>65b</v>
          </cell>
        </row>
        <row r="330">
          <cell r="AB330">
            <v>576201.30000000005</v>
          </cell>
          <cell r="AN330">
            <v>541186.29999999993</v>
          </cell>
          <cell r="AO330" t="str">
            <v>65b</v>
          </cell>
        </row>
        <row r="331">
          <cell r="AB331">
            <v>6395.07</v>
          </cell>
          <cell r="AN331">
            <v>3630.0791666666678</v>
          </cell>
          <cell r="AO331" t="str">
            <v>65b</v>
          </cell>
        </row>
        <row r="332">
          <cell r="AB332">
            <v>0</v>
          </cell>
          <cell r="AN332">
            <v>0</v>
          </cell>
          <cell r="AO332" t="str">
            <v>65a</v>
          </cell>
        </row>
        <row r="333">
          <cell r="AB333">
            <v>287570.48</v>
          </cell>
          <cell r="AN333">
            <v>680741.73458333325</v>
          </cell>
          <cell r="AO333" t="str">
            <v>65a</v>
          </cell>
        </row>
        <row r="334">
          <cell r="AB334">
            <v>4845.53</v>
          </cell>
          <cell r="AN334">
            <v>6106.7104166666659</v>
          </cell>
        </row>
        <row r="335">
          <cell r="AB335">
            <v>5378</v>
          </cell>
          <cell r="AN335">
            <v>7462.1483333333335</v>
          </cell>
          <cell r="AO335" t="str">
            <v>65a</v>
          </cell>
        </row>
        <row r="336">
          <cell r="AB336">
            <v>823670.69</v>
          </cell>
          <cell r="AN336">
            <v>646609.08416666661</v>
          </cell>
          <cell r="AO336" t="str">
            <v>65a</v>
          </cell>
        </row>
        <row r="337">
          <cell r="AB337">
            <v>34041.68</v>
          </cell>
          <cell r="AN337">
            <v>15423.300000000001</v>
          </cell>
        </row>
        <row r="338">
          <cell r="AB338">
            <v>0</v>
          </cell>
          <cell r="AN338">
            <v>0</v>
          </cell>
          <cell r="AO338" t="str">
            <v>65a</v>
          </cell>
        </row>
        <row r="339">
          <cell r="AB339">
            <v>13681.06</v>
          </cell>
          <cell r="AN339">
            <v>36650.659166666672</v>
          </cell>
          <cell r="AO339" t="str">
            <v>65a</v>
          </cell>
        </row>
        <row r="340">
          <cell r="AB340">
            <v>33187.5</v>
          </cell>
          <cell r="AN340">
            <v>22508.721666666665</v>
          </cell>
          <cell r="AO340" t="str">
            <v>65a</v>
          </cell>
        </row>
        <row r="341">
          <cell r="AB341">
            <v>759744</v>
          </cell>
          <cell r="AN341">
            <v>662932.37541666662</v>
          </cell>
          <cell r="AO341" t="str">
            <v>65a</v>
          </cell>
        </row>
        <row r="342">
          <cell r="AB342">
            <v>4313.3999999999996</v>
          </cell>
          <cell r="AN342">
            <v>11853.29166666667</v>
          </cell>
          <cell r="AO342" t="str">
            <v>65a</v>
          </cell>
        </row>
        <row r="343">
          <cell r="AB343">
            <v>0</v>
          </cell>
          <cell r="AN343">
            <v>0</v>
          </cell>
        </row>
        <row r="344">
          <cell r="AB344">
            <v>0</v>
          </cell>
          <cell r="AN344">
            <v>28968.752499999999</v>
          </cell>
          <cell r="AO344" t="str">
            <v>65a</v>
          </cell>
        </row>
        <row r="345">
          <cell r="AB345">
            <v>0</v>
          </cell>
          <cell r="AN345">
            <v>0</v>
          </cell>
        </row>
        <row r="346">
          <cell r="AB346">
            <v>0</v>
          </cell>
          <cell r="AN346">
            <v>0</v>
          </cell>
        </row>
        <row r="347">
          <cell r="AB347">
            <v>0</v>
          </cell>
          <cell r="AN347">
            <v>0</v>
          </cell>
        </row>
        <row r="348">
          <cell r="AB348">
            <v>0</v>
          </cell>
          <cell r="AN348">
            <v>0</v>
          </cell>
        </row>
        <row r="349">
          <cell r="AB349">
            <v>0</v>
          </cell>
          <cell r="AN349">
            <v>0</v>
          </cell>
        </row>
        <row r="350">
          <cell r="AB350">
            <v>0</v>
          </cell>
          <cell r="AN350">
            <v>0</v>
          </cell>
        </row>
        <row r="351">
          <cell r="AB351">
            <v>0</v>
          </cell>
          <cell r="AN351">
            <v>0</v>
          </cell>
        </row>
        <row r="352">
          <cell r="AB352">
            <v>0</v>
          </cell>
          <cell r="AN352">
            <v>0</v>
          </cell>
        </row>
        <row r="353">
          <cell r="AB353">
            <v>0</v>
          </cell>
          <cell r="AN353">
            <v>0</v>
          </cell>
        </row>
        <row r="354">
          <cell r="AB354">
            <v>0</v>
          </cell>
          <cell r="AN354">
            <v>0</v>
          </cell>
        </row>
        <row r="355">
          <cell r="AB355">
            <v>0</v>
          </cell>
          <cell r="AN355">
            <v>0</v>
          </cell>
        </row>
        <row r="356">
          <cell r="AB356">
            <v>7619.56</v>
          </cell>
          <cell r="AN356">
            <v>6125.9758333333339</v>
          </cell>
          <cell r="AO356" t="str">
            <v>65a</v>
          </cell>
        </row>
        <row r="357">
          <cell r="AB357">
            <v>634331.06000000006</v>
          </cell>
          <cell r="AN357">
            <v>414599.38166666665</v>
          </cell>
          <cell r="AO357" t="str">
            <v>65a</v>
          </cell>
        </row>
        <row r="358">
          <cell r="AB358">
            <v>68080.509999999995</v>
          </cell>
          <cell r="AN358">
            <v>99502.51</v>
          </cell>
          <cell r="AO358" t="str">
            <v>65b</v>
          </cell>
        </row>
        <row r="359">
          <cell r="AB359">
            <v>166029.35999999999</v>
          </cell>
          <cell r="AN359">
            <v>359695.8033333334</v>
          </cell>
          <cell r="AO359" t="str">
            <v>65a</v>
          </cell>
        </row>
        <row r="360">
          <cell r="AB360">
            <v>0</v>
          </cell>
          <cell r="AN360">
            <v>0</v>
          </cell>
          <cell r="AO360" t="str">
            <v>65a</v>
          </cell>
        </row>
        <row r="361">
          <cell r="AB361">
            <v>0</v>
          </cell>
          <cell r="AN361">
            <v>0</v>
          </cell>
        </row>
        <row r="362">
          <cell r="AB362">
            <v>2649.96</v>
          </cell>
          <cell r="AN362">
            <v>1324.1266666666663</v>
          </cell>
          <cell r="AO362" t="str">
            <v>65a</v>
          </cell>
        </row>
        <row r="363">
          <cell r="AB363">
            <v>6280.51</v>
          </cell>
          <cell r="AN363">
            <v>4972.0704166666674</v>
          </cell>
        </row>
        <row r="364">
          <cell r="AB364">
            <v>0</v>
          </cell>
          <cell r="AN364">
            <v>0</v>
          </cell>
        </row>
        <row r="365">
          <cell r="AB365">
            <v>8441.76</v>
          </cell>
          <cell r="AN365">
            <v>43099.188750000001</v>
          </cell>
          <cell r="AO365" t="str">
            <v>65a</v>
          </cell>
        </row>
        <row r="366">
          <cell r="AB366">
            <v>18133.32</v>
          </cell>
          <cell r="AN366">
            <v>17780.018749999999</v>
          </cell>
          <cell r="AO366" t="str">
            <v>65a</v>
          </cell>
        </row>
        <row r="367">
          <cell r="AB367">
            <v>25200.9</v>
          </cell>
          <cell r="AN367">
            <v>46166.786666666674</v>
          </cell>
        </row>
        <row r="368">
          <cell r="AB368">
            <v>25200.89</v>
          </cell>
          <cell r="AN368">
            <v>46166.798749999994</v>
          </cell>
        </row>
        <row r="369">
          <cell r="AB369">
            <v>598138.18999999994</v>
          </cell>
          <cell r="AN369">
            <v>668507.45000000019</v>
          </cell>
        </row>
        <row r="370">
          <cell r="AB370">
            <v>2262000</v>
          </cell>
          <cell r="AN370">
            <v>2212040.5683333334</v>
          </cell>
        </row>
        <row r="371">
          <cell r="AB371">
            <v>0</v>
          </cell>
          <cell r="AN371">
            <v>150159.4325</v>
          </cell>
          <cell r="AO371" t="str">
            <v>65b</v>
          </cell>
        </row>
        <row r="372">
          <cell r="AB372">
            <v>0</v>
          </cell>
          <cell r="AN372">
            <v>0</v>
          </cell>
          <cell r="AO372" t="str">
            <v>65a</v>
          </cell>
        </row>
        <row r="373">
          <cell r="AB373">
            <v>0</v>
          </cell>
          <cell r="AN373">
            <v>0</v>
          </cell>
          <cell r="AO373" t="str">
            <v>65a</v>
          </cell>
        </row>
        <row r="374">
          <cell r="AB374">
            <v>50520.11</v>
          </cell>
          <cell r="AN374">
            <v>43442.523333333324</v>
          </cell>
          <cell r="AO374" t="str">
            <v>65a</v>
          </cell>
        </row>
        <row r="375">
          <cell r="AB375">
            <v>39229.1</v>
          </cell>
          <cell r="AN375">
            <v>75516.625</v>
          </cell>
          <cell r="AO375" t="str">
            <v>65a</v>
          </cell>
        </row>
        <row r="376">
          <cell r="AB376">
            <v>0</v>
          </cell>
          <cell r="AN376">
            <v>0</v>
          </cell>
        </row>
        <row r="377">
          <cell r="AB377">
            <v>32466.61</v>
          </cell>
          <cell r="AN377">
            <v>7594.2945833333333</v>
          </cell>
          <cell r="AO377" t="str">
            <v>65a</v>
          </cell>
        </row>
        <row r="378">
          <cell r="AB378">
            <v>38352.01</v>
          </cell>
          <cell r="AN378">
            <v>19879.167916666665</v>
          </cell>
        </row>
        <row r="379">
          <cell r="AB379">
            <v>36720</v>
          </cell>
          <cell r="AN379">
            <v>19312.5</v>
          </cell>
          <cell r="AO379" t="str">
            <v>65b</v>
          </cell>
        </row>
        <row r="380">
          <cell r="AB380">
            <v>0</v>
          </cell>
          <cell r="AN380">
            <v>0</v>
          </cell>
          <cell r="AO380" t="str">
            <v>65a</v>
          </cell>
        </row>
        <row r="381">
          <cell r="AB381">
            <v>134299.78</v>
          </cell>
          <cell r="AN381">
            <v>245653.81208333335</v>
          </cell>
        </row>
        <row r="382">
          <cell r="AB382">
            <v>0</v>
          </cell>
          <cell r="AN382">
            <v>0</v>
          </cell>
          <cell r="AO382" t="str">
            <v>65a</v>
          </cell>
        </row>
        <row r="383">
          <cell r="AB383">
            <v>64999.97</v>
          </cell>
          <cell r="AN383">
            <v>111041.65541666669</v>
          </cell>
          <cell r="AO383" t="str">
            <v>65a</v>
          </cell>
        </row>
        <row r="384">
          <cell r="AB384">
            <v>0</v>
          </cell>
          <cell r="AN384">
            <v>0</v>
          </cell>
        </row>
        <row r="385">
          <cell r="AB385">
            <v>273544.59999999998</v>
          </cell>
          <cell r="AN385">
            <v>58619.3675</v>
          </cell>
          <cell r="AO385" t="str">
            <v>65a</v>
          </cell>
        </row>
        <row r="386">
          <cell r="AB386">
            <v>0</v>
          </cell>
          <cell r="AN386">
            <v>0</v>
          </cell>
          <cell r="AO386">
            <v>41</v>
          </cell>
        </row>
        <row r="387">
          <cell r="AB387">
            <v>0</v>
          </cell>
          <cell r="AN387">
            <v>0</v>
          </cell>
          <cell r="AO387">
            <v>41</v>
          </cell>
        </row>
        <row r="388">
          <cell r="AB388">
            <v>0</v>
          </cell>
          <cell r="AN388">
            <v>649.12708333333319</v>
          </cell>
          <cell r="AO388">
            <v>41</v>
          </cell>
        </row>
        <row r="389">
          <cell r="AB389">
            <v>0</v>
          </cell>
          <cell r="AN389">
            <v>0</v>
          </cell>
          <cell r="AO389">
            <v>41</v>
          </cell>
        </row>
        <row r="390">
          <cell r="AB390">
            <v>0</v>
          </cell>
          <cell r="AN390">
            <v>0</v>
          </cell>
          <cell r="AO390">
            <v>41</v>
          </cell>
        </row>
        <row r="391">
          <cell r="AB391">
            <v>331164.63</v>
          </cell>
          <cell r="AN391">
            <v>71331.551250000004</v>
          </cell>
          <cell r="AO391" t="str">
            <v>41</v>
          </cell>
        </row>
        <row r="392">
          <cell r="AB392">
            <v>18240</v>
          </cell>
          <cell r="AN392">
            <v>9500</v>
          </cell>
          <cell r="AO392">
            <v>41</v>
          </cell>
        </row>
        <row r="393">
          <cell r="AB393">
            <v>0</v>
          </cell>
          <cell r="AN393">
            <v>0</v>
          </cell>
          <cell r="AO393">
            <v>41</v>
          </cell>
        </row>
        <row r="394">
          <cell r="AB394">
            <v>0</v>
          </cell>
          <cell r="AN394">
            <v>0</v>
          </cell>
          <cell r="AO394">
            <v>41</v>
          </cell>
        </row>
        <row r="395">
          <cell r="AB395">
            <v>0</v>
          </cell>
          <cell r="AN395">
            <v>0</v>
          </cell>
          <cell r="AO395">
            <v>41</v>
          </cell>
        </row>
        <row r="396">
          <cell r="AB396">
            <v>0</v>
          </cell>
          <cell r="AN396">
            <v>0</v>
          </cell>
          <cell r="AO396">
            <v>41</v>
          </cell>
        </row>
        <row r="397">
          <cell r="AB397">
            <v>0</v>
          </cell>
          <cell r="AN397">
            <v>0</v>
          </cell>
          <cell r="AO397">
            <v>41</v>
          </cell>
        </row>
        <row r="398">
          <cell r="AB398">
            <v>0</v>
          </cell>
          <cell r="AN398">
            <v>0</v>
          </cell>
          <cell r="AO398">
            <v>41</v>
          </cell>
        </row>
        <row r="399">
          <cell r="AB399">
            <v>728.34</v>
          </cell>
          <cell r="AN399">
            <v>738.33416666666665</v>
          </cell>
          <cell r="AO399" t="str">
            <v>41</v>
          </cell>
        </row>
        <row r="400">
          <cell r="AB400">
            <v>0</v>
          </cell>
          <cell r="AN400">
            <v>0</v>
          </cell>
          <cell r="AO400" t="str">
            <v>41</v>
          </cell>
        </row>
        <row r="401">
          <cell r="AB401">
            <v>0</v>
          </cell>
          <cell r="AN401">
            <v>0</v>
          </cell>
          <cell r="AO401" t="str">
            <v>41</v>
          </cell>
        </row>
        <row r="402">
          <cell r="AB402">
            <v>0</v>
          </cell>
          <cell r="AN402">
            <v>0</v>
          </cell>
          <cell r="AO402" t="str">
            <v>41</v>
          </cell>
        </row>
        <row r="403">
          <cell r="AB403">
            <v>0</v>
          </cell>
          <cell r="AN403">
            <v>0</v>
          </cell>
          <cell r="AO403" t="str">
            <v>41</v>
          </cell>
        </row>
        <row r="404">
          <cell r="AB404">
            <v>0</v>
          </cell>
          <cell r="AN404">
            <v>-1.0275000000000001</v>
          </cell>
          <cell r="AO404" t="str">
            <v>41</v>
          </cell>
        </row>
        <row r="405">
          <cell r="AB405">
            <v>0</v>
          </cell>
          <cell r="AN405">
            <v>0</v>
          </cell>
          <cell r="AO405" t="str">
            <v>41</v>
          </cell>
        </row>
        <row r="406">
          <cell r="AB406">
            <v>0</v>
          </cell>
          <cell r="AN406">
            <v>2.4683333333333333</v>
          </cell>
          <cell r="AO406" t="str">
            <v>41</v>
          </cell>
        </row>
        <row r="407">
          <cell r="AB407">
            <v>2423.96</v>
          </cell>
          <cell r="AN407">
            <v>1110.9816666666668</v>
          </cell>
          <cell r="AO407" t="str">
            <v>41</v>
          </cell>
        </row>
        <row r="408">
          <cell r="AB408">
            <v>55401936</v>
          </cell>
          <cell r="AN408">
            <v>58614595.25</v>
          </cell>
          <cell r="AO408" t="str">
            <v xml:space="preserve"> </v>
          </cell>
        </row>
        <row r="409">
          <cell r="AB409">
            <v>13122447.779999999</v>
          </cell>
          <cell r="AN409">
            <v>22637718.637916666</v>
          </cell>
          <cell r="AO409" t="str">
            <v>65b</v>
          </cell>
        </row>
        <row r="410">
          <cell r="AB410">
            <v>934907.55</v>
          </cell>
          <cell r="AN410">
            <v>1086343.9495833335</v>
          </cell>
          <cell r="AO410" t="str">
            <v xml:space="preserve"> </v>
          </cell>
        </row>
        <row r="411">
          <cell r="AB411">
            <v>-56336844</v>
          </cell>
          <cell r="AN411">
            <v>-37783158.25</v>
          </cell>
        </row>
        <row r="412">
          <cell r="AB412">
            <v>-13122448</v>
          </cell>
          <cell r="AN412">
            <v>-16492420.083333334</v>
          </cell>
          <cell r="AO412" t="str">
            <v>65b</v>
          </cell>
        </row>
        <row r="413">
          <cell r="AB413">
            <v>10416107.560000001</v>
          </cell>
          <cell r="AN413">
            <v>1383664.6833333333</v>
          </cell>
        </row>
        <row r="414">
          <cell r="AB414">
            <v>-280083</v>
          </cell>
          <cell r="AN414">
            <v>252788.125</v>
          </cell>
          <cell r="AO414" t="str">
            <v>41</v>
          </cell>
        </row>
        <row r="415">
          <cell r="AB415">
            <v>4297216</v>
          </cell>
          <cell r="AN415">
            <v>2955821.5</v>
          </cell>
          <cell r="AO415" t="str">
            <v>41</v>
          </cell>
        </row>
        <row r="416">
          <cell r="AB416">
            <v>-59899</v>
          </cell>
          <cell r="AN416">
            <v>2899347.4583333335</v>
          </cell>
          <cell r="AO416" t="str">
            <v>41</v>
          </cell>
        </row>
        <row r="417">
          <cell r="AB417">
            <v>8910029</v>
          </cell>
          <cell r="AN417">
            <v>7243287.625</v>
          </cell>
          <cell r="AO417" t="str">
            <v>41</v>
          </cell>
        </row>
        <row r="418">
          <cell r="AB418">
            <v>1484498.2</v>
          </cell>
          <cell r="AN418">
            <v>1534962.6999999995</v>
          </cell>
          <cell r="AO418" t="str">
            <v>5</v>
          </cell>
        </row>
        <row r="419">
          <cell r="AB419">
            <v>0</v>
          </cell>
          <cell r="AN419">
            <v>0</v>
          </cell>
          <cell r="AO419" t="str">
            <v>5</v>
          </cell>
        </row>
        <row r="420">
          <cell r="AB420">
            <v>84854</v>
          </cell>
          <cell r="AN420">
            <v>87362</v>
          </cell>
          <cell r="AO420" t="str">
            <v>5</v>
          </cell>
        </row>
        <row r="421">
          <cell r="AB421">
            <v>0</v>
          </cell>
          <cell r="AN421">
            <v>145417.71875</v>
          </cell>
          <cell r="AO421" t="str">
            <v>5</v>
          </cell>
        </row>
        <row r="422">
          <cell r="AB422">
            <v>92251.75</v>
          </cell>
          <cell r="AN422">
            <v>212115.30374999999</v>
          </cell>
          <cell r="AO422" t="str">
            <v>5</v>
          </cell>
        </row>
        <row r="423">
          <cell r="AB423">
            <v>405214.23</v>
          </cell>
          <cell r="AN423">
            <v>445187.73</v>
          </cell>
          <cell r="AO423" t="str">
            <v>5</v>
          </cell>
        </row>
        <row r="424">
          <cell r="AB424">
            <v>43695.22</v>
          </cell>
          <cell r="AN424">
            <v>50594.44</v>
          </cell>
          <cell r="AO424" t="str">
            <v>5</v>
          </cell>
        </row>
        <row r="425">
          <cell r="AB425">
            <v>186410.3</v>
          </cell>
          <cell r="AN425">
            <v>214371.86000000002</v>
          </cell>
          <cell r="AO425" t="str">
            <v>5</v>
          </cell>
        </row>
        <row r="426">
          <cell r="AB426">
            <v>0</v>
          </cell>
          <cell r="AN426">
            <v>12793.300833333333</v>
          </cell>
          <cell r="AO426" t="str">
            <v>5</v>
          </cell>
        </row>
        <row r="427">
          <cell r="AB427">
            <v>0</v>
          </cell>
          <cell r="AN427">
            <v>11189.38875</v>
          </cell>
          <cell r="AO427" t="str">
            <v>5</v>
          </cell>
        </row>
        <row r="428">
          <cell r="AB428">
            <v>0</v>
          </cell>
          <cell r="AN428">
            <v>208644.91</v>
          </cell>
          <cell r="AO428" t="str">
            <v>5</v>
          </cell>
        </row>
        <row r="429">
          <cell r="AB429">
            <v>0</v>
          </cell>
          <cell r="AN429">
            <v>177947.74958333335</v>
          </cell>
          <cell r="AO429" t="str">
            <v>5</v>
          </cell>
        </row>
        <row r="430">
          <cell r="AB430">
            <v>0</v>
          </cell>
          <cell r="AN430">
            <v>591888.40416666667</v>
          </cell>
          <cell r="AO430" t="str">
            <v>5</v>
          </cell>
        </row>
        <row r="431">
          <cell r="AB431">
            <v>0</v>
          </cell>
          <cell r="AN431">
            <v>181218.59416666665</v>
          </cell>
          <cell r="AO431" t="str">
            <v>5</v>
          </cell>
        </row>
        <row r="432">
          <cell r="AB432">
            <v>93821.56</v>
          </cell>
          <cell r="AN432">
            <v>190733.79583333337</v>
          </cell>
          <cell r="AO432" t="str">
            <v>5</v>
          </cell>
        </row>
        <row r="433">
          <cell r="AB433">
            <v>0</v>
          </cell>
          <cell r="AN433">
            <v>0</v>
          </cell>
          <cell r="AO433" t="str">
            <v>5</v>
          </cell>
        </row>
        <row r="434">
          <cell r="AB434">
            <v>67911.08</v>
          </cell>
          <cell r="AN434">
            <v>80607.14</v>
          </cell>
          <cell r="AO434" t="str">
            <v>5</v>
          </cell>
        </row>
        <row r="435">
          <cell r="AB435">
            <v>0</v>
          </cell>
          <cell r="AN435">
            <v>0</v>
          </cell>
          <cell r="AO435" t="str">
            <v>5</v>
          </cell>
        </row>
        <row r="436">
          <cell r="AB436">
            <v>0</v>
          </cell>
          <cell r="AN436">
            <v>2.5000000000000001E-3</v>
          </cell>
          <cell r="AO436" t="str">
            <v>5</v>
          </cell>
        </row>
        <row r="437">
          <cell r="AB437">
            <v>0</v>
          </cell>
          <cell r="AN437">
            <v>0</v>
          </cell>
          <cell r="AO437" t="str">
            <v>5</v>
          </cell>
        </row>
        <row r="438">
          <cell r="AB438">
            <v>0</v>
          </cell>
          <cell r="AN438">
            <v>0</v>
          </cell>
          <cell r="AO438" t="str">
            <v>5</v>
          </cell>
        </row>
        <row r="439">
          <cell r="AB439">
            <v>0</v>
          </cell>
          <cell r="AN439">
            <v>0</v>
          </cell>
          <cell r="AO439" t="str">
            <v>5</v>
          </cell>
        </row>
        <row r="440">
          <cell r="AB440">
            <v>0</v>
          </cell>
          <cell r="AN440">
            <v>0</v>
          </cell>
          <cell r="AO440" t="str">
            <v>5</v>
          </cell>
        </row>
        <row r="441">
          <cell r="AB441">
            <v>0</v>
          </cell>
          <cell r="AN441">
            <v>314.70666666666665</v>
          </cell>
          <cell r="AO441" t="str">
            <v>5</v>
          </cell>
        </row>
        <row r="442">
          <cell r="AB442">
            <v>42998.27</v>
          </cell>
          <cell r="AN442">
            <v>61426.114999999991</v>
          </cell>
          <cell r="AO442" t="str">
            <v>5</v>
          </cell>
        </row>
        <row r="443">
          <cell r="AB443">
            <v>0</v>
          </cell>
          <cell r="AN443">
            <v>90771.483750000014</v>
          </cell>
          <cell r="AO443" t="str">
            <v>5</v>
          </cell>
        </row>
        <row r="444">
          <cell r="AB444">
            <v>0</v>
          </cell>
          <cell r="AN444">
            <v>0</v>
          </cell>
          <cell r="AO444" t="str">
            <v>5</v>
          </cell>
        </row>
        <row r="445">
          <cell r="AB445">
            <v>0</v>
          </cell>
          <cell r="AN445">
            <v>1501.8595833333331</v>
          </cell>
          <cell r="AO445" t="str">
            <v>5</v>
          </cell>
        </row>
        <row r="446">
          <cell r="AB446">
            <v>438.15</v>
          </cell>
          <cell r="AN446">
            <v>1752.7050000000002</v>
          </cell>
          <cell r="AO446" t="str">
            <v>5</v>
          </cell>
        </row>
        <row r="447">
          <cell r="AB447">
            <v>1606.7</v>
          </cell>
          <cell r="AN447">
            <v>6426.7849999999999</v>
          </cell>
          <cell r="AO447" t="str">
            <v>5</v>
          </cell>
        </row>
        <row r="448">
          <cell r="AB448">
            <v>358391.11</v>
          </cell>
          <cell r="AN448">
            <v>367204.02999999997</v>
          </cell>
          <cell r="AO448" t="str">
            <v>5</v>
          </cell>
        </row>
        <row r="449">
          <cell r="AB449">
            <v>17116.77</v>
          </cell>
          <cell r="AN449">
            <v>29993.054999999997</v>
          </cell>
          <cell r="AO449" t="str">
            <v>5</v>
          </cell>
        </row>
        <row r="450">
          <cell r="AB450">
            <v>894932.07</v>
          </cell>
          <cell r="AN450">
            <v>913839.09</v>
          </cell>
          <cell r="AO450" t="str">
            <v>5</v>
          </cell>
        </row>
        <row r="451">
          <cell r="AB451">
            <v>2445081.71</v>
          </cell>
          <cell r="AN451">
            <v>2497800.4912500004</v>
          </cell>
          <cell r="AO451" t="str">
            <v>5</v>
          </cell>
        </row>
        <row r="452">
          <cell r="AB452">
            <v>596695.77</v>
          </cell>
          <cell r="AN452">
            <v>651522.32999999996</v>
          </cell>
          <cell r="AO452" t="str">
            <v>5</v>
          </cell>
        </row>
        <row r="453">
          <cell r="AB453">
            <v>809921.63</v>
          </cell>
          <cell r="AN453">
            <v>823708.99458333338</v>
          </cell>
          <cell r="AO453" t="str">
            <v>5</v>
          </cell>
        </row>
        <row r="454">
          <cell r="AB454">
            <v>1094184.96</v>
          </cell>
          <cell r="AN454">
            <v>1179723.8400000001</v>
          </cell>
          <cell r="AO454" t="str">
            <v>5</v>
          </cell>
        </row>
        <row r="455">
          <cell r="AB455">
            <v>120323.01</v>
          </cell>
          <cell r="AN455">
            <v>132497.37</v>
          </cell>
          <cell r="AO455" t="str">
            <v>5</v>
          </cell>
        </row>
        <row r="456">
          <cell r="AB456">
            <v>1340324.07</v>
          </cell>
          <cell r="AN456">
            <v>1431709.83</v>
          </cell>
          <cell r="AO456" t="str">
            <v>5</v>
          </cell>
        </row>
        <row r="457">
          <cell r="AB457">
            <v>0</v>
          </cell>
          <cell r="AN457">
            <v>0</v>
          </cell>
          <cell r="AO457" t="str">
            <v>5</v>
          </cell>
        </row>
        <row r="458">
          <cell r="AB458">
            <v>6363369.5199999996</v>
          </cell>
          <cell r="AN458">
            <v>6447608.1924999999</v>
          </cell>
          <cell r="AO458" t="str">
            <v>5</v>
          </cell>
        </row>
        <row r="459">
          <cell r="AB459">
            <v>28665.13</v>
          </cell>
          <cell r="AN459">
            <v>85995.421249999999</v>
          </cell>
          <cell r="AO459" t="str">
            <v>5</v>
          </cell>
        </row>
        <row r="460">
          <cell r="AB460">
            <v>6054166.0800000001</v>
          </cell>
          <cell r="AN460">
            <v>3220944.5733333328</v>
          </cell>
          <cell r="AO460" t="str">
            <v>5</v>
          </cell>
        </row>
        <row r="461">
          <cell r="AB461">
            <v>1023165.42</v>
          </cell>
          <cell r="AN461">
            <v>544345.67916666658</v>
          </cell>
          <cell r="AO461" t="str">
            <v>5</v>
          </cell>
        </row>
        <row r="462">
          <cell r="AB462">
            <v>978266.6</v>
          </cell>
          <cell r="AN462">
            <v>512487.51666666666</v>
          </cell>
          <cell r="AO462" t="str">
            <v>5</v>
          </cell>
        </row>
        <row r="463">
          <cell r="AB463">
            <v>584944.06999999995</v>
          </cell>
          <cell r="AN463">
            <v>376220.67708333331</v>
          </cell>
          <cell r="AO463" t="str">
            <v>5</v>
          </cell>
        </row>
        <row r="464">
          <cell r="AB464">
            <v>1077415.75</v>
          </cell>
          <cell r="AN464">
            <v>316460.45458333334</v>
          </cell>
          <cell r="AO464" t="str">
            <v>5</v>
          </cell>
        </row>
        <row r="465">
          <cell r="AB465">
            <v>0</v>
          </cell>
          <cell r="AN465">
            <v>0</v>
          </cell>
          <cell r="AO465" t="str">
            <v>5</v>
          </cell>
        </row>
        <row r="466">
          <cell r="AB466">
            <v>0</v>
          </cell>
          <cell r="AN466">
            <v>0</v>
          </cell>
          <cell r="AO466" t="str">
            <v xml:space="preserve"> </v>
          </cell>
        </row>
        <row r="467">
          <cell r="AB467">
            <v>0</v>
          </cell>
          <cell r="AN467">
            <v>0</v>
          </cell>
          <cell r="AO467" t="str">
            <v xml:space="preserve"> </v>
          </cell>
        </row>
        <row r="468">
          <cell r="AB468">
            <v>9869228.7200000007</v>
          </cell>
          <cell r="AN468">
            <v>12869228.720000001</v>
          </cell>
        </row>
        <row r="469">
          <cell r="AB469">
            <v>4776552.71</v>
          </cell>
          <cell r="AN469">
            <v>4776552.71</v>
          </cell>
        </row>
        <row r="470">
          <cell r="AB470">
            <v>2705896.42</v>
          </cell>
          <cell r="AN470">
            <v>2705896.4200000004</v>
          </cell>
        </row>
        <row r="471">
          <cell r="AB471">
            <v>221888009</v>
          </cell>
          <cell r="AN471">
            <v>227519603.87625003</v>
          </cell>
          <cell r="AO471" t="str">
            <v>23</v>
          </cell>
          <cell r="AP471" t="str">
            <v>6a</v>
          </cell>
        </row>
        <row r="472">
          <cell r="AB472">
            <v>10161321.18</v>
          </cell>
          <cell r="AN472">
            <v>10161321.180000002</v>
          </cell>
          <cell r="AO472" t="str">
            <v>65</v>
          </cell>
        </row>
        <row r="473">
          <cell r="AB473">
            <v>101746</v>
          </cell>
          <cell r="AN473">
            <v>126367.20833333333</v>
          </cell>
          <cell r="AO473" t="str">
            <v>65</v>
          </cell>
        </row>
        <row r="474">
          <cell r="AB474">
            <v>14339661.35</v>
          </cell>
          <cell r="AN474">
            <v>9473741.2841666657</v>
          </cell>
          <cell r="AO474" t="str">
            <v>47</v>
          </cell>
        </row>
        <row r="475">
          <cell r="AB475">
            <v>0</v>
          </cell>
          <cell r="AN475">
            <v>0</v>
          </cell>
          <cell r="AO475" t="str">
            <v>65a</v>
          </cell>
        </row>
        <row r="476">
          <cell r="AB476">
            <v>30208871.469999999</v>
          </cell>
          <cell r="AN476">
            <v>30054378.090000004</v>
          </cell>
          <cell r="AO476" t="str">
            <v>23</v>
          </cell>
        </row>
        <row r="477">
          <cell r="AB477">
            <v>2685262.32</v>
          </cell>
          <cell r="AN477">
            <v>1750805.6758333335</v>
          </cell>
          <cell r="AO477" t="str">
            <v>65</v>
          </cell>
        </row>
        <row r="478">
          <cell r="AB478">
            <v>21589277</v>
          </cell>
          <cell r="AN478">
            <v>21589277</v>
          </cell>
          <cell r="AO478" t="str">
            <v>23</v>
          </cell>
          <cell r="AP478">
            <v>7</v>
          </cell>
        </row>
        <row r="479">
          <cell r="AB479">
            <v>-277088.76</v>
          </cell>
          <cell r="AN479">
            <v>258457.40333333332</v>
          </cell>
          <cell r="AO479">
            <v>65</v>
          </cell>
        </row>
        <row r="480">
          <cell r="AB480">
            <v>-9656167.1999999993</v>
          </cell>
          <cell r="AN480">
            <v>-9367927.8599999994</v>
          </cell>
          <cell r="AO480" t="str">
            <v>23</v>
          </cell>
          <cell r="AP480">
            <v>8</v>
          </cell>
        </row>
        <row r="481">
          <cell r="AB481">
            <v>2877994</v>
          </cell>
          <cell r="AN481">
            <v>2947396</v>
          </cell>
          <cell r="AO481" t="str">
            <v>23</v>
          </cell>
          <cell r="AP481">
            <v>9</v>
          </cell>
        </row>
        <row r="482">
          <cell r="AB482">
            <v>0</v>
          </cell>
          <cell r="AN482">
            <v>0</v>
          </cell>
          <cell r="AO482">
            <v>65</v>
          </cell>
        </row>
        <row r="483">
          <cell r="AB483">
            <v>113632921</v>
          </cell>
          <cell r="AN483">
            <v>113632921</v>
          </cell>
          <cell r="AO483" t="str">
            <v>23</v>
          </cell>
          <cell r="AP483">
            <v>10</v>
          </cell>
        </row>
        <row r="484">
          <cell r="AB484">
            <v>-65141987.990000002</v>
          </cell>
          <cell r="AN484">
            <v>-63378677.990000002</v>
          </cell>
          <cell r="AO484" t="str">
            <v>23</v>
          </cell>
          <cell r="AP484">
            <v>11</v>
          </cell>
        </row>
        <row r="485">
          <cell r="AB485">
            <v>0</v>
          </cell>
          <cell r="AN485">
            <v>0</v>
          </cell>
          <cell r="AO485">
            <v>65</v>
          </cell>
        </row>
        <row r="486">
          <cell r="AB486">
            <v>0</v>
          </cell>
          <cell r="AN486">
            <v>0</v>
          </cell>
          <cell r="AO486" t="str">
            <v>23</v>
          </cell>
        </row>
        <row r="487">
          <cell r="AB487">
            <v>0</v>
          </cell>
          <cell r="AN487">
            <v>0</v>
          </cell>
          <cell r="AO487">
            <v>65</v>
          </cell>
        </row>
        <row r="488">
          <cell r="AB488">
            <v>0</v>
          </cell>
          <cell r="AN488">
            <v>0</v>
          </cell>
          <cell r="AO488" t="str">
            <v>6</v>
          </cell>
        </row>
        <row r="489">
          <cell r="AB489">
            <v>0</v>
          </cell>
          <cell r="AN489">
            <v>0</v>
          </cell>
          <cell r="AO489" t="str">
            <v>65b</v>
          </cell>
        </row>
        <row r="490">
          <cell r="AB490">
            <v>7811.79</v>
          </cell>
          <cell r="AN490">
            <v>23436.809999999998</v>
          </cell>
        </row>
        <row r="491">
          <cell r="AB491">
            <v>0</v>
          </cell>
          <cell r="AN491">
            <v>0</v>
          </cell>
        </row>
        <row r="492">
          <cell r="AB492">
            <v>2053556</v>
          </cell>
          <cell r="AN492">
            <v>2164556</v>
          </cell>
        </row>
        <row r="493">
          <cell r="AB493">
            <v>0</v>
          </cell>
          <cell r="AN493">
            <v>0</v>
          </cell>
          <cell r="AO493" t="str">
            <v>6</v>
          </cell>
        </row>
        <row r="494">
          <cell r="AB494">
            <v>11568032.869999999</v>
          </cell>
          <cell r="AN494">
            <v>12239095.373749999</v>
          </cell>
          <cell r="AO494" t="str">
            <v>23</v>
          </cell>
          <cell r="AP494" t="str">
            <v>6b</v>
          </cell>
        </row>
        <row r="495">
          <cell r="AB495">
            <v>0</v>
          </cell>
          <cell r="AN495">
            <v>0</v>
          </cell>
          <cell r="AO495" t="str">
            <v>6</v>
          </cell>
        </row>
        <row r="496">
          <cell r="AB496">
            <v>4158309.36</v>
          </cell>
          <cell r="AN496">
            <v>1186509.5266666666</v>
          </cell>
          <cell r="AO496" t="str">
            <v xml:space="preserve"> </v>
          </cell>
          <cell r="AP496" t="str">
            <v>39</v>
          </cell>
        </row>
        <row r="497">
          <cell r="AB497">
            <v>0</v>
          </cell>
          <cell r="AN497">
            <v>0</v>
          </cell>
          <cell r="AO497" t="str">
            <v>6</v>
          </cell>
        </row>
        <row r="498">
          <cell r="AB498">
            <v>0</v>
          </cell>
          <cell r="AN498">
            <v>0</v>
          </cell>
          <cell r="AO498" t="str">
            <v>6</v>
          </cell>
        </row>
        <row r="499">
          <cell r="AB499">
            <v>108466.31</v>
          </cell>
          <cell r="AN499">
            <v>154505.82791666666</v>
          </cell>
          <cell r="AO499" t="str">
            <v>26</v>
          </cell>
          <cell r="AP499">
            <v>22</v>
          </cell>
        </row>
        <row r="500">
          <cell r="AB500">
            <v>0</v>
          </cell>
          <cell r="AN500">
            <v>0</v>
          </cell>
          <cell r="AO500" t="str">
            <v xml:space="preserve"> </v>
          </cell>
        </row>
        <row r="501">
          <cell r="AB501">
            <v>0</v>
          </cell>
          <cell r="AN501">
            <v>0</v>
          </cell>
          <cell r="AO501" t="str">
            <v>47</v>
          </cell>
        </row>
        <row r="502">
          <cell r="AB502">
            <v>0</v>
          </cell>
          <cell r="AN502">
            <v>0</v>
          </cell>
          <cell r="AO502" t="str">
            <v>47</v>
          </cell>
        </row>
        <row r="503">
          <cell r="AB503">
            <v>28170657</v>
          </cell>
          <cell r="AN503">
            <v>13359763.299999999</v>
          </cell>
          <cell r="AO503" t="str">
            <v>47</v>
          </cell>
        </row>
        <row r="504">
          <cell r="AB504">
            <v>-28170657</v>
          </cell>
          <cell r="AN504">
            <v>-13359763.299999999</v>
          </cell>
          <cell r="AO504" t="str">
            <v>47</v>
          </cell>
        </row>
        <row r="505">
          <cell r="AB505">
            <v>0</v>
          </cell>
          <cell r="AN505">
            <v>0</v>
          </cell>
          <cell r="AO505">
            <v>65</v>
          </cell>
        </row>
        <row r="506">
          <cell r="AB506">
            <v>34468.85</v>
          </cell>
          <cell r="AN506">
            <v>25007.430833333332</v>
          </cell>
          <cell r="AO506">
            <v>65</v>
          </cell>
        </row>
        <row r="507">
          <cell r="AB507">
            <v>0</v>
          </cell>
          <cell r="AN507">
            <v>0</v>
          </cell>
          <cell r="AO507">
            <v>65</v>
          </cell>
        </row>
        <row r="508">
          <cell r="AB508">
            <v>202553.27</v>
          </cell>
          <cell r="AN508">
            <v>157544.79416666666</v>
          </cell>
          <cell r="AO508">
            <v>65</v>
          </cell>
        </row>
        <row r="509">
          <cell r="AB509">
            <v>0</v>
          </cell>
          <cell r="AN509">
            <v>1710.4541666666667</v>
          </cell>
          <cell r="AO509">
            <v>65</v>
          </cell>
        </row>
        <row r="510">
          <cell r="AB510">
            <v>0</v>
          </cell>
          <cell r="AN510">
            <v>5586.1895833333328</v>
          </cell>
          <cell r="AO510">
            <v>65</v>
          </cell>
        </row>
        <row r="511">
          <cell r="AB511">
            <v>0</v>
          </cell>
          <cell r="AN511">
            <v>2236.8454166666666</v>
          </cell>
          <cell r="AO511">
            <v>65</v>
          </cell>
        </row>
        <row r="512">
          <cell r="AB512">
            <v>1486.1</v>
          </cell>
          <cell r="AN512">
            <v>1233.4937500000001</v>
          </cell>
          <cell r="AO512">
            <v>65</v>
          </cell>
        </row>
        <row r="513">
          <cell r="AB513">
            <v>0</v>
          </cell>
          <cell r="AN513">
            <v>4767.8625000000002</v>
          </cell>
          <cell r="AO513" t="str">
            <v>47</v>
          </cell>
        </row>
        <row r="514">
          <cell r="AB514">
            <v>355617.78</v>
          </cell>
          <cell r="AN514">
            <v>243828.87583333332</v>
          </cell>
          <cell r="AO514">
            <v>65</v>
          </cell>
        </row>
        <row r="515">
          <cell r="AB515">
            <v>1290210.98</v>
          </cell>
          <cell r="AN515">
            <v>1640884.4600000002</v>
          </cell>
          <cell r="AO515">
            <v>65</v>
          </cell>
        </row>
        <row r="516">
          <cell r="AB516">
            <v>2387937.7400000002</v>
          </cell>
          <cell r="AN516">
            <v>2109769.4420833332</v>
          </cell>
          <cell r="AO516">
            <v>65</v>
          </cell>
        </row>
        <row r="517">
          <cell r="AB517">
            <v>-452676.51</v>
          </cell>
          <cell r="AN517">
            <v>-338012.85625000001</v>
          </cell>
          <cell r="AO517">
            <v>65</v>
          </cell>
        </row>
        <row r="518">
          <cell r="AB518">
            <v>-19724864.66</v>
          </cell>
          <cell r="AN518">
            <v>-9321538.9916666653</v>
          </cell>
          <cell r="AO518" t="str">
            <v>47</v>
          </cell>
        </row>
        <row r="519">
          <cell r="AB519">
            <v>148493689</v>
          </cell>
          <cell r="AN519">
            <v>160943064</v>
          </cell>
          <cell r="AO519" t="str">
            <v>47</v>
          </cell>
        </row>
        <row r="520">
          <cell r="AB520">
            <v>5821860</v>
          </cell>
          <cell r="AN520">
            <v>416303.33333333331</v>
          </cell>
          <cell r="AO520" t="str">
            <v>47</v>
          </cell>
        </row>
        <row r="521">
          <cell r="AB521">
            <v>-5821860</v>
          </cell>
          <cell r="AN521">
            <v>-416303.33333333331</v>
          </cell>
          <cell r="AO521" t="str">
            <v>47</v>
          </cell>
        </row>
        <row r="522">
          <cell r="AB522">
            <v>4129091.39</v>
          </cell>
          <cell r="AN522">
            <v>1197064.0645833334</v>
          </cell>
          <cell r="AO522" t="str">
            <v>47</v>
          </cell>
        </row>
        <row r="523">
          <cell r="AB523">
            <v>28199826.379999999</v>
          </cell>
          <cell r="AN523">
            <v>27032433.507499997</v>
          </cell>
        </row>
        <row r="524">
          <cell r="AB524">
            <v>1701628.26</v>
          </cell>
          <cell r="AN524">
            <v>2085211.582916667</v>
          </cell>
          <cell r="AO524" t="str">
            <v xml:space="preserve"> </v>
          </cell>
        </row>
        <row r="525">
          <cell r="AB525">
            <v>1744869.26</v>
          </cell>
          <cell r="AN525">
            <v>2044654.6291666671</v>
          </cell>
          <cell r="AO525" t="str">
            <v>65</v>
          </cell>
          <cell r="AP525" t="str">
            <v xml:space="preserve">  </v>
          </cell>
        </row>
        <row r="526">
          <cell r="AB526">
            <v>283223.96000000002</v>
          </cell>
          <cell r="AN526">
            <v>281517.17708333331</v>
          </cell>
          <cell r="AO526" t="str">
            <v>66</v>
          </cell>
        </row>
        <row r="527">
          <cell r="AB527">
            <v>0</v>
          </cell>
          <cell r="AN527">
            <v>0</v>
          </cell>
        </row>
        <row r="528">
          <cell r="AB528">
            <v>0</v>
          </cell>
          <cell r="AN528">
            <v>0</v>
          </cell>
        </row>
        <row r="529">
          <cell r="AB529">
            <v>0</v>
          </cell>
          <cell r="AN529">
            <v>0</v>
          </cell>
        </row>
        <row r="530">
          <cell r="AB530">
            <v>0</v>
          </cell>
          <cell r="AN530">
            <v>0</v>
          </cell>
        </row>
        <row r="531">
          <cell r="AB531">
            <v>0</v>
          </cell>
          <cell r="AN531">
            <v>0</v>
          </cell>
        </row>
        <row r="532">
          <cell r="AB532">
            <v>0</v>
          </cell>
          <cell r="AN532">
            <v>0</v>
          </cell>
        </row>
        <row r="533">
          <cell r="AB533">
            <v>0</v>
          </cell>
          <cell r="AN533">
            <v>0</v>
          </cell>
        </row>
        <row r="534">
          <cell r="AB534">
            <v>1471645.26</v>
          </cell>
          <cell r="AN534">
            <v>1538686.2429166667</v>
          </cell>
        </row>
        <row r="535">
          <cell r="AB535">
            <v>0</v>
          </cell>
          <cell r="AN535">
            <v>0</v>
          </cell>
        </row>
        <row r="536">
          <cell r="AB536">
            <v>2297178.35</v>
          </cell>
          <cell r="AN536">
            <v>2227541.2941666665</v>
          </cell>
        </row>
        <row r="537">
          <cell r="AB537">
            <v>56842.52</v>
          </cell>
          <cell r="AN537">
            <v>41891.937500000007</v>
          </cell>
        </row>
        <row r="538">
          <cell r="AB538">
            <v>96518.45</v>
          </cell>
          <cell r="AN538">
            <v>73572.842083333337</v>
          </cell>
        </row>
        <row r="539">
          <cell r="AB539">
            <v>50000</v>
          </cell>
          <cell r="AN539">
            <v>50000</v>
          </cell>
        </row>
        <row r="540">
          <cell r="AB540">
            <v>0</v>
          </cell>
          <cell r="AN540">
            <v>7477.98</v>
          </cell>
        </row>
        <row r="541">
          <cell r="AB541">
            <v>0</v>
          </cell>
          <cell r="AN541">
            <v>0</v>
          </cell>
        </row>
        <row r="542">
          <cell r="AB542">
            <v>13442.34</v>
          </cell>
          <cell r="AN542">
            <v>10680.527499999998</v>
          </cell>
        </row>
        <row r="543">
          <cell r="AB543">
            <v>20000</v>
          </cell>
          <cell r="AN543">
            <v>17916.666666666668</v>
          </cell>
        </row>
        <row r="544">
          <cell r="AB544">
            <v>0</v>
          </cell>
          <cell r="AN544">
            <v>0</v>
          </cell>
        </row>
        <row r="545">
          <cell r="AB545">
            <v>0</v>
          </cell>
          <cell r="AN545">
            <v>0</v>
          </cell>
        </row>
        <row r="546">
          <cell r="AB546">
            <v>0</v>
          </cell>
          <cell r="AN546">
            <v>0</v>
          </cell>
        </row>
        <row r="547">
          <cell r="AB547">
            <v>0</v>
          </cell>
          <cell r="AN547">
            <v>0</v>
          </cell>
        </row>
        <row r="548">
          <cell r="AB548">
            <v>0</v>
          </cell>
          <cell r="AN548">
            <v>0</v>
          </cell>
        </row>
        <row r="549">
          <cell r="AB549">
            <v>0</v>
          </cell>
          <cell r="AN549">
            <v>0</v>
          </cell>
        </row>
        <row r="550">
          <cell r="AB550">
            <v>0</v>
          </cell>
          <cell r="AN550">
            <v>0</v>
          </cell>
        </row>
        <row r="551">
          <cell r="AB551">
            <v>0</v>
          </cell>
          <cell r="AN551">
            <v>0</v>
          </cell>
        </row>
        <row r="552">
          <cell r="AB552">
            <v>0</v>
          </cell>
          <cell r="AN552">
            <v>0</v>
          </cell>
        </row>
        <row r="553">
          <cell r="AB553">
            <v>0</v>
          </cell>
          <cell r="AN553">
            <v>0</v>
          </cell>
        </row>
        <row r="554">
          <cell r="AB554">
            <v>0</v>
          </cell>
          <cell r="AN554">
            <v>0</v>
          </cell>
        </row>
        <row r="555">
          <cell r="AB555">
            <v>0</v>
          </cell>
          <cell r="AN555">
            <v>0</v>
          </cell>
        </row>
        <row r="556">
          <cell r="AB556">
            <v>0</v>
          </cell>
          <cell r="AN556">
            <v>0</v>
          </cell>
        </row>
        <row r="557">
          <cell r="AB557">
            <v>0</v>
          </cell>
          <cell r="AN557">
            <v>0</v>
          </cell>
        </row>
        <row r="558">
          <cell r="AB558">
            <v>0</v>
          </cell>
          <cell r="AN558">
            <v>0</v>
          </cell>
        </row>
        <row r="559">
          <cell r="AB559">
            <v>0</v>
          </cell>
          <cell r="AN559">
            <v>0</v>
          </cell>
        </row>
        <row r="560">
          <cell r="AB560">
            <v>0</v>
          </cell>
          <cell r="AN560">
            <v>0</v>
          </cell>
        </row>
        <row r="561">
          <cell r="AB561">
            <v>0</v>
          </cell>
          <cell r="AN561">
            <v>0</v>
          </cell>
        </row>
        <row r="562">
          <cell r="AB562">
            <v>0</v>
          </cell>
          <cell r="AN562">
            <v>0</v>
          </cell>
        </row>
        <row r="563">
          <cell r="AB563">
            <v>0</v>
          </cell>
          <cell r="AN563">
            <v>0</v>
          </cell>
        </row>
        <row r="564">
          <cell r="AB564">
            <v>0</v>
          </cell>
          <cell r="AN564">
            <v>0</v>
          </cell>
        </row>
        <row r="565">
          <cell r="AB565">
            <v>0</v>
          </cell>
          <cell r="AN565">
            <v>0</v>
          </cell>
        </row>
        <row r="566">
          <cell r="AB566">
            <v>0</v>
          </cell>
          <cell r="AN566">
            <v>0</v>
          </cell>
        </row>
        <row r="567">
          <cell r="AB567">
            <v>0</v>
          </cell>
          <cell r="AN567">
            <v>0</v>
          </cell>
        </row>
        <row r="568">
          <cell r="AB568">
            <v>0</v>
          </cell>
          <cell r="AN568">
            <v>0</v>
          </cell>
        </row>
        <row r="569">
          <cell r="AB569">
            <v>348448.37</v>
          </cell>
          <cell r="AN569">
            <v>359965.02791666664</v>
          </cell>
          <cell r="AO569" t="str">
            <v>65b</v>
          </cell>
        </row>
        <row r="570">
          <cell r="AB570">
            <v>0</v>
          </cell>
          <cell r="AN570">
            <v>37.1175</v>
          </cell>
          <cell r="AO570" t="str">
            <v>65b</v>
          </cell>
        </row>
        <row r="571">
          <cell r="AB571">
            <v>0</v>
          </cell>
          <cell r="AN571">
            <v>2150.6454166666667</v>
          </cell>
          <cell r="AO571" t="str">
            <v>65b</v>
          </cell>
        </row>
        <row r="572">
          <cell r="AB572">
            <v>0</v>
          </cell>
          <cell r="AN572">
            <v>1794.6570833333328</v>
          </cell>
          <cell r="AO572" t="str">
            <v>65b</v>
          </cell>
        </row>
        <row r="573">
          <cell r="AB573">
            <v>0</v>
          </cell>
          <cell r="AN573">
            <v>1332.3158333333333</v>
          </cell>
          <cell r="AO573" t="str">
            <v>65b</v>
          </cell>
        </row>
        <row r="574">
          <cell r="AB574">
            <v>51551.63</v>
          </cell>
          <cell r="AN574">
            <v>50447.732916666668</v>
          </cell>
          <cell r="AO574" t="str">
            <v>65b</v>
          </cell>
        </row>
        <row r="575">
          <cell r="AB575">
            <v>382.69</v>
          </cell>
          <cell r="AN575">
            <v>2981.5475000000001</v>
          </cell>
          <cell r="AO575" t="str">
            <v>65b</v>
          </cell>
        </row>
        <row r="576">
          <cell r="AB576">
            <v>16434.43</v>
          </cell>
          <cell r="AN576">
            <v>23008.210000000003</v>
          </cell>
          <cell r="AO576" t="str">
            <v>65b</v>
          </cell>
        </row>
        <row r="577">
          <cell r="AB577">
            <v>87974.39</v>
          </cell>
          <cell r="AN577">
            <v>87974.39</v>
          </cell>
          <cell r="AO577" t="str">
            <v>65b</v>
          </cell>
        </row>
        <row r="578">
          <cell r="AB578">
            <v>36410.67</v>
          </cell>
          <cell r="AN578">
            <v>8473.5445833333342</v>
          </cell>
          <cell r="AO578" t="str">
            <v>65b</v>
          </cell>
        </row>
        <row r="579">
          <cell r="AB579">
            <v>0</v>
          </cell>
          <cell r="AN579">
            <v>0</v>
          </cell>
        </row>
        <row r="580">
          <cell r="AB580">
            <v>0</v>
          </cell>
          <cell r="AN580">
            <v>0</v>
          </cell>
        </row>
        <row r="581">
          <cell r="AB581">
            <v>4111524.21</v>
          </cell>
          <cell r="AN581">
            <v>1278687.9079166667</v>
          </cell>
        </row>
        <row r="582">
          <cell r="AB582">
            <v>637840.78</v>
          </cell>
          <cell r="AN582">
            <v>144359.67166666666</v>
          </cell>
          <cell r="AO582" t="str">
            <v>65</v>
          </cell>
          <cell r="AP582" t="str">
            <v xml:space="preserve">  </v>
          </cell>
        </row>
        <row r="583">
          <cell r="AB583">
            <v>187663.85</v>
          </cell>
          <cell r="AN583">
            <v>109085.04625000001</v>
          </cell>
        </row>
        <row r="584">
          <cell r="AB584">
            <v>90375.05</v>
          </cell>
          <cell r="AN584">
            <v>53926.082083333335</v>
          </cell>
          <cell r="AO584" t="str">
            <v>65</v>
          </cell>
          <cell r="AP584" t="str">
            <v xml:space="preserve">  </v>
          </cell>
        </row>
        <row r="585">
          <cell r="AB585">
            <v>0</v>
          </cell>
          <cell r="AN585">
            <v>10585.2075</v>
          </cell>
          <cell r="AO585" t="str">
            <v>65a</v>
          </cell>
        </row>
        <row r="586">
          <cell r="AB586">
            <v>805238.1</v>
          </cell>
          <cell r="AN586">
            <v>403096.91166666668</v>
          </cell>
        </row>
        <row r="587">
          <cell r="AB587">
            <v>372546.16</v>
          </cell>
          <cell r="AN587">
            <v>189152.93999999997</v>
          </cell>
          <cell r="AO587" t="str">
            <v>65</v>
          </cell>
          <cell r="AP587" t="str">
            <v xml:space="preserve">  </v>
          </cell>
        </row>
        <row r="588">
          <cell r="AB588">
            <v>-5104426.16</v>
          </cell>
          <cell r="AN588">
            <v>-1790443.5249999997</v>
          </cell>
        </row>
        <row r="589">
          <cell r="AB589">
            <v>-1100761.99</v>
          </cell>
          <cell r="AN589">
            <v>-387028.17458333331</v>
          </cell>
          <cell r="AO589" t="str">
            <v>65</v>
          </cell>
          <cell r="AP589" t="str">
            <v xml:space="preserve">  </v>
          </cell>
        </row>
        <row r="590">
          <cell r="AB590">
            <v>1830715.29</v>
          </cell>
          <cell r="AN590">
            <v>549882.87708333321</v>
          </cell>
        </row>
        <row r="591">
          <cell r="AB591">
            <v>0</v>
          </cell>
          <cell r="AN591">
            <v>0</v>
          </cell>
          <cell r="AO591" t="str">
            <v>52</v>
          </cell>
        </row>
        <row r="592">
          <cell r="AB592">
            <v>187781.41</v>
          </cell>
          <cell r="AN592">
            <v>72189.946249999994</v>
          </cell>
          <cell r="AO592" t="str">
            <v>52</v>
          </cell>
        </row>
        <row r="593">
          <cell r="AB593">
            <v>17878.21</v>
          </cell>
          <cell r="AN593">
            <v>6774.901249999999</v>
          </cell>
          <cell r="AO593" t="str">
            <v>52</v>
          </cell>
        </row>
        <row r="594">
          <cell r="AB594">
            <v>0</v>
          </cell>
          <cell r="AN594">
            <v>0</v>
          </cell>
          <cell r="AO594" t="str">
            <v>66</v>
          </cell>
        </row>
        <row r="595">
          <cell r="AB595">
            <v>-1053090.1599999999</v>
          </cell>
          <cell r="AN595">
            <v>-571963.74708333332</v>
          </cell>
          <cell r="AO595" t="str">
            <v>66</v>
          </cell>
        </row>
        <row r="596">
          <cell r="AB596">
            <v>0</v>
          </cell>
          <cell r="AN596">
            <v>0</v>
          </cell>
          <cell r="AO596" t="str">
            <v>66</v>
          </cell>
        </row>
        <row r="597">
          <cell r="AB597">
            <v>394566.19</v>
          </cell>
          <cell r="AN597">
            <v>338563.01666666666</v>
          </cell>
          <cell r="AO597" t="str">
            <v>66</v>
          </cell>
        </row>
        <row r="598">
          <cell r="AB598">
            <v>-979736.54</v>
          </cell>
          <cell r="AN598">
            <v>-328040.98666666663</v>
          </cell>
          <cell r="AO598" t="str">
            <v>66</v>
          </cell>
        </row>
        <row r="599">
          <cell r="AB599">
            <v>-398.85</v>
          </cell>
          <cell r="AN599">
            <v>15467.631249999997</v>
          </cell>
          <cell r="AO599" t="str">
            <v>66</v>
          </cell>
        </row>
        <row r="600">
          <cell r="AB600">
            <v>4770.29</v>
          </cell>
          <cell r="AN600">
            <v>16349.248750000006</v>
          </cell>
          <cell r="AO600" t="str">
            <v>66</v>
          </cell>
        </row>
        <row r="601">
          <cell r="AB601">
            <v>0</v>
          </cell>
          <cell r="AN601">
            <v>0</v>
          </cell>
          <cell r="AO601" t="str">
            <v>66</v>
          </cell>
        </row>
        <row r="602">
          <cell r="AB602">
            <v>0</v>
          </cell>
          <cell r="AN602">
            <v>0</v>
          </cell>
          <cell r="AO602" t="str">
            <v>66</v>
          </cell>
        </row>
        <row r="603">
          <cell r="AB603">
            <v>0</v>
          </cell>
          <cell r="AN603">
            <v>-67.651666666666671</v>
          </cell>
          <cell r="AO603" t="str">
            <v>66</v>
          </cell>
        </row>
        <row r="604">
          <cell r="AB604">
            <v>0</v>
          </cell>
          <cell r="AN604">
            <v>0</v>
          </cell>
          <cell r="AO604" t="str">
            <v>66</v>
          </cell>
        </row>
        <row r="605">
          <cell r="AB605">
            <v>-552356.63</v>
          </cell>
          <cell r="AN605">
            <v>294637.04416666663</v>
          </cell>
          <cell r="AO605" t="str">
            <v>66</v>
          </cell>
        </row>
        <row r="606">
          <cell r="AB606">
            <v>0</v>
          </cell>
          <cell r="AN606">
            <v>0</v>
          </cell>
          <cell r="AO606" t="str">
            <v>66</v>
          </cell>
        </row>
        <row r="607">
          <cell r="AB607">
            <v>0</v>
          </cell>
          <cell r="AN607">
            <v>-89.583333333333329</v>
          </cell>
          <cell r="AO607" t="str">
            <v>66</v>
          </cell>
        </row>
        <row r="608">
          <cell r="AB608">
            <v>0</v>
          </cell>
          <cell r="AN608">
            <v>0</v>
          </cell>
          <cell r="AO608" t="str">
            <v>66</v>
          </cell>
        </row>
        <row r="609">
          <cell r="AB609">
            <v>0</v>
          </cell>
          <cell r="AN609">
            <v>0</v>
          </cell>
          <cell r="AO609" t="str">
            <v>66</v>
          </cell>
        </row>
        <row r="610">
          <cell r="AB610">
            <v>0</v>
          </cell>
          <cell r="AN610">
            <v>0</v>
          </cell>
          <cell r="AO610" t="str">
            <v>66</v>
          </cell>
        </row>
        <row r="611">
          <cell r="AB611">
            <v>0</v>
          </cell>
          <cell r="AN611">
            <v>619.84625000000005</v>
          </cell>
          <cell r="AO611" t="str">
            <v>66</v>
          </cell>
        </row>
        <row r="612">
          <cell r="AB612">
            <v>0</v>
          </cell>
          <cell r="AN612">
            <v>1436.0620833333335</v>
          </cell>
          <cell r="AO612" t="str">
            <v>66</v>
          </cell>
        </row>
        <row r="613">
          <cell r="AB613">
            <v>0</v>
          </cell>
          <cell r="AN613">
            <v>12878.130833333335</v>
          </cell>
          <cell r="AO613" t="str">
            <v>66</v>
          </cell>
        </row>
        <row r="614">
          <cell r="AB614">
            <v>0</v>
          </cell>
          <cell r="AN614">
            <v>912.48083333333341</v>
          </cell>
          <cell r="AO614" t="str">
            <v>66</v>
          </cell>
        </row>
        <row r="615">
          <cell r="AB615">
            <v>0</v>
          </cell>
          <cell r="AN615">
            <v>303.78125</v>
          </cell>
          <cell r="AO615" t="str">
            <v>66</v>
          </cell>
        </row>
        <row r="616">
          <cell r="AB616">
            <v>0</v>
          </cell>
          <cell r="AN616">
            <v>499.4708333333333</v>
          </cell>
          <cell r="AO616" t="str">
            <v>66</v>
          </cell>
        </row>
        <row r="617">
          <cell r="AB617">
            <v>0</v>
          </cell>
          <cell r="AN617">
            <v>-261.05416666666667</v>
          </cell>
          <cell r="AO617" t="str">
            <v>66</v>
          </cell>
        </row>
        <row r="618">
          <cell r="AB618">
            <v>0</v>
          </cell>
          <cell r="AN618">
            <v>60.588333333333331</v>
          </cell>
          <cell r="AO618" t="str">
            <v>66</v>
          </cell>
        </row>
        <row r="619">
          <cell r="AB619">
            <v>0</v>
          </cell>
          <cell r="AN619">
            <v>282.75166666666667</v>
          </cell>
          <cell r="AO619" t="str">
            <v>66</v>
          </cell>
        </row>
        <row r="620">
          <cell r="AB620">
            <v>0</v>
          </cell>
          <cell r="AN620">
            <v>0</v>
          </cell>
          <cell r="AO620" t="str">
            <v>66</v>
          </cell>
        </row>
        <row r="621">
          <cell r="AB621">
            <v>0</v>
          </cell>
          <cell r="AN621">
            <v>0</v>
          </cell>
          <cell r="AO621" t="str">
            <v>66</v>
          </cell>
        </row>
        <row r="622">
          <cell r="AB622">
            <v>0</v>
          </cell>
          <cell r="AN622">
            <v>0</v>
          </cell>
          <cell r="AO622" t="str">
            <v>66</v>
          </cell>
        </row>
        <row r="623">
          <cell r="AB623">
            <v>0</v>
          </cell>
          <cell r="AN623">
            <v>0</v>
          </cell>
          <cell r="AO623" t="str">
            <v>66</v>
          </cell>
        </row>
        <row r="624">
          <cell r="AB624">
            <v>0</v>
          </cell>
          <cell r="AN624">
            <v>0</v>
          </cell>
          <cell r="AO624" t="str">
            <v>66</v>
          </cell>
        </row>
        <row r="625">
          <cell r="AB625">
            <v>0</v>
          </cell>
          <cell r="AN625">
            <v>0</v>
          </cell>
          <cell r="AO625" t="str">
            <v>66</v>
          </cell>
        </row>
        <row r="626">
          <cell r="AB626">
            <v>0</v>
          </cell>
          <cell r="AN626">
            <v>-1311.0908333333334</v>
          </cell>
          <cell r="AO626" t="str">
            <v>66</v>
          </cell>
        </row>
        <row r="627">
          <cell r="AB627">
            <v>0</v>
          </cell>
          <cell r="AN627">
            <v>-16.465</v>
          </cell>
          <cell r="AO627" t="str">
            <v>66</v>
          </cell>
        </row>
        <row r="628">
          <cell r="AB628">
            <v>-163837.85999999999</v>
          </cell>
          <cell r="AN628">
            <v>-80999.089999999982</v>
          </cell>
          <cell r="AO628" t="str">
            <v>46</v>
          </cell>
        </row>
        <row r="629">
          <cell r="AB629">
            <v>6468.93</v>
          </cell>
          <cell r="AN629">
            <v>21766.872916666664</v>
          </cell>
          <cell r="AO629" t="str">
            <v>45</v>
          </cell>
        </row>
        <row r="630">
          <cell r="AB630">
            <v>1009412.27</v>
          </cell>
          <cell r="AN630">
            <v>626744.55624999991</v>
          </cell>
          <cell r="AO630" t="str">
            <v>46</v>
          </cell>
        </row>
        <row r="631">
          <cell r="AB631">
            <v>0</v>
          </cell>
          <cell r="AN631">
            <v>0</v>
          </cell>
          <cell r="AO631" t="str">
            <v>11</v>
          </cell>
        </row>
        <row r="632">
          <cell r="AB632">
            <v>1743402.81</v>
          </cell>
          <cell r="AN632">
            <v>1241972.5341666669</v>
          </cell>
          <cell r="AO632" t="str">
            <v>65a</v>
          </cell>
        </row>
        <row r="633">
          <cell r="AB633">
            <v>1438.7</v>
          </cell>
          <cell r="AN633">
            <v>297.21833333333336</v>
          </cell>
          <cell r="AO633" t="str">
            <v>65a</v>
          </cell>
        </row>
        <row r="634">
          <cell r="AB634">
            <v>0</v>
          </cell>
          <cell r="AN634">
            <v>40.083333333333336</v>
          </cell>
          <cell r="AO634" t="str">
            <v>47</v>
          </cell>
        </row>
        <row r="635">
          <cell r="AB635">
            <v>10555000</v>
          </cell>
          <cell r="AN635">
            <v>10420892.5</v>
          </cell>
          <cell r="AO635" t="str">
            <v>66</v>
          </cell>
        </row>
        <row r="636">
          <cell r="AB636">
            <v>4472.4399999999996</v>
          </cell>
          <cell r="AN636">
            <v>186.35166666666666</v>
          </cell>
          <cell r="AO636" t="str">
            <v>65</v>
          </cell>
        </row>
        <row r="637">
          <cell r="AB637">
            <v>109523230.25</v>
          </cell>
          <cell r="AN637">
            <v>83276858.479166672</v>
          </cell>
          <cell r="AO637" t="str">
            <v>65a</v>
          </cell>
        </row>
        <row r="638">
          <cell r="AB638">
            <v>8239.25</v>
          </cell>
          <cell r="AN638">
            <v>3370.8970833333333</v>
          </cell>
          <cell r="AO638" t="str">
            <v>47</v>
          </cell>
        </row>
        <row r="639">
          <cell r="AB639">
            <v>62194.09</v>
          </cell>
          <cell r="AN639">
            <v>131288.21666666665</v>
          </cell>
          <cell r="AO639" t="str">
            <v>47</v>
          </cell>
        </row>
        <row r="640">
          <cell r="AB640">
            <v>0</v>
          </cell>
          <cell r="AN640">
            <v>0</v>
          </cell>
          <cell r="AO640" t="str">
            <v>47</v>
          </cell>
        </row>
        <row r="641">
          <cell r="AB641">
            <v>-502.28</v>
          </cell>
          <cell r="AN641">
            <v>4.7566666666666704</v>
          </cell>
          <cell r="AO641" t="str">
            <v>65</v>
          </cell>
        </row>
        <row r="642">
          <cell r="AB642">
            <v>1536.17</v>
          </cell>
          <cell r="AN642">
            <v>740.12208333333331</v>
          </cell>
          <cell r="AO642" t="str">
            <v>65a</v>
          </cell>
        </row>
        <row r="643">
          <cell r="AB643">
            <v>682204.74</v>
          </cell>
          <cell r="AN643">
            <v>845397.6529166667</v>
          </cell>
          <cell r="AO643" t="str">
            <v>46</v>
          </cell>
        </row>
        <row r="644">
          <cell r="AB644">
            <v>369910.57</v>
          </cell>
          <cell r="AN644">
            <v>395421.61000000004</v>
          </cell>
        </row>
        <row r="645">
          <cell r="AB645">
            <v>815</v>
          </cell>
          <cell r="AN645">
            <v>169.79166666666666</v>
          </cell>
          <cell r="AO645" t="str">
            <v>11</v>
          </cell>
        </row>
        <row r="646">
          <cell r="AB646">
            <v>0</v>
          </cell>
          <cell r="AN646">
            <v>632940.83333333337</v>
          </cell>
          <cell r="AO646">
            <v>65</v>
          </cell>
        </row>
        <row r="647">
          <cell r="AB647">
            <v>0</v>
          </cell>
          <cell r="AN647">
            <v>26536.914999999997</v>
          </cell>
          <cell r="AO647" t="str">
            <v>66A</v>
          </cell>
        </row>
        <row r="648">
          <cell r="AB648">
            <v>0</v>
          </cell>
          <cell r="AN648">
            <v>404.625</v>
          </cell>
        </row>
        <row r="649">
          <cell r="AB649">
            <v>0</v>
          </cell>
          <cell r="AN649">
            <v>0</v>
          </cell>
        </row>
        <row r="650">
          <cell r="AB650">
            <v>0</v>
          </cell>
          <cell r="AN650">
            <v>0</v>
          </cell>
        </row>
        <row r="651">
          <cell r="AB651">
            <v>0</v>
          </cell>
          <cell r="AN651">
            <v>0</v>
          </cell>
        </row>
        <row r="652">
          <cell r="AB652">
            <v>26387</v>
          </cell>
          <cell r="AN652">
            <v>3429.4166666666665</v>
          </cell>
          <cell r="AO652" t="str">
            <v>11</v>
          </cell>
        </row>
        <row r="653">
          <cell r="AB653">
            <v>42523.5</v>
          </cell>
          <cell r="AN653">
            <v>6513.354166666667</v>
          </cell>
          <cell r="AO653" t="str">
            <v>11</v>
          </cell>
        </row>
        <row r="654">
          <cell r="AB654">
            <v>0</v>
          </cell>
          <cell r="AN654">
            <v>17.708333333333332</v>
          </cell>
          <cell r="AO654" t="str">
            <v>11</v>
          </cell>
        </row>
        <row r="655">
          <cell r="AB655">
            <v>0</v>
          </cell>
          <cell r="AN655">
            <v>0</v>
          </cell>
        </row>
        <row r="656">
          <cell r="AB656">
            <v>0</v>
          </cell>
          <cell r="AN656">
            <v>172.70749999999998</v>
          </cell>
          <cell r="AO656" t="str">
            <v>11</v>
          </cell>
        </row>
        <row r="657">
          <cell r="AB657">
            <v>0</v>
          </cell>
          <cell r="AN657">
            <v>43.414583333333326</v>
          </cell>
          <cell r="AO657" t="str">
            <v>65</v>
          </cell>
        </row>
        <row r="658">
          <cell r="AB658">
            <v>103528.11</v>
          </cell>
          <cell r="AN658">
            <v>157730.30333333334</v>
          </cell>
          <cell r="AO658" t="str">
            <v>11</v>
          </cell>
        </row>
        <row r="659">
          <cell r="AB659">
            <v>0</v>
          </cell>
          <cell r="AN659">
            <v>10339.358333333334</v>
          </cell>
          <cell r="AO659" t="str">
            <v>11</v>
          </cell>
        </row>
        <row r="660">
          <cell r="AB660">
            <v>0</v>
          </cell>
          <cell r="AN660">
            <v>0</v>
          </cell>
          <cell r="AO660" t="str">
            <v>65</v>
          </cell>
        </row>
        <row r="661">
          <cell r="AB661">
            <v>6182.31</v>
          </cell>
          <cell r="AN661">
            <v>4723.0045833333334</v>
          </cell>
          <cell r="AO661">
            <v>65</v>
          </cell>
        </row>
        <row r="662">
          <cell r="AB662">
            <v>0</v>
          </cell>
          <cell r="AN662">
            <v>0</v>
          </cell>
        </row>
        <row r="663">
          <cell r="AB663">
            <v>0</v>
          </cell>
          <cell r="AN663">
            <v>0</v>
          </cell>
        </row>
        <row r="664">
          <cell r="AB664">
            <v>0</v>
          </cell>
          <cell r="AN664">
            <v>0</v>
          </cell>
          <cell r="AO664" t="str">
            <v>11</v>
          </cell>
        </row>
        <row r="665">
          <cell r="AB665">
            <v>0</v>
          </cell>
          <cell r="AN665">
            <v>0</v>
          </cell>
          <cell r="AO665" t="str">
            <v>41</v>
          </cell>
        </row>
        <row r="666">
          <cell r="AB666">
            <v>0</v>
          </cell>
          <cell r="AN666">
            <v>2514014.7916666665</v>
          </cell>
          <cell r="AO666" t="str">
            <v>41</v>
          </cell>
        </row>
        <row r="667">
          <cell r="AB667">
            <v>0</v>
          </cell>
          <cell r="AN667">
            <v>-879905.20833333337</v>
          </cell>
          <cell r="AO667" t="str">
            <v>41</v>
          </cell>
        </row>
        <row r="668">
          <cell r="AB668">
            <v>0</v>
          </cell>
          <cell r="AN668">
            <v>0</v>
          </cell>
          <cell r="AO668" t="str">
            <v>41</v>
          </cell>
        </row>
        <row r="669">
          <cell r="AB669">
            <v>0</v>
          </cell>
          <cell r="AN669">
            <v>0</v>
          </cell>
          <cell r="AO669" t="str">
            <v>41</v>
          </cell>
        </row>
        <row r="670">
          <cell r="AB670">
            <v>59899</v>
          </cell>
          <cell r="AN670">
            <v>-2834736.8333333335</v>
          </cell>
          <cell r="AO670" t="str">
            <v>41</v>
          </cell>
        </row>
        <row r="671">
          <cell r="AB671">
            <v>0</v>
          </cell>
          <cell r="AN671">
            <v>0</v>
          </cell>
          <cell r="AO671" t="str">
            <v>11</v>
          </cell>
        </row>
        <row r="672">
          <cell r="AB672">
            <v>524.9</v>
          </cell>
          <cell r="AN672">
            <v>7580.0358333333288</v>
          </cell>
          <cell r="AO672" t="str">
            <v>41</v>
          </cell>
        </row>
        <row r="673">
          <cell r="AB673">
            <v>62572.92</v>
          </cell>
          <cell r="AN673">
            <v>257985.48</v>
          </cell>
          <cell r="AO673" t="str">
            <v>11</v>
          </cell>
        </row>
        <row r="674">
          <cell r="AB674">
            <v>0</v>
          </cell>
          <cell r="AN674">
            <v>16279.333333333334</v>
          </cell>
          <cell r="AO674" t="str">
            <v>11</v>
          </cell>
        </row>
        <row r="675">
          <cell r="AB675">
            <v>0</v>
          </cell>
          <cell r="AN675">
            <v>396079.33416666667</v>
          </cell>
          <cell r="AO675" t="str">
            <v>11</v>
          </cell>
        </row>
        <row r="676">
          <cell r="AB676">
            <v>0</v>
          </cell>
          <cell r="AN676">
            <v>60431.485000000008</v>
          </cell>
          <cell r="AO676" t="str">
            <v>11</v>
          </cell>
        </row>
        <row r="677">
          <cell r="AB677">
            <v>0</v>
          </cell>
          <cell r="AN677">
            <v>0</v>
          </cell>
          <cell r="AO677" t="str">
            <v>11</v>
          </cell>
        </row>
        <row r="678">
          <cell r="AB678">
            <v>0</v>
          </cell>
          <cell r="AN678">
            <v>0</v>
          </cell>
          <cell r="AO678" t="str">
            <v>41</v>
          </cell>
        </row>
        <row r="679">
          <cell r="AB679">
            <v>31524576.989999998</v>
          </cell>
          <cell r="AN679">
            <v>34386858.559999995</v>
          </cell>
          <cell r="AO679">
            <v>65</v>
          </cell>
        </row>
        <row r="680">
          <cell r="AB680">
            <v>-58100975.340000004</v>
          </cell>
          <cell r="AN680">
            <v>-58328050.006666668</v>
          </cell>
          <cell r="AO680">
            <v>65</v>
          </cell>
        </row>
        <row r="681">
          <cell r="AB681">
            <v>36510290.5</v>
          </cell>
          <cell r="AN681">
            <v>36348109.22291667</v>
          </cell>
          <cell r="AO681">
            <v>65</v>
          </cell>
        </row>
        <row r="682">
          <cell r="AB682">
            <v>9350129.5299999993</v>
          </cell>
          <cell r="AN682">
            <v>9349896.459999999</v>
          </cell>
          <cell r="AO682">
            <v>65</v>
          </cell>
        </row>
        <row r="683">
          <cell r="AB683">
            <v>209796.52</v>
          </cell>
          <cell r="AN683">
            <v>209796.52</v>
          </cell>
          <cell r="AO683">
            <v>65</v>
          </cell>
        </row>
        <row r="684">
          <cell r="AB684">
            <v>1240172.07</v>
          </cell>
          <cell r="AN684">
            <v>1239088.45</v>
          </cell>
          <cell r="AO684">
            <v>65</v>
          </cell>
        </row>
        <row r="685">
          <cell r="AB685">
            <v>7601.05</v>
          </cell>
          <cell r="AN685">
            <v>7601.050000000002</v>
          </cell>
          <cell r="AO685">
            <v>65</v>
          </cell>
        </row>
        <row r="686">
          <cell r="AB686">
            <v>1907673.02</v>
          </cell>
          <cell r="AN686">
            <v>1843181.1450000003</v>
          </cell>
          <cell r="AO686">
            <v>65</v>
          </cell>
        </row>
        <row r="687">
          <cell r="AB687">
            <v>2576768.5099999998</v>
          </cell>
          <cell r="AN687">
            <v>2577977.959999999</v>
          </cell>
          <cell r="AO687">
            <v>65</v>
          </cell>
        </row>
        <row r="688">
          <cell r="AB688">
            <v>619435.48</v>
          </cell>
          <cell r="AN688">
            <v>535505.86666666658</v>
          </cell>
          <cell r="AO688">
            <v>65</v>
          </cell>
        </row>
        <row r="689">
          <cell r="AB689">
            <v>366.95</v>
          </cell>
          <cell r="AN689">
            <v>366.94999999999987</v>
          </cell>
          <cell r="AO689">
            <v>65</v>
          </cell>
        </row>
        <row r="690">
          <cell r="AB690">
            <v>-25835.27</v>
          </cell>
          <cell r="AN690">
            <v>-25835.27</v>
          </cell>
          <cell r="AO690">
            <v>65</v>
          </cell>
        </row>
        <row r="691">
          <cell r="AB691">
            <v>405426.67</v>
          </cell>
          <cell r="AN691">
            <v>405426.67</v>
          </cell>
          <cell r="AO691">
            <v>65</v>
          </cell>
        </row>
        <row r="692">
          <cell r="AB692">
            <v>686461.83</v>
          </cell>
          <cell r="AN692">
            <v>673468.35374999989</v>
          </cell>
          <cell r="AO692">
            <v>65</v>
          </cell>
        </row>
        <row r="693">
          <cell r="AB693">
            <v>9152.75</v>
          </cell>
          <cell r="AN693">
            <v>9152.75</v>
          </cell>
          <cell r="AO693">
            <v>65</v>
          </cell>
        </row>
        <row r="694">
          <cell r="AB694">
            <v>1451535.06</v>
          </cell>
          <cell r="AN694">
            <v>1292181.8895833334</v>
          </cell>
          <cell r="AO694">
            <v>65</v>
          </cell>
        </row>
        <row r="695">
          <cell r="AB695">
            <v>2275131.77</v>
          </cell>
          <cell r="AN695">
            <v>2097071.9595833335</v>
          </cell>
          <cell r="AO695">
            <v>65</v>
          </cell>
        </row>
        <row r="696">
          <cell r="AB696">
            <v>995</v>
          </cell>
          <cell r="AN696">
            <v>995</v>
          </cell>
          <cell r="AO696">
            <v>65</v>
          </cell>
        </row>
        <row r="697">
          <cell r="AB697">
            <v>1519</v>
          </cell>
          <cell r="AN697">
            <v>1519</v>
          </cell>
          <cell r="AO697">
            <v>65</v>
          </cell>
        </row>
        <row r="698">
          <cell r="AB698">
            <v>83002.97</v>
          </cell>
          <cell r="AN698">
            <v>25795.207083333331</v>
          </cell>
          <cell r="AO698">
            <v>65</v>
          </cell>
        </row>
        <row r="699">
          <cell r="AB699">
            <v>1815753.94</v>
          </cell>
          <cell r="AN699">
            <v>1669958.1545833333</v>
          </cell>
          <cell r="AO699">
            <v>65</v>
          </cell>
        </row>
        <row r="700">
          <cell r="AB700">
            <v>3578471.46</v>
          </cell>
          <cell r="AN700">
            <v>3043446.16</v>
          </cell>
          <cell r="AO700">
            <v>65</v>
          </cell>
        </row>
        <row r="701">
          <cell r="AB701">
            <v>-1154425.72</v>
          </cell>
          <cell r="AN701">
            <v>-598835.77500000002</v>
          </cell>
          <cell r="AO701" t="str">
            <v>65</v>
          </cell>
        </row>
        <row r="702">
          <cell r="AB702">
            <v>66942.149999999994</v>
          </cell>
          <cell r="AN702">
            <v>66942.150000000009</v>
          </cell>
          <cell r="AO702">
            <v>65</v>
          </cell>
        </row>
        <row r="703">
          <cell r="AB703">
            <v>1729467.71</v>
          </cell>
          <cell r="AN703">
            <v>1256455.0979166667</v>
          </cell>
          <cell r="AO703" t="str">
            <v>65</v>
          </cell>
        </row>
        <row r="704">
          <cell r="AB704">
            <v>2694999.3</v>
          </cell>
          <cell r="AN704">
            <v>3247252.6575000002</v>
          </cell>
        </row>
        <row r="705">
          <cell r="AB705">
            <v>0</v>
          </cell>
          <cell r="AN705">
            <v>0</v>
          </cell>
          <cell r="AO705" t="str">
            <v>23</v>
          </cell>
        </row>
        <row r="706">
          <cell r="AB706">
            <v>240686</v>
          </cell>
          <cell r="AN706">
            <v>249854</v>
          </cell>
          <cell r="AO706" t="str">
            <v>12</v>
          </cell>
        </row>
        <row r="707">
          <cell r="AB707">
            <v>0</v>
          </cell>
          <cell r="AN707">
            <v>0</v>
          </cell>
          <cell r="AO707" t="str">
            <v>12</v>
          </cell>
        </row>
        <row r="708">
          <cell r="AB708">
            <v>0</v>
          </cell>
          <cell r="AN708">
            <v>0</v>
          </cell>
          <cell r="AO708" t="str">
            <v>12</v>
          </cell>
        </row>
        <row r="709">
          <cell r="AB709">
            <v>0</v>
          </cell>
          <cell r="AN709">
            <v>0</v>
          </cell>
          <cell r="AO709" t="str">
            <v>12</v>
          </cell>
        </row>
        <row r="710">
          <cell r="AB710">
            <v>0</v>
          </cell>
          <cell r="AN710">
            <v>855.84250000000009</v>
          </cell>
          <cell r="AO710" t="str">
            <v>12</v>
          </cell>
        </row>
        <row r="711">
          <cell r="AB711">
            <v>0</v>
          </cell>
          <cell r="AN711">
            <v>0</v>
          </cell>
          <cell r="AO711" t="str">
            <v>12</v>
          </cell>
        </row>
        <row r="712">
          <cell r="AB712">
            <v>81126.63</v>
          </cell>
          <cell r="AN712">
            <v>96295.335000000006</v>
          </cell>
          <cell r="AO712" t="str">
            <v>12</v>
          </cell>
        </row>
        <row r="713">
          <cell r="AB713">
            <v>0</v>
          </cell>
          <cell r="AN713">
            <v>0</v>
          </cell>
          <cell r="AO713" t="str">
            <v>12</v>
          </cell>
        </row>
        <row r="714">
          <cell r="AB714">
            <v>0</v>
          </cell>
          <cell r="AN714">
            <v>0</v>
          </cell>
          <cell r="AO714" t="str">
            <v>12</v>
          </cell>
        </row>
        <row r="715">
          <cell r="AB715">
            <v>363928.58</v>
          </cell>
          <cell r="AN715">
            <v>418517.87875000009</v>
          </cell>
          <cell r="AO715" t="str">
            <v>12</v>
          </cell>
        </row>
        <row r="716">
          <cell r="AB716">
            <v>0</v>
          </cell>
          <cell r="AN716">
            <v>-8.3333333333333339E-4</v>
          </cell>
          <cell r="AO716" t="str">
            <v>12</v>
          </cell>
        </row>
        <row r="717">
          <cell r="AB717">
            <v>3433896.22</v>
          </cell>
          <cell r="AN717">
            <v>3518336.3049999997</v>
          </cell>
          <cell r="AO717" t="str">
            <v>12</v>
          </cell>
        </row>
        <row r="718">
          <cell r="AB718">
            <v>0</v>
          </cell>
          <cell r="AN718">
            <v>38990.298750000009</v>
          </cell>
          <cell r="AO718" t="str">
            <v>12</v>
          </cell>
        </row>
        <row r="719">
          <cell r="AB719">
            <v>0</v>
          </cell>
          <cell r="AN719">
            <v>375013.89624999999</v>
          </cell>
          <cell r="AO719" t="str">
            <v>12</v>
          </cell>
        </row>
        <row r="720">
          <cell r="AB720">
            <v>0</v>
          </cell>
          <cell r="AN720">
            <v>252932.77000000002</v>
          </cell>
          <cell r="AO720" t="str">
            <v>12</v>
          </cell>
        </row>
        <row r="721">
          <cell r="AB721">
            <v>0</v>
          </cell>
          <cell r="AN721">
            <v>160976.35416666666</v>
          </cell>
          <cell r="AO721" t="str">
            <v>12</v>
          </cell>
        </row>
        <row r="722">
          <cell r="AB722">
            <v>204998.61</v>
          </cell>
          <cell r="AN722">
            <v>451013.74500000005</v>
          </cell>
          <cell r="AO722" t="str">
            <v>12</v>
          </cell>
        </row>
        <row r="723">
          <cell r="AB723">
            <v>51607.44</v>
          </cell>
          <cell r="AN723">
            <v>53357.49</v>
          </cell>
          <cell r="AO723" t="str">
            <v>12</v>
          </cell>
        </row>
        <row r="724">
          <cell r="AB724">
            <v>1246922.58</v>
          </cell>
          <cell r="AN724">
            <v>682048.96750000003</v>
          </cell>
          <cell r="AO724" t="str">
            <v>12</v>
          </cell>
        </row>
        <row r="725">
          <cell r="AB725">
            <v>947558.57</v>
          </cell>
          <cell r="AN725">
            <v>518301.1020833333</v>
          </cell>
          <cell r="AO725" t="str">
            <v>12</v>
          </cell>
        </row>
        <row r="726">
          <cell r="AB726">
            <v>2901380.85</v>
          </cell>
          <cell r="AN726">
            <v>1587014.1762499998</v>
          </cell>
          <cell r="AO726" t="str">
            <v>12</v>
          </cell>
        </row>
        <row r="727">
          <cell r="AB727">
            <v>885498.17</v>
          </cell>
          <cell r="AN727">
            <v>445254.93208333332</v>
          </cell>
          <cell r="AO727" t="str">
            <v>12</v>
          </cell>
        </row>
        <row r="728">
          <cell r="AB728">
            <v>20824.89</v>
          </cell>
          <cell r="AN728">
            <v>11446.592083333331</v>
          </cell>
          <cell r="AO728" t="str">
            <v>12</v>
          </cell>
        </row>
        <row r="729">
          <cell r="AB729">
            <v>48590.85</v>
          </cell>
          <cell r="AN729">
            <v>26708.416249999995</v>
          </cell>
          <cell r="AO729" t="str">
            <v>12</v>
          </cell>
        </row>
        <row r="730">
          <cell r="AB730">
            <v>21683.19</v>
          </cell>
          <cell r="AN730">
            <v>12627.516250000001</v>
          </cell>
          <cell r="AO730" t="str">
            <v>12</v>
          </cell>
        </row>
        <row r="731">
          <cell r="AB731">
            <v>1182021.1399999999</v>
          </cell>
          <cell r="AN731">
            <v>447597.21083333337</v>
          </cell>
          <cell r="AO731" t="str">
            <v>12</v>
          </cell>
        </row>
        <row r="732">
          <cell r="AB732">
            <v>914262.01</v>
          </cell>
          <cell r="AN732">
            <v>349365.44124999997</v>
          </cell>
          <cell r="AO732" t="str">
            <v>12</v>
          </cell>
        </row>
        <row r="733">
          <cell r="AB733">
            <v>131262.21</v>
          </cell>
          <cell r="AN733">
            <v>50144.346249999995</v>
          </cell>
          <cell r="AO733" t="str">
            <v>12</v>
          </cell>
        </row>
        <row r="734">
          <cell r="AB734">
            <v>211343.67</v>
          </cell>
          <cell r="AN734">
            <v>26491.957916666666</v>
          </cell>
          <cell r="AO734" t="str">
            <v>12</v>
          </cell>
        </row>
        <row r="735">
          <cell r="AB735">
            <v>16933402.649999999</v>
          </cell>
          <cell r="AN735">
            <v>2423547.3450000002</v>
          </cell>
          <cell r="AO735">
            <v>65</v>
          </cell>
        </row>
        <row r="736">
          <cell r="AB736">
            <v>-7524234.4400000004</v>
          </cell>
          <cell r="AN736">
            <v>-24274078.705416668</v>
          </cell>
          <cell r="AO736">
            <v>65</v>
          </cell>
        </row>
        <row r="737">
          <cell r="AB737">
            <v>0</v>
          </cell>
          <cell r="AN737">
            <v>0</v>
          </cell>
          <cell r="AO737">
            <v>65</v>
          </cell>
        </row>
        <row r="738">
          <cell r="AB738">
            <v>-16440523.59</v>
          </cell>
          <cell r="AN738">
            <v>-25984664.073333338</v>
          </cell>
          <cell r="AO738">
            <v>65</v>
          </cell>
        </row>
        <row r="739">
          <cell r="AB739">
            <v>135186.18</v>
          </cell>
          <cell r="AN739">
            <v>-949375.49624999997</v>
          </cell>
          <cell r="AO739" t="str">
            <v>65</v>
          </cell>
        </row>
        <row r="740">
          <cell r="AB740">
            <v>119544.02</v>
          </cell>
          <cell r="AN740">
            <v>-29784.801250000008</v>
          </cell>
          <cell r="AO740" t="str">
            <v>65</v>
          </cell>
        </row>
        <row r="741">
          <cell r="AB741">
            <v>0</v>
          </cell>
          <cell r="AN741">
            <v>0</v>
          </cell>
          <cell r="AO741" t="str">
            <v>65b</v>
          </cell>
        </row>
        <row r="742">
          <cell r="AB742">
            <v>5176339752.470005</v>
          </cell>
          <cell r="AN742">
            <v>5231517078.7645855</v>
          </cell>
        </row>
        <row r="744">
          <cell r="AB744">
            <v>-77201680.299999997</v>
          </cell>
          <cell r="AN744">
            <v>-63598251.922916673</v>
          </cell>
          <cell r="AO744" t="str">
            <v>6</v>
          </cell>
        </row>
        <row r="745">
          <cell r="AB745">
            <v>48572715</v>
          </cell>
          <cell r="AN745">
            <v>46778090</v>
          </cell>
          <cell r="AO745" t="str">
            <v>65b</v>
          </cell>
        </row>
        <row r="746">
          <cell r="AB746">
            <v>-1024751.45</v>
          </cell>
          <cell r="AN746">
            <v>-1024751.4499999998</v>
          </cell>
          <cell r="AO746" t="str">
            <v>64</v>
          </cell>
        </row>
        <row r="747">
          <cell r="AB747">
            <v>-459000</v>
          </cell>
          <cell r="AN747">
            <v>-159375</v>
          </cell>
          <cell r="AO747" t="str">
            <v>50/67</v>
          </cell>
        </row>
        <row r="748">
          <cell r="AB748">
            <v>33917.58</v>
          </cell>
          <cell r="AN748">
            <v>40584.246666666681</v>
          </cell>
          <cell r="AO748" t="str">
            <v>22</v>
          </cell>
          <cell r="AP748">
            <v>23</v>
          </cell>
        </row>
        <row r="749">
          <cell r="AB749">
            <v>91427</v>
          </cell>
          <cell r="AN749">
            <v>109010.33333333333</v>
          </cell>
          <cell r="AO749" t="str">
            <v>22</v>
          </cell>
          <cell r="AP749">
            <v>24</v>
          </cell>
        </row>
        <row r="750">
          <cell r="AB750">
            <v>39518432</v>
          </cell>
          <cell r="AN750">
            <v>38608265.333333336</v>
          </cell>
          <cell r="AO750" t="str">
            <v>22</v>
          </cell>
          <cell r="AP750">
            <v>25</v>
          </cell>
        </row>
        <row r="751">
          <cell r="AB751">
            <v>0</v>
          </cell>
          <cell r="AN751">
            <v>0</v>
          </cell>
          <cell r="AO751" t="str">
            <v>6</v>
          </cell>
        </row>
        <row r="752">
          <cell r="AB752">
            <v>-29322000</v>
          </cell>
          <cell r="AN752">
            <v>-23140166.666666668</v>
          </cell>
          <cell r="AO752" t="str">
            <v>66</v>
          </cell>
        </row>
        <row r="753">
          <cell r="AB753">
            <v>2889000</v>
          </cell>
          <cell r="AN753">
            <v>2464458.3333333335</v>
          </cell>
          <cell r="AO753" t="str">
            <v>31/66</v>
          </cell>
          <cell r="AP753">
            <v>26</v>
          </cell>
        </row>
        <row r="754">
          <cell r="AB754">
            <v>1998018</v>
          </cell>
          <cell r="AN754">
            <v>2778226.3333333335</v>
          </cell>
          <cell r="AO754" t="str">
            <v>48</v>
          </cell>
        </row>
        <row r="755">
          <cell r="AB755">
            <v>2718000</v>
          </cell>
          <cell r="AN755">
            <v>2151750</v>
          </cell>
          <cell r="AO755" t="str">
            <v>48</v>
          </cell>
        </row>
        <row r="756">
          <cell r="AB756">
            <v>205589</v>
          </cell>
          <cell r="AN756">
            <v>712499.41666666663</v>
          </cell>
          <cell r="AO756" t="str">
            <v>50/67</v>
          </cell>
        </row>
        <row r="757">
          <cell r="AB757">
            <v>4822933</v>
          </cell>
          <cell r="AN757">
            <v>3574838.4166666665</v>
          </cell>
          <cell r="AO757" t="str">
            <v>50/67</v>
          </cell>
        </row>
        <row r="758">
          <cell r="AB758">
            <v>10483</v>
          </cell>
          <cell r="AN758">
            <v>84153.75</v>
          </cell>
          <cell r="AO758" t="str">
            <v>50/67</v>
          </cell>
        </row>
        <row r="759">
          <cell r="AB759">
            <v>49000</v>
          </cell>
          <cell r="AN759">
            <v>49000</v>
          </cell>
          <cell r="AO759" t="str">
            <v>48</v>
          </cell>
        </row>
        <row r="760">
          <cell r="AB760">
            <v>-236000</v>
          </cell>
          <cell r="AN760">
            <v>-220833.33333333334</v>
          </cell>
          <cell r="AO760" t="str">
            <v>48</v>
          </cell>
        </row>
        <row r="761">
          <cell r="AB761">
            <v>0</v>
          </cell>
          <cell r="AN761">
            <v>0</v>
          </cell>
          <cell r="AO761" t="str">
            <v>22</v>
          </cell>
          <cell r="AP761">
            <v>27</v>
          </cell>
        </row>
        <row r="762">
          <cell r="AB762">
            <v>2070000</v>
          </cell>
          <cell r="AN762">
            <v>2116416.6666666665</v>
          </cell>
        </row>
        <row r="763">
          <cell r="AB763">
            <v>365575</v>
          </cell>
          <cell r="AN763">
            <v>340907.29166666669</v>
          </cell>
          <cell r="AO763" t="str">
            <v>50/67</v>
          </cell>
        </row>
        <row r="764">
          <cell r="AB764">
            <v>455000</v>
          </cell>
          <cell r="AN764">
            <v>455000</v>
          </cell>
          <cell r="AO764" t="str">
            <v>50/67</v>
          </cell>
        </row>
        <row r="765">
          <cell r="AB765">
            <v>960000</v>
          </cell>
          <cell r="AN765">
            <v>1027500</v>
          </cell>
        </row>
        <row r="766">
          <cell r="AB766">
            <v>1259000</v>
          </cell>
          <cell r="AN766">
            <v>1259000</v>
          </cell>
        </row>
        <row r="767">
          <cell r="AB767">
            <v>0</v>
          </cell>
          <cell r="AN767">
            <v>0</v>
          </cell>
        </row>
        <row r="768">
          <cell r="AB768">
            <v>6917206</v>
          </cell>
          <cell r="AN768">
            <v>5937363.916666667</v>
          </cell>
        </row>
        <row r="769">
          <cell r="AB769">
            <v>0</v>
          </cell>
          <cell r="AN769">
            <v>0</v>
          </cell>
        </row>
        <row r="770">
          <cell r="AB770">
            <v>2854228</v>
          </cell>
          <cell r="AN770">
            <v>2331884.375</v>
          </cell>
          <cell r="AO770" t="str">
            <v>48</v>
          </cell>
        </row>
        <row r="771">
          <cell r="AB771">
            <v>2458000</v>
          </cell>
          <cell r="AN771">
            <v>2458000</v>
          </cell>
          <cell r="AO771" t="str">
            <v>65a</v>
          </cell>
        </row>
        <row r="772">
          <cell r="AB772">
            <v>1553352</v>
          </cell>
          <cell r="AN772">
            <v>1362685.3333333333</v>
          </cell>
        </row>
        <row r="773">
          <cell r="AB773">
            <v>863861</v>
          </cell>
          <cell r="AN773">
            <v>1768056.625</v>
          </cell>
        </row>
        <row r="774">
          <cell r="AB774">
            <v>0</v>
          </cell>
          <cell r="AN774">
            <v>0</v>
          </cell>
        </row>
        <row r="775">
          <cell r="AB775">
            <v>21000</v>
          </cell>
          <cell r="AN775">
            <v>19583.333333333332</v>
          </cell>
          <cell r="AO775" t="str">
            <v>50/67</v>
          </cell>
        </row>
        <row r="776">
          <cell r="AB776">
            <v>0</v>
          </cell>
          <cell r="AN776">
            <v>0</v>
          </cell>
        </row>
        <row r="777">
          <cell r="AB777">
            <v>159437</v>
          </cell>
          <cell r="AN777">
            <v>159437</v>
          </cell>
          <cell r="AO777" t="str">
            <v>48</v>
          </cell>
        </row>
        <row r="778">
          <cell r="AB778">
            <v>1080000</v>
          </cell>
          <cell r="AN778">
            <v>854750</v>
          </cell>
        </row>
        <row r="779">
          <cell r="AB779">
            <v>-7000</v>
          </cell>
          <cell r="AN779">
            <v>-7000</v>
          </cell>
        </row>
        <row r="780">
          <cell r="AB780">
            <v>0</v>
          </cell>
          <cell r="AN780">
            <v>0</v>
          </cell>
          <cell r="AO780" t="str">
            <v>41</v>
          </cell>
        </row>
        <row r="781">
          <cell r="AB781">
            <v>12777000</v>
          </cell>
          <cell r="AN781">
            <v>12777000</v>
          </cell>
        </row>
        <row r="782">
          <cell r="AB782">
            <v>1044000</v>
          </cell>
          <cell r="AN782">
            <v>1044000</v>
          </cell>
        </row>
        <row r="783">
          <cell r="AB783">
            <v>5292000</v>
          </cell>
          <cell r="AN783">
            <v>5298375</v>
          </cell>
          <cell r="AO783" t="str">
            <v>50/67</v>
          </cell>
        </row>
        <row r="784">
          <cell r="AB784">
            <v>1074914</v>
          </cell>
          <cell r="AN784">
            <v>3404125.4583333335</v>
          </cell>
          <cell r="AO784" t="str">
            <v>50/67</v>
          </cell>
        </row>
        <row r="785">
          <cell r="AB785">
            <v>138097</v>
          </cell>
          <cell r="AN785">
            <v>59302.541666666664</v>
          </cell>
        </row>
        <row r="786">
          <cell r="AB786">
            <v>448000</v>
          </cell>
          <cell r="AN786">
            <v>726875</v>
          </cell>
        </row>
        <row r="787">
          <cell r="AB787">
            <v>550000</v>
          </cell>
          <cell r="AN787">
            <v>22916.666666666668</v>
          </cell>
        </row>
        <row r="788">
          <cell r="AB788">
            <v>700000</v>
          </cell>
          <cell r="AN788">
            <v>29166.666666666668</v>
          </cell>
        </row>
        <row r="789">
          <cell r="AB789">
            <v>-859037900</v>
          </cell>
          <cell r="AN789">
            <v>-859037900</v>
          </cell>
          <cell r="AO789" t="str">
            <v>2</v>
          </cell>
        </row>
        <row r="790">
          <cell r="AB790">
            <v>-60000000</v>
          </cell>
          <cell r="AN790">
            <v>-60000000</v>
          </cell>
          <cell r="AO790" t="str">
            <v>3</v>
          </cell>
        </row>
        <row r="791">
          <cell r="AB791">
            <v>0</v>
          </cell>
          <cell r="AN791">
            <v>0</v>
          </cell>
          <cell r="AO791" t="str">
            <v>3</v>
          </cell>
        </row>
        <row r="792">
          <cell r="AB792">
            <v>-431100</v>
          </cell>
          <cell r="AN792">
            <v>-431100</v>
          </cell>
          <cell r="AO792" t="str">
            <v>3</v>
          </cell>
        </row>
        <row r="793">
          <cell r="AB793">
            <v>-1458300</v>
          </cell>
          <cell r="AN793">
            <v>-1470487.5</v>
          </cell>
          <cell r="AO793" t="str">
            <v>3</v>
          </cell>
        </row>
        <row r="794">
          <cell r="AB794">
            <v>0</v>
          </cell>
          <cell r="AN794">
            <v>-32343750</v>
          </cell>
          <cell r="AO794" t="str">
            <v>3</v>
          </cell>
        </row>
        <row r="795">
          <cell r="AB795">
            <v>-80250000</v>
          </cell>
          <cell r="AN795">
            <v>-87656250</v>
          </cell>
          <cell r="AO795" t="str">
            <v>3</v>
          </cell>
        </row>
        <row r="796">
          <cell r="AB796">
            <v>-200000000</v>
          </cell>
          <cell r="AN796">
            <v>-200000000</v>
          </cell>
          <cell r="AO796" t="str">
            <v>3</v>
          </cell>
        </row>
        <row r="797">
          <cell r="AB797">
            <v>-122847945.22</v>
          </cell>
          <cell r="AN797">
            <v>-122847945.22000001</v>
          </cell>
          <cell r="AO797" t="str">
            <v>4</v>
          </cell>
        </row>
        <row r="798">
          <cell r="AB798">
            <v>-338395484.31</v>
          </cell>
          <cell r="AN798">
            <v>-338395484.31</v>
          </cell>
          <cell r="AO798" t="str">
            <v>4</v>
          </cell>
        </row>
        <row r="799">
          <cell r="AB799">
            <v>-16901820.34</v>
          </cell>
          <cell r="AN799">
            <v>-16901820.34</v>
          </cell>
          <cell r="AO799" t="str">
            <v>4</v>
          </cell>
        </row>
        <row r="800">
          <cell r="AB800">
            <v>-337.5</v>
          </cell>
          <cell r="AN800">
            <v>-154.6875</v>
          </cell>
          <cell r="AO800" t="str">
            <v>4</v>
          </cell>
        </row>
        <row r="801">
          <cell r="AB801">
            <v>-32191469.550000001</v>
          </cell>
          <cell r="AN801">
            <v>-16050268.320000002</v>
          </cell>
          <cell r="AO801" t="str">
            <v>4</v>
          </cell>
        </row>
        <row r="802">
          <cell r="AB802">
            <v>0</v>
          </cell>
          <cell r="AN802">
            <v>-256594.16666666666</v>
          </cell>
          <cell r="AO802" t="str">
            <v>41</v>
          </cell>
        </row>
        <row r="803">
          <cell r="AB803">
            <v>0</v>
          </cell>
          <cell r="AN803">
            <v>-4329698.958333333</v>
          </cell>
          <cell r="AO803" t="str">
            <v>41</v>
          </cell>
        </row>
        <row r="804">
          <cell r="AB804">
            <v>0</v>
          </cell>
          <cell r="AN804">
            <v>5697865.416666667</v>
          </cell>
          <cell r="AO804" t="str">
            <v>41</v>
          </cell>
        </row>
        <row r="805">
          <cell r="AB805">
            <v>0</v>
          </cell>
          <cell r="AN805">
            <v>10479064.791666666</v>
          </cell>
          <cell r="AO805" t="str">
            <v>41</v>
          </cell>
        </row>
        <row r="806">
          <cell r="AB806">
            <v>0</v>
          </cell>
          <cell r="AN806">
            <v>1072536.875</v>
          </cell>
          <cell r="AO806" t="str">
            <v>41</v>
          </cell>
        </row>
        <row r="807">
          <cell r="AB807">
            <v>0</v>
          </cell>
          <cell r="AN807">
            <v>-13481340.833333334</v>
          </cell>
          <cell r="AO807" t="str">
            <v>41</v>
          </cell>
        </row>
        <row r="808">
          <cell r="AB808">
            <v>2148854.7200000002</v>
          </cell>
          <cell r="AN808">
            <v>2148854.7199999997</v>
          </cell>
          <cell r="AO808" t="str">
            <v>4</v>
          </cell>
        </row>
        <row r="809">
          <cell r="AB809">
            <v>1650848.74</v>
          </cell>
          <cell r="AN809">
            <v>1650848.74</v>
          </cell>
          <cell r="AO809" t="str">
            <v>4</v>
          </cell>
        </row>
        <row r="810">
          <cell r="AB810">
            <v>4985024.68</v>
          </cell>
          <cell r="AN810">
            <v>4985024.68</v>
          </cell>
          <cell r="AO810" t="str">
            <v>4</v>
          </cell>
        </row>
        <row r="811">
          <cell r="AB811">
            <v>786587.56</v>
          </cell>
          <cell r="AN811">
            <v>786587.56000000017</v>
          </cell>
          <cell r="AO811" t="str">
            <v>4</v>
          </cell>
        </row>
        <row r="812">
          <cell r="AB812">
            <v>-5370574</v>
          </cell>
          <cell r="AN812">
            <v>-5312805.458333333</v>
          </cell>
          <cell r="AO812" t="str">
            <v>6</v>
          </cell>
        </row>
        <row r="813">
          <cell r="AB813">
            <v>-790188</v>
          </cell>
          <cell r="AN813">
            <v>-780108.83333333337</v>
          </cell>
          <cell r="AO813" t="str">
            <v>6</v>
          </cell>
        </row>
        <row r="814">
          <cell r="AB814">
            <v>0</v>
          </cell>
          <cell r="AN814">
            <v>0</v>
          </cell>
          <cell r="AO814" t="str">
            <v>6</v>
          </cell>
        </row>
        <row r="815">
          <cell r="AB815">
            <v>0</v>
          </cell>
          <cell r="AN815">
            <v>0</v>
          </cell>
          <cell r="AO815" t="str">
            <v>41</v>
          </cell>
        </row>
        <row r="816">
          <cell r="AB816">
            <v>-103974220.56</v>
          </cell>
          <cell r="AN816">
            <v>-108063850.17208336</v>
          </cell>
          <cell r="AO816" t="str">
            <v>6</v>
          </cell>
        </row>
        <row r="817">
          <cell r="AB817">
            <v>77562549.519999996</v>
          </cell>
          <cell r="AN817">
            <v>77562549.519999996</v>
          </cell>
          <cell r="AO817" t="str">
            <v>6</v>
          </cell>
        </row>
        <row r="818">
          <cell r="AB818">
            <v>1755001.25</v>
          </cell>
          <cell r="AN818">
            <v>1755001.25</v>
          </cell>
          <cell r="AO818" t="str">
            <v>6</v>
          </cell>
        </row>
        <row r="819">
          <cell r="AB819">
            <v>1471103.62</v>
          </cell>
          <cell r="AN819">
            <v>1471103.6200000003</v>
          </cell>
          <cell r="AO819" t="str">
            <v>6</v>
          </cell>
        </row>
        <row r="820">
          <cell r="AB820">
            <v>16359946.109999999</v>
          </cell>
          <cell r="AN820">
            <v>16359946.110000005</v>
          </cell>
          <cell r="AO820" t="str">
            <v>6</v>
          </cell>
        </row>
        <row r="821">
          <cell r="AB821">
            <v>-1676293.6</v>
          </cell>
          <cell r="AN821">
            <v>-1676293.5999999999</v>
          </cell>
          <cell r="AO821" t="str">
            <v>6</v>
          </cell>
        </row>
        <row r="822">
          <cell r="AB822">
            <v>-79330806.810000002</v>
          </cell>
          <cell r="AN822">
            <v>-75442765.768333316</v>
          </cell>
          <cell r="AO822" t="str">
            <v>6</v>
          </cell>
        </row>
        <row r="823">
          <cell r="AB823">
            <v>27022509.050000001</v>
          </cell>
          <cell r="AN823">
            <v>26661328.412083339</v>
          </cell>
          <cell r="AO823" t="str">
            <v>6</v>
          </cell>
        </row>
        <row r="824">
          <cell r="AB824">
            <v>0</v>
          </cell>
          <cell r="AN824">
            <v>0</v>
          </cell>
          <cell r="AO824" t="str">
            <v>6</v>
          </cell>
        </row>
        <row r="825">
          <cell r="AB825">
            <v>0</v>
          </cell>
          <cell r="AN825">
            <v>0</v>
          </cell>
          <cell r="AO825" t="str">
            <v>6</v>
          </cell>
        </row>
        <row r="826">
          <cell r="AB826">
            <v>0</v>
          </cell>
          <cell r="AN826">
            <v>1229050.6666666667</v>
          </cell>
          <cell r="AO826" t="str">
            <v>6</v>
          </cell>
        </row>
        <row r="827">
          <cell r="AB827">
            <v>0</v>
          </cell>
          <cell r="AN827">
            <v>352289.20833333331</v>
          </cell>
          <cell r="AO827" t="str">
            <v>6</v>
          </cell>
        </row>
        <row r="828">
          <cell r="AB828">
            <v>0</v>
          </cell>
          <cell r="AN828">
            <v>2304566.4775</v>
          </cell>
          <cell r="AO828" t="str">
            <v>6</v>
          </cell>
        </row>
        <row r="829">
          <cell r="AB829">
            <v>-20782555</v>
          </cell>
          <cell r="AN829">
            <v>-16452856.041666666</v>
          </cell>
          <cell r="AO829" t="str">
            <v>41</v>
          </cell>
        </row>
        <row r="830">
          <cell r="AB830">
            <v>20564836</v>
          </cell>
          <cell r="AN830">
            <v>18855320.916666668</v>
          </cell>
          <cell r="AO830" t="str">
            <v>41</v>
          </cell>
        </row>
        <row r="831">
          <cell r="AB831">
            <v>46647134</v>
          </cell>
          <cell r="AN831">
            <v>38816175.083333336</v>
          </cell>
          <cell r="AO831" t="str">
            <v>41</v>
          </cell>
        </row>
        <row r="832">
          <cell r="AB832">
            <v>-59636660</v>
          </cell>
          <cell r="AN832">
            <v>-50294894.083333336</v>
          </cell>
          <cell r="AO832" t="str">
            <v>41</v>
          </cell>
        </row>
        <row r="833">
          <cell r="AB833">
            <v>0</v>
          </cell>
          <cell r="AN833">
            <v>-770363.5</v>
          </cell>
          <cell r="AO833" t="str">
            <v>41</v>
          </cell>
        </row>
        <row r="834">
          <cell r="AB834">
            <v>7246000</v>
          </cell>
          <cell r="AN834">
            <v>5736416.666666667</v>
          </cell>
          <cell r="AO834" t="str">
            <v>41</v>
          </cell>
        </row>
        <row r="835">
          <cell r="AB835">
            <v>0</v>
          </cell>
          <cell r="AN835">
            <v>0</v>
          </cell>
          <cell r="AO835" t="str">
            <v>8</v>
          </cell>
        </row>
        <row r="836">
          <cell r="AB836">
            <v>-25000000</v>
          </cell>
          <cell r="AN836">
            <v>-25000000</v>
          </cell>
          <cell r="AO836" t="str">
            <v>8</v>
          </cell>
        </row>
        <row r="837">
          <cell r="AB837">
            <v>0</v>
          </cell>
          <cell r="AN837">
            <v>0</v>
          </cell>
          <cell r="AO837" t="str">
            <v>8</v>
          </cell>
        </row>
        <row r="838">
          <cell r="AB838">
            <v>0</v>
          </cell>
          <cell r="AN838">
            <v>0</v>
          </cell>
          <cell r="AO838" t="str">
            <v>8</v>
          </cell>
        </row>
        <row r="839">
          <cell r="AB839">
            <v>0</v>
          </cell>
          <cell r="AN839">
            <v>-12604166.666666666</v>
          </cell>
          <cell r="AO839" t="str">
            <v>8</v>
          </cell>
        </row>
        <row r="840">
          <cell r="AB840">
            <v>0</v>
          </cell>
          <cell r="AN840">
            <v>0</v>
          </cell>
          <cell r="AO840" t="str">
            <v>8</v>
          </cell>
        </row>
        <row r="841">
          <cell r="AB841">
            <v>0</v>
          </cell>
          <cell r="AN841">
            <v>-10725000</v>
          </cell>
          <cell r="AO841" t="str">
            <v>8</v>
          </cell>
        </row>
        <row r="842">
          <cell r="AB842">
            <v>0</v>
          </cell>
          <cell r="AN842">
            <v>0</v>
          </cell>
          <cell r="AO842" t="str">
            <v>8</v>
          </cell>
        </row>
        <row r="843">
          <cell r="AB843">
            <v>0</v>
          </cell>
          <cell r="AN843">
            <v>-40104166.666666664</v>
          </cell>
          <cell r="AO843" t="str">
            <v>8</v>
          </cell>
        </row>
        <row r="844">
          <cell r="AB844">
            <v>0</v>
          </cell>
          <cell r="AN844">
            <v>0</v>
          </cell>
          <cell r="AO844" t="str">
            <v>8</v>
          </cell>
        </row>
        <row r="845">
          <cell r="AB845">
            <v>0</v>
          </cell>
          <cell r="AN845">
            <v>-12707500</v>
          </cell>
          <cell r="AO845" t="str">
            <v>8</v>
          </cell>
        </row>
        <row r="846">
          <cell r="AB846">
            <v>0</v>
          </cell>
          <cell r="AN846">
            <v>-1375000</v>
          </cell>
          <cell r="AO846" t="str">
            <v>8</v>
          </cell>
        </row>
        <row r="847">
          <cell r="AB847">
            <v>0</v>
          </cell>
          <cell r="AN847">
            <v>-3208333.3333333335</v>
          </cell>
          <cell r="AO847" t="str">
            <v>8</v>
          </cell>
        </row>
        <row r="848">
          <cell r="AB848">
            <v>0</v>
          </cell>
          <cell r="AN848">
            <v>0</v>
          </cell>
          <cell r="AO848" t="str">
            <v>8</v>
          </cell>
        </row>
        <row r="849">
          <cell r="AB849">
            <v>0</v>
          </cell>
          <cell r="AN849">
            <v>-15625000</v>
          </cell>
          <cell r="AO849" t="str">
            <v>8</v>
          </cell>
        </row>
        <row r="850">
          <cell r="AB850">
            <v>0</v>
          </cell>
          <cell r="AN850">
            <v>-1312500</v>
          </cell>
          <cell r="AO850" t="str">
            <v>8</v>
          </cell>
        </row>
        <row r="851">
          <cell r="AB851">
            <v>-3500000</v>
          </cell>
          <cell r="AN851">
            <v>-3500000</v>
          </cell>
          <cell r="AO851" t="str">
            <v>8</v>
          </cell>
        </row>
        <row r="852">
          <cell r="AB852">
            <v>0</v>
          </cell>
          <cell r="AN852">
            <v>-4375000</v>
          </cell>
          <cell r="AO852" t="str">
            <v>8</v>
          </cell>
        </row>
        <row r="853">
          <cell r="AB853">
            <v>0</v>
          </cell>
          <cell r="AN853">
            <v>-1312500</v>
          </cell>
          <cell r="AO853" t="str">
            <v>8</v>
          </cell>
        </row>
        <row r="854">
          <cell r="AB854">
            <v>-3000000</v>
          </cell>
          <cell r="AN854">
            <v>-3000000</v>
          </cell>
          <cell r="AO854" t="str">
            <v>8</v>
          </cell>
        </row>
        <row r="855">
          <cell r="AB855">
            <v>0</v>
          </cell>
          <cell r="AN855">
            <v>-17500000</v>
          </cell>
          <cell r="AO855" t="str">
            <v>8</v>
          </cell>
        </row>
        <row r="856">
          <cell r="AB856">
            <v>-1000000</v>
          </cell>
          <cell r="AN856">
            <v>-1000000</v>
          </cell>
          <cell r="AO856" t="str">
            <v>8</v>
          </cell>
        </row>
        <row r="857">
          <cell r="AB857">
            <v>0</v>
          </cell>
          <cell r="AN857">
            <v>-2625000</v>
          </cell>
          <cell r="AO857" t="str">
            <v>8</v>
          </cell>
        </row>
        <row r="858">
          <cell r="AB858">
            <v>-8500000</v>
          </cell>
          <cell r="AN858">
            <v>-8500000</v>
          </cell>
          <cell r="AO858" t="str">
            <v>8</v>
          </cell>
        </row>
        <row r="859">
          <cell r="AB859">
            <v>-10000000</v>
          </cell>
          <cell r="AN859">
            <v>-10000000</v>
          </cell>
          <cell r="AO859" t="str">
            <v>8</v>
          </cell>
        </row>
        <row r="860">
          <cell r="AB860">
            <v>-10000000</v>
          </cell>
          <cell r="AN860">
            <v>-10000000</v>
          </cell>
          <cell r="AO860" t="str">
            <v>8</v>
          </cell>
        </row>
        <row r="861">
          <cell r="AB861">
            <v>-8000000</v>
          </cell>
          <cell r="AN861">
            <v>-8000000</v>
          </cell>
          <cell r="AO861" t="str">
            <v>8</v>
          </cell>
        </row>
        <row r="862">
          <cell r="AB862">
            <v>-3000000</v>
          </cell>
          <cell r="AN862">
            <v>-3000000</v>
          </cell>
          <cell r="AO862" t="str">
            <v>8</v>
          </cell>
        </row>
        <row r="863">
          <cell r="AB863">
            <v>-20000000</v>
          </cell>
          <cell r="AN863">
            <v>-20000000</v>
          </cell>
          <cell r="AO863" t="str">
            <v>8</v>
          </cell>
        </row>
        <row r="864">
          <cell r="AB864">
            <v>-20000000</v>
          </cell>
          <cell r="AN864">
            <v>-20000000</v>
          </cell>
          <cell r="AO864" t="str">
            <v>8</v>
          </cell>
        </row>
        <row r="865">
          <cell r="AB865">
            <v>-5000000</v>
          </cell>
          <cell r="AN865">
            <v>-5000000</v>
          </cell>
          <cell r="AO865" t="str">
            <v>8</v>
          </cell>
        </row>
        <row r="866">
          <cell r="AB866">
            <v>-7000000</v>
          </cell>
          <cell r="AN866">
            <v>-7000000</v>
          </cell>
          <cell r="AO866" t="str">
            <v>8</v>
          </cell>
        </row>
        <row r="867">
          <cell r="AB867">
            <v>-10000000</v>
          </cell>
          <cell r="AN867">
            <v>-10000000</v>
          </cell>
          <cell r="AO867" t="str">
            <v>8</v>
          </cell>
        </row>
        <row r="868">
          <cell r="AB868">
            <v>-2000000</v>
          </cell>
          <cell r="AN868">
            <v>-2000000</v>
          </cell>
          <cell r="AO868" t="str">
            <v>8</v>
          </cell>
        </row>
        <row r="869">
          <cell r="AB869">
            <v>-3000000</v>
          </cell>
          <cell r="AN869">
            <v>-3000000</v>
          </cell>
          <cell r="AO869" t="str">
            <v>8</v>
          </cell>
        </row>
        <row r="870">
          <cell r="AB870">
            <v>-5000000</v>
          </cell>
          <cell r="AN870">
            <v>-5000000</v>
          </cell>
          <cell r="AO870" t="str">
            <v>8</v>
          </cell>
        </row>
        <row r="871">
          <cell r="AB871">
            <v>-15000000</v>
          </cell>
          <cell r="AN871">
            <v>-15000000</v>
          </cell>
          <cell r="AO871" t="str">
            <v>8</v>
          </cell>
        </row>
        <row r="872">
          <cell r="AB872">
            <v>-10000000</v>
          </cell>
          <cell r="AN872">
            <v>-10000000</v>
          </cell>
          <cell r="AO872" t="str">
            <v>8</v>
          </cell>
        </row>
        <row r="873">
          <cell r="AB873">
            <v>-2000000</v>
          </cell>
          <cell r="AN873">
            <v>-2000000</v>
          </cell>
          <cell r="AO873" t="str">
            <v>8</v>
          </cell>
        </row>
        <row r="874">
          <cell r="AB874">
            <v>-25000000</v>
          </cell>
          <cell r="AN874">
            <v>-25000000</v>
          </cell>
          <cell r="AO874" t="str">
            <v>8</v>
          </cell>
        </row>
        <row r="875">
          <cell r="AB875">
            <v>-100000000</v>
          </cell>
          <cell r="AN875">
            <v>-100000000</v>
          </cell>
          <cell r="AO875" t="str">
            <v>8</v>
          </cell>
        </row>
        <row r="876">
          <cell r="AB876">
            <v>0</v>
          </cell>
          <cell r="AN876">
            <v>-3125000</v>
          </cell>
          <cell r="AO876" t="str">
            <v>8</v>
          </cell>
        </row>
        <row r="877">
          <cell r="AB877">
            <v>0</v>
          </cell>
          <cell r="AN877">
            <v>-4583333.333333333</v>
          </cell>
          <cell r="AO877" t="str">
            <v>8</v>
          </cell>
        </row>
        <row r="878">
          <cell r="AB878">
            <v>0</v>
          </cell>
          <cell r="AN878">
            <v>0</v>
          </cell>
          <cell r="AO878" t="str">
            <v>8</v>
          </cell>
        </row>
        <row r="879">
          <cell r="AB879">
            <v>-46000000</v>
          </cell>
          <cell r="AN879">
            <v>-46000000</v>
          </cell>
          <cell r="AO879" t="str">
            <v>8</v>
          </cell>
        </row>
        <row r="880">
          <cell r="AB880">
            <v>0</v>
          </cell>
          <cell r="AN880">
            <v>0</v>
          </cell>
          <cell r="AO880" t="str">
            <v>8</v>
          </cell>
        </row>
        <row r="881">
          <cell r="AB881">
            <v>0</v>
          </cell>
          <cell r="AN881">
            <v>0</v>
          </cell>
          <cell r="AO881" t="str">
            <v>8</v>
          </cell>
        </row>
        <row r="882">
          <cell r="AB882">
            <v>0</v>
          </cell>
          <cell r="AN882">
            <v>0</v>
          </cell>
          <cell r="AO882" t="str">
            <v>8</v>
          </cell>
        </row>
        <row r="883">
          <cell r="AB883">
            <v>0</v>
          </cell>
          <cell r="AN883">
            <v>0</v>
          </cell>
          <cell r="AO883" t="str">
            <v>8</v>
          </cell>
        </row>
        <row r="884">
          <cell r="AB884">
            <v>0</v>
          </cell>
          <cell r="AN884">
            <v>0</v>
          </cell>
          <cell r="AO884" t="str">
            <v>8</v>
          </cell>
        </row>
        <row r="885">
          <cell r="AB885">
            <v>0</v>
          </cell>
          <cell r="AN885">
            <v>0</v>
          </cell>
          <cell r="AO885" t="str">
            <v>8</v>
          </cell>
        </row>
        <row r="886">
          <cell r="AB886">
            <v>0</v>
          </cell>
          <cell r="AN886">
            <v>-5208333.333333333</v>
          </cell>
          <cell r="AO886" t="str">
            <v>8</v>
          </cell>
        </row>
        <row r="887">
          <cell r="AB887">
            <v>-50000000</v>
          </cell>
          <cell r="AN887">
            <v>-50000000</v>
          </cell>
          <cell r="AO887" t="str">
            <v>8</v>
          </cell>
        </row>
        <row r="888">
          <cell r="AB888">
            <v>0</v>
          </cell>
          <cell r="AN888">
            <v>-18750000</v>
          </cell>
          <cell r="AO888" t="str">
            <v>8</v>
          </cell>
        </row>
        <row r="889">
          <cell r="AB889">
            <v>0</v>
          </cell>
          <cell r="AN889">
            <v>0</v>
          </cell>
          <cell r="AO889" t="str">
            <v>8</v>
          </cell>
        </row>
        <row r="890">
          <cell r="AB890">
            <v>0</v>
          </cell>
          <cell r="AN890">
            <v>-11250000</v>
          </cell>
          <cell r="AO890" t="str">
            <v>8</v>
          </cell>
        </row>
        <row r="891">
          <cell r="AB891">
            <v>-3000000</v>
          </cell>
          <cell r="AN891">
            <v>-3000000</v>
          </cell>
          <cell r="AO891" t="str">
            <v>8</v>
          </cell>
        </row>
        <row r="892">
          <cell r="AB892">
            <v>-11000000</v>
          </cell>
          <cell r="AN892">
            <v>-11000000</v>
          </cell>
          <cell r="AO892" t="str">
            <v>8</v>
          </cell>
        </row>
        <row r="893">
          <cell r="AB893">
            <v>-7967792.54</v>
          </cell>
          <cell r="AN893">
            <v>-1659956.7791666668</v>
          </cell>
          <cell r="AO893" t="str">
            <v xml:space="preserve"> </v>
          </cell>
          <cell r="AP893" t="str">
            <v>39</v>
          </cell>
        </row>
        <row r="894">
          <cell r="AB894">
            <v>-55000000</v>
          </cell>
          <cell r="AN894">
            <v>-55000000</v>
          </cell>
          <cell r="AO894" t="str">
            <v>8</v>
          </cell>
        </row>
        <row r="895">
          <cell r="AB895">
            <v>-30000000</v>
          </cell>
          <cell r="AN895">
            <v>-30000000</v>
          </cell>
          <cell r="AO895" t="str">
            <v>8</v>
          </cell>
        </row>
        <row r="896">
          <cell r="AB896">
            <v>-300000000</v>
          </cell>
          <cell r="AN896">
            <v>-300000000</v>
          </cell>
          <cell r="AO896" t="str">
            <v>8</v>
          </cell>
        </row>
        <row r="897">
          <cell r="AB897">
            <v>-200000000</v>
          </cell>
          <cell r="AN897">
            <v>-200000000</v>
          </cell>
          <cell r="AO897" t="str">
            <v>8</v>
          </cell>
        </row>
        <row r="898">
          <cell r="AB898">
            <v>-150000000</v>
          </cell>
          <cell r="AN898">
            <v>-150000000</v>
          </cell>
          <cell r="AO898" t="str">
            <v>8</v>
          </cell>
        </row>
        <row r="899">
          <cell r="AB899">
            <v>-100000000</v>
          </cell>
          <cell r="AN899">
            <v>-100000000</v>
          </cell>
          <cell r="AO899" t="str">
            <v>8</v>
          </cell>
        </row>
        <row r="900">
          <cell r="AB900">
            <v>-225000000</v>
          </cell>
          <cell r="AN900">
            <v>-225000000</v>
          </cell>
          <cell r="AO900" t="str">
            <v>8</v>
          </cell>
        </row>
        <row r="901">
          <cell r="AB901">
            <v>-25000000</v>
          </cell>
          <cell r="AN901">
            <v>-25000000</v>
          </cell>
          <cell r="AO901" t="str">
            <v>8</v>
          </cell>
        </row>
        <row r="902">
          <cell r="AB902">
            <v>-260000000</v>
          </cell>
          <cell r="AN902">
            <v>-260000000</v>
          </cell>
          <cell r="AO902" t="str">
            <v>8</v>
          </cell>
        </row>
        <row r="903">
          <cell r="AB903">
            <v>-40000000</v>
          </cell>
          <cell r="AN903">
            <v>-40000000</v>
          </cell>
          <cell r="AO903" t="str">
            <v>8</v>
          </cell>
        </row>
        <row r="904">
          <cell r="AB904">
            <v>-138460000</v>
          </cell>
          <cell r="AN904">
            <v>-74999166.666666672</v>
          </cell>
          <cell r="AO904" t="str">
            <v>8</v>
          </cell>
        </row>
        <row r="905">
          <cell r="AB905">
            <v>-23400000</v>
          </cell>
          <cell r="AN905">
            <v>-12675000</v>
          </cell>
          <cell r="AO905" t="str">
            <v>8</v>
          </cell>
        </row>
        <row r="906">
          <cell r="AB906">
            <v>-150000000</v>
          </cell>
          <cell r="AN906">
            <v>-43750000</v>
          </cell>
          <cell r="AO906" t="str">
            <v>8</v>
          </cell>
        </row>
        <row r="907">
          <cell r="AB907">
            <v>0</v>
          </cell>
          <cell r="AN907">
            <v>0</v>
          </cell>
          <cell r="AO907" t="str">
            <v>9</v>
          </cell>
        </row>
        <row r="908">
          <cell r="AB908">
            <v>0</v>
          </cell>
          <cell r="AN908">
            <v>0</v>
          </cell>
          <cell r="AO908" t="str">
            <v>8</v>
          </cell>
        </row>
        <row r="909">
          <cell r="AB909">
            <v>0</v>
          </cell>
          <cell r="AN909">
            <v>0</v>
          </cell>
          <cell r="AO909" t="str">
            <v>8</v>
          </cell>
        </row>
        <row r="910">
          <cell r="AB910">
            <v>0</v>
          </cell>
          <cell r="AN910">
            <v>0</v>
          </cell>
          <cell r="AO910" t="str">
            <v>8</v>
          </cell>
        </row>
        <row r="911">
          <cell r="AB911">
            <v>0</v>
          </cell>
          <cell r="AN911">
            <v>0</v>
          </cell>
          <cell r="AO911" t="str">
            <v>8</v>
          </cell>
        </row>
        <row r="912">
          <cell r="AB912">
            <v>0</v>
          </cell>
          <cell r="AN912">
            <v>0</v>
          </cell>
          <cell r="AO912" t="str">
            <v>8</v>
          </cell>
        </row>
        <row r="913">
          <cell r="AB913">
            <v>0</v>
          </cell>
          <cell r="AN913">
            <v>47.023333333333333</v>
          </cell>
          <cell r="AO913" t="str">
            <v>8</v>
          </cell>
        </row>
        <row r="914">
          <cell r="AB914">
            <v>16907.330000000002</v>
          </cell>
          <cell r="AN914">
            <v>24153.349999999995</v>
          </cell>
          <cell r="AO914" t="str">
            <v>8</v>
          </cell>
        </row>
        <row r="915">
          <cell r="AB915">
            <v>-1125000</v>
          </cell>
          <cell r="AN915">
            <v>-784375</v>
          </cell>
        </row>
        <row r="916">
          <cell r="AB916">
            <v>0</v>
          </cell>
          <cell r="AN916">
            <v>0</v>
          </cell>
        </row>
        <row r="917">
          <cell r="AB917">
            <v>-31873025.359999999</v>
          </cell>
          <cell r="AN917">
            <v>-34746823.587916665</v>
          </cell>
          <cell r="AO917">
            <v>65</v>
          </cell>
        </row>
        <row r="918">
          <cell r="AB918">
            <v>-75000</v>
          </cell>
          <cell r="AN918">
            <v>-81662.2</v>
          </cell>
        </row>
        <row r="919">
          <cell r="AB919">
            <v>-1471645.26</v>
          </cell>
          <cell r="AN919">
            <v>-1538686.2429166667</v>
          </cell>
        </row>
        <row r="920">
          <cell r="AB920">
            <v>-132020.75</v>
          </cell>
          <cell r="AN920">
            <v>-135001.89583333334</v>
          </cell>
        </row>
        <row r="921">
          <cell r="AB921">
            <v>-8761.4500000000007</v>
          </cell>
          <cell r="AN921">
            <v>-10447.554166666667</v>
          </cell>
        </row>
        <row r="922">
          <cell r="AB922">
            <v>-15000</v>
          </cell>
          <cell r="AN922">
            <v>-15000</v>
          </cell>
        </row>
        <row r="923">
          <cell r="AB923">
            <v>-60027.26</v>
          </cell>
          <cell r="AN923">
            <v>-61499.564166666678</v>
          </cell>
        </row>
        <row r="924">
          <cell r="AB924">
            <v>0</v>
          </cell>
          <cell r="AN924">
            <v>-4166.666666666667</v>
          </cell>
        </row>
        <row r="925">
          <cell r="AB925">
            <v>-341136.66</v>
          </cell>
          <cell r="AN925">
            <v>-341250.23000000004</v>
          </cell>
        </row>
        <row r="926">
          <cell r="AB926">
            <v>-141634.19</v>
          </cell>
          <cell r="AN926">
            <v>-141752.26291666663</v>
          </cell>
        </row>
        <row r="927">
          <cell r="AB927">
            <v>-140000</v>
          </cell>
          <cell r="AN927">
            <v>-140000</v>
          </cell>
        </row>
        <row r="928">
          <cell r="AB928">
            <v>-20000</v>
          </cell>
          <cell r="AN928">
            <v>-17916.666666666668</v>
          </cell>
        </row>
        <row r="929">
          <cell r="AB929">
            <v>-1451218.87</v>
          </cell>
          <cell r="AN929">
            <v>-1428731.1533333336</v>
          </cell>
        </row>
        <row r="930">
          <cell r="AB930">
            <v>-530050</v>
          </cell>
          <cell r="AN930">
            <v>-287110.41666666669</v>
          </cell>
        </row>
        <row r="931">
          <cell r="AB931">
            <v>-305246.25</v>
          </cell>
          <cell r="AN931">
            <v>-163549.40625</v>
          </cell>
        </row>
        <row r="932">
          <cell r="AB932">
            <v>-1022339</v>
          </cell>
          <cell r="AN932">
            <v>-547763.95833333337</v>
          </cell>
        </row>
        <row r="933">
          <cell r="AB933">
            <v>-632180.5</v>
          </cell>
          <cell r="AN933">
            <v>-338718.97916666669</v>
          </cell>
        </row>
        <row r="934">
          <cell r="AB934">
            <v>-914480.43</v>
          </cell>
          <cell r="AN934">
            <v>-617650.35124999995</v>
          </cell>
          <cell r="AO934" t="str">
            <v>65b</v>
          </cell>
        </row>
        <row r="935">
          <cell r="AB935">
            <v>0</v>
          </cell>
          <cell r="AN935">
            <v>0</v>
          </cell>
          <cell r="AO935" t="str">
            <v>9</v>
          </cell>
        </row>
        <row r="936">
          <cell r="AB936">
            <v>0</v>
          </cell>
          <cell r="AN936">
            <v>0</v>
          </cell>
          <cell r="AO936" t="str">
            <v>9</v>
          </cell>
        </row>
        <row r="937">
          <cell r="AB937">
            <v>0</v>
          </cell>
          <cell r="AN937">
            <v>0</v>
          </cell>
          <cell r="AO937" t="str">
            <v>9</v>
          </cell>
        </row>
        <row r="938">
          <cell r="AB938">
            <v>0</v>
          </cell>
          <cell r="AN938">
            <v>0</v>
          </cell>
          <cell r="AO938" t="str">
            <v>9</v>
          </cell>
        </row>
        <row r="939">
          <cell r="AB939">
            <v>0</v>
          </cell>
          <cell r="AN939">
            <v>0</v>
          </cell>
          <cell r="AO939" t="str">
            <v>9</v>
          </cell>
        </row>
        <row r="940">
          <cell r="AB940">
            <v>0</v>
          </cell>
          <cell r="AN940">
            <v>-18730416.666666668</v>
          </cell>
          <cell r="AO940" t="str">
            <v>9</v>
          </cell>
        </row>
        <row r="941">
          <cell r="AB941">
            <v>-9330000</v>
          </cell>
          <cell r="AN941">
            <v>-26614083.333333332</v>
          </cell>
          <cell r="AO941" t="str">
            <v>9</v>
          </cell>
        </row>
        <row r="942">
          <cell r="AB942">
            <v>0</v>
          </cell>
          <cell r="AN942">
            <v>0</v>
          </cell>
          <cell r="AO942" t="str">
            <v>9</v>
          </cell>
        </row>
        <row r="943">
          <cell r="AB943">
            <v>0</v>
          </cell>
          <cell r="AN943">
            <v>0</v>
          </cell>
          <cell r="AO943" t="str">
            <v>9</v>
          </cell>
        </row>
        <row r="944">
          <cell r="AB944">
            <v>0</v>
          </cell>
          <cell r="AN944">
            <v>0</v>
          </cell>
          <cell r="AO944" t="str">
            <v>9</v>
          </cell>
        </row>
        <row r="945">
          <cell r="AB945">
            <v>0</v>
          </cell>
          <cell r="AN945">
            <v>0</v>
          </cell>
          <cell r="AO945" t="str">
            <v>9</v>
          </cell>
        </row>
        <row r="946">
          <cell r="AB946">
            <v>0</v>
          </cell>
          <cell r="AN946">
            <v>0</v>
          </cell>
          <cell r="AO946" t="str">
            <v>9</v>
          </cell>
        </row>
        <row r="947">
          <cell r="AB947">
            <v>0</v>
          </cell>
          <cell r="AN947">
            <v>-208333.33333333334</v>
          </cell>
          <cell r="AO947" t="str">
            <v>9</v>
          </cell>
        </row>
        <row r="948">
          <cell r="AB948">
            <v>0</v>
          </cell>
          <cell r="AN948">
            <v>0</v>
          </cell>
          <cell r="AO948" t="str">
            <v>9</v>
          </cell>
        </row>
        <row r="949">
          <cell r="AB949">
            <v>0</v>
          </cell>
          <cell r="AN949">
            <v>0</v>
          </cell>
          <cell r="AO949" t="str">
            <v>9</v>
          </cell>
        </row>
        <row r="950">
          <cell r="AB950">
            <v>0</v>
          </cell>
          <cell r="AN950">
            <v>0</v>
          </cell>
          <cell r="AO950" t="str">
            <v>9</v>
          </cell>
        </row>
        <row r="951">
          <cell r="AB951">
            <v>0</v>
          </cell>
          <cell r="AN951">
            <v>0</v>
          </cell>
          <cell r="AO951" t="str">
            <v>9</v>
          </cell>
        </row>
        <row r="952">
          <cell r="AB952">
            <v>0</v>
          </cell>
          <cell r="AN952">
            <v>0</v>
          </cell>
          <cell r="AO952" t="str">
            <v>9</v>
          </cell>
        </row>
        <row r="953">
          <cell r="AB953">
            <v>-3427082.05</v>
          </cell>
          <cell r="AN953">
            <v>-2742186.0275000003</v>
          </cell>
        </row>
        <row r="954">
          <cell r="AB954">
            <v>-6971750.0700000003</v>
          </cell>
          <cell r="AN954">
            <v>-6722402.0099999988</v>
          </cell>
        </row>
        <row r="955">
          <cell r="AB955">
            <v>-734148.67</v>
          </cell>
          <cell r="AN955">
            <v>-849982.9520833334</v>
          </cell>
          <cell r="AO955" t="str">
            <v>65a</v>
          </cell>
        </row>
        <row r="956">
          <cell r="AB956">
            <v>-3307266</v>
          </cell>
          <cell r="AN956">
            <v>-3301887.7483333335</v>
          </cell>
        </row>
        <row r="957">
          <cell r="AB957">
            <v>-11104733.119999999</v>
          </cell>
          <cell r="AN957">
            <v>-10800915.8925</v>
          </cell>
        </row>
        <row r="958">
          <cell r="AB958">
            <v>-12727415.16</v>
          </cell>
          <cell r="AN958">
            <v>-13330707.375833334</v>
          </cell>
        </row>
        <row r="959">
          <cell r="AB959">
            <v>-1690953.58</v>
          </cell>
          <cell r="AN959">
            <v>-619853.86333333328</v>
          </cell>
          <cell r="AO959" t="str">
            <v>65a</v>
          </cell>
        </row>
        <row r="960">
          <cell r="AB960">
            <v>-26552128.91</v>
          </cell>
          <cell r="AN960">
            <v>-22270748.072083335</v>
          </cell>
        </row>
        <row r="961">
          <cell r="AB961">
            <v>-171009.14</v>
          </cell>
          <cell r="AN961">
            <v>-148039.77249999999</v>
          </cell>
        </row>
        <row r="962">
          <cell r="AB962">
            <v>-176019.76</v>
          </cell>
          <cell r="AN962">
            <v>-222674.46083333335</v>
          </cell>
        </row>
        <row r="963">
          <cell r="AB963">
            <v>-49409.61</v>
          </cell>
          <cell r="AN963">
            <v>-64505.576249999984</v>
          </cell>
          <cell r="AO963" t="str">
            <v>65a</v>
          </cell>
        </row>
        <row r="964">
          <cell r="AB964">
            <v>-11734.42</v>
          </cell>
          <cell r="AN964">
            <v>-48264.88749999999</v>
          </cell>
        </row>
        <row r="965">
          <cell r="AB965">
            <v>-386.92</v>
          </cell>
          <cell r="AN965">
            <v>-84.15</v>
          </cell>
          <cell r="AO965" t="str">
            <v>65a</v>
          </cell>
        </row>
        <row r="966">
          <cell r="AB966">
            <v>-182829.27</v>
          </cell>
          <cell r="AN966">
            <v>-53136.810416666674</v>
          </cell>
          <cell r="AO966" t="str">
            <v>65a</v>
          </cell>
        </row>
        <row r="967">
          <cell r="AB967">
            <v>0</v>
          </cell>
          <cell r="AN967">
            <v>897184.62250000006</v>
          </cell>
          <cell r="AO967" t="str">
            <v>65a</v>
          </cell>
        </row>
        <row r="968">
          <cell r="AB968">
            <v>0</v>
          </cell>
          <cell r="AN968">
            <v>0</v>
          </cell>
          <cell r="AO968" t="str">
            <v>65a</v>
          </cell>
        </row>
        <row r="969">
          <cell r="AB969">
            <v>-639100.06000000006</v>
          </cell>
          <cell r="AN969">
            <v>-802081.39083333348</v>
          </cell>
          <cell r="AO969" t="str">
            <v>65b</v>
          </cell>
        </row>
        <row r="970">
          <cell r="AB970">
            <v>-3355177.32</v>
          </cell>
          <cell r="AN970">
            <v>-2497899.0050000004</v>
          </cell>
          <cell r="AO970" t="str">
            <v>65b</v>
          </cell>
        </row>
        <row r="971">
          <cell r="AB971">
            <v>-36996994.100000001</v>
          </cell>
          <cell r="AN971">
            <v>-43869424.620833337</v>
          </cell>
          <cell r="AO971" t="str">
            <v>65b</v>
          </cell>
        </row>
        <row r="972">
          <cell r="AB972">
            <v>-1685.02</v>
          </cell>
          <cell r="AN972">
            <v>-1587.7745833333336</v>
          </cell>
        </row>
        <row r="973">
          <cell r="AB973">
            <v>-3256.62</v>
          </cell>
          <cell r="AN973">
            <v>-1197.9837500000001</v>
          </cell>
          <cell r="AO973" t="str">
            <v>65b</v>
          </cell>
        </row>
        <row r="974">
          <cell r="AB974">
            <v>0</v>
          </cell>
          <cell r="AN974">
            <v>0</v>
          </cell>
          <cell r="AO974" t="str">
            <v>65a</v>
          </cell>
        </row>
        <row r="975">
          <cell r="AB975">
            <v>-236975</v>
          </cell>
          <cell r="AN975">
            <v>-193754.79166666666</v>
          </cell>
          <cell r="AO975" t="str">
            <v>65a</v>
          </cell>
        </row>
        <row r="976">
          <cell r="AB976">
            <v>0</v>
          </cell>
          <cell r="AN976">
            <v>0</v>
          </cell>
          <cell r="AO976" t="str">
            <v>65a</v>
          </cell>
        </row>
        <row r="977">
          <cell r="AB977">
            <v>50</v>
          </cell>
          <cell r="AN977">
            <v>2.0833333333333335</v>
          </cell>
          <cell r="AO977" t="str">
            <v>65a</v>
          </cell>
        </row>
        <row r="978">
          <cell r="AB978">
            <v>0</v>
          </cell>
          <cell r="AN978">
            <v>-2139.1220833333332</v>
          </cell>
          <cell r="AO978" t="str">
            <v>65a</v>
          </cell>
        </row>
        <row r="979">
          <cell r="AB979">
            <v>0</v>
          </cell>
          <cell r="AN979">
            <v>0</v>
          </cell>
        </row>
        <row r="980">
          <cell r="AB980">
            <v>0</v>
          </cell>
          <cell r="AN980">
            <v>0</v>
          </cell>
        </row>
        <row r="981">
          <cell r="AB981">
            <v>-7155458.9400000004</v>
          </cell>
          <cell r="AN981">
            <v>-7782708.5141666653</v>
          </cell>
          <cell r="AO981" t="str">
            <v>65a</v>
          </cell>
        </row>
        <row r="982">
          <cell r="AB982">
            <v>0</v>
          </cell>
          <cell r="AN982">
            <v>0</v>
          </cell>
        </row>
        <row r="983">
          <cell r="AB983">
            <v>0</v>
          </cell>
          <cell r="AN983">
            <v>0</v>
          </cell>
          <cell r="AO983" t="str">
            <v>65a</v>
          </cell>
        </row>
        <row r="984">
          <cell r="AB984">
            <v>0</v>
          </cell>
          <cell r="AN984">
            <v>0</v>
          </cell>
          <cell r="AO984" t="str">
            <v>65a</v>
          </cell>
        </row>
        <row r="985">
          <cell r="AB985">
            <v>0</v>
          </cell>
          <cell r="AN985">
            <v>0</v>
          </cell>
        </row>
        <row r="986">
          <cell r="AB986">
            <v>0</v>
          </cell>
          <cell r="AN986">
            <v>0</v>
          </cell>
        </row>
        <row r="987">
          <cell r="AB987">
            <v>0</v>
          </cell>
          <cell r="AN987">
            <v>0</v>
          </cell>
        </row>
        <row r="988">
          <cell r="AB988">
            <v>0</v>
          </cell>
          <cell r="AN988">
            <v>0</v>
          </cell>
        </row>
        <row r="989">
          <cell r="AB989">
            <v>0</v>
          </cell>
          <cell r="AN989">
            <v>0</v>
          </cell>
          <cell r="AO989" t="str">
            <v>65a</v>
          </cell>
        </row>
        <row r="990">
          <cell r="AB990">
            <v>-1958850</v>
          </cell>
          <cell r="AN990">
            <v>-4620184.6445833342</v>
          </cell>
          <cell r="AO990" t="str">
            <v>65a</v>
          </cell>
        </row>
        <row r="991">
          <cell r="AB991">
            <v>0</v>
          </cell>
          <cell r="AN991">
            <v>0</v>
          </cell>
          <cell r="AO991" t="str">
            <v>65a</v>
          </cell>
        </row>
        <row r="992">
          <cell r="AB992">
            <v>-18576151.010000002</v>
          </cell>
          <cell r="AN992">
            <v>-21845882.999166664</v>
          </cell>
          <cell r="AO992" t="str">
            <v>65a</v>
          </cell>
        </row>
        <row r="993">
          <cell r="AB993">
            <v>0</v>
          </cell>
          <cell r="AN993">
            <v>0</v>
          </cell>
          <cell r="AO993" t="str">
            <v>65a</v>
          </cell>
        </row>
        <row r="994">
          <cell r="AB994">
            <v>-2644809.08</v>
          </cell>
          <cell r="AN994">
            <v>-2854653.2475000001</v>
          </cell>
          <cell r="AO994" t="str">
            <v>65a</v>
          </cell>
        </row>
        <row r="995">
          <cell r="AB995">
            <v>-260060.97</v>
          </cell>
          <cell r="AN995">
            <v>-720680.9833333334</v>
          </cell>
          <cell r="AO995" t="str">
            <v>65a</v>
          </cell>
        </row>
        <row r="996">
          <cell r="AB996">
            <v>187.07</v>
          </cell>
          <cell r="AN996">
            <v>544.18583333333333</v>
          </cell>
          <cell r="AO996" t="str">
            <v>65a</v>
          </cell>
        </row>
        <row r="997">
          <cell r="AB997">
            <v>-201242.5</v>
          </cell>
          <cell r="AN997">
            <v>-473355.67708333331</v>
          </cell>
          <cell r="AO997" t="str">
            <v>65a</v>
          </cell>
        </row>
        <row r="998">
          <cell r="AB998">
            <v>-204947.22</v>
          </cell>
          <cell r="AN998">
            <v>-280735.66666666669</v>
          </cell>
        </row>
        <row r="999">
          <cell r="AB999">
            <v>-16763019.720000001</v>
          </cell>
          <cell r="AN999">
            <v>-11851169.941250002</v>
          </cell>
          <cell r="AO999" t="str">
            <v>65a</v>
          </cell>
        </row>
        <row r="1000">
          <cell r="AB1000">
            <v>-1806064.93</v>
          </cell>
          <cell r="AN1000">
            <v>-1676738.9658333336</v>
          </cell>
        </row>
        <row r="1001">
          <cell r="AB1001">
            <v>-88403.199999999997</v>
          </cell>
          <cell r="AN1001">
            <v>-2421240.6150000007</v>
          </cell>
          <cell r="AO1001" t="str">
            <v>65a</v>
          </cell>
        </row>
        <row r="1002">
          <cell r="AB1002">
            <v>-16885.48</v>
          </cell>
          <cell r="AN1002">
            <v>-12046.397916666667</v>
          </cell>
          <cell r="AO1002" t="str">
            <v>65a</v>
          </cell>
        </row>
        <row r="1003">
          <cell r="AB1003">
            <v>-38256.370000000003</v>
          </cell>
          <cell r="AN1003">
            <v>-28887.732083333336</v>
          </cell>
          <cell r="AO1003" t="str">
            <v>65a</v>
          </cell>
        </row>
        <row r="1004">
          <cell r="AB1004">
            <v>-22968.82</v>
          </cell>
          <cell r="AN1004">
            <v>-22968.820000000003</v>
          </cell>
          <cell r="AO1004" t="str">
            <v>65a</v>
          </cell>
        </row>
        <row r="1005">
          <cell r="AB1005">
            <v>-17201.98</v>
          </cell>
          <cell r="AN1005">
            <v>-2926.5662499999999</v>
          </cell>
          <cell r="AO1005" t="str">
            <v>65a</v>
          </cell>
        </row>
        <row r="1006">
          <cell r="AB1006">
            <v>-339750.73</v>
          </cell>
          <cell r="AN1006">
            <v>-42174.052916666675</v>
          </cell>
          <cell r="AO1006" t="str">
            <v>65a</v>
          </cell>
        </row>
        <row r="1007">
          <cell r="AB1007">
            <v>-15981.42</v>
          </cell>
          <cell r="AN1007">
            <v>-7948.1025000000009</v>
          </cell>
          <cell r="AO1007" t="str">
            <v>65a</v>
          </cell>
        </row>
        <row r="1008">
          <cell r="AB1008">
            <v>3889.48</v>
          </cell>
          <cell r="AN1008">
            <v>2535.8329166666663</v>
          </cell>
          <cell r="AO1008" t="str">
            <v>65a</v>
          </cell>
        </row>
        <row r="1009">
          <cell r="AB1009">
            <v>0</v>
          </cell>
          <cell r="AN1009">
            <v>0</v>
          </cell>
          <cell r="AO1009" t="str">
            <v>65a</v>
          </cell>
        </row>
        <row r="1010">
          <cell r="AB1010">
            <v>0</v>
          </cell>
          <cell r="AN1010">
            <v>-30525.31791666667</v>
          </cell>
          <cell r="AO1010" t="str">
            <v>65a</v>
          </cell>
        </row>
        <row r="1011">
          <cell r="AB1011">
            <v>0</v>
          </cell>
          <cell r="AN1011">
            <v>0</v>
          </cell>
        </row>
        <row r="1012">
          <cell r="AB1012">
            <v>0</v>
          </cell>
          <cell r="AN1012">
            <v>-2102.875833333333</v>
          </cell>
          <cell r="AO1012" t="str">
            <v>65a</v>
          </cell>
        </row>
        <row r="1013">
          <cell r="AB1013">
            <v>0</v>
          </cell>
          <cell r="AN1013">
            <v>-5425314.3495833334</v>
          </cell>
        </row>
        <row r="1014">
          <cell r="AB1014">
            <v>-396.93</v>
          </cell>
          <cell r="AN1014">
            <v>-218223.7033333334</v>
          </cell>
          <cell r="AO1014" t="str">
            <v>65b</v>
          </cell>
        </row>
        <row r="1015">
          <cell r="AB1015">
            <v>0</v>
          </cell>
          <cell r="AN1015">
            <v>-136661.92083333334</v>
          </cell>
          <cell r="AO1015" t="str">
            <v>65a</v>
          </cell>
        </row>
        <row r="1016">
          <cell r="AB1016">
            <v>11227.23</v>
          </cell>
          <cell r="AN1016">
            <v>164475.79958333331</v>
          </cell>
          <cell r="AO1016" t="str">
            <v>65a</v>
          </cell>
        </row>
        <row r="1017">
          <cell r="AB1017">
            <v>-11230.33</v>
          </cell>
          <cell r="AN1017">
            <v>-16979.723750000001</v>
          </cell>
          <cell r="AO1017" t="str">
            <v>65a</v>
          </cell>
        </row>
        <row r="1018">
          <cell r="AB1018">
            <v>-3922.66</v>
          </cell>
          <cell r="AN1018">
            <v>-660.42166666666662</v>
          </cell>
          <cell r="AO1018" t="str">
            <v>65a</v>
          </cell>
        </row>
        <row r="1019">
          <cell r="AB1019">
            <v>0</v>
          </cell>
          <cell r="AN1019">
            <v>-1767.86</v>
          </cell>
          <cell r="AO1019" t="str">
            <v>65a</v>
          </cell>
        </row>
        <row r="1020">
          <cell r="AB1020">
            <v>-2000</v>
          </cell>
          <cell r="AN1020">
            <v>-2000</v>
          </cell>
          <cell r="AO1020">
            <v>40</v>
          </cell>
        </row>
        <row r="1021">
          <cell r="AB1021">
            <v>-826786.86</v>
          </cell>
          <cell r="AN1021">
            <v>-989921.96958333347</v>
          </cell>
          <cell r="AO1021">
            <v>40</v>
          </cell>
        </row>
        <row r="1022">
          <cell r="AB1022">
            <v>0</v>
          </cell>
          <cell r="AN1022">
            <v>0</v>
          </cell>
          <cell r="AO1022" t="str">
            <v>21</v>
          </cell>
          <cell r="AP1022">
            <v>28</v>
          </cell>
        </row>
        <row r="1023">
          <cell r="AB1023">
            <v>0</v>
          </cell>
          <cell r="AN1023">
            <v>0</v>
          </cell>
          <cell r="AO1023" t="str">
            <v>65b</v>
          </cell>
        </row>
        <row r="1024">
          <cell r="AB1024">
            <v>-1139135.01</v>
          </cell>
          <cell r="AN1024">
            <v>-826615.11416666664</v>
          </cell>
          <cell r="AO1024" t="str">
            <v>21</v>
          </cell>
          <cell r="AP1024" t="str">
            <v>28</v>
          </cell>
        </row>
        <row r="1025">
          <cell r="AB1025">
            <v>-2858658.49</v>
          </cell>
          <cell r="AN1025">
            <v>-2682029.1158333342</v>
          </cell>
          <cell r="AO1025" t="str">
            <v>65b</v>
          </cell>
        </row>
        <row r="1026">
          <cell r="AB1026">
            <v>-7988139.8799999999</v>
          </cell>
          <cell r="AN1026">
            <v>-7704791.2387499996</v>
          </cell>
          <cell r="AO1026" t="str">
            <v>21</v>
          </cell>
          <cell r="AP1026" t="str">
            <v>28</v>
          </cell>
        </row>
        <row r="1027">
          <cell r="AB1027">
            <v>-80000</v>
          </cell>
          <cell r="AN1027">
            <v>-80000</v>
          </cell>
          <cell r="AO1027" t="str">
            <v>65b</v>
          </cell>
        </row>
        <row r="1028">
          <cell r="AB1028">
            <v>-289026.49</v>
          </cell>
          <cell r="AN1028">
            <v>-48823.52375</v>
          </cell>
          <cell r="AO1028" t="str">
            <v>65b</v>
          </cell>
        </row>
        <row r="1029">
          <cell r="AB1029">
            <v>-909482.87</v>
          </cell>
          <cell r="AN1029">
            <v>-221378.14458333331</v>
          </cell>
          <cell r="AO1029" t="str">
            <v>21</v>
          </cell>
          <cell r="AP1029" t="str">
            <v>28</v>
          </cell>
        </row>
        <row r="1030">
          <cell r="AB1030">
            <v>0</v>
          </cell>
          <cell r="AN1030">
            <v>0</v>
          </cell>
          <cell r="AO1030" t="str">
            <v>65a</v>
          </cell>
        </row>
        <row r="1031">
          <cell r="AB1031">
            <v>0</v>
          </cell>
          <cell r="AN1031">
            <v>0</v>
          </cell>
          <cell r="AO1031" t="str">
            <v>65a1</v>
          </cell>
        </row>
        <row r="1032">
          <cell r="AB1032">
            <v>178889.45</v>
          </cell>
          <cell r="AN1032">
            <v>-14349177.764583336</v>
          </cell>
          <cell r="AO1032" t="str">
            <v>65a1</v>
          </cell>
        </row>
        <row r="1033">
          <cell r="AB1033">
            <v>-275</v>
          </cell>
          <cell r="AN1033">
            <v>-142.28458333333333</v>
          </cell>
          <cell r="AO1033" t="str">
            <v>65a</v>
          </cell>
        </row>
        <row r="1034">
          <cell r="AB1034">
            <v>-496269.28</v>
          </cell>
          <cell r="AN1034">
            <v>-103810.32541666667</v>
          </cell>
          <cell r="AO1034" t="str">
            <v>65a</v>
          </cell>
        </row>
        <row r="1035">
          <cell r="AB1035">
            <v>-343.67</v>
          </cell>
          <cell r="AN1035">
            <v>-343.67</v>
          </cell>
          <cell r="AO1035" t="str">
            <v>65a</v>
          </cell>
        </row>
        <row r="1036">
          <cell r="AB1036">
            <v>-188029.15</v>
          </cell>
          <cell r="AN1036">
            <v>-270434.15749999997</v>
          </cell>
          <cell r="AO1036" t="str">
            <v>65a</v>
          </cell>
        </row>
        <row r="1037">
          <cell r="AB1037">
            <v>-8678.4599999999991</v>
          </cell>
          <cell r="AN1037">
            <v>-8678.4599999999973</v>
          </cell>
          <cell r="AO1037" t="str">
            <v>65a</v>
          </cell>
        </row>
        <row r="1038">
          <cell r="AB1038">
            <v>0</v>
          </cell>
          <cell r="AN1038">
            <v>0</v>
          </cell>
          <cell r="AO1038" t="str">
            <v>65a</v>
          </cell>
        </row>
        <row r="1039">
          <cell r="AB1039">
            <v>-18952495.640000001</v>
          </cell>
          <cell r="AN1039">
            <v>-23057113.2075</v>
          </cell>
          <cell r="AO1039" t="str">
            <v xml:space="preserve"> </v>
          </cell>
        </row>
        <row r="1040">
          <cell r="AB1040">
            <v>-6898099.8499999996</v>
          </cell>
          <cell r="AN1040">
            <v>-6001985.072916667</v>
          </cell>
          <cell r="AO1040" t="str">
            <v xml:space="preserve"> </v>
          </cell>
        </row>
        <row r="1041">
          <cell r="AB1041">
            <v>-214450.37</v>
          </cell>
          <cell r="AN1041">
            <v>-3011983.6079166667</v>
          </cell>
        </row>
        <row r="1042">
          <cell r="AB1042">
            <v>-9147266.0600000005</v>
          </cell>
          <cell r="AN1042">
            <v>-12111448.281666666</v>
          </cell>
          <cell r="AO1042" t="str">
            <v>65b</v>
          </cell>
        </row>
        <row r="1043">
          <cell r="AB1043">
            <v>-2278.3200000000002</v>
          </cell>
          <cell r="AN1043">
            <v>-94.93</v>
          </cell>
          <cell r="AO1043" t="str">
            <v xml:space="preserve"> </v>
          </cell>
        </row>
        <row r="1044">
          <cell r="AB1044">
            <v>-4317687.5199999996</v>
          </cell>
          <cell r="AN1044">
            <v>-3647885.9395833332</v>
          </cell>
          <cell r="AO1044" t="str">
            <v xml:space="preserve"> </v>
          </cell>
        </row>
        <row r="1045">
          <cell r="AB1045">
            <v>-476089</v>
          </cell>
          <cell r="AN1045">
            <v>-476089</v>
          </cell>
          <cell r="AO1045" t="str">
            <v xml:space="preserve"> </v>
          </cell>
        </row>
        <row r="1046">
          <cell r="AB1046">
            <v>0</v>
          </cell>
          <cell r="AN1046">
            <v>0</v>
          </cell>
          <cell r="AO1046" t="str">
            <v>65a</v>
          </cell>
        </row>
        <row r="1047">
          <cell r="AB1047">
            <v>-398788.3</v>
          </cell>
          <cell r="AN1047">
            <v>-262812.07749999996</v>
          </cell>
          <cell r="AO1047" t="str">
            <v xml:space="preserve"> </v>
          </cell>
        </row>
        <row r="1048">
          <cell r="AB1048">
            <v>53356</v>
          </cell>
          <cell r="AN1048">
            <v>-843774.8208333333</v>
          </cell>
        </row>
        <row r="1049">
          <cell r="AB1049">
            <v>-3725287</v>
          </cell>
          <cell r="AN1049">
            <v>-4129198.8716666666</v>
          </cell>
        </row>
        <row r="1050">
          <cell r="AB1050">
            <v>-999476.06</v>
          </cell>
          <cell r="AN1050">
            <v>-1786205.6516666666</v>
          </cell>
          <cell r="AO1050" t="str">
            <v>65b</v>
          </cell>
        </row>
        <row r="1051">
          <cell r="AB1051">
            <v>0</v>
          </cell>
          <cell r="AN1051">
            <v>0</v>
          </cell>
        </row>
        <row r="1052">
          <cell r="AB1052">
            <v>-1184180.93</v>
          </cell>
          <cell r="AN1052">
            <v>-1979290.6291666667</v>
          </cell>
          <cell r="AO1052" t="str">
            <v>65b</v>
          </cell>
        </row>
        <row r="1053">
          <cell r="AB1053">
            <v>0</v>
          </cell>
          <cell r="AN1053">
            <v>0</v>
          </cell>
          <cell r="AO1053" t="str">
            <v>65b</v>
          </cell>
        </row>
        <row r="1054">
          <cell r="AB1054">
            <v>-132132.84</v>
          </cell>
          <cell r="AN1054">
            <v>-793528.41333333321</v>
          </cell>
          <cell r="AO1054" t="str">
            <v>65b</v>
          </cell>
        </row>
        <row r="1055">
          <cell r="AB1055">
            <v>-1098.8699999999999</v>
          </cell>
          <cell r="AN1055">
            <v>-1944.3308333333334</v>
          </cell>
        </row>
        <row r="1056">
          <cell r="AB1056">
            <v>-125236.23</v>
          </cell>
          <cell r="AN1056">
            <v>-127720.06958333334</v>
          </cell>
          <cell r="AO1056" t="str">
            <v>65a</v>
          </cell>
        </row>
        <row r="1057">
          <cell r="AB1057">
            <v>-636014.97</v>
          </cell>
          <cell r="AN1057">
            <v>-238205.67124999998</v>
          </cell>
        </row>
        <row r="1058">
          <cell r="AB1058">
            <v>-92229.47</v>
          </cell>
          <cell r="AN1058">
            <v>-56158.251250000001</v>
          </cell>
          <cell r="AO1058" t="str">
            <v>65a</v>
          </cell>
        </row>
        <row r="1059">
          <cell r="AB1059">
            <v>-1016253</v>
          </cell>
          <cell r="AN1059">
            <v>-1895411.7083333333</v>
          </cell>
        </row>
        <row r="1060">
          <cell r="AB1060">
            <v>-2869</v>
          </cell>
          <cell r="AN1060">
            <v>-3361.6520833333329</v>
          </cell>
          <cell r="AO1060" t="str">
            <v>65a</v>
          </cell>
        </row>
        <row r="1061">
          <cell r="AB1061">
            <v>-322.33999999999997</v>
          </cell>
          <cell r="AN1061">
            <v>-570.33708333333323</v>
          </cell>
        </row>
        <row r="1062">
          <cell r="AB1062">
            <v>0</v>
          </cell>
          <cell r="AN1062">
            <v>0</v>
          </cell>
        </row>
        <row r="1063">
          <cell r="AB1063">
            <v>0</v>
          </cell>
          <cell r="AN1063">
            <v>0</v>
          </cell>
        </row>
        <row r="1064">
          <cell r="AB1064">
            <v>0</v>
          </cell>
          <cell r="AN1064">
            <v>0</v>
          </cell>
        </row>
        <row r="1065">
          <cell r="AB1065">
            <v>0</v>
          </cell>
          <cell r="AN1065">
            <v>0</v>
          </cell>
          <cell r="AO1065" t="str">
            <v>65a</v>
          </cell>
        </row>
        <row r="1066">
          <cell r="AB1066">
            <v>-199375</v>
          </cell>
          <cell r="AN1066">
            <v>-697812.5</v>
          </cell>
          <cell r="AO1066" t="str">
            <v>65a</v>
          </cell>
        </row>
        <row r="1067">
          <cell r="AB1067">
            <v>0</v>
          </cell>
          <cell r="AN1067">
            <v>0</v>
          </cell>
          <cell r="AO1067" t="str">
            <v>65a</v>
          </cell>
        </row>
        <row r="1068">
          <cell r="AB1068">
            <v>0</v>
          </cell>
          <cell r="AN1068">
            <v>0</v>
          </cell>
          <cell r="AO1068" t="str">
            <v>65a</v>
          </cell>
        </row>
        <row r="1069">
          <cell r="AB1069">
            <v>0</v>
          </cell>
          <cell r="AN1069">
            <v>0</v>
          </cell>
          <cell r="AO1069" t="str">
            <v>65a</v>
          </cell>
        </row>
        <row r="1070">
          <cell r="AB1070">
            <v>0</v>
          </cell>
          <cell r="AN1070">
            <v>0</v>
          </cell>
          <cell r="AO1070" t="str">
            <v>65a</v>
          </cell>
        </row>
        <row r="1071">
          <cell r="AB1071">
            <v>0</v>
          </cell>
          <cell r="AN1071">
            <v>0</v>
          </cell>
        </row>
        <row r="1072">
          <cell r="AB1072">
            <v>0</v>
          </cell>
          <cell r="AN1072">
            <v>-269270.83333333331</v>
          </cell>
          <cell r="AO1072" t="str">
            <v xml:space="preserve"> </v>
          </cell>
        </row>
        <row r="1073">
          <cell r="AB1073">
            <v>0</v>
          </cell>
          <cell r="AN1073">
            <v>0</v>
          </cell>
          <cell r="AO1073" t="str">
            <v>65a</v>
          </cell>
        </row>
        <row r="1074">
          <cell r="AB1074">
            <v>0</v>
          </cell>
          <cell r="AN1074">
            <v>-235625</v>
          </cell>
          <cell r="AO1074" t="str">
            <v xml:space="preserve"> </v>
          </cell>
        </row>
        <row r="1075">
          <cell r="AB1075">
            <v>0</v>
          </cell>
          <cell r="AN1075">
            <v>-30187.5</v>
          </cell>
          <cell r="AO1075" t="str">
            <v>65a</v>
          </cell>
        </row>
        <row r="1076">
          <cell r="AB1076">
            <v>0</v>
          </cell>
          <cell r="AN1076">
            <v>-847048.86875000002</v>
          </cell>
          <cell r="AO1076" t="str">
            <v xml:space="preserve"> </v>
          </cell>
        </row>
        <row r="1077">
          <cell r="AB1077">
            <v>0</v>
          </cell>
          <cell r="AN1077">
            <v>-70353.737083333326</v>
          </cell>
          <cell r="AO1077" t="str">
            <v>65a</v>
          </cell>
        </row>
        <row r="1078">
          <cell r="AB1078">
            <v>0</v>
          </cell>
          <cell r="AN1078">
            <v>-229712.54166666666</v>
          </cell>
          <cell r="AO1078" t="str">
            <v xml:space="preserve"> </v>
          </cell>
        </row>
        <row r="1079">
          <cell r="AB1079">
            <v>0</v>
          </cell>
          <cell r="AN1079">
            <v>0</v>
          </cell>
          <cell r="AO1079" t="str">
            <v>65a</v>
          </cell>
        </row>
        <row r="1080">
          <cell r="AB1080">
            <v>0</v>
          </cell>
          <cell r="AN1080">
            <v>-304361.97916666669</v>
          </cell>
          <cell r="AO1080" t="str">
            <v>65a</v>
          </cell>
        </row>
        <row r="1081">
          <cell r="AB1081">
            <v>0</v>
          </cell>
          <cell r="AN1081">
            <v>-20637.5</v>
          </cell>
          <cell r="AO1081" t="str">
            <v>65a</v>
          </cell>
        </row>
        <row r="1082">
          <cell r="AB1082">
            <v>-66660.2</v>
          </cell>
          <cell r="AN1082">
            <v>-57137.303333333337</v>
          </cell>
          <cell r="AO1082" t="str">
            <v>65a</v>
          </cell>
        </row>
        <row r="1083">
          <cell r="AB1083">
            <v>0</v>
          </cell>
          <cell r="AN1083">
            <v>-69563.537916666668</v>
          </cell>
          <cell r="AO1083" t="str">
            <v>65a</v>
          </cell>
        </row>
        <row r="1084">
          <cell r="AB1084">
            <v>0</v>
          </cell>
          <cell r="AN1084">
            <v>-20604.427083333332</v>
          </cell>
          <cell r="AO1084" t="str">
            <v>65a</v>
          </cell>
        </row>
        <row r="1085">
          <cell r="AB1085">
            <v>-59762.5</v>
          </cell>
          <cell r="AN1085">
            <v>-51225</v>
          </cell>
          <cell r="AO1085" t="str">
            <v>65a</v>
          </cell>
        </row>
        <row r="1086">
          <cell r="AB1086">
            <v>0</v>
          </cell>
          <cell r="AN1086">
            <v>-277812.5</v>
          </cell>
          <cell r="AO1086" t="str">
            <v>65a</v>
          </cell>
        </row>
        <row r="1087">
          <cell r="AB1087">
            <v>-18987.5</v>
          </cell>
          <cell r="AN1087">
            <v>-16275</v>
          </cell>
          <cell r="AO1087" t="str">
            <v>65a</v>
          </cell>
        </row>
        <row r="1088">
          <cell r="AB1088">
            <v>0</v>
          </cell>
          <cell r="AN1088">
            <v>-45811.374166666668</v>
          </cell>
          <cell r="AO1088" t="str">
            <v>65a</v>
          </cell>
        </row>
        <row r="1089">
          <cell r="AB1089">
            <v>-151228.95000000001</v>
          </cell>
          <cell r="AN1089">
            <v>-129624.80333333333</v>
          </cell>
          <cell r="AO1089" t="str">
            <v>65a</v>
          </cell>
        </row>
        <row r="1090">
          <cell r="AB1090">
            <v>-177041.45</v>
          </cell>
          <cell r="AN1090">
            <v>-151749.80333333332</v>
          </cell>
          <cell r="AO1090" t="str">
            <v>65a</v>
          </cell>
        </row>
        <row r="1091">
          <cell r="AB1091">
            <v>-201250</v>
          </cell>
          <cell r="AN1091">
            <v>-172500</v>
          </cell>
          <cell r="AO1091" t="str">
            <v>65a</v>
          </cell>
        </row>
        <row r="1092">
          <cell r="AB1092">
            <v>-161466.45000000001</v>
          </cell>
          <cell r="AN1092">
            <v>-138399.80333333332</v>
          </cell>
          <cell r="AO1092" t="str">
            <v>65a</v>
          </cell>
        </row>
        <row r="1093">
          <cell r="AB1093">
            <v>-60550</v>
          </cell>
          <cell r="AN1093">
            <v>-51900</v>
          </cell>
          <cell r="AO1093" t="str">
            <v>65a</v>
          </cell>
        </row>
        <row r="1094">
          <cell r="AB1094">
            <v>-404250</v>
          </cell>
          <cell r="AN1094">
            <v>-346500</v>
          </cell>
          <cell r="AO1094" t="str">
            <v>65a</v>
          </cell>
        </row>
        <row r="1095">
          <cell r="AB1095">
            <v>-409500</v>
          </cell>
          <cell r="AN1095">
            <v>-351000</v>
          </cell>
          <cell r="AO1095" t="str">
            <v>65a</v>
          </cell>
        </row>
        <row r="1096">
          <cell r="AB1096">
            <v>-102666.45</v>
          </cell>
          <cell r="AN1096">
            <v>-87999.80333333333</v>
          </cell>
          <cell r="AO1096" t="str">
            <v>65a</v>
          </cell>
        </row>
        <row r="1097">
          <cell r="AB1097">
            <v>-145366.45000000001</v>
          </cell>
          <cell r="AN1097">
            <v>-124599.80333333333</v>
          </cell>
          <cell r="AO1097" t="str">
            <v>65a</v>
          </cell>
        </row>
        <row r="1098">
          <cell r="AB1098">
            <v>-214375</v>
          </cell>
          <cell r="AN1098">
            <v>-183750</v>
          </cell>
          <cell r="AO1098" t="str">
            <v>65a</v>
          </cell>
        </row>
        <row r="1099">
          <cell r="AB1099">
            <v>-42933.55</v>
          </cell>
          <cell r="AN1099">
            <v>-36800.196666666663</v>
          </cell>
          <cell r="AO1099" t="str">
            <v>65a</v>
          </cell>
        </row>
        <row r="1100">
          <cell r="AB1100">
            <v>-57837.5</v>
          </cell>
          <cell r="AN1100">
            <v>-49575</v>
          </cell>
          <cell r="AO1100" t="str">
            <v>65a</v>
          </cell>
        </row>
        <row r="1101">
          <cell r="AB1101">
            <v>-96541.45</v>
          </cell>
          <cell r="AN1101">
            <v>-82749.80333333333</v>
          </cell>
          <cell r="AO1101" t="str">
            <v>65a</v>
          </cell>
        </row>
        <row r="1102">
          <cell r="AB1102">
            <v>-312812.5</v>
          </cell>
          <cell r="AN1102">
            <v>-268125</v>
          </cell>
          <cell r="AO1102" t="str">
            <v>65a</v>
          </cell>
        </row>
        <row r="1103">
          <cell r="AB1103">
            <v>-191916.45</v>
          </cell>
          <cell r="AN1103">
            <v>-164499.80333333332</v>
          </cell>
          <cell r="AO1103" t="str">
            <v>65a</v>
          </cell>
        </row>
        <row r="1104">
          <cell r="AB1104">
            <v>-42000</v>
          </cell>
          <cell r="AN1104">
            <v>-36000</v>
          </cell>
          <cell r="AO1104" t="str">
            <v>65a</v>
          </cell>
        </row>
        <row r="1105">
          <cell r="AB1105">
            <v>-932707.49</v>
          </cell>
          <cell r="AN1105">
            <v>-508749.1766666667</v>
          </cell>
          <cell r="AO1105" t="str">
            <v>65a</v>
          </cell>
        </row>
        <row r="1106">
          <cell r="AB1106">
            <v>-3552082.53</v>
          </cell>
          <cell r="AN1106">
            <v>-1937499.2166666668</v>
          </cell>
          <cell r="AO1106" t="str">
            <v>65a</v>
          </cell>
        </row>
        <row r="1107">
          <cell r="AB1107">
            <v>0</v>
          </cell>
          <cell r="AN1107">
            <v>-63380.137916666667</v>
          </cell>
          <cell r="AO1107" t="str">
            <v>65a</v>
          </cell>
        </row>
        <row r="1108">
          <cell r="AB1108">
            <v>0</v>
          </cell>
          <cell r="AN1108">
            <v>-88958.333333333328</v>
          </cell>
          <cell r="AO1108" t="str">
            <v>65a</v>
          </cell>
        </row>
        <row r="1109">
          <cell r="AB1109">
            <v>0</v>
          </cell>
          <cell r="AN1109">
            <v>0</v>
          </cell>
          <cell r="AO1109" t="str">
            <v>65a</v>
          </cell>
        </row>
        <row r="1110">
          <cell r="AB1110">
            <v>-1699316.75</v>
          </cell>
          <cell r="AN1110">
            <v>-926900.09</v>
          </cell>
          <cell r="AO1110" t="str">
            <v>65a</v>
          </cell>
        </row>
        <row r="1111">
          <cell r="AB1111">
            <v>0</v>
          </cell>
          <cell r="AN1111">
            <v>0</v>
          </cell>
          <cell r="AO1111" t="str">
            <v>65a</v>
          </cell>
        </row>
        <row r="1112">
          <cell r="AB1112">
            <v>0</v>
          </cell>
          <cell r="AN1112">
            <v>0</v>
          </cell>
          <cell r="AO1112" t="str">
            <v>65a</v>
          </cell>
        </row>
        <row r="1113">
          <cell r="AB1113">
            <v>0</v>
          </cell>
          <cell r="AN1113">
            <v>0</v>
          </cell>
          <cell r="AO1113" t="str">
            <v>65a</v>
          </cell>
        </row>
        <row r="1114">
          <cell r="AB1114">
            <v>0</v>
          </cell>
          <cell r="AN1114">
            <v>0</v>
          </cell>
          <cell r="AO1114" t="str">
            <v>65a</v>
          </cell>
        </row>
        <row r="1115">
          <cell r="AB1115">
            <v>0</v>
          </cell>
          <cell r="AN1115">
            <v>0</v>
          </cell>
          <cell r="AO1115" t="str">
            <v>65a</v>
          </cell>
        </row>
        <row r="1116">
          <cell r="AB1116">
            <v>0</v>
          </cell>
          <cell r="AN1116">
            <v>0</v>
          </cell>
          <cell r="AO1116" t="str">
            <v>65a</v>
          </cell>
        </row>
        <row r="1117">
          <cell r="AB1117">
            <v>0</v>
          </cell>
          <cell r="AN1117">
            <v>-122438.86291666667</v>
          </cell>
          <cell r="AO1117" t="str">
            <v>65a</v>
          </cell>
        </row>
        <row r="1118">
          <cell r="AB1118">
            <v>-802132.01</v>
          </cell>
          <cell r="AN1118">
            <v>-962548.69666666666</v>
          </cell>
          <cell r="AO1118" t="str">
            <v>65a</v>
          </cell>
        </row>
        <row r="1119">
          <cell r="AB1119">
            <v>0</v>
          </cell>
          <cell r="AN1119">
            <v>-388645.83333333331</v>
          </cell>
          <cell r="AO1119" t="str">
            <v>65a</v>
          </cell>
        </row>
        <row r="1120">
          <cell r="AB1120">
            <v>0</v>
          </cell>
          <cell r="AN1120">
            <v>0</v>
          </cell>
          <cell r="AO1120" t="str">
            <v>65a</v>
          </cell>
        </row>
        <row r="1121">
          <cell r="AB1121">
            <v>0</v>
          </cell>
          <cell r="AN1121">
            <v>-223031.25</v>
          </cell>
          <cell r="AO1121" t="str">
            <v>65a</v>
          </cell>
        </row>
        <row r="1122">
          <cell r="AB1122">
            <v>-38750</v>
          </cell>
          <cell r="AN1122">
            <v>-46500</v>
          </cell>
          <cell r="AO1122" t="str">
            <v>65a</v>
          </cell>
        </row>
        <row r="1123">
          <cell r="AB1123">
            <v>-146626.66</v>
          </cell>
          <cell r="AN1123">
            <v>-175960.03333333335</v>
          </cell>
          <cell r="AO1123" t="str">
            <v>65a</v>
          </cell>
        </row>
        <row r="1124">
          <cell r="AB1124">
            <v>-842187.5</v>
          </cell>
          <cell r="AN1124">
            <v>-1010625</v>
          </cell>
          <cell r="AO1124" t="str">
            <v>65a</v>
          </cell>
        </row>
        <row r="1125">
          <cell r="AB1125">
            <v>-487500</v>
          </cell>
          <cell r="AN1125">
            <v>-585000</v>
          </cell>
          <cell r="AO1125" t="str">
            <v>65a</v>
          </cell>
        </row>
        <row r="1126">
          <cell r="AB1126">
            <v>-2201792.52</v>
          </cell>
          <cell r="AN1126">
            <v>-2110956.0016666665</v>
          </cell>
          <cell r="AO1126" t="str">
            <v>65a</v>
          </cell>
        </row>
        <row r="1127">
          <cell r="AB1127">
            <v>-1968.42</v>
          </cell>
          <cell r="AN1127">
            <v>-63117.797500000008</v>
          </cell>
          <cell r="AO1127" t="str">
            <v>65a</v>
          </cell>
        </row>
        <row r="1128">
          <cell r="AB1128">
            <v>-128480.64</v>
          </cell>
          <cell r="AN1128">
            <v>-16060.08</v>
          </cell>
        </row>
        <row r="1129">
          <cell r="AB1129">
            <v>-11355.43</v>
          </cell>
          <cell r="AN1129">
            <v>-19583.491250000003</v>
          </cell>
          <cell r="AO1129" t="str">
            <v>65a</v>
          </cell>
        </row>
        <row r="1130">
          <cell r="AB1130">
            <v>0</v>
          </cell>
          <cell r="AN1130">
            <v>-16332.467500000001</v>
          </cell>
          <cell r="AO1130" t="str">
            <v xml:space="preserve"> </v>
          </cell>
        </row>
        <row r="1131">
          <cell r="AB1131">
            <v>0</v>
          </cell>
          <cell r="AN1131">
            <v>-40036.249999999993</v>
          </cell>
          <cell r="AO1131" t="str">
            <v>65b</v>
          </cell>
        </row>
        <row r="1132">
          <cell r="AB1132">
            <v>-4441250</v>
          </cell>
          <cell r="AN1132">
            <v>-2422500</v>
          </cell>
          <cell r="AO1132" t="str">
            <v>65a</v>
          </cell>
        </row>
        <row r="1133">
          <cell r="AB1133">
            <v>-3208333.15</v>
          </cell>
          <cell r="AN1133">
            <v>-1749999.8366666667</v>
          </cell>
          <cell r="AO1133" t="str">
            <v>65a</v>
          </cell>
        </row>
        <row r="1134">
          <cell r="AB1134">
            <v>-16785.45</v>
          </cell>
          <cell r="AN1134">
            <v>-2034.8454166666668</v>
          </cell>
          <cell r="AO1134" t="str">
            <v xml:space="preserve"> </v>
          </cell>
        </row>
        <row r="1135">
          <cell r="AB1135">
            <v>-45879.18</v>
          </cell>
          <cell r="AN1135">
            <v>-13952.984999999999</v>
          </cell>
          <cell r="AO1135" t="str">
            <v>65b</v>
          </cell>
        </row>
        <row r="1136">
          <cell r="AB1136">
            <v>-561666.5</v>
          </cell>
          <cell r="AN1136">
            <v>-3369999.8533333335</v>
          </cell>
          <cell r="AO1136" t="str">
            <v>65a</v>
          </cell>
        </row>
        <row r="1137">
          <cell r="AB1137">
            <v>-53523.61</v>
          </cell>
          <cell r="AN1137">
            <v>-15611.052916666667</v>
          </cell>
          <cell r="AO1137" t="str">
            <v>65a</v>
          </cell>
        </row>
        <row r="1138">
          <cell r="AB1138">
            <v>-88660.63</v>
          </cell>
          <cell r="AN1138">
            <v>-69210.078749999986</v>
          </cell>
          <cell r="AO1138" t="str">
            <v xml:space="preserve"> </v>
          </cell>
        </row>
        <row r="1139">
          <cell r="AB1139">
            <v>-8208750</v>
          </cell>
          <cell r="AN1139">
            <v>-4477500</v>
          </cell>
          <cell r="AO1139" t="str">
            <v>65a</v>
          </cell>
        </row>
        <row r="1140">
          <cell r="AB1140">
            <v>-871979.18</v>
          </cell>
          <cell r="AN1140">
            <v>-481350.17166666669</v>
          </cell>
          <cell r="AO1140" t="str">
            <v>65a</v>
          </cell>
        </row>
        <row r="1141">
          <cell r="AB1141">
            <v>0</v>
          </cell>
          <cell r="AN1141">
            <v>-3600.4145833333332</v>
          </cell>
          <cell r="AO1141" t="str">
            <v>65a</v>
          </cell>
        </row>
        <row r="1142">
          <cell r="AB1142">
            <v>-877500</v>
          </cell>
          <cell r="AN1142">
            <v>-5265000</v>
          </cell>
          <cell r="AO1142" t="str">
            <v>65a</v>
          </cell>
        </row>
        <row r="1143">
          <cell r="AB1143">
            <v>0</v>
          </cell>
          <cell r="AN1143">
            <v>0</v>
          </cell>
          <cell r="AO1143" t="str">
            <v>65a</v>
          </cell>
        </row>
        <row r="1144">
          <cell r="AB1144">
            <v>-7497750.0199999996</v>
          </cell>
          <cell r="AN1144">
            <v>-5028282.7833333332</v>
          </cell>
          <cell r="AO1144" t="str">
            <v>65a</v>
          </cell>
        </row>
        <row r="1145">
          <cell r="AB1145">
            <v>0</v>
          </cell>
          <cell r="AN1145">
            <v>0</v>
          </cell>
          <cell r="AO1145" t="str">
            <v>65a</v>
          </cell>
        </row>
        <row r="1146">
          <cell r="AB1146">
            <v>0</v>
          </cell>
          <cell r="AN1146">
            <v>-1444059.1666666667</v>
          </cell>
          <cell r="AO1146" t="str">
            <v>65a</v>
          </cell>
        </row>
        <row r="1147">
          <cell r="AB1147">
            <v>-937499.98</v>
          </cell>
          <cell r="AN1147">
            <v>-632523.1216666667</v>
          </cell>
          <cell r="AO1147" t="str">
            <v>65a</v>
          </cell>
        </row>
        <row r="1148">
          <cell r="AB1148">
            <v>-576916.68999999994</v>
          </cell>
          <cell r="AN1148">
            <v>-937489.58791666676</v>
          </cell>
          <cell r="AO1148" t="str">
            <v>65a</v>
          </cell>
        </row>
        <row r="1149">
          <cell r="AB1149">
            <v>-99450</v>
          </cell>
          <cell r="AN1149">
            <v>-161606.25</v>
          </cell>
          <cell r="AO1149" t="str">
            <v>65a</v>
          </cell>
        </row>
        <row r="1150">
          <cell r="AB1150">
            <v>2345.3200000000002</v>
          </cell>
          <cell r="AN1150">
            <v>-3529.935833333333</v>
          </cell>
        </row>
        <row r="1151">
          <cell r="AB1151">
            <v>-25878.49</v>
          </cell>
          <cell r="AN1151">
            <v>-14838.407500000001</v>
          </cell>
          <cell r="AO1151" t="str">
            <v>65b</v>
          </cell>
        </row>
        <row r="1152">
          <cell r="AB1152">
            <v>-1639462.5</v>
          </cell>
          <cell r="AN1152">
            <v>-267989.0625</v>
          </cell>
          <cell r="AO1152" t="str">
            <v>65a</v>
          </cell>
        </row>
        <row r="1153">
          <cell r="AB1153">
            <v>0</v>
          </cell>
          <cell r="AN1153">
            <v>0</v>
          </cell>
          <cell r="AO1153" t="str">
            <v>65a</v>
          </cell>
        </row>
        <row r="1154">
          <cell r="AB1154">
            <v>-1473607.13</v>
          </cell>
          <cell r="AN1154">
            <v>-1349490.7437500001</v>
          </cell>
          <cell r="AO1154" t="str">
            <v>65a</v>
          </cell>
        </row>
        <row r="1155">
          <cell r="AB1155">
            <v>-914398.34</v>
          </cell>
          <cell r="AN1155">
            <v>-153496.40833333333</v>
          </cell>
          <cell r="AO1155" t="str">
            <v>65a</v>
          </cell>
        </row>
        <row r="1156">
          <cell r="AB1156">
            <v>-495678.29</v>
          </cell>
          <cell r="AN1156">
            <v>-102337.96166666667</v>
          </cell>
          <cell r="AO1156" t="str">
            <v>65a</v>
          </cell>
        </row>
        <row r="1157">
          <cell r="AB1157">
            <v>-21336.74</v>
          </cell>
          <cell r="AN1157">
            <v>-5100.7441666666673</v>
          </cell>
          <cell r="AO1157" t="str">
            <v>65a</v>
          </cell>
        </row>
        <row r="1158">
          <cell r="AB1158">
            <v>0</v>
          </cell>
          <cell r="AN1158">
            <v>0</v>
          </cell>
          <cell r="AO1158" t="str">
            <v>65a</v>
          </cell>
        </row>
        <row r="1159">
          <cell r="AB1159">
            <v>0</v>
          </cell>
          <cell r="AN1159">
            <v>902.25916666666672</v>
          </cell>
        </row>
        <row r="1160">
          <cell r="AB1160">
            <v>0</v>
          </cell>
          <cell r="AN1160">
            <v>0</v>
          </cell>
          <cell r="AO1160" t="str">
            <v>65a</v>
          </cell>
        </row>
        <row r="1161">
          <cell r="AB1161">
            <v>0</v>
          </cell>
          <cell r="AN1161">
            <v>0</v>
          </cell>
          <cell r="AO1161" t="str">
            <v>65a</v>
          </cell>
        </row>
        <row r="1162">
          <cell r="AB1162">
            <v>0</v>
          </cell>
          <cell r="AN1162">
            <v>0</v>
          </cell>
          <cell r="AO1162" t="str">
            <v>65a</v>
          </cell>
        </row>
        <row r="1163">
          <cell r="AB1163">
            <v>0</v>
          </cell>
          <cell r="AN1163">
            <v>0</v>
          </cell>
        </row>
        <row r="1164">
          <cell r="AB1164">
            <v>0</v>
          </cell>
          <cell r="AN1164">
            <v>0</v>
          </cell>
          <cell r="AO1164" t="str">
            <v>65a</v>
          </cell>
        </row>
        <row r="1165">
          <cell r="AB1165">
            <v>0</v>
          </cell>
          <cell r="AN1165">
            <v>0</v>
          </cell>
          <cell r="AO1165" t="str">
            <v>65a</v>
          </cell>
        </row>
        <row r="1166">
          <cell r="AB1166">
            <v>0</v>
          </cell>
          <cell r="AN1166">
            <v>0</v>
          </cell>
          <cell r="AO1166" t="str">
            <v xml:space="preserve"> </v>
          </cell>
        </row>
        <row r="1167">
          <cell r="AB1167">
            <v>-733011.79</v>
          </cell>
          <cell r="AN1167">
            <v>-1280568.8983333332</v>
          </cell>
          <cell r="AO1167" t="str">
            <v xml:space="preserve"> </v>
          </cell>
        </row>
        <row r="1168">
          <cell r="AB1168">
            <v>-1792788</v>
          </cell>
          <cell r="AN1168">
            <v>-2013055.8266666669</v>
          </cell>
          <cell r="AO1168" t="str">
            <v xml:space="preserve"> </v>
          </cell>
        </row>
        <row r="1169">
          <cell r="AB1169">
            <v>-40464.239999999998</v>
          </cell>
          <cell r="AN1169">
            <v>-82731.853333333333</v>
          </cell>
        </row>
        <row r="1170">
          <cell r="AB1170">
            <v>-40464.239999999998</v>
          </cell>
          <cell r="AN1170">
            <v>-82731.853333333333</v>
          </cell>
        </row>
        <row r="1171">
          <cell r="AB1171">
            <v>-6876.8</v>
          </cell>
          <cell r="AN1171">
            <v>-56341.233333333337</v>
          </cell>
        </row>
        <row r="1172">
          <cell r="AB1172">
            <v>-6876.8</v>
          </cell>
          <cell r="AN1172">
            <v>-56341.233333333337</v>
          </cell>
        </row>
        <row r="1173">
          <cell r="AB1173">
            <v>-14434.16</v>
          </cell>
          <cell r="AN1173">
            <v>-69596.513333333321</v>
          </cell>
        </row>
        <row r="1174">
          <cell r="AB1174">
            <v>0</v>
          </cell>
          <cell r="AN1174">
            <v>-1016033.86375</v>
          </cell>
        </row>
        <row r="1175">
          <cell r="AB1175">
            <v>-991249.05</v>
          </cell>
          <cell r="AN1175">
            <v>-813731.97083333321</v>
          </cell>
          <cell r="AO1175" t="str">
            <v>65a</v>
          </cell>
        </row>
        <row r="1176">
          <cell r="AB1176">
            <v>0</v>
          </cell>
          <cell r="AN1176">
            <v>0</v>
          </cell>
          <cell r="AO1176" t="str">
            <v xml:space="preserve"> </v>
          </cell>
        </row>
        <row r="1177">
          <cell r="AB1177">
            <v>0</v>
          </cell>
          <cell r="AN1177">
            <v>-4422.1099999999997</v>
          </cell>
          <cell r="AO1177" t="str">
            <v>65a</v>
          </cell>
        </row>
        <row r="1178">
          <cell r="AB1178">
            <v>0</v>
          </cell>
          <cell r="AN1178">
            <v>-224579.63916666666</v>
          </cell>
        </row>
        <row r="1179">
          <cell r="AB1179">
            <v>-755793</v>
          </cell>
          <cell r="AN1179">
            <v>-1077924.4350000001</v>
          </cell>
          <cell r="AO1179" t="str">
            <v>65b</v>
          </cell>
        </row>
        <row r="1180">
          <cell r="AB1180">
            <v>-1141872.83</v>
          </cell>
          <cell r="AN1180">
            <v>-906743.10041666671</v>
          </cell>
          <cell r="AO1180" t="str">
            <v>65a</v>
          </cell>
        </row>
        <row r="1181">
          <cell r="AB1181">
            <v>-745021.63</v>
          </cell>
          <cell r="AN1181">
            <v>-774838.23375000013</v>
          </cell>
          <cell r="AO1181" t="str">
            <v>65a</v>
          </cell>
        </row>
        <row r="1182">
          <cell r="AB1182">
            <v>-239434.99</v>
          </cell>
          <cell r="AN1182">
            <v>-303729.65208333347</v>
          </cell>
          <cell r="AO1182" t="str">
            <v>65a</v>
          </cell>
        </row>
        <row r="1183">
          <cell r="AB1183">
            <v>0</v>
          </cell>
          <cell r="AN1183">
            <v>0</v>
          </cell>
          <cell r="AO1183" t="str">
            <v>65a</v>
          </cell>
        </row>
        <row r="1184">
          <cell r="AB1184">
            <v>0</v>
          </cell>
          <cell r="AN1184">
            <v>-20833.333333333332</v>
          </cell>
          <cell r="AO1184" t="str">
            <v>65a</v>
          </cell>
        </row>
        <row r="1185">
          <cell r="AB1185">
            <v>0</v>
          </cell>
          <cell r="AN1185">
            <v>0</v>
          </cell>
          <cell r="AO1185" t="str">
            <v>65a</v>
          </cell>
        </row>
        <row r="1186">
          <cell r="AB1186">
            <v>0</v>
          </cell>
          <cell r="AN1186">
            <v>161.22333333333333</v>
          </cell>
          <cell r="AO1186" t="str">
            <v>65a</v>
          </cell>
        </row>
        <row r="1187">
          <cell r="AB1187">
            <v>0</v>
          </cell>
          <cell r="AN1187">
            <v>-1533333.3333333333</v>
          </cell>
        </row>
        <row r="1188">
          <cell r="AB1188">
            <v>0</v>
          </cell>
          <cell r="AN1188">
            <v>0</v>
          </cell>
        </row>
        <row r="1189">
          <cell r="AB1189">
            <v>0</v>
          </cell>
          <cell r="AN1189">
            <v>-1122855</v>
          </cell>
          <cell r="AO1189" t="str">
            <v>41</v>
          </cell>
        </row>
        <row r="1190">
          <cell r="AB1190">
            <v>-633689.44999999995</v>
          </cell>
          <cell r="AN1190">
            <v>-695651.30708333349</v>
          </cell>
          <cell r="AO1190" t="str">
            <v>63</v>
          </cell>
        </row>
        <row r="1191">
          <cell r="AB1191">
            <v>-3306489.7</v>
          </cell>
          <cell r="AN1191">
            <v>-4731023.9604166672</v>
          </cell>
          <cell r="AO1191" t="str">
            <v>63</v>
          </cell>
        </row>
        <row r="1192">
          <cell r="AB1192">
            <v>-337286.52</v>
          </cell>
          <cell r="AN1192">
            <v>-344081.60499999998</v>
          </cell>
          <cell r="AO1192" t="str">
            <v>63</v>
          </cell>
        </row>
        <row r="1193">
          <cell r="AB1193">
            <v>0</v>
          </cell>
          <cell r="AN1193">
            <v>0</v>
          </cell>
          <cell r="AO1193" t="str">
            <v>20</v>
          </cell>
          <cell r="AP1193">
            <v>30</v>
          </cell>
        </row>
        <row r="1194">
          <cell r="AB1194">
            <v>0</v>
          </cell>
          <cell r="AN1194">
            <v>0</v>
          </cell>
          <cell r="AO1194" t="str">
            <v>20</v>
          </cell>
          <cell r="AP1194">
            <v>30</v>
          </cell>
        </row>
        <row r="1195">
          <cell r="AB1195">
            <v>0</v>
          </cell>
          <cell r="AN1195">
            <v>0</v>
          </cell>
          <cell r="AO1195" t="str">
            <v>20</v>
          </cell>
          <cell r="AP1195">
            <v>30</v>
          </cell>
        </row>
        <row r="1196">
          <cell r="AB1196">
            <v>0</v>
          </cell>
          <cell r="AN1196">
            <v>0</v>
          </cell>
          <cell r="AO1196" t="str">
            <v>20</v>
          </cell>
          <cell r="AP1196">
            <v>30</v>
          </cell>
        </row>
        <row r="1197">
          <cell r="AB1197">
            <v>0</v>
          </cell>
          <cell r="AN1197">
            <v>0</v>
          </cell>
          <cell r="AO1197" t="str">
            <v>20</v>
          </cell>
          <cell r="AP1197">
            <v>30</v>
          </cell>
        </row>
        <row r="1198">
          <cell r="AB1198">
            <v>0</v>
          </cell>
          <cell r="AN1198">
            <v>0</v>
          </cell>
          <cell r="AO1198" t="str">
            <v>20</v>
          </cell>
          <cell r="AP1198">
            <v>30</v>
          </cell>
        </row>
        <row r="1199">
          <cell r="AB1199">
            <v>-3304.85</v>
          </cell>
          <cell r="AN1199">
            <v>-432482.37041666667</v>
          </cell>
          <cell r="AO1199" t="str">
            <v>20</v>
          </cell>
          <cell r="AP1199" t="str">
            <v>30</v>
          </cell>
        </row>
        <row r="1200">
          <cell r="AB1200">
            <v>-2555632.5299999998</v>
          </cell>
          <cell r="AN1200">
            <v>-2635200.0229166667</v>
          </cell>
          <cell r="AO1200" t="str">
            <v>20</v>
          </cell>
          <cell r="AP1200" t="str">
            <v>30</v>
          </cell>
        </row>
        <row r="1201">
          <cell r="AB1201">
            <v>-18889759.530000001</v>
          </cell>
          <cell r="AN1201">
            <v>-18517789.530000005</v>
          </cell>
          <cell r="AO1201" t="str">
            <v>20</v>
          </cell>
          <cell r="AP1201" t="str">
            <v>30</v>
          </cell>
        </row>
        <row r="1202">
          <cell r="AB1202">
            <v>-12354716.17</v>
          </cell>
          <cell r="AN1202">
            <v>-10878068.713750001</v>
          </cell>
          <cell r="AO1202" t="str">
            <v>63</v>
          </cell>
          <cell r="AP1202" t="str">
            <v xml:space="preserve"> </v>
          </cell>
        </row>
        <row r="1203">
          <cell r="AB1203">
            <v>-464683.58</v>
          </cell>
          <cell r="AN1203">
            <v>-446087.59291666659</v>
          </cell>
          <cell r="AO1203" t="str">
            <v>63</v>
          </cell>
        </row>
        <row r="1204">
          <cell r="AB1204">
            <v>-10000</v>
          </cell>
          <cell r="AN1204">
            <v>-10000</v>
          </cell>
          <cell r="AO1204" t="str">
            <v>20</v>
          </cell>
          <cell r="AP1204" t="str">
            <v>30</v>
          </cell>
        </row>
        <row r="1205">
          <cell r="AB1205">
            <v>-25524.85</v>
          </cell>
          <cell r="AN1205">
            <v>-21496.120416666665</v>
          </cell>
          <cell r="AO1205" t="str">
            <v>63</v>
          </cell>
        </row>
        <row r="1206">
          <cell r="AB1206">
            <v>-42021.78</v>
          </cell>
          <cell r="AN1206">
            <v>-58110.346250000002</v>
          </cell>
          <cell r="AO1206" t="str">
            <v>63</v>
          </cell>
        </row>
        <row r="1207">
          <cell r="AB1207">
            <v>-652279.19999999995</v>
          </cell>
          <cell r="AN1207">
            <v>-279358.72916666663</v>
          </cell>
          <cell r="AO1207" t="str">
            <v>20</v>
          </cell>
          <cell r="AP1207">
            <v>30</v>
          </cell>
        </row>
        <row r="1208">
          <cell r="AB1208">
            <v>-2851582.64</v>
          </cell>
          <cell r="AN1208">
            <v>-742245.76208333333</v>
          </cell>
          <cell r="AO1208" t="str">
            <v>20</v>
          </cell>
          <cell r="AP1208">
            <v>30</v>
          </cell>
        </row>
        <row r="1209">
          <cell r="AB1209">
            <v>-1589346.19</v>
          </cell>
          <cell r="AN1209">
            <v>-678524.13458333339</v>
          </cell>
          <cell r="AO1209" t="str">
            <v>20</v>
          </cell>
          <cell r="AP1209">
            <v>30</v>
          </cell>
        </row>
        <row r="1210">
          <cell r="AB1210">
            <v>-1016768.79</v>
          </cell>
          <cell r="AN1210">
            <v>-369260.24958333327</v>
          </cell>
          <cell r="AO1210" t="str">
            <v>20</v>
          </cell>
          <cell r="AP1210">
            <v>30</v>
          </cell>
        </row>
        <row r="1211">
          <cell r="AB1211">
            <v>-3089713.86</v>
          </cell>
          <cell r="AN1211">
            <v>-2470607.5100000002</v>
          </cell>
        </row>
        <row r="1212">
          <cell r="AB1212">
            <v>-5000</v>
          </cell>
          <cell r="AN1212">
            <v>-5000</v>
          </cell>
        </row>
        <row r="1213">
          <cell r="AB1213">
            <v>-26668727.57</v>
          </cell>
          <cell r="AN1213">
            <v>-24835876.166250002</v>
          </cell>
          <cell r="AO1213" t="str">
            <v>65a</v>
          </cell>
        </row>
        <row r="1214">
          <cell r="AB1214">
            <v>0</v>
          </cell>
          <cell r="AN1214">
            <v>0</v>
          </cell>
          <cell r="AO1214" t="str">
            <v>65a</v>
          </cell>
        </row>
        <row r="1215">
          <cell r="AB1215">
            <v>0</v>
          </cell>
          <cell r="AN1215">
            <v>-808150</v>
          </cell>
        </row>
        <row r="1216">
          <cell r="AB1216">
            <v>-2410058.23</v>
          </cell>
          <cell r="AN1216">
            <v>-1377995.5216666667</v>
          </cell>
        </row>
        <row r="1217">
          <cell r="AB1217">
            <v>-9934029.5600000005</v>
          </cell>
          <cell r="AN1217">
            <v>-10149244.116249999</v>
          </cell>
          <cell r="AO1217" t="str">
            <v>47</v>
          </cell>
        </row>
        <row r="1218">
          <cell r="AB1218">
            <v>-2992.04</v>
          </cell>
          <cell r="AN1218">
            <v>-186.04916666666668</v>
          </cell>
        </row>
        <row r="1219">
          <cell r="AB1219">
            <v>0</v>
          </cell>
          <cell r="AN1219">
            <v>0</v>
          </cell>
          <cell r="AO1219" t="str">
            <v>65a</v>
          </cell>
        </row>
        <row r="1220">
          <cell r="AB1220">
            <v>-28224</v>
          </cell>
          <cell r="AN1220">
            <v>-13128</v>
          </cell>
          <cell r="AO1220" t="str">
            <v>49</v>
          </cell>
        </row>
        <row r="1221">
          <cell r="AB1221">
            <v>0</v>
          </cell>
          <cell r="AN1221">
            <v>0</v>
          </cell>
          <cell r="AO1221" t="str">
            <v>3</v>
          </cell>
        </row>
        <row r="1222">
          <cell r="AB1222">
            <v>0</v>
          </cell>
          <cell r="AN1222">
            <v>0</v>
          </cell>
          <cell r="AO1222">
            <v>2</v>
          </cell>
        </row>
        <row r="1223">
          <cell r="AB1223">
            <v>-2106234.98</v>
          </cell>
          <cell r="AN1223">
            <v>-1795089.3741666665</v>
          </cell>
          <cell r="AO1223" t="str">
            <v>49</v>
          </cell>
        </row>
        <row r="1224">
          <cell r="AB1224">
            <v>-17801000</v>
          </cell>
          <cell r="AN1224">
            <v>-17229846.041666668</v>
          </cell>
          <cell r="AO1224" t="str">
            <v>49</v>
          </cell>
        </row>
        <row r="1225">
          <cell r="AB1225">
            <v>-58986.21</v>
          </cell>
          <cell r="AN1225">
            <v>-55135.612083333333</v>
          </cell>
          <cell r="AO1225" t="str">
            <v>49</v>
          </cell>
        </row>
        <row r="1226">
          <cell r="AB1226">
            <v>-8277452.4500000002</v>
          </cell>
          <cell r="AN1226">
            <v>-6191500.3154166667</v>
          </cell>
          <cell r="AO1226" t="str">
            <v>49</v>
          </cell>
        </row>
        <row r="1227">
          <cell r="AB1227">
            <v>-39032.26</v>
          </cell>
          <cell r="AN1227">
            <v>-18947.524999999998</v>
          </cell>
          <cell r="AO1227" t="str">
            <v>65a</v>
          </cell>
        </row>
        <row r="1228">
          <cell r="AB1228">
            <v>0</v>
          </cell>
          <cell r="AN1228">
            <v>0</v>
          </cell>
          <cell r="AO1228" t="str">
            <v>65a</v>
          </cell>
        </row>
        <row r="1229">
          <cell r="AB1229">
            <v>0</v>
          </cell>
          <cell r="AN1229">
            <v>0</v>
          </cell>
          <cell r="AO1229" t="str">
            <v>65b</v>
          </cell>
        </row>
        <row r="1230">
          <cell r="AB1230">
            <v>-222809.33</v>
          </cell>
          <cell r="AN1230">
            <v>-229684.31000000003</v>
          </cell>
          <cell r="AO1230" t="str">
            <v>65a</v>
          </cell>
        </row>
        <row r="1231">
          <cell r="AB1231">
            <v>0</v>
          </cell>
          <cell r="AN1231">
            <v>-2127799.8633333333</v>
          </cell>
          <cell r="AO1231" t="str">
            <v xml:space="preserve"> </v>
          </cell>
        </row>
        <row r="1232">
          <cell r="AB1232">
            <v>0</v>
          </cell>
          <cell r="AN1232">
            <v>-75158.125</v>
          </cell>
          <cell r="AO1232" t="str">
            <v>65a</v>
          </cell>
        </row>
        <row r="1233">
          <cell r="AB1233">
            <v>-250015</v>
          </cell>
          <cell r="AN1233">
            <v>-102091.45833333333</v>
          </cell>
          <cell r="AO1233" t="str">
            <v>65a</v>
          </cell>
        </row>
        <row r="1234">
          <cell r="AB1234">
            <v>0</v>
          </cell>
          <cell r="AN1234">
            <v>0</v>
          </cell>
        </row>
        <row r="1235">
          <cell r="AB1235">
            <v>-13807132</v>
          </cell>
          <cell r="AN1235">
            <v>-14682130</v>
          </cell>
          <cell r="AO1235" t="str">
            <v>65a</v>
          </cell>
        </row>
        <row r="1236">
          <cell r="AB1236">
            <v>-8447.35</v>
          </cell>
          <cell r="AN1236">
            <v>-662.66375000000005</v>
          </cell>
          <cell r="AO1236" t="str">
            <v>65a</v>
          </cell>
        </row>
        <row r="1237">
          <cell r="AB1237">
            <v>0</v>
          </cell>
          <cell r="AN1237">
            <v>0</v>
          </cell>
          <cell r="AO1237" t="str">
            <v>65a</v>
          </cell>
        </row>
        <row r="1238">
          <cell r="AB1238">
            <v>0</v>
          </cell>
          <cell r="AN1238">
            <v>0</v>
          </cell>
          <cell r="AO1238" t="str">
            <v>65a</v>
          </cell>
        </row>
        <row r="1239">
          <cell r="AB1239">
            <v>0</v>
          </cell>
          <cell r="AN1239">
            <v>0</v>
          </cell>
        </row>
        <row r="1240">
          <cell r="AB1240">
            <v>-2140.5700000000002</v>
          </cell>
          <cell r="AN1240">
            <v>12539.422083333329</v>
          </cell>
          <cell r="AO1240" t="str">
            <v>65a</v>
          </cell>
        </row>
        <row r="1241">
          <cell r="AB1241">
            <v>0</v>
          </cell>
          <cell r="AN1241">
            <v>32.228333333333332</v>
          </cell>
          <cell r="AO1241" t="str">
            <v>65a</v>
          </cell>
        </row>
        <row r="1242">
          <cell r="AB1242">
            <v>-27312000</v>
          </cell>
          <cell r="AN1242">
            <v>-26056250</v>
          </cell>
        </row>
        <row r="1243">
          <cell r="AB1243">
            <v>-8686177.8599999994</v>
          </cell>
          <cell r="AN1243">
            <v>-17205758.129999999</v>
          </cell>
          <cell r="AO1243" t="str">
            <v>41</v>
          </cell>
        </row>
        <row r="1244">
          <cell r="AB1244">
            <v>-19900488.379999999</v>
          </cell>
          <cell r="AN1244">
            <v>-17458741.549166668</v>
          </cell>
          <cell r="AO1244" t="str">
            <v>49</v>
          </cell>
        </row>
        <row r="1245">
          <cell r="AB1245">
            <v>0</v>
          </cell>
          <cell r="AN1245">
            <v>0</v>
          </cell>
          <cell r="AO1245" t="str">
            <v>41</v>
          </cell>
        </row>
        <row r="1246">
          <cell r="AB1246">
            <v>0</v>
          </cell>
          <cell r="AN1246">
            <v>0</v>
          </cell>
          <cell r="AO1246" t="str">
            <v>41</v>
          </cell>
        </row>
        <row r="1247">
          <cell r="AB1247">
            <v>0</v>
          </cell>
          <cell r="AN1247">
            <v>0</v>
          </cell>
          <cell r="AO1247" t="str">
            <v>41</v>
          </cell>
        </row>
        <row r="1248">
          <cell r="AB1248">
            <v>0</v>
          </cell>
          <cell r="AN1248">
            <v>0</v>
          </cell>
          <cell r="AO1248" t="str">
            <v>41</v>
          </cell>
        </row>
        <row r="1249">
          <cell r="AB1249">
            <v>0</v>
          </cell>
          <cell r="AN1249">
            <v>-64610.625</v>
          </cell>
          <cell r="AO1249" t="str">
            <v>41</v>
          </cell>
        </row>
        <row r="1250">
          <cell r="AB1250">
            <v>0</v>
          </cell>
          <cell r="AN1250">
            <v>0</v>
          </cell>
          <cell r="AO1250" t="str">
            <v>41</v>
          </cell>
        </row>
        <row r="1251">
          <cell r="AB1251">
            <v>0</v>
          </cell>
          <cell r="AN1251">
            <v>0</v>
          </cell>
          <cell r="AO1251" t="str">
            <v>41</v>
          </cell>
        </row>
        <row r="1252">
          <cell r="AB1252">
            <v>0</v>
          </cell>
          <cell r="AN1252">
            <v>-291666.66666666669</v>
          </cell>
          <cell r="AO1252" t="str">
            <v>41</v>
          </cell>
        </row>
        <row r="1253">
          <cell r="AB1253">
            <v>0</v>
          </cell>
          <cell r="AN1253">
            <v>-337500</v>
          </cell>
          <cell r="AO1253" t="str">
            <v>41</v>
          </cell>
        </row>
        <row r="1254">
          <cell r="AB1254">
            <v>-513276.41</v>
          </cell>
          <cell r="AN1254">
            <v>-414767.9745833333</v>
          </cell>
          <cell r="AO1254" t="str">
            <v>41</v>
          </cell>
        </row>
        <row r="1255">
          <cell r="AB1255">
            <v>-225000</v>
          </cell>
          <cell r="AN1255">
            <v>-187500</v>
          </cell>
          <cell r="AO1255" t="str">
            <v>41</v>
          </cell>
        </row>
        <row r="1256">
          <cell r="AB1256">
            <v>-1982106.78</v>
          </cell>
          <cell r="AN1256">
            <v>-851180.21</v>
          </cell>
          <cell r="AO1256" t="str">
            <v>41</v>
          </cell>
        </row>
        <row r="1257">
          <cell r="AB1257">
            <v>0</v>
          </cell>
          <cell r="AN1257">
            <v>-35003.527916666666</v>
          </cell>
          <cell r="AO1257" t="str">
            <v>41</v>
          </cell>
        </row>
        <row r="1258">
          <cell r="AB1258">
            <v>0</v>
          </cell>
          <cell r="AN1258">
            <v>0</v>
          </cell>
          <cell r="AO1258" t="str">
            <v>65a</v>
          </cell>
        </row>
        <row r="1259">
          <cell r="AB1259">
            <v>0</v>
          </cell>
          <cell r="AN1259">
            <v>0</v>
          </cell>
          <cell r="AO1259" t="str">
            <v>65a</v>
          </cell>
        </row>
        <row r="1260">
          <cell r="AB1260">
            <v>0</v>
          </cell>
          <cell r="AN1260">
            <v>0</v>
          </cell>
          <cell r="AO1260" t="str">
            <v>65a</v>
          </cell>
        </row>
        <row r="1261">
          <cell r="AB1261">
            <v>0</v>
          </cell>
          <cell r="AN1261">
            <v>0</v>
          </cell>
          <cell r="AO1261" t="str">
            <v>65a</v>
          </cell>
        </row>
        <row r="1262">
          <cell r="AB1262">
            <v>0</v>
          </cell>
          <cell r="AN1262">
            <v>-95.734166666666667</v>
          </cell>
          <cell r="AO1262" t="str">
            <v>65a</v>
          </cell>
        </row>
        <row r="1263">
          <cell r="AB1263">
            <v>-7416.29</v>
          </cell>
          <cell r="AN1263">
            <v>-7416.2899999999981</v>
          </cell>
          <cell r="AO1263" t="str">
            <v>65a</v>
          </cell>
        </row>
        <row r="1264">
          <cell r="AB1264">
            <v>-5140.3599999999997</v>
          </cell>
          <cell r="AN1264">
            <v>-5140.3599999999997</v>
          </cell>
          <cell r="AO1264" t="str">
            <v>65a</v>
          </cell>
        </row>
        <row r="1265">
          <cell r="AB1265">
            <v>-11459.63</v>
          </cell>
          <cell r="AN1265">
            <v>-11459.630000000003</v>
          </cell>
          <cell r="AO1265" t="str">
            <v>65a</v>
          </cell>
        </row>
        <row r="1266">
          <cell r="AB1266">
            <v>-1479.6</v>
          </cell>
          <cell r="AN1266">
            <v>-1479.6000000000001</v>
          </cell>
          <cell r="AO1266" t="str">
            <v>65a</v>
          </cell>
        </row>
        <row r="1267">
          <cell r="AB1267">
            <v>-959.98</v>
          </cell>
          <cell r="AN1267">
            <v>-959.97999999999968</v>
          </cell>
          <cell r="AO1267" t="str">
            <v>65a</v>
          </cell>
        </row>
        <row r="1268">
          <cell r="AB1268">
            <v>-876.25</v>
          </cell>
          <cell r="AN1268">
            <v>-865.16583333333347</v>
          </cell>
          <cell r="AO1268" t="str">
            <v>65a</v>
          </cell>
        </row>
        <row r="1269">
          <cell r="AB1269">
            <v>-912.01</v>
          </cell>
          <cell r="AN1269">
            <v>-359.47541666666666</v>
          </cell>
          <cell r="AO1269" t="str">
            <v>65a</v>
          </cell>
        </row>
        <row r="1270">
          <cell r="AB1270">
            <v>-12.55</v>
          </cell>
          <cell r="AN1270">
            <v>-12.549999999999999</v>
          </cell>
          <cell r="AO1270" t="str">
            <v>65a</v>
          </cell>
        </row>
        <row r="1271">
          <cell r="AB1271">
            <v>-598.99</v>
          </cell>
          <cell r="AN1271">
            <v>-598.9899999999999</v>
          </cell>
          <cell r="AO1271" t="str">
            <v>65a</v>
          </cell>
        </row>
        <row r="1272">
          <cell r="AB1272">
            <v>-168.86</v>
          </cell>
          <cell r="AN1272">
            <v>-168.86000000000004</v>
          </cell>
          <cell r="AO1272" t="str">
            <v>65a</v>
          </cell>
        </row>
        <row r="1273">
          <cell r="AB1273">
            <v>0</v>
          </cell>
          <cell r="AN1273">
            <v>14.956250000000002</v>
          </cell>
          <cell r="AO1273" t="str">
            <v>65a</v>
          </cell>
        </row>
        <row r="1274">
          <cell r="AB1274">
            <v>-123.17</v>
          </cell>
          <cell r="AN1274">
            <v>-198.50750000000002</v>
          </cell>
          <cell r="AO1274" t="str">
            <v>65a</v>
          </cell>
        </row>
        <row r="1275">
          <cell r="AB1275">
            <v>-574.46</v>
          </cell>
          <cell r="AN1275">
            <v>-23.935833333333335</v>
          </cell>
          <cell r="AO1275" t="str">
            <v>65a</v>
          </cell>
        </row>
        <row r="1276">
          <cell r="AB1276">
            <v>-5718285</v>
          </cell>
          <cell r="AN1276">
            <v>-4486820.625</v>
          </cell>
          <cell r="AO1276" t="str">
            <v>41</v>
          </cell>
        </row>
        <row r="1277">
          <cell r="AB1277">
            <v>0</v>
          </cell>
          <cell r="AN1277">
            <v>-294955.23749999999</v>
          </cell>
          <cell r="AO1277" t="str">
            <v>41</v>
          </cell>
        </row>
        <row r="1278">
          <cell r="AB1278">
            <v>-7074602.9100000001</v>
          </cell>
          <cell r="AN1278">
            <v>-4269235.635416667</v>
          </cell>
          <cell r="AO1278" t="str">
            <v xml:space="preserve"> </v>
          </cell>
        </row>
        <row r="1279">
          <cell r="AB1279">
            <v>-2870186.23</v>
          </cell>
          <cell r="AN1279">
            <v>-1787976.9612499999</v>
          </cell>
          <cell r="AO1279" t="str">
            <v xml:space="preserve">65 </v>
          </cell>
        </row>
        <row r="1280">
          <cell r="AB1280">
            <v>5104426.16</v>
          </cell>
          <cell r="AN1280">
            <v>1790443.5249999997</v>
          </cell>
          <cell r="AO1280" t="str">
            <v xml:space="preserve"> </v>
          </cell>
        </row>
        <row r="1281">
          <cell r="AB1281">
            <v>1100761.99</v>
          </cell>
          <cell r="AN1281">
            <v>387028.17458333331</v>
          </cell>
          <cell r="AO1281" t="str">
            <v>65</v>
          </cell>
          <cell r="AP1281" t="str">
            <v xml:space="preserve"> </v>
          </cell>
        </row>
        <row r="1282">
          <cell r="AB1282">
            <v>-27589.17</v>
          </cell>
          <cell r="AN1282">
            <v>-6514.111249999999</v>
          </cell>
          <cell r="AO1282" t="str">
            <v>49</v>
          </cell>
        </row>
        <row r="1283">
          <cell r="AB1283">
            <v>-1552657.3</v>
          </cell>
          <cell r="AN1283">
            <v>-1667975.9050000003</v>
          </cell>
          <cell r="AO1283" t="str">
            <v xml:space="preserve"> </v>
          </cell>
        </row>
        <row r="1284">
          <cell r="AB1284">
            <v>-45410</v>
          </cell>
          <cell r="AN1284">
            <v>-72656</v>
          </cell>
          <cell r="AO1284" t="str">
            <v xml:space="preserve"> </v>
          </cell>
        </row>
        <row r="1285">
          <cell r="AB1285">
            <v>-30265.78</v>
          </cell>
          <cell r="AN1285">
            <v>-32179.628750000003</v>
          </cell>
        </row>
        <row r="1286">
          <cell r="AB1286">
            <v>0</v>
          </cell>
          <cell r="AN1286">
            <v>0</v>
          </cell>
          <cell r="AO1286" t="str">
            <v>23</v>
          </cell>
          <cell r="AP1286">
            <v>29</v>
          </cell>
        </row>
        <row r="1287">
          <cell r="AB1287">
            <v>0</v>
          </cell>
          <cell r="AN1287">
            <v>0</v>
          </cell>
        </row>
        <row r="1288">
          <cell r="AB1288">
            <v>-2702244.02</v>
          </cell>
          <cell r="AN1288">
            <v>-2850418.2045833333</v>
          </cell>
        </row>
        <row r="1289">
          <cell r="AB1289">
            <v>-33762.980000000003</v>
          </cell>
          <cell r="AN1289">
            <v>-30999.499166666661</v>
          </cell>
        </row>
        <row r="1290">
          <cell r="AB1290">
            <v>0</v>
          </cell>
          <cell r="AN1290">
            <v>0</v>
          </cell>
        </row>
        <row r="1291">
          <cell r="AB1291">
            <v>-92276.94</v>
          </cell>
          <cell r="AN1291">
            <v>-98497.855833333335</v>
          </cell>
        </row>
        <row r="1292">
          <cell r="AB1292">
            <v>-8165809</v>
          </cell>
          <cell r="AN1292">
            <v>-8165809</v>
          </cell>
          <cell r="AO1292" t="str">
            <v>10</v>
          </cell>
        </row>
        <row r="1293">
          <cell r="AB1293">
            <v>4614264</v>
          </cell>
          <cell r="AN1293">
            <v>4300195.875</v>
          </cell>
          <cell r="AO1293" t="str">
            <v>10</v>
          </cell>
        </row>
        <row r="1294">
          <cell r="AB1294">
            <v>-10135707.039999999</v>
          </cell>
          <cell r="AN1294">
            <v>-12923100.119583333</v>
          </cell>
        </row>
        <row r="1295">
          <cell r="AB1295">
            <v>-887313.59</v>
          </cell>
          <cell r="AN1295">
            <v>-947812.25</v>
          </cell>
          <cell r="AO1295" t="str">
            <v>12</v>
          </cell>
        </row>
        <row r="1296">
          <cell r="AB1296">
            <v>0</v>
          </cell>
          <cell r="AN1296">
            <v>-19380.39875</v>
          </cell>
          <cell r="AO1296" t="str">
            <v>12</v>
          </cell>
        </row>
        <row r="1297">
          <cell r="AB1297">
            <v>-192765.41</v>
          </cell>
          <cell r="AN1297">
            <v>-122056.57791666668</v>
          </cell>
          <cell r="AO1297" t="str">
            <v>12</v>
          </cell>
        </row>
        <row r="1298">
          <cell r="AB1298">
            <v>-71851894.799999997</v>
          </cell>
          <cell r="AN1298">
            <v>-71851894.799999982</v>
          </cell>
          <cell r="AO1298" t="str">
            <v>64</v>
          </cell>
        </row>
        <row r="1299">
          <cell r="AB1299">
            <v>-3497000</v>
          </cell>
          <cell r="AN1299">
            <v>-3623291.6666666665</v>
          </cell>
          <cell r="AO1299" t="str">
            <v>22</v>
          </cell>
          <cell r="AP1299">
            <v>31</v>
          </cell>
        </row>
        <row r="1300">
          <cell r="AB1300">
            <v>-647743</v>
          </cell>
          <cell r="AN1300">
            <v>-1288879.25</v>
          </cell>
          <cell r="AO1300" t="str">
            <v>22</v>
          </cell>
          <cell r="AP1300">
            <v>32</v>
          </cell>
        </row>
        <row r="1301">
          <cell r="AB1301">
            <v>-337279618</v>
          </cell>
          <cell r="AN1301">
            <v>-328736616.95833331</v>
          </cell>
          <cell r="AO1301" t="str">
            <v>22</v>
          </cell>
          <cell r="AP1301">
            <v>33</v>
          </cell>
        </row>
        <row r="1302">
          <cell r="AB1302">
            <v>-939000</v>
          </cell>
          <cell r="AN1302">
            <v>-942583.33333333337</v>
          </cell>
          <cell r="AO1302" t="str">
            <v>22</v>
          </cell>
          <cell r="AP1302">
            <v>34</v>
          </cell>
        </row>
        <row r="1303">
          <cell r="AB1303">
            <v>-32874</v>
          </cell>
          <cell r="AN1303">
            <v>-32874</v>
          </cell>
          <cell r="AO1303" t="str">
            <v>22</v>
          </cell>
          <cell r="AP1303" t="str">
            <v>35</v>
          </cell>
        </row>
        <row r="1304">
          <cell r="AB1304">
            <v>-55683000</v>
          </cell>
          <cell r="AN1304">
            <v>-45478416.666666664</v>
          </cell>
          <cell r="AO1304" t="str">
            <v>64</v>
          </cell>
        </row>
        <row r="1305">
          <cell r="AB1305">
            <v>141000</v>
          </cell>
          <cell r="AN1305">
            <v>-6125</v>
          </cell>
          <cell r="AO1305" t="str">
            <v xml:space="preserve"> </v>
          </cell>
        </row>
        <row r="1306">
          <cell r="AB1306">
            <v>904152.97</v>
          </cell>
          <cell r="AN1306">
            <v>904152.97000000009</v>
          </cell>
          <cell r="AO1306" t="str">
            <v>64</v>
          </cell>
        </row>
        <row r="1307">
          <cell r="AB1307">
            <v>-796000</v>
          </cell>
          <cell r="AN1307">
            <v>-266416.66666666669</v>
          </cell>
          <cell r="AO1307" t="str">
            <v>66a</v>
          </cell>
        </row>
        <row r="1308">
          <cell r="AB1308">
            <v>-27673328.77</v>
          </cell>
          <cell r="AN1308">
            <v>-27673328.77</v>
          </cell>
          <cell r="AO1308" t="str">
            <v>64</v>
          </cell>
        </row>
        <row r="1309">
          <cell r="AB1309">
            <v>-4489581</v>
          </cell>
          <cell r="AN1309">
            <v>-4489581</v>
          </cell>
          <cell r="AO1309" t="str">
            <v>64</v>
          </cell>
        </row>
        <row r="1310">
          <cell r="AB1310">
            <v>-269554.90999999997</v>
          </cell>
          <cell r="AN1310">
            <v>-269554.91000000003</v>
          </cell>
          <cell r="AO1310" t="str">
            <v>64</v>
          </cell>
        </row>
        <row r="1311">
          <cell r="AB1311">
            <v>-443787.06</v>
          </cell>
          <cell r="AN1311">
            <v>-443787.05999999988</v>
          </cell>
          <cell r="AO1311" t="str">
            <v>64</v>
          </cell>
        </row>
        <row r="1312">
          <cell r="AB1312">
            <v>-1614.97</v>
          </cell>
          <cell r="AN1312">
            <v>-1614.97</v>
          </cell>
          <cell r="AO1312" t="str">
            <v>64</v>
          </cell>
        </row>
        <row r="1313">
          <cell r="AB1313">
            <v>-48687.62</v>
          </cell>
          <cell r="AN1313">
            <v>-48687.62</v>
          </cell>
          <cell r="AO1313" t="str">
            <v>64</v>
          </cell>
        </row>
        <row r="1314">
          <cell r="AB1314">
            <v>-76732.02</v>
          </cell>
          <cell r="AN1314">
            <v>-76732.02</v>
          </cell>
          <cell r="AO1314" t="str">
            <v>64</v>
          </cell>
        </row>
        <row r="1315">
          <cell r="AB1315">
            <v>-2475</v>
          </cell>
          <cell r="AN1315">
            <v>-2475</v>
          </cell>
          <cell r="AO1315" t="str">
            <v>64</v>
          </cell>
        </row>
        <row r="1316">
          <cell r="AB1316">
            <v>97405</v>
          </cell>
          <cell r="AN1316">
            <v>97405</v>
          </cell>
          <cell r="AO1316" t="str">
            <v>64</v>
          </cell>
        </row>
        <row r="1317">
          <cell r="AB1317">
            <v>-4106</v>
          </cell>
          <cell r="AN1317">
            <v>-4106</v>
          </cell>
          <cell r="AO1317" t="str">
            <v>64</v>
          </cell>
        </row>
        <row r="1318">
          <cell r="AB1318">
            <v>-171529</v>
          </cell>
          <cell r="AN1318">
            <v>-171529</v>
          </cell>
          <cell r="AO1318" t="str">
            <v>64</v>
          </cell>
        </row>
        <row r="1319">
          <cell r="AB1319">
            <v>-152467</v>
          </cell>
          <cell r="AN1319">
            <v>-152467</v>
          </cell>
          <cell r="AO1319" t="str">
            <v>64</v>
          </cell>
        </row>
        <row r="1320">
          <cell r="AB1320">
            <v>1365117.79</v>
          </cell>
          <cell r="AN1320">
            <v>1365117.7899999998</v>
          </cell>
          <cell r="AO1320" t="str">
            <v>66a</v>
          </cell>
        </row>
        <row r="1321">
          <cell r="AB1321">
            <v>0</v>
          </cell>
          <cell r="AN1321">
            <v>0</v>
          </cell>
          <cell r="AO1321" t="str">
            <v>22</v>
          </cell>
          <cell r="AP1321">
            <v>36</v>
          </cell>
        </row>
        <row r="1322">
          <cell r="AB1322">
            <v>0</v>
          </cell>
          <cell r="AN1322">
            <v>0</v>
          </cell>
          <cell r="AO1322" t="str">
            <v xml:space="preserve"> </v>
          </cell>
        </row>
        <row r="1323">
          <cell r="AB1323">
            <v>-477999.57</v>
          </cell>
          <cell r="AN1323">
            <v>-477999.57000000007</v>
          </cell>
          <cell r="AO1323" t="str">
            <v>66a</v>
          </cell>
        </row>
        <row r="1324">
          <cell r="AB1324">
            <v>-3665</v>
          </cell>
          <cell r="AN1324">
            <v>-3665</v>
          </cell>
          <cell r="AO1324" t="str">
            <v xml:space="preserve"> </v>
          </cell>
        </row>
        <row r="1325">
          <cell r="AB1325">
            <v>-7054000</v>
          </cell>
          <cell r="AN1325">
            <v>-6017416.666666667</v>
          </cell>
          <cell r="AO1325" t="str">
            <v>66a</v>
          </cell>
        </row>
        <row r="1326">
          <cell r="AB1326">
            <v>-947000</v>
          </cell>
          <cell r="AN1326">
            <v>-947000</v>
          </cell>
        </row>
        <row r="1327">
          <cell r="AB1327">
            <v>-4409226</v>
          </cell>
          <cell r="AN1327">
            <v>-3336176.0833333335</v>
          </cell>
          <cell r="AO1327" t="str">
            <v>22</v>
          </cell>
          <cell r="AP1327">
            <v>37</v>
          </cell>
        </row>
        <row r="1328">
          <cell r="AB1328">
            <v>0</v>
          </cell>
          <cell r="AN1328">
            <v>0</v>
          </cell>
          <cell r="AO1328" t="str">
            <v xml:space="preserve"> </v>
          </cell>
        </row>
        <row r="1329">
          <cell r="AB1329">
            <v>-68738.990000000005</v>
          </cell>
          <cell r="AN1329">
            <v>-137833.11666666667</v>
          </cell>
          <cell r="AO1329" t="str">
            <v>48</v>
          </cell>
        </row>
        <row r="1330">
          <cell r="AB1330">
            <v>16256</v>
          </cell>
          <cell r="AN1330">
            <v>15991.625</v>
          </cell>
          <cell r="AO1330" t="str">
            <v>48</v>
          </cell>
        </row>
        <row r="1331">
          <cell r="AB1331">
            <v>-148493689</v>
          </cell>
          <cell r="AN1331">
            <v>-160943064</v>
          </cell>
          <cell r="AO1331" t="str">
            <v>48</v>
          </cell>
        </row>
        <row r="1332">
          <cell r="AB1332">
            <v>353000</v>
          </cell>
          <cell r="AN1332">
            <v>23833.333333333332</v>
          </cell>
          <cell r="AO1332" t="str">
            <v xml:space="preserve"> </v>
          </cell>
        </row>
        <row r="1333">
          <cell r="AB1333">
            <v>0</v>
          </cell>
          <cell r="AN1333">
            <v>0</v>
          </cell>
          <cell r="AO1333" t="str">
            <v xml:space="preserve"> </v>
          </cell>
        </row>
        <row r="1334">
          <cell r="AB1334">
            <v>-3454000</v>
          </cell>
          <cell r="AN1334">
            <v>-4504000</v>
          </cell>
          <cell r="AO1334" t="str">
            <v xml:space="preserve"> </v>
          </cell>
        </row>
        <row r="1335">
          <cell r="AB1335">
            <v>-1673000</v>
          </cell>
          <cell r="AN1335">
            <v>-1673000</v>
          </cell>
        </row>
        <row r="1336">
          <cell r="AB1336">
            <v>0</v>
          </cell>
          <cell r="AN1336">
            <v>0</v>
          </cell>
          <cell r="AO1336" t="str">
            <v xml:space="preserve"> </v>
          </cell>
        </row>
        <row r="1337">
          <cell r="AB1337">
            <v>-15485174</v>
          </cell>
          <cell r="AN1337">
            <v>-16048552.75</v>
          </cell>
        </row>
        <row r="1338">
          <cell r="AB1338">
            <v>-41303000</v>
          </cell>
          <cell r="AN1338">
            <v>-36741625</v>
          </cell>
          <cell r="AO1338" t="str">
            <v>64</v>
          </cell>
        </row>
        <row r="1339">
          <cell r="AB1339">
            <v>-13198000</v>
          </cell>
          <cell r="AN1339">
            <v>-13451541.666666666</v>
          </cell>
          <cell r="AO1339">
            <v>22</v>
          </cell>
          <cell r="AP1339" t="str">
            <v>37a</v>
          </cell>
        </row>
        <row r="1340">
          <cell r="AB1340">
            <v>1332692</v>
          </cell>
          <cell r="AN1340">
            <v>1332692</v>
          </cell>
          <cell r="AO1340" t="str">
            <v>65b</v>
          </cell>
        </row>
        <row r="1341">
          <cell r="AB1341">
            <v>-3727000</v>
          </cell>
          <cell r="AN1341">
            <v>-4005291.6666666665</v>
          </cell>
          <cell r="AO1341" t="str">
            <v>22</v>
          </cell>
          <cell r="AP1341" t="str">
            <v>37b</v>
          </cell>
        </row>
        <row r="1342">
          <cell r="AB1342">
            <v>5635154.54</v>
          </cell>
          <cell r="AN1342">
            <v>5635154.54</v>
          </cell>
          <cell r="AO1342" t="str">
            <v>65b</v>
          </cell>
        </row>
        <row r="1343">
          <cell r="AB1343">
            <v>-10664000</v>
          </cell>
          <cell r="AN1343">
            <v>-10297666.666666666</v>
          </cell>
        </row>
        <row r="1344">
          <cell r="AB1344">
            <v>98028</v>
          </cell>
          <cell r="AN1344">
            <v>-117826.75</v>
          </cell>
          <cell r="AO1344" t="str">
            <v>41</v>
          </cell>
        </row>
        <row r="1345">
          <cell r="AB1345">
            <v>0</v>
          </cell>
          <cell r="AN1345">
            <v>-364583.33333333331</v>
          </cell>
        </row>
        <row r="1346">
          <cell r="AB1346">
            <v>-33312000</v>
          </cell>
          <cell r="AN1346">
            <v>-28985750</v>
          </cell>
          <cell r="AO1346" t="str">
            <v>66a</v>
          </cell>
        </row>
        <row r="1347">
          <cell r="AB1347">
            <v>-1430000</v>
          </cell>
          <cell r="AN1347">
            <v>-59583.333333333336</v>
          </cell>
          <cell r="AO1347" t="str">
            <v>47</v>
          </cell>
        </row>
        <row r="1348">
          <cell r="AB1348">
            <v>-72564653</v>
          </cell>
          <cell r="AN1348">
            <v>-72387225.291666672</v>
          </cell>
          <cell r="AO1348" t="str">
            <v>66a</v>
          </cell>
        </row>
        <row r="1349">
          <cell r="AB1349">
            <v>12663.58</v>
          </cell>
          <cell r="AN1349">
            <v>12135.92708333333</v>
          </cell>
          <cell r="AO1349">
            <v>6</v>
          </cell>
        </row>
        <row r="1350">
          <cell r="AB1350">
            <v>44658.07</v>
          </cell>
          <cell r="AN1350">
            <v>42899.414583333331</v>
          </cell>
          <cell r="AO1350">
            <v>6</v>
          </cell>
        </row>
        <row r="1351">
          <cell r="AB1351">
            <v>1780078.13</v>
          </cell>
          <cell r="AN1351">
            <v>1875439.4541666666</v>
          </cell>
          <cell r="AO1351">
            <v>6</v>
          </cell>
        </row>
        <row r="1352">
          <cell r="AB1352">
            <v>0</v>
          </cell>
          <cell r="AN1352">
            <v>0</v>
          </cell>
          <cell r="AO1352">
            <v>6</v>
          </cell>
        </row>
        <row r="1353">
          <cell r="AB1353">
            <v>3724980.33</v>
          </cell>
          <cell r="AN1353">
            <v>2809270.254999999</v>
          </cell>
          <cell r="AO1353">
            <v>6</v>
          </cell>
        </row>
        <row r="1354">
          <cell r="AB1354">
            <v>0</v>
          </cell>
          <cell r="AN1354">
            <v>0</v>
          </cell>
          <cell r="AO1354">
            <v>6</v>
          </cell>
        </row>
        <row r="1355">
          <cell r="AB1355">
            <v>0</v>
          </cell>
          <cell r="AN1355">
            <v>0</v>
          </cell>
          <cell r="AO1355">
            <v>6</v>
          </cell>
        </row>
        <row r="1356">
          <cell r="AB1356">
            <v>60710442.049999997</v>
          </cell>
          <cell r="AN1356">
            <v>46484716.798333339</v>
          </cell>
          <cell r="AO1356">
            <v>6</v>
          </cell>
        </row>
        <row r="1357">
          <cell r="AB1357">
            <v>0</v>
          </cell>
          <cell r="AN1357">
            <v>0</v>
          </cell>
          <cell r="AO1357">
            <v>6</v>
          </cell>
        </row>
        <row r="1358">
          <cell r="AB1358">
            <v>-5176339752.4699955</v>
          </cell>
          <cell r="AN1358">
            <v>-5231517078.7645836</v>
          </cell>
          <cell r="AO1358" t="str">
            <v xml:space="preserve"> </v>
          </cell>
        </row>
        <row r="1359">
          <cell r="AB1359">
            <v>1.621246337890625E-5</v>
          </cell>
          <cell r="AN1359">
            <v>-7.62939453125E-6</v>
          </cell>
        </row>
        <row r="1360">
          <cell r="AB1360">
            <v>9.5367431640625E-6</v>
          </cell>
          <cell r="AN1360">
            <v>0</v>
          </cell>
        </row>
        <row r="1362">
          <cell r="AB1362" t="str">
            <v xml:space="preserve"> </v>
          </cell>
          <cell r="AN1362" t="str">
            <v xml:space="preserve"> </v>
          </cell>
        </row>
        <row r="1363">
          <cell r="AN1363" t="str">
            <v xml:space="preserve"> </v>
          </cell>
        </row>
        <row r="1365">
          <cell r="AN1365" t="str">
            <v xml:space="preserve"> </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nter "/>
      <sheetName val="Summer"/>
      <sheetName val="Data for Graphs"/>
      <sheetName val="Load Data"/>
      <sheetName val=" Rates"/>
    </sheetNames>
    <sheetDataSet>
      <sheetData sheetId="0" refreshError="1"/>
      <sheetData sheetId="1" refreshError="1"/>
      <sheetData sheetId="2" refreshError="1"/>
      <sheetData sheetId="3" refreshError="1">
        <row r="9">
          <cell r="D9">
            <v>0.90520119460000015</v>
          </cell>
          <cell r="E9">
            <v>0.93346893951935483</v>
          </cell>
          <cell r="F9">
            <v>0.96418569997000003</v>
          </cell>
          <cell r="G9">
            <v>0.96133885848666645</v>
          </cell>
          <cell r="H9">
            <v>0.9010269861000002</v>
          </cell>
        </row>
        <row r="10">
          <cell r="D10">
            <v>1.2584679717032259</v>
          </cell>
          <cell r="E10">
            <v>1.3018970910096772</v>
          </cell>
          <cell r="F10">
            <v>1.3225873683933334</v>
          </cell>
          <cell r="G10">
            <v>1.2396794872966668</v>
          </cell>
          <cell r="H10">
            <v>1.2138008352933336</v>
          </cell>
        </row>
        <row r="11">
          <cell r="D11">
            <v>1.6369457053516132</v>
          </cell>
          <cell r="E11">
            <v>1.6270267336903226</v>
          </cell>
          <cell r="F11">
            <v>1.6540135818000001</v>
          </cell>
          <cell r="G11">
            <v>1.60663419469</v>
          </cell>
          <cell r="H11">
            <v>1.5212484592700004</v>
          </cell>
        </row>
        <row r="12">
          <cell r="D12">
            <v>1.4283983964935485</v>
          </cell>
          <cell r="E12">
            <v>1.3711913876451611</v>
          </cell>
          <cell r="F12">
            <v>1.3525660396466668</v>
          </cell>
          <cell r="G12">
            <v>1.3851226088133333</v>
          </cell>
          <cell r="H12">
            <v>1.3861692652299995</v>
          </cell>
        </row>
        <row r="20">
          <cell r="D20">
            <v>1.2623804052903227</v>
          </cell>
          <cell r="E20">
            <v>1.2843901397096773</v>
          </cell>
          <cell r="F20">
            <v>1.29208837114</v>
          </cell>
          <cell r="G20">
            <v>1.2668765718733335</v>
          </cell>
          <cell r="H20">
            <v>1.2225279635733335</v>
          </cell>
        </row>
        <row r="21">
          <cell r="D21">
            <v>1.3858586579870964</v>
          </cell>
          <cell r="E21">
            <v>1.437714519590322</v>
          </cell>
          <cell r="F21">
            <v>1.4296717071333338</v>
          </cell>
          <cell r="G21">
            <v>1.3687621442066664</v>
          </cell>
          <cell r="H21">
            <v>1.3150381558666664</v>
          </cell>
        </row>
        <row r="22">
          <cell r="D22">
            <v>1.4870278933064511</v>
          </cell>
          <cell r="E22">
            <v>1.6077495270000002</v>
          </cell>
          <cell r="F22">
            <v>1.56576827254</v>
          </cell>
          <cell r="G22">
            <v>1.4854433785333334</v>
          </cell>
          <cell r="H22">
            <v>1.4689444354800005</v>
          </cell>
        </row>
      </sheetData>
      <sheetData sheetId="4"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Book4"/>
      <sheetName val="Weather Present"/>
    </sheetNames>
    <sheetDataSet>
      <sheetData sheetId="0" refreshError="1"/>
      <sheetData sheetId="1" refreshError="1"/>
      <sheetData sheetId="2" refreshError="1"/>
      <sheetData sheetId="3" refreshError="1"/>
      <sheetData sheetId="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seburg"/>
      <sheetName val="SCRInput"/>
      <sheetName val="Inputs"/>
      <sheetName val="Market-Based Rates"/>
      <sheetName val="BM-5 Output"/>
      <sheetName val="DSM Output"/>
      <sheetName val="DSM Dollars"/>
      <sheetName val="Decoupling"/>
      <sheetName val="Centralia Credit"/>
      <sheetName val="Y2K"/>
      <sheetName val="Deferred Acct."/>
      <sheetName val="AFOR"/>
      <sheetName val="SB1149"/>
      <sheetName val="Washington"/>
      <sheetName val="WA Inputs"/>
      <sheetName val="Sch. 93 kWh"/>
      <sheetName val="Pivot"/>
      <sheetName val="Inputs (2)"/>
      <sheetName val="Interdepartmental"/>
      <sheetName val="Qualify"/>
      <sheetName val="Old Inputs"/>
      <sheetName val="Market-Based Rates (2)"/>
      <sheetName val="Old BM-5 "/>
      <sheetName val="Old Dollars"/>
      <sheetName val="Old Output"/>
      <sheetName val="Module2"/>
      <sheetName val="RECOV01"/>
      <sheetName val="Sheet1"/>
    </sheetNames>
    <sheetDataSet>
      <sheetData sheetId="0" refreshError="1"/>
      <sheetData sheetId="1" refreshError="1"/>
      <sheetData sheetId="2" refreshError="1"/>
      <sheetData sheetId="3" refreshError="1"/>
      <sheetData sheetId="4" refreshError="1"/>
      <sheetData sheetId="5" refreshError="1">
        <row r="21">
          <cell r="B21" t="str">
            <v>26</v>
          </cell>
          <cell r="G21">
            <v>83871482</v>
          </cell>
        </row>
        <row r="22">
          <cell r="B22" t="str">
            <v>27</v>
          </cell>
          <cell r="G22">
            <v>1931963666</v>
          </cell>
        </row>
        <row r="23">
          <cell r="B23" t="str">
            <v>36</v>
          </cell>
          <cell r="G23">
            <v>70121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on Inputs"/>
      <sheetName val="Coversheet"/>
      <sheetName val="ABB GT24 LTSA "/>
      <sheetName val="Mobilization"/>
      <sheetName val="O &amp; M"/>
      <sheetName val="G &amp; A"/>
      <sheetName val="Labor &amp; Related"/>
      <sheetName val="Major Maint"/>
      <sheetName val="General Inputs"/>
    </sheetNames>
    <sheetDataSet>
      <sheetData sheetId="0" refreshError="1">
        <row r="6">
          <cell r="B6">
            <v>20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JB-3,11 Def"/>
      <sheetName val="Summary"/>
      <sheetName val="KJB-6,13 Cmn Adj"/>
      <sheetName val="KJB-7,14 El Adj"/>
      <sheetName val="Power Cost Bridge to A-1"/>
      <sheetName val="Exh.A-1"/>
      <sheetName val="RJR Prod O&amp;M"/>
      <sheetName val="PKW RY PC1"/>
      <sheetName val="MCC-2r page 7-30 Black Box"/>
      <sheetName val="Work Papers==&gt;"/>
      <sheetName val="Verify Pwr Costs"/>
      <sheetName val="Centralia Equity Kicker"/>
      <sheetName val="For Prod Adj Ratebase"/>
      <sheetName val="For Prod Adj Expense"/>
      <sheetName val="Trans Ratebase"/>
      <sheetName val="Trans OATT Revenue"/>
    </sheetNames>
    <sheetDataSet>
      <sheetData sheetId="0"/>
      <sheetData sheetId="1"/>
      <sheetData sheetId="2">
        <row r="7">
          <cell r="B7" t="str">
            <v>FOR THE TWELVE MONTHS ENDED SEPTEMBER 30, 2016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sheetName val="Unit Cost"/>
      <sheetName val="Ex A-1"/>
      <sheetName val="Sch A-1"/>
      <sheetName val=" EX A-2"/>
      <sheetName val="ExA-3ColFC"/>
      <sheetName val="Ex A-4 Prod Adj"/>
      <sheetName val="Ex A-5 PC"/>
      <sheetName val="Ex D"/>
      <sheetName val="Ex E"/>
      <sheetName val="ComparePCR"/>
      <sheetName val="557"/>
      <sheetName val="Production Adjustment"/>
      <sheetName val="Production Factor"/>
      <sheetName val="2.03E"/>
      <sheetName val="Pwr Csts"/>
      <sheetName val="VerifyPwrCsts"/>
      <sheetName val="GRC"/>
      <sheetName val="Prodn OM by Resource GRC"/>
      <sheetName val="EB&amp;Taxes"/>
      <sheetName val="TransmRev"/>
      <sheetName val="Rlfwd"/>
      <sheetName val="Previous"/>
      <sheetName val="Diff"/>
      <sheetName val="model.7"/>
      <sheetName val="Restating Print Macros"/>
      <sheetName val="Module13"/>
      <sheetName val="Module14"/>
      <sheetName val="Module15"/>
      <sheetName val="Module1"/>
    </sheetNames>
    <sheetDataSet>
      <sheetData sheetId="0" refreshError="1">
        <row r="6">
          <cell r="A6" t="str">
            <v>FOR THE TWELVE MONTHS ENDED SEPTEMBER 30, 2003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pageSetUpPr fitToPage="1"/>
  </sheetPr>
  <dimension ref="A1:O34"/>
  <sheetViews>
    <sheetView tabSelected="1" zoomScaleNormal="100" workbookViewId="0">
      <selection activeCell="C35" sqref="C35"/>
    </sheetView>
  </sheetViews>
  <sheetFormatPr defaultColWidth="9.109375" defaultRowHeight="13.8" x14ac:dyDescent="0.3"/>
  <cols>
    <col min="1" max="1" width="5.33203125" style="2" customWidth="1"/>
    <col min="2" max="2" width="50.6640625" style="2" customWidth="1"/>
    <col min="3" max="3" width="21.6640625" style="2" bestFit="1" customWidth="1"/>
    <col min="4" max="5" width="16.109375" style="2" customWidth="1"/>
    <col min="6" max="6" width="20.5546875" style="2" bestFit="1" customWidth="1"/>
    <col min="7" max="8" width="16.109375" style="2" customWidth="1"/>
    <col min="9" max="16384" width="9.109375" style="2"/>
  </cols>
  <sheetData>
    <row r="1" spans="1:15" ht="12.75" x14ac:dyDescent="0.2">
      <c r="A1" s="483" t="s">
        <v>0</v>
      </c>
      <c r="B1" s="483"/>
      <c r="C1" s="483"/>
      <c r="D1" s="483"/>
      <c r="E1" s="483"/>
      <c r="F1" s="483"/>
      <c r="G1" s="483"/>
      <c r="H1" s="483"/>
      <c r="I1" s="1"/>
      <c r="J1" s="1"/>
      <c r="K1" s="1"/>
      <c r="L1" s="1"/>
      <c r="M1" s="1"/>
      <c r="N1" s="1"/>
      <c r="O1" s="1"/>
    </row>
    <row r="2" spans="1:15" ht="12.75" x14ac:dyDescent="0.2">
      <c r="A2" s="483" t="s">
        <v>270</v>
      </c>
      <c r="B2" s="483"/>
      <c r="C2" s="483"/>
      <c r="D2" s="483"/>
      <c r="E2" s="483"/>
      <c r="F2" s="483"/>
      <c r="G2" s="483"/>
      <c r="H2" s="483"/>
      <c r="I2" s="1"/>
      <c r="J2" s="1"/>
      <c r="K2" s="1"/>
      <c r="L2" s="1"/>
      <c r="M2" s="1"/>
      <c r="N2" s="1"/>
      <c r="O2" s="1"/>
    </row>
    <row r="3" spans="1:15" ht="12.75" x14ac:dyDescent="0.2">
      <c r="A3" s="483" t="s">
        <v>269</v>
      </c>
      <c r="B3" s="483"/>
      <c r="C3" s="483"/>
      <c r="D3" s="483"/>
      <c r="E3" s="483"/>
      <c r="F3" s="483"/>
      <c r="G3" s="483"/>
      <c r="H3" s="483"/>
      <c r="I3" s="1"/>
      <c r="J3" s="1"/>
      <c r="K3" s="1"/>
      <c r="L3" s="1"/>
      <c r="M3" s="1"/>
      <c r="N3" s="1"/>
      <c r="O3" s="1"/>
    </row>
    <row r="4" spans="1:15" ht="12.75" x14ac:dyDescent="0.2">
      <c r="A4" s="483" t="s">
        <v>164</v>
      </c>
      <c r="B4" s="483"/>
      <c r="C4" s="483"/>
      <c r="D4" s="483"/>
      <c r="E4" s="483"/>
      <c r="F4" s="483"/>
      <c r="G4" s="483"/>
      <c r="H4" s="483"/>
      <c r="I4" s="1"/>
      <c r="J4" s="1"/>
      <c r="K4" s="1"/>
      <c r="L4" s="1"/>
      <c r="M4" s="1"/>
      <c r="N4" s="1"/>
      <c r="O4" s="1"/>
    </row>
    <row r="5" spans="1:15" ht="12.75" x14ac:dyDescent="0.2">
      <c r="A5" s="3"/>
      <c r="B5" s="3"/>
      <c r="C5" s="3"/>
      <c r="D5" s="3"/>
      <c r="E5" s="3"/>
      <c r="F5" s="3"/>
    </row>
    <row r="6" spans="1:15" ht="12.75" customHeight="1" x14ac:dyDescent="0.2">
      <c r="A6" s="3"/>
      <c r="B6" s="3"/>
      <c r="C6" s="3"/>
      <c r="D6" s="3"/>
      <c r="E6" s="4"/>
      <c r="F6" s="4"/>
    </row>
    <row r="7" spans="1:15" ht="12.75" customHeight="1" x14ac:dyDescent="0.2">
      <c r="A7" s="5" t="s">
        <v>2</v>
      </c>
      <c r="B7" s="3"/>
      <c r="C7" s="3"/>
      <c r="D7" s="6" t="s">
        <v>3</v>
      </c>
      <c r="E7" s="6" t="s">
        <v>4</v>
      </c>
      <c r="F7" s="6" t="s">
        <v>4</v>
      </c>
      <c r="G7" s="6" t="s">
        <v>3</v>
      </c>
      <c r="H7" s="6" t="s">
        <v>4</v>
      </c>
    </row>
    <row r="8" spans="1:15" ht="12.75" x14ac:dyDescent="0.2">
      <c r="A8" s="7" t="s">
        <v>5</v>
      </c>
      <c r="B8" s="8"/>
      <c r="C8" s="7" t="s">
        <v>6</v>
      </c>
      <c r="D8" s="7">
        <v>7</v>
      </c>
      <c r="E8" s="7" t="s">
        <v>7</v>
      </c>
      <c r="F8" s="7" t="s">
        <v>8</v>
      </c>
      <c r="G8" s="7">
        <v>40</v>
      </c>
      <c r="H8" s="7" t="s">
        <v>268</v>
      </c>
    </row>
    <row r="9" spans="1:15" ht="12.75" x14ac:dyDescent="0.2">
      <c r="A9" s="9"/>
      <c r="B9" s="10" t="s">
        <v>9</v>
      </c>
      <c r="C9" s="10" t="s">
        <v>10</v>
      </c>
      <c r="D9" s="10" t="s">
        <v>11</v>
      </c>
      <c r="E9" s="10" t="s">
        <v>12</v>
      </c>
      <c r="F9" s="10" t="s">
        <v>13</v>
      </c>
      <c r="G9" s="10" t="s">
        <v>14</v>
      </c>
      <c r="H9" s="10" t="s">
        <v>67</v>
      </c>
    </row>
    <row r="10" spans="1:15" ht="12.75" x14ac:dyDescent="0.2">
      <c r="A10" s="10"/>
      <c r="B10" s="11"/>
      <c r="C10" s="10"/>
      <c r="D10" s="10"/>
      <c r="E10" s="10"/>
      <c r="F10" s="10"/>
    </row>
    <row r="11" spans="1:15" ht="12.75" x14ac:dyDescent="0.2">
      <c r="A11" s="10">
        <v>1</v>
      </c>
      <c r="B11" s="9"/>
      <c r="C11" s="10"/>
      <c r="D11" s="12"/>
      <c r="E11" s="12"/>
      <c r="F11" s="12"/>
      <c r="G11" s="12"/>
      <c r="H11" s="12"/>
    </row>
    <row r="12" spans="1:15" ht="12.75" x14ac:dyDescent="0.2">
      <c r="A12" s="10">
        <f t="shared" ref="A12:A32" si="0">A11+1</f>
        <v>2</v>
      </c>
      <c r="B12" s="9" t="s">
        <v>271</v>
      </c>
      <c r="C12" s="10" t="s">
        <v>638</v>
      </c>
      <c r="D12" s="13">
        <f>'Delivery Deferral Balance'!D20</f>
        <v>-446540.5513432523</v>
      </c>
      <c r="E12" s="13">
        <f>'Delivery Deferral Balance'!E20</f>
        <v>243032.26126143624</v>
      </c>
      <c r="F12" s="13">
        <f>'Delivery Deferral Balance'!F20</f>
        <v>259463.79920777923</v>
      </c>
      <c r="G12" s="13">
        <f>'Delivery Deferral Balance'!G20</f>
        <v>80617.544995129487</v>
      </c>
      <c r="H12" s="13">
        <f>'Delivery Deferral Balance'!J20</f>
        <v>11177.454613351576</v>
      </c>
    </row>
    <row r="13" spans="1:15" ht="12.75" x14ac:dyDescent="0.2">
      <c r="A13" s="10">
        <f t="shared" si="0"/>
        <v>3</v>
      </c>
      <c r="B13" s="9"/>
      <c r="C13" s="10"/>
      <c r="D13" s="13"/>
      <c r="E13" s="13"/>
      <c r="F13" s="13"/>
      <c r="G13" s="13"/>
      <c r="H13" s="13"/>
    </row>
    <row r="14" spans="1:15" ht="12.75" x14ac:dyDescent="0.2">
      <c r="A14" s="10">
        <f t="shared" si="0"/>
        <v>4</v>
      </c>
      <c r="B14" s="9" t="s">
        <v>272</v>
      </c>
      <c r="C14" s="10" t="s">
        <v>638</v>
      </c>
      <c r="D14" s="13">
        <f>'Delivery Deferral Balance'!D22</f>
        <v>-5850456.5795801282</v>
      </c>
      <c r="E14" s="13">
        <f>'Delivery Deferral Balance'!E22</f>
        <v>4672106.1404924067</v>
      </c>
      <c r="F14" s="13">
        <f>'Delivery Deferral Balance'!F22</f>
        <v>5200542.7389986841</v>
      </c>
      <c r="G14" s="13">
        <f>'Delivery Deferral Balance'!G22</f>
        <v>1101343.6627480877</v>
      </c>
      <c r="H14" s="13">
        <f>'Delivery Deferral Balance'!J22</f>
        <v>1061078.2168858007</v>
      </c>
    </row>
    <row r="15" spans="1:15" ht="12.75" x14ac:dyDescent="0.2">
      <c r="A15" s="10">
        <f t="shared" si="0"/>
        <v>5</v>
      </c>
      <c r="B15" s="9"/>
      <c r="C15" s="10"/>
      <c r="D15" s="13"/>
      <c r="E15" s="13"/>
      <c r="F15" s="13"/>
      <c r="G15" s="13"/>
      <c r="H15" s="13"/>
    </row>
    <row r="16" spans="1:15" ht="12.75" x14ac:dyDescent="0.2">
      <c r="A16" s="10">
        <f t="shared" si="0"/>
        <v>6</v>
      </c>
      <c r="B16" s="9" t="s">
        <v>273</v>
      </c>
      <c r="C16" s="10" t="s">
        <v>638</v>
      </c>
      <c r="D16" s="13">
        <f>'Delivery Deferral Balance'!D24</f>
        <v>474443.91350287589</v>
      </c>
      <c r="E16" s="13">
        <f>'Delivery Deferral Balance'!E24</f>
        <v>216313.99297603488</v>
      </c>
      <c r="F16" s="13">
        <f>'Delivery Deferral Balance'!F24</f>
        <v>232080.86093161054</v>
      </c>
      <c r="G16" s="13">
        <f>'Delivery Deferral Balance'!G24</f>
        <v>45099.022922209122</v>
      </c>
      <c r="H16" s="13">
        <f>'Delivery Deferral Balance'!J24</f>
        <v>47578.290425275351</v>
      </c>
    </row>
    <row r="17" spans="1:8" ht="12.75" x14ac:dyDescent="0.2">
      <c r="A17" s="10">
        <f t="shared" si="0"/>
        <v>7</v>
      </c>
      <c r="B17" s="9"/>
      <c r="C17" s="10"/>
      <c r="D17" s="13"/>
      <c r="E17" s="13"/>
      <c r="F17" s="13"/>
      <c r="G17" s="13"/>
      <c r="H17" s="13"/>
    </row>
    <row r="18" spans="1:8" ht="12.75" x14ac:dyDescent="0.2">
      <c r="A18" s="10">
        <f t="shared" si="0"/>
        <v>8</v>
      </c>
      <c r="B18" s="9" t="s">
        <v>274</v>
      </c>
      <c r="C18" s="10" t="s">
        <v>639</v>
      </c>
      <c r="D18" s="14">
        <f>-'Earn Test Alloc 2017'!E18</f>
        <v>-7531668.5987399993</v>
      </c>
      <c r="E18" s="14">
        <f>-'Earn Test Alloc NonRes 2017'!E18</f>
        <v>-1467598.4750508249</v>
      </c>
      <c r="F18" s="14">
        <f>-'Earn Test Alloc NonRes 2017'!F18</f>
        <v>-1572086.5003792001</v>
      </c>
      <c r="G18" s="14">
        <f>-'Earn Test Alloc NonRes 2017'!G18</f>
        <v>-304298.45972824999</v>
      </c>
      <c r="H18" s="14">
        <f>-'Earn Test Alloc NonRes 2017'!H18</f>
        <v>-322263.06759172503</v>
      </c>
    </row>
    <row r="19" spans="1:8" ht="12.75" x14ac:dyDescent="0.2">
      <c r="A19" s="10">
        <f t="shared" si="0"/>
        <v>9</v>
      </c>
      <c r="B19" s="9"/>
      <c r="C19" s="10"/>
      <c r="D19" s="12"/>
      <c r="E19" s="12"/>
      <c r="F19" s="12"/>
      <c r="G19" s="12"/>
      <c r="H19" s="12"/>
    </row>
    <row r="20" spans="1:8" ht="12.75" x14ac:dyDescent="0.2">
      <c r="A20" s="10">
        <f t="shared" si="0"/>
        <v>10</v>
      </c>
      <c r="B20" s="9" t="s">
        <v>16</v>
      </c>
      <c r="C20" s="10" t="str">
        <f>"("&amp;A12&amp;")+("&amp;A14&amp;")+("&amp;A16&amp;")+("&amp;A18&amp;")"</f>
        <v>(2)+(4)+(6)+(8)</v>
      </c>
      <c r="D20" s="12">
        <f>D12+D14+D16+D18</f>
        <v>-13354221.816160504</v>
      </c>
      <c r="E20" s="12">
        <f t="shared" ref="E20:G20" si="1">E12+E14+E16+E18</f>
        <v>3663853.9196790531</v>
      </c>
      <c r="F20" s="12">
        <f t="shared" si="1"/>
        <v>4120000.8987588743</v>
      </c>
      <c r="G20" s="12">
        <f t="shared" si="1"/>
        <v>922761.77093717642</v>
      </c>
      <c r="H20" s="12">
        <f t="shared" ref="H20" si="2">H12+H14+H16+H18</f>
        <v>797570.89433270262</v>
      </c>
    </row>
    <row r="21" spans="1:8" ht="12.75" x14ac:dyDescent="0.2">
      <c r="A21" s="10">
        <f t="shared" si="0"/>
        <v>11</v>
      </c>
      <c r="B21" s="9"/>
      <c r="C21" s="10"/>
      <c r="D21" s="12"/>
      <c r="E21" s="12"/>
      <c r="F21" s="12"/>
      <c r="G21" s="12"/>
      <c r="H21" s="12"/>
    </row>
    <row r="22" spans="1:8" ht="12.75" x14ac:dyDescent="0.2">
      <c r="A22" s="10">
        <f t="shared" si="0"/>
        <v>12</v>
      </c>
      <c r="B22" s="9" t="s">
        <v>17</v>
      </c>
      <c r="C22" s="10" t="s">
        <v>640</v>
      </c>
      <c r="D22" s="15">
        <f>Forecast!P8</f>
        <v>10637302206</v>
      </c>
      <c r="E22" s="15">
        <f>Forecast!P10</f>
        <v>3012276888</v>
      </c>
      <c r="F22" s="15">
        <f>Forecast!P22</f>
        <v>3147073863</v>
      </c>
      <c r="G22" s="15">
        <f>Forecast!P16</f>
        <v>626649491</v>
      </c>
      <c r="H22" s="15">
        <f>Forecast!P23</f>
        <v>656807891</v>
      </c>
    </row>
    <row r="23" spans="1:8" ht="12.75" x14ac:dyDescent="0.2">
      <c r="A23" s="10">
        <f t="shared" si="0"/>
        <v>13</v>
      </c>
      <c r="B23" s="3"/>
      <c r="C23" s="3"/>
      <c r="D23" s="3"/>
      <c r="E23" s="3"/>
      <c r="F23" s="3"/>
      <c r="G23" s="3"/>
      <c r="H23" s="3"/>
    </row>
    <row r="24" spans="1:8" ht="13.5" thickBot="1" x14ac:dyDescent="0.25">
      <c r="A24" s="10">
        <f t="shared" si="0"/>
        <v>14</v>
      </c>
      <c r="B24" s="9" t="s">
        <v>18</v>
      </c>
      <c r="C24" s="10" t="str">
        <f>"("&amp;A20&amp;") / ("&amp;A22&amp;")"</f>
        <v>(10) / (12)</v>
      </c>
      <c r="D24" s="16">
        <f>ROUND(D20/D22,6)</f>
        <v>-1.255E-3</v>
      </c>
      <c r="E24" s="16">
        <f t="shared" ref="E24:G24" si="3">ROUND(E20/E22,6)</f>
        <v>1.2160000000000001E-3</v>
      </c>
      <c r="F24" s="16">
        <f t="shared" si="3"/>
        <v>1.3090000000000001E-3</v>
      </c>
      <c r="G24" s="16">
        <f t="shared" si="3"/>
        <v>1.4729999999999999E-3</v>
      </c>
      <c r="H24" s="16">
        <f t="shared" ref="H24" si="4">ROUND(H20/H22,6)</f>
        <v>1.214E-3</v>
      </c>
    </row>
    <row r="25" spans="1:8" ht="13.5" thickTop="1" x14ac:dyDescent="0.2">
      <c r="A25" s="10">
        <f t="shared" si="0"/>
        <v>15</v>
      </c>
      <c r="B25" s="3"/>
      <c r="C25" s="3"/>
      <c r="D25" s="3"/>
      <c r="E25" s="3"/>
      <c r="F25" s="3"/>
      <c r="G25" s="3"/>
      <c r="H25" s="3"/>
    </row>
    <row r="26" spans="1:8" x14ac:dyDescent="0.3">
      <c r="A26" s="10">
        <f t="shared" si="0"/>
        <v>16</v>
      </c>
      <c r="B26" s="9" t="s">
        <v>19</v>
      </c>
      <c r="C26" s="10" t="s">
        <v>641</v>
      </c>
      <c r="D26" s="17">
        <f>'Rate Test'!D39</f>
        <v>-1.255E-3</v>
      </c>
      <c r="E26" s="17">
        <f>'Rate Test'!E39</f>
        <v>1.2160000000000001E-3</v>
      </c>
      <c r="F26" s="17">
        <f>'Rate Test'!F39</f>
        <v>1.3090000000000001E-3</v>
      </c>
      <c r="G26" s="17">
        <f>'Rate Test'!G39</f>
        <v>1.4729999999999999E-3</v>
      </c>
      <c r="H26" s="17">
        <f>'Rate Test'!H39</f>
        <v>1.214E-3</v>
      </c>
    </row>
    <row r="27" spans="1:8" x14ac:dyDescent="0.3">
      <c r="A27" s="10">
        <f t="shared" si="0"/>
        <v>17</v>
      </c>
      <c r="B27" s="9"/>
      <c r="C27" s="10"/>
      <c r="D27" s="3"/>
      <c r="E27" s="3"/>
      <c r="F27" s="3"/>
      <c r="G27" s="3"/>
      <c r="H27" s="3"/>
    </row>
    <row r="28" spans="1:8" x14ac:dyDescent="0.3">
      <c r="A28" s="10">
        <f t="shared" si="0"/>
        <v>18</v>
      </c>
      <c r="B28" s="9" t="s">
        <v>20</v>
      </c>
      <c r="C28" s="10" t="s">
        <v>21</v>
      </c>
      <c r="D28" s="12">
        <f>IF(D24=D26,D14,(D14-((D24-D26)*D22)))</f>
        <v>-5850456.5795801282</v>
      </c>
      <c r="E28" s="12">
        <f t="shared" ref="E28:G28" si="5">IF(E24=E26,E14,(E14-((E24-E26)*E22)))</f>
        <v>4672106.1404924067</v>
      </c>
      <c r="F28" s="12">
        <f t="shared" si="5"/>
        <v>5200542.7389986841</v>
      </c>
      <c r="G28" s="12">
        <f t="shared" si="5"/>
        <v>1101343.6627480877</v>
      </c>
      <c r="H28" s="12">
        <f t="shared" ref="H28" si="6">IF(H24=H26,H14,(H14-((H24-H26)*H22)))</f>
        <v>1061078.2168858007</v>
      </c>
    </row>
    <row r="29" spans="1:8" x14ac:dyDescent="0.3">
      <c r="A29" s="10">
        <f t="shared" si="0"/>
        <v>19</v>
      </c>
      <c r="B29" s="3"/>
      <c r="C29" s="3"/>
      <c r="D29" s="12"/>
      <c r="E29" s="18"/>
      <c r="F29" s="18"/>
      <c r="G29" s="18"/>
      <c r="H29" s="18"/>
    </row>
    <row r="30" spans="1:8" x14ac:dyDescent="0.3">
      <c r="A30" s="10">
        <f t="shared" si="0"/>
        <v>20</v>
      </c>
      <c r="B30" s="9" t="s">
        <v>22</v>
      </c>
      <c r="C30" s="10" t="str">
        <f>"("&amp;A12&amp;")+("&amp;A16&amp;")+("&amp;A18&amp;")+("&amp;A28&amp;")"</f>
        <v>(2)+(6)+(8)+(18)</v>
      </c>
      <c r="D30" s="12">
        <f>D28+D12+D16+D18</f>
        <v>-13354221.816160504</v>
      </c>
      <c r="E30" s="18">
        <f>E28+E12+E16+E18</f>
        <v>3663853.9196790531</v>
      </c>
      <c r="F30" s="18">
        <f>F28+F12+F16+F18</f>
        <v>4120000.8987588743</v>
      </c>
      <c r="G30" s="18">
        <f>G28+G12+G16+G18</f>
        <v>922761.77093717642</v>
      </c>
      <c r="H30" s="18">
        <f>H28+H12+H16+H18</f>
        <v>797570.89433270262</v>
      </c>
    </row>
    <row r="31" spans="1:8" x14ac:dyDescent="0.3">
      <c r="A31" s="10">
        <f t="shared" si="0"/>
        <v>21</v>
      </c>
      <c r="B31" s="3"/>
      <c r="C31" s="3"/>
      <c r="D31" s="9"/>
      <c r="E31" s="9"/>
      <c r="F31" s="9"/>
      <c r="G31" s="9"/>
      <c r="H31" s="9"/>
    </row>
    <row r="32" spans="1:8" x14ac:dyDescent="0.3">
      <c r="A32" s="10">
        <f t="shared" si="0"/>
        <v>22</v>
      </c>
      <c r="B32" s="9" t="s">
        <v>23</v>
      </c>
      <c r="C32" s="10" t="str">
        <f>"("&amp;A$30&amp;") - ("&amp;A20&amp;")"</f>
        <v>(20) - (10)</v>
      </c>
      <c r="D32" s="18">
        <f>D30-D20</f>
        <v>0</v>
      </c>
      <c r="E32" s="18">
        <f t="shared" ref="E32:G32" si="7">E30-E20</f>
        <v>0</v>
      </c>
      <c r="F32" s="18">
        <f t="shared" si="7"/>
        <v>0</v>
      </c>
      <c r="G32" s="18">
        <f t="shared" si="7"/>
        <v>0</v>
      </c>
      <c r="H32" s="18">
        <f t="shared" ref="H32" si="8">H30-H20</f>
        <v>0</v>
      </c>
    </row>
    <row r="33" spans="1:6" x14ac:dyDescent="0.3">
      <c r="A33" s="3"/>
      <c r="B33" s="9"/>
      <c r="C33" s="3"/>
      <c r="D33" s="3"/>
      <c r="E33" s="3"/>
      <c r="F33" s="3"/>
    </row>
    <row r="34" spans="1:6" x14ac:dyDescent="0.3">
      <c r="B34" s="9"/>
    </row>
  </sheetData>
  <mergeCells count="4">
    <mergeCell ref="A1:H1"/>
    <mergeCell ref="A2:H2"/>
    <mergeCell ref="A3:H3"/>
    <mergeCell ref="A4:H4"/>
  </mergeCells>
  <printOptions horizontalCentered="1"/>
  <pageMargins left="0.7" right="0.7" top="0.75" bottom="0.75" header="0.3" footer="0.3"/>
  <pageSetup scale="75" orientation="landscape" blackAndWhite="1" r:id="rId1"/>
  <headerFooter>
    <oddHeader>&amp;RAdvice No. 2018-xx
Exhibit No. 1</oddHeader>
    <oddFooter>&amp;L&amp;F
&amp;A&amp;R&amp;D</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pageSetUpPr fitToPage="1"/>
  </sheetPr>
  <dimension ref="A1:N43"/>
  <sheetViews>
    <sheetView zoomScaleNormal="100" workbookViewId="0">
      <selection activeCell="C48" sqref="C48"/>
    </sheetView>
  </sheetViews>
  <sheetFormatPr defaultColWidth="9.109375" defaultRowHeight="12.75" customHeight="1" x14ac:dyDescent="0.25"/>
  <cols>
    <col min="1" max="1" width="6" style="54" customWidth="1"/>
    <col min="2" max="2" width="57.44140625" style="54" bestFit="1" customWidth="1"/>
    <col min="3" max="3" width="17.33203125" style="54" customWidth="1"/>
    <col min="4" max="5" width="15.6640625" style="54" customWidth="1"/>
    <col min="6" max="6" width="20.5546875" style="54" bestFit="1" customWidth="1"/>
    <col min="7" max="10" width="15.6640625" style="54" customWidth="1"/>
    <col min="11" max="16384" width="9.109375" style="54"/>
  </cols>
  <sheetData>
    <row r="1" spans="1:14" ht="12.75" customHeight="1" x14ac:dyDescent="0.25">
      <c r="A1" s="483" t="s">
        <v>0</v>
      </c>
      <c r="B1" s="483"/>
      <c r="C1" s="483"/>
      <c r="D1" s="483"/>
      <c r="E1" s="483"/>
      <c r="F1" s="483"/>
      <c r="G1" s="483"/>
      <c r="H1" s="483"/>
      <c r="I1" s="483"/>
      <c r="J1" s="483"/>
      <c r="K1" s="1"/>
      <c r="L1" s="1"/>
      <c r="M1" s="1"/>
      <c r="N1" s="1"/>
    </row>
    <row r="2" spans="1:14" ht="12.75" customHeight="1" x14ac:dyDescent="0.25">
      <c r="A2" s="485" t="str">
        <f>'Delivery Rate Change Calc'!A2:H2</f>
        <v>2018 Electric Decoupling Filing</v>
      </c>
      <c r="B2" s="485"/>
      <c r="C2" s="485"/>
      <c r="D2" s="485"/>
      <c r="E2" s="485"/>
      <c r="F2" s="485"/>
      <c r="G2" s="485"/>
      <c r="H2" s="485"/>
      <c r="I2" s="485"/>
      <c r="J2" s="485"/>
      <c r="K2" s="1"/>
      <c r="L2" s="1"/>
      <c r="M2" s="1"/>
      <c r="N2" s="1"/>
    </row>
    <row r="3" spans="1:14" ht="12.75" customHeight="1" x14ac:dyDescent="0.25">
      <c r="A3" s="485" t="s">
        <v>331</v>
      </c>
      <c r="B3" s="485"/>
      <c r="C3" s="485"/>
      <c r="D3" s="485"/>
      <c r="E3" s="485"/>
      <c r="F3" s="485"/>
      <c r="G3" s="485"/>
      <c r="H3" s="485"/>
      <c r="I3" s="485"/>
      <c r="J3" s="485"/>
      <c r="K3" s="1"/>
      <c r="L3" s="1"/>
      <c r="M3" s="1"/>
      <c r="N3" s="1"/>
    </row>
    <row r="4" spans="1:14" ht="12.75" customHeight="1" x14ac:dyDescent="0.25">
      <c r="A4" s="487" t="str">
        <f>'Delivery Rate Change Calc'!A4:H4</f>
        <v>Proposed Effective May 1, 2018</v>
      </c>
      <c r="B4" s="487"/>
      <c r="C4" s="487"/>
      <c r="D4" s="487"/>
      <c r="E4" s="487"/>
      <c r="F4" s="487"/>
      <c r="G4" s="487"/>
      <c r="H4" s="487"/>
      <c r="I4" s="487"/>
      <c r="J4" s="487"/>
      <c r="K4" s="1"/>
      <c r="L4" s="1"/>
      <c r="M4" s="1"/>
      <c r="N4" s="1"/>
    </row>
    <row r="5" spans="1:14" ht="12.75" customHeight="1" x14ac:dyDescent="0.25">
      <c r="A5" s="9"/>
      <c r="B5" s="9"/>
      <c r="C5" s="9"/>
      <c r="D5" s="9"/>
      <c r="E5" s="9"/>
      <c r="F5" s="9"/>
      <c r="G5" s="9"/>
      <c r="H5" s="9"/>
    </row>
    <row r="6" spans="1:14" ht="12.75" customHeight="1" x14ac:dyDescent="0.25">
      <c r="A6" s="55" t="s">
        <v>332</v>
      </c>
      <c r="B6" s="9"/>
      <c r="C6" s="9"/>
      <c r="D6" s="6" t="s">
        <v>3</v>
      </c>
      <c r="E6" s="6" t="s">
        <v>4</v>
      </c>
      <c r="F6" s="6" t="s">
        <v>4</v>
      </c>
      <c r="G6" s="6" t="s">
        <v>3</v>
      </c>
      <c r="H6" s="6" t="s">
        <v>4</v>
      </c>
      <c r="I6" s="6" t="s">
        <v>4</v>
      </c>
      <c r="J6" s="6" t="s">
        <v>4</v>
      </c>
    </row>
    <row r="7" spans="1:14" ht="12.75" customHeight="1" x14ac:dyDescent="0.25">
      <c r="A7" s="214" t="s">
        <v>5</v>
      </c>
      <c r="B7" s="8"/>
      <c r="C7" s="57" t="s">
        <v>6</v>
      </c>
      <c r="D7" s="7">
        <v>7</v>
      </c>
      <c r="E7" s="7" t="s">
        <v>7</v>
      </c>
      <c r="F7" s="7" t="s">
        <v>8</v>
      </c>
      <c r="G7" s="7">
        <v>40</v>
      </c>
      <c r="H7" s="7" t="s">
        <v>24</v>
      </c>
      <c r="I7" s="7" t="s">
        <v>25</v>
      </c>
      <c r="J7" s="7" t="s">
        <v>268</v>
      </c>
    </row>
    <row r="8" spans="1:14" ht="12.75" customHeight="1" x14ac:dyDescent="0.25">
      <c r="A8" s="9"/>
      <c r="B8" s="10" t="s">
        <v>9</v>
      </c>
      <c r="C8" s="10" t="s">
        <v>10</v>
      </c>
      <c r="D8" s="10" t="s">
        <v>11</v>
      </c>
      <c r="E8" s="10" t="s">
        <v>12</v>
      </c>
      <c r="F8" s="10" t="s">
        <v>13</v>
      </c>
      <c r="G8" s="10" t="s">
        <v>14</v>
      </c>
      <c r="H8" s="10" t="s">
        <v>67</v>
      </c>
      <c r="I8" s="100" t="s">
        <v>68</v>
      </c>
      <c r="J8" s="100" t="s">
        <v>69</v>
      </c>
    </row>
    <row r="9" spans="1:14" ht="12.75" customHeight="1" x14ac:dyDescent="0.25">
      <c r="A9" s="10">
        <v>1</v>
      </c>
      <c r="B9" s="11"/>
      <c r="C9" s="10"/>
      <c r="D9" s="10"/>
      <c r="E9" s="10"/>
      <c r="F9" s="9"/>
      <c r="G9" s="9"/>
      <c r="H9" s="10"/>
      <c r="I9" s="100"/>
      <c r="J9" s="100"/>
    </row>
    <row r="10" spans="1:14" ht="12.75" customHeight="1" x14ac:dyDescent="0.25">
      <c r="A10" s="10">
        <f t="shared" ref="A10:A26" si="0">A9+1</f>
        <v>2</v>
      </c>
      <c r="B10" s="9" t="s">
        <v>271</v>
      </c>
      <c r="C10" s="100" t="s">
        <v>648</v>
      </c>
      <c r="D10" s="24">
        <f>'Electric Account Balance'!H13</f>
        <v>-425278.96953159466</v>
      </c>
      <c r="E10" s="24">
        <f>'Electric Account Balance'!H21</f>
        <v>231460.5231737342</v>
      </c>
      <c r="F10" s="24">
        <f>'Electric Account Balance'!H29</f>
        <v>247109.68987230002</v>
      </c>
      <c r="G10" s="24">
        <f>'Electric Account Balance'!H37</f>
        <v>76779.021207731392</v>
      </c>
      <c r="H10" s="24">
        <f>'Electric Account Balance'!H44</f>
        <v>-11303.842459159954</v>
      </c>
      <c r="I10" s="24">
        <f>'Electric Account Balance'!H51</f>
        <v>-93944.330943760026</v>
      </c>
      <c r="J10" s="24">
        <f>'Electric Account Balance'!H59</f>
        <v>10645.251289391454</v>
      </c>
    </row>
    <row r="11" spans="1:14" ht="12.75" customHeight="1" x14ac:dyDescent="0.25">
      <c r="A11" s="10">
        <f t="shared" si="0"/>
        <v>3</v>
      </c>
      <c r="D11" s="24"/>
      <c r="E11" s="24"/>
      <c r="F11" s="24"/>
      <c r="G11" s="24"/>
      <c r="H11" s="24"/>
      <c r="I11" s="24"/>
      <c r="J11" s="24"/>
    </row>
    <row r="12" spans="1:14" ht="12.75" customHeight="1" x14ac:dyDescent="0.25">
      <c r="A12" s="10">
        <f t="shared" si="0"/>
        <v>4</v>
      </c>
      <c r="B12" s="9" t="s">
        <v>333</v>
      </c>
      <c r="C12" s="100" t="s">
        <v>648</v>
      </c>
      <c r="D12" s="24">
        <f>'Electric Account Balance'!D66</f>
        <v>-5571892.9399999995</v>
      </c>
      <c r="E12" s="24">
        <f>'Electric Account Balance'!D74+'Electric Account Balance'!E71</f>
        <v>4449648.4787190007</v>
      </c>
      <c r="F12" s="24">
        <f>'Electric Account Balance'!D82+'Electric Account Balance'!E79</f>
        <v>4952924.0970240002</v>
      </c>
      <c r="G12" s="24">
        <f>'Electric Account Balance'!D90+'Electric Account Balance'!E87</f>
        <v>1048904.2855900002</v>
      </c>
      <c r="H12" s="24">
        <f>'Electric Account Balance'!D97</f>
        <v>313287.1599999998</v>
      </c>
      <c r="I12" s="24">
        <f>'Electric Account Balance'!D104</f>
        <v>246821.79999999993</v>
      </c>
      <c r="J12" s="24">
        <f>'Electric Account Balance'!E109</f>
        <v>1010556.0386670001</v>
      </c>
    </row>
    <row r="13" spans="1:14" ht="12.75" customHeight="1" x14ac:dyDescent="0.25">
      <c r="A13" s="10">
        <f t="shared" si="0"/>
        <v>5</v>
      </c>
      <c r="B13" s="9"/>
      <c r="C13" s="10"/>
      <c r="D13" s="24"/>
      <c r="E13" s="24"/>
      <c r="F13" s="18"/>
      <c r="G13" s="18"/>
      <c r="H13" s="18"/>
      <c r="I13" s="18"/>
      <c r="J13" s="18"/>
    </row>
    <row r="14" spans="1:14" ht="12.75" customHeight="1" x14ac:dyDescent="0.25">
      <c r="A14" s="10">
        <f t="shared" si="0"/>
        <v>6</v>
      </c>
      <c r="B14" s="9" t="s">
        <v>273</v>
      </c>
      <c r="C14" s="100" t="s">
        <v>648</v>
      </c>
      <c r="D14" s="24">
        <f>'Electric Account Balance'!D119</f>
        <v>451853.74100534996</v>
      </c>
      <c r="E14" s="24">
        <f>'Electric Account Balance'!D127+'Electric Account Balance'!E124</f>
        <v>206014.41851447395</v>
      </c>
      <c r="F14" s="24">
        <f>'Electric Account Balance'!D135+'Electric Account Balance'!E132</f>
        <v>221030.56281921282</v>
      </c>
      <c r="G14" s="24">
        <f>'Electric Account Balance'!D143+'Electric Account Balance'!E140</f>
        <v>42951.678044791057</v>
      </c>
      <c r="H14" s="24">
        <f>'Electric Account Balance'!D150</f>
        <v>-31636.339219031099</v>
      </c>
      <c r="I14" s="24">
        <f>'Electric Account Balance'!D157</f>
        <v>-13439.469745565188</v>
      </c>
      <c r="J14" s="24">
        <f>'Electric Account Balance'!D165+'Electric Account Balance'!E162</f>
        <v>45312.897704966286</v>
      </c>
    </row>
    <row r="15" spans="1:14" ht="12.75" customHeight="1" x14ac:dyDescent="0.25">
      <c r="A15" s="10">
        <f t="shared" si="0"/>
        <v>7</v>
      </c>
      <c r="B15" s="9"/>
      <c r="C15" s="10"/>
      <c r="D15" s="25"/>
      <c r="E15" s="25"/>
      <c r="F15" s="9"/>
      <c r="G15" s="9"/>
      <c r="H15" s="9"/>
      <c r="I15" s="9"/>
      <c r="J15" s="9"/>
    </row>
    <row r="16" spans="1:14" ht="12.75" customHeight="1" x14ac:dyDescent="0.25">
      <c r="A16" s="10">
        <f t="shared" si="0"/>
        <v>8</v>
      </c>
      <c r="B16" s="9" t="s">
        <v>323</v>
      </c>
      <c r="C16" s="10" t="s">
        <v>324</v>
      </c>
      <c r="D16" s="18">
        <f>D10+D12+D14</f>
        <v>-5545318.1685262443</v>
      </c>
      <c r="E16" s="18">
        <f t="shared" ref="E16:G16" si="1">E10+E12+E14</f>
        <v>4887123.4204072095</v>
      </c>
      <c r="F16" s="18">
        <f t="shared" si="1"/>
        <v>5421064.3497155132</v>
      </c>
      <c r="G16" s="18">
        <f t="shared" si="1"/>
        <v>1168634.9848425228</v>
      </c>
      <c r="H16" s="18">
        <f t="shared" ref="H16:J16" si="2">H10+H12+H14</f>
        <v>270346.97832180874</v>
      </c>
      <c r="I16" s="18">
        <f t="shared" si="2"/>
        <v>139437.99931067473</v>
      </c>
      <c r="J16" s="18">
        <f t="shared" si="2"/>
        <v>1066514.1876613579</v>
      </c>
    </row>
    <row r="17" spans="1:10" ht="12.75" customHeight="1" x14ac:dyDescent="0.25">
      <c r="A17" s="10">
        <f t="shared" si="0"/>
        <v>9</v>
      </c>
      <c r="B17" s="9"/>
      <c r="C17" s="10"/>
      <c r="D17" s="18"/>
      <c r="E17" s="18"/>
      <c r="F17" s="18"/>
      <c r="G17" s="18"/>
      <c r="H17" s="18"/>
      <c r="I17" s="18"/>
      <c r="J17" s="18"/>
    </row>
    <row r="18" spans="1:10" ht="12.75" customHeight="1" x14ac:dyDescent="0.25">
      <c r="A18" s="10">
        <f t="shared" si="0"/>
        <v>10</v>
      </c>
      <c r="B18" s="9" t="s">
        <v>175</v>
      </c>
      <c r="C18" s="71" t="s">
        <v>15</v>
      </c>
      <c r="D18" s="212">
        <f>'Elect 2017GRC Conv Fctr'!$E$20</f>
        <v>0.95238599999999995</v>
      </c>
      <c r="E18" s="212">
        <f>'Elect 2017GRC Conv Fctr'!$E$20</f>
        <v>0.95238599999999995</v>
      </c>
      <c r="F18" s="212">
        <f>'Elect 2017GRC Conv Fctr'!$E$20</f>
        <v>0.95238599999999995</v>
      </c>
      <c r="G18" s="212">
        <f>'Elect 2017GRC Conv Fctr'!$E$20</f>
        <v>0.95238599999999995</v>
      </c>
      <c r="H18" s="212">
        <f>'Elect 2017GRC Conv Fctr'!$E$20</f>
        <v>0.95238599999999995</v>
      </c>
      <c r="I18" s="212">
        <f>'Elect 2017GRC Conv Fctr'!$E$20</f>
        <v>0.95238599999999995</v>
      </c>
      <c r="J18" s="212">
        <f>'Elect 2017GRC Conv Fctr'!$E$20</f>
        <v>0.95238599999999995</v>
      </c>
    </row>
    <row r="19" spans="1:10" ht="12.75" customHeight="1" x14ac:dyDescent="0.25">
      <c r="A19" s="10">
        <f t="shared" si="0"/>
        <v>11</v>
      </c>
      <c r="B19" s="9"/>
      <c r="C19" s="71"/>
      <c r="D19" s="18"/>
      <c r="E19" s="18"/>
      <c r="F19" s="9"/>
      <c r="G19" s="9"/>
      <c r="H19" s="9"/>
      <c r="I19" s="9"/>
      <c r="J19" s="9"/>
    </row>
    <row r="20" spans="1:10" ht="12.75" customHeight="1" x14ac:dyDescent="0.25">
      <c r="A20" s="10">
        <f t="shared" si="0"/>
        <v>12</v>
      </c>
      <c r="B20" s="9" t="s">
        <v>631</v>
      </c>
      <c r="C20" s="10" t="s">
        <v>325</v>
      </c>
      <c r="D20" s="18">
        <f>D10/D$18</f>
        <v>-446540.5513432523</v>
      </c>
      <c r="E20" s="18">
        <f>E10/E$18</f>
        <v>243032.26126143624</v>
      </c>
      <c r="F20" s="18">
        <f>F10/F$18</f>
        <v>259463.79920777923</v>
      </c>
      <c r="G20" s="18">
        <f>G10/G$18</f>
        <v>80617.544995129487</v>
      </c>
      <c r="H20" s="18">
        <f t="shared" ref="H20:J20" si="3">H10/H$18</f>
        <v>-11868.971676568066</v>
      </c>
      <c r="I20" s="18">
        <f t="shared" si="3"/>
        <v>-98641.02469351716</v>
      </c>
      <c r="J20" s="18">
        <f t="shared" si="3"/>
        <v>11177.454613351576</v>
      </c>
    </row>
    <row r="21" spans="1:10" ht="12.75" customHeight="1" x14ac:dyDescent="0.25">
      <c r="A21" s="10">
        <f t="shared" si="0"/>
        <v>13</v>
      </c>
      <c r="D21" s="18"/>
      <c r="E21" s="18"/>
      <c r="F21" s="18"/>
      <c r="G21" s="18"/>
      <c r="H21" s="18"/>
      <c r="I21" s="18"/>
      <c r="J21" s="18"/>
    </row>
    <row r="22" spans="1:10" ht="12.75" customHeight="1" x14ac:dyDescent="0.25">
      <c r="A22" s="10">
        <f t="shared" si="0"/>
        <v>14</v>
      </c>
      <c r="B22" s="9" t="s">
        <v>334</v>
      </c>
      <c r="C22" s="10" t="s">
        <v>326</v>
      </c>
      <c r="D22" s="18">
        <f>D12/D$18</f>
        <v>-5850456.5795801282</v>
      </c>
      <c r="E22" s="18">
        <f>E12/E$18</f>
        <v>4672106.1404924067</v>
      </c>
      <c r="F22" s="18">
        <f>F12/F$18</f>
        <v>5200542.7389986841</v>
      </c>
      <c r="G22" s="18">
        <f>G12/G$18</f>
        <v>1101343.6627480877</v>
      </c>
      <c r="H22" s="18">
        <f t="shared" ref="H22:J22" si="4">H12/H$18</f>
        <v>328949.77456619462</v>
      </c>
      <c r="I22" s="18">
        <f t="shared" si="4"/>
        <v>259161.51644396278</v>
      </c>
      <c r="J22" s="18">
        <f t="shared" si="4"/>
        <v>1061078.2168858007</v>
      </c>
    </row>
    <row r="23" spans="1:10" ht="12.75" customHeight="1" x14ac:dyDescent="0.25">
      <c r="A23" s="10">
        <f t="shared" si="0"/>
        <v>15</v>
      </c>
      <c r="B23" s="9"/>
      <c r="C23" s="71"/>
      <c r="D23" s="18"/>
      <c r="E23" s="18"/>
      <c r="F23" s="18"/>
      <c r="G23" s="18"/>
      <c r="H23" s="18"/>
      <c r="I23" s="18"/>
      <c r="J23" s="18"/>
    </row>
    <row r="24" spans="1:10" ht="12.75" customHeight="1" x14ac:dyDescent="0.25">
      <c r="A24" s="10">
        <f t="shared" si="0"/>
        <v>16</v>
      </c>
      <c r="B24" s="9" t="s">
        <v>327</v>
      </c>
      <c r="C24" s="10" t="s">
        <v>328</v>
      </c>
      <c r="D24" s="18">
        <f>D14/D$18</f>
        <v>474443.91350287589</v>
      </c>
      <c r="E24" s="18">
        <f>E14/E$18</f>
        <v>216313.99297603488</v>
      </c>
      <c r="F24" s="18">
        <f>F14/F$18</f>
        <v>232080.86093161054</v>
      </c>
      <c r="G24" s="18">
        <f>G14/G$18</f>
        <v>45099.022922209122</v>
      </c>
      <c r="H24" s="18">
        <f t="shared" ref="H24:J24" si="5">H14/H$18</f>
        <v>-33217.980124687994</v>
      </c>
      <c r="I24" s="18">
        <f t="shared" si="5"/>
        <v>-14111.368442590701</v>
      </c>
      <c r="J24" s="18">
        <f t="shared" si="5"/>
        <v>47578.290425275351</v>
      </c>
    </row>
    <row r="25" spans="1:10" ht="12.75" customHeight="1" x14ac:dyDescent="0.25">
      <c r="A25" s="10">
        <f t="shared" si="0"/>
        <v>17</v>
      </c>
      <c r="B25" s="9"/>
      <c r="C25" s="71"/>
      <c r="D25" s="18"/>
      <c r="E25" s="18"/>
      <c r="F25" s="18"/>
      <c r="G25" s="18"/>
      <c r="H25" s="18"/>
      <c r="I25" s="18"/>
      <c r="J25" s="18"/>
    </row>
    <row r="26" spans="1:10" ht="12.75" customHeight="1" x14ac:dyDescent="0.25">
      <c r="A26" s="10">
        <f t="shared" si="0"/>
        <v>18</v>
      </c>
      <c r="B26" s="9" t="s">
        <v>329</v>
      </c>
      <c r="C26" s="10" t="s">
        <v>330</v>
      </c>
      <c r="D26" s="18">
        <f>D20+D22+D24</f>
        <v>-5822553.2174205044</v>
      </c>
      <c r="E26" s="18">
        <f t="shared" ref="E26:F26" si="6">E20+E22+E24</f>
        <v>5131452.3947298778</v>
      </c>
      <c r="F26" s="18">
        <f t="shared" si="6"/>
        <v>5692087.3991380744</v>
      </c>
      <c r="G26" s="18">
        <f>G20+G22+G24</f>
        <v>1227060.2306654265</v>
      </c>
      <c r="H26" s="18">
        <f t="shared" ref="H26:J26" si="7">H20+H22+H24</f>
        <v>283862.82276493852</v>
      </c>
      <c r="I26" s="18">
        <f t="shared" si="7"/>
        <v>146409.12330785493</v>
      </c>
      <c r="J26" s="18">
        <f t="shared" si="7"/>
        <v>1119833.9619244277</v>
      </c>
    </row>
    <row r="27" spans="1:10" ht="12.75" customHeight="1" x14ac:dyDescent="0.25">
      <c r="A27" s="10"/>
      <c r="B27" s="9"/>
      <c r="C27" s="71"/>
      <c r="D27" s="18"/>
      <c r="E27" s="18"/>
      <c r="F27" s="9"/>
      <c r="G27" s="9"/>
      <c r="H27" s="9"/>
    </row>
    <row r="28" spans="1:10" ht="12.75" customHeight="1" x14ac:dyDescent="0.25">
      <c r="A28" s="10"/>
      <c r="B28" s="213"/>
      <c r="C28" s="9"/>
      <c r="D28" s="18"/>
      <c r="E28" s="18"/>
      <c r="F28" s="9"/>
      <c r="G28" s="9"/>
      <c r="H28" s="9"/>
    </row>
    <row r="29" spans="1:10" ht="12.75" customHeight="1" x14ac:dyDescent="0.25">
      <c r="A29" s="10"/>
      <c r="B29" s="9"/>
      <c r="C29" s="9"/>
      <c r="D29" s="18"/>
      <c r="E29" s="18"/>
      <c r="F29" s="9"/>
      <c r="G29" s="9"/>
      <c r="H29" s="9"/>
    </row>
    <row r="30" spans="1:10" ht="12.75" customHeight="1" x14ac:dyDescent="0.25">
      <c r="A30" s="9"/>
      <c r="B30" s="9"/>
      <c r="C30" s="9"/>
      <c r="D30" s="9"/>
      <c r="E30" s="9"/>
      <c r="F30" s="9"/>
      <c r="G30" s="9"/>
      <c r="H30" s="9"/>
    </row>
    <row r="31" spans="1:10" ht="12.75" customHeight="1" x14ac:dyDescent="0.25">
      <c r="A31" s="9"/>
      <c r="B31" s="9"/>
      <c r="C31" s="9"/>
      <c r="D31" s="9"/>
      <c r="E31" s="9"/>
      <c r="F31" s="9"/>
      <c r="G31" s="9"/>
      <c r="H31" s="9"/>
    </row>
    <row r="32" spans="1:10" ht="12.75" customHeight="1" x14ac:dyDescent="0.25">
      <c r="A32" s="9"/>
      <c r="B32" s="9"/>
      <c r="C32" s="9"/>
      <c r="D32" s="36"/>
      <c r="E32" s="9"/>
      <c r="F32" s="9"/>
      <c r="G32" s="9"/>
      <c r="H32" s="9"/>
    </row>
    <row r="33" spans="1:8" ht="12.75" customHeight="1" x14ac:dyDescent="0.25">
      <c r="A33" s="9"/>
      <c r="B33" s="9"/>
      <c r="C33" s="9"/>
      <c r="D33" s="9"/>
      <c r="E33" s="9"/>
      <c r="F33" s="9"/>
      <c r="G33" s="9"/>
      <c r="H33" s="9"/>
    </row>
    <row r="34" spans="1:8" ht="12.75" customHeight="1" x14ac:dyDescent="0.25">
      <c r="A34" s="9"/>
      <c r="B34" s="9"/>
      <c r="C34" s="9"/>
      <c r="D34" s="9"/>
      <c r="E34" s="9"/>
      <c r="F34" s="9"/>
      <c r="G34" s="9"/>
      <c r="H34" s="9"/>
    </row>
    <row r="35" spans="1:8" ht="12.75" customHeight="1" x14ac:dyDescent="0.25">
      <c r="A35" s="9"/>
      <c r="B35" s="9"/>
      <c r="C35" s="9"/>
      <c r="D35" s="9"/>
      <c r="E35" s="9"/>
      <c r="F35" s="9"/>
      <c r="G35" s="9"/>
      <c r="H35" s="9"/>
    </row>
    <row r="36" spans="1:8" ht="12.75" customHeight="1" x14ac:dyDescent="0.25">
      <c r="A36" s="9"/>
      <c r="B36" s="9"/>
      <c r="C36" s="9"/>
      <c r="D36" s="9"/>
      <c r="E36" s="9"/>
      <c r="F36" s="9"/>
      <c r="G36" s="9"/>
      <c r="H36" s="9"/>
    </row>
    <row r="37" spans="1:8" ht="12.75" customHeight="1" x14ac:dyDescent="0.25">
      <c r="A37" s="9"/>
      <c r="B37" s="9"/>
      <c r="C37" s="9"/>
      <c r="D37" s="9"/>
      <c r="E37" s="9"/>
      <c r="F37" s="9"/>
      <c r="G37" s="9"/>
      <c r="H37" s="9"/>
    </row>
    <row r="38" spans="1:8" ht="12.75" customHeight="1" x14ac:dyDescent="0.25">
      <c r="A38" s="9"/>
      <c r="B38" s="9"/>
      <c r="C38" s="9"/>
      <c r="D38" s="9"/>
      <c r="E38" s="9"/>
      <c r="F38" s="9"/>
      <c r="G38" s="9"/>
      <c r="H38" s="9"/>
    </row>
    <row r="39" spans="1:8" ht="12.75" customHeight="1" x14ac:dyDescent="0.25">
      <c r="A39" s="9"/>
      <c r="B39" s="9"/>
      <c r="C39" s="9"/>
      <c r="D39" s="9"/>
      <c r="E39" s="9"/>
      <c r="F39" s="9"/>
      <c r="G39" s="9"/>
      <c r="H39" s="9"/>
    </row>
    <row r="40" spans="1:8" ht="12.75" customHeight="1" x14ac:dyDescent="0.25">
      <c r="A40" s="9"/>
      <c r="B40" s="9"/>
      <c r="C40" s="9"/>
      <c r="D40" s="9"/>
      <c r="E40" s="9"/>
      <c r="F40" s="9"/>
      <c r="G40" s="9"/>
      <c r="H40" s="9"/>
    </row>
    <row r="41" spans="1:8" ht="12.75" customHeight="1" x14ac:dyDescent="0.25">
      <c r="A41" s="9"/>
      <c r="B41" s="9"/>
      <c r="C41" s="9"/>
      <c r="D41" s="9"/>
      <c r="E41" s="9"/>
      <c r="F41" s="9"/>
      <c r="G41" s="9"/>
      <c r="H41" s="9"/>
    </row>
    <row r="42" spans="1:8" ht="12.75" customHeight="1" x14ac:dyDescent="0.25">
      <c r="A42" s="9"/>
      <c r="B42" s="9"/>
      <c r="C42" s="9"/>
      <c r="D42" s="9"/>
      <c r="E42" s="9"/>
      <c r="F42" s="9"/>
      <c r="G42" s="9"/>
      <c r="H42" s="9"/>
    </row>
    <row r="43" spans="1:8" ht="12.75" customHeight="1" x14ac:dyDescent="0.25">
      <c r="A43" s="9"/>
      <c r="B43" s="9"/>
      <c r="C43" s="9"/>
      <c r="D43" s="9"/>
      <c r="E43" s="9"/>
      <c r="F43" s="9"/>
      <c r="G43" s="9"/>
      <c r="H43" s="9"/>
    </row>
  </sheetData>
  <mergeCells count="4">
    <mergeCell ref="A1:J1"/>
    <mergeCell ref="A2:J2"/>
    <mergeCell ref="A3:J3"/>
    <mergeCell ref="A4:J4"/>
  </mergeCells>
  <printOptions horizontalCentered="1"/>
  <pageMargins left="0.7" right="0.7" top="0.75" bottom="0.75" header="0.3" footer="0.3"/>
  <pageSetup scale="62" orientation="landscape" blackAndWhite="1" r:id="rId1"/>
  <headerFooter>
    <oddHeader>&amp;RAdvice No. 2018-xx
Exhibit No. 10</oddHeader>
    <oddFooter>&amp;L&amp;F
&amp;A&amp;R&amp;D</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pageSetUpPr fitToPage="1"/>
  </sheetPr>
  <dimension ref="A1:N43"/>
  <sheetViews>
    <sheetView zoomScaleNormal="100" workbookViewId="0">
      <selection activeCell="C48" sqref="C48"/>
    </sheetView>
  </sheetViews>
  <sheetFormatPr defaultColWidth="9.109375" defaultRowHeight="12.75" customHeight="1" x14ac:dyDescent="0.25"/>
  <cols>
    <col min="1" max="1" width="6" style="54" customWidth="1"/>
    <col min="2" max="2" width="57.88671875" style="54" bestFit="1" customWidth="1"/>
    <col min="3" max="3" width="17.33203125" style="54" customWidth="1"/>
    <col min="4" max="5" width="15.6640625" style="54" customWidth="1"/>
    <col min="6" max="6" width="20.5546875" style="54" bestFit="1" customWidth="1"/>
    <col min="7" max="10" width="15.6640625" style="54" customWidth="1"/>
    <col min="11" max="16384" width="9.109375" style="54"/>
  </cols>
  <sheetData>
    <row r="1" spans="1:14" ht="12.75" customHeight="1" x14ac:dyDescent="0.25">
      <c r="A1" s="483" t="s">
        <v>0</v>
      </c>
      <c r="B1" s="483"/>
      <c r="C1" s="483"/>
      <c r="D1" s="483"/>
      <c r="E1" s="483"/>
      <c r="F1" s="483"/>
      <c r="G1" s="483"/>
      <c r="H1" s="483"/>
      <c r="I1" s="483"/>
      <c r="J1" s="483"/>
      <c r="K1" s="1"/>
      <c r="L1" s="1"/>
      <c r="M1" s="1"/>
      <c r="N1" s="1"/>
    </row>
    <row r="2" spans="1:14" ht="12.75" customHeight="1" x14ac:dyDescent="0.25">
      <c r="A2" s="485" t="str">
        <f>'Delivery Rate Change Calc'!A2:H2</f>
        <v>2018 Electric Decoupling Filing</v>
      </c>
      <c r="B2" s="485"/>
      <c r="C2" s="485"/>
      <c r="D2" s="485"/>
      <c r="E2" s="485"/>
      <c r="F2" s="485"/>
      <c r="G2" s="485"/>
      <c r="H2" s="485"/>
      <c r="I2" s="485"/>
      <c r="J2" s="485"/>
      <c r="K2" s="1"/>
      <c r="L2" s="1"/>
      <c r="M2" s="1"/>
      <c r="N2" s="1"/>
    </row>
    <row r="3" spans="1:14" ht="12.75" customHeight="1" x14ac:dyDescent="0.25">
      <c r="A3" s="485" t="s">
        <v>465</v>
      </c>
      <c r="B3" s="485"/>
      <c r="C3" s="485"/>
      <c r="D3" s="485"/>
      <c r="E3" s="485"/>
      <c r="F3" s="485"/>
      <c r="G3" s="485"/>
      <c r="H3" s="485"/>
      <c r="I3" s="485"/>
      <c r="J3" s="485"/>
      <c r="K3" s="1"/>
      <c r="L3" s="1"/>
      <c r="M3" s="1"/>
      <c r="N3" s="1"/>
    </row>
    <row r="4" spans="1:14" ht="12.75" customHeight="1" x14ac:dyDescent="0.25">
      <c r="A4" s="487" t="str">
        <f>'Delivery Rate Change Calc'!A4:H4</f>
        <v>Proposed Effective May 1, 2018</v>
      </c>
      <c r="B4" s="487"/>
      <c r="C4" s="487"/>
      <c r="D4" s="487"/>
      <c r="E4" s="487"/>
      <c r="F4" s="487"/>
      <c r="G4" s="487"/>
      <c r="H4" s="487"/>
      <c r="I4" s="487"/>
      <c r="J4" s="487"/>
      <c r="K4" s="1"/>
      <c r="L4" s="1"/>
      <c r="M4" s="1"/>
      <c r="N4" s="1"/>
    </row>
    <row r="5" spans="1:14" ht="12.75" customHeight="1" x14ac:dyDescent="0.25">
      <c r="A5" s="9"/>
      <c r="B5" s="9"/>
      <c r="C5" s="9"/>
      <c r="D5" s="9"/>
      <c r="E5" s="9"/>
      <c r="F5" s="9"/>
      <c r="G5" s="9"/>
      <c r="H5" s="9"/>
    </row>
    <row r="6" spans="1:14" ht="12.75" customHeight="1" x14ac:dyDescent="0.25">
      <c r="A6" s="55" t="s">
        <v>332</v>
      </c>
      <c r="B6" s="9"/>
      <c r="C6" s="9"/>
      <c r="D6" s="6" t="s">
        <v>3</v>
      </c>
      <c r="E6" s="6" t="s">
        <v>4</v>
      </c>
      <c r="F6" s="6" t="s">
        <v>4</v>
      </c>
      <c r="G6" s="6" t="s">
        <v>3</v>
      </c>
      <c r="H6" s="6" t="s">
        <v>4</v>
      </c>
      <c r="I6" s="6" t="s">
        <v>4</v>
      </c>
      <c r="J6" s="6" t="s">
        <v>4</v>
      </c>
    </row>
    <row r="7" spans="1:14" ht="12.75" customHeight="1" x14ac:dyDescent="0.25">
      <c r="A7" s="214" t="s">
        <v>5</v>
      </c>
      <c r="B7" s="8"/>
      <c r="C7" s="57" t="s">
        <v>6</v>
      </c>
      <c r="D7" s="7">
        <v>7</v>
      </c>
      <c r="E7" s="7" t="s">
        <v>7</v>
      </c>
      <c r="F7" s="7" t="s">
        <v>8</v>
      </c>
      <c r="G7" s="7">
        <v>40</v>
      </c>
      <c r="H7" s="7" t="s">
        <v>24</v>
      </c>
      <c r="I7" s="7" t="s">
        <v>25</v>
      </c>
      <c r="J7" s="7" t="s">
        <v>268</v>
      </c>
    </row>
    <row r="8" spans="1:14" ht="12.75" customHeight="1" x14ac:dyDescent="0.25">
      <c r="A8" s="9"/>
      <c r="B8" s="10" t="s">
        <v>9</v>
      </c>
      <c r="C8" s="10" t="s">
        <v>10</v>
      </c>
      <c r="D8" s="10" t="s">
        <v>11</v>
      </c>
      <c r="E8" s="10" t="s">
        <v>12</v>
      </c>
      <c r="F8" s="10" t="s">
        <v>13</v>
      </c>
      <c r="G8" s="10" t="s">
        <v>14</v>
      </c>
      <c r="H8" s="10" t="s">
        <v>67</v>
      </c>
      <c r="I8" s="100" t="s">
        <v>68</v>
      </c>
      <c r="J8" s="100" t="s">
        <v>69</v>
      </c>
    </row>
    <row r="9" spans="1:14" ht="12.75" customHeight="1" x14ac:dyDescent="0.25">
      <c r="A9" s="10">
        <v>1</v>
      </c>
      <c r="B9" s="11"/>
      <c r="C9" s="10"/>
      <c r="D9" s="10"/>
      <c r="E9" s="10"/>
      <c r="F9" s="9"/>
      <c r="G9" s="9"/>
      <c r="H9" s="10"/>
      <c r="I9" s="100"/>
      <c r="J9" s="100"/>
    </row>
    <row r="10" spans="1:14" ht="12.75" customHeight="1" x14ac:dyDescent="0.25">
      <c r="A10" s="10">
        <f t="shared" ref="A10:A26" si="0">A9+1</f>
        <v>2</v>
      </c>
      <c r="B10" s="9" t="s">
        <v>271</v>
      </c>
      <c r="C10" s="100" t="s">
        <v>648</v>
      </c>
      <c r="D10" s="63">
        <v>0</v>
      </c>
      <c r="E10" s="63">
        <v>0</v>
      </c>
      <c r="F10" s="63">
        <v>0</v>
      </c>
      <c r="G10" s="63">
        <v>0</v>
      </c>
      <c r="H10" s="63">
        <v>0</v>
      </c>
      <c r="I10" s="63">
        <v>0</v>
      </c>
      <c r="J10" s="63">
        <v>0</v>
      </c>
    </row>
    <row r="11" spans="1:14" ht="12.75" customHeight="1" x14ac:dyDescent="0.25">
      <c r="A11" s="10">
        <f t="shared" si="0"/>
        <v>3</v>
      </c>
      <c r="D11" s="24"/>
      <c r="E11" s="24"/>
      <c r="F11" s="24"/>
      <c r="G11" s="24"/>
      <c r="H11" s="24"/>
      <c r="I11" s="24"/>
      <c r="J11" s="24"/>
    </row>
    <row r="12" spans="1:14" ht="12.75" customHeight="1" x14ac:dyDescent="0.25">
      <c r="A12" s="10">
        <f t="shared" si="0"/>
        <v>4</v>
      </c>
      <c r="B12" s="9" t="s">
        <v>333</v>
      </c>
      <c r="C12" s="100" t="s">
        <v>648</v>
      </c>
      <c r="D12" s="24">
        <f>'Electric Account Balance'!D223+'Electric Account Balance'!E220</f>
        <v>1291571.0182710004</v>
      </c>
      <c r="E12" s="24">
        <f>'Electric Account Balance'!D231+'Electric Account Balance'!E228</f>
        <v>440584.04998000001</v>
      </c>
      <c r="F12" s="24">
        <f>'Electric Account Balance'!D239+'Electric Account Balance'!E236</f>
        <v>645445.40688899986</v>
      </c>
      <c r="G12" s="24">
        <f>'Electric Account Balance'!D247+'Electric Account Balance'!E244</f>
        <v>261815.962374</v>
      </c>
      <c r="H12" s="24">
        <f>'Electric Account Balance'!D255+'Electric Account Balance'!E252</f>
        <v>559999.27923500002</v>
      </c>
      <c r="I12" s="24">
        <f>'Electric Account Balance'!D263+'Electric Account Balance'!E260</f>
        <v>195437.04100399994</v>
      </c>
      <c r="J12" s="24">
        <f>'Electric Account Balance'!E268</f>
        <v>127367.64896399999</v>
      </c>
    </row>
    <row r="13" spans="1:14" ht="12.75" customHeight="1" x14ac:dyDescent="0.25">
      <c r="A13" s="10">
        <f t="shared" si="0"/>
        <v>5</v>
      </c>
      <c r="B13" s="9"/>
      <c r="C13" s="10"/>
      <c r="D13" s="24"/>
      <c r="E13" s="24"/>
      <c r="F13" s="18"/>
      <c r="G13" s="18"/>
      <c r="H13" s="18"/>
      <c r="I13" s="18"/>
      <c r="J13" s="18"/>
    </row>
    <row r="14" spans="1:14" ht="12.75" customHeight="1" x14ac:dyDescent="0.25">
      <c r="A14" s="10">
        <f t="shared" si="0"/>
        <v>6</v>
      </c>
      <c r="B14" s="9" t="s">
        <v>273</v>
      </c>
      <c r="C14" s="100" t="s">
        <v>648</v>
      </c>
      <c r="D14" s="24">
        <f>'Electric Account Balance'!D278</f>
        <v>-2409.0918258749998</v>
      </c>
      <c r="E14" s="24">
        <f>'Electric Account Balance'!D285</f>
        <v>-373.20622058333333</v>
      </c>
      <c r="F14" s="24">
        <f>'Electric Account Balance'!D292</f>
        <v>-63.040750500000001</v>
      </c>
      <c r="G14" s="24">
        <f>'Electric Account Balance'!D299</f>
        <v>226.516524</v>
      </c>
      <c r="H14" s="24">
        <f>'Electric Account Balance'!D306</f>
        <v>233.93810495833335</v>
      </c>
      <c r="I14" s="24">
        <f>'Electric Account Balance'!D313</f>
        <v>-151.54938729166665</v>
      </c>
      <c r="J14" s="24">
        <f>'Electric Account Balance'!D320</f>
        <v>0</v>
      </c>
    </row>
    <row r="15" spans="1:14" ht="12.75" customHeight="1" x14ac:dyDescent="0.25">
      <c r="A15" s="10">
        <f t="shared" si="0"/>
        <v>7</v>
      </c>
      <c r="B15" s="9"/>
      <c r="C15" s="10"/>
      <c r="D15" s="25"/>
      <c r="E15" s="25"/>
      <c r="F15" s="9"/>
      <c r="G15" s="9"/>
      <c r="H15" s="9"/>
      <c r="I15" s="9"/>
      <c r="J15" s="9"/>
    </row>
    <row r="16" spans="1:14" ht="12.75" customHeight="1" x14ac:dyDescent="0.25">
      <c r="A16" s="10">
        <f t="shared" si="0"/>
        <v>8</v>
      </c>
      <c r="B16" s="9" t="s">
        <v>323</v>
      </c>
      <c r="C16" s="10" t="s">
        <v>324</v>
      </c>
      <c r="D16" s="18">
        <f>D10+D12+D14</f>
        <v>1289161.9264451254</v>
      </c>
      <c r="E16" s="18">
        <f t="shared" ref="E16:J16" si="1">E10+E12+E14</f>
        <v>440210.84375941666</v>
      </c>
      <c r="F16" s="18">
        <f t="shared" si="1"/>
        <v>645382.36613849981</v>
      </c>
      <c r="G16" s="18">
        <f t="shared" si="1"/>
        <v>262042.478898</v>
      </c>
      <c r="H16" s="18">
        <f t="shared" si="1"/>
        <v>560233.21733995841</v>
      </c>
      <c r="I16" s="18">
        <f t="shared" si="1"/>
        <v>195285.49161670828</v>
      </c>
      <c r="J16" s="18">
        <f t="shared" si="1"/>
        <v>127367.64896399999</v>
      </c>
    </row>
    <row r="17" spans="1:10" ht="12.75" customHeight="1" x14ac:dyDescent="0.25">
      <c r="A17" s="10">
        <f t="shared" si="0"/>
        <v>9</v>
      </c>
      <c r="B17" s="9"/>
      <c r="C17" s="10"/>
      <c r="D17" s="18"/>
      <c r="E17" s="18"/>
      <c r="F17" s="18"/>
      <c r="G17" s="18"/>
      <c r="H17" s="18"/>
      <c r="I17" s="18"/>
      <c r="J17" s="18"/>
    </row>
    <row r="18" spans="1:10" ht="12.75" customHeight="1" x14ac:dyDescent="0.25">
      <c r="A18" s="10">
        <f t="shared" si="0"/>
        <v>10</v>
      </c>
      <c r="B18" s="9" t="s">
        <v>175</v>
      </c>
      <c r="C18" s="71" t="s">
        <v>15</v>
      </c>
      <c r="D18" s="212">
        <f>'Elect 2017GRC Conv Fctr'!$E$20</f>
        <v>0.95238599999999995</v>
      </c>
      <c r="E18" s="212">
        <f>'Elect 2017GRC Conv Fctr'!$E$20</f>
        <v>0.95238599999999995</v>
      </c>
      <c r="F18" s="212">
        <f>'Elect 2017GRC Conv Fctr'!$E$20</f>
        <v>0.95238599999999995</v>
      </c>
      <c r="G18" s="212">
        <f>'Elect 2017GRC Conv Fctr'!$E$20</f>
        <v>0.95238599999999995</v>
      </c>
      <c r="H18" s="212">
        <f>'Elect 2017GRC Conv Fctr'!$E$20</f>
        <v>0.95238599999999995</v>
      </c>
      <c r="I18" s="212">
        <f>'Elect 2017GRC Conv Fctr'!$E$20</f>
        <v>0.95238599999999995</v>
      </c>
      <c r="J18" s="212">
        <f>'Elect 2017GRC Conv Fctr'!$E$20</f>
        <v>0.95238599999999995</v>
      </c>
    </row>
    <row r="19" spans="1:10" ht="12.75" customHeight="1" x14ac:dyDescent="0.25">
      <c r="A19" s="10">
        <f t="shared" si="0"/>
        <v>11</v>
      </c>
      <c r="B19" s="9"/>
      <c r="C19" s="71"/>
      <c r="D19" s="18"/>
      <c r="E19" s="18"/>
      <c r="F19" s="9"/>
      <c r="G19" s="9"/>
      <c r="H19" s="9"/>
      <c r="I19" s="9"/>
      <c r="J19" s="9"/>
    </row>
    <row r="20" spans="1:10" ht="12.75" customHeight="1" x14ac:dyDescent="0.25">
      <c r="A20" s="10">
        <f t="shared" si="0"/>
        <v>12</v>
      </c>
      <c r="B20" s="9" t="s">
        <v>631</v>
      </c>
      <c r="C20" s="10" t="s">
        <v>325</v>
      </c>
      <c r="D20" s="18">
        <f>D10/D$18</f>
        <v>0</v>
      </c>
      <c r="E20" s="18">
        <f>E10/E$18</f>
        <v>0</v>
      </c>
      <c r="F20" s="18">
        <f>F10/F$18</f>
        <v>0</v>
      </c>
      <c r="G20" s="18">
        <f>G10/G$18</f>
        <v>0</v>
      </c>
      <c r="H20" s="18">
        <f t="shared" ref="H20:J20" si="2">H10/H$18</f>
        <v>0</v>
      </c>
      <c r="I20" s="18">
        <f t="shared" si="2"/>
        <v>0</v>
      </c>
      <c r="J20" s="18">
        <f t="shared" si="2"/>
        <v>0</v>
      </c>
    </row>
    <row r="21" spans="1:10" ht="12.75" customHeight="1" x14ac:dyDescent="0.25">
      <c r="A21" s="10">
        <f t="shared" si="0"/>
        <v>13</v>
      </c>
      <c r="D21" s="18"/>
      <c r="E21" s="18"/>
      <c r="F21" s="18"/>
      <c r="G21" s="18"/>
      <c r="H21" s="18"/>
      <c r="I21" s="18"/>
      <c r="J21" s="18"/>
    </row>
    <row r="22" spans="1:10" ht="12.75" customHeight="1" x14ac:dyDescent="0.25">
      <c r="A22" s="10">
        <f t="shared" si="0"/>
        <v>14</v>
      </c>
      <c r="B22" s="9" t="s">
        <v>334</v>
      </c>
      <c r="C22" s="10" t="s">
        <v>326</v>
      </c>
      <c r="D22" s="18">
        <f>D12/D$18</f>
        <v>1356142.3816299278</v>
      </c>
      <c r="E22" s="18">
        <f>E12/E$18</f>
        <v>462610.80064175662</v>
      </c>
      <c r="F22" s="18">
        <f>F12/F$18</f>
        <v>677714.0853487975</v>
      </c>
      <c r="G22" s="18">
        <f>G12/G$18</f>
        <v>274905.3034945915</v>
      </c>
      <c r="H22" s="18">
        <f t="shared" ref="H22:J22" si="3">H12/H$18</f>
        <v>587996.12681727787</v>
      </c>
      <c r="I22" s="18">
        <f t="shared" si="3"/>
        <v>205207.80545283106</v>
      </c>
      <c r="J22" s="18">
        <f t="shared" si="3"/>
        <v>133735.32261499015</v>
      </c>
    </row>
    <row r="23" spans="1:10" ht="12.75" customHeight="1" x14ac:dyDescent="0.25">
      <c r="A23" s="10">
        <f t="shared" si="0"/>
        <v>15</v>
      </c>
      <c r="B23" s="9"/>
      <c r="C23" s="71"/>
      <c r="D23" s="18"/>
      <c r="E23" s="18"/>
      <c r="F23" s="18"/>
      <c r="G23" s="18"/>
      <c r="H23" s="18"/>
      <c r="I23" s="18"/>
      <c r="J23" s="18"/>
    </row>
    <row r="24" spans="1:10" ht="12.75" customHeight="1" x14ac:dyDescent="0.25">
      <c r="A24" s="10">
        <f t="shared" si="0"/>
        <v>16</v>
      </c>
      <c r="B24" s="9" t="s">
        <v>327</v>
      </c>
      <c r="C24" s="10" t="s">
        <v>328</v>
      </c>
      <c r="D24" s="18">
        <f>D14/D$18</f>
        <v>-2529.5330106437937</v>
      </c>
      <c r="E24" s="18">
        <f>E14/E$18</f>
        <v>-391.86445473088992</v>
      </c>
      <c r="F24" s="18">
        <f>F14/F$18</f>
        <v>-66.192437205082811</v>
      </c>
      <c r="G24" s="18">
        <f>G14/G$18</f>
        <v>237.84108964222492</v>
      </c>
      <c r="H24" s="18">
        <f t="shared" ref="H24:J24" si="4">H14/H$18</f>
        <v>245.63370834759579</v>
      </c>
      <c r="I24" s="18">
        <f t="shared" si="4"/>
        <v>-159.12601328837957</v>
      </c>
      <c r="J24" s="18">
        <f t="shared" si="4"/>
        <v>0</v>
      </c>
    </row>
    <row r="25" spans="1:10" ht="12.75" customHeight="1" x14ac:dyDescent="0.25">
      <c r="A25" s="10">
        <f t="shared" si="0"/>
        <v>17</v>
      </c>
      <c r="B25" s="9"/>
      <c r="C25" s="71"/>
      <c r="D25" s="18"/>
      <c r="E25" s="18"/>
      <c r="F25" s="18"/>
      <c r="G25" s="18"/>
      <c r="H25" s="18"/>
      <c r="I25" s="18"/>
      <c r="J25" s="18"/>
    </row>
    <row r="26" spans="1:10" ht="12.75" customHeight="1" x14ac:dyDescent="0.25">
      <c r="A26" s="10">
        <f t="shared" si="0"/>
        <v>18</v>
      </c>
      <c r="B26" s="9" t="s">
        <v>329</v>
      </c>
      <c r="C26" s="10" t="s">
        <v>330</v>
      </c>
      <c r="D26" s="18">
        <f>D20+D22+D24</f>
        <v>1353612.8486192839</v>
      </c>
      <c r="E26" s="18">
        <f t="shared" ref="E26:F26" si="5">E20+E22+E24</f>
        <v>462218.93618702574</v>
      </c>
      <c r="F26" s="18">
        <f t="shared" si="5"/>
        <v>677647.89291159238</v>
      </c>
      <c r="G26" s="18">
        <f>G20+G22+G24</f>
        <v>275143.1445842337</v>
      </c>
      <c r="H26" s="18">
        <f t="shared" ref="H26:J26" si="6">H20+H22+H24</f>
        <v>588241.76052562543</v>
      </c>
      <c r="I26" s="18">
        <f t="shared" si="6"/>
        <v>205048.67943954267</v>
      </c>
      <c r="J26" s="18">
        <f t="shared" si="6"/>
        <v>133735.32261499015</v>
      </c>
    </row>
    <row r="27" spans="1:10" ht="12.75" customHeight="1" x14ac:dyDescent="0.25">
      <c r="A27" s="10"/>
      <c r="B27" s="9"/>
      <c r="C27" s="71"/>
      <c r="D27" s="18"/>
      <c r="E27" s="18"/>
      <c r="F27" s="9"/>
      <c r="G27" s="9"/>
      <c r="H27" s="9"/>
    </row>
    <row r="28" spans="1:10" ht="12.75" customHeight="1" x14ac:dyDescent="0.25">
      <c r="A28" s="10"/>
      <c r="B28" s="213"/>
      <c r="C28" s="9"/>
      <c r="D28" s="18"/>
      <c r="E28" s="18"/>
      <c r="F28" s="9"/>
      <c r="G28" s="9"/>
      <c r="H28" s="9"/>
    </row>
    <row r="29" spans="1:10" ht="12.75" customHeight="1" x14ac:dyDescent="0.25">
      <c r="A29" s="10"/>
      <c r="B29" s="9"/>
      <c r="C29" s="9"/>
      <c r="D29" s="18"/>
      <c r="E29" s="18"/>
      <c r="F29" s="9"/>
      <c r="G29" s="9"/>
      <c r="H29" s="9"/>
    </row>
    <row r="30" spans="1:10" ht="12.75" customHeight="1" x14ac:dyDescent="0.25">
      <c r="A30" s="9"/>
      <c r="B30" s="9"/>
      <c r="C30" s="9"/>
      <c r="D30" s="9"/>
      <c r="E30" s="9"/>
      <c r="F30" s="9"/>
      <c r="G30" s="9"/>
      <c r="H30" s="9"/>
    </row>
    <row r="31" spans="1:10" ht="12.75" customHeight="1" x14ac:dyDescent="0.25">
      <c r="A31" s="9"/>
      <c r="B31" s="9"/>
      <c r="C31" s="9"/>
      <c r="D31" s="9"/>
      <c r="E31" s="9"/>
      <c r="F31" s="9"/>
      <c r="G31" s="9"/>
      <c r="H31" s="9"/>
    </row>
    <row r="32" spans="1:10" ht="12.75" customHeight="1" x14ac:dyDescent="0.25">
      <c r="A32" s="9"/>
      <c r="B32" s="9"/>
      <c r="C32" s="9"/>
      <c r="D32" s="36"/>
      <c r="E32" s="9"/>
      <c r="F32" s="9"/>
      <c r="G32" s="9"/>
      <c r="H32" s="9"/>
    </row>
    <row r="33" spans="1:8" ht="12.75" customHeight="1" x14ac:dyDescent="0.25">
      <c r="A33" s="9"/>
      <c r="B33" s="9"/>
      <c r="C33" s="9"/>
      <c r="D33" s="9"/>
      <c r="E33" s="9"/>
      <c r="F33" s="9"/>
      <c r="G33" s="9"/>
      <c r="H33" s="9"/>
    </row>
    <row r="34" spans="1:8" ht="12.75" customHeight="1" x14ac:dyDescent="0.25">
      <c r="A34" s="9"/>
      <c r="B34" s="9"/>
      <c r="C34" s="9"/>
      <c r="D34" s="9"/>
      <c r="E34" s="9"/>
      <c r="F34" s="9"/>
      <c r="G34" s="9"/>
      <c r="H34" s="9"/>
    </row>
    <row r="35" spans="1:8" ht="12.75" customHeight="1" x14ac:dyDescent="0.25">
      <c r="A35" s="9"/>
      <c r="B35" s="9"/>
      <c r="C35" s="9"/>
      <c r="D35" s="9"/>
      <c r="E35" s="9"/>
      <c r="F35" s="9"/>
      <c r="G35" s="9"/>
      <c r="H35" s="9"/>
    </row>
    <row r="36" spans="1:8" ht="12.75" customHeight="1" x14ac:dyDescent="0.25">
      <c r="A36" s="9"/>
      <c r="B36" s="9"/>
      <c r="C36" s="9"/>
      <c r="D36" s="9"/>
      <c r="E36" s="9"/>
      <c r="F36" s="9"/>
      <c r="G36" s="9"/>
      <c r="H36" s="9"/>
    </row>
    <row r="37" spans="1:8" ht="12.75" customHeight="1" x14ac:dyDescent="0.25">
      <c r="A37" s="9"/>
      <c r="B37" s="9"/>
      <c r="C37" s="9"/>
      <c r="D37" s="9"/>
      <c r="E37" s="9"/>
      <c r="F37" s="9"/>
      <c r="G37" s="9"/>
      <c r="H37" s="9"/>
    </row>
    <row r="38" spans="1:8" ht="12.75" customHeight="1" x14ac:dyDescent="0.25">
      <c r="A38" s="9"/>
      <c r="B38" s="9"/>
      <c r="C38" s="9"/>
      <c r="D38" s="9"/>
      <c r="E38" s="9"/>
      <c r="F38" s="9"/>
      <c r="G38" s="9"/>
      <c r="H38" s="9"/>
    </row>
    <row r="39" spans="1:8" ht="12.75" customHeight="1" x14ac:dyDescent="0.25">
      <c r="A39" s="9"/>
      <c r="B39" s="9"/>
      <c r="C39" s="9"/>
      <c r="D39" s="9"/>
      <c r="E39" s="9"/>
      <c r="F39" s="9"/>
      <c r="G39" s="9"/>
      <c r="H39" s="9"/>
    </row>
    <row r="40" spans="1:8" ht="12.75" customHeight="1" x14ac:dyDescent="0.25">
      <c r="A40" s="9"/>
      <c r="B40" s="9"/>
      <c r="C40" s="9"/>
      <c r="D40" s="9"/>
      <c r="E40" s="9"/>
      <c r="F40" s="9"/>
      <c r="G40" s="9"/>
      <c r="H40" s="9"/>
    </row>
    <row r="41" spans="1:8" ht="12.75" customHeight="1" x14ac:dyDescent="0.25">
      <c r="A41" s="9"/>
      <c r="B41" s="9"/>
      <c r="C41" s="9"/>
      <c r="D41" s="9"/>
      <c r="E41" s="9"/>
      <c r="F41" s="9"/>
      <c r="G41" s="9"/>
      <c r="H41" s="9"/>
    </row>
    <row r="42" spans="1:8" ht="12.75" customHeight="1" x14ac:dyDescent="0.25">
      <c r="A42" s="9"/>
      <c r="B42" s="9"/>
      <c r="C42" s="9"/>
      <c r="D42" s="9"/>
      <c r="E42" s="9"/>
      <c r="F42" s="9"/>
      <c r="G42" s="9"/>
      <c r="H42" s="9"/>
    </row>
    <row r="43" spans="1:8" ht="12.75" customHeight="1" x14ac:dyDescent="0.25">
      <c r="A43" s="9"/>
      <c r="B43" s="9"/>
      <c r="C43" s="9"/>
      <c r="D43" s="9"/>
      <c r="E43" s="9"/>
      <c r="F43" s="9"/>
      <c r="G43" s="9"/>
      <c r="H43" s="9"/>
    </row>
  </sheetData>
  <mergeCells count="4">
    <mergeCell ref="A1:J1"/>
    <mergeCell ref="A2:J2"/>
    <mergeCell ref="A3:J3"/>
    <mergeCell ref="A4:J4"/>
  </mergeCells>
  <printOptions horizontalCentered="1"/>
  <pageMargins left="0.7" right="0.7" top="0.75" bottom="0.75" header="0.3" footer="0.3"/>
  <pageSetup scale="62" orientation="landscape" blackAndWhite="1" r:id="rId1"/>
  <headerFooter>
    <oddHeader>&amp;RAdvice No. 2018-xx
Exhibit No. 11</oddHeader>
    <oddFooter>&amp;L&amp;F
&amp;A&amp;R&amp;D</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2D050"/>
  </sheetPr>
  <dimension ref="A1:H357"/>
  <sheetViews>
    <sheetView zoomScaleNormal="100" workbookViewId="0">
      <pane xSplit="3" ySplit="6" topLeftCell="D7" activePane="bottomRight" state="frozen"/>
      <selection activeCell="C48" sqref="C48"/>
      <selection pane="topRight" activeCell="C48" sqref="C48"/>
      <selection pane="bottomLeft" activeCell="C48" sqref="C48"/>
      <selection pane="bottomRight" activeCell="C48" sqref="C48"/>
    </sheetView>
  </sheetViews>
  <sheetFormatPr defaultRowHeight="13.2" x14ac:dyDescent="0.25"/>
  <cols>
    <col min="1" max="1" width="4.109375" style="46" customWidth="1"/>
    <col min="2" max="2" width="53.109375" style="46" customWidth="1"/>
    <col min="3" max="3" width="11.5546875" style="64" bestFit="1" customWidth="1"/>
    <col min="4" max="5" width="15.5546875" style="64" customWidth="1"/>
    <col min="6" max="8" width="15.5546875" style="46" customWidth="1"/>
    <col min="9" max="188" width="9.109375" style="46"/>
    <col min="189" max="189" width="5.6640625" style="46" customWidth="1"/>
    <col min="190" max="190" width="58.6640625" style="46" bestFit="1" customWidth="1"/>
    <col min="191" max="191" width="11.5546875" style="46" bestFit="1" customWidth="1"/>
    <col min="192" max="192" width="18.33203125" style="46" bestFit="1" customWidth="1"/>
    <col min="193" max="193" width="9.109375" style="46"/>
    <col min="194" max="195" width="0" style="46" hidden="1" customWidth="1"/>
    <col min="196" max="444" width="9.109375" style="46"/>
    <col min="445" max="445" width="5.6640625" style="46" customWidth="1"/>
    <col min="446" max="446" width="58.6640625" style="46" bestFit="1" customWidth="1"/>
    <col min="447" max="447" width="11.5546875" style="46" bestFit="1" customWidth="1"/>
    <col min="448" max="448" width="18.33203125" style="46" bestFit="1" customWidth="1"/>
    <col min="449" max="449" width="9.109375" style="46"/>
    <col min="450" max="451" width="0" style="46" hidden="1" customWidth="1"/>
    <col min="452" max="700" width="9.109375" style="46"/>
    <col min="701" max="701" width="5.6640625" style="46" customWidth="1"/>
    <col min="702" max="702" width="58.6640625" style="46" bestFit="1" customWidth="1"/>
    <col min="703" max="703" width="11.5546875" style="46" bestFit="1" customWidth="1"/>
    <col min="704" max="704" width="18.33203125" style="46" bestFit="1" customWidth="1"/>
    <col min="705" max="705" width="9.109375" style="46"/>
    <col min="706" max="707" width="0" style="46" hidden="1" customWidth="1"/>
    <col min="708" max="956" width="9.109375" style="46"/>
    <col min="957" max="957" width="5.6640625" style="46" customWidth="1"/>
    <col min="958" max="958" width="58.6640625" style="46" bestFit="1" customWidth="1"/>
    <col min="959" max="959" width="11.5546875" style="46" bestFit="1" customWidth="1"/>
    <col min="960" max="960" width="18.33203125" style="46" bestFit="1" customWidth="1"/>
    <col min="961" max="961" width="9.109375" style="46"/>
    <col min="962" max="963" width="0" style="46" hidden="1" customWidth="1"/>
    <col min="964" max="1212" width="9.109375" style="46"/>
    <col min="1213" max="1213" width="5.6640625" style="46" customWidth="1"/>
    <col min="1214" max="1214" width="58.6640625" style="46" bestFit="1" customWidth="1"/>
    <col min="1215" max="1215" width="11.5546875" style="46" bestFit="1" customWidth="1"/>
    <col min="1216" max="1216" width="18.33203125" style="46" bestFit="1" customWidth="1"/>
    <col min="1217" max="1217" width="9.109375" style="46"/>
    <col min="1218" max="1219" width="0" style="46" hidden="1" customWidth="1"/>
    <col min="1220" max="1468" width="9.109375" style="46"/>
    <col min="1469" max="1469" width="5.6640625" style="46" customWidth="1"/>
    <col min="1470" max="1470" width="58.6640625" style="46" bestFit="1" customWidth="1"/>
    <col min="1471" max="1471" width="11.5546875" style="46" bestFit="1" customWidth="1"/>
    <col min="1472" max="1472" width="18.33203125" style="46" bestFit="1" customWidth="1"/>
    <col min="1473" max="1473" width="9.109375" style="46"/>
    <col min="1474" max="1475" width="0" style="46" hidden="1" customWidth="1"/>
    <col min="1476" max="1724" width="9.109375" style="46"/>
    <col min="1725" max="1725" width="5.6640625" style="46" customWidth="1"/>
    <col min="1726" max="1726" width="58.6640625" style="46" bestFit="1" customWidth="1"/>
    <col min="1727" max="1727" width="11.5546875" style="46" bestFit="1" customWidth="1"/>
    <col min="1728" max="1728" width="18.33203125" style="46" bestFit="1" customWidth="1"/>
    <col min="1729" max="1729" width="9.109375" style="46"/>
    <col min="1730" max="1731" width="0" style="46" hidden="1" customWidth="1"/>
    <col min="1732" max="1980" width="9.109375" style="46"/>
    <col min="1981" max="1981" width="5.6640625" style="46" customWidth="1"/>
    <col min="1982" max="1982" width="58.6640625" style="46" bestFit="1" customWidth="1"/>
    <col min="1983" max="1983" width="11.5546875" style="46" bestFit="1" customWidth="1"/>
    <col min="1984" max="1984" width="18.33203125" style="46" bestFit="1" customWidth="1"/>
    <col min="1985" max="1985" width="9.109375" style="46"/>
    <col min="1986" max="1987" width="0" style="46" hidden="1" customWidth="1"/>
    <col min="1988" max="2236" width="9.109375" style="46"/>
    <col min="2237" max="2237" width="5.6640625" style="46" customWidth="1"/>
    <col min="2238" max="2238" width="58.6640625" style="46" bestFit="1" customWidth="1"/>
    <col min="2239" max="2239" width="11.5546875" style="46" bestFit="1" customWidth="1"/>
    <col min="2240" max="2240" width="18.33203125" style="46" bestFit="1" customWidth="1"/>
    <col min="2241" max="2241" width="9.109375" style="46"/>
    <col min="2242" max="2243" width="0" style="46" hidden="1" customWidth="1"/>
    <col min="2244" max="2492" width="9.109375" style="46"/>
    <col min="2493" max="2493" width="5.6640625" style="46" customWidth="1"/>
    <col min="2494" max="2494" width="58.6640625" style="46" bestFit="1" customWidth="1"/>
    <col min="2495" max="2495" width="11.5546875" style="46" bestFit="1" customWidth="1"/>
    <col min="2496" max="2496" width="18.33203125" style="46" bestFit="1" customWidth="1"/>
    <col min="2497" max="2497" width="9.109375" style="46"/>
    <col min="2498" max="2499" width="0" style="46" hidden="1" customWidth="1"/>
    <col min="2500" max="2748" width="9.109375" style="46"/>
    <col min="2749" max="2749" width="5.6640625" style="46" customWidth="1"/>
    <col min="2750" max="2750" width="58.6640625" style="46" bestFit="1" customWidth="1"/>
    <col min="2751" max="2751" width="11.5546875" style="46" bestFit="1" customWidth="1"/>
    <col min="2752" max="2752" width="18.33203125" style="46" bestFit="1" customWidth="1"/>
    <col min="2753" max="2753" width="9.109375" style="46"/>
    <col min="2754" max="2755" width="0" style="46" hidden="1" customWidth="1"/>
    <col min="2756" max="3004" width="9.109375" style="46"/>
    <col min="3005" max="3005" width="5.6640625" style="46" customWidth="1"/>
    <col min="3006" max="3006" width="58.6640625" style="46" bestFit="1" customWidth="1"/>
    <col min="3007" max="3007" width="11.5546875" style="46" bestFit="1" customWidth="1"/>
    <col min="3008" max="3008" width="18.33203125" style="46" bestFit="1" customWidth="1"/>
    <col min="3009" max="3009" width="9.109375" style="46"/>
    <col min="3010" max="3011" width="0" style="46" hidden="1" customWidth="1"/>
    <col min="3012" max="3260" width="9.109375" style="46"/>
    <col min="3261" max="3261" width="5.6640625" style="46" customWidth="1"/>
    <col min="3262" max="3262" width="58.6640625" style="46" bestFit="1" customWidth="1"/>
    <col min="3263" max="3263" width="11.5546875" style="46" bestFit="1" customWidth="1"/>
    <col min="3264" max="3264" width="18.33203125" style="46" bestFit="1" customWidth="1"/>
    <col min="3265" max="3265" width="9.109375" style="46"/>
    <col min="3266" max="3267" width="0" style="46" hidden="1" customWidth="1"/>
    <col min="3268" max="3516" width="9.109375" style="46"/>
    <col min="3517" max="3517" width="5.6640625" style="46" customWidth="1"/>
    <col min="3518" max="3518" width="58.6640625" style="46" bestFit="1" customWidth="1"/>
    <col min="3519" max="3519" width="11.5546875" style="46" bestFit="1" customWidth="1"/>
    <col min="3520" max="3520" width="18.33203125" style="46" bestFit="1" customWidth="1"/>
    <col min="3521" max="3521" width="9.109375" style="46"/>
    <col min="3522" max="3523" width="0" style="46" hidden="1" customWidth="1"/>
    <col min="3524" max="3772" width="9.109375" style="46"/>
    <col min="3773" max="3773" width="5.6640625" style="46" customWidth="1"/>
    <col min="3774" max="3774" width="58.6640625" style="46" bestFit="1" customWidth="1"/>
    <col min="3775" max="3775" width="11.5546875" style="46" bestFit="1" customWidth="1"/>
    <col min="3776" max="3776" width="18.33203125" style="46" bestFit="1" customWidth="1"/>
    <col min="3777" max="3777" width="9.109375" style="46"/>
    <col min="3778" max="3779" width="0" style="46" hidden="1" customWidth="1"/>
    <col min="3780" max="4028" width="9.109375" style="46"/>
    <col min="4029" max="4029" width="5.6640625" style="46" customWidth="1"/>
    <col min="4030" max="4030" width="58.6640625" style="46" bestFit="1" customWidth="1"/>
    <col min="4031" max="4031" width="11.5546875" style="46" bestFit="1" customWidth="1"/>
    <col min="4032" max="4032" width="18.33203125" style="46" bestFit="1" customWidth="1"/>
    <col min="4033" max="4033" width="9.109375" style="46"/>
    <col min="4034" max="4035" width="0" style="46" hidden="1" customWidth="1"/>
    <col min="4036" max="4284" width="9.109375" style="46"/>
    <col min="4285" max="4285" width="5.6640625" style="46" customWidth="1"/>
    <col min="4286" max="4286" width="58.6640625" style="46" bestFit="1" customWidth="1"/>
    <col min="4287" max="4287" width="11.5546875" style="46" bestFit="1" customWidth="1"/>
    <col min="4288" max="4288" width="18.33203125" style="46" bestFit="1" customWidth="1"/>
    <col min="4289" max="4289" width="9.109375" style="46"/>
    <col min="4290" max="4291" width="0" style="46" hidden="1" customWidth="1"/>
    <col min="4292" max="4540" width="9.109375" style="46"/>
    <col min="4541" max="4541" width="5.6640625" style="46" customWidth="1"/>
    <col min="4542" max="4542" width="58.6640625" style="46" bestFit="1" customWidth="1"/>
    <col min="4543" max="4543" width="11.5546875" style="46" bestFit="1" customWidth="1"/>
    <col min="4544" max="4544" width="18.33203125" style="46" bestFit="1" customWidth="1"/>
    <col min="4545" max="4545" width="9.109375" style="46"/>
    <col min="4546" max="4547" width="0" style="46" hidden="1" customWidth="1"/>
    <col min="4548" max="4796" width="9.109375" style="46"/>
    <col min="4797" max="4797" width="5.6640625" style="46" customWidth="1"/>
    <col min="4798" max="4798" width="58.6640625" style="46" bestFit="1" customWidth="1"/>
    <col min="4799" max="4799" width="11.5546875" style="46" bestFit="1" customWidth="1"/>
    <col min="4800" max="4800" width="18.33203125" style="46" bestFit="1" customWidth="1"/>
    <col min="4801" max="4801" width="9.109375" style="46"/>
    <col min="4802" max="4803" width="0" style="46" hidden="1" customWidth="1"/>
    <col min="4804" max="5052" width="9.109375" style="46"/>
    <col min="5053" max="5053" width="5.6640625" style="46" customWidth="1"/>
    <col min="5054" max="5054" width="58.6640625" style="46" bestFit="1" customWidth="1"/>
    <col min="5055" max="5055" width="11.5546875" style="46" bestFit="1" customWidth="1"/>
    <col min="5056" max="5056" width="18.33203125" style="46" bestFit="1" customWidth="1"/>
    <col min="5057" max="5057" width="9.109375" style="46"/>
    <col min="5058" max="5059" width="0" style="46" hidden="1" customWidth="1"/>
    <col min="5060" max="5308" width="9.109375" style="46"/>
    <col min="5309" max="5309" width="5.6640625" style="46" customWidth="1"/>
    <col min="5310" max="5310" width="58.6640625" style="46" bestFit="1" customWidth="1"/>
    <col min="5311" max="5311" width="11.5546875" style="46" bestFit="1" customWidth="1"/>
    <col min="5312" max="5312" width="18.33203125" style="46" bestFit="1" customWidth="1"/>
    <col min="5313" max="5313" width="9.109375" style="46"/>
    <col min="5314" max="5315" width="0" style="46" hidden="1" customWidth="1"/>
    <col min="5316" max="5564" width="9.109375" style="46"/>
    <col min="5565" max="5565" width="5.6640625" style="46" customWidth="1"/>
    <col min="5566" max="5566" width="58.6640625" style="46" bestFit="1" customWidth="1"/>
    <col min="5567" max="5567" width="11.5546875" style="46" bestFit="1" customWidth="1"/>
    <col min="5568" max="5568" width="18.33203125" style="46" bestFit="1" customWidth="1"/>
    <col min="5569" max="5569" width="9.109375" style="46"/>
    <col min="5570" max="5571" width="0" style="46" hidden="1" customWidth="1"/>
    <col min="5572" max="5820" width="9.109375" style="46"/>
    <col min="5821" max="5821" width="5.6640625" style="46" customWidth="1"/>
    <col min="5822" max="5822" width="58.6640625" style="46" bestFit="1" customWidth="1"/>
    <col min="5823" max="5823" width="11.5546875" style="46" bestFit="1" customWidth="1"/>
    <col min="5824" max="5824" width="18.33203125" style="46" bestFit="1" customWidth="1"/>
    <col min="5825" max="5825" width="9.109375" style="46"/>
    <col min="5826" max="5827" width="0" style="46" hidden="1" customWidth="1"/>
    <col min="5828" max="6076" width="9.109375" style="46"/>
    <col min="6077" max="6077" width="5.6640625" style="46" customWidth="1"/>
    <col min="6078" max="6078" width="58.6640625" style="46" bestFit="1" customWidth="1"/>
    <col min="6079" max="6079" width="11.5546875" style="46" bestFit="1" customWidth="1"/>
    <col min="6080" max="6080" width="18.33203125" style="46" bestFit="1" customWidth="1"/>
    <col min="6081" max="6081" width="9.109375" style="46"/>
    <col min="6082" max="6083" width="0" style="46" hidden="1" customWidth="1"/>
    <col min="6084" max="6332" width="9.109375" style="46"/>
    <col min="6333" max="6333" width="5.6640625" style="46" customWidth="1"/>
    <col min="6334" max="6334" width="58.6640625" style="46" bestFit="1" customWidth="1"/>
    <col min="6335" max="6335" width="11.5546875" style="46" bestFit="1" customWidth="1"/>
    <col min="6336" max="6336" width="18.33203125" style="46" bestFit="1" customWidth="1"/>
    <col min="6337" max="6337" width="9.109375" style="46"/>
    <col min="6338" max="6339" width="0" style="46" hidden="1" customWidth="1"/>
    <col min="6340" max="6588" width="9.109375" style="46"/>
    <col min="6589" max="6589" width="5.6640625" style="46" customWidth="1"/>
    <col min="6590" max="6590" width="58.6640625" style="46" bestFit="1" customWidth="1"/>
    <col min="6591" max="6591" width="11.5546875" style="46" bestFit="1" customWidth="1"/>
    <col min="6592" max="6592" width="18.33203125" style="46" bestFit="1" customWidth="1"/>
    <col min="6593" max="6593" width="9.109375" style="46"/>
    <col min="6594" max="6595" width="0" style="46" hidden="1" customWidth="1"/>
    <col min="6596" max="6844" width="9.109375" style="46"/>
    <col min="6845" max="6845" width="5.6640625" style="46" customWidth="1"/>
    <col min="6846" max="6846" width="58.6640625" style="46" bestFit="1" customWidth="1"/>
    <col min="6847" max="6847" width="11.5546875" style="46" bestFit="1" customWidth="1"/>
    <col min="6848" max="6848" width="18.33203125" style="46" bestFit="1" customWidth="1"/>
    <col min="6849" max="6849" width="9.109375" style="46"/>
    <col min="6850" max="6851" width="0" style="46" hidden="1" customWidth="1"/>
    <col min="6852" max="7100" width="9.109375" style="46"/>
    <col min="7101" max="7101" width="5.6640625" style="46" customWidth="1"/>
    <col min="7102" max="7102" width="58.6640625" style="46" bestFit="1" customWidth="1"/>
    <col min="7103" max="7103" width="11.5546875" style="46" bestFit="1" customWidth="1"/>
    <col min="7104" max="7104" width="18.33203125" style="46" bestFit="1" customWidth="1"/>
    <col min="7105" max="7105" width="9.109375" style="46"/>
    <col min="7106" max="7107" width="0" style="46" hidden="1" customWidth="1"/>
    <col min="7108" max="7356" width="9.109375" style="46"/>
    <col min="7357" max="7357" width="5.6640625" style="46" customWidth="1"/>
    <col min="7358" max="7358" width="58.6640625" style="46" bestFit="1" customWidth="1"/>
    <col min="7359" max="7359" width="11.5546875" style="46" bestFit="1" customWidth="1"/>
    <col min="7360" max="7360" width="18.33203125" style="46" bestFit="1" customWidth="1"/>
    <col min="7361" max="7361" width="9.109375" style="46"/>
    <col min="7362" max="7363" width="0" style="46" hidden="1" customWidth="1"/>
    <col min="7364" max="7612" width="9.109375" style="46"/>
    <col min="7613" max="7613" width="5.6640625" style="46" customWidth="1"/>
    <col min="7614" max="7614" width="58.6640625" style="46" bestFit="1" customWidth="1"/>
    <col min="7615" max="7615" width="11.5546875" style="46" bestFit="1" customWidth="1"/>
    <col min="7616" max="7616" width="18.33203125" style="46" bestFit="1" customWidth="1"/>
    <col min="7617" max="7617" width="9.109375" style="46"/>
    <col min="7618" max="7619" width="0" style="46" hidden="1" customWidth="1"/>
    <col min="7620" max="7868" width="9.109375" style="46"/>
    <col min="7869" max="7869" width="5.6640625" style="46" customWidth="1"/>
    <col min="7870" max="7870" width="58.6640625" style="46" bestFit="1" customWidth="1"/>
    <col min="7871" max="7871" width="11.5546875" style="46" bestFit="1" customWidth="1"/>
    <col min="7872" max="7872" width="18.33203125" style="46" bestFit="1" customWidth="1"/>
    <col min="7873" max="7873" width="9.109375" style="46"/>
    <col min="7874" max="7875" width="0" style="46" hidden="1" customWidth="1"/>
    <col min="7876" max="8124" width="9.109375" style="46"/>
    <col min="8125" max="8125" width="5.6640625" style="46" customWidth="1"/>
    <col min="8126" max="8126" width="58.6640625" style="46" bestFit="1" customWidth="1"/>
    <col min="8127" max="8127" width="11.5546875" style="46" bestFit="1" customWidth="1"/>
    <col min="8128" max="8128" width="18.33203125" style="46" bestFit="1" customWidth="1"/>
    <col min="8129" max="8129" width="9.109375" style="46"/>
    <col min="8130" max="8131" width="0" style="46" hidden="1" customWidth="1"/>
    <col min="8132" max="8380" width="9.109375" style="46"/>
    <col min="8381" max="8381" width="5.6640625" style="46" customWidth="1"/>
    <col min="8382" max="8382" width="58.6640625" style="46" bestFit="1" customWidth="1"/>
    <col min="8383" max="8383" width="11.5546875" style="46" bestFit="1" customWidth="1"/>
    <col min="8384" max="8384" width="18.33203125" style="46" bestFit="1" customWidth="1"/>
    <col min="8385" max="8385" width="9.109375" style="46"/>
    <col min="8386" max="8387" width="0" style="46" hidden="1" customWidth="1"/>
    <col min="8388" max="8636" width="9.109375" style="46"/>
    <col min="8637" max="8637" width="5.6640625" style="46" customWidth="1"/>
    <col min="8638" max="8638" width="58.6640625" style="46" bestFit="1" customWidth="1"/>
    <col min="8639" max="8639" width="11.5546875" style="46" bestFit="1" customWidth="1"/>
    <col min="8640" max="8640" width="18.33203125" style="46" bestFit="1" customWidth="1"/>
    <col min="8641" max="8641" width="9.109375" style="46"/>
    <col min="8642" max="8643" width="0" style="46" hidden="1" customWidth="1"/>
    <col min="8644" max="8892" width="9.109375" style="46"/>
    <col min="8893" max="8893" width="5.6640625" style="46" customWidth="1"/>
    <col min="8894" max="8894" width="58.6640625" style="46" bestFit="1" customWidth="1"/>
    <col min="8895" max="8895" width="11.5546875" style="46" bestFit="1" customWidth="1"/>
    <col min="8896" max="8896" width="18.33203125" style="46" bestFit="1" customWidth="1"/>
    <col min="8897" max="8897" width="9.109375" style="46"/>
    <col min="8898" max="8899" width="0" style="46" hidden="1" customWidth="1"/>
    <col min="8900" max="9148" width="9.109375" style="46"/>
    <col min="9149" max="9149" width="5.6640625" style="46" customWidth="1"/>
    <col min="9150" max="9150" width="58.6640625" style="46" bestFit="1" customWidth="1"/>
    <col min="9151" max="9151" width="11.5546875" style="46" bestFit="1" customWidth="1"/>
    <col min="9152" max="9152" width="18.33203125" style="46" bestFit="1" customWidth="1"/>
    <col min="9153" max="9153" width="9.109375" style="46"/>
    <col min="9154" max="9155" width="0" style="46" hidden="1" customWidth="1"/>
    <col min="9156" max="9404" width="9.109375" style="46"/>
    <col min="9405" max="9405" width="5.6640625" style="46" customWidth="1"/>
    <col min="9406" max="9406" width="58.6640625" style="46" bestFit="1" customWidth="1"/>
    <col min="9407" max="9407" width="11.5546875" style="46" bestFit="1" customWidth="1"/>
    <col min="9408" max="9408" width="18.33203125" style="46" bestFit="1" customWidth="1"/>
    <col min="9409" max="9409" width="9.109375" style="46"/>
    <col min="9410" max="9411" width="0" style="46" hidden="1" customWidth="1"/>
    <col min="9412" max="9660" width="9.109375" style="46"/>
    <col min="9661" max="9661" width="5.6640625" style="46" customWidth="1"/>
    <col min="9662" max="9662" width="58.6640625" style="46" bestFit="1" customWidth="1"/>
    <col min="9663" max="9663" width="11.5546875" style="46" bestFit="1" customWidth="1"/>
    <col min="9664" max="9664" width="18.33203125" style="46" bestFit="1" customWidth="1"/>
    <col min="9665" max="9665" width="9.109375" style="46"/>
    <col min="9666" max="9667" width="0" style="46" hidden="1" customWidth="1"/>
    <col min="9668" max="9916" width="9.109375" style="46"/>
    <col min="9917" max="9917" width="5.6640625" style="46" customWidth="1"/>
    <col min="9918" max="9918" width="58.6640625" style="46" bestFit="1" customWidth="1"/>
    <col min="9919" max="9919" width="11.5546875" style="46" bestFit="1" customWidth="1"/>
    <col min="9920" max="9920" width="18.33203125" style="46" bestFit="1" customWidth="1"/>
    <col min="9921" max="9921" width="9.109375" style="46"/>
    <col min="9922" max="9923" width="0" style="46" hidden="1" customWidth="1"/>
    <col min="9924" max="10172" width="9.109375" style="46"/>
    <col min="10173" max="10173" width="5.6640625" style="46" customWidth="1"/>
    <col min="10174" max="10174" width="58.6640625" style="46" bestFit="1" customWidth="1"/>
    <col min="10175" max="10175" width="11.5546875" style="46" bestFit="1" customWidth="1"/>
    <col min="10176" max="10176" width="18.33203125" style="46" bestFit="1" customWidth="1"/>
    <col min="10177" max="10177" width="9.109375" style="46"/>
    <col min="10178" max="10179" width="0" style="46" hidden="1" customWidth="1"/>
    <col min="10180" max="10428" width="9.109375" style="46"/>
    <col min="10429" max="10429" width="5.6640625" style="46" customWidth="1"/>
    <col min="10430" max="10430" width="58.6640625" style="46" bestFit="1" customWidth="1"/>
    <col min="10431" max="10431" width="11.5546875" style="46" bestFit="1" customWidth="1"/>
    <col min="10432" max="10432" width="18.33203125" style="46" bestFit="1" customWidth="1"/>
    <col min="10433" max="10433" width="9.109375" style="46"/>
    <col min="10434" max="10435" width="0" style="46" hidden="1" customWidth="1"/>
    <col min="10436" max="10684" width="9.109375" style="46"/>
    <col min="10685" max="10685" width="5.6640625" style="46" customWidth="1"/>
    <col min="10686" max="10686" width="58.6640625" style="46" bestFit="1" customWidth="1"/>
    <col min="10687" max="10687" width="11.5546875" style="46" bestFit="1" customWidth="1"/>
    <col min="10688" max="10688" width="18.33203125" style="46" bestFit="1" customWidth="1"/>
    <col min="10689" max="10689" width="9.109375" style="46"/>
    <col min="10690" max="10691" width="0" style="46" hidden="1" customWidth="1"/>
    <col min="10692" max="10940" width="9.109375" style="46"/>
    <col min="10941" max="10941" width="5.6640625" style="46" customWidth="1"/>
    <col min="10942" max="10942" width="58.6640625" style="46" bestFit="1" customWidth="1"/>
    <col min="10943" max="10943" width="11.5546875" style="46" bestFit="1" customWidth="1"/>
    <col min="10944" max="10944" width="18.33203125" style="46" bestFit="1" customWidth="1"/>
    <col min="10945" max="10945" width="9.109375" style="46"/>
    <col min="10946" max="10947" width="0" style="46" hidden="1" customWidth="1"/>
    <col min="10948" max="11196" width="9.109375" style="46"/>
    <col min="11197" max="11197" width="5.6640625" style="46" customWidth="1"/>
    <col min="11198" max="11198" width="58.6640625" style="46" bestFit="1" customWidth="1"/>
    <col min="11199" max="11199" width="11.5546875" style="46" bestFit="1" customWidth="1"/>
    <col min="11200" max="11200" width="18.33203125" style="46" bestFit="1" customWidth="1"/>
    <col min="11201" max="11201" width="9.109375" style="46"/>
    <col min="11202" max="11203" width="0" style="46" hidden="1" customWidth="1"/>
    <col min="11204" max="11452" width="9.109375" style="46"/>
    <col min="11453" max="11453" width="5.6640625" style="46" customWidth="1"/>
    <col min="11454" max="11454" width="58.6640625" style="46" bestFit="1" customWidth="1"/>
    <col min="11455" max="11455" width="11.5546875" style="46" bestFit="1" customWidth="1"/>
    <col min="11456" max="11456" width="18.33203125" style="46" bestFit="1" customWidth="1"/>
    <col min="11457" max="11457" width="9.109375" style="46"/>
    <col min="11458" max="11459" width="0" style="46" hidden="1" customWidth="1"/>
    <col min="11460" max="11708" width="9.109375" style="46"/>
    <col min="11709" max="11709" width="5.6640625" style="46" customWidth="1"/>
    <col min="11710" max="11710" width="58.6640625" style="46" bestFit="1" customWidth="1"/>
    <col min="11711" max="11711" width="11.5546875" style="46" bestFit="1" customWidth="1"/>
    <col min="11712" max="11712" width="18.33203125" style="46" bestFit="1" customWidth="1"/>
    <col min="11713" max="11713" width="9.109375" style="46"/>
    <col min="11714" max="11715" width="0" style="46" hidden="1" customWidth="1"/>
    <col min="11716" max="11964" width="9.109375" style="46"/>
    <col min="11965" max="11965" width="5.6640625" style="46" customWidth="1"/>
    <col min="11966" max="11966" width="58.6640625" style="46" bestFit="1" customWidth="1"/>
    <col min="11967" max="11967" width="11.5546875" style="46" bestFit="1" customWidth="1"/>
    <col min="11968" max="11968" width="18.33203125" style="46" bestFit="1" customWidth="1"/>
    <col min="11969" max="11969" width="9.109375" style="46"/>
    <col min="11970" max="11971" width="0" style="46" hidden="1" customWidth="1"/>
    <col min="11972" max="12220" width="9.109375" style="46"/>
    <col min="12221" max="12221" width="5.6640625" style="46" customWidth="1"/>
    <col min="12222" max="12222" width="58.6640625" style="46" bestFit="1" customWidth="1"/>
    <col min="12223" max="12223" width="11.5546875" style="46" bestFit="1" customWidth="1"/>
    <col min="12224" max="12224" width="18.33203125" style="46" bestFit="1" customWidth="1"/>
    <col min="12225" max="12225" width="9.109375" style="46"/>
    <col min="12226" max="12227" width="0" style="46" hidden="1" customWidth="1"/>
    <col min="12228" max="12476" width="9.109375" style="46"/>
    <col min="12477" max="12477" width="5.6640625" style="46" customWidth="1"/>
    <col min="12478" max="12478" width="58.6640625" style="46" bestFit="1" customWidth="1"/>
    <col min="12479" max="12479" width="11.5546875" style="46" bestFit="1" customWidth="1"/>
    <col min="12480" max="12480" width="18.33203125" style="46" bestFit="1" customWidth="1"/>
    <col min="12481" max="12481" width="9.109375" style="46"/>
    <col min="12482" max="12483" width="0" style="46" hidden="1" customWidth="1"/>
    <col min="12484" max="12732" width="9.109375" style="46"/>
    <col min="12733" max="12733" width="5.6640625" style="46" customWidth="1"/>
    <col min="12734" max="12734" width="58.6640625" style="46" bestFit="1" customWidth="1"/>
    <col min="12735" max="12735" width="11.5546875" style="46" bestFit="1" customWidth="1"/>
    <col min="12736" max="12736" width="18.33203125" style="46" bestFit="1" customWidth="1"/>
    <col min="12737" max="12737" width="9.109375" style="46"/>
    <col min="12738" max="12739" width="0" style="46" hidden="1" customWidth="1"/>
    <col min="12740" max="12988" width="9.109375" style="46"/>
    <col min="12989" max="12989" width="5.6640625" style="46" customWidth="1"/>
    <col min="12990" max="12990" width="58.6640625" style="46" bestFit="1" customWidth="1"/>
    <col min="12991" max="12991" width="11.5546875" style="46" bestFit="1" customWidth="1"/>
    <col min="12992" max="12992" width="18.33203125" style="46" bestFit="1" customWidth="1"/>
    <col min="12993" max="12993" width="9.109375" style="46"/>
    <col min="12994" max="12995" width="0" style="46" hidden="1" customWidth="1"/>
    <col min="12996" max="13244" width="9.109375" style="46"/>
    <col min="13245" max="13245" width="5.6640625" style="46" customWidth="1"/>
    <col min="13246" max="13246" width="58.6640625" style="46" bestFit="1" customWidth="1"/>
    <col min="13247" max="13247" width="11.5546875" style="46" bestFit="1" customWidth="1"/>
    <col min="13248" max="13248" width="18.33203125" style="46" bestFit="1" customWidth="1"/>
    <col min="13249" max="13249" width="9.109375" style="46"/>
    <col min="13250" max="13251" width="0" style="46" hidden="1" customWidth="1"/>
    <col min="13252" max="13500" width="9.109375" style="46"/>
    <col min="13501" max="13501" width="5.6640625" style="46" customWidth="1"/>
    <col min="13502" max="13502" width="58.6640625" style="46" bestFit="1" customWidth="1"/>
    <col min="13503" max="13503" width="11.5546875" style="46" bestFit="1" customWidth="1"/>
    <col min="13504" max="13504" width="18.33203125" style="46" bestFit="1" customWidth="1"/>
    <col min="13505" max="13505" width="9.109375" style="46"/>
    <col min="13506" max="13507" width="0" style="46" hidden="1" customWidth="1"/>
    <col min="13508" max="13756" width="9.109375" style="46"/>
    <col min="13757" max="13757" width="5.6640625" style="46" customWidth="1"/>
    <col min="13758" max="13758" width="58.6640625" style="46" bestFit="1" customWidth="1"/>
    <col min="13759" max="13759" width="11.5546875" style="46" bestFit="1" customWidth="1"/>
    <col min="13760" max="13760" width="18.33203125" style="46" bestFit="1" customWidth="1"/>
    <col min="13761" max="13761" width="9.109375" style="46"/>
    <col min="13762" max="13763" width="0" style="46" hidden="1" customWidth="1"/>
    <col min="13764" max="14012" width="9.109375" style="46"/>
    <col min="14013" max="14013" width="5.6640625" style="46" customWidth="1"/>
    <col min="14014" max="14014" width="58.6640625" style="46" bestFit="1" customWidth="1"/>
    <col min="14015" max="14015" width="11.5546875" style="46" bestFit="1" customWidth="1"/>
    <col min="14016" max="14016" width="18.33203125" style="46" bestFit="1" customWidth="1"/>
    <col min="14017" max="14017" width="9.109375" style="46"/>
    <col min="14018" max="14019" width="0" style="46" hidden="1" customWidth="1"/>
    <col min="14020" max="14268" width="9.109375" style="46"/>
    <col min="14269" max="14269" width="5.6640625" style="46" customWidth="1"/>
    <col min="14270" max="14270" width="58.6640625" style="46" bestFit="1" customWidth="1"/>
    <col min="14271" max="14271" width="11.5546875" style="46" bestFit="1" customWidth="1"/>
    <col min="14272" max="14272" width="18.33203125" style="46" bestFit="1" customWidth="1"/>
    <col min="14273" max="14273" width="9.109375" style="46"/>
    <col min="14274" max="14275" width="0" style="46" hidden="1" customWidth="1"/>
    <col min="14276" max="14524" width="9.109375" style="46"/>
    <col min="14525" max="14525" width="5.6640625" style="46" customWidth="1"/>
    <col min="14526" max="14526" width="58.6640625" style="46" bestFit="1" customWidth="1"/>
    <col min="14527" max="14527" width="11.5546875" style="46" bestFit="1" customWidth="1"/>
    <col min="14528" max="14528" width="18.33203125" style="46" bestFit="1" customWidth="1"/>
    <col min="14529" max="14529" width="9.109375" style="46"/>
    <col min="14530" max="14531" width="0" style="46" hidden="1" customWidth="1"/>
    <col min="14532" max="14780" width="9.109375" style="46"/>
    <col min="14781" max="14781" width="5.6640625" style="46" customWidth="1"/>
    <col min="14782" max="14782" width="58.6640625" style="46" bestFit="1" customWidth="1"/>
    <col min="14783" max="14783" width="11.5546875" style="46" bestFit="1" customWidth="1"/>
    <col min="14784" max="14784" width="18.33203125" style="46" bestFit="1" customWidth="1"/>
    <col min="14785" max="14785" width="9.109375" style="46"/>
    <col min="14786" max="14787" width="0" style="46" hidden="1" customWidth="1"/>
    <col min="14788" max="15036" width="9.109375" style="46"/>
    <col min="15037" max="15037" width="5.6640625" style="46" customWidth="1"/>
    <col min="15038" max="15038" width="58.6640625" style="46" bestFit="1" customWidth="1"/>
    <col min="15039" max="15039" width="11.5546875" style="46" bestFit="1" customWidth="1"/>
    <col min="15040" max="15040" width="18.33203125" style="46" bestFit="1" customWidth="1"/>
    <col min="15041" max="15041" width="9.109375" style="46"/>
    <col min="15042" max="15043" width="0" style="46" hidden="1" customWidth="1"/>
    <col min="15044" max="15292" width="9.109375" style="46"/>
    <col min="15293" max="15293" width="5.6640625" style="46" customWidth="1"/>
    <col min="15294" max="15294" width="58.6640625" style="46" bestFit="1" customWidth="1"/>
    <col min="15295" max="15295" width="11.5546875" style="46" bestFit="1" customWidth="1"/>
    <col min="15296" max="15296" width="18.33203125" style="46" bestFit="1" customWidth="1"/>
    <col min="15297" max="15297" width="9.109375" style="46"/>
    <col min="15298" max="15299" width="0" style="46" hidden="1" customWidth="1"/>
    <col min="15300" max="15548" width="9.109375" style="46"/>
    <col min="15549" max="15549" width="5.6640625" style="46" customWidth="1"/>
    <col min="15550" max="15550" width="58.6640625" style="46" bestFit="1" customWidth="1"/>
    <col min="15551" max="15551" width="11.5546875" style="46" bestFit="1" customWidth="1"/>
    <col min="15552" max="15552" width="18.33203125" style="46" bestFit="1" customWidth="1"/>
    <col min="15553" max="15553" width="9.109375" style="46"/>
    <col min="15554" max="15555" width="0" style="46" hidden="1" customWidth="1"/>
    <col min="15556" max="15804" width="9.109375" style="46"/>
    <col min="15805" max="15805" width="5.6640625" style="46" customWidth="1"/>
    <col min="15806" max="15806" width="58.6640625" style="46" bestFit="1" customWidth="1"/>
    <col min="15807" max="15807" width="11.5546875" style="46" bestFit="1" customWidth="1"/>
    <col min="15808" max="15808" width="18.33203125" style="46" bestFit="1" customWidth="1"/>
    <col min="15809" max="15809" width="9.109375" style="46"/>
    <col min="15810" max="15811" width="0" style="46" hidden="1" customWidth="1"/>
    <col min="15812" max="16060" width="9.109375" style="46"/>
    <col min="16061" max="16061" width="5.6640625" style="46" customWidth="1"/>
    <col min="16062" max="16062" width="58.6640625" style="46" bestFit="1" customWidth="1"/>
    <col min="16063" max="16063" width="11.5546875" style="46" bestFit="1" customWidth="1"/>
    <col min="16064" max="16064" width="18.33203125" style="46" bestFit="1" customWidth="1"/>
    <col min="16065" max="16065" width="9.109375" style="46"/>
    <col min="16066" max="16067" width="0" style="46" hidden="1" customWidth="1"/>
    <col min="16068" max="16384" width="9.109375" style="46"/>
  </cols>
  <sheetData>
    <row r="1" spans="1:8" x14ac:dyDescent="0.25">
      <c r="A1" s="215" t="s">
        <v>0</v>
      </c>
      <c r="B1" s="76"/>
      <c r="C1" s="76"/>
    </row>
    <row r="2" spans="1:8" x14ac:dyDescent="0.25">
      <c r="A2" s="215" t="str">
        <f>'Delivery Rate Change Calc'!A2:H2</f>
        <v>2018 Electric Decoupling Filing</v>
      </c>
      <c r="B2" s="254"/>
      <c r="C2" s="254"/>
    </row>
    <row r="3" spans="1:8" x14ac:dyDescent="0.25">
      <c r="A3" s="215" t="s">
        <v>505</v>
      </c>
      <c r="B3" s="76"/>
      <c r="C3" s="76"/>
    </row>
    <row r="4" spans="1:8" x14ac:dyDescent="0.25">
      <c r="A4" s="275" t="str">
        <f>'Delivery Rate Change Calc'!A4:H4</f>
        <v>Proposed Effective May 1, 2018</v>
      </c>
      <c r="B4" s="254"/>
      <c r="C4" s="254"/>
    </row>
    <row r="5" spans="1:8" x14ac:dyDescent="0.25">
      <c r="D5" s="274" t="s">
        <v>365</v>
      </c>
      <c r="E5" s="274" t="s">
        <v>365</v>
      </c>
      <c r="F5" s="274" t="s">
        <v>365</v>
      </c>
      <c r="G5" s="274" t="s">
        <v>290</v>
      </c>
      <c r="H5" s="274" t="s">
        <v>290</v>
      </c>
    </row>
    <row r="6" spans="1:8" x14ac:dyDescent="0.25">
      <c r="C6" s="255" t="s">
        <v>467</v>
      </c>
      <c r="D6" s="256">
        <v>43070</v>
      </c>
      <c r="E6" s="256">
        <f>EDATE(D6,1)</f>
        <v>43101</v>
      </c>
      <c r="F6" s="256">
        <f t="shared" ref="F6:H6" si="0">EDATE(E6,1)</f>
        <v>43132</v>
      </c>
      <c r="G6" s="256">
        <f t="shared" si="0"/>
        <v>43160</v>
      </c>
      <c r="H6" s="256">
        <f t="shared" si="0"/>
        <v>43191</v>
      </c>
    </row>
    <row r="7" spans="1:8" s="258" customFormat="1" x14ac:dyDescent="0.25">
      <c r="A7" s="257" t="s">
        <v>468</v>
      </c>
    </row>
    <row r="8" spans="1:8" x14ac:dyDescent="0.25">
      <c r="A8" s="1" t="s">
        <v>469</v>
      </c>
      <c r="C8" s="167">
        <v>18239081</v>
      </c>
    </row>
    <row r="9" spans="1:8" x14ac:dyDescent="0.25">
      <c r="B9" s="46" t="s">
        <v>470</v>
      </c>
      <c r="C9" s="167">
        <v>25400411</v>
      </c>
      <c r="D9" s="253">
        <v>5735188.1299999999</v>
      </c>
      <c r="E9" s="102">
        <f t="shared" ref="E9:H9" si="1">D13</f>
        <v>4257903.24</v>
      </c>
      <c r="F9" s="102">
        <f t="shared" si="1"/>
        <v>2938695.0900000003</v>
      </c>
      <c r="G9" s="102">
        <f t="shared" si="1"/>
        <v>1710834.2700000003</v>
      </c>
      <c r="H9" s="102">
        <f t="shared" si="1"/>
        <v>541121.20759743615</v>
      </c>
    </row>
    <row r="10" spans="1:8" x14ac:dyDescent="0.25">
      <c r="B10" s="259" t="s">
        <v>471</v>
      </c>
      <c r="C10" s="167"/>
      <c r="D10" s="102"/>
      <c r="E10" s="102"/>
      <c r="F10" s="102"/>
      <c r="G10" s="102"/>
      <c r="H10" s="102"/>
    </row>
    <row r="11" spans="1:8" x14ac:dyDescent="0.25">
      <c r="B11" s="259" t="s">
        <v>472</v>
      </c>
      <c r="D11" s="482">
        <v>-1477284.8900000001</v>
      </c>
      <c r="E11" s="482">
        <v>-1319208.1499999999</v>
      </c>
      <c r="F11" s="482">
        <v>-1227860.82</v>
      </c>
      <c r="G11" s="260">
        <f>-'Amort Estimate'!D15</f>
        <v>-1169713.0624025641</v>
      </c>
      <c r="H11" s="260">
        <f>-'Amort Estimate'!E15</f>
        <v>-966400.17712903081</v>
      </c>
    </row>
    <row r="12" spans="1:8" x14ac:dyDescent="0.25">
      <c r="B12" s="46" t="s">
        <v>473</v>
      </c>
      <c r="D12" s="261">
        <f t="shared" ref="D12:H12" si="2">SUM(D10:D11)</f>
        <v>-1477284.8900000001</v>
      </c>
      <c r="E12" s="261">
        <f t="shared" si="2"/>
        <v>-1319208.1499999999</v>
      </c>
      <c r="F12" s="261">
        <f t="shared" si="2"/>
        <v>-1227860.82</v>
      </c>
      <c r="G12" s="261">
        <f t="shared" si="2"/>
        <v>-1169713.0624025641</v>
      </c>
      <c r="H12" s="261">
        <f t="shared" si="2"/>
        <v>-966400.17712903081</v>
      </c>
    </row>
    <row r="13" spans="1:8" x14ac:dyDescent="0.25">
      <c r="B13" s="46" t="s">
        <v>474</v>
      </c>
      <c r="D13" s="102">
        <f t="shared" ref="D13:H13" si="3">D9+D12</f>
        <v>4257903.24</v>
      </c>
      <c r="E13" s="102">
        <f t="shared" si="3"/>
        <v>2938695.0900000003</v>
      </c>
      <c r="F13" s="102">
        <f t="shared" si="3"/>
        <v>1710834.2700000003</v>
      </c>
      <c r="G13" s="102">
        <f t="shared" si="3"/>
        <v>541121.20759743615</v>
      </c>
      <c r="H13" s="102">
        <f t="shared" si="3"/>
        <v>-425278.96953159466</v>
      </c>
    </row>
    <row r="14" spans="1:8" x14ac:dyDescent="0.25">
      <c r="C14" s="167"/>
      <c r="F14" s="64"/>
      <c r="G14" s="64"/>
      <c r="H14" s="64"/>
    </row>
    <row r="15" spans="1:8" x14ac:dyDescent="0.25">
      <c r="A15" s="1" t="s">
        <v>475</v>
      </c>
      <c r="C15" s="167">
        <v>18237421</v>
      </c>
      <c r="F15" s="64"/>
      <c r="G15" s="64"/>
      <c r="H15" s="64"/>
    </row>
    <row r="16" spans="1:8" x14ac:dyDescent="0.25">
      <c r="B16" s="46" t="s">
        <v>470</v>
      </c>
      <c r="C16" s="167">
        <v>25400871</v>
      </c>
      <c r="D16" s="253">
        <v>0</v>
      </c>
      <c r="E16" s="102">
        <f t="shared" ref="E16:H16" si="4">D21</f>
        <v>-154152.79999999999</v>
      </c>
      <c r="F16" s="102">
        <f t="shared" si="4"/>
        <v>1144641.3506709996</v>
      </c>
      <c r="G16" s="102">
        <f t="shared" si="4"/>
        <v>848172.17067099968</v>
      </c>
      <c r="H16" s="102">
        <f t="shared" si="4"/>
        <v>523304.4644812824</v>
      </c>
    </row>
    <row r="17" spans="1:8" x14ac:dyDescent="0.25">
      <c r="B17" s="259" t="s">
        <v>471</v>
      </c>
      <c r="C17" s="167"/>
      <c r="D17" s="102"/>
      <c r="E17" s="102"/>
      <c r="F17" s="102"/>
      <c r="G17" s="102"/>
      <c r="H17" s="102"/>
    </row>
    <row r="18" spans="1:8" x14ac:dyDescent="0.25">
      <c r="B18" s="259" t="s">
        <v>476</v>
      </c>
      <c r="C18" s="167"/>
      <c r="D18" s="102"/>
      <c r="E18" s="262">
        <f>'One Time NonRes Alloc 2017'!E18</f>
        <v>1629651.5506709998</v>
      </c>
      <c r="F18" s="102"/>
      <c r="G18" s="102"/>
      <c r="H18" s="102"/>
    </row>
    <row r="19" spans="1:8" x14ac:dyDescent="0.25">
      <c r="B19" s="259" t="s">
        <v>472</v>
      </c>
      <c r="D19" s="482">
        <v>-154152.79999999999</v>
      </c>
      <c r="E19" s="482">
        <v>-330857.40000000002</v>
      </c>
      <c r="F19" s="482">
        <v>-296469.18</v>
      </c>
      <c r="G19" s="260">
        <f>-'Amort Estimate'!D24</f>
        <v>-324867.70618971728</v>
      </c>
      <c r="H19" s="260">
        <f>-'Amort Estimate'!E24</f>
        <v>-291843.9413075482</v>
      </c>
    </row>
    <row r="20" spans="1:8" x14ac:dyDescent="0.25">
      <c r="B20" s="46" t="s">
        <v>473</v>
      </c>
      <c r="D20" s="261">
        <f t="shared" ref="D20:H20" si="5">SUM(D17:D19)</f>
        <v>-154152.79999999999</v>
      </c>
      <c r="E20" s="261">
        <f t="shared" si="5"/>
        <v>1298794.1506709997</v>
      </c>
      <c r="F20" s="261">
        <f t="shared" si="5"/>
        <v>-296469.18</v>
      </c>
      <c r="G20" s="261">
        <f t="shared" si="5"/>
        <v>-324867.70618971728</v>
      </c>
      <c r="H20" s="261">
        <f t="shared" si="5"/>
        <v>-291843.9413075482</v>
      </c>
    </row>
    <row r="21" spans="1:8" x14ac:dyDescent="0.25">
      <c r="B21" s="46" t="s">
        <v>474</v>
      </c>
      <c r="D21" s="102">
        <f t="shared" ref="D21:H21" si="6">D16+D20</f>
        <v>-154152.79999999999</v>
      </c>
      <c r="E21" s="102">
        <f t="shared" si="6"/>
        <v>1144641.3506709996</v>
      </c>
      <c r="F21" s="102">
        <f t="shared" si="6"/>
        <v>848172.17067099968</v>
      </c>
      <c r="G21" s="102">
        <f t="shared" si="6"/>
        <v>523304.4644812824</v>
      </c>
      <c r="H21" s="102">
        <f t="shared" si="6"/>
        <v>231460.5231737342</v>
      </c>
    </row>
    <row r="22" spans="1:8" x14ac:dyDescent="0.25">
      <c r="D22" s="102"/>
      <c r="E22" s="102"/>
      <c r="F22" s="102"/>
      <c r="G22" s="102"/>
      <c r="H22" s="102"/>
    </row>
    <row r="23" spans="1:8" x14ac:dyDescent="0.25">
      <c r="A23" s="1" t="s">
        <v>477</v>
      </c>
      <c r="C23" s="167">
        <v>18237431</v>
      </c>
      <c r="D23" s="102"/>
      <c r="E23" s="102"/>
      <c r="F23" s="102"/>
      <c r="G23" s="102"/>
      <c r="H23" s="102"/>
    </row>
    <row r="24" spans="1:8" x14ac:dyDescent="0.25">
      <c r="B24" s="46" t="s">
        <v>470</v>
      </c>
      <c r="C24" s="167">
        <v>25400861</v>
      </c>
      <c r="D24" s="253">
        <v>0</v>
      </c>
      <c r="E24" s="102">
        <f t="shared" ref="E24:H24" si="7">D29</f>
        <v>-152267.75</v>
      </c>
      <c r="F24" s="102">
        <f t="shared" si="7"/>
        <v>1240435.3544160002</v>
      </c>
      <c r="G24" s="102">
        <f t="shared" si="7"/>
        <v>900983.93441600027</v>
      </c>
      <c r="H24" s="102">
        <f t="shared" si="7"/>
        <v>558122.93547662254</v>
      </c>
    </row>
    <row r="25" spans="1:8" x14ac:dyDescent="0.25">
      <c r="B25" s="259" t="s">
        <v>471</v>
      </c>
      <c r="C25" s="263"/>
      <c r="D25" s="102"/>
      <c r="E25" s="102"/>
      <c r="F25" s="102"/>
      <c r="G25" s="102"/>
      <c r="H25" s="102"/>
    </row>
    <row r="26" spans="1:8" x14ac:dyDescent="0.25">
      <c r="B26" s="259" t="s">
        <v>476</v>
      </c>
      <c r="C26" s="263"/>
      <c r="D26" s="102"/>
      <c r="E26" s="262">
        <f>'One Time NonRes Alloc 2017'!F18</f>
        <v>1745677.2044160001</v>
      </c>
      <c r="F26" s="102"/>
      <c r="G26" s="102"/>
      <c r="H26" s="102"/>
    </row>
    <row r="27" spans="1:8" x14ac:dyDescent="0.25">
      <c r="B27" s="259" t="s">
        <v>472</v>
      </c>
      <c r="D27" s="482">
        <v>-152267.75</v>
      </c>
      <c r="E27" s="482">
        <v>-352974.1</v>
      </c>
      <c r="F27" s="482">
        <v>-339451.42</v>
      </c>
      <c r="G27" s="260">
        <f>-'Amort Estimate'!D33</f>
        <v>-342860.99893937772</v>
      </c>
      <c r="H27" s="260">
        <f>-'Amort Estimate'!E33</f>
        <v>-311013.24560432252</v>
      </c>
    </row>
    <row r="28" spans="1:8" x14ac:dyDescent="0.25">
      <c r="B28" s="46" t="s">
        <v>473</v>
      </c>
      <c r="D28" s="261">
        <f t="shared" ref="D28:H28" si="8">SUM(D25:D27)</f>
        <v>-152267.75</v>
      </c>
      <c r="E28" s="261">
        <f t="shared" si="8"/>
        <v>1392703.1044160002</v>
      </c>
      <c r="F28" s="261">
        <f t="shared" si="8"/>
        <v>-339451.42</v>
      </c>
      <c r="G28" s="261">
        <f t="shared" si="8"/>
        <v>-342860.99893937772</v>
      </c>
      <c r="H28" s="261">
        <f t="shared" si="8"/>
        <v>-311013.24560432252</v>
      </c>
    </row>
    <row r="29" spans="1:8" x14ac:dyDescent="0.25">
      <c r="B29" s="46" t="s">
        <v>474</v>
      </c>
      <c r="D29" s="102">
        <f t="shared" ref="D29:H29" si="9">D24+D28</f>
        <v>-152267.75</v>
      </c>
      <c r="E29" s="102">
        <f t="shared" si="9"/>
        <v>1240435.3544160002</v>
      </c>
      <c r="F29" s="102">
        <f t="shared" si="9"/>
        <v>900983.93441600027</v>
      </c>
      <c r="G29" s="102">
        <f t="shared" si="9"/>
        <v>558122.93547662254</v>
      </c>
      <c r="H29" s="102">
        <f t="shared" si="9"/>
        <v>247109.68987230002</v>
      </c>
    </row>
    <row r="30" spans="1:8" x14ac:dyDescent="0.25">
      <c r="D30" s="102"/>
      <c r="E30" s="102"/>
      <c r="F30" s="102"/>
      <c r="G30" s="102"/>
      <c r="H30" s="102"/>
    </row>
    <row r="31" spans="1:8" x14ac:dyDescent="0.25">
      <c r="A31" s="1" t="s">
        <v>478</v>
      </c>
      <c r="C31" s="167">
        <v>18237441</v>
      </c>
      <c r="D31" s="102"/>
      <c r="E31" s="102"/>
      <c r="F31" s="102"/>
      <c r="G31" s="102"/>
      <c r="H31" s="102"/>
    </row>
    <row r="32" spans="1:8" x14ac:dyDescent="0.25">
      <c r="B32" s="46" t="s">
        <v>470</v>
      </c>
      <c r="C32" s="167">
        <v>25400841</v>
      </c>
      <c r="D32" s="253">
        <v>0</v>
      </c>
      <c r="E32" s="102">
        <f t="shared" ref="E32:H32" si="10">D37</f>
        <v>-23482.89</v>
      </c>
      <c r="F32" s="102">
        <f t="shared" si="10"/>
        <v>259504.88231000002</v>
      </c>
      <c r="G32" s="102">
        <f t="shared" si="10"/>
        <v>208583.38231000002</v>
      </c>
      <c r="H32" s="102">
        <f t="shared" si="10"/>
        <v>140680.218139423</v>
      </c>
    </row>
    <row r="33" spans="1:8" x14ac:dyDescent="0.25">
      <c r="B33" s="259" t="s">
        <v>471</v>
      </c>
      <c r="C33" s="263"/>
      <c r="D33" s="102"/>
      <c r="E33" s="102"/>
      <c r="F33" s="102"/>
      <c r="G33" s="102"/>
      <c r="H33" s="102"/>
    </row>
    <row r="34" spans="1:8" x14ac:dyDescent="0.25">
      <c r="B34" s="259" t="s">
        <v>476</v>
      </c>
      <c r="C34" s="263"/>
      <c r="D34" s="102"/>
      <c r="E34" s="262">
        <f>'One Time NonRes Alloc 2017'!G18</f>
        <v>337899.27231000003</v>
      </c>
      <c r="F34" s="102"/>
      <c r="G34" s="102"/>
      <c r="H34" s="102"/>
    </row>
    <row r="35" spans="1:8" x14ac:dyDescent="0.25">
      <c r="B35" s="259" t="s">
        <v>472</v>
      </c>
      <c r="D35" s="482">
        <v>-23482.89</v>
      </c>
      <c r="E35" s="482">
        <v>-54911.5</v>
      </c>
      <c r="F35" s="482">
        <v>-50921.5</v>
      </c>
      <c r="G35" s="260">
        <f>-'Amort Estimate'!D42</f>
        <v>-67903.164170577002</v>
      </c>
      <c r="H35" s="260">
        <f>-'Amort Estimate'!E42</f>
        <v>-63901.196931691615</v>
      </c>
    </row>
    <row r="36" spans="1:8" x14ac:dyDescent="0.25">
      <c r="B36" s="46" t="s">
        <v>473</v>
      </c>
      <c r="D36" s="261">
        <f t="shared" ref="D36:H36" si="11">SUM(D33:D35)</f>
        <v>-23482.89</v>
      </c>
      <c r="E36" s="261">
        <f t="shared" si="11"/>
        <v>282987.77231000003</v>
      </c>
      <c r="F36" s="261">
        <f t="shared" si="11"/>
        <v>-50921.5</v>
      </c>
      <c r="G36" s="261">
        <f t="shared" si="11"/>
        <v>-67903.164170577002</v>
      </c>
      <c r="H36" s="261">
        <f t="shared" si="11"/>
        <v>-63901.196931691615</v>
      </c>
    </row>
    <row r="37" spans="1:8" x14ac:dyDescent="0.25">
      <c r="B37" s="46" t="s">
        <v>474</v>
      </c>
      <c r="D37" s="102">
        <f t="shared" ref="D37:H37" si="12">D32+D36</f>
        <v>-23482.89</v>
      </c>
      <c r="E37" s="102">
        <f t="shared" si="12"/>
        <v>259504.88231000002</v>
      </c>
      <c r="F37" s="102">
        <f t="shared" si="12"/>
        <v>208583.38231000002</v>
      </c>
      <c r="G37" s="102">
        <f t="shared" si="12"/>
        <v>140680.218139423</v>
      </c>
      <c r="H37" s="102">
        <f t="shared" si="12"/>
        <v>76779.021207731392</v>
      </c>
    </row>
    <row r="38" spans="1:8" x14ac:dyDescent="0.25">
      <c r="D38" s="102"/>
      <c r="E38" s="102"/>
      <c r="F38" s="102"/>
      <c r="G38" s="102"/>
      <c r="H38" s="102"/>
    </row>
    <row r="39" spans="1:8" x14ac:dyDescent="0.25">
      <c r="A39" s="1" t="s">
        <v>479</v>
      </c>
      <c r="C39" s="67">
        <v>18239101</v>
      </c>
      <c r="F39" s="64"/>
      <c r="G39" s="64"/>
      <c r="H39" s="64"/>
    </row>
    <row r="40" spans="1:8" x14ac:dyDescent="0.25">
      <c r="B40" s="46" t="s">
        <v>470</v>
      </c>
      <c r="C40" s="67">
        <v>25400471</v>
      </c>
      <c r="D40" s="253">
        <v>-318387.59999999998</v>
      </c>
      <c r="E40" s="102">
        <f t="shared" ref="E40:H40" si="13">D44</f>
        <v>-255908.14999999997</v>
      </c>
      <c r="F40" s="102">
        <f t="shared" si="13"/>
        <v>-195081.91999999995</v>
      </c>
      <c r="G40" s="102">
        <f t="shared" si="13"/>
        <v>-131774.89999999997</v>
      </c>
      <c r="H40" s="102">
        <f t="shared" si="13"/>
        <v>-71910.782721859956</v>
      </c>
    </row>
    <row r="41" spans="1:8" x14ac:dyDescent="0.25">
      <c r="B41" s="259" t="s">
        <v>471</v>
      </c>
      <c r="C41" s="167"/>
      <c r="D41" s="102"/>
      <c r="E41" s="102"/>
      <c r="F41" s="102"/>
      <c r="G41" s="102"/>
      <c r="H41" s="102"/>
    </row>
    <row r="42" spans="1:8" x14ac:dyDescent="0.25">
      <c r="B42" s="259" t="s">
        <v>472</v>
      </c>
      <c r="D42" s="482">
        <v>62479.450000000004</v>
      </c>
      <c r="E42" s="482">
        <v>60826.23</v>
      </c>
      <c r="F42" s="482">
        <v>63307.02</v>
      </c>
      <c r="G42" s="260">
        <f>-'Amort Estimate'!D51</f>
        <v>59864.117278140002</v>
      </c>
      <c r="H42" s="260">
        <f>-'Amort Estimate'!E51</f>
        <v>60606.940262700002</v>
      </c>
    </row>
    <row r="43" spans="1:8" x14ac:dyDescent="0.25">
      <c r="B43" s="46" t="s">
        <v>473</v>
      </c>
      <c r="D43" s="261">
        <f t="shared" ref="D43:H43" si="14">SUM(D41:D42)</f>
        <v>62479.450000000004</v>
      </c>
      <c r="E43" s="261">
        <f t="shared" si="14"/>
        <v>60826.23</v>
      </c>
      <c r="F43" s="261">
        <f t="shared" si="14"/>
        <v>63307.02</v>
      </c>
      <c r="G43" s="261">
        <f t="shared" si="14"/>
        <v>59864.117278140002</v>
      </c>
      <c r="H43" s="261">
        <f t="shared" si="14"/>
        <v>60606.940262700002</v>
      </c>
    </row>
    <row r="44" spans="1:8" x14ac:dyDescent="0.25">
      <c r="B44" s="46" t="s">
        <v>474</v>
      </c>
      <c r="D44" s="102">
        <f t="shared" ref="D44:H44" si="15">D40+D43</f>
        <v>-255908.14999999997</v>
      </c>
      <c r="E44" s="102">
        <f t="shared" si="15"/>
        <v>-195081.91999999995</v>
      </c>
      <c r="F44" s="102">
        <f t="shared" si="15"/>
        <v>-131774.89999999997</v>
      </c>
      <c r="G44" s="102">
        <f t="shared" si="15"/>
        <v>-71910.782721859956</v>
      </c>
      <c r="H44" s="102">
        <f t="shared" si="15"/>
        <v>-11303.842459159954</v>
      </c>
    </row>
    <row r="45" spans="1:8" x14ac:dyDescent="0.25">
      <c r="D45" s="102"/>
      <c r="E45" s="102"/>
      <c r="F45" s="102"/>
      <c r="G45" s="102"/>
      <c r="H45" s="102"/>
    </row>
    <row r="46" spans="1:8" x14ac:dyDescent="0.25">
      <c r="A46" s="1" t="s">
        <v>480</v>
      </c>
      <c r="C46" s="67">
        <v>18239111</v>
      </c>
      <c r="F46" s="64"/>
      <c r="G46" s="64"/>
      <c r="H46" s="64"/>
    </row>
    <row r="47" spans="1:8" x14ac:dyDescent="0.25">
      <c r="B47" s="46" t="s">
        <v>470</v>
      </c>
      <c r="C47" s="67">
        <v>25400481</v>
      </c>
      <c r="D47" s="253">
        <v>-146353.32</v>
      </c>
      <c r="E47" s="102">
        <f t="shared" ref="E47:H47" si="16">D51</f>
        <v>-135995.30000000002</v>
      </c>
      <c r="F47" s="102">
        <f t="shared" si="16"/>
        <v>-125447.54000000002</v>
      </c>
      <c r="G47" s="102">
        <f t="shared" si="16"/>
        <v>-114880.48000000003</v>
      </c>
      <c r="H47" s="102">
        <f t="shared" si="16"/>
        <v>-104391.96726832002</v>
      </c>
    </row>
    <row r="48" spans="1:8" x14ac:dyDescent="0.25">
      <c r="B48" s="259" t="s">
        <v>471</v>
      </c>
      <c r="C48" s="167"/>
      <c r="D48" s="102"/>
      <c r="E48" s="102"/>
      <c r="F48" s="102"/>
      <c r="G48" s="102"/>
      <c r="H48" s="102"/>
    </row>
    <row r="49" spans="1:8" x14ac:dyDescent="0.25">
      <c r="B49" s="259" t="s">
        <v>472</v>
      </c>
      <c r="D49" s="482">
        <v>10358.02</v>
      </c>
      <c r="E49" s="482">
        <v>10547.76</v>
      </c>
      <c r="F49" s="482">
        <v>10567.06</v>
      </c>
      <c r="G49" s="260">
        <f>-'Amort Estimate'!D60</f>
        <v>10488.512731680001</v>
      </c>
      <c r="H49" s="260">
        <f>-'Amort Estimate'!E60</f>
        <v>10447.636324560001</v>
      </c>
    </row>
    <row r="50" spans="1:8" x14ac:dyDescent="0.25">
      <c r="B50" s="46" t="s">
        <v>473</v>
      </c>
      <c r="D50" s="261">
        <f t="shared" ref="D50:H50" si="17">SUM(D48:D49)</f>
        <v>10358.02</v>
      </c>
      <c r="E50" s="261">
        <f t="shared" si="17"/>
        <v>10547.76</v>
      </c>
      <c r="F50" s="261">
        <f t="shared" si="17"/>
        <v>10567.06</v>
      </c>
      <c r="G50" s="261">
        <f t="shared" si="17"/>
        <v>10488.512731680001</v>
      </c>
      <c r="H50" s="261">
        <f t="shared" si="17"/>
        <v>10447.636324560001</v>
      </c>
    </row>
    <row r="51" spans="1:8" x14ac:dyDescent="0.25">
      <c r="B51" s="46" t="s">
        <v>474</v>
      </c>
      <c r="D51" s="102">
        <f t="shared" ref="D51:H51" si="18">D47+D50</f>
        <v>-135995.30000000002</v>
      </c>
      <c r="E51" s="102">
        <f t="shared" si="18"/>
        <v>-125447.54000000002</v>
      </c>
      <c r="F51" s="102">
        <f t="shared" si="18"/>
        <v>-114880.48000000003</v>
      </c>
      <c r="G51" s="102">
        <f t="shared" si="18"/>
        <v>-104391.96726832002</v>
      </c>
      <c r="H51" s="102">
        <f t="shared" si="18"/>
        <v>-93944.330943760026</v>
      </c>
    </row>
    <row r="52" spans="1:8" x14ac:dyDescent="0.25">
      <c r="D52" s="102"/>
      <c r="E52" s="102"/>
      <c r="F52" s="102"/>
      <c r="G52" s="102"/>
      <c r="H52" s="102"/>
    </row>
    <row r="53" spans="1:8" x14ac:dyDescent="0.25">
      <c r="A53" s="1" t="s">
        <v>481</v>
      </c>
      <c r="C53" s="67">
        <v>18237411</v>
      </c>
      <c r="F53" s="64"/>
      <c r="G53" s="64"/>
      <c r="H53" s="64"/>
    </row>
    <row r="54" spans="1:8" x14ac:dyDescent="0.25">
      <c r="B54" s="46" t="s">
        <v>470</v>
      </c>
      <c r="C54" s="67">
        <v>25400911</v>
      </c>
      <c r="D54" s="253">
        <v>0</v>
      </c>
      <c r="E54" s="102">
        <f t="shared" ref="E54:H54" si="19">D59</f>
        <v>-24025.48</v>
      </c>
      <c r="F54" s="102">
        <f t="shared" si="19"/>
        <v>268047.02260300005</v>
      </c>
      <c r="G54" s="102">
        <f t="shared" si="19"/>
        <v>146853.39260300004</v>
      </c>
      <c r="H54" s="102">
        <f t="shared" si="19"/>
        <v>77851.933368632919</v>
      </c>
    </row>
    <row r="55" spans="1:8" x14ac:dyDescent="0.25">
      <c r="B55" s="259" t="s">
        <v>471</v>
      </c>
      <c r="C55" s="167"/>
      <c r="D55" s="102"/>
      <c r="E55" s="102"/>
      <c r="F55" s="102"/>
      <c r="G55" s="102"/>
      <c r="H55" s="102"/>
    </row>
    <row r="56" spans="1:8" x14ac:dyDescent="0.25">
      <c r="B56" s="259" t="s">
        <v>476</v>
      </c>
      <c r="C56" s="167"/>
      <c r="D56" s="102"/>
      <c r="E56" s="262">
        <f>'One Time NonRes Alloc 2017'!H18</f>
        <v>357847.54260300001</v>
      </c>
      <c r="F56" s="102"/>
      <c r="G56" s="102"/>
      <c r="H56" s="102"/>
    </row>
    <row r="57" spans="1:8" x14ac:dyDescent="0.25">
      <c r="B57" s="259" t="s">
        <v>472</v>
      </c>
      <c r="D57" s="482">
        <v>-24025.48</v>
      </c>
      <c r="E57" s="482">
        <v>-65775.039999999994</v>
      </c>
      <c r="F57" s="482">
        <v>-121193.63</v>
      </c>
      <c r="G57" s="260">
        <f>-'Amort Estimate'!D69</f>
        <v>-69001.459234367125</v>
      </c>
      <c r="H57" s="260">
        <f>-'Amort Estimate'!E69</f>
        <v>-67206.682079241466</v>
      </c>
    </row>
    <row r="58" spans="1:8" x14ac:dyDescent="0.25">
      <c r="B58" s="46" t="s">
        <v>473</v>
      </c>
      <c r="D58" s="261">
        <f t="shared" ref="D58:H58" si="20">SUM(D55:D57)</f>
        <v>-24025.48</v>
      </c>
      <c r="E58" s="261">
        <f t="shared" si="20"/>
        <v>292072.50260300003</v>
      </c>
      <c r="F58" s="261">
        <f t="shared" si="20"/>
        <v>-121193.63</v>
      </c>
      <c r="G58" s="261">
        <f t="shared" si="20"/>
        <v>-69001.459234367125</v>
      </c>
      <c r="H58" s="261">
        <f t="shared" si="20"/>
        <v>-67206.682079241466</v>
      </c>
    </row>
    <row r="59" spans="1:8" x14ac:dyDescent="0.25">
      <c r="B59" s="46" t="s">
        <v>474</v>
      </c>
      <c r="D59" s="102">
        <f t="shared" ref="D59:H59" si="21">D54+D58</f>
        <v>-24025.48</v>
      </c>
      <c r="E59" s="102">
        <f t="shared" si="21"/>
        <v>268047.02260300005</v>
      </c>
      <c r="F59" s="102">
        <f t="shared" si="21"/>
        <v>146853.39260300004</v>
      </c>
      <c r="G59" s="102">
        <f t="shared" si="21"/>
        <v>77851.933368632919</v>
      </c>
      <c r="H59" s="102">
        <f t="shared" si="21"/>
        <v>10645.251289391454</v>
      </c>
    </row>
    <row r="60" spans="1:8" x14ac:dyDescent="0.25">
      <c r="D60" s="102"/>
      <c r="E60" s="102"/>
      <c r="F60" s="102"/>
      <c r="G60" s="102"/>
      <c r="H60" s="102"/>
    </row>
    <row r="61" spans="1:8" x14ac:dyDescent="0.25">
      <c r="A61" s="215" t="s">
        <v>482</v>
      </c>
      <c r="C61" s="167">
        <v>18238141</v>
      </c>
      <c r="F61" s="64"/>
      <c r="G61" s="64"/>
      <c r="H61" s="64"/>
    </row>
    <row r="62" spans="1:8" x14ac:dyDescent="0.25">
      <c r="B62" s="46" t="s">
        <v>470</v>
      </c>
      <c r="C62" s="167">
        <v>25400341</v>
      </c>
      <c r="D62" s="253">
        <v>-2685103.97</v>
      </c>
      <c r="E62" s="102">
        <f t="shared" ref="E62:H62" si="22">D66</f>
        <v>-5571892.9399999995</v>
      </c>
      <c r="F62" s="102">
        <f t="shared" si="22"/>
        <v>-2236315.6899999995</v>
      </c>
      <c r="G62" s="102">
        <f t="shared" si="22"/>
        <v>-2236315.6899999995</v>
      </c>
      <c r="H62" s="102">
        <f t="shared" si="22"/>
        <v>-2236315.6899999995</v>
      </c>
    </row>
    <row r="63" spans="1:8" s="264" customFormat="1" x14ac:dyDescent="0.25">
      <c r="B63" s="259" t="s">
        <v>471</v>
      </c>
      <c r="C63" s="265"/>
      <c r="D63" s="266">
        <v>0</v>
      </c>
      <c r="E63" s="266">
        <v>0</v>
      </c>
      <c r="F63" s="266">
        <v>0</v>
      </c>
      <c r="G63" s="266">
        <v>0</v>
      </c>
      <c r="H63" s="266">
        <v>0</v>
      </c>
    </row>
    <row r="64" spans="1:8" s="259" customFormat="1" x14ac:dyDescent="0.25">
      <c r="B64" s="259" t="s">
        <v>483</v>
      </c>
      <c r="C64" s="267"/>
      <c r="D64" s="482">
        <v>-2886788.9699999997</v>
      </c>
      <c r="E64" s="482">
        <v>3335577.25</v>
      </c>
      <c r="F64" s="260">
        <v>0</v>
      </c>
      <c r="G64" s="260">
        <v>0</v>
      </c>
      <c r="H64" s="260">
        <v>0</v>
      </c>
    </row>
    <row r="65" spans="1:8" x14ac:dyDescent="0.25">
      <c r="B65" s="46" t="s">
        <v>473</v>
      </c>
      <c r="D65" s="261">
        <f t="shared" ref="D65:H65" si="23">SUM(D63:D64)</f>
        <v>-2886788.9699999997</v>
      </c>
      <c r="E65" s="261">
        <f t="shared" si="23"/>
        <v>3335577.25</v>
      </c>
      <c r="F65" s="261">
        <f t="shared" si="23"/>
        <v>0</v>
      </c>
      <c r="G65" s="261">
        <f t="shared" si="23"/>
        <v>0</v>
      </c>
      <c r="H65" s="261">
        <f t="shared" si="23"/>
        <v>0</v>
      </c>
    </row>
    <row r="66" spans="1:8" x14ac:dyDescent="0.25">
      <c r="B66" s="46" t="s">
        <v>474</v>
      </c>
      <c r="D66" s="102">
        <f t="shared" ref="D66:H66" si="24">D62+D65</f>
        <v>-5571892.9399999995</v>
      </c>
      <c r="E66" s="102">
        <f t="shared" si="24"/>
        <v>-2236315.6899999995</v>
      </c>
      <c r="F66" s="102">
        <f t="shared" si="24"/>
        <v>-2236315.6899999995</v>
      </c>
      <c r="G66" s="102">
        <f t="shared" si="24"/>
        <v>-2236315.6899999995</v>
      </c>
      <c r="H66" s="102">
        <f t="shared" si="24"/>
        <v>-2236315.6899999995</v>
      </c>
    </row>
    <row r="67" spans="1:8" x14ac:dyDescent="0.25">
      <c r="F67" s="64"/>
      <c r="G67" s="64"/>
      <c r="H67" s="64"/>
    </row>
    <row r="68" spans="1:8" x14ac:dyDescent="0.25">
      <c r="A68" s="215" t="s">
        <v>484</v>
      </c>
      <c r="C68" s="167">
        <v>18237201</v>
      </c>
      <c r="F68" s="64"/>
      <c r="G68" s="64"/>
      <c r="H68" s="64"/>
    </row>
    <row r="69" spans="1:8" x14ac:dyDescent="0.25">
      <c r="B69" s="46" t="s">
        <v>470</v>
      </c>
      <c r="C69" s="167">
        <v>25400601</v>
      </c>
      <c r="D69" s="253">
        <v>0</v>
      </c>
      <c r="E69" s="102">
        <f>D74</f>
        <v>-152462.81</v>
      </c>
      <c r="F69" s="102">
        <f>E74</f>
        <v>5310509.8987190006</v>
      </c>
      <c r="G69" s="102">
        <f>F74</f>
        <v>5310509.8987190006</v>
      </c>
      <c r="H69" s="102">
        <f t="shared" ref="H69" si="25">G74</f>
        <v>5310509.8987190006</v>
      </c>
    </row>
    <row r="70" spans="1:8" s="264" customFormat="1" x14ac:dyDescent="0.25">
      <c r="B70" s="259" t="s">
        <v>471</v>
      </c>
      <c r="C70" s="259"/>
      <c r="D70" s="266">
        <v>0</v>
      </c>
      <c r="E70" s="266">
        <v>0</v>
      </c>
      <c r="F70" s="266">
        <v>0</v>
      </c>
      <c r="G70" s="266">
        <v>0</v>
      </c>
      <c r="H70" s="266">
        <v>0</v>
      </c>
    </row>
    <row r="71" spans="1:8" s="264" customFormat="1" x14ac:dyDescent="0.25">
      <c r="B71" s="259" t="s">
        <v>485</v>
      </c>
      <c r="C71" s="259"/>
      <c r="D71" s="266"/>
      <c r="E71" s="260">
        <f>'One Time NonRes Alloc 2017'!E22</f>
        <v>4602111.2887190003</v>
      </c>
      <c r="F71" s="266"/>
      <c r="G71" s="266"/>
      <c r="H71" s="266"/>
    </row>
    <row r="72" spans="1:8" s="259" customFormat="1" x14ac:dyDescent="0.25">
      <c r="B72" s="259" t="s">
        <v>483</v>
      </c>
      <c r="C72" s="267"/>
      <c r="D72" s="482">
        <v>-152462.81</v>
      </c>
      <c r="E72" s="482">
        <v>860861.42</v>
      </c>
      <c r="F72" s="260">
        <v>0</v>
      </c>
      <c r="G72" s="260">
        <v>0</v>
      </c>
      <c r="H72" s="260">
        <v>0</v>
      </c>
    </row>
    <row r="73" spans="1:8" x14ac:dyDescent="0.25">
      <c r="B73" s="46" t="s">
        <v>473</v>
      </c>
      <c r="D73" s="261">
        <f t="shared" ref="D73:H73" si="26">SUM(D70:D72)</f>
        <v>-152462.81</v>
      </c>
      <c r="E73" s="261">
        <f t="shared" si="26"/>
        <v>5462972.7087190002</v>
      </c>
      <c r="F73" s="261">
        <f t="shared" si="26"/>
        <v>0</v>
      </c>
      <c r="G73" s="261">
        <f t="shared" si="26"/>
        <v>0</v>
      </c>
      <c r="H73" s="261">
        <f t="shared" si="26"/>
        <v>0</v>
      </c>
    </row>
    <row r="74" spans="1:8" x14ac:dyDescent="0.25">
      <c r="B74" s="46" t="s">
        <v>474</v>
      </c>
      <c r="D74" s="102">
        <f t="shared" ref="D74:H74" si="27">D69+D73</f>
        <v>-152462.81</v>
      </c>
      <c r="E74" s="102">
        <f t="shared" si="27"/>
        <v>5310509.8987190006</v>
      </c>
      <c r="F74" s="102">
        <f t="shared" si="27"/>
        <v>5310509.8987190006</v>
      </c>
      <c r="G74" s="102">
        <f t="shared" si="27"/>
        <v>5310509.8987190006</v>
      </c>
      <c r="H74" s="102">
        <f t="shared" si="27"/>
        <v>5310509.8987190006</v>
      </c>
    </row>
    <row r="75" spans="1:8" x14ac:dyDescent="0.25">
      <c r="F75" s="64"/>
      <c r="G75" s="64"/>
      <c r="H75" s="64"/>
    </row>
    <row r="76" spans="1:8" x14ac:dyDescent="0.25">
      <c r="A76" s="215" t="s">
        <v>486</v>
      </c>
      <c r="C76" s="167">
        <v>18237211</v>
      </c>
      <c r="F76" s="64"/>
      <c r="G76" s="64"/>
      <c r="H76" s="64"/>
    </row>
    <row r="77" spans="1:8" x14ac:dyDescent="0.25">
      <c r="B77" s="46" t="s">
        <v>470</v>
      </c>
      <c r="C77" s="167">
        <v>25400611</v>
      </c>
      <c r="D77" s="253">
        <v>0</v>
      </c>
      <c r="E77" s="102">
        <f t="shared" ref="E77:H77" si="28">D82</f>
        <v>23158.12</v>
      </c>
      <c r="F77" s="102">
        <f t="shared" si="28"/>
        <v>4866591.7570240004</v>
      </c>
      <c r="G77" s="102">
        <f t="shared" si="28"/>
        <v>4866591.7570240004</v>
      </c>
      <c r="H77" s="102">
        <f t="shared" si="28"/>
        <v>4866591.7570240004</v>
      </c>
    </row>
    <row r="78" spans="1:8" x14ac:dyDescent="0.25">
      <c r="A78" s="264"/>
      <c r="B78" s="259" t="s">
        <v>471</v>
      </c>
      <c r="C78" s="259"/>
      <c r="D78" s="266">
        <v>0</v>
      </c>
      <c r="E78" s="266">
        <v>0</v>
      </c>
      <c r="F78" s="266">
        <v>0</v>
      </c>
      <c r="G78" s="266">
        <v>0</v>
      </c>
      <c r="H78" s="266">
        <v>0</v>
      </c>
    </row>
    <row r="79" spans="1:8" x14ac:dyDescent="0.25">
      <c r="A79" s="264"/>
      <c r="B79" s="259" t="s">
        <v>485</v>
      </c>
      <c r="C79" s="259"/>
      <c r="D79" s="266"/>
      <c r="E79" s="260">
        <f>'One Time NonRes Alloc 2017'!F22</f>
        <v>4929765.9770240001</v>
      </c>
      <c r="F79" s="266"/>
      <c r="G79" s="266"/>
      <c r="H79" s="266"/>
    </row>
    <row r="80" spans="1:8" x14ac:dyDescent="0.25">
      <c r="A80" s="259"/>
      <c r="B80" s="259" t="s">
        <v>483</v>
      </c>
      <c r="C80" s="267"/>
      <c r="D80" s="482">
        <v>23158.12</v>
      </c>
      <c r="E80" s="482">
        <v>-86332.34</v>
      </c>
      <c r="F80" s="260">
        <v>0</v>
      </c>
      <c r="G80" s="260">
        <v>0</v>
      </c>
      <c r="H80" s="260">
        <v>0</v>
      </c>
    </row>
    <row r="81" spans="1:8" x14ac:dyDescent="0.25">
      <c r="B81" s="46" t="s">
        <v>473</v>
      </c>
      <c r="D81" s="261">
        <f t="shared" ref="D81:H81" si="29">SUM(D78:D80)</f>
        <v>23158.12</v>
      </c>
      <c r="E81" s="261">
        <f t="shared" si="29"/>
        <v>4843433.6370240003</v>
      </c>
      <c r="F81" s="261">
        <f t="shared" si="29"/>
        <v>0</v>
      </c>
      <c r="G81" s="261">
        <f t="shared" si="29"/>
        <v>0</v>
      </c>
      <c r="H81" s="261">
        <f t="shared" si="29"/>
        <v>0</v>
      </c>
    </row>
    <row r="82" spans="1:8" x14ac:dyDescent="0.25">
      <c r="B82" s="46" t="s">
        <v>474</v>
      </c>
      <c r="D82" s="102">
        <f t="shared" ref="D82:H82" si="30">D77+D81</f>
        <v>23158.12</v>
      </c>
      <c r="E82" s="102">
        <f t="shared" si="30"/>
        <v>4866591.7570240004</v>
      </c>
      <c r="F82" s="102">
        <f t="shared" si="30"/>
        <v>4866591.7570240004</v>
      </c>
      <c r="G82" s="102">
        <f t="shared" si="30"/>
        <v>4866591.7570240004</v>
      </c>
      <c r="H82" s="102">
        <f t="shared" si="30"/>
        <v>4866591.7570240004</v>
      </c>
    </row>
    <row r="83" spans="1:8" x14ac:dyDescent="0.25">
      <c r="F83" s="64"/>
      <c r="G83" s="64"/>
      <c r="H83" s="64"/>
    </row>
    <row r="84" spans="1:8" x14ac:dyDescent="0.25">
      <c r="A84" s="215" t="s">
        <v>487</v>
      </c>
      <c r="C84" s="167">
        <v>18237221</v>
      </c>
      <c r="F84" s="64"/>
      <c r="G84" s="64"/>
      <c r="H84" s="64"/>
    </row>
    <row r="85" spans="1:8" x14ac:dyDescent="0.25">
      <c r="B85" s="46" t="s">
        <v>470</v>
      </c>
      <c r="C85" s="167">
        <v>25400621</v>
      </c>
      <c r="D85" s="253">
        <v>0</v>
      </c>
      <c r="E85" s="102">
        <f t="shared" ref="E85:H85" si="31">D90</f>
        <v>94681.86</v>
      </c>
      <c r="F85" s="102">
        <f t="shared" si="31"/>
        <v>1296197.4555900001</v>
      </c>
      <c r="G85" s="102">
        <f t="shared" si="31"/>
        <v>1296197.4555900001</v>
      </c>
      <c r="H85" s="102">
        <f t="shared" si="31"/>
        <v>1296197.4555900001</v>
      </c>
    </row>
    <row r="86" spans="1:8" x14ac:dyDescent="0.25">
      <c r="A86" s="264"/>
      <c r="B86" s="259" t="s">
        <v>471</v>
      </c>
      <c r="C86" s="259"/>
      <c r="D86" s="266">
        <v>0</v>
      </c>
      <c r="E86" s="266">
        <v>0</v>
      </c>
      <c r="F86" s="266">
        <v>0</v>
      </c>
      <c r="G86" s="266">
        <v>0</v>
      </c>
      <c r="H86" s="266">
        <v>0</v>
      </c>
    </row>
    <row r="87" spans="1:8" x14ac:dyDescent="0.25">
      <c r="A87" s="264"/>
      <c r="B87" s="259" t="s">
        <v>485</v>
      </c>
      <c r="C87" s="259"/>
      <c r="D87" s="266"/>
      <c r="E87" s="260">
        <f>'One Time NonRes Alloc 2017'!G22</f>
        <v>954222.42559000012</v>
      </c>
      <c r="F87" s="266"/>
      <c r="G87" s="266"/>
      <c r="H87" s="266"/>
    </row>
    <row r="88" spans="1:8" x14ac:dyDescent="0.25">
      <c r="A88" s="259"/>
      <c r="B88" s="259" t="s">
        <v>483</v>
      </c>
      <c r="C88" s="267"/>
      <c r="D88" s="482">
        <v>94681.86</v>
      </c>
      <c r="E88" s="482">
        <v>247293.17</v>
      </c>
      <c r="F88" s="260">
        <v>0</v>
      </c>
      <c r="G88" s="260">
        <v>0</v>
      </c>
      <c r="H88" s="260">
        <v>0</v>
      </c>
    </row>
    <row r="89" spans="1:8" x14ac:dyDescent="0.25">
      <c r="B89" s="46" t="s">
        <v>473</v>
      </c>
      <c r="D89" s="261">
        <f t="shared" ref="D89:H89" si="32">SUM(D86:D88)</f>
        <v>94681.86</v>
      </c>
      <c r="E89" s="261">
        <f t="shared" si="32"/>
        <v>1201515.59559</v>
      </c>
      <c r="F89" s="261">
        <f t="shared" si="32"/>
        <v>0</v>
      </c>
      <c r="G89" s="261">
        <f t="shared" si="32"/>
        <v>0</v>
      </c>
      <c r="H89" s="261">
        <f t="shared" si="32"/>
        <v>0</v>
      </c>
    </row>
    <row r="90" spans="1:8" x14ac:dyDescent="0.25">
      <c r="B90" s="46" t="s">
        <v>474</v>
      </c>
      <c r="D90" s="102">
        <f t="shared" ref="D90:H90" si="33">D85+D89</f>
        <v>94681.86</v>
      </c>
      <c r="E90" s="102">
        <f t="shared" si="33"/>
        <v>1296197.4555900001</v>
      </c>
      <c r="F90" s="102">
        <f t="shared" si="33"/>
        <v>1296197.4555900001</v>
      </c>
      <c r="G90" s="102">
        <f t="shared" si="33"/>
        <v>1296197.4555900001</v>
      </c>
      <c r="H90" s="102">
        <f t="shared" si="33"/>
        <v>1296197.4555900001</v>
      </c>
    </row>
    <row r="91" spans="1:8" x14ac:dyDescent="0.25">
      <c r="F91" s="64"/>
      <c r="G91" s="64"/>
      <c r="H91" s="64"/>
    </row>
    <row r="92" spans="1:8" x14ac:dyDescent="0.25">
      <c r="A92" s="215" t="s">
        <v>488</v>
      </c>
      <c r="C92" s="67">
        <v>18238181</v>
      </c>
      <c r="F92" s="64"/>
      <c r="G92" s="64"/>
      <c r="H92" s="64"/>
    </row>
    <row r="93" spans="1:8" x14ac:dyDescent="0.25">
      <c r="B93" s="46" t="s">
        <v>470</v>
      </c>
      <c r="C93" s="67">
        <v>25400381</v>
      </c>
      <c r="D93" s="253">
        <v>-110665.89</v>
      </c>
      <c r="E93" s="102">
        <f>D97</f>
        <v>313287.1599999998</v>
      </c>
      <c r="F93" s="102">
        <f>E97</f>
        <v>230661.45999999979</v>
      </c>
      <c r="G93" s="102">
        <f>F97</f>
        <v>230661.45999999979</v>
      </c>
      <c r="H93" s="102">
        <f t="shared" ref="H93" si="34">G97</f>
        <v>230661.45999999979</v>
      </c>
    </row>
    <row r="94" spans="1:8" x14ac:dyDescent="0.25">
      <c r="A94" s="264"/>
      <c r="B94" s="259" t="s">
        <v>471</v>
      </c>
      <c r="C94" s="259"/>
      <c r="D94" s="266">
        <v>0</v>
      </c>
      <c r="E94" s="266">
        <v>0</v>
      </c>
      <c r="F94" s="266">
        <v>0</v>
      </c>
      <c r="G94" s="266">
        <v>0</v>
      </c>
      <c r="H94" s="266">
        <v>0</v>
      </c>
    </row>
    <row r="95" spans="1:8" x14ac:dyDescent="0.25">
      <c r="A95" s="259"/>
      <c r="B95" s="259" t="s">
        <v>483</v>
      </c>
      <c r="C95" s="267"/>
      <c r="D95" s="482">
        <v>423953.04999999981</v>
      </c>
      <c r="E95" s="482">
        <v>-82625.7</v>
      </c>
      <c r="F95" s="260">
        <v>0</v>
      </c>
      <c r="G95" s="260">
        <v>0</v>
      </c>
      <c r="H95" s="260">
        <v>0</v>
      </c>
    </row>
    <row r="96" spans="1:8" x14ac:dyDescent="0.25">
      <c r="B96" s="46" t="s">
        <v>473</v>
      </c>
      <c r="D96" s="261">
        <f t="shared" ref="D96:H96" si="35">SUM(D94:D95)</f>
        <v>423953.04999999981</v>
      </c>
      <c r="E96" s="261">
        <f t="shared" si="35"/>
        <v>-82625.7</v>
      </c>
      <c r="F96" s="261">
        <f t="shared" si="35"/>
        <v>0</v>
      </c>
      <c r="G96" s="261">
        <f t="shared" si="35"/>
        <v>0</v>
      </c>
      <c r="H96" s="261">
        <f t="shared" si="35"/>
        <v>0</v>
      </c>
    </row>
    <row r="97" spans="1:8" x14ac:dyDescent="0.25">
      <c r="B97" s="46" t="s">
        <v>474</v>
      </c>
      <c r="D97" s="102">
        <f t="shared" ref="D97:H97" si="36">D93+D96</f>
        <v>313287.1599999998</v>
      </c>
      <c r="E97" s="102">
        <f t="shared" si="36"/>
        <v>230661.45999999979</v>
      </c>
      <c r="F97" s="102">
        <f t="shared" si="36"/>
        <v>230661.45999999979</v>
      </c>
      <c r="G97" s="102">
        <f t="shared" si="36"/>
        <v>230661.45999999979</v>
      </c>
      <c r="H97" s="102">
        <f t="shared" si="36"/>
        <v>230661.45999999979</v>
      </c>
    </row>
    <row r="98" spans="1:8" x14ac:dyDescent="0.25">
      <c r="F98" s="64"/>
      <c r="G98" s="64"/>
      <c r="H98" s="64"/>
    </row>
    <row r="99" spans="1:8" x14ac:dyDescent="0.25">
      <c r="A99" s="215" t="s">
        <v>489</v>
      </c>
      <c r="C99" s="67">
        <v>18238191</v>
      </c>
      <c r="F99" s="64"/>
      <c r="G99" s="64"/>
      <c r="H99" s="64"/>
    </row>
    <row r="100" spans="1:8" x14ac:dyDescent="0.25">
      <c r="B100" s="46" t="s">
        <v>470</v>
      </c>
      <c r="C100" s="67">
        <v>25400391</v>
      </c>
      <c r="D100" s="253">
        <v>-56928.89</v>
      </c>
      <c r="E100" s="102">
        <f>D104</f>
        <v>246821.79999999993</v>
      </c>
      <c r="F100" s="102">
        <f>E104</f>
        <v>-122024.26000000007</v>
      </c>
      <c r="G100" s="102">
        <f>F104</f>
        <v>-122024.26000000007</v>
      </c>
      <c r="H100" s="102">
        <f t="shared" ref="H100" si="37">G104</f>
        <v>-122024.26000000007</v>
      </c>
    </row>
    <row r="101" spans="1:8" x14ac:dyDescent="0.25">
      <c r="A101" s="264"/>
      <c r="B101" s="259" t="s">
        <v>471</v>
      </c>
      <c r="C101" s="259"/>
      <c r="D101" s="266">
        <v>0</v>
      </c>
      <c r="E101" s="266">
        <v>0</v>
      </c>
      <c r="F101" s="266">
        <v>0</v>
      </c>
      <c r="G101" s="266">
        <v>0</v>
      </c>
      <c r="H101" s="266">
        <v>0</v>
      </c>
    </row>
    <row r="102" spans="1:8" x14ac:dyDescent="0.25">
      <c r="A102" s="259"/>
      <c r="B102" s="259" t="s">
        <v>483</v>
      </c>
      <c r="C102" s="267"/>
      <c r="D102" s="482">
        <v>303750.68999999994</v>
      </c>
      <c r="E102" s="482">
        <v>-368846.06</v>
      </c>
      <c r="F102" s="260">
        <v>0</v>
      </c>
      <c r="G102" s="260">
        <v>0</v>
      </c>
      <c r="H102" s="260">
        <v>0</v>
      </c>
    </row>
    <row r="103" spans="1:8" x14ac:dyDescent="0.25">
      <c r="B103" s="46" t="s">
        <v>473</v>
      </c>
      <c r="D103" s="261">
        <f t="shared" ref="D103:H103" si="38">SUM(D101:D102)</f>
        <v>303750.68999999994</v>
      </c>
      <c r="E103" s="261">
        <f t="shared" si="38"/>
        <v>-368846.06</v>
      </c>
      <c r="F103" s="261">
        <f t="shared" si="38"/>
        <v>0</v>
      </c>
      <c r="G103" s="261">
        <f t="shared" si="38"/>
        <v>0</v>
      </c>
      <c r="H103" s="261">
        <f t="shared" si="38"/>
        <v>0</v>
      </c>
    </row>
    <row r="104" spans="1:8" x14ac:dyDescent="0.25">
      <c r="B104" s="46" t="s">
        <v>474</v>
      </c>
      <c r="D104" s="102">
        <f t="shared" ref="D104:H104" si="39">D100+D103</f>
        <v>246821.79999999993</v>
      </c>
      <c r="E104" s="102">
        <f t="shared" si="39"/>
        <v>-122024.26000000007</v>
      </c>
      <c r="F104" s="102">
        <f t="shared" si="39"/>
        <v>-122024.26000000007</v>
      </c>
      <c r="G104" s="102">
        <f t="shared" si="39"/>
        <v>-122024.26000000007</v>
      </c>
      <c r="H104" s="102">
        <f t="shared" si="39"/>
        <v>-122024.26000000007</v>
      </c>
    </row>
    <row r="105" spans="1:8" x14ac:dyDescent="0.25">
      <c r="D105" s="102"/>
      <c r="E105" s="102"/>
      <c r="F105" s="102"/>
      <c r="G105" s="102"/>
      <c r="H105" s="102"/>
    </row>
    <row r="106" spans="1:8" x14ac:dyDescent="0.25">
      <c r="A106" s="215" t="s">
        <v>490</v>
      </c>
      <c r="C106" s="67">
        <v>18237161</v>
      </c>
      <c r="F106" s="64"/>
      <c r="G106" s="64"/>
      <c r="H106" s="64"/>
    </row>
    <row r="107" spans="1:8" x14ac:dyDescent="0.25">
      <c r="B107" s="46" t="s">
        <v>470</v>
      </c>
      <c r="C107" s="67"/>
      <c r="D107" s="253">
        <v>0</v>
      </c>
      <c r="E107" s="102">
        <f>D112</f>
        <v>0</v>
      </c>
      <c r="F107" s="102">
        <f>E112</f>
        <v>1010556.0386670001</v>
      </c>
      <c r="G107" s="102">
        <f>F112</f>
        <v>1010556.0386670001</v>
      </c>
      <c r="H107" s="102">
        <f t="shared" ref="H107" si="40">G112</f>
        <v>1010556.0386670001</v>
      </c>
    </row>
    <row r="108" spans="1:8" x14ac:dyDescent="0.25">
      <c r="A108" s="264"/>
      <c r="B108" s="259" t="s">
        <v>471</v>
      </c>
      <c r="C108" s="259"/>
      <c r="D108" s="266">
        <v>0</v>
      </c>
      <c r="E108" s="266">
        <v>0</v>
      </c>
      <c r="F108" s="266">
        <v>0</v>
      </c>
      <c r="G108" s="266">
        <v>0</v>
      </c>
      <c r="H108" s="266">
        <v>0</v>
      </c>
    </row>
    <row r="109" spans="1:8" x14ac:dyDescent="0.25">
      <c r="A109" s="264"/>
      <c r="B109" s="259" t="s">
        <v>485</v>
      </c>
      <c r="C109" s="259"/>
      <c r="D109" s="266"/>
      <c r="E109" s="260">
        <f>'One Time NonRes Alloc 2017'!H22</f>
        <v>1010556.0386670001</v>
      </c>
      <c r="F109" s="266"/>
      <c r="G109" s="266"/>
      <c r="H109" s="266"/>
    </row>
    <row r="110" spans="1:8" x14ac:dyDescent="0.25">
      <c r="A110" s="259"/>
      <c r="B110" s="259" t="s">
        <v>483</v>
      </c>
      <c r="C110" s="267"/>
      <c r="D110" s="260">
        <v>0</v>
      </c>
      <c r="E110" s="260">
        <v>0</v>
      </c>
      <c r="F110" s="260">
        <v>0</v>
      </c>
      <c r="G110" s="260">
        <v>0</v>
      </c>
      <c r="H110" s="260">
        <v>0</v>
      </c>
    </row>
    <row r="111" spans="1:8" x14ac:dyDescent="0.25">
      <c r="B111" s="46" t="s">
        <v>473</v>
      </c>
      <c r="D111" s="261">
        <f t="shared" ref="D111:H111" si="41">SUM(D108:D110)</f>
        <v>0</v>
      </c>
      <c r="E111" s="261">
        <f t="shared" si="41"/>
        <v>1010556.0386670001</v>
      </c>
      <c r="F111" s="261">
        <f t="shared" si="41"/>
        <v>0</v>
      </c>
      <c r="G111" s="261">
        <f t="shared" si="41"/>
        <v>0</v>
      </c>
      <c r="H111" s="261">
        <f t="shared" si="41"/>
        <v>0</v>
      </c>
    </row>
    <row r="112" spans="1:8" x14ac:dyDescent="0.25">
      <c r="B112" s="46" t="s">
        <v>474</v>
      </c>
      <c r="D112" s="102">
        <f t="shared" ref="D112:H112" si="42">D107+D111</f>
        <v>0</v>
      </c>
      <c r="E112" s="102">
        <f t="shared" si="42"/>
        <v>1010556.0386670001</v>
      </c>
      <c r="F112" s="102">
        <f t="shared" si="42"/>
        <v>1010556.0386670001</v>
      </c>
      <c r="G112" s="102">
        <f t="shared" si="42"/>
        <v>1010556.0386670001</v>
      </c>
      <c r="H112" s="102">
        <f t="shared" si="42"/>
        <v>1010556.0386670001</v>
      </c>
    </row>
    <row r="113" spans="1:8" x14ac:dyDescent="0.25">
      <c r="F113" s="64"/>
      <c r="G113" s="64"/>
      <c r="H113" s="64"/>
    </row>
    <row r="114" spans="1:8" x14ac:dyDescent="0.25">
      <c r="A114" s="215" t="s">
        <v>491</v>
      </c>
      <c r="C114" s="167">
        <v>18238161</v>
      </c>
      <c r="F114" s="64"/>
      <c r="G114" s="64"/>
      <c r="H114" s="64"/>
    </row>
    <row r="115" spans="1:8" x14ac:dyDescent="0.25">
      <c r="B115" s="46" t="s">
        <v>470</v>
      </c>
      <c r="C115" s="167">
        <v>25400361</v>
      </c>
      <c r="D115" s="253">
        <v>450465.47</v>
      </c>
      <c r="E115" s="102">
        <f t="shared" ref="E115:H115" si="43">D119</f>
        <v>451853.74100534996</v>
      </c>
      <c r="F115" s="102">
        <f t="shared" si="43"/>
        <v>449572.28069058032</v>
      </c>
      <c r="G115" s="102">
        <f t="shared" si="43"/>
        <v>449572.28069058032</v>
      </c>
      <c r="H115" s="102">
        <f t="shared" si="43"/>
        <v>449572.28069058032</v>
      </c>
    </row>
    <row r="116" spans="1:8" s="264" customFormat="1" x14ac:dyDescent="0.25">
      <c r="B116" s="259" t="s">
        <v>471</v>
      </c>
      <c r="C116" s="259"/>
      <c r="D116" s="266">
        <v>0</v>
      </c>
      <c r="E116" s="266">
        <v>0</v>
      </c>
      <c r="F116" s="266">
        <v>0</v>
      </c>
      <c r="G116" s="266">
        <v>0</v>
      </c>
      <c r="H116" s="266">
        <v>0</v>
      </c>
    </row>
    <row r="117" spans="1:8" s="259" customFormat="1" x14ac:dyDescent="0.25">
      <c r="B117" s="259" t="s">
        <v>492</v>
      </c>
      <c r="C117" s="267"/>
      <c r="D117" s="482">
        <v>1388.2710053499641</v>
      </c>
      <c r="E117" s="482">
        <v>-2281.4603147696457</v>
      </c>
      <c r="F117" s="260">
        <v>0</v>
      </c>
      <c r="G117" s="260">
        <v>0</v>
      </c>
      <c r="H117" s="260">
        <v>0</v>
      </c>
    </row>
    <row r="118" spans="1:8" x14ac:dyDescent="0.25">
      <c r="B118" s="46" t="s">
        <v>473</v>
      </c>
      <c r="D118" s="261">
        <f t="shared" ref="D118:H118" si="44">SUM(D116:D117)</f>
        <v>1388.2710053499641</v>
      </c>
      <c r="E118" s="261">
        <f t="shared" si="44"/>
        <v>-2281.4603147696457</v>
      </c>
      <c r="F118" s="261">
        <f t="shared" si="44"/>
        <v>0</v>
      </c>
      <c r="G118" s="261">
        <f t="shared" si="44"/>
        <v>0</v>
      </c>
      <c r="H118" s="261">
        <f t="shared" si="44"/>
        <v>0</v>
      </c>
    </row>
    <row r="119" spans="1:8" x14ac:dyDescent="0.25">
      <c r="B119" s="46" t="s">
        <v>474</v>
      </c>
      <c r="D119" s="102">
        <f t="shared" ref="D119:H119" si="45">D115+D118</f>
        <v>451853.74100534996</v>
      </c>
      <c r="E119" s="102">
        <f>E115+E118</f>
        <v>449572.28069058032</v>
      </c>
      <c r="F119" s="102">
        <f t="shared" si="45"/>
        <v>449572.28069058032</v>
      </c>
      <c r="G119" s="102">
        <f t="shared" si="45"/>
        <v>449572.28069058032</v>
      </c>
      <c r="H119" s="102">
        <f t="shared" si="45"/>
        <v>449572.28069058032</v>
      </c>
    </row>
    <row r="120" spans="1:8" x14ac:dyDescent="0.25">
      <c r="F120" s="64"/>
      <c r="G120" s="64"/>
      <c r="H120" s="64"/>
    </row>
    <row r="121" spans="1:8" x14ac:dyDescent="0.25">
      <c r="A121" s="215" t="s">
        <v>493</v>
      </c>
      <c r="C121" s="167">
        <v>18237311</v>
      </c>
      <c r="F121" s="64"/>
      <c r="G121" s="64"/>
      <c r="H121" s="64"/>
    </row>
    <row r="122" spans="1:8" x14ac:dyDescent="0.25">
      <c r="B122" s="46" t="s">
        <v>470</v>
      </c>
      <c r="C122" s="167">
        <v>25400711</v>
      </c>
      <c r="D122" s="253">
        <v>0</v>
      </c>
      <c r="E122" s="102">
        <f>D127</f>
        <v>-525.25815152602877</v>
      </c>
      <c r="F122" s="102">
        <f>E127</f>
        <v>216820.74272358636</v>
      </c>
      <c r="G122" s="102">
        <f>F127</f>
        <v>216820.74272358636</v>
      </c>
      <c r="H122" s="102">
        <f t="shared" ref="H122" si="46">G127</f>
        <v>216820.74272358636</v>
      </c>
    </row>
    <row r="123" spans="1:8" s="264" customFormat="1" x14ac:dyDescent="0.25">
      <c r="B123" s="259" t="s">
        <v>471</v>
      </c>
      <c r="C123" s="259"/>
      <c r="D123" s="266">
        <v>0</v>
      </c>
      <c r="E123" s="266">
        <v>0</v>
      </c>
      <c r="F123" s="266">
        <v>0</v>
      </c>
      <c r="G123" s="266">
        <v>0</v>
      </c>
      <c r="H123" s="266">
        <v>0</v>
      </c>
    </row>
    <row r="124" spans="1:8" s="264" customFormat="1" x14ac:dyDescent="0.25">
      <c r="B124" s="259" t="s">
        <v>494</v>
      </c>
      <c r="C124" s="259"/>
      <c r="D124" s="266"/>
      <c r="E124" s="260">
        <f>'One Time NonRes Alloc 2017'!E26</f>
        <v>206539.67666599998</v>
      </c>
      <c r="F124" s="266"/>
      <c r="G124" s="266"/>
      <c r="H124" s="266"/>
    </row>
    <row r="125" spans="1:8" s="259" customFormat="1" x14ac:dyDescent="0.25">
      <c r="B125" s="259" t="s">
        <v>492</v>
      </c>
      <c r="C125" s="267"/>
      <c r="D125" s="482">
        <v>-525.25815152602877</v>
      </c>
      <c r="E125" s="482">
        <v>10806.324209112414</v>
      </c>
      <c r="F125" s="260">
        <v>0</v>
      </c>
      <c r="G125" s="260">
        <v>0</v>
      </c>
      <c r="H125" s="260">
        <v>0</v>
      </c>
    </row>
    <row r="126" spans="1:8" x14ac:dyDescent="0.25">
      <c r="B126" s="46" t="s">
        <v>473</v>
      </c>
      <c r="D126" s="261">
        <f t="shared" ref="D126:H126" si="47">SUM(D123:D125)</f>
        <v>-525.25815152602877</v>
      </c>
      <c r="E126" s="261">
        <f t="shared" si="47"/>
        <v>217346.0008751124</v>
      </c>
      <c r="F126" s="261">
        <f t="shared" si="47"/>
        <v>0</v>
      </c>
      <c r="G126" s="261">
        <f t="shared" si="47"/>
        <v>0</v>
      </c>
      <c r="H126" s="261">
        <f t="shared" si="47"/>
        <v>0</v>
      </c>
    </row>
    <row r="127" spans="1:8" x14ac:dyDescent="0.25">
      <c r="B127" s="46" t="s">
        <v>474</v>
      </c>
      <c r="D127" s="102">
        <f t="shared" ref="D127:H127" si="48">D122+D126</f>
        <v>-525.25815152602877</v>
      </c>
      <c r="E127" s="102">
        <f t="shared" si="48"/>
        <v>216820.74272358636</v>
      </c>
      <c r="F127" s="102">
        <f t="shared" si="48"/>
        <v>216820.74272358636</v>
      </c>
      <c r="G127" s="102">
        <f t="shared" si="48"/>
        <v>216820.74272358636</v>
      </c>
      <c r="H127" s="102">
        <f t="shared" si="48"/>
        <v>216820.74272358636</v>
      </c>
    </row>
    <row r="128" spans="1:8" x14ac:dyDescent="0.25">
      <c r="D128" s="102"/>
      <c r="E128" s="102"/>
      <c r="F128" s="102"/>
      <c r="G128" s="102"/>
      <c r="H128" s="102"/>
    </row>
    <row r="129" spans="1:8" x14ac:dyDescent="0.25">
      <c r="A129" s="215" t="s">
        <v>495</v>
      </c>
      <c r="C129" s="167">
        <v>18237321</v>
      </c>
      <c r="F129" s="64"/>
      <c r="G129" s="64"/>
      <c r="H129" s="64"/>
    </row>
    <row r="130" spans="1:8" x14ac:dyDescent="0.25">
      <c r="B130" s="46" t="s">
        <v>470</v>
      </c>
      <c r="C130" s="167">
        <v>25400721</v>
      </c>
      <c r="D130" s="253">
        <v>0</v>
      </c>
      <c r="E130" s="102">
        <f t="shared" ref="E130:H130" si="49">D135</f>
        <v>-214.03711678717517</v>
      </c>
      <c r="F130" s="102">
        <f t="shared" si="49"/>
        <v>231526.69293974986</v>
      </c>
      <c r="G130" s="102">
        <f t="shared" si="49"/>
        <v>231526.69293974986</v>
      </c>
      <c r="H130" s="102">
        <f t="shared" si="49"/>
        <v>231526.69293974986</v>
      </c>
    </row>
    <row r="131" spans="1:8" x14ac:dyDescent="0.25">
      <c r="A131" s="264"/>
      <c r="B131" s="259" t="s">
        <v>471</v>
      </c>
      <c r="C131" s="259"/>
      <c r="D131" s="266">
        <v>0</v>
      </c>
      <c r="E131" s="266">
        <v>0</v>
      </c>
      <c r="F131" s="266">
        <v>0</v>
      </c>
      <c r="G131" s="266">
        <v>0</v>
      </c>
      <c r="H131" s="266">
        <v>0</v>
      </c>
    </row>
    <row r="132" spans="1:8" x14ac:dyDescent="0.25">
      <c r="A132" s="264"/>
      <c r="B132" s="259" t="s">
        <v>494</v>
      </c>
      <c r="C132" s="259"/>
      <c r="D132" s="266"/>
      <c r="E132" s="260">
        <f>'One Time NonRes Alloc 2017'!F26</f>
        <v>221244.59993599998</v>
      </c>
      <c r="F132" s="266"/>
      <c r="G132" s="266"/>
      <c r="H132" s="266"/>
    </row>
    <row r="133" spans="1:8" x14ac:dyDescent="0.25">
      <c r="A133" s="259"/>
      <c r="B133" s="259" t="s">
        <v>492</v>
      </c>
      <c r="C133" s="267"/>
      <c r="D133" s="482">
        <v>-214.03711678717517</v>
      </c>
      <c r="E133" s="482">
        <v>10496.130120537031</v>
      </c>
      <c r="F133" s="260">
        <v>0</v>
      </c>
      <c r="G133" s="260">
        <v>0</v>
      </c>
      <c r="H133" s="260">
        <v>0</v>
      </c>
    </row>
    <row r="134" spans="1:8" x14ac:dyDescent="0.25">
      <c r="B134" s="46" t="s">
        <v>473</v>
      </c>
      <c r="D134" s="261">
        <f t="shared" ref="D134:H134" si="50">SUM(D131:D133)</f>
        <v>-214.03711678717517</v>
      </c>
      <c r="E134" s="261">
        <f t="shared" si="50"/>
        <v>231740.73005653702</v>
      </c>
      <c r="F134" s="261">
        <f t="shared" si="50"/>
        <v>0</v>
      </c>
      <c r="G134" s="261">
        <f t="shared" si="50"/>
        <v>0</v>
      </c>
      <c r="H134" s="261">
        <f t="shared" si="50"/>
        <v>0</v>
      </c>
    </row>
    <row r="135" spans="1:8" x14ac:dyDescent="0.25">
      <c r="B135" s="46" t="s">
        <v>474</v>
      </c>
      <c r="D135" s="102">
        <f t="shared" ref="D135:H135" si="51">D130+D134</f>
        <v>-214.03711678717517</v>
      </c>
      <c r="E135" s="102">
        <f t="shared" si="51"/>
        <v>231526.69293974986</v>
      </c>
      <c r="F135" s="102">
        <f t="shared" si="51"/>
        <v>231526.69293974986</v>
      </c>
      <c r="G135" s="102">
        <f t="shared" si="51"/>
        <v>231526.69293974986</v>
      </c>
      <c r="H135" s="102">
        <f t="shared" si="51"/>
        <v>231526.69293974986</v>
      </c>
    </row>
    <row r="136" spans="1:8" x14ac:dyDescent="0.25">
      <c r="D136" s="102"/>
      <c r="E136" s="102"/>
      <c r="F136" s="102"/>
      <c r="G136" s="102"/>
      <c r="H136" s="102"/>
    </row>
    <row r="137" spans="1:8" x14ac:dyDescent="0.25">
      <c r="A137" s="215" t="s">
        <v>496</v>
      </c>
      <c r="C137" s="167">
        <v>18237331</v>
      </c>
      <c r="F137" s="64"/>
      <c r="G137" s="64"/>
      <c r="H137" s="64"/>
    </row>
    <row r="138" spans="1:8" x14ac:dyDescent="0.25">
      <c r="B138" s="46" t="s">
        <v>470</v>
      </c>
      <c r="C138" s="167">
        <v>25400731</v>
      </c>
      <c r="D138" s="253">
        <v>0</v>
      </c>
      <c r="E138" s="102">
        <f t="shared" ref="E138:H138" si="52">D143</f>
        <v>126.81378479105609</v>
      </c>
      <c r="F138" s="102">
        <f t="shared" si="52"/>
        <v>45813.179120149296</v>
      </c>
      <c r="G138" s="102">
        <f t="shared" si="52"/>
        <v>45813.179120149296</v>
      </c>
      <c r="H138" s="102">
        <f t="shared" si="52"/>
        <v>45813.179120149296</v>
      </c>
    </row>
    <row r="139" spans="1:8" x14ac:dyDescent="0.25">
      <c r="A139" s="264"/>
      <c r="B139" s="259" t="s">
        <v>471</v>
      </c>
      <c r="C139" s="259"/>
      <c r="D139" s="266">
        <v>0</v>
      </c>
      <c r="E139" s="266">
        <v>0</v>
      </c>
      <c r="F139" s="266">
        <v>0</v>
      </c>
      <c r="G139" s="266">
        <v>0</v>
      </c>
      <c r="H139" s="266">
        <v>0</v>
      </c>
    </row>
    <row r="140" spans="1:8" x14ac:dyDescent="0.25">
      <c r="A140" s="264"/>
      <c r="B140" s="259" t="s">
        <v>494</v>
      </c>
      <c r="C140" s="259"/>
      <c r="D140" s="266"/>
      <c r="E140" s="260">
        <f>'One Time NonRes Alloc 2017'!G26</f>
        <v>42824.864260000002</v>
      </c>
      <c r="F140" s="266"/>
      <c r="G140" s="266"/>
      <c r="H140" s="266"/>
    </row>
    <row r="141" spans="1:8" x14ac:dyDescent="0.25">
      <c r="A141" s="259"/>
      <c r="B141" s="259" t="s">
        <v>492</v>
      </c>
      <c r="C141" s="267"/>
      <c r="D141" s="482">
        <v>126.81378479105609</v>
      </c>
      <c r="E141" s="482">
        <v>2861.5010753582378</v>
      </c>
      <c r="F141" s="260">
        <v>0</v>
      </c>
      <c r="G141" s="260">
        <v>0</v>
      </c>
      <c r="H141" s="260">
        <v>0</v>
      </c>
    </row>
    <row r="142" spans="1:8" x14ac:dyDescent="0.25">
      <c r="B142" s="46" t="s">
        <v>473</v>
      </c>
      <c r="D142" s="261">
        <f t="shared" ref="D142:H142" si="53">SUM(D139:D141)</f>
        <v>126.81378479105609</v>
      </c>
      <c r="E142" s="261">
        <f t="shared" si="53"/>
        <v>45686.365335358241</v>
      </c>
      <c r="F142" s="261">
        <f t="shared" si="53"/>
        <v>0</v>
      </c>
      <c r="G142" s="261">
        <f t="shared" si="53"/>
        <v>0</v>
      </c>
      <c r="H142" s="261">
        <f t="shared" si="53"/>
        <v>0</v>
      </c>
    </row>
    <row r="143" spans="1:8" x14ac:dyDescent="0.25">
      <c r="B143" s="46" t="s">
        <v>474</v>
      </c>
      <c r="D143" s="102">
        <f t="shared" ref="D143:H143" si="54">D138+D142</f>
        <v>126.81378479105609</v>
      </c>
      <c r="E143" s="102">
        <f t="shared" si="54"/>
        <v>45813.179120149296</v>
      </c>
      <c r="F143" s="102">
        <f t="shared" si="54"/>
        <v>45813.179120149296</v>
      </c>
      <c r="G143" s="102">
        <f t="shared" si="54"/>
        <v>45813.179120149296</v>
      </c>
      <c r="H143" s="102">
        <f t="shared" si="54"/>
        <v>45813.179120149296</v>
      </c>
    </row>
    <row r="144" spans="1:8" x14ac:dyDescent="0.25">
      <c r="D144" s="102"/>
      <c r="E144" s="102"/>
      <c r="F144" s="102"/>
      <c r="G144" s="102"/>
      <c r="H144" s="102"/>
    </row>
    <row r="145" spans="1:8" x14ac:dyDescent="0.25">
      <c r="A145" s="215" t="s">
        <v>497</v>
      </c>
      <c r="C145" s="67">
        <v>18238211</v>
      </c>
      <c r="F145" s="64"/>
      <c r="G145" s="64"/>
      <c r="H145" s="64"/>
    </row>
    <row r="146" spans="1:8" x14ac:dyDescent="0.25">
      <c r="B146" s="46" t="s">
        <v>470</v>
      </c>
      <c r="C146" s="67">
        <v>25400451</v>
      </c>
      <c r="D146" s="253">
        <v>-31078.65</v>
      </c>
      <c r="E146" s="102">
        <f>D150</f>
        <v>-31636.339219031099</v>
      </c>
      <c r="F146" s="102">
        <f>E150</f>
        <v>-31366.481197420351</v>
      </c>
      <c r="G146" s="102">
        <f>F150</f>
        <v>-31366.481197420351</v>
      </c>
      <c r="H146" s="102">
        <f t="shared" ref="H146" si="55">G150</f>
        <v>-31366.481197420351</v>
      </c>
    </row>
    <row r="147" spans="1:8" x14ac:dyDescent="0.25">
      <c r="A147" s="264"/>
      <c r="B147" s="259" t="s">
        <v>471</v>
      </c>
      <c r="C147" s="259"/>
      <c r="D147" s="266">
        <v>0</v>
      </c>
      <c r="E147" s="266">
        <v>0</v>
      </c>
      <c r="F147" s="266">
        <v>0</v>
      </c>
      <c r="G147" s="266">
        <v>0</v>
      </c>
      <c r="H147" s="266">
        <v>0</v>
      </c>
    </row>
    <row r="148" spans="1:8" x14ac:dyDescent="0.25">
      <c r="A148" s="259"/>
      <c r="B148" s="259" t="s">
        <v>492</v>
      </c>
      <c r="C148" s="267"/>
      <c r="D148" s="482">
        <v>-557.68921903109901</v>
      </c>
      <c r="E148" s="482">
        <v>269.85802161074702</v>
      </c>
      <c r="F148" s="260">
        <v>0</v>
      </c>
      <c r="G148" s="260">
        <v>0</v>
      </c>
      <c r="H148" s="260">
        <v>0</v>
      </c>
    </row>
    <row r="149" spans="1:8" x14ac:dyDescent="0.25">
      <c r="B149" s="46" t="s">
        <v>473</v>
      </c>
      <c r="D149" s="261">
        <f t="shared" ref="D149:H149" si="56">SUM(D147:D148)</f>
        <v>-557.68921903109901</v>
      </c>
      <c r="E149" s="261">
        <f t="shared" si="56"/>
        <v>269.85802161074702</v>
      </c>
      <c r="F149" s="261">
        <f t="shared" si="56"/>
        <v>0</v>
      </c>
      <c r="G149" s="261">
        <f t="shared" si="56"/>
        <v>0</v>
      </c>
      <c r="H149" s="261">
        <f t="shared" si="56"/>
        <v>0</v>
      </c>
    </row>
    <row r="150" spans="1:8" x14ac:dyDescent="0.25">
      <c r="B150" s="46" t="s">
        <v>474</v>
      </c>
      <c r="D150" s="102">
        <f t="shared" ref="D150:H150" si="57">D146+D149</f>
        <v>-31636.339219031099</v>
      </c>
      <c r="E150" s="102">
        <f t="shared" si="57"/>
        <v>-31366.481197420351</v>
      </c>
      <c r="F150" s="102">
        <f t="shared" si="57"/>
        <v>-31366.481197420351</v>
      </c>
      <c r="G150" s="102">
        <f t="shared" si="57"/>
        <v>-31366.481197420351</v>
      </c>
      <c r="H150" s="102">
        <f t="shared" si="57"/>
        <v>-31366.481197420351</v>
      </c>
    </row>
    <row r="151" spans="1:8" x14ac:dyDescent="0.25">
      <c r="D151" s="102"/>
      <c r="E151" s="102"/>
      <c r="F151" s="102"/>
      <c r="G151" s="102"/>
      <c r="H151" s="102"/>
    </row>
    <row r="152" spans="1:8" x14ac:dyDescent="0.25">
      <c r="A152" s="215" t="s">
        <v>498</v>
      </c>
      <c r="C152" s="67">
        <v>18238221</v>
      </c>
      <c r="F152" s="64"/>
      <c r="G152" s="64"/>
      <c r="H152" s="64"/>
    </row>
    <row r="153" spans="1:8" x14ac:dyDescent="0.25">
      <c r="B153" s="46" t="s">
        <v>470</v>
      </c>
      <c r="C153" s="67">
        <v>25400461</v>
      </c>
      <c r="D153" s="253">
        <v>-13054.07</v>
      </c>
      <c r="E153" s="102">
        <f>D157</f>
        <v>-13439.469745565188</v>
      </c>
      <c r="F153" s="102">
        <f>E157</f>
        <v>-13890.380805339986</v>
      </c>
      <c r="G153" s="102">
        <f>F157</f>
        <v>-13890.380805339986</v>
      </c>
      <c r="H153" s="102">
        <f t="shared" ref="H153" si="58">G157</f>
        <v>-13890.380805339986</v>
      </c>
    </row>
    <row r="154" spans="1:8" x14ac:dyDescent="0.25">
      <c r="A154" s="264"/>
      <c r="B154" s="259" t="s">
        <v>471</v>
      </c>
      <c r="C154" s="259"/>
      <c r="D154" s="266">
        <v>0</v>
      </c>
      <c r="E154" s="266">
        <v>0</v>
      </c>
      <c r="F154" s="266">
        <v>0</v>
      </c>
      <c r="G154" s="266">
        <v>0</v>
      </c>
      <c r="H154" s="266">
        <v>0</v>
      </c>
    </row>
    <row r="155" spans="1:8" x14ac:dyDescent="0.25">
      <c r="A155" s="259"/>
      <c r="B155" s="259" t="s">
        <v>492</v>
      </c>
      <c r="C155" s="267"/>
      <c r="D155" s="482">
        <v>-385.39974556518763</v>
      </c>
      <c r="E155" s="482">
        <v>-450.91105977479793</v>
      </c>
      <c r="F155" s="260">
        <v>0</v>
      </c>
      <c r="G155" s="260">
        <v>0</v>
      </c>
      <c r="H155" s="260">
        <v>0</v>
      </c>
    </row>
    <row r="156" spans="1:8" x14ac:dyDescent="0.25">
      <c r="B156" s="46" t="s">
        <v>473</v>
      </c>
      <c r="D156" s="261">
        <f t="shared" ref="D156:H156" si="59">SUM(D154:D155)</f>
        <v>-385.39974556518763</v>
      </c>
      <c r="E156" s="261">
        <f t="shared" si="59"/>
        <v>-450.91105977479793</v>
      </c>
      <c r="F156" s="261">
        <f t="shared" si="59"/>
        <v>0</v>
      </c>
      <c r="G156" s="261">
        <f t="shared" si="59"/>
        <v>0</v>
      </c>
      <c r="H156" s="261">
        <f t="shared" si="59"/>
        <v>0</v>
      </c>
    </row>
    <row r="157" spans="1:8" x14ac:dyDescent="0.25">
      <c r="B157" s="46" t="s">
        <v>474</v>
      </c>
      <c r="D157" s="102">
        <f t="shared" ref="D157:H157" si="60">D153+D156</f>
        <v>-13439.469745565188</v>
      </c>
      <c r="E157" s="102">
        <f t="shared" si="60"/>
        <v>-13890.380805339986</v>
      </c>
      <c r="F157" s="102">
        <f t="shared" si="60"/>
        <v>-13890.380805339986</v>
      </c>
      <c r="G157" s="102">
        <f t="shared" si="60"/>
        <v>-13890.380805339986</v>
      </c>
      <c r="H157" s="102">
        <f t="shared" si="60"/>
        <v>-13890.380805339986</v>
      </c>
    </row>
    <row r="158" spans="1:8" x14ac:dyDescent="0.25">
      <c r="D158" s="102"/>
      <c r="E158" s="102"/>
      <c r="F158" s="102"/>
      <c r="G158" s="102"/>
      <c r="H158" s="102"/>
    </row>
    <row r="159" spans="1:8" x14ac:dyDescent="0.25">
      <c r="A159" s="215" t="s">
        <v>499</v>
      </c>
      <c r="C159" s="67">
        <v>18237401</v>
      </c>
      <c r="F159" s="64"/>
      <c r="G159" s="64"/>
      <c r="H159" s="64"/>
    </row>
    <row r="160" spans="1:8" x14ac:dyDescent="0.25">
      <c r="B160" s="46" t="s">
        <v>470</v>
      </c>
      <c r="C160" s="67">
        <v>25400691</v>
      </c>
      <c r="D160" s="253">
        <v>0</v>
      </c>
      <c r="E160" s="102">
        <f>D165</f>
        <v>-40.18143303371297</v>
      </c>
      <c r="F160" s="102">
        <f>E165</f>
        <v>47514.415613327503</v>
      </c>
      <c r="G160" s="102">
        <f>F165</f>
        <v>47514.415613327503</v>
      </c>
      <c r="H160" s="102">
        <f t="shared" ref="H160" si="61">G165</f>
        <v>47514.415613327503</v>
      </c>
    </row>
    <row r="161" spans="1:8" x14ac:dyDescent="0.25">
      <c r="A161" s="264"/>
      <c r="B161" s="259" t="s">
        <v>471</v>
      </c>
      <c r="C161" s="259"/>
      <c r="D161" s="266">
        <v>0</v>
      </c>
      <c r="E161" s="266">
        <v>0</v>
      </c>
      <c r="F161" s="266">
        <v>0</v>
      </c>
      <c r="G161" s="266">
        <v>0</v>
      </c>
      <c r="H161" s="266">
        <v>0</v>
      </c>
    </row>
    <row r="162" spans="1:8" x14ac:dyDescent="0.25">
      <c r="A162" s="264"/>
      <c r="B162" s="259" t="s">
        <v>494</v>
      </c>
      <c r="C162" s="259"/>
      <c r="D162" s="266"/>
      <c r="E162" s="260">
        <f>'One Time NonRes Alloc 2017'!H26</f>
        <v>45353.079138000001</v>
      </c>
      <c r="F162" s="266"/>
      <c r="G162" s="266"/>
      <c r="H162" s="266"/>
    </row>
    <row r="163" spans="1:8" x14ac:dyDescent="0.25">
      <c r="A163" s="259"/>
      <c r="B163" s="259" t="s">
        <v>492</v>
      </c>
      <c r="C163" s="267"/>
      <c r="D163" s="482">
        <v>-40.18143303371297</v>
      </c>
      <c r="E163" s="482">
        <v>2201.5179083612129</v>
      </c>
      <c r="F163" s="260">
        <v>0</v>
      </c>
      <c r="G163" s="260">
        <v>0</v>
      </c>
      <c r="H163" s="260">
        <v>0</v>
      </c>
    </row>
    <row r="164" spans="1:8" x14ac:dyDescent="0.25">
      <c r="B164" s="46" t="s">
        <v>473</v>
      </c>
      <c r="D164" s="261">
        <f t="shared" ref="D164:H164" si="62">SUM(D161:D163)</f>
        <v>-40.18143303371297</v>
      </c>
      <c r="E164" s="261">
        <f t="shared" si="62"/>
        <v>47554.597046361218</v>
      </c>
      <c r="F164" s="261">
        <f t="shared" si="62"/>
        <v>0</v>
      </c>
      <c r="G164" s="261">
        <f t="shared" si="62"/>
        <v>0</v>
      </c>
      <c r="H164" s="261">
        <f t="shared" si="62"/>
        <v>0</v>
      </c>
    </row>
    <row r="165" spans="1:8" x14ac:dyDescent="0.25">
      <c r="B165" s="46" t="s">
        <v>474</v>
      </c>
      <c r="D165" s="102">
        <f t="shared" ref="D165:H165" si="63">D160+D164</f>
        <v>-40.18143303371297</v>
      </c>
      <c r="E165" s="102">
        <f t="shared" si="63"/>
        <v>47514.415613327503</v>
      </c>
      <c r="F165" s="102">
        <f t="shared" si="63"/>
        <v>47514.415613327503</v>
      </c>
      <c r="G165" s="102">
        <f t="shared" si="63"/>
        <v>47514.415613327503</v>
      </c>
      <c r="H165" s="102">
        <f t="shared" si="63"/>
        <v>47514.415613327503</v>
      </c>
    </row>
    <row r="166" spans="1:8" x14ac:dyDescent="0.25">
      <c r="D166" s="102"/>
      <c r="E166" s="102"/>
      <c r="F166" s="102"/>
      <c r="G166" s="102"/>
      <c r="H166" s="102"/>
    </row>
    <row r="167" spans="1:8" s="258" customFormat="1" x14ac:dyDescent="0.25">
      <c r="A167" s="257" t="s">
        <v>500</v>
      </c>
      <c r="D167" s="268"/>
      <c r="E167" s="268"/>
      <c r="F167" s="268"/>
      <c r="G167" s="268"/>
      <c r="H167" s="268"/>
    </row>
    <row r="168" spans="1:8" x14ac:dyDescent="0.25">
      <c r="A168" s="1" t="s">
        <v>469</v>
      </c>
      <c r="C168" s="167">
        <v>18237451</v>
      </c>
    </row>
    <row r="169" spans="1:8" x14ac:dyDescent="0.25">
      <c r="B169" s="46" t="s">
        <v>470</v>
      </c>
      <c r="C169" s="167">
        <v>25400851</v>
      </c>
      <c r="D169" s="253">
        <v>0</v>
      </c>
      <c r="E169" s="102">
        <f t="shared" ref="E169:H169" si="64">D173</f>
        <v>0</v>
      </c>
      <c r="F169" s="102">
        <f t="shared" si="64"/>
        <v>0</v>
      </c>
      <c r="G169" s="102">
        <f t="shared" si="64"/>
        <v>0</v>
      </c>
      <c r="H169" s="102">
        <f t="shared" si="64"/>
        <v>0</v>
      </c>
    </row>
    <row r="170" spans="1:8" x14ac:dyDescent="0.25">
      <c r="B170" s="259" t="s">
        <v>471</v>
      </c>
      <c r="C170" s="167"/>
      <c r="D170" s="102"/>
      <c r="E170" s="102"/>
      <c r="F170" s="102"/>
      <c r="G170" s="102"/>
      <c r="H170" s="102"/>
    </row>
    <row r="171" spans="1:8" x14ac:dyDescent="0.25">
      <c r="B171" s="259" t="s">
        <v>472</v>
      </c>
      <c r="D171" s="260">
        <v>0</v>
      </c>
      <c r="E171" s="260">
        <v>0</v>
      </c>
      <c r="F171" s="260">
        <v>0</v>
      </c>
      <c r="G171" s="260">
        <v>0</v>
      </c>
      <c r="H171" s="260">
        <v>0</v>
      </c>
    </row>
    <row r="172" spans="1:8" x14ac:dyDescent="0.25">
      <c r="B172" s="46" t="s">
        <v>473</v>
      </c>
      <c r="D172" s="261">
        <f t="shared" ref="D172:H172" si="65">SUM(D170:D171)</f>
        <v>0</v>
      </c>
      <c r="E172" s="261">
        <f t="shared" si="65"/>
        <v>0</v>
      </c>
      <c r="F172" s="261">
        <f t="shared" si="65"/>
        <v>0</v>
      </c>
      <c r="G172" s="261">
        <f t="shared" si="65"/>
        <v>0</v>
      </c>
      <c r="H172" s="261">
        <f t="shared" si="65"/>
        <v>0</v>
      </c>
    </row>
    <row r="173" spans="1:8" x14ac:dyDescent="0.25">
      <c r="B173" s="46" t="s">
        <v>474</v>
      </c>
      <c r="D173" s="102">
        <f t="shared" ref="D173:H173" si="66">D169+D172</f>
        <v>0</v>
      </c>
      <c r="E173" s="102">
        <f t="shared" si="66"/>
        <v>0</v>
      </c>
      <c r="F173" s="102">
        <f t="shared" si="66"/>
        <v>0</v>
      </c>
      <c r="G173" s="102">
        <f t="shared" si="66"/>
        <v>0</v>
      </c>
      <c r="H173" s="102">
        <f t="shared" si="66"/>
        <v>0</v>
      </c>
    </row>
    <row r="174" spans="1:8" x14ac:dyDescent="0.25">
      <c r="C174" s="167"/>
      <c r="F174" s="64"/>
      <c r="G174" s="64"/>
      <c r="H174" s="64"/>
    </row>
    <row r="175" spans="1:8" x14ac:dyDescent="0.25">
      <c r="A175" s="1" t="s">
        <v>475</v>
      </c>
      <c r="C175" s="167">
        <v>18237471</v>
      </c>
      <c r="F175" s="64"/>
      <c r="G175" s="64"/>
      <c r="H175" s="64"/>
    </row>
    <row r="176" spans="1:8" x14ac:dyDescent="0.25">
      <c r="B176" s="46" t="s">
        <v>470</v>
      </c>
      <c r="C176" s="167">
        <v>25400871</v>
      </c>
      <c r="D176" s="253">
        <v>0</v>
      </c>
      <c r="E176" s="102">
        <f t="shared" ref="E176:H176" si="67">D180</f>
        <v>0</v>
      </c>
      <c r="F176" s="102">
        <f t="shared" si="67"/>
        <v>0</v>
      </c>
      <c r="G176" s="102">
        <f t="shared" si="67"/>
        <v>0</v>
      </c>
      <c r="H176" s="102">
        <f t="shared" si="67"/>
        <v>0</v>
      </c>
    </row>
    <row r="177" spans="1:8" x14ac:dyDescent="0.25">
      <c r="B177" s="259" t="s">
        <v>471</v>
      </c>
      <c r="C177" s="167"/>
      <c r="D177" s="102"/>
      <c r="E177" s="102"/>
      <c r="F177" s="102"/>
      <c r="G177" s="102"/>
      <c r="H177" s="102"/>
    </row>
    <row r="178" spans="1:8" x14ac:dyDescent="0.25">
      <c r="B178" s="259" t="s">
        <v>472</v>
      </c>
      <c r="D178" s="260">
        <v>0</v>
      </c>
      <c r="E178" s="260">
        <v>0</v>
      </c>
      <c r="F178" s="260">
        <v>0</v>
      </c>
      <c r="G178" s="260">
        <v>0</v>
      </c>
      <c r="H178" s="260">
        <v>0</v>
      </c>
    </row>
    <row r="179" spans="1:8" x14ac:dyDescent="0.25">
      <c r="B179" s="46" t="s">
        <v>473</v>
      </c>
      <c r="D179" s="261">
        <f t="shared" ref="D179:H179" si="68">SUM(D177:D178)</f>
        <v>0</v>
      </c>
      <c r="E179" s="261">
        <f t="shared" si="68"/>
        <v>0</v>
      </c>
      <c r="F179" s="261">
        <f t="shared" si="68"/>
        <v>0</v>
      </c>
      <c r="G179" s="261">
        <f t="shared" si="68"/>
        <v>0</v>
      </c>
      <c r="H179" s="261">
        <f t="shared" si="68"/>
        <v>0</v>
      </c>
    </row>
    <row r="180" spans="1:8" x14ac:dyDescent="0.25">
      <c r="B180" s="46" t="s">
        <v>474</v>
      </c>
      <c r="D180" s="102">
        <f t="shared" ref="D180:H180" si="69">D176+D179</f>
        <v>0</v>
      </c>
      <c r="E180" s="102">
        <f t="shared" si="69"/>
        <v>0</v>
      </c>
      <c r="F180" s="102">
        <f t="shared" si="69"/>
        <v>0</v>
      </c>
      <c r="G180" s="102">
        <f t="shared" si="69"/>
        <v>0</v>
      </c>
      <c r="H180" s="102">
        <f t="shared" si="69"/>
        <v>0</v>
      </c>
    </row>
    <row r="181" spans="1:8" x14ac:dyDescent="0.25">
      <c r="D181" s="102"/>
      <c r="E181" s="102"/>
      <c r="F181" s="102"/>
      <c r="G181" s="102"/>
      <c r="H181" s="102"/>
    </row>
    <row r="182" spans="1:8" x14ac:dyDescent="0.25">
      <c r="A182" s="1" t="s">
        <v>477</v>
      </c>
      <c r="C182" s="167">
        <v>18237461</v>
      </c>
      <c r="D182" s="102"/>
      <c r="E182" s="102"/>
      <c r="F182" s="102"/>
      <c r="G182" s="102"/>
      <c r="H182" s="102"/>
    </row>
    <row r="183" spans="1:8" x14ac:dyDescent="0.25">
      <c r="B183" s="46" t="s">
        <v>470</v>
      </c>
      <c r="C183" s="167">
        <v>25400861</v>
      </c>
      <c r="D183" s="253">
        <v>0</v>
      </c>
      <c r="E183" s="102">
        <f t="shared" ref="E183:H183" si="70">D187</f>
        <v>0</v>
      </c>
      <c r="F183" s="102">
        <f t="shared" si="70"/>
        <v>0</v>
      </c>
      <c r="G183" s="102">
        <f t="shared" si="70"/>
        <v>0</v>
      </c>
      <c r="H183" s="102">
        <f t="shared" si="70"/>
        <v>0</v>
      </c>
    </row>
    <row r="184" spans="1:8" x14ac:dyDescent="0.25">
      <c r="B184" s="259" t="s">
        <v>471</v>
      </c>
      <c r="C184" s="263"/>
      <c r="D184" s="102"/>
      <c r="E184" s="102"/>
      <c r="F184" s="102"/>
      <c r="G184" s="102"/>
      <c r="H184" s="102"/>
    </row>
    <row r="185" spans="1:8" x14ac:dyDescent="0.25">
      <c r="B185" s="259" t="s">
        <v>472</v>
      </c>
      <c r="D185" s="260">
        <v>0</v>
      </c>
      <c r="E185" s="260">
        <v>0</v>
      </c>
      <c r="F185" s="260">
        <v>0</v>
      </c>
      <c r="G185" s="260">
        <v>0</v>
      </c>
      <c r="H185" s="260">
        <v>0</v>
      </c>
    </row>
    <row r="186" spans="1:8" x14ac:dyDescent="0.25">
      <c r="B186" s="46" t="s">
        <v>473</v>
      </c>
      <c r="D186" s="261">
        <f t="shared" ref="D186:H186" si="71">SUM(D184:D185)</f>
        <v>0</v>
      </c>
      <c r="E186" s="261">
        <f t="shared" si="71"/>
        <v>0</v>
      </c>
      <c r="F186" s="261">
        <f t="shared" si="71"/>
        <v>0</v>
      </c>
      <c r="G186" s="261">
        <f t="shared" si="71"/>
        <v>0</v>
      </c>
      <c r="H186" s="261">
        <f t="shared" si="71"/>
        <v>0</v>
      </c>
    </row>
    <row r="187" spans="1:8" x14ac:dyDescent="0.25">
      <c r="B187" s="46" t="s">
        <v>474</v>
      </c>
      <c r="D187" s="102">
        <f t="shared" ref="D187:H187" si="72">D183+D186</f>
        <v>0</v>
      </c>
      <c r="E187" s="102">
        <f t="shared" si="72"/>
        <v>0</v>
      </c>
      <c r="F187" s="102">
        <f t="shared" si="72"/>
        <v>0</v>
      </c>
      <c r="G187" s="102">
        <f t="shared" si="72"/>
        <v>0</v>
      </c>
      <c r="H187" s="102">
        <f t="shared" si="72"/>
        <v>0</v>
      </c>
    </row>
    <row r="188" spans="1:8" x14ac:dyDescent="0.25">
      <c r="D188" s="102"/>
      <c r="E188" s="102"/>
      <c r="F188" s="102"/>
      <c r="G188" s="102"/>
      <c r="H188" s="102"/>
    </row>
    <row r="189" spans="1:8" x14ac:dyDescent="0.25">
      <c r="A189" s="1" t="s">
        <v>478</v>
      </c>
      <c r="C189" s="167">
        <v>18237501</v>
      </c>
      <c r="D189" s="102"/>
      <c r="E189" s="102"/>
      <c r="F189" s="102"/>
      <c r="G189" s="102"/>
      <c r="H189" s="102"/>
    </row>
    <row r="190" spans="1:8" x14ac:dyDescent="0.25">
      <c r="B190" s="46" t="s">
        <v>470</v>
      </c>
      <c r="C190" s="167">
        <v>25400901</v>
      </c>
      <c r="D190" s="253">
        <v>0</v>
      </c>
      <c r="E190" s="102">
        <f t="shared" ref="E190:H190" si="73">D194</f>
        <v>0</v>
      </c>
      <c r="F190" s="102">
        <f t="shared" si="73"/>
        <v>0</v>
      </c>
      <c r="G190" s="102">
        <f t="shared" si="73"/>
        <v>0</v>
      </c>
      <c r="H190" s="102">
        <f t="shared" si="73"/>
        <v>0</v>
      </c>
    </row>
    <row r="191" spans="1:8" x14ac:dyDescent="0.25">
      <c r="B191" s="259" t="s">
        <v>471</v>
      </c>
      <c r="C191" s="263"/>
      <c r="D191" s="102"/>
      <c r="E191" s="102"/>
      <c r="F191" s="102"/>
      <c r="G191" s="102"/>
      <c r="H191" s="102"/>
    </row>
    <row r="192" spans="1:8" ht="12.75" customHeight="1" x14ac:dyDescent="0.25">
      <c r="B192" s="259" t="s">
        <v>472</v>
      </c>
      <c r="D192" s="260">
        <v>0</v>
      </c>
      <c r="E192" s="260">
        <v>0</v>
      </c>
      <c r="F192" s="260">
        <v>0</v>
      </c>
      <c r="G192" s="260">
        <v>0</v>
      </c>
      <c r="H192" s="260">
        <v>0</v>
      </c>
    </row>
    <row r="193" spans="1:8" x14ac:dyDescent="0.25">
      <c r="B193" s="46" t="s">
        <v>473</v>
      </c>
      <c r="D193" s="261">
        <f t="shared" ref="D193:H193" si="74">SUM(D191:D192)</f>
        <v>0</v>
      </c>
      <c r="E193" s="261">
        <f t="shared" si="74"/>
        <v>0</v>
      </c>
      <c r="F193" s="261">
        <f t="shared" si="74"/>
        <v>0</v>
      </c>
      <c r="G193" s="261">
        <f t="shared" si="74"/>
        <v>0</v>
      </c>
      <c r="H193" s="261">
        <f t="shared" si="74"/>
        <v>0</v>
      </c>
    </row>
    <row r="194" spans="1:8" x14ac:dyDescent="0.25">
      <c r="B194" s="46" t="s">
        <v>474</v>
      </c>
      <c r="D194" s="102">
        <f t="shared" ref="D194:H194" si="75">D190+D193</f>
        <v>0</v>
      </c>
      <c r="E194" s="102">
        <f t="shared" si="75"/>
        <v>0</v>
      </c>
      <c r="F194" s="102">
        <f t="shared" si="75"/>
        <v>0</v>
      </c>
      <c r="G194" s="102">
        <f t="shared" si="75"/>
        <v>0</v>
      </c>
      <c r="H194" s="102">
        <f t="shared" si="75"/>
        <v>0</v>
      </c>
    </row>
    <row r="195" spans="1:8" x14ac:dyDescent="0.25">
      <c r="D195" s="102"/>
      <c r="E195" s="102"/>
      <c r="F195" s="102"/>
      <c r="G195" s="102"/>
      <c r="H195" s="102"/>
    </row>
    <row r="196" spans="1:8" x14ac:dyDescent="0.25">
      <c r="A196" s="1" t="s">
        <v>479</v>
      </c>
      <c r="C196" s="167">
        <v>18237491</v>
      </c>
      <c r="F196" s="64"/>
      <c r="G196" s="64"/>
      <c r="H196" s="64"/>
    </row>
    <row r="197" spans="1:8" x14ac:dyDescent="0.25">
      <c r="B197" s="46" t="s">
        <v>470</v>
      </c>
      <c r="C197" s="167">
        <v>25400891</v>
      </c>
      <c r="D197" s="253">
        <v>0</v>
      </c>
      <c r="E197" s="102">
        <f t="shared" ref="E197:H197" si="76">D201</f>
        <v>0</v>
      </c>
      <c r="F197" s="102">
        <f t="shared" si="76"/>
        <v>0</v>
      </c>
      <c r="G197" s="102">
        <f t="shared" si="76"/>
        <v>0</v>
      </c>
      <c r="H197" s="102">
        <f t="shared" si="76"/>
        <v>0</v>
      </c>
    </row>
    <row r="198" spans="1:8" x14ac:dyDescent="0.25">
      <c r="B198" s="259" t="s">
        <v>471</v>
      </c>
      <c r="C198" s="167"/>
      <c r="D198" s="102"/>
      <c r="E198" s="102"/>
      <c r="F198" s="102"/>
      <c r="G198" s="102"/>
      <c r="H198" s="102"/>
    </row>
    <row r="199" spans="1:8" x14ac:dyDescent="0.25">
      <c r="B199" s="259" t="s">
        <v>472</v>
      </c>
      <c r="D199" s="260">
        <v>0</v>
      </c>
      <c r="E199" s="260">
        <v>0</v>
      </c>
      <c r="F199" s="260">
        <v>0</v>
      </c>
      <c r="G199" s="260">
        <v>0</v>
      </c>
      <c r="H199" s="260">
        <v>0</v>
      </c>
    </row>
    <row r="200" spans="1:8" x14ac:dyDescent="0.25">
      <c r="B200" s="46" t="s">
        <v>473</v>
      </c>
      <c r="D200" s="261">
        <f t="shared" ref="D200:H200" si="77">SUM(D198:D199)</f>
        <v>0</v>
      </c>
      <c r="E200" s="261">
        <f t="shared" si="77"/>
        <v>0</v>
      </c>
      <c r="F200" s="261">
        <f t="shared" si="77"/>
        <v>0</v>
      </c>
      <c r="G200" s="261">
        <f t="shared" si="77"/>
        <v>0</v>
      </c>
      <c r="H200" s="261">
        <f t="shared" si="77"/>
        <v>0</v>
      </c>
    </row>
    <row r="201" spans="1:8" x14ac:dyDescent="0.25">
      <c r="B201" s="46" t="s">
        <v>474</v>
      </c>
      <c r="D201" s="102">
        <f t="shared" ref="D201:H201" si="78">D197+D200</f>
        <v>0</v>
      </c>
      <c r="E201" s="102">
        <f t="shared" si="78"/>
        <v>0</v>
      </c>
      <c r="F201" s="102">
        <f t="shared" si="78"/>
        <v>0</v>
      </c>
      <c r="G201" s="102">
        <f t="shared" si="78"/>
        <v>0</v>
      </c>
      <c r="H201" s="102">
        <f t="shared" si="78"/>
        <v>0</v>
      </c>
    </row>
    <row r="202" spans="1:8" x14ac:dyDescent="0.25">
      <c r="D202" s="102"/>
      <c r="E202" s="102"/>
      <c r="F202" s="102"/>
      <c r="G202" s="102"/>
      <c r="H202" s="102"/>
    </row>
    <row r="203" spans="1:8" x14ac:dyDescent="0.25">
      <c r="A203" s="1" t="s">
        <v>480</v>
      </c>
      <c r="C203" s="167">
        <v>18237481</v>
      </c>
      <c r="F203" s="64"/>
      <c r="G203" s="64"/>
      <c r="H203" s="64"/>
    </row>
    <row r="204" spans="1:8" x14ac:dyDescent="0.25">
      <c r="B204" s="46" t="s">
        <v>470</v>
      </c>
      <c r="C204" s="167">
        <v>25400881</v>
      </c>
      <c r="D204" s="253">
        <v>0</v>
      </c>
      <c r="E204" s="102">
        <f t="shared" ref="E204:H204" si="79">D208</f>
        <v>0</v>
      </c>
      <c r="F204" s="102">
        <f t="shared" si="79"/>
        <v>0</v>
      </c>
      <c r="G204" s="102">
        <f t="shared" si="79"/>
        <v>0</v>
      </c>
      <c r="H204" s="102">
        <f t="shared" si="79"/>
        <v>0</v>
      </c>
    </row>
    <row r="205" spans="1:8" x14ac:dyDescent="0.25">
      <c r="B205" s="259" t="s">
        <v>471</v>
      </c>
      <c r="C205" s="167"/>
      <c r="D205" s="102"/>
      <c r="E205" s="102"/>
      <c r="F205" s="102"/>
      <c r="G205" s="102"/>
      <c r="H205" s="102"/>
    </row>
    <row r="206" spans="1:8" x14ac:dyDescent="0.25">
      <c r="B206" s="259" t="s">
        <v>472</v>
      </c>
      <c r="D206" s="260">
        <v>0</v>
      </c>
      <c r="E206" s="260">
        <v>0</v>
      </c>
      <c r="F206" s="260">
        <v>0</v>
      </c>
      <c r="G206" s="260">
        <v>0</v>
      </c>
      <c r="H206" s="260">
        <v>0</v>
      </c>
    </row>
    <row r="207" spans="1:8" x14ac:dyDescent="0.25">
      <c r="B207" s="46" t="s">
        <v>473</v>
      </c>
      <c r="D207" s="261">
        <f t="shared" ref="D207:H207" si="80">SUM(D205:D206)</f>
        <v>0</v>
      </c>
      <c r="E207" s="261">
        <f t="shared" si="80"/>
        <v>0</v>
      </c>
      <c r="F207" s="261">
        <f t="shared" si="80"/>
        <v>0</v>
      </c>
      <c r="G207" s="261">
        <f t="shared" si="80"/>
        <v>0</v>
      </c>
      <c r="H207" s="261">
        <f t="shared" si="80"/>
        <v>0</v>
      </c>
    </row>
    <row r="208" spans="1:8" x14ac:dyDescent="0.25">
      <c r="B208" s="46" t="s">
        <v>474</v>
      </c>
      <c r="D208" s="102">
        <f t="shared" ref="D208:H208" si="81">D204+D207</f>
        <v>0</v>
      </c>
      <c r="E208" s="102">
        <f t="shared" si="81"/>
        <v>0</v>
      </c>
      <c r="F208" s="102">
        <f t="shared" si="81"/>
        <v>0</v>
      </c>
      <c r="G208" s="102">
        <f t="shared" si="81"/>
        <v>0</v>
      </c>
      <c r="H208" s="102">
        <f t="shared" si="81"/>
        <v>0</v>
      </c>
    </row>
    <row r="209" spans="1:8" x14ac:dyDescent="0.25">
      <c r="D209" s="102"/>
      <c r="E209" s="102"/>
      <c r="F209" s="102"/>
      <c r="G209" s="102"/>
      <c r="H209" s="102"/>
    </row>
    <row r="210" spans="1:8" x14ac:dyDescent="0.25">
      <c r="A210" s="1" t="s">
        <v>481</v>
      </c>
      <c r="C210" s="167">
        <v>18237191</v>
      </c>
      <c r="F210" s="64"/>
      <c r="G210" s="64"/>
      <c r="H210" s="64"/>
    </row>
    <row r="211" spans="1:8" x14ac:dyDescent="0.25">
      <c r="B211" s="46" t="s">
        <v>470</v>
      </c>
      <c r="C211" s="167"/>
      <c r="D211" s="253">
        <v>0</v>
      </c>
      <c r="E211" s="102">
        <f t="shared" ref="E211:H211" si="82">D215</f>
        <v>0</v>
      </c>
      <c r="F211" s="102">
        <f t="shared" si="82"/>
        <v>0</v>
      </c>
      <c r="G211" s="102">
        <f t="shared" si="82"/>
        <v>0</v>
      </c>
      <c r="H211" s="102">
        <f t="shared" si="82"/>
        <v>0</v>
      </c>
    </row>
    <row r="212" spans="1:8" x14ac:dyDescent="0.25">
      <c r="B212" s="259" t="s">
        <v>471</v>
      </c>
      <c r="C212" s="167"/>
      <c r="D212" s="102"/>
      <c r="E212" s="102"/>
      <c r="F212" s="102"/>
      <c r="G212" s="102"/>
      <c r="H212" s="102"/>
    </row>
    <row r="213" spans="1:8" x14ac:dyDescent="0.25">
      <c r="B213" s="259" t="s">
        <v>472</v>
      </c>
      <c r="D213" s="260">
        <v>0</v>
      </c>
      <c r="E213" s="260">
        <v>0</v>
      </c>
      <c r="F213" s="260">
        <v>0</v>
      </c>
      <c r="G213" s="260">
        <v>0</v>
      </c>
      <c r="H213" s="260">
        <v>0</v>
      </c>
    </row>
    <row r="214" spans="1:8" x14ac:dyDescent="0.25">
      <c r="B214" s="46" t="s">
        <v>473</v>
      </c>
      <c r="D214" s="261">
        <f t="shared" ref="D214:H214" si="83">SUM(D212:D213)</f>
        <v>0</v>
      </c>
      <c r="E214" s="261">
        <f t="shared" si="83"/>
        <v>0</v>
      </c>
      <c r="F214" s="261">
        <f t="shared" si="83"/>
        <v>0</v>
      </c>
      <c r="G214" s="261">
        <f t="shared" si="83"/>
        <v>0</v>
      </c>
      <c r="H214" s="261">
        <f t="shared" si="83"/>
        <v>0</v>
      </c>
    </row>
    <row r="215" spans="1:8" x14ac:dyDescent="0.25">
      <c r="B215" s="46" t="s">
        <v>474</v>
      </c>
      <c r="D215" s="102">
        <f t="shared" ref="D215:H215" si="84">D211+D214</f>
        <v>0</v>
      </c>
      <c r="E215" s="102">
        <f t="shared" si="84"/>
        <v>0</v>
      </c>
      <c r="F215" s="102">
        <f t="shared" si="84"/>
        <v>0</v>
      </c>
      <c r="G215" s="102">
        <f t="shared" si="84"/>
        <v>0</v>
      </c>
      <c r="H215" s="102">
        <f t="shared" si="84"/>
        <v>0</v>
      </c>
    </row>
    <row r="216" spans="1:8" x14ac:dyDescent="0.25">
      <c r="D216" s="102"/>
      <c r="E216" s="102"/>
      <c r="F216" s="102"/>
      <c r="G216" s="102"/>
      <c r="H216" s="102"/>
    </row>
    <row r="217" spans="1:8" x14ac:dyDescent="0.25">
      <c r="A217" s="215" t="s">
        <v>482</v>
      </c>
      <c r="C217" s="167">
        <v>18237231</v>
      </c>
      <c r="F217" s="64"/>
      <c r="G217" s="64"/>
      <c r="H217" s="64"/>
    </row>
    <row r="218" spans="1:8" x14ac:dyDescent="0.25">
      <c r="B218" s="46" t="s">
        <v>470</v>
      </c>
      <c r="C218" s="167">
        <v>25400631</v>
      </c>
      <c r="D218" s="253">
        <v>0</v>
      </c>
      <c r="E218" s="102">
        <f t="shared" ref="E218:H218" si="85">D223</f>
        <v>-1373354.01</v>
      </c>
      <c r="F218" s="102">
        <f t="shared" si="85"/>
        <v>3430641.3782710005</v>
      </c>
      <c r="G218" s="102">
        <f t="shared" si="85"/>
        <v>3430641.3782710005</v>
      </c>
      <c r="H218" s="102">
        <f t="shared" si="85"/>
        <v>3430641.3782710005</v>
      </c>
    </row>
    <row r="219" spans="1:8" x14ac:dyDescent="0.25">
      <c r="A219" s="264"/>
      <c r="B219" s="259" t="s">
        <v>471</v>
      </c>
      <c r="C219" s="265"/>
      <c r="D219" s="266">
        <v>0</v>
      </c>
      <c r="E219" s="266">
        <v>0</v>
      </c>
      <c r="F219" s="266">
        <v>0</v>
      </c>
      <c r="G219" s="266">
        <v>0</v>
      </c>
      <c r="H219" s="266">
        <v>0</v>
      </c>
    </row>
    <row r="220" spans="1:8" x14ac:dyDescent="0.25">
      <c r="A220" s="264"/>
      <c r="B220" s="259" t="s">
        <v>501</v>
      </c>
      <c r="C220" s="265"/>
      <c r="D220" s="266"/>
      <c r="E220" s="260">
        <f>'One Time FPC Alloc 2017'!E16</f>
        <v>2664925.0282710004</v>
      </c>
      <c r="F220" s="266"/>
      <c r="G220" s="266"/>
      <c r="H220" s="266"/>
    </row>
    <row r="221" spans="1:8" x14ac:dyDescent="0.25">
      <c r="A221" s="259"/>
      <c r="B221" s="259" t="s">
        <v>483</v>
      </c>
      <c r="C221" s="267"/>
      <c r="D221" s="482">
        <v>-1373354.01</v>
      </c>
      <c r="E221" s="482">
        <v>2139070.36</v>
      </c>
      <c r="F221" s="260">
        <v>0</v>
      </c>
      <c r="G221" s="260">
        <v>0</v>
      </c>
      <c r="H221" s="260">
        <v>0</v>
      </c>
    </row>
    <row r="222" spans="1:8" x14ac:dyDescent="0.25">
      <c r="B222" s="46" t="s">
        <v>473</v>
      </c>
      <c r="D222" s="261">
        <f t="shared" ref="D222:H222" si="86">SUM(D219:D221)</f>
        <v>-1373354.01</v>
      </c>
      <c r="E222" s="261">
        <f t="shared" si="86"/>
        <v>4803995.3882710002</v>
      </c>
      <c r="F222" s="261">
        <f t="shared" si="86"/>
        <v>0</v>
      </c>
      <c r="G222" s="261">
        <f t="shared" si="86"/>
        <v>0</v>
      </c>
      <c r="H222" s="261">
        <f t="shared" si="86"/>
        <v>0</v>
      </c>
    </row>
    <row r="223" spans="1:8" x14ac:dyDescent="0.25">
      <c r="B223" s="46" t="s">
        <v>474</v>
      </c>
      <c r="D223" s="102">
        <f t="shared" ref="D223:H223" si="87">D218+D222</f>
        <v>-1373354.01</v>
      </c>
      <c r="E223" s="102">
        <f t="shared" si="87"/>
        <v>3430641.3782710005</v>
      </c>
      <c r="F223" s="102">
        <f t="shared" si="87"/>
        <v>3430641.3782710005</v>
      </c>
      <c r="G223" s="102">
        <f t="shared" si="87"/>
        <v>3430641.3782710005</v>
      </c>
      <c r="H223" s="102">
        <f t="shared" si="87"/>
        <v>3430641.3782710005</v>
      </c>
    </row>
    <row r="224" spans="1:8" x14ac:dyDescent="0.25">
      <c r="F224" s="64"/>
      <c r="G224" s="64"/>
      <c r="H224" s="64"/>
    </row>
    <row r="225" spans="1:8" x14ac:dyDescent="0.25">
      <c r="A225" s="215" t="s">
        <v>484</v>
      </c>
      <c r="C225" s="167">
        <v>18237251</v>
      </c>
      <c r="F225" s="64"/>
      <c r="G225" s="64"/>
      <c r="H225" s="64"/>
    </row>
    <row r="226" spans="1:8" x14ac:dyDescent="0.25">
      <c r="B226" s="46" t="s">
        <v>470</v>
      </c>
      <c r="C226" s="167">
        <v>25400651</v>
      </c>
      <c r="D226" s="253">
        <v>0</v>
      </c>
      <c r="E226" s="102">
        <f>D231</f>
        <v>-212754.14</v>
      </c>
      <c r="F226" s="102">
        <f>E231</f>
        <v>1016896.3799799999</v>
      </c>
      <c r="G226" s="102">
        <f>F231</f>
        <v>1016896.3799799999</v>
      </c>
      <c r="H226" s="102">
        <f t="shared" ref="H226" si="88">G231</f>
        <v>1016896.3799799999</v>
      </c>
    </row>
    <row r="227" spans="1:8" x14ac:dyDescent="0.25">
      <c r="A227" s="264"/>
      <c r="B227" s="259" t="s">
        <v>471</v>
      </c>
      <c r="C227" s="259"/>
      <c r="D227" s="266">
        <v>0</v>
      </c>
      <c r="E227" s="266">
        <v>0</v>
      </c>
      <c r="F227" s="266">
        <v>0</v>
      </c>
      <c r="G227" s="266">
        <v>0</v>
      </c>
      <c r="H227" s="266">
        <v>0</v>
      </c>
    </row>
    <row r="228" spans="1:8" x14ac:dyDescent="0.25">
      <c r="A228" s="264"/>
      <c r="B228" s="259" t="s">
        <v>501</v>
      </c>
      <c r="C228" s="259"/>
      <c r="D228" s="266"/>
      <c r="E228" s="260">
        <f>'One Time FPC Alloc 2017'!F16</f>
        <v>653338.18998000002</v>
      </c>
      <c r="F228" s="266"/>
      <c r="G228" s="266"/>
      <c r="H228" s="266"/>
    </row>
    <row r="229" spans="1:8" x14ac:dyDescent="0.25">
      <c r="A229" s="259"/>
      <c r="B229" s="259" t="s">
        <v>483</v>
      </c>
      <c r="C229" s="267"/>
      <c r="D229" s="482">
        <v>-212754.14</v>
      </c>
      <c r="E229" s="482">
        <v>576312.32999999996</v>
      </c>
      <c r="F229" s="260">
        <v>0</v>
      </c>
      <c r="G229" s="260">
        <v>0</v>
      </c>
      <c r="H229" s="260">
        <v>0</v>
      </c>
    </row>
    <row r="230" spans="1:8" x14ac:dyDescent="0.25">
      <c r="B230" s="46" t="s">
        <v>473</v>
      </c>
      <c r="D230" s="261">
        <f t="shared" ref="D230:H230" si="89">SUM(D227:D229)</f>
        <v>-212754.14</v>
      </c>
      <c r="E230" s="261">
        <f t="shared" si="89"/>
        <v>1229650.5199799999</v>
      </c>
      <c r="F230" s="261">
        <f t="shared" si="89"/>
        <v>0</v>
      </c>
      <c r="G230" s="261">
        <f t="shared" si="89"/>
        <v>0</v>
      </c>
      <c r="H230" s="261">
        <f t="shared" si="89"/>
        <v>0</v>
      </c>
    </row>
    <row r="231" spans="1:8" x14ac:dyDescent="0.25">
      <c r="B231" s="46" t="s">
        <v>474</v>
      </c>
      <c r="D231" s="102">
        <f t="shared" ref="D231:H231" si="90">D226+D230</f>
        <v>-212754.14</v>
      </c>
      <c r="E231" s="102">
        <f t="shared" si="90"/>
        <v>1016896.3799799999</v>
      </c>
      <c r="F231" s="102">
        <f t="shared" si="90"/>
        <v>1016896.3799799999</v>
      </c>
      <c r="G231" s="102">
        <f t="shared" si="90"/>
        <v>1016896.3799799999</v>
      </c>
      <c r="H231" s="102">
        <f t="shared" si="90"/>
        <v>1016896.3799799999</v>
      </c>
    </row>
    <row r="232" spans="1:8" s="64" customFormat="1" x14ac:dyDescent="0.25">
      <c r="A232" s="46"/>
      <c r="B232" s="46"/>
    </row>
    <row r="233" spans="1:8" s="64" customFormat="1" x14ac:dyDescent="0.25">
      <c r="A233" s="215" t="s">
        <v>486</v>
      </c>
      <c r="B233" s="46"/>
      <c r="C233" s="167">
        <v>18237241</v>
      </c>
    </row>
    <row r="234" spans="1:8" s="64" customFormat="1" x14ac:dyDescent="0.25">
      <c r="A234" s="46"/>
      <c r="B234" s="46" t="s">
        <v>470</v>
      </c>
      <c r="C234" s="167">
        <v>25400641</v>
      </c>
      <c r="D234" s="253">
        <v>0</v>
      </c>
      <c r="E234" s="102">
        <f t="shared" ref="E234:H234" si="91">D239</f>
        <v>-35937.72</v>
      </c>
      <c r="F234" s="102">
        <f t="shared" si="91"/>
        <v>404128.52688899986</v>
      </c>
      <c r="G234" s="102">
        <f t="shared" si="91"/>
        <v>404128.52688899986</v>
      </c>
      <c r="H234" s="102">
        <f t="shared" si="91"/>
        <v>404128.52688899986</v>
      </c>
    </row>
    <row r="235" spans="1:8" x14ac:dyDescent="0.25">
      <c r="A235" s="264"/>
      <c r="B235" s="259" t="s">
        <v>471</v>
      </c>
      <c r="C235" s="259"/>
      <c r="D235" s="266">
        <v>0</v>
      </c>
      <c r="E235" s="266">
        <v>0</v>
      </c>
      <c r="F235" s="266">
        <v>0</v>
      </c>
      <c r="G235" s="266">
        <v>0</v>
      </c>
      <c r="H235" s="266">
        <v>0</v>
      </c>
    </row>
    <row r="236" spans="1:8" x14ac:dyDescent="0.25">
      <c r="A236" s="264"/>
      <c r="B236" s="259" t="s">
        <v>501</v>
      </c>
      <c r="C236" s="259"/>
      <c r="D236" s="266"/>
      <c r="E236" s="260">
        <f>'One Time FPC Alloc 2017'!G16</f>
        <v>681383.12688899983</v>
      </c>
      <c r="F236" s="266"/>
      <c r="G236" s="266"/>
      <c r="H236" s="266"/>
    </row>
    <row r="237" spans="1:8" x14ac:dyDescent="0.25">
      <c r="A237" s="259"/>
      <c r="B237" s="259" t="s">
        <v>483</v>
      </c>
      <c r="C237" s="267"/>
      <c r="D237" s="482">
        <v>-35937.72</v>
      </c>
      <c r="E237" s="482">
        <v>-241316.88</v>
      </c>
      <c r="F237" s="260">
        <v>0</v>
      </c>
      <c r="G237" s="260">
        <v>0</v>
      </c>
      <c r="H237" s="260">
        <v>0</v>
      </c>
    </row>
    <row r="238" spans="1:8" x14ac:dyDescent="0.25">
      <c r="B238" s="46" t="s">
        <v>473</v>
      </c>
      <c r="D238" s="261">
        <f t="shared" ref="D238:H238" si="92">SUM(D235:D237)</f>
        <v>-35937.72</v>
      </c>
      <c r="E238" s="261">
        <f t="shared" si="92"/>
        <v>440066.24688899983</v>
      </c>
      <c r="F238" s="261">
        <f t="shared" si="92"/>
        <v>0</v>
      </c>
      <c r="G238" s="261">
        <f t="shared" si="92"/>
        <v>0</v>
      </c>
      <c r="H238" s="261">
        <f t="shared" si="92"/>
        <v>0</v>
      </c>
    </row>
    <row r="239" spans="1:8" x14ac:dyDescent="0.25">
      <c r="B239" s="46" t="s">
        <v>474</v>
      </c>
      <c r="D239" s="102">
        <f t="shared" ref="D239:H239" si="93">D234+D238</f>
        <v>-35937.72</v>
      </c>
      <c r="E239" s="102">
        <f t="shared" si="93"/>
        <v>404128.52688899986</v>
      </c>
      <c r="F239" s="102">
        <f t="shared" si="93"/>
        <v>404128.52688899986</v>
      </c>
      <c r="G239" s="102">
        <f t="shared" si="93"/>
        <v>404128.52688899986</v>
      </c>
      <c r="H239" s="102">
        <f t="shared" si="93"/>
        <v>404128.52688899986</v>
      </c>
    </row>
    <row r="240" spans="1:8" x14ac:dyDescent="0.25">
      <c r="F240" s="64"/>
      <c r="G240" s="64"/>
      <c r="H240" s="64"/>
    </row>
    <row r="241" spans="1:8" x14ac:dyDescent="0.25">
      <c r="A241" s="215" t="s">
        <v>487</v>
      </c>
      <c r="C241" s="167">
        <v>18237281</v>
      </c>
      <c r="F241" s="64"/>
      <c r="G241" s="64"/>
      <c r="H241" s="64"/>
    </row>
    <row r="242" spans="1:8" x14ac:dyDescent="0.25">
      <c r="B242" s="46" t="s">
        <v>470</v>
      </c>
      <c r="C242" s="167">
        <v>25400681</v>
      </c>
      <c r="D242" s="253">
        <v>0</v>
      </c>
      <c r="E242" s="102">
        <f t="shared" ref="E242:H242" si="94">D247</f>
        <v>129130.56</v>
      </c>
      <c r="F242" s="102">
        <f t="shared" si="94"/>
        <v>598079.82237399998</v>
      </c>
      <c r="G242" s="102">
        <f t="shared" si="94"/>
        <v>598079.82237399998</v>
      </c>
      <c r="H242" s="102">
        <f t="shared" si="94"/>
        <v>598079.82237399998</v>
      </c>
    </row>
    <row r="243" spans="1:8" x14ac:dyDescent="0.25">
      <c r="A243" s="264"/>
      <c r="B243" s="259" t="s">
        <v>471</v>
      </c>
      <c r="C243" s="259"/>
      <c r="D243" s="266">
        <v>0</v>
      </c>
      <c r="E243" s="266">
        <v>0</v>
      </c>
      <c r="F243" s="266">
        <v>0</v>
      </c>
      <c r="G243" s="266">
        <v>0</v>
      </c>
      <c r="H243" s="266">
        <v>0</v>
      </c>
    </row>
    <row r="244" spans="1:8" x14ac:dyDescent="0.25">
      <c r="A244" s="264"/>
      <c r="B244" s="259" t="s">
        <v>501</v>
      </c>
      <c r="C244" s="259"/>
      <c r="D244" s="266"/>
      <c r="E244" s="260">
        <f>'One Time FPC Alloc 2017'!H16</f>
        <v>132685.402374</v>
      </c>
      <c r="F244" s="266"/>
      <c r="G244" s="266"/>
      <c r="H244" s="266"/>
    </row>
    <row r="245" spans="1:8" x14ac:dyDescent="0.25">
      <c r="A245" s="259"/>
      <c r="B245" s="259" t="s">
        <v>483</v>
      </c>
      <c r="C245" s="267"/>
      <c r="D245" s="482">
        <v>129130.56</v>
      </c>
      <c r="E245" s="482">
        <v>336263.86</v>
      </c>
      <c r="F245" s="260">
        <v>0</v>
      </c>
      <c r="G245" s="260">
        <v>0</v>
      </c>
      <c r="H245" s="260">
        <v>0</v>
      </c>
    </row>
    <row r="246" spans="1:8" x14ac:dyDescent="0.25">
      <c r="B246" s="46" t="s">
        <v>473</v>
      </c>
      <c r="D246" s="261">
        <f t="shared" ref="D246:H246" si="95">SUM(D243:D245)</f>
        <v>129130.56</v>
      </c>
      <c r="E246" s="261">
        <f t="shared" si="95"/>
        <v>468949.26237399998</v>
      </c>
      <c r="F246" s="261">
        <f t="shared" si="95"/>
        <v>0</v>
      </c>
      <c r="G246" s="261">
        <f t="shared" si="95"/>
        <v>0</v>
      </c>
      <c r="H246" s="261">
        <f t="shared" si="95"/>
        <v>0</v>
      </c>
    </row>
    <row r="247" spans="1:8" x14ac:dyDescent="0.25">
      <c r="B247" s="46" t="s">
        <v>474</v>
      </c>
      <c r="D247" s="102">
        <f t="shared" ref="D247:H247" si="96">D242+D246</f>
        <v>129130.56</v>
      </c>
      <c r="E247" s="102">
        <f t="shared" si="96"/>
        <v>598079.82237399998</v>
      </c>
      <c r="F247" s="102">
        <f t="shared" si="96"/>
        <v>598079.82237399998</v>
      </c>
      <c r="G247" s="102">
        <f t="shared" si="96"/>
        <v>598079.82237399998</v>
      </c>
      <c r="H247" s="102">
        <f t="shared" si="96"/>
        <v>598079.82237399998</v>
      </c>
    </row>
    <row r="248" spans="1:8" x14ac:dyDescent="0.25">
      <c r="F248" s="64"/>
      <c r="G248" s="64"/>
      <c r="H248" s="64"/>
    </row>
    <row r="249" spans="1:8" x14ac:dyDescent="0.25">
      <c r="A249" s="215" t="s">
        <v>488</v>
      </c>
      <c r="C249" s="167">
        <v>18237271</v>
      </c>
      <c r="F249" s="64"/>
      <c r="G249" s="64"/>
      <c r="H249" s="64"/>
    </row>
    <row r="250" spans="1:8" x14ac:dyDescent="0.25">
      <c r="B250" s="46" t="s">
        <v>470</v>
      </c>
      <c r="C250" s="167">
        <v>25400671</v>
      </c>
      <c r="D250" s="253">
        <v>0</v>
      </c>
      <c r="E250" s="102">
        <f>D255</f>
        <v>133361.39000000001</v>
      </c>
      <c r="F250" s="102">
        <f>E255</f>
        <v>956585.81923499994</v>
      </c>
      <c r="G250" s="102">
        <f>F255</f>
        <v>956585.81923499994</v>
      </c>
      <c r="H250" s="102">
        <f t="shared" ref="H250" si="97">G255</f>
        <v>956585.81923499994</v>
      </c>
    </row>
    <row r="251" spans="1:8" x14ac:dyDescent="0.25">
      <c r="A251" s="264"/>
      <c r="B251" s="259" t="s">
        <v>471</v>
      </c>
      <c r="C251" s="259"/>
      <c r="D251" s="266">
        <v>0</v>
      </c>
      <c r="E251" s="266">
        <v>0</v>
      </c>
      <c r="F251" s="266">
        <v>0</v>
      </c>
      <c r="G251" s="266">
        <v>0</v>
      </c>
      <c r="H251" s="266">
        <v>0</v>
      </c>
    </row>
    <row r="252" spans="1:8" x14ac:dyDescent="0.25">
      <c r="A252" s="264"/>
      <c r="B252" s="259" t="s">
        <v>501</v>
      </c>
      <c r="C252" s="259"/>
      <c r="D252" s="266"/>
      <c r="E252" s="260">
        <f>'One Time FPC Alloc 2017'!J16</f>
        <v>426637.88923499995</v>
      </c>
      <c r="F252" s="266"/>
      <c r="G252" s="266"/>
      <c r="H252" s="266"/>
    </row>
    <row r="253" spans="1:8" x14ac:dyDescent="0.25">
      <c r="A253" s="259"/>
      <c r="B253" s="259" t="s">
        <v>483</v>
      </c>
      <c r="C253" s="267"/>
      <c r="D253" s="482">
        <v>133361.39000000001</v>
      </c>
      <c r="E253" s="482">
        <v>396586.54</v>
      </c>
      <c r="F253" s="260">
        <v>0</v>
      </c>
      <c r="G253" s="260">
        <v>0</v>
      </c>
      <c r="H253" s="260">
        <v>0</v>
      </c>
    </row>
    <row r="254" spans="1:8" x14ac:dyDescent="0.25">
      <c r="B254" s="46" t="s">
        <v>473</v>
      </c>
      <c r="D254" s="261">
        <f t="shared" ref="D254:H254" si="98">SUM(D251:D253)</f>
        <v>133361.39000000001</v>
      </c>
      <c r="E254" s="261">
        <f t="shared" si="98"/>
        <v>823224.42923499993</v>
      </c>
      <c r="F254" s="261">
        <f t="shared" si="98"/>
        <v>0</v>
      </c>
      <c r="G254" s="261">
        <f t="shared" si="98"/>
        <v>0</v>
      </c>
      <c r="H254" s="261">
        <f t="shared" si="98"/>
        <v>0</v>
      </c>
    </row>
    <row r="255" spans="1:8" x14ac:dyDescent="0.25">
      <c r="B255" s="46" t="s">
        <v>474</v>
      </c>
      <c r="D255" s="102">
        <f t="shared" ref="D255:H255" si="99">D250+D254</f>
        <v>133361.39000000001</v>
      </c>
      <c r="E255" s="102">
        <f t="shared" si="99"/>
        <v>956585.81923499994</v>
      </c>
      <c r="F255" s="102">
        <f t="shared" si="99"/>
        <v>956585.81923499994</v>
      </c>
      <c r="G255" s="102">
        <f t="shared" si="99"/>
        <v>956585.81923499994</v>
      </c>
      <c r="H255" s="102">
        <f t="shared" si="99"/>
        <v>956585.81923499994</v>
      </c>
    </row>
    <row r="256" spans="1:8" x14ac:dyDescent="0.25">
      <c r="F256" s="64"/>
      <c r="G256" s="64"/>
      <c r="H256" s="64"/>
    </row>
    <row r="257" spans="1:8" x14ac:dyDescent="0.25">
      <c r="A257" s="215" t="s">
        <v>489</v>
      </c>
      <c r="C257" s="167">
        <v>18237261</v>
      </c>
      <c r="F257" s="64"/>
      <c r="G257" s="64"/>
      <c r="H257" s="64"/>
    </row>
    <row r="258" spans="1:8" x14ac:dyDescent="0.25">
      <c r="B258" s="46" t="s">
        <v>470</v>
      </c>
      <c r="C258" s="167">
        <v>25400661</v>
      </c>
      <c r="D258" s="253">
        <v>0</v>
      </c>
      <c r="E258" s="102">
        <f>D263</f>
        <v>-86393.95</v>
      </c>
      <c r="F258" s="102">
        <f>E263</f>
        <v>-72211.058996000022</v>
      </c>
      <c r="G258" s="102">
        <f>F263</f>
        <v>-72211.058996000022</v>
      </c>
      <c r="H258" s="102">
        <f t="shared" ref="H258" si="100">G263</f>
        <v>-72211.058996000022</v>
      </c>
    </row>
    <row r="259" spans="1:8" x14ac:dyDescent="0.25">
      <c r="A259" s="264"/>
      <c r="B259" s="259" t="s">
        <v>471</v>
      </c>
      <c r="C259" s="259"/>
      <c r="D259" s="266">
        <v>0</v>
      </c>
      <c r="E259" s="266">
        <v>0</v>
      </c>
      <c r="F259" s="266">
        <v>0</v>
      </c>
      <c r="G259" s="266">
        <v>0</v>
      </c>
      <c r="H259" s="266">
        <v>0</v>
      </c>
    </row>
    <row r="260" spans="1:8" x14ac:dyDescent="0.25">
      <c r="A260" s="264"/>
      <c r="B260" s="259" t="s">
        <v>501</v>
      </c>
      <c r="C260" s="259"/>
      <c r="D260" s="266"/>
      <c r="E260" s="260">
        <f>'One Time FPC Alloc 2017'!K16</f>
        <v>281830.99100399995</v>
      </c>
      <c r="F260" s="266"/>
      <c r="G260" s="266"/>
      <c r="H260" s="266"/>
    </row>
    <row r="261" spans="1:8" x14ac:dyDescent="0.25">
      <c r="A261" s="259"/>
      <c r="B261" s="259" t="s">
        <v>483</v>
      </c>
      <c r="C261" s="267"/>
      <c r="D261" s="482">
        <v>-86393.95</v>
      </c>
      <c r="E261" s="482">
        <v>-267648.09999999998</v>
      </c>
      <c r="F261" s="260">
        <v>0</v>
      </c>
      <c r="G261" s="260">
        <v>0</v>
      </c>
      <c r="H261" s="260">
        <v>0</v>
      </c>
    </row>
    <row r="262" spans="1:8" x14ac:dyDescent="0.25">
      <c r="B262" s="46" t="s">
        <v>473</v>
      </c>
      <c r="D262" s="261">
        <f t="shared" ref="D262:H262" si="101">SUM(D259:D261)</f>
        <v>-86393.95</v>
      </c>
      <c r="E262" s="261">
        <f t="shared" si="101"/>
        <v>14182.891003999976</v>
      </c>
      <c r="F262" s="261">
        <f t="shared" si="101"/>
        <v>0</v>
      </c>
      <c r="G262" s="261">
        <f t="shared" si="101"/>
        <v>0</v>
      </c>
      <c r="H262" s="261">
        <f t="shared" si="101"/>
        <v>0</v>
      </c>
    </row>
    <row r="263" spans="1:8" x14ac:dyDescent="0.25">
      <c r="B263" s="46" t="s">
        <v>474</v>
      </c>
      <c r="D263" s="102">
        <f t="shared" ref="D263:H263" si="102">D258+D262</f>
        <v>-86393.95</v>
      </c>
      <c r="E263" s="102">
        <f t="shared" si="102"/>
        <v>-72211.058996000022</v>
      </c>
      <c r="F263" s="102">
        <f t="shared" si="102"/>
        <v>-72211.058996000022</v>
      </c>
      <c r="G263" s="102">
        <f t="shared" si="102"/>
        <v>-72211.058996000022</v>
      </c>
      <c r="H263" s="102">
        <f t="shared" si="102"/>
        <v>-72211.058996000022</v>
      </c>
    </row>
    <row r="264" spans="1:8" x14ac:dyDescent="0.25">
      <c r="F264" s="64"/>
      <c r="G264" s="64"/>
      <c r="H264" s="64"/>
    </row>
    <row r="265" spans="1:8" x14ac:dyDescent="0.25">
      <c r="A265" s="215" t="s">
        <v>490</v>
      </c>
      <c r="C265" s="167">
        <v>18237171</v>
      </c>
      <c r="F265" s="64"/>
      <c r="G265" s="64"/>
      <c r="H265" s="64"/>
    </row>
    <row r="266" spans="1:8" x14ac:dyDescent="0.25">
      <c r="B266" s="46" t="s">
        <v>470</v>
      </c>
      <c r="C266" s="167"/>
      <c r="D266" s="253">
        <v>0</v>
      </c>
      <c r="E266" s="102">
        <f>D271</f>
        <v>0</v>
      </c>
      <c r="F266" s="102">
        <f>E271</f>
        <v>127367.64896399999</v>
      </c>
      <c r="G266" s="102">
        <f>F271</f>
        <v>127367.64896399999</v>
      </c>
      <c r="H266" s="102">
        <f t="shared" ref="H266" si="103">G271</f>
        <v>127367.64896399999</v>
      </c>
    </row>
    <row r="267" spans="1:8" x14ac:dyDescent="0.25">
      <c r="A267" s="264"/>
      <c r="B267" s="259" t="s">
        <v>471</v>
      </c>
      <c r="C267" s="259"/>
      <c r="D267" s="266">
        <v>0</v>
      </c>
      <c r="E267" s="266">
        <v>0</v>
      </c>
      <c r="F267" s="266">
        <v>0</v>
      </c>
      <c r="G267" s="266">
        <v>0</v>
      </c>
      <c r="H267" s="266">
        <v>0</v>
      </c>
    </row>
    <row r="268" spans="1:8" x14ac:dyDescent="0.25">
      <c r="A268" s="264"/>
      <c r="B268" s="259" t="s">
        <v>501</v>
      </c>
      <c r="C268" s="259"/>
      <c r="D268" s="266"/>
      <c r="E268" s="260">
        <f>'One Time FPC Alloc 2017'!I16</f>
        <v>127367.64896399999</v>
      </c>
      <c r="F268" s="266"/>
      <c r="G268" s="266"/>
      <c r="H268" s="266"/>
    </row>
    <row r="269" spans="1:8" x14ac:dyDescent="0.25">
      <c r="A269" s="259"/>
      <c r="B269" s="259" t="s">
        <v>483</v>
      </c>
      <c r="C269" s="267"/>
      <c r="D269" s="260">
        <v>0</v>
      </c>
      <c r="E269" s="260">
        <v>0</v>
      </c>
      <c r="F269" s="260">
        <v>0</v>
      </c>
      <c r="G269" s="260">
        <v>0</v>
      </c>
      <c r="H269" s="260">
        <v>0</v>
      </c>
    </row>
    <row r="270" spans="1:8" x14ac:dyDescent="0.25">
      <c r="B270" s="46" t="s">
        <v>473</v>
      </c>
      <c r="D270" s="261">
        <f t="shared" ref="D270:H270" si="104">SUM(D267:D269)</f>
        <v>0</v>
      </c>
      <c r="E270" s="261">
        <f t="shared" si="104"/>
        <v>127367.64896399999</v>
      </c>
      <c r="F270" s="261">
        <f t="shared" si="104"/>
        <v>0</v>
      </c>
      <c r="G270" s="261">
        <f t="shared" si="104"/>
        <v>0</v>
      </c>
      <c r="H270" s="261">
        <f t="shared" si="104"/>
        <v>0</v>
      </c>
    </row>
    <row r="271" spans="1:8" x14ac:dyDescent="0.25">
      <c r="B271" s="46" t="s">
        <v>474</v>
      </c>
      <c r="D271" s="102">
        <f t="shared" ref="D271:H271" si="105">D266+D270</f>
        <v>0</v>
      </c>
      <c r="E271" s="102">
        <f t="shared" si="105"/>
        <v>127367.64896399999</v>
      </c>
      <c r="F271" s="102">
        <f t="shared" si="105"/>
        <v>127367.64896399999</v>
      </c>
      <c r="G271" s="102">
        <f t="shared" si="105"/>
        <v>127367.64896399999</v>
      </c>
      <c r="H271" s="102">
        <f t="shared" si="105"/>
        <v>127367.64896399999</v>
      </c>
    </row>
    <row r="272" spans="1:8" x14ac:dyDescent="0.25">
      <c r="D272" s="102"/>
      <c r="E272" s="102"/>
      <c r="F272" s="102"/>
      <c r="G272" s="102"/>
      <c r="H272" s="102"/>
    </row>
    <row r="273" spans="1:8" x14ac:dyDescent="0.25">
      <c r="A273" s="215" t="s">
        <v>491</v>
      </c>
      <c r="C273" s="167">
        <v>18237341</v>
      </c>
      <c r="F273" s="64"/>
      <c r="G273" s="64"/>
      <c r="H273" s="64"/>
    </row>
    <row r="274" spans="1:8" x14ac:dyDescent="0.25">
      <c r="B274" s="46" t="s">
        <v>470</v>
      </c>
      <c r="C274" s="167">
        <v>25400741</v>
      </c>
      <c r="D274" s="253">
        <v>0</v>
      </c>
      <c r="E274" s="102">
        <f t="shared" ref="E274:H274" si="106">D278</f>
        <v>-2409.0918258749998</v>
      </c>
      <c r="F274" s="102">
        <f t="shared" si="106"/>
        <v>1234.0212221048973</v>
      </c>
      <c r="G274" s="102">
        <f t="shared" si="106"/>
        <v>1234.0212221048973</v>
      </c>
      <c r="H274" s="102">
        <f t="shared" si="106"/>
        <v>1234.0212221048973</v>
      </c>
    </row>
    <row r="275" spans="1:8" x14ac:dyDescent="0.25">
      <c r="A275" s="264"/>
      <c r="B275" s="259" t="s">
        <v>471</v>
      </c>
      <c r="C275" s="259"/>
      <c r="D275" s="266">
        <v>0</v>
      </c>
      <c r="E275" s="266">
        <v>0</v>
      </c>
      <c r="F275" s="266">
        <v>0</v>
      </c>
      <c r="G275" s="266">
        <v>0</v>
      </c>
      <c r="H275" s="266">
        <v>0</v>
      </c>
    </row>
    <row r="276" spans="1:8" x14ac:dyDescent="0.25">
      <c r="A276" s="259"/>
      <c r="B276" s="259" t="s">
        <v>492</v>
      </c>
      <c r="C276" s="267"/>
      <c r="D276" s="482">
        <v>-2409.0918258749998</v>
      </c>
      <c r="E276" s="482">
        <v>3643.1130479798971</v>
      </c>
      <c r="F276" s="260">
        <v>0</v>
      </c>
      <c r="G276" s="260">
        <v>0</v>
      </c>
      <c r="H276" s="260">
        <v>0</v>
      </c>
    </row>
    <row r="277" spans="1:8" x14ac:dyDescent="0.25">
      <c r="B277" s="46" t="s">
        <v>473</v>
      </c>
      <c r="D277" s="261">
        <f t="shared" ref="D277:H277" si="107">SUM(D275:D276)</f>
        <v>-2409.0918258749998</v>
      </c>
      <c r="E277" s="261">
        <f t="shared" si="107"/>
        <v>3643.1130479798971</v>
      </c>
      <c r="F277" s="261">
        <f t="shared" si="107"/>
        <v>0</v>
      </c>
      <c r="G277" s="261">
        <f t="shared" si="107"/>
        <v>0</v>
      </c>
      <c r="H277" s="261">
        <f t="shared" si="107"/>
        <v>0</v>
      </c>
    </row>
    <row r="278" spans="1:8" x14ac:dyDescent="0.25">
      <c r="B278" s="46" t="s">
        <v>474</v>
      </c>
      <c r="D278" s="102">
        <f t="shared" ref="D278:H278" si="108">D274+D277</f>
        <v>-2409.0918258749998</v>
      </c>
      <c r="E278" s="102">
        <f t="shared" si="108"/>
        <v>1234.0212221048973</v>
      </c>
      <c r="F278" s="102">
        <f t="shared" si="108"/>
        <v>1234.0212221048973</v>
      </c>
      <c r="G278" s="102">
        <f t="shared" si="108"/>
        <v>1234.0212221048973</v>
      </c>
      <c r="H278" s="102">
        <f t="shared" si="108"/>
        <v>1234.0212221048973</v>
      </c>
    </row>
    <row r="279" spans="1:8" x14ac:dyDescent="0.25">
      <c r="F279" s="64"/>
      <c r="G279" s="64"/>
      <c r="H279" s="64"/>
    </row>
    <row r="280" spans="1:8" x14ac:dyDescent="0.25">
      <c r="A280" s="215" t="s">
        <v>493</v>
      </c>
      <c r="C280" s="167">
        <v>18237361</v>
      </c>
      <c r="F280" s="64"/>
      <c r="G280" s="64"/>
      <c r="H280" s="64"/>
    </row>
    <row r="281" spans="1:8" x14ac:dyDescent="0.25">
      <c r="B281" s="46" t="s">
        <v>470</v>
      </c>
      <c r="C281" s="167">
        <v>25400761</v>
      </c>
      <c r="D281" s="253">
        <v>0</v>
      </c>
      <c r="E281" s="102">
        <f>D285</f>
        <v>-373.20622058333333</v>
      </c>
      <c r="F281" s="102">
        <f>E285</f>
        <v>1050.7956627145834</v>
      </c>
      <c r="G281" s="102">
        <f>F285</f>
        <v>1050.7956627145834</v>
      </c>
      <c r="H281" s="102">
        <f t="shared" ref="H281" si="109">G285</f>
        <v>1050.7956627145834</v>
      </c>
    </row>
    <row r="282" spans="1:8" x14ac:dyDescent="0.25">
      <c r="A282" s="264"/>
      <c r="B282" s="259" t="s">
        <v>471</v>
      </c>
      <c r="C282" s="259"/>
      <c r="D282" s="266">
        <v>0</v>
      </c>
      <c r="E282" s="266">
        <v>0</v>
      </c>
      <c r="F282" s="266">
        <v>0</v>
      </c>
      <c r="G282" s="266">
        <v>0</v>
      </c>
      <c r="H282" s="266">
        <v>0</v>
      </c>
    </row>
    <row r="283" spans="1:8" x14ac:dyDescent="0.25">
      <c r="A283" s="259"/>
      <c r="B283" s="259" t="s">
        <v>492</v>
      </c>
      <c r="C283" s="267"/>
      <c r="D283" s="482">
        <v>-373.20622058333333</v>
      </c>
      <c r="E283" s="482">
        <v>1424.0018832979167</v>
      </c>
      <c r="F283" s="260">
        <v>0</v>
      </c>
      <c r="G283" s="260">
        <v>0</v>
      </c>
      <c r="H283" s="260">
        <v>0</v>
      </c>
    </row>
    <row r="284" spans="1:8" x14ac:dyDescent="0.25">
      <c r="B284" s="46" t="s">
        <v>473</v>
      </c>
      <c r="D284" s="261">
        <f t="shared" ref="D284:H284" si="110">SUM(D282:D283)</f>
        <v>-373.20622058333333</v>
      </c>
      <c r="E284" s="261">
        <f t="shared" si="110"/>
        <v>1424.0018832979167</v>
      </c>
      <c r="F284" s="261">
        <f t="shared" si="110"/>
        <v>0</v>
      </c>
      <c r="G284" s="261">
        <f t="shared" si="110"/>
        <v>0</v>
      </c>
      <c r="H284" s="261">
        <f t="shared" si="110"/>
        <v>0</v>
      </c>
    </row>
    <row r="285" spans="1:8" x14ac:dyDescent="0.25">
      <c r="B285" s="46" t="s">
        <v>474</v>
      </c>
      <c r="D285" s="102">
        <f t="shared" ref="D285:H285" si="111">D281+D284</f>
        <v>-373.20622058333333</v>
      </c>
      <c r="E285" s="102">
        <f t="shared" si="111"/>
        <v>1050.7956627145834</v>
      </c>
      <c r="F285" s="102">
        <f t="shared" si="111"/>
        <v>1050.7956627145834</v>
      </c>
      <c r="G285" s="102">
        <f t="shared" si="111"/>
        <v>1050.7956627145834</v>
      </c>
      <c r="H285" s="102">
        <f t="shared" si="111"/>
        <v>1050.7956627145834</v>
      </c>
    </row>
    <row r="286" spans="1:8" x14ac:dyDescent="0.25">
      <c r="D286" s="102"/>
      <c r="E286" s="102"/>
      <c r="F286" s="102"/>
      <c r="G286" s="102"/>
      <c r="H286" s="102"/>
    </row>
    <row r="287" spans="1:8" x14ac:dyDescent="0.25">
      <c r="A287" s="215" t="s">
        <v>495</v>
      </c>
      <c r="C287" s="167">
        <v>18237351</v>
      </c>
      <c r="F287" s="64"/>
      <c r="G287" s="64"/>
      <c r="H287" s="64"/>
    </row>
    <row r="288" spans="1:8" x14ac:dyDescent="0.25">
      <c r="B288" s="46" t="s">
        <v>470</v>
      </c>
      <c r="C288" s="167">
        <v>25400751</v>
      </c>
      <c r="D288" s="253">
        <v>0</v>
      </c>
      <c r="E288" s="102">
        <f t="shared" ref="E288:H288" si="112">D292</f>
        <v>-63.040750500000001</v>
      </c>
      <c r="F288" s="102">
        <f t="shared" si="112"/>
        <v>588.96380336593734</v>
      </c>
      <c r="G288" s="102">
        <f t="shared" si="112"/>
        <v>588.96380336593734</v>
      </c>
      <c r="H288" s="102">
        <f t="shared" si="112"/>
        <v>588.96380336593734</v>
      </c>
    </row>
    <row r="289" spans="1:8" x14ac:dyDescent="0.25">
      <c r="A289" s="264"/>
      <c r="B289" s="259" t="s">
        <v>471</v>
      </c>
      <c r="C289" s="259"/>
      <c r="D289" s="266">
        <v>0</v>
      </c>
      <c r="E289" s="266">
        <v>0</v>
      </c>
      <c r="F289" s="266">
        <v>0</v>
      </c>
      <c r="G289" s="266">
        <v>0</v>
      </c>
      <c r="H289" s="266">
        <v>0</v>
      </c>
    </row>
    <row r="290" spans="1:8" x14ac:dyDescent="0.25">
      <c r="A290" s="259"/>
      <c r="B290" s="259" t="s">
        <v>492</v>
      </c>
      <c r="C290" s="267"/>
      <c r="D290" s="482">
        <v>-63.040750500000001</v>
      </c>
      <c r="E290" s="482">
        <v>652.00455386593728</v>
      </c>
      <c r="F290" s="260">
        <v>0</v>
      </c>
      <c r="G290" s="260">
        <v>0</v>
      </c>
      <c r="H290" s="260">
        <v>0</v>
      </c>
    </row>
    <row r="291" spans="1:8" x14ac:dyDescent="0.25">
      <c r="B291" s="46" t="s">
        <v>473</v>
      </c>
      <c r="D291" s="261">
        <f t="shared" ref="D291:H291" si="113">SUM(D289:D290)</f>
        <v>-63.040750500000001</v>
      </c>
      <c r="E291" s="261">
        <f t="shared" si="113"/>
        <v>652.00455386593728</v>
      </c>
      <c r="F291" s="261">
        <f t="shared" si="113"/>
        <v>0</v>
      </c>
      <c r="G291" s="261">
        <f t="shared" si="113"/>
        <v>0</v>
      </c>
      <c r="H291" s="261">
        <f t="shared" si="113"/>
        <v>0</v>
      </c>
    </row>
    <row r="292" spans="1:8" x14ac:dyDescent="0.25">
      <c r="B292" s="46" t="s">
        <v>474</v>
      </c>
      <c r="D292" s="102">
        <f t="shared" ref="D292:H292" si="114">D288+D291</f>
        <v>-63.040750500000001</v>
      </c>
      <c r="E292" s="102">
        <f t="shared" si="114"/>
        <v>588.96380336593734</v>
      </c>
      <c r="F292" s="102">
        <f t="shared" si="114"/>
        <v>588.96380336593734</v>
      </c>
      <c r="G292" s="102">
        <f t="shared" si="114"/>
        <v>588.96380336593734</v>
      </c>
      <c r="H292" s="102">
        <f t="shared" si="114"/>
        <v>588.96380336593734</v>
      </c>
    </row>
    <row r="293" spans="1:8" x14ac:dyDescent="0.25">
      <c r="D293" s="102"/>
      <c r="E293" s="102"/>
      <c r="F293" s="102"/>
      <c r="G293" s="102"/>
      <c r="H293" s="102"/>
    </row>
    <row r="294" spans="1:8" x14ac:dyDescent="0.25">
      <c r="A294" s="215" t="s">
        <v>496</v>
      </c>
      <c r="C294" s="167">
        <v>18237391</v>
      </c>
      <c r="F294" s="64"/>
      <c r="G294" s="64"/>
      <c r="H294" s="64"/>
    </row>
    <row r="295" spans="1:8" x14ac:dyDescent="0.25">
      <c r="B295" s="46" t="s">
        <v>470</v>
      </c>
      <c r="C295" s="167">
        <v>25400791</v>
      </c>
      <c r="D295" s="253">
        <v>0</v>
      </c>
      <c r="E295" s="102">
        <f t="shared" ref="E295:H295" si="115">D299</f>
        <v>226.516524</v>
      </c>
      <c r="F295" s="102">
        <f t="shared" si="115"/>
        <v>1514.2849094539583</v>
      </c>
      <c r="G295" s="102">
        <f t="shared" si="115"/>
        <v>1514.2849094539583</v>
      </c>
      <c r="H295" s="102">
        <f t="shared" si="115"/>
        <v>1514.2849094539583</v>
      </c>
    </row>
    <row r="296" spans="1:8" x14ac:dyDescent="0.25">
      <c r="A296" s="264"/>
      <c r="B296" s="259" t="s">
        <v>471</v>
      </c>
      <c r="C296" s="259"/>
      <c r="D296" s="266">
        <v>0</v>
      </c>
      <c r="E296" s="266">
        <v>0</v>
      </c>
      <c r="F296" s="266">
        <v>0</v>
      </c>
      <c r="G296" s="266">
        <v>0</v>
      </c>
      <c r="H296" s="266">
        <v>0</v>
      </c>
    </row>
    <row r="297" spans="1:8" x14ac:dyDescent="0.25">
      <c r="A297" s="259"/>
      <c r="B297" s="259" t="s">
        <v>492</v>
      </c>
      <c r="C297" s="267"/>
      <c r="D297" s="482">
        <v>226.516524</v>
      </c>
      <c r="E297" s="482">
        <v>1287.7683854539584</v>
      </c>
      <c r="F297" s="260">
        <v>0</v>
      </c>
      <c r="G297" s="260">
        <v>0</v>
      </c>
      <c r="H297" s="260">
        <v>0</v>
      </c>
    </row>
    <row r="298" spans="1:8" x14ac:dyDescent="0.25">
      <c r="B298" s="46" t="s">
        <v>473</v>
      </c>
      <c r="D298" s="261">
        <f t="shared" ref="D298:H298" si="116">SUM(D296:D297)</f>
        <v>226.516524</v>
      </c>
      <c r="E298" s="261">
        <f t="shared" si="116"/>
        <v>1287.7683854539584</v>
      </c>
      <c r="F298" s="261">
        <f t="shared" si="116"/>
        <v>0</v>
      </c>
      <c r="G298" s="261">
        <f t="shared" si="116"/>
        <v>0</v>
      </c>
      <c r="H298" s="261">
        <f t="shared" si="116"/>
        <v>0</v>
      </c>
    </row>
    <row r="299" spans="1:8" x14ac:dyDescent="0.25">
      <c r="B299" s="46" t="s">
        <v>474</v>
      </c>
      <c r="D299" s="102">
        <f t="shared" ref="D299:H299" si="117">D295+D298</f>
        <v>226.516524</v>
      </c>
      <c r="E299" s="102">
        <f t="shared" si="117"/>
        <v>1514.2849094539583</v>
      </c>
      <c r="F299" s="102">
        <f t="shared" si="117"/>
        <v>1514.2849094539583</v>
      </c>
      <c r="G299" s="102">
        <f t="shared" si="117"/>
        <v>1514.2849094539583</v>
      </c>
      <c r="H299" s="102">
        <f t="shared" si="117"/>
        <v>1514.2849094539583</v>
      </c>
    </row>
    <row r="300" spans="1:8" x14ac:dyDescent="0.25">
      <c r="D300" s="102"/>
      <c r="E300" s="102"/>
      <c r="F300" s="102"/>
      <c r="G300" s="102"/>
      <c r="H300" s="102"/>
    </row>
    <row r="301" spans="1:8" x14ac:dyDescent="0.25">
      <c r="A301" s="215" t="s">
        <v>497</v>
      </c>
      <c r="C301" s="167">
        <v>18237381</v>
      </c>
      <c r="F301" s="64"/>
      <c r="G301" s="64"/>
      <c r="H301" s="64"/>
    </row>
    <row r="302" spans="1:8" x14ac:dyDescent="0.25">
      <c r="B302" s="46" t="s">
        <v>470</v>
      </c>
      <c r="C302" s="167">
        <v>25400781</v>
      </c>
      <c r="D302" s="253">
        <v>0</v>
      </c>
      <c r="E302" s="102">
        <f>D306</f>
        <v>233.93810495833335</v>
      </c>
      <c r="F302" s="102">
        <f>E306</f>
        <v>2164.0529546453126</v>
      </c>
      <c r="G302" s="102">
        <f>F306</f>
        <v>2164.0529546453126</v>
      </c>
      <c r="H302" s="102">
        <f t="shared" ref="H302" si="118">G306</f>
        <v>2164.0529546453126</v>
      </c>
    </row>
    <row r="303" spans="1:8" x14ac:dyDescent="0.25">
      <c r="A303" s="264"/>
      <c r="B303" s="259" t="s">
        <v>471</v>
      </c>
      <c r="C303" s="259"/>
      <c r="D303" s="266">
        <v>0</v>
      </c>
      <c r="E303" s="266">
        <v>0</v>
      </c>
      <c r="F303" s="266">
        <v>0</v>
      </c>
      <c r="G303" s="266">
        <v>0</v>
      </c>
      <c r="H303" s="266">
        <v>0</v>
      </c>
    </row>
    <row r="304" spans="1:8" x14ac:dyDescent="0.25">
      <c r="A304" s="259"/>
      <c r="B304" s="259" t="s">
        <v>492</v>
      </c>
      <c r="C304" s="267"/>
      <c r="D304" s="482">
        <v>233.93810495833335</v>
      </c>
      <c r="E304" s="482">
        <v>1930.1148496869791</v>
      </c>
      <c r="F304" s="260">
        <v>0</v>
      </c>
      <c r="G304" s="260">
        <v>0</v>
      </c>
      <c r="H304" s="260">
        <v>0</v>
      </c>
    </row>
    <row r="305" spans="1:8" x14ac:dyDescent="0.25">
      <c r="B305" s="46" t="s">
        <v>473</v>
      </c>
      <c r="D305" s="261">
        <f t="shared" ref="D305:H305" si="119">SUM(D303:D304)</f>
        <v>233.93810495833335</v>
      </c>
      <c r="E305" s="261">
        <f t="shared" si="119"/>
        <v>1930.1148496869791</v>
      </c>
      <c r="F305" s="261">
        <f t="shared" si="119"/>
        <v>0</v>
      </c>
      <c r="G305" s="261">
        <f t="shared" si="119"/>
        <v>0</v>
      </c>
      <c r="H305" s="261">
        <f t="shared" si="119"/>
        <v>0</v>
      </c>
    </row>
    <row r="306" spans="1:8" x14ac:dyDescent="0.25">
      <c r="B306" s="46" t="s">
        <v>474</v>
      </c>
      <c r="D306" s="102">
        <f t="shared" ref="D306:H306" si="120">D302+D305</f>
        <v>233.93810495833335</v>
      </c>
      <c r="E306" s="102">
        <f t="shared" si="120"/>
        <v>2164.0529546453126</v>
      </c>
      <c r="F306" s="102">
        <f t="shared" si="120"/>
        <v>2164.0529546453126</v>
      </c>
      <c r="G306" s="102">
        <f t="shared" si="120"/>
        <v>2164.0529546453126</v>
      </c>
      <c r="H306" s="102">
        <f t="shared" si="120"/>
        <v>2164.0529546453126</v>
      </c>
    </row>
    <row r="307" spans="1:8" x14ac:dyDescent="0.25">
      <c r="D307" s="102"/>
      <c r="E307" s="102"/>
      <c r="F307" s="102"/>
      <c r="G307" s="102"/>
      <c r="H307" s="102"/>
    </row>
    <row r="308" spans="1:8" x14ac:dyDescent="0.25">
      <c r="A308" s="215" t="s">
        <v>498</v>
      </c>
      <c r="C308" s="167">
        <v>18237371</v>
      </c>
      <c r="F308" s="64"/>
      <c r="G308" s="64"/>
      <c r="H308" s="64"/>
    </row>
    <row r="309" spans="1:8" x14ac:dyDescent="0.25">
      <c r="B309" s="46" t="s">
        <v>470</v>
      </c>
      <c r="C309" s="167">
        <v>25400771</v>
      </c>
      <c r="D309" s="253">
        <v>0</v>
      </c>
      <c r="E309" s="102">
        <f>D313</f>
        <v>-151.54938729166665</v>
      </c>
      <c r="F309" s="102">
        <f>E313</f>
        <v>-432.41242405541675</v>
      </c>
      <c r="G309" s="102">
        <f>F313</f>
        <v>-432.41242405541675</v>
      </c>
      <c r="H309" s="102">
        <f t="shared" ref="H309" si="121">G313</f>
        <v>-432.41242405541675</v>
      </c>
    </row>
    <row r="310" spans="1:8" x14ac:dyDescent="0.25">
      <c r="A310" s="264"/>
      <c r="B310" s="259" t="s">
        <v>471</v>
      </c>
      <c r="C310" s="259"/>
      <c r="D310" s="266">
        <v>0</v>
      </c>
      <c r="E310" s="266">
        <v>0</v>
      </c>
      <c r="F310" s="266">
        <v>0</v>
      </c>
      <c r="G310" s="266">
        <v>0</v>
      </c>
      <c r="H310" s="266">
        <v>0</v>
      </c>
    </row>
    <row r="311" spans="1:8" x14ac:dyDescent="0.25">
      <c r="A311" s="259"/>
      <c r="B311" s="259" t="s">
        <v>492</v>
      </c>
      <c r="C311" s="267"/>
      <c r="D311" s="482">
        <v>-151.54938729166665</v>
      </c>
      <c r="E311" s="482">
        <v>-280.86303676375013</v>
      </c>
      <c r="F311" s="260">
        <v>0</v>
      </c>
      <c r="G311" s="260">
        <v>0</v>
      </c>
      <c r="H311" s="260">
        <v>0</v>
      </c>
    </row>
    <row r="312" spans="1:8" x14ac:dyDescent="0.25">
      <c r="B312" s="46" t="s">
        <v>473</v>
      </c>
      <c r="D312" s="261">
        <f t="shared" ref="D312:H312" si="122">SUM(D310:D311)</f>
        <v>-151.54938729166665</v>
      </c>
      <c r="E312" s="261">
        <f t="shared" si="122"/>
        <v>-280.86303676375013</v>
      </c>
      <c r="F312" s="261">
        <f t="shared" si="122"/>
        <v>0</v>
      </c>
      <c r="G312" s="261">
        <f t="shared" si="122"/>
        <v>0</v>
      </c>
      <c r="H312" s="261">
        <f t="shared" si="122"/>
        <v>0</v>
      </c>
    </row>
    <row r="313" spans="1:8" x14ac:dyDescent="0.25">
      <c r="B313" s="46" t="s">
        <v>474</v>
      </c>
      <c r="D313" s="102">
        <f t="shared" ref="D313:H313" si="123">D309+D312</f>
        <v>-151.54938729166665</v>
      </c>
      <c r="E313" s="102">
        <f t="shared" si="123"/>
        <v>-432.41242405541675</v>
      </c>
      <c r="F313" s="102">
        <f t="shared" si="123"/>
        <v>-432.41242405541675</v>
      </c>
      <c r="G313" s="102">
        <f t="shared" si="123"/>
        <v>-432.41242405541675</v>
      </c>
      <c r="H313" s="102">
        <f t="shared" si="123"/>
        <v>-432.41242405541675</v>
      </c>
    </row>
    <row r="314" spans="1:8" x14ac:dyDescent="0.25">
      <c r="D314" s="102"/>
      <c r="E314" s="102"/>
      <c r="F314" s="102"/>
      <c r="G314" s="102"/>
      <c r="H314" s="102"/>
    </row>
    <row r="315" spans="1:8" x14ac:dyDescent="0.25">
      <c r="A315" s="215" t="s">
        <v>499</v>
      </c>
      <c r="C315" s="167">
        <v>18237181</v>
      </c>
      <c r="F315" s="64"/>
      <c r="G315" s="64"/>
      <c r="H315" s="64"/>
    </row>
    <row r="316" spans="1:8" x14ac:dyDescent="0.25">
      <c r="B316" s="46" t="s">
        <v>470</v>
      </c>
      <c r="C316" s="167"/>
      <c r="D316" s="253">
        <v>0</v>
      </c>
      <c r="E316" s="102">
        <f>D320</f>
        <v>0</v>
      </c>
      <c r="F316" s="102">
        <f>E320</f>
        <v>225.54687837375002</v>
      </c>
      <c r="G316" s="102">
        <f>F320</f>
        <v>225.54687837375002</v>
      </c>
      <c r="H316" s="102">
        <f t="shared" ref="H316" si="124">G320</f>
        <v>225.54687837375002</v>
      </c>
    </row>
    <row r="317" spans="1:8" x14ac:dyDescent="0.25">
      <c r="A317" s="264"/>
      <c r="B317" s="259" t="s">
        <v>471</v>
      </c>
      <c r="C317" s="259"/>
      <c r="D317" s="266">
        <v>0</v>
      </c>
      <c r="E317" s="266">
        <v>0</v>
      </c>
      <c r="F317" s="266">
        <v>0</v>
      </c>
      <c r="G317" s="266">
        <v>0</v>
      </c>
      <c r="H317" s="266">
        <v>0</v>
      </c>
    </row>
    <row r="318" spans="1:8" x14ac:dyDescent="0.25">
      <c r="A318" s="259"/>
      <c r="B318" s="259" t="s">
        <v>492</v>
      </c>
      <c r="C318" s="267"/>
      <c r="D318" s="482">
        <v>0</v>
      </c>
      <c r="E318" s="482">
        <v>225.54687837375002</v>
      </c>
      <c r="F318" s="260">
        <v>0</v>
      </c>
      <c r="G318" s="260">
        <v>0</v>
      </c>
      <c r="H318" s="260">
        <v>0</v>
      </c>
    </row>
    <row r="319" spans="1:8" x14ac:dyDescent="0.25">
      <c r="B319" s="46" t="s">
        <v>473</v>
      </c>
      <c r="D319" s="261">
        <f t="shared" ref="D319:H319" si="125">SUM(D317:D318)</f>
        <v>0</v>
      </c>
      <c r="E319" s="261">
        <f t="shared" si="125"/>
        <v>225.54687837375002</v>
      </c>
      <c r="F319" s="261">
        <f t="shared" si="125"/>
        <v>0</v>
      </c>
      <c r="G319" s="261">
        <f t="shared" si="125"/>
        <v>0</v>
      </c>
      <c r="H319" s="261">
        <f t="shared" si="125"/>
        <v>0</v>
      </c>
    </row>
    <row r="320" spans="1:8" x14ac:dyDescent="0.25">
      <c r="B320" s="46" t="s">
        <v>474</v>
      </c>
      <c r="D320" s="102">
        <f t="shared" ref="D320:H320" si="126">D316+D319</f>
        <v>0</v>
      </c>
      <c r="E320" s="102">
        <f t="shared" si="126"/>
        <v>225.54687837375002</v>
      </c>
      <c r="F320" s="102">
        <f t="shared" si="126"/>
        <v>225.54687837375002</v>
      </c>
      <c r="G320" s="102">
        <f t="shared" si="126"/>
        <v>225.54687837375002</v>
      </c>
      <c r="H320" s="102">
        <f t="shared" si="126"/>
        <v>225.54687837375002</v>
      </c>
    </row>
    <row r="321" spans="1:8" x14ac:dyDescent="0.25">
      <c r="D321" s="102"/>
      <c r="E321" s="102"/>
      <c r="F321" s="102"/>
      <c r="G321" s="102"/>
      <c r="H321" s="102"/>
    </row>
    <row r="322" spans="1:8" x14ac:dyDescent="0.25">
      <c r="A322" s="215" t="s">
        <v>502</v>
      </c>
      <c r="F322" s="64"/>
      <c r="G322" s="64"/>
      <c r="H322" s="64"/>
    </row>
    <row r="323" spans="1:8" x14ac:dyDescent="0.25">
      <c r="B323" s="46" t="s">
        <v>470</v>
      </c>
      <c r="D323" s="269">
        <f>SUM(D9,D16,D24,D32,D40,D47,D54,D62,D69,D77,D85,D93,D100,D107,D115,D122,D130,D138,D146,D153,D160,D169,D176,D183,D190,D197,D204,D211,D218,D226,D234,D242,D250,D258,D266,D274,D281,D288,D295,D302,D309,D316)</f>
        <v>2824081.21</v>
      </c>
      <c r="E323" s="332">
        <f t="shared" ref="E323:H323" si="127">SUM(E9,E16,E24,E32,E40,E47,E54,E62,E69,E77,E85,E93,E100,E107,E115,E122,E130,E138,E146,E153,E160,E169,E176,E183,E190,E197,E204,E211,E218,E226,E234,E242,E250,E258,E266,E274,E281,E288,E295,E302,E309,E316)</f>
        <v>-2576694.9744310933</v>
      </c>
      <c r="F323" s="332">
        <f t="shared" si="127"/>
        <v>23300795.118808243</v>
      </c>
      <c r="G323" s="332">
        <f t="shared" si="127"/>
        <v>21338772.648808241</v>
      </c>
      <c r="H323" s="332">
        <f t="shared" si="127"/>
        <v>19434778.887881458</v>
      </c>
    </row>
    <row r="324" spans="1:8" x14ac:dyDescent="0.25">
      <c r="B324" s="46" t="s">
        <v>473</v>
      </c>
      <c r="D324" s="270">
        <f>SUM(D12,D20,D28,D36,D43,D50,D58,D65,D73,D81,D89,D96,D103,D111,D118,D126,D134,D142,D149,D156,D164,D172,D179,D186,D193,D200,D207,D214,D222,D230,D238,D246,D254,D262,D270,D277,D284,D291,D298,D305,D312,D319)</f>
        <v>-5400776.1844310937</v>
      </c>
      <c r="E324" s="270">
        <f t="shared" ref="E324:H324" si="128">SUM(E12,E20,E28,E36,E43,E50,E58,E65,E73,E81,E89,E96,E103,E111,E118,E126,E134,E142,E149,E156,E164,E172,E179,E186,E193,E200,E207,E214,E222,E230,E238,E246,E254,E262,E270,E277,E284,E291,E298,E305,E312,E319)</f>
        <v>25877490.093239322</v>
      </c>
      <c r="F324" s="270">
        <f t="shared" si="128"/>
        <v>-1962022.4699999997</v>
      </c>
      <c r="G324" s="270">
        <f t="shared" si="128"/>
        <v>-1903993.7609267831</v>
      </c>
      <c r="H324" s="270">
        <f t="shared" si="128"/>
        <v>-1629310.6664645746</v>
      </c>
    </row>
    <row r="325" spans="1:8" ht="13.8" thickBot="1" x14ac:dyDescent="0.3">
      <c r="B325" s="46" t="s">
        <v>474</v>
      </c>
      <c r="D325" s="271">
        <f>SUM(D13,D21,D29,D37,D44,D51,D59,D66,D74,D82,D90,D97,D104,D112,D119,D127,D135,D143,D150,D157,D165,D173,D180,D187,D194,D201,D208,D215,D223,D231,D239,D247,D255,D263,D271,D278,D285,D292,D299,D306,D313,D320)</f>
        <v>-2576694.9744310933</v>
      </c>
      <c r="E325" s="271">
        <f t="shared" ref="E325:H325" si="129">SUM(E13,E21,E29,E37,E44,E51,E59,E66,E74,E82,E90,E97,E104,E112,E119,E127,E135,E143,E150,E157,E165,E173,E180,E187,E194,E201,E208,E215,E223,E231,E239,E247,E255,E263,E271,E278,E285,E292,E299,E306,E313,E320)</f>
        <v>23300795.118808243</v>
      </c>
      <c r="F325" s="271">
        <f t="shared" si="129"/>
        <v>21338772.648808241</v>
      </c>
      <c r="G325" s="271">
        <f t="shared" si="129"/>
        <v>19434778.887881458</v>
      </c>
      <c r="H325" s="271">
        <f t="shared" si="129"/>
        <v>17805468.221416879</v>
      </c>
    </row>
    <row r="326" spans="1:8" ht="13.8" thickTop="1" x14ac:dyDescent="0.25">
      <c r="A326" s="46" t="s">
        <v>503</v>
      </c>
      <c r="D326" s="103">
        <f>SUM(D13,D21,D29,D37,D44,D51,D59,D173,D180,D187,D194,D201,D208,D215)</f>
        <v>3512070.8700000006</v>
      </c>
      <c r="E326" s="103">
        <f>SUM(E13,E21,E29,E37,E44,E51,E59,E173,E180,E187,E194,E201,E208,E215)</f>
        <v>5530794.2400000002</v>
      </c>
      <c r="F326" s="103">
        <f>SUM(F13,F21,F29,F37,F44,F51,F59,F173,F180,F187,F194,F201,F208,F215)</f>
        <v>3568771.77</v>
      </c>
      <c r="G326" s="103">
        <f>SUM(G13,G21,G29,G37,G44,G51,G59,G173,G180,G187,G194,G201,G208,G215)</f>
        <v>1664778.0090732169</v>
      </c>
      <c r="H326" s="103">
        <f>SUM(H13,H21,H29,H37,H44,H51,H59,H173,H180,H187,H194,H201,H208,H215)</f>
        <v>35467.342608642415</v>
      </c>
    </row>
    <row r="327" spans="1:8" ht="13.8" thickBot="1" x14ac:dyDescent="0.3">
      <c r="A327" s="46" t="s">
        <v>504</v>
      </c>
      <c r="D327" s="272">
        <f>D325-D326</f>
        <v>-6088765.8444310939</v>
      </c>
      <c r="E327" s="272">
        <f t="shared" ref="E327:H327" si="130">E325-E326</f>
        <v>17770000.878808245</v>
      </c>
      <c r="F327" s="272">
        <f t="shared" si="130"/>
        <v>17770000.878808241</v>
      </c>
      <c r="G327" s="272">
        <f t="shared" si="130"/>
        <v>17770000.878808241</v>
      </c>
      <c r="H327" s="272">
        <f t="shared" si="130"/>
        <v>17770000.878808238</v>
      </c>
    </row>
    <row r="328" spans="1:8" ht="13.8" thickTop="1" x14ac:dyDescent="0.25">
      <c r="D328" s="269"/>
    </row>
    <row r="329" spans="1:8" x14ac:dyDescent="0.25">
      <c r="A329" s="297" t="s">
        <v>632</v>
      </c>
    </row>
    <row r="355" spans="2:8" x14ac:dyDescent="0.25">
      <c r="B355" s="48"/>
      <c r="F355" s="64"/>
      <c r="G355" s="64"/>
      <c r="H355" s="64"/>
    </row>
    <row r="356" spans="2:8" x14ac:dyDescent="0.25">
      <c r="B356" s="273"/>
      <c r="F356" s="64"/>
      <c r="G356" s="64"/>
      <c r="H356" s="64"/>
    </row>
    <row r="357" spans="2:8" x14ac:dyDescent="0.25">
      <c r="B357" s="273"/>
      <c r="F357" s="64"/>
      <c r="G357" s="64"/>
      <c r="H357" s="64"/>
    </row>
  </sheetData>
  <printOptions horizontalCentered="1"/>
  <pageMargins left="0.45" right="0.45" top="0.75" bottom="0.75" header="0.3" footer="0.3"/>
  <pageSetup scale="56" fitToWidth="2" orientation="portrait" blackAndWhite="1" horizontalDpi="1200" verticalDpi="1200" r:id="rId1"/>
  <headerFooter>
    <oddHeader>&amp;RAdvice No. 2018-xx
Exhibit No. 12</oddHeader>
    <oddFooter>&amp;L&amp;F
&amp;A&amp;C&amp;P&amp;R&amp;D</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pageSetUpPr fitToPage="1"/>
  </sheetPr>
  <dimension ref="A1:E71"/>
  <sheetViews>
    <sheetView zoomScaleNormal="100" workbookViewId="0">
      <selection activeCell="C48" sqref="C48"/>
    </sheetView>
  </sheetViews>
  <sheetFormatPr defaultColWidth="9.109375" defaultRowHeight="13.2" x14ac:dyDescent="0.25"/>
  <cols>
    <col min="1" max="1" width="6.88671875" style="54" customWidth="1"/>
    <col min="2" max="2" width="3.5546875" style="54" customWidth="1"/>
    <col min="3" max="3" width="66" style="54" customWidth="1"/>
    <col min="4" max="5" width="15.33203125" style="54" customWidth="1"/>
    <col min="6" max="16384" width="9.109375" style="54"/>
  </cols>
  <sheetData>
    <row r="1" spans="1:5" x14ac:dyDescent="0.25">
      <c r="A1" s="485" t="s">
        <v>0</v>
      </c>
      <c r="B1" s="485"/>
      <c r="C1" s="485"/>
      <c r="D1" s="485"/>
      <c r="E1" s="485"/>
    </row>
    <row r="2" spans="1:5" x14ac:dyDescent="0.25">
      <c r="A2" s="485" t="str">
        <f>'Delivery Rate Change Calc'!A2:H2</f>
        <v>2018 Electric Decoupling Filing</v>
      </c>
      <c r="B2" s="485"/>
      <c r="C2" s="485"/>
      <c r="D2" s="485"/>
      <c r="E2" s="485"/>
    </row>
    <row r="3" spans="1:5" x14ac:dyDescent="0.25">
      <c r="A3" s="485" t="s">
        <v>297</v>
      </c>
      <c r="B3" s="485"/>
      <c r="C3" s="485"/>
      <c r="D3" s="485"/>
      <c r="E3" s="485"/>
    </row>
    <row r="4" spans="1:5" x14ac:dyDescent="0.25">
      <c r="A4" s="485" t="str">
        <f>'Delivery Rate Change Calc'!A4:H4</f>
        <v>Proposed Effective May 1, 2018</v>
      </c>
      <c r="B4" s="485"/>
      <c r="C4" s="485"/>
      <c r="D4" s="485"/>
      <c r="E4" s="485"/>
    </row>
    <row r="5" spans="1:5" x14ac:dyDescent="0.25">
      <c r="A5" s="10"/>
      <c r="B5" s="10"/>
      <c r="C5" s="10"/>
      <c r="D5" s="10"/>
      <c r="E5" s="10"/>
    </row>
    <row r="6" spans="1:5" x14ac:dyDescent="0.25">
      <c r="A6" s="9"/>
      <c r="B6" s="9"/>
      <c r="C6" s="9"/>
      <c r="D6" s="10" t="s">
        <v>290</v>
      </c>
      <c r="E6" s="10" t="s">
        <v>290</v>
      </c>
    </row>
    <row r="7" spans="1:5" ht="25.5" customHeight="1" x14ac:dyDescent="0.25">
      <c r="A7" s="183" t="s">
        <v>56</v>
      </c>
      <c r="B7" s="183"/>
      <c r="C7" s="184"/>
      <c r="D7" s="185">
        <v>43160</v>
      </c>
      <c r="E7" s="185">
        <f t="shared" ref="E7" si="0">EDATE(D7,1)</f>
        <v>43191</v>
      </c>
    </row>
    <row r="8" spans="1:5" x14ac:dyDescent="0.25">
      <c r="A8" s="99">
        <v>1</v>
      </c>
      <c r="B8" s="186" t="s">
        <v>299</v>
      </c>
    </row>
    <row r="9" spans="1:5" x14ac:dyDescent="0.25">
      <c r="A9" s="99">
        <f>A8+1</f>
        <v>2</v>
      </c>
      <c r="B9" s="99"/>
      <c r="C9" s="54" t="s">
        <v>120</v>
      </c>
      <c r="D9" s="187">
        <f>Forecast!B8</f>
        <v>1022641304</v>
      </c>
      <c r="E9" s="187">
        <f>Forecast!C8</f>
        <v>844891597</v>
      </c>
    </row>
    <row r="10" spans="1:5" x14ac:dyDescent="0.25">
      <c r="A10" s="99">
        <f t="shared" ref="A10:A69" si="1">A9+1</f>
        <v>3</v>
      </c>
      <c r="B10" s="99"/>
      <c r="C10" s="9" t="s">
        <v>291</v>
      </c>
      <c r="D10" s="188">
        <v>1.201E-3</v>
      </c>
      <c r="E10" s="188">
        <v>1.201E-3</v>
      </c>
    </row>
    <row r="11" spans="1:5" x14ac:dyDescent="0.25">
      <c r="A11" s="99">
        <f t="shared" si="1"/>
        <v>4</v>
      </c>
      <c r="B11" s="99"/>
      <c r="C11" s="9" t="s">
        <v>292</v>
      </c>
      <c r="D11" s="101">
        <f>D9*D10</f>
        <v>1228192.2061040001</v>
      </c>
      <c r="E11" s="101">
        <f>E9*E10</f>
        <v>1014714.8079970001</v>
      </c>
    </row>
    <row r="12" spans="1:5" x14ac:dyDescent="0.25">
      <c r="A12" s="99">
        <f t="shared" si="1"/>
        <v>5</v>
      </c>
      <c r="B12" s="99"/>
      <c r="C12" s="9"/>
    </row>
    <row r="13" spans="1:5" x14ac:dyDescent="0.25">
      <c r="A13" s="99">
        <f t="shared" si="1"/>
        <v>6</v>
      </c>
      <c r="B13" s="99"/>
      <c r="C13" s="9" t="s">
        <v>293</v>
      </c>
      <c r="D13" s="189">
        <f>'Elect 2017GRC Conv Fctr'!$E$20</f>
        <v>0.95238599999999995</v>
      </c>
      <c r="E13" s="189">
        <f>'Elect 2017GRC Conv Fctr'!$E$20</f>
        <v>0.95238599999999995</v>
      </c>
    </row>
    <row r="14" spans="1:5" x14ac:dyDescent="0.25">
      <c r="A14" s="99">
        <f t="shared" si="1"/>
        <v>7</v>
      </c>
      <c r="B14" s="99"/>
      <c r="C14" s="9"/>
    </row>
    <row r="15" spans="1:5" x14ac:dyDescent="0.25">
      <c r="A15" s="99">
        <f t="shared" si="1"/>
        <v>8</v>
      </c>
      <c r="B15" s="99"/>
      <c r="C15" s="9" t="s">
        <v>294</v>
      </c>
      <c r="D15" s="101">
        <f>D11*D13</f>
        <v>1169713.0624025641</v>
      </c>
      <c r="E15" s="101">
        <f>E11*E13</f>
        <v>966400.17712903081</v>
      </c>
    </row>
    <row r="16" spans="1:5" x14ac:dyDescent="0.25">
      <c r="A16" s="99">
        <f t="shared" si="1"/>
        <v>9</v>
      </c>
      <c r="B16" s="99"/>
    </row>
    <row r="17" spans="1:5" x14ac:dyDescent="0.25">
      <c r="A17" s="99">
        <f t="shared" si="1"/>
        <v>10</v>
      </c>
      <c r="B17" s="186" t="s">
        <v>300</v>
      </c>
    </row>
    <row r="18" spans="1:5" x14ac:dyDescent="0.25">
      <c r="A18" s="99">
        <f t="shared" si="1"/>
        <v>11</v>
      </c>
      <c r="B18" s="99"/>
      <c r="C18" s="54" t="s">
        <v>120</v>
      </c>
      <c r="D18" s="187">
        <f>Forecast!B10</f>
        <v>255512572</v>
      </c>
      <c r="E18" s="187">
        <f>Forecast!C10</f>
        <v>229538962</v>
      </c>
    </row>
    <row r="19" spans="1:5" x14ac:dyDescent="0.25">
      <c r="A19" s="99">
        <f t="shared" si="1"/>
        <v>12</v>
      </c>
      <c r="B19" s="99"/>
      <c r="C19" s="9" t="s">
        <v>291</v>
      </c>
      <c r="D19" s="188">
        <v>1.335E-3</v>
      </c>
      <c r="E19" s="188">
        <v>1.335E-3</v>
      </c>
    </row>
    <row r="20" spans="1:5" x14ac:dyDescent="0.25">
      <c r="A20" s="99">
        <f t="shared" si="1"/>
        <v>13</v>
      </c>
      <c r="B20" s="99"/>
      <c r="C20" s="9" t="s">
        <v>292</v>
      </c>
      <c r="D20" s="101">
        <f>D18*D19</f>
        <v>341109.28362</v>
      </c>
      <c r="E20" s="101">
        <f>E18*E19</f>
        <v>306434.51426999999</v>
      </c>
    </row>
    <row r="21" spans="1:5" x14ac:dyDescent="0.25">
      <c r="A21" s="99">
        <f t="shared" si="1"/>
        <v>14</v>
      </c>
      <c r="B21" s="99"/>
      <c r="C21" s="9"/>
    </row>
    <row r="22" spans="1:5" x14ac:dyDescent="0.25">
      <c r="A22" s="99">
        <f t="shared" si="1"/>
        <v>15</v>
      </c>
      <c r="B22" s="99"/>
      <c r="C22" s="9" t="s">
        <v>293</v>
      </c>
      <c r="D22" s="189">
        <f>'Elect 2017GRC Conv Fctr'!$E$20</f>
        <v>0.95238599999999995</v>
      </c>
      <c r="E22" s="189">
        <f>'Elect 2017GRC Conv Fctr'!$E$20</f>
        <v>0.95238599999999995</v>
      </c>
    </row>
    <row r="23" spans="1:5" x14ac:dyDescent="0.25">
      <c r="A23" s="99">
        <f t="shared" si="1"/>
        <v>16</v>
      </c>
      <c r="B23" s="99"/>
      <c r="C23" s="9"/>
    </row>
    <row r="24" spans="1:5" x14ac:dyDescent="0.25">
      <c r="A24" s="99">
        <f t="shared" si="1"/>
        <v>17</v>
      </c>
      <c r="B24" s="99"/>
      <c r="C24" s="9" t="s">
        <v>294</v>
      </c>
      <c r="D24" s="101">
        <f>D20*D22</f>
        <v>324867.70618971728</v>
      </c>
      <c r="E24" s="101">
        <f>E20*E22</f>
        <v>291843.9413075482</v>
      </c>
    </row>
    <row r="25" spans="1:5" x14ac:dyDescent="0.25">
      <c r="A25" s="99">
        <f t="shared" si="1"/>
        <v>18</v>
      </c>
    </row>
    <row r="26" spans="1:5" x14ac:dyDescent="0.25">
      <c r="A26" s="99">
        <f t="shared" si="1"/>
        <v>19</v>
      </c>
      <c r="B26" s="186" t="s">
        <v>301</v>
      </c>
    </row>
    <row r="27" spans="1:5" x14ac:dyDescent="0.25">
      <c r="A27" s="99">
        <f t="shared" si="1"/>
        <v>20</v>
      </c>
      <c r="B27" s="99"/>
      <c r="C27" s="54" t="s">
        <v>120</v>
      </c>
      <c r="D27" s="187">
        <f>Forecast!B22</f>
        <v>269664525</v>
      </c>
      <c r="E27" s="187">
        <f>Forecast!C22</f>
        <v>244615863</v>
      </c>
    </row>
    <row r="28" spans="1:5" x14ac:dyDescent="0.25">
      <c r="A28" s="99">
        <f t="shared" si="1"/>
        <v>21</v>
      </c>
      <c r="B28" s="99"/>
      <c r="C28" s="9" t="s">
        <v>291</v>
      </c>
      <c r="D28" s="188">
        <v>1.335E-3</v>
      </c>
      <c r="E28" s="188">
        <v>1.335E-3</v>
      </c>
    </row>
    <row r="29" spans="1:5" x14ac:dyDescent="0.25">
      <c r="A29" s="99">
        <f t="shared" si="1"/>
        <v>22</v>
      </c>
      <c r="B29" s="99"/>
      <c r="C29" s="9" t="s">
        <v>292</v>
      </c>
      <c r="D29" s="101">
        <f>D27*D28</f>
        <v>360002.14087499998</v>
      </c>
      <c r="E29" s="101">
        <f>E27*E28</f>
        <v>326562.17710500001</v>
      </c>
    </row>
    <row r="30" spans="1:5" x14ac:dyDescent="0.25">
      <c r="A30" s="99">
        <f t="shared" si="1"/>
        <v>23</v>
      </c>
      <c r="B30" s="99"/>
      <c r="C30" s="9"/>
    </row>
    <row r="31" spans="1:5" x14ac:dyDescent="0.25">
      <c r="A31" s="99">
        <f t="shared" si="1"/>
        <v>24</v>
      </c>
      <c r="B31" s="99"/>
      <c r="C31" s="9" t="s">
        <v>293</v>
      </c>
      <c r="D31" s="189">
        <f>'Elect 2017GRC Conv Fctr'!$E$20</f>
        <v>0.95238599999999995</v>
      </c>
      <c r="E31" s="189">
        <f>'Elect 2017GRC Conv Fctr'!$E$20</f>
        <v>0.95238599999999995</v>
      </c>
    </row>
    <row r="32" spans="1:5" x14ac:dyDescent="0.25">
      <c r="A32" s="99">
        <f t="shared" si="1"/>
        <v>25</v>
      </c>
      <c r="B32" s="99"/>
      <c r="C32" s="9"/>
    </row>
    <row r="33" spans="1:5" x14ac:dyDescent="0.25">
      <c r="A33" s="99">
        <f t="shared" si="1"/>
        <v>26</v>
      </c>
      <c r="B33" s="99"/>
      <c r="C33" s="9" t="s">
        <v>294</v>
      </c>
      <c r="D33" s="101">
        <f>D29*D31</f>
        <v>342860.99893937772</v>
      </c>
      <c r="E33" s="101">
        <f>E29*E31</f>
        <v>311013.24560432252</v>
      </c>
    </row>
    <row r="34" spans="1:5" x14ac:dyDescent="0.25">
      <c r="A34" s="99">
        <f t="shared" si="1"/>
        <v>27</v>
      </c>
    </row>
    <row r="35" spans="1:5" x14ac:dyDescent="0.25">
      <c r="A35" s="99">
        <f t="shared" si="1"/>
        <v>28</v>
      </c>
      <c r="B35" s="186" t="s">
        <v>302</v>
      </c>
    </row>
    <row r="36" spans="1:5" x14ac:dyDescent="0.25">
      <c r="A36" s="99">
        <f t="shared" si="1"/>
        <v>29</v>
      </c>
      <c r="B36" s="99"/>
      <c r="C36" s="54" t="s">
        <v>120</v>
      </c>
      <c r="D36" s="187">
        <f>Forecast!B16</f>
        <v>53406700</v>
      </c>
      <c r="E36" s="187">
        <f>Forecast!C16</f>
        <v>50259102</v>
      </c>
    </row>
    <row r="37" spans="1:5" x14ac:dyDescent="0.25">
      <c r="A37" s="99">
        <f t="shared" si="1"/>
        <v>30</v>
      </c>
      <c r="B37" s="99"/>
      <c r="C37" s="9" t="s">
        <v>291</v>
      </c>
      <c r="D37" s="188">
        <v>1.335E-3</v>
      </c>
      <c r="E37" s="188">
        <v>1.335E-3</v>
      </c>
    </row>
    <row r="38" spans="1:5" x14ac:dyDescent="0.25">
      <c r="A38" s="99">
        <f t="shared" si="1"/>
        <v>31</v>
      </c>
      <c r="B38" s="99"/>
      <c r="C38" s="9" t="s">
        <v>292</v>
      </c>
      <c r="D38" s="101">
        <f>D36*D37</f>
        <v>71297.944499999998</v>
      </c>
      <c r="E38" s="101">
        <f>E36*E37</f>
        <v>67095.901169999997</v>
      </c>
    </row>
    <row r="39" spans="1:5" x14ac:dyDescent="0.25">
      <c r="A39" s="99">
        <f t="shared" si="1"/>
        <v>32</v>
      </c>
      <c r="B39" s="99"/>
      <c r="C39" s="9"/>
    </row>
    <row r="40" spans="1:5" x14ac:dyDescent="0.25">
      <c r="A40" s="99">
        <f t="shared" si="1"/>
        <v>33</v>
      </c>
      <c r="B40" s="99"/>
      <c r="C40" s="9" t="s">
        <v>293</v>
      </c>
      <c r="D40" s="189">
        <f>'Elect 2017GRC Conv Fctr'!$E$20</f>
        <v>0.95238599999999995</v>
      </c>
      <c r="E40" s="189">
        <f>'Elect 2017GRC Conv Fctr'!$E$20</f>
        <v>0.95238599999999995</v>
      </c>
    </row>
    <row r="41" spans="1:5" x14ac:dyDescent="0.25">
      <c r="A41" s="99">
        <f t="shared" si="1"/>
        <v>34</v>
      </c>
      <c r="B41" s="99"/>
      <c r="C41" s="9"/>
    </row>
    <row r="42" spans="1:5" x14ac:dyDescent="0.25">
      <c r="A42" s="99">
        <f t="shared" si="1"/>
        <v>35</v>
      </c>
      <c r="B42" s="99"/>
      <c r="C42" s="9" t="s">
        <v>294</v>
      </c>
      <c r="D42" s="101">
        <f>D38*D40</f>
        <v>67903.164170577002</v>
      </c>
      <c r="E42" s="101">
        <f>E38*E40</f>
        <v>63901.196931691615</v>
      </c>
    </row>
    <row r="43" spans="1:5" x14ac:dyDescent="0.25">
      <c r="A43" s="99">
        <f t="shared" si="1"/>
        <v>36</v>
      </c>
    </row>
    <row r="44" spans="1:5" x14ac:dyDescent="0.25">
      <c r="A44" s="99">
        <f t="shared" si="1"/>
        <v>37</v>
      </c>
      <c r="B44" s="186" t="s">
        <v>303</v>
      </c>
    </row>
    <row r="45" spans="1:5" x14ac:dyDescent="0.25">
      <c r="A45" s="99">
        <f t="shared" si="1"/>
        <v>38</v>
      </c>
      <c r="B45" s="99"/>
      <c r="C45" s="54" t="s">
        <v>122</v>
      </c>
      <c r="D45" s="187">
        <f>Forecast!B28</f>
        <v>369747</v>
      </c>
      <c r="E45" s="187">
        <f>Forecast!C28</f>
        <v>374335</v>
      </c>
    </row>
    <row r="46" spans="1:5" x14ac:dyDescent="0.25">
      <c r="A46" s="99">
        <f t="shared" si="1"/>
        <v>39</v>
      </c>
      <c r="B46" s="99"/>
      <c r="C46" s="9" t="s">
        <v>296</v>
      </c>
      <c r="D46" s="190">
        <v>-0.17</v>
      </c>
      <c r="E46" s="190">
        <v>-0.17</v>
      </c>
    </row>
    <row r="47" spans="1:5" x14ac:dyDescent="0.25">
      <c r="A47" s="99">
        <f t="shared" si="1"/>
        <v>40</v>
      </c>
      <c r="B47" s="99"/>
      <c r="C47" s="9" t="s">
        <v>292</v>
      </c>
      <c r="D47" s="101">
        <f>D45*D46</f>
        <v>-62856.990000000005</v>
      </c>
      <c r="E47" s="101">
        <f>E45*E46</f>
        <v>-63636.950000000004</v>
      </c>
    </row>
    <row r="48" spans="1:5" x14ac:dyDescent="0.25">
      <c r="A48" s="99">
        <f t="shared" si="1"/>
        <v>41</v>
      </c>
      <c r="B48" s="99"/>
      <c r="C48" s="9"/>
    </row>
    <row r="49" spans="1:5" x14ac:dyDescent="0.25">
      <c r="A49" s="99">
        <f t="shared" si="1"/>
        <v>42</v>
      </c>
      <c r="B49" s="99"/>
      <c r="C49" s="9" t="s">
        <v>293</v>
      </c>
      <c r="D49" s="189">
        <f>'Elect 2017GRC Conv Fctr'!$E$20</f>
        <v>0.95238599999999995</v>
      </c>
      <c r="E49" s="189">
        <f>'Elect 2017GRC Conv Fctr'!$E$20</f>
        <v>0.95238599999999995</v>
      </c>
    </row>
    <row r="50" spans="1:5" x14ac:dyDescent="0.25">
      <c r="A50" s="99">
        <f t="shared" si="1"/>
        <v>43</v>
      </c>
      <c r="B50" s="99"/>
      <c r="C50" s="9"/>
    </row>
    <row r="51" spans="1:5" x14ac:dyDescent="0.25">
      <c r="A51" s="99">
        <f t="shared" si="1"/>
        <v>44</v>
      </c>
      <c r="B51" s="99"/>
      <c r="C51" s="9" t="s">
        <v>294</v>
      </c>
      <c r="D51" s="101">
        <f>D47*D49</f>
        <v>-59864.117278140002</v>
      </c>
      <c r="E51" s="101">
        <f>E47*E49</f>
        <v>-60606.940262700002</v>
      </c>
    </row>
    <row r="52" spans="1:5" x14ac:dyDescent="0.25">
      <c r="A52" s="99">
        <f t="shared" si="1"/>
        <v>45</v>
      </c>
    </row>
    <row r="53" spans="1:5" x14ac:dyDescent="0.25">
      <c r="A53" s="99">
        <f t="shared" si="1"/>
        <v>46</v>
      </c>
      <c r="B53" s="186" t="s">
        <v>304</v>
      </c>
    </row>
    <row r="54" spans="1:5" x14ac:dyDescent="0.25">
      <c r="A54" s="99">
        <f t="shared" si="1"/>
        <v>47</v>
      </c>
      <c r="B54" s="99"/>
      <c r="C54" s="54" t="s">
        <v>295</v>
      </c>
      <c r="D54" s="187">
        <f>Forecast!B29</f>
        <v>275322</v>
      </c>
      <c r="E54" s="187">
        <f>Forecast!C29</f>
        <v>274249</v>
      </c>
    </row>
    <row r="55" spans="1:5" x14ac:dyDescent="0.25">
      <c r="A55" s="99">
        <f t="shared" si="1"/>
        <v>48</v>
      </c>
      <c r="B55" s="99"/>
      <c r="C55" s="9" t="s">
        <v>296</v>
      </c>
      <c r="D55" s="190">
        <v>-0.04</v>
      </c>
      <c r="E55" s="190">
        <v>-0.04</v>
      </c>
    </row>
    <row r="56" spans="1:5" x14ac:dyDescent="0.25">
      <c r="A56" s="99">
        <f t="shared" si="1"/>
        <v>49</v>
      </c>
      <c r="B56" s="99"/>
      <c r="C56" s="9" t="s">
        <v>292</v>
      </c>
      <c r="D56" s="101">
        <f>D54*D55</f>
        <v>-11012.880000000001</v>
      </c>
      <c r="E56" s="101">
        <f>E54*E55</f>
        <v>-10969.960000000001</v>
      </c>
    </row>
    <row r="57" spans="1:5" x14ac:dyDescent="0.25">
      <c r="A57" s="99">
        <f t="shared" si="1"/>
        <v>50</v>
      </c>
      <c r="B57" s="99"/>
      <c r="C57" s="9"/>
    </row>
    <row r="58" spans="1:5" x14ac:dyDescent="0.25">
      <c r="A58" s="99">
        <f t="shared" si="1"/>
        <v>51</v>
      </c>
      <c r="B58" s="99"/>
      <c r="C58" s="9" t="s">
        <v>293</v>
      </c>
      <c r="D58" s="189">
        <f>'Elect 2017GRC Conv Fctr'!$E$20</f>
        <v>0.95238599999999995</v>
      </c>
      <c r="E58" s="189">
        <f>'Elect 2017GRC Conv Fctr'!$E$20</f>
        <v>0.95238599999999995</v>
      </c>
    </row>
    <row r="59" spans="1:5" x14ac:dyDescent="0.25">
      <c r="A59" s="99">
        <f t="shared" si="1"/>
        <v>52</v>
      </c>
      <c r="B59" s="99"/>
      <c r="C59" s="9"/>
    </row>
    <row r="60" spans="1:5" x14ac:dyDescent="0.25">
      <c r="A60" s="99">
        <f t="shared" si="1"/>
        <v>53</v>
      </c>
      <c r="B60" s="99"/>
      <c r="C60" s="9" t="s">
        <v>294</v>
      </c>
      <c r="D60" s="101">
        <f>D56*D58</f>
        <v>-10488.512731680001</v>
      </c>
      <c r="E60" s="101">
        <f>E56*E58</f>
        <v>-10447.636324560001</v>
      </c>
    </row>
    <row r="61" spans="1:5" x14ac:dyDescent="0.25">
      <c r="A61" s="99">
        <f t="shared" si="1"/>
        <v>54</v>
      </c>
    </row>
    <row r="62" spans="1:5" x14ac:dyDescent="0.25">
      <c r="A62" s="99">
        <f t="shared" si="1"/>
        <v>55</v>
      </c>
      <c r="B62" s="186" t="s">
        <v>305</v>
      </c>
    </row>
    <row r="63" spans="1:5" x14ac:dyDescent="0.25">
      <c r="A63" s="99">
        <f t="shared" si="1"/>
        <v>56</v>
      </c>
      <c r="B63" s="99"/>
      <c r="C63" s="54" t="s">
        <v>120</v>
      </c>
      <c r="D63" s="187">
        <f>Forecast!B23</f>
        <v>54270523</v>
      </c>
      <c r="E63" s="187">
        <f>Forecast!C23</f>
        <v>52858908</v>
      </c>
    </row>
    <row r="64" spans="1:5" x14ac:dyDescent="0.25">
      <c r="A64" s="99">
        <f t="shared" si="1"/>
        <v>57</v>
      </c>
      <c r="B64" s="99"/>
      <c r="C64" s="9" t="s">
        <v>291</v>
      </c>
      <c r="D64" s="188">
        <v>1.335E-3</v>
      </c>
      <c r="E64" s="188">
        <v>1.335E-3</v>
      </c>
    </row>
    <row r="65" spans="1:5" x14ac:dyDescent="0.25">
      <c r="A65" s="99">
        <f t="shared" si="1"/>
        <v>58</v>
      </c>
      <c r="B65" s="99"/>
      <c r="C65" s="9" t="s">
        <v>292</v>
      </c>
      <c r="D65" s="101">
        <f>D63*D64</f>
        <v>72451.148205000005</v>
      </c>
      <c r="E65" s="101">
        <f>E63*E64</f>
        <v>70566.642179999995</v>
      </c>
    </row>
    <row r="66" spans="1:5" x14ac:dyDescent="0.25">
      <c r="A66" s="99">
        <f t="shared" si="1"/>
        <v>59</v>
      </c>
      <c r="B66" s="99"/>
      <c r="C66" s="9"/>
    </row>
    <row r="67" spans="1:5" x14ac:dyDescent="0.25">
      <c r="A67" s="99">
        <f t="shared" si="1"/>
        <v>60</v>
      </c>
      <c r="B67" s="99"/>
      <c r="C67" s="9" t="s">
        <v>293</v>
      </c>
      <c r="D67" s="189">
        <f>'Elect 2017GRC Conv Fctr'!$E$20</f>
        <v>0.95238599999999995</v>
      </c>
      <c r="E67" s="189">
        <f>'Elect 2017GRC Conv Fctr'!$E$20</f>
        <v>0.95238599999999995</v>
      </c>
    </row>
    <row r="68" spans="1:5" x14ac:dyDescent="0.25">
      <c r="A68" s="99">
        <f t="shared" si="1"/>
        <v>61</v>
      </c>
      <c r="B68" s="99"/>
      <c r="C68" s="9"/>
    </row>
    <row r="69" spans="1:5" x14ac:dyDescent="0.25">
      <c r="A69" s="99">
        <f t="shared" si="1"/>
        <v>62</v>
      </c>
      <c r="B69" s="99"/>
      <c r="C69" s="9" t="s">
        <v>294</v>
      </c>
      <c r="D69" s="101">
        <f>D65*D67</f>
        <v>69001.459234367125</v>
      </c>
      <c r="E69" s="101">
        <f>E65*E67</f>
        <v>67206.682079241466</v>
      </c>
    </row>
    <row r="71" spans="1:5" x14ac:dyDescent="0.25">
      <c r="B71" s="54" t="s">
        <v>649</v>
      </c>
    </row>
  </sheetData>
  <mergeCells count="4">
    <mergeCell ref="A1:E1"/>
    <mergeCell ref="A2:E2"/>
    <mergeCell ref="A3:E3"/>
    <mergeCell ref="A4:E4"/>
  </mergeCells>
  <pageMargins left="0.7" right="0.7" top="0.75" bottom="0.75" header="0.3" footer="0.3"/>
  <pageSetup scale="77" orientation="portrait" blackAndWhite="1" r:id="rId1"/>
  <headerFooter>
    <oddHeader>&amp;RAdvice No. 2018-xx
Exhibit No. 13</oddHeader>
    <oddFooter>&amp;L&amp;F
&amp;A&amp;R&amp;D</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pageSetUpPr fitToPage="1"/>
  </sheetPr>
  <dimension ref="A1:R73"/>
  <sheetViews>
    <sheetView zoomScaleNormal="100" workbookViewId="0">
      <selection activeCell="C48" sqref="C48"/>
    </sheetView>
  </sheetViews>
  <sheetFormatPr defaultRowHeight="13.2" x14ac:dyDescent="0.25"/>
  <cols>
    <col min="1" max="1" width="26.33203125" style="64" customWidth="1"/>
    <col min="2" max="15" width="14.109375" style="64" customWidth="1"/>
    <col min="16" max="16" width="15" style="64" customWidth="1"/>
    <col min="17" max="17" width="15" style="64" bestFit="1" customWidth="1"/>
    <col min="18" max="18" width="14" style="64" bestFit="1" customWidth="1"/>
    <col min="19" max="19" width="4.6640625" style="64" bestFit="1" customWidth="1"/>
    <col min="20" max="256" width="9.109375" style="64"/>
    <col min="257" max="257" width="12.109375" style="64" customWidth="1"/>
    <col min="258" max="258" width="14.6640625" style="64" bestFit="1" customWidth="1"/>
    <col min="259" max="259" width="12.6640625" style="64" bestFit="1" customWidth="1"/>
    <col min="260" max="260" width="13.6640625" style="64" bestFit="1" customWidth="1"/>
    <col min="261" max="261" width="12.6640625" style="64" bestFit="1" customWidth="1"/>
    <col min="262" max="262" width="12.33203125" style="64" bestFit="1" customWidth="1"/>
    <col min="263" max="263" width="12.6640625" style="64" bestFit="1" customWidth="1"/>
    <col min="264" max="264" width="12.44140625" style="64" bestFit="1" customWidth="1"/>
    <col min="265" max="265" width="12.5546875" style="64" bestFit="1" customWidth="1"/>
    <col min="266" max="266" width="13.6640625" style="64" bestFit="1" customWidth="1"/>
    <col min="267" max="271" width="13.6640625" style="64" customWidth="1"/>
    <col min="272" max="272" width="16" style="64" customWidth="1"/>
    <col min="273" max="274" width="14" style="64" bestFit="1" customWidth="1"/>
    <col min="275" max="275" width="4.6640625" style="64" bestFit="1" customWidth="1"/>
    <col min="276" max="512" width="9.109375" style="64"/>
    <col min="513" max="513" width="12.109375" style="64" customWidth="1"/>
    <col min="514" max="514" width="14.6640625" style="64" bestFit="1" customWidth="1"/>
    <col min="515" max="515" width="12.6640625" style="64" bestFit="1" customWidth="1"/>
    <col min="516" max="516" width="13.6640625" style="64" bestFit="1" customWidth="1"/>
    <col min="517" max="517" width="12.6640625" style="64" bestFit="1" customWidth="1"/>
    <col min="518" max="518" width="12.33203125" style="64" bestFit="1" customWidth="1"/>
    <col min="519" max="519" width="12.6640625" style="64" bestFit="1" customWidth="1"/>
    <col min="520" max="520" width="12.44140625" style="64" bestFit="1" customWidth="1"/>
    <col min="521" max="521" width="12.5546875" style="64" bestFit="1" customWidth="1"/>
    <col min="522" max="522" width="13.6640625" style="64" bestFit="1" customWidth="1"/>
    <col min="523" max="527" width="13.6640625" style="64" customWidth="1"/>
    <col min="528" max="528" width="16" style="64" customWidth="1"/>
    <col min="529" max="530" width="14" style="64" bestFit="1" customWidth="1"/>
    <col min="531" max="531" width="4.6640625" style="64" bestFit="1" customWidth="1"/>
    <col min="532" max="768" width="9.109375" style="64"/>
    <col min="769" max="769" width="12.109375" style="64" customWidth="1"/>
    <col min="770" max="770" width="14.6640625" style="64" bestFit="1" customWidth="1"/>
    <col min="771" max="771" width="12.6640625" style="64" bestFit="1" customWidth="1"/>
    <col min="772" max="772" width="13.6640625" style="64" bestFit="1" customWidth="1"/>
    <col min="773" max="773" width="12.6640625" style="64" bestFit="1" customWidth="1"/>
    <col min="774" max="774" width="12.33203125" style="64" bestFit="1" customWidth="1"/>
    <col min="775" max="775" width="12.6640625" style="64" bestFit="1" customWidth="1"/>
    <col min="776" max="776" width="12.44140625" style="64" bestFit="1" customWidth="1"/>
    <col min="777" max="777" width="12.5546875" style="64" bestFit="1" customWidth="1"/>
    <col min="778" max="778" width="13.6640625" style="64" bestFit="1" customWidth="1"/>
    <col min="779" max="783" width="13.6640625" style="64" customWidth="1"/>
    <col min="784" max="784" width="16" style="64" customWidth="1"/>
    <col min="785" max="786" width="14" style="64" bestFit="1" customWidth="1"/>
    <col min="787" max="787" width="4.6640625" style="64" bestFit="1" customWidth="1"/>
    <col min="788" max="1024" width="9.109375" style="64"/>
    <col min="1025" max="1025" width="12.109375" style="64" customWidth="1"/>
    <col min="1026" max="1026" width="14.6640625" style="64" bestFit="1" customWidth="1"/>
    <col min="1027" max="1027" width="12.6640625" style="64" bestFit="1" customWidth="1"/>
    <col min="1028" max="1028" width="13.6640625" style="64" bestFit="1" customWidth="1"/>
    <col min="1029" max="1029" width="12.6640625" style="64" bestFit="1" customWidth="1"/>
    <col min="1030" max="1030" width="12.33203125" style="64" bestFit="1" customWidth="1"/>
    <col min="1031" max="1031" width="12.6640625" style="64" bestFit="1" customWidth="1"/>
    <col min="1032" max="1032" width="12.44140625" style="64" bestFit="1" customWidth="1"/>
    <col min="1033" max="1033" width="12.5546875" style="64" bestFit="1" customWidth="1"/>
    <col min="1034" max="1034" width="13.6640625" style="64" bestFit="1" customWidth="1"/>
    <col min="1035" max="1039" width="13.6640625" style="64" customWidth="1"/>
    <col min="1040" max="1040" width="16" style="64" customWidth="1"/>
    <col min="1041" max="1042" width="14" style="64" bestFit="1" customWidth="1"/>
    <col min="1043" max="1043" width="4.6640625" style="64" bestFit="1" customWidth="1"/>
    <col min="1044" max="1280" width="9.109375" style="64"/>
    <col min="1281" max="1281" width="12.109375" style="64" customWidth="1"/>
    <col min="1282" max="1282" width="14.6640625" style="64" bestFit="1" customWidth="1"/>
    <col min="1283" max="1283" width="12.6640625" style="64" bestFit="1" customWidth="1"/>
    <col min="1284" max="1284" width="13.6640625" style="64" bestFit="1" customWidth="1"/>
    <col min="1285" max="1285" width="12.6640625" style="64" bestFit="1" customWidth="1"/>
    <col min="1286" max="1286" width="12.33203125" style="64" bestFit="1" customWidth="1"/>
    <col min="1287" max="1287" width="12.6640625" style="64" bestFit="1" customWidth="1"/>
    <col min="1288" max="1288" width="12.44140625" style="64" bestFit="1" customWidth="1"/>
    <col min="1289" max="1289" width="12.5546875" style="64" bestFit="1" customWidth="1"/>
    <col min="1290" max="1290" width="13.6640625" style="64" bestFit="1" customWidth="1"/>
    <col min="1291" max="1295" width="13.6640625" style="64" customWidth="1"/>
    <col min="1296" max="1296" width="16" style="64" customWidth="1"/>
    <col min="1297" max="1298" width="14" style="64" bestFit="1" customWidth="1"/>
    <col min="1299" max="1299" width="4.6640625" style="64" bestFit="1" customWidth="1"/>
    <col min="1300" max="1536" width="9.109375" style="64"/>
    <col min="1537" max="1537" width="12.109375" style="64" customWidth="1"/>
    <col min="1538" max="1538" width="14.6640625" style="64" bestFit="1" customWidth="1"/>
    <col min="1539" max="1539" width="12.6640625" style="64" bestFit="1" customWidth="1"/>
    <col min="1540" max="1540" width="13.6640625" style="64" bestFit="1" customWidth="1"/>
    <col min="1541" max="1541" width="12.6640625" style="64" bestFit="1" customWidth="1"/>
    <col min="1542" max="1542" width="12.33203125" style="64" bestFit="1" customWidth="1"/>
    <col min="1543" max="1543" width="12.6640625" style="64" bestFit="1" customWidth="1"/>
    <col min="1544" max="1544" width="12.44140625" style="64" bestFit="1" customWidth="1"/>
    <col min="1545" max="1545" width="12.5546875" style="64" bestFit="1" customWidth="1"/>
    <col min="1546" max="1546" width="13.6640625" style="64" bestFit="1" customWidth="1"/>
    <col min="1547" max="1551" width="13.6640625" style="64" customWidth="1"/>
    <col min="1552" max="1552" width="16" style="64" customWidth="1"/>
    <col min="1553" max="1554" width="14" style="64" bestFit="1" customWidth="1"/>
    <col min="1555" max="1555" width="4.6640625" style="64" bestFit="1" customWidth="1"/>
    <col min="1556" max="1792" width="9.109375" style="64"/>
    <col min="1793" max="1793" width="12.109375" style="64" customWidth="1"/>
    <col min="1794" max="1794" width="14.6640625" style="64" bestFit="1" customWidth="1"/>
    <col min="1795" max="1795" width="12.6640625" style="64" bestFit="1" customWidth="1"/>
    <col min="1796" max="1796" width="13.6640625" style="64" bestFit="1" customWidth="1"/>
    <col min="1797" max="1797" width="12.6640625" style="64" bestFit="1" customWidth="1"/>
    <col min="1798" max="1798" width="12.33203125" style="64" bestFit="1" customWidth="1"/>
    <col min="1799" max="1799" width="12.6640625" style="64" bestFit="1" customWidth="1"/>
    <col min="1800" max="1800" width="12.44140625" style="64" bestFit="1" customWidth="1"/>
    <col min="1801" max="1801" width="12.5546875" style="64" bestFit="1" customWidth="1"/>
    <col min="1802" max="1802" width="13.6640625" style="64" bestFit="1" customWidth="1"/>
    <col min="1803" max="1807" width="13.6640625" style="64" customWidth="1"/>
    <col min="1808" max="1808" width="16" style="64" customWidth="1"/>
    <col min="1809" max="1810" width="14" style="64" bestFit="1" customWidth="1"/>
    <col min="1811" max="1811" width="4.6640625" style="64" bestFit="1" customWidth="1"/>
    <col min="1812" max="2048" width="9.109375" style="64"/>
    <col min="2049" max="2049" width="12.109375" style="64" customWidth="1"/>
    <col min="2050" max="2050" width="14.6640625" style="64" bestFit="1" customWidth="1"/>
    <col min="2051" max="2051" width="12.6640625" style="64" bestFit="1" customWidth="1"/>
    <col min="2052" max="2052" width="13.6640625" style="64" bestFit="1" customWidth="1"/>
    <col min="2053" max="2053" width="12.6640625" style="64" bestFit="1" customWidth="1"/>
    <col min="2054" max="2054" width="12.33203125" style="64" bestFit="1" customWidth="1"/>
    <col min="2055" max="2055" width="12.6640625" style="64" bestFit="1" customWidth="1"/>
    <col min="2056" max="2056" width="12.44140625" style="64" bestFit="1" customWidth="1"/>
    <col min="2057" max="2057" width="12.5546875" style="64" bestFit="1" customWidth="1"/>
    <col min="2058" max="2058" width="13.6640625" style="64" bestFit="1" customWidth="1"/>
    <col min="2059" max="2063" width="13.6640625" style="64" customWidth="1"/>
    <col min="2064" max="2064" width="16" style="64" customWidth="1"/>
    <col min="2065" max="2066" width="14" style="64" bestFit="1" customWidth="1"/>
    <col min="2067" max="2067" width="4.6640625" style="64" bestFit="1" customWidth="1"/>
    <col min="2068" max="2304" width="9.109375" style="64"/>
    <col min="2305" max="2305" width="12.109375" style="64" customWidth="1"/>
    <col min="2306" max="2306" width="14.6640625" style="64" bestFit="1" customWidth="1"/>
    <col min="2307" max="2307" width="12.6640625" style="64" bestFit="1" customWidth="1"/>
    <col min="2308" max="2308" width="13.6640625" style="64" bestFit="1" customWidth="1"/>
    <col min="2309" max="2309" width="12.6640625" style="64" bestFit="1" customWidth="1"/>
    <col min="2310" max="2310" width="12.33203125" style="64" bestFit="1" customWidth="1"/>
    <col min="2311" max="2311" width="12.6640625" style="64" bestFit="1" customWidth="1"/>
    <col min="2312" max="2312" width="12.44140625" style="64" bestFit="1" customWidth="1"/>
    <col min="2313" max="2313" width="12.5546875" style="64" bestFit="1" customWidth="1"/>
    <col min="2314" max="2314" width="13.6640625" style="64" bestFit="1" customWidth="1"/>
    <col min="2315" max="2319" width="13.6640625" style="64" customWidth="1"/>
    <col min="2320" max="2320" width="16" style="64" customWidth="1"/>
    <col min="2321" max="2322" width="14" style="64" bestFit="1" customWidth="1"/>
    <col min="2323" max="2323" width="4.6640625" style="64" bestFit="1" customWidth="1"/>
    <col min="2324" max="2560" width="9.109375" style="64"/>
    <col min="2561" max="2561" width="12.109375" style="64" customWidth="1"/>
    <col min="2562" max="2562" width="14.6640625" style="64" bestFit="1" customWidth="1"/>
    <col min="2563" max="2563" width="12.6640625" style="64" bestFit="1" customWidth="1"/>
    <col min="2564" max="2564" width="13.6640625" style="64" bestFit="1" customWidth="1"/>
    <col min="2565" max="2565" width="12.6640625" style="64" bestFit="1" customWidth="1"/>
    <col min="2566" max="2566" width="12.33203125" style="64" bestFit="1" customWidth="1"/>
    <col min="2567" max="2567" width="12.6640625" style="64" bestFit="1" customWidth="1"/>
    <col min="2568" max="2568" width="12.44140625" style="64" bestFit="1" customWidth="1"/>
    <col min="2569" max="2569" width="12.5546875" style="64" bestFit="1" customWidth="1"/>
    <col min="2570" max="2570" width="13.6640625" style="64" bestFit="1" customWidth="1"/>
    <col min="2571" max="2575" width="13.6640625" style="64" customWidth="1"/>
    <col min="2576" max="2576" width="16" style="64" customWidth="1"/>
    <col min="2577" max="2578" width="14" style="64" bestFit="1" customWidth="1"/>
    <col min="2579" max="2579" width="4.6640625" style="64" bestFit="1" customWidth="1"/>
    <col min="2580" max="2816" width="9.109375" style="64"/>
    <col min="2817" max="2817" width="12.109375" style="64" customWidth="1"/>
    <col min="2818" max="2818" width="14.6640625" style="64" bestFit="1" customWidth="1"/>
    <col min="2819" max="2819" width="12.6640625" style="64" bestFit="1" customWidth="1"/>
    <col min="2820" max="2820" width="13.6640625" style="64" bestFit="1" customWidth="1"/>
    <col min="2821" max="2821" width="12.6640625" style="64" bestFit="1" customWidth="1"/>
    <col min="2822" max="2822" width="12.33203125" style="64" bestFit="1" customWidth="1"/>
    <col min="2823" max="2823" width="12.6640625" style="64" bestFit="1" customWidth="1"/>
    <col min="2824" max="2824" width="12.44140625" style="64" bestFit="1" customWidth="1"/>
    <col min="2825" max="2825" width="12.5546875" style="64" bestFit="1" customWidth="1"/>
    <col min="2826" max="2826" width="13.6640625" style="64" bestFit="1" customWidth="1"/>
    <col min="2827" max="2831" width="13.6640625" style="64" customWidth="1"/>
    <col min="2832" max="2832" width="16" style="64" customWidth="1"/>
    <col min="2833" max="2834" width="14" style="64" bestFit="1" customWidth="1"/>
    <col min="2835" max="2835" width="4.6640625" style="64" bestFit="1" customWidth="1"/>
    <col min="2836" max="3072" width="9.109375" style="64"/>
    <col min="3073" max="3073" width="12.109375" style="64" customWidth="1"/>
    <col min="3074" max="3074" width="14.6640625" style="64" bestFit="1" customWidth="1"/>
    <col min="3075" max="3075" width="12.6640625" style="64" bestFit="1" customWidth="1"/>
    <col min="3076" max="3076" width="13.6640625" style="64" bestFit="1" customWidth="1"/>
    <col min="3077" max="3077" width="12.6640625" style="64" bestFit="1" customWidth="1"/>
    <col min="3078" max="3078" width="12.33203125" style="64" bestFit="1" customWidth="1"/>
    <col min="3079" max="3079" width="12.6640625" style="64" bestFit="1" customWidth="1"/>
    <col min="3080" max="3080" width="12.44140625" style="64" bestFit="1" customWidth="1"/>
    <col min="3081" max="3081" width="12.5546875" style="64" bestFit="1" customWidth="1"/>
    <col min="3082" max="3082" width="13.6640625" style="64" bestFit="1" customWidth="1"/>
    <col min="3083" max="3087" width="13.6640625" style="64" customWidth="1"/>
    <col min="3088" max="3088" width="16" style="64" customWidth="1"/>
    <col min="3089" max="3090" width="14" style="64" bestFit="1" customWidth="1"/>
    <col min="3091" max="3091" width="4.6640625" style="64" bestFit="1" customWidth="1"/>
    <col min="3092" max="3328" width="9.109375" style="64"/>
    <col min="3329" max="3329" width="12.109375" style="64" customWidth="1"/>
    <col min="3330" max="3330" width="14.6640625" style="64" bestFit="1" customWidth="1"/>
    <col min="3331" max="3331" width="12.6640625" style="64" bestFit="1" customWidth="1"/>
    <col min="3332" max="3332" width="13.6640625" style="64" bestFit="1" customWidth="1"/>
    <col min="3333" max="3333" width="12.6640625" style="64" bestFit="1" customWidth="1"/>
    <col min="3334" max="3334" width="12.33203125" style="64" bestFit="1" customWidth="1"/>
    <col min="3335" max="3335" width="12.6640625" style="64" bestFit="1" customWidth="1"/>
    <col min="3336" max="3336" width="12.44140625" style="64" bestFit="1" customWidth="1"/>
    <col min="3337" max="3337" width="12.5546875" style="64" bestFit="1" customWidth="1"/>
    <col min="3338" max="3338" width="13.6640625" style="64" bestFit="1" customWidth="1"/>
    <col min="3339" max="3343" width="13.6640625" style="64" customWidth="1"/>
    <col min="3344" max="3344" width="16" style="64" customWidth="1"/>
    <col min="3345" max="3346" width="14" style="64" bestFit="1" customWidth="1"/>
    <col min="3347" max="3347" width="4.6640625" style="64" bestFit="1" customWidth="1"/>
    <col min="3348" max="3584" width="9.109375" style="64"/>
    <col min="3585" max="3585" width="12.109375" style="64" customWidth="1"/>
    <col min="3586" max="3586" width="14.6640625" style="64" bestFit="1" customWidth="1"/>
    <col min="3587" max="3587" width="12.6640625" style="64" bestFit="1" customWidth="1"/>
    <col min="3588" max="3588" width="13.6640625" style="64" bestFit="1" customWidth="1"/>
    <col min="3589" max="3589" width="12.6640625" style="64" bestFit="1" customWidth="1"/>
    <col min="3590" max="3590" width="12.33203125" style="64" bestFit="1" customWidth="1"/>
    <col min="3591" max="3591" width="12.6640625" style="64" bestFit="1" customWidth="1"/>
    <col min="3592" max="3592" width="12.44140625" style="64" bestFit="1" customWidth="1"/>
    <col min="3593" max="3593" width="12.5546875" style="64" bestFit="1" customWidth="1"/>
    <col min="3594" max="3594" width="13.6640625" style="64" bestFit="1" customWidth="1"/>
    <col min="3595" max="3599" width="13.6640625" style="64" customWidth="1"/>
    <col min="3600" max="3600" width="16" style="64" customWidth="1"/>
    <col min="3601" max="3602" width="14" style="64" bestFit="1" customWidth="1"/>
    <col min="3603" max="3603" width="4.6640625" style="64" bestFit="1" customWidth="1"/>
    <col min="3604" max="3840" width="9.109375" style="64"/>
    <col min="3841" max="3841" width="12.109375" style="64" customWidth="1"/>
    <col min="3842" max="3842" width="14.6640625" style="64" bestFit="1" customWidth="1"/>
    <col min="3843" max="3843" width="12.6640625" style="64" bestFit="1" customWidth="1"/>
    <col min="3844" max="3844" width="13.6640625" style="64" bestFit="1" customWidth="1"/>
    <col min="3845" max="3845" width="12.6640625" style="64" bestFit="1" customWidth="1"/>
    <col min="3846" max="3846" width="12.33203125" style="64" bestFit="1" customWidth="1"/>
    <col min="3847" max="3847" width="12.6640625" style="64" bestFit="1" customWidth="1"/>
    <col min="3848" max="3848" width="12.44140625" style="64" bestFit="1" customWidth="1"/>
    <col min="3849" max="3849" width="12.5546875" style="64" bestFit="1" customWidth="1"/>
    <col min="3850" max="3850" width="13.6640625" style="64" bestFit="1" customWidth="1"/>
    <col min="3851" max="3855" width="13.6640625" style="64" customWidth="1"/>
    <col min="3856" max="3856" width="16" style="64" customWidth="1"/>
    <col min="3857" max="3858" width="14" style="64" bestFit="1" customWidth="1"/>
    <col min="3859" max="3859" width="4.6640625" style="64" bestFit="1" customWidth="1"/>
    <col min="3860" max="4096" width="9.109375" style="64"/>
    <col min="4097" max="4097" width="12.109375" style="64" customWidth="1"/>
    <col min="4098" max="4098" width="14.6640625" style="64" bestFit="1" customWidth="1"/>
    <col min="4099" max="4099" width="12.6640625" style="64" bestFit="1" customWidth="1"/>
    <col min="4100" max="4100" width="13.6640625" style="64" bestFit="1" customWidth="1"/>
    <col min="4101" max="4101" width="12.6640625" style="64" bestFit="1" customWidth="1"/>
    <col min="4102" max="4102" width="12.33203125" style="64" bestFit="1" customWidth="1"/>
    <col min="4103" max="4103" width="12.6640625" style="64" bestFit="1" customWidth="1"/>
    <col min="4104" max="4104" width="12.44140625" style="64" bestFit="1" customWidth="1"/>
    <col min="4105" max="4105" width="12.5546875" style="64" bestFit="1" customWidth="1"/>
    <col min="4106" max="4106" width="13.6640625" style="64" bestFit="1" customWidth="1"/>
    <col min="4107" max="4111" width="13.6640625" style="64" customWidth="1"/>
    <col min="4112" max="4112" width="16" style="64" customWidth="1"/>
    <col min="4113" max="4114" width="14" style="64" bestFit="1" customWidth="1"/>
    <col min="4115" max="4115" width="4.6640625" style="64" bestFit="1" customWidth="1"/>
    <col min="4116" max="4352" width="9.109375" style="64"/>
    <col min="4353" max="4353" width="12.109375" style="64" customWidth="1"/>
    <col min="4354" max="4354" width="14.6640625" style="64" bestFit="1" customWidth="1"/>
    <col min="4355" max="4355" width="12.6640625" style="64" bestFit="1" customWidth="1"/>
    <col min="4356" max="4356" width="13.6640625" style="64" bestFit="1" customWidth="1"/>
    <col min="4357" max="4357" width="12.6640625" style="64" bestFit="1" customWidth="1"/>
    <col min="4358" max="4358" width="12.33203125" style="64" bestFit="1" customWidth="1"/>
    <col min="4359" max="4359" width="12.6640625" style="64" bestFit="1" customWidth="1"/>
    <col min="4360" max="4360" width="12.44140625" style="64" bestFit="1" customWidth="1"/>
    <col min="4361" max="4361" width="12.5546875" style="64" bestFit="1" customWidth="1"/>
    <col min="4362" max="4362" width="13.6640625" style="64" bestFit="1" customWidth="1"/>
    <col min="4363" max="4367" width="13.6640625" style="64" customWidth="1"/>
    <col min="4368" max="4368" width="16" style="64" customWidth="1"/>
    <col min="4369" max="4370" width="14" style="64" bestFit="1" customWidth="1"/>
    <col min="4371" max="4371" width="4.6640625" style="64" bestFit="1" customWidth="1"/>
    <col min="4372" max="4608" width="9.109375" style="64"/>
    <col min="4609" max="4609" width="12.109375" style="64" customWidth="1"/>
    <col min="4610" max="4610" width="14.6640625" style="64" bestFit="1" customWidth="1"/>
    <col min="4611" max="4611" width="12.6640625" style="64" bestFit="1" customWidth="1"/>
    <col min="4612" max="4612" width="13.6640625" style="64" bestFit="1" customWidth="1"/>
    <col min="4613" max="4613" width="12.6640625" style="64" bestFit="1" customWidth="1"/>
    <col min="4614" max="4614" width="12.33203125" style="64" bestFit="1" customWidth="1"/>
    <col min="4615" max="4615" width="12.6640625" style="64" bestFit="1" customWidth="1"/>
    <col min="4616" max="4616" width="12.44140625" style="64" bestFit="1" customWidth="1"/>
    <col min="4617" max="4617" width="12.5546875" style="64" bestFit="1" customWidth="1"/>
    <col min="4618" max="4618" width="13.6640625" style="64" bestFit="1" customWidth="1"/>
    <col min="4619" max="4623" width="13.6640625" style="64" customWidth="1"/>
    <col min="4624" max="4624" width="16" style="64" customWidth="1"/>
    <col min="4625" max="4626" width="14" style="64" bestFit="1" customWidth="1"/>
    <col min="4627" max="4627" width="4.6640625" style="64" bestFit="1" customWidth="1"/>
    <col min="4628" max="4864" width="9.109375" style="64"/>
    <col min="4865" max="4865" width="12.109375" style="64" customWidth="1"/>
    <col min="4866" max="4866" width="14.6640625" style="64" bestFit="1" customWidth="1"/>
    <col min="4867" max="4867" width="12.6640625" style="64" bestFit="1" customWidth="1"/>
    <col min="4868" max="4868" width="13.6640625" style="64" bestFit="1" customWidth="1"/>
    <col min="4869" max="4869" width="12.6640625" style="64" bestFit="1" customWidth="1"/>
    <col min="4870" max="4870" width="12.33203125" style="64" bestFit="1" customWidth="1"/>
    <col min="4871" max="4871" width="12.6640625" style="64" bestFit="1" customWidth="1"/>
    <col min="4872" max="4872" width="12.44140625" style="64" bestFit="1" customWidth="1"/>
    <col min="4873" max="4873" width="12.5546875" style="64" bestFit="1" customWidth="1"/>
    <col min="4874" max="4874" width="13.6640625" style="64" bestFit="1" customWidth="1"/>
    <col min="4875" max="4879" width="13.6640625" style="64" customWidth="1"/>
    <col min="4880" max="4880" width="16" style="64" customWidth="1"/>
    <col min="4881" max="4882" width="14" style="64" bestFit="1" customWidth="1"/>
    <col min="4883" max="4883" width="4.6640625" style="64" bestFit="1" customWidth="1"/>
    <col min="4884" max="5120" width="9.109375" style="64"/>
    <col min="5121" max="5121" width="12.109375" style="64" customWidth="1"/>
    <col min="5122" max="5122" width="14.6640625" style="64" bestFit="1" customWidth="1"/>
    <col min="5123" max="5123" width="12.6640625" style="64" bestFit="1" customWidth="1"/>
    <col min="5124" max="5124" width="13.6640625" style="64" bestFit="1" customWidth="1"/>
    <col min="5125" max="5125" width="12.6640625" style="64" bestFit="1" customWidth="1"/>
    <col min="5126" max="5126" width="12.33203125" style="64" bestFit="1" customWidth="1"/>
    <col min="5127" max="5127" width="12.6640625" style="64" bestFit="1" customWidth="1"/>
    <col min="5128" max="5128" width="12.44140625" style="64" bestFit="1" customWidth="1"/>
    <col min="5129" max="5129" width="12.5546875" style="64" bestFit="1" customWidth="1"/>
    <col min="5130" max="5130" width="13.6640625" style="64" bestFit="1" customWidth="1"/>
    <col min="5131" max="5135" width="13.6640625" style="64" customWidth="1"/>
    <col min="5136" max="5136" width="16" style="64" customWidth="1"/>
    <col min="5137" max="5138" width="14" style="64" bestFit="1" customWidth="1"/>
    <col min="5139" max="5139" width="4.6640625" style="64" bestFit="1" customWidth="1"/>
    <col min="5140" max="5376" width="9.109375" style="64"/>
    <col min="5377" max="5377" width="12.109375" style="64" customWidth="1"/>
    <col min="5378" max="5378" width="14.6640625" style="64" bestFit="1" customWidth="1"/>
    <col min="5379" max="5379" width="12.6640625" style="64" bestFit="1" customWidth="1"/>
    <col min="5380" max="5380" width="13.6640625" style="64" bestFit="1" customWidth="1"/>
    <col min="5381" max="5381" width="12.6640625" style="64" bestFit="1" customWidth="1"/>
    <col min="5382" max="5382" width="12.33203125" style="64" bestFit="1" customWidth="1"/>
    <col min="5383" max="5383" width="12.6640625" style="64" bestFit="1" customWidth="1"/>
    <col min="5384" max="5384" width="12.44140625" style="64" bestFit="1" customWidth="1"/>
    <col min="5385" max="5385" width="12.5546875" style="64" bestFit="1" customWidth="1"/>
    <col min="5386" max="5386" width="13.6640625" style="64" bestFit="1" customWidth="1"/>
    <col min="5387" max="5391" width="13.6640625" style="64" customWidth="1"/>
    <col min="5392" max="5392" width="16" style="64" customWidth="1"/>
    <col min="5393" max="5394" width="14" style="64" bestFit="1" customWidth="1"/>
    <col min="5395" max="5395" width="4.6640625" style="64" bestFit="1" customWidth="1"/>
    <col min="5396" max="5632" width="9.109375" style="64"/>
    <col min="5633" max="5633" width="12.109375" style="64" customWidth="1"/>
    <col min="5634" max="5634" width="14.6640625" style="64" bestFit="1" customWidth="1"/>
    <col min="5635" max="5635" width="12.6640625" style="64" bestFit="1" customWidth="1"/>
    <col min="5636" max="5636" width="13.6640625" style="64" bestFit="1" customWidth="1"/>
    <col min="5637" max="5637" width="12.6640625" style="64" bestFit="1" customWidth="1"/>
    <col min="5638" max="5638" width="12.33203125" style="64" bestFit="1" customWidth="1"/>
    <col min="5639" max="5639" width="12.6640625" style="64" bestFit="1" customWidth="1"/>
    <col min="5640" max="5640" width="12.44140625" style="64" bestFit="1" customWidth="1"/>
    <col min="5641" max="5641" width="12.5546875" style="64" bestFit="1" customWidth="1"/>
    <col min="5642" max="5642" width="13.6640625" style="64" bestFit="1" customWidth="1"/>
    <col min="5643" max="5647" width="13.6640625" style="64" customWidth="1"/>
    <col min="5648" max="5648" width="16" style="64" customWidth="1"/>
    <col min="5649" max="5650" width="14" style="64" bestFit="1" customWidth="1"/>
    <col min="5651" max="5651" width="4.6640625" style="64" bestFit="1" customWidth="1"/>
    <col min="5652" max="5888" width="9.109375" style="64"/>
    <col min="5889" max="5889" width="12.109375" style="64" customWidth="1"/>
    <col min="5890" max="5890" width="14.6640625" style="64" bestFit="1" customWidth="1"/>
    <col min="5891" max="5891" width="12.6640625" style="64" bestFit="1" customWidth="1"/>
    <col min="5892" max="5892" width="13.6640625" style="64" bestFit="1" customWidth="1"/>
    <col min="5893" max="5893" width="12.6640625" style="64" bestFit="1" customWidth="1"/>
    <col min="5894" max="5894" width="12.33203125" style="64" bestFit="1" customWidth="1"/>
    <col min="5895" max="5895" width="12.6640625" style="64" bestFit="1" customWidth="1"/>
    <col min="5896" max="5896" width="12.44140625" style="64" bestFit="1" customWidth="1"/>
    <col min="5897" max="5897" width="12.5546875" style="64" bestFit="1" customWidth="1"/>
    <col min="5898" max="5898" width="13.6640625" style="64" bestFit="1" customWidth="1"/>
    <col min="5899" max="5903" width="13.6640625" style="64" customWidth="1"/>
    <col min="5904" max="5904" width="16" style="64" customWidth="1"/>
    <col min="5905" max="5906" width="14" style="64" bestFit="1" customWidth="1"/>
    <col min="5907" max="5907" width="4.6640625" style="64" bestFit="1" customWidth="1"/>
    <col min="5908" max="6144" width="9.109375" style="64"/>
    <col min="6145" max="6145" width="12.109375" style="64" customWidth="1"/>
    <col min="6146" max="6146" width="14.6640625" style="64" bestFit="1" customWidth="1"/>
    <col min="6147" max="6147" width="12.6640625" style="64" bestFit="1" customWidth="1"/>
    <col min="6148" max="6148" width="13.6640625" style="64" bestFit="1" customWidth="1"/>
    <col min="6149" max="6149" width="12.6640625" style="64" bestFit="1" customWidth="1"/>
    <col min="6150" max="6150" width="12.33203125" style="64" bestFit="1" customWidth="1"/>
    <col min="6151" max="6151" width="12.6640625" style="64" bestFit="1" customWidth="1"/>
    <col min="6152" max="6152" width="12.44140625" style="64" bestFit="1" customWidth="1"/>
    <col min="6153" max="6153" width="12.5546875" style="64" bestFit="1" customWidth="1"/>
    <col min="6154" max="6154" width="13.6640625" style="64" bestFit="1" customWidth="1"/>
    <col min="6155" max="6159" width="13.6640625" style="64" customWidth="1"/>
    <col min="6160" max="6160" width="16" style="64" customWidth="1"/>
    <col min="6161" max="6162" width="14" style="64" bestFit="1" customWidth="1"/>
    <col min="6163" max="6163" width="4.6640625" style="64" bestFit="1" customWidth="1"/>
    <col min="6164" max="6400" width="9.109375" style="64"/>
    <col min="6401" max="6401" width="12.109375" style="64" customWidth="1"/>
    <col min="6402" max="6402" width="14.6640625" style="64" bestFit="1" customWidth="1"/>
    <col min="6403" max="6403" width="12.6640625" style="64" bestFit="1" customWidth="1"/>
    <col min="6404" max="6404" width="13.6640625" style="64" bestFit="1" customWidth="1"/>
    <col min="6405" max="6405" width="12.6640625" style="64" bestFit="1" customWidth="1"/>
    <col min="6406" max="6406" width="12.33203125" style="64" bestFit="1" customWidth="1"/>
    <col min="6407" max="6407" width="12.6640625" style="64" bestFit="1" customWidth="1"/>
    <col min="6408" max="6408" width="12.44140625" style="64" bestFit="1" customWidth="1"/>
    <col min="6409" max="6409" width="12.5546875" style="64" bestFit="1" customWidth="1"/>
    <col min="6410" max="6410" width="13.6640625" style="64" bestFit="1" customWidth="1"/>
    <col min="6411" max="6415" width="13.6640625" style="64" customWidth="1"/>
    <col min="6416" max="6416" width="16" style="64" customWidth="1"/>
    <col min="6417" max="6418" width="14" style="64" bestFit="1" customWidth="1"/>
    <col min="6419" max="6419" width="4.6640625" style="64" bestFit="1" customWidth="1"/>
    <col min="6420" max="6656" width="9.109375" style="64"/>
    <col min="6657" max="6657" width="12.109375" style="64" customWidth="1"/>
    <col min="6658" max="6658" width="14.6640625" style="64" bestFit="1" customWidth="1"/>
    <col min="6659" max="6659" width="12.6640625" style="64" bestFit="1" customWidth="1"/>
    <col min="6660" max="6660" width="13.6640625" style="64" bestFit="1" customWidth="1"/>
    <col min="6661" max="6661" width="12.6640625" style="64" bestFit="1" customWidth="1"/>
    <col min="6662" max="6662" width="12.33203125" style="64" bestFit="1" customWidth="1"/>
    <col min="6663" max="6663" width="12.6640625" style="64" bestFit="1" customWidth="1"/>
    <col min="6664" max="6664" width="12.44140625" style="64" bestFit="1" customWidth="1"/>
    <col min="6665" max="6665" width="12.5546875" style="64" bestFit="1" customWidth="1"/>
    <col min="6666" max="6666" width="13.6640625" style="64" bestFit="1" customWidth="1"/>
    <col min="6667" max="6671" width="13.6640625" style="64" customWidth="1"/>
    <col min="6672" max="6672" width="16" style="64" customWidth="1"/>
    <col min="6673" max="6674" width="14" style="64" bestFit="1" customWidth="1"/>
    <col min="6675" max="6675" width="4.6640625" style="64" bestFit="1" customWidth="1"/>
    <col min="6676" max="6912" width="9.109375" style="64"/>
    <col min="6913" max="6913" width="12.109375" style="64" customWidth="1"/>
    <col min="6914" max="6914" width="14.6640625" style="64" bestFit="1" customWidth="1"/>
    <col min="6915" max="6915" width="12.6640625" style="64" bestFit="1" customWidth="1"/>
    <col min="6916" max="6916" width="13.6640625" style="64" bestFit="1" customWidth="1"/>
    <col min="6917" max="6917" width="12.6640625" style="64" bestFit="1" customWidth="1"/>
    <col min="6918" max="6918" width="12.33203125" style="64" bestFit="1" customWidth="1"/>
    <col min="6919" max="6919" width="12.6640625" style="64" bestFit="1" customWidth="1"/>
    <col min="6920" max="6920" width="12.44140625" style="64" bestFit="1" customWidth="1"/>
    <col min="6921" max="6921" width="12.5546875" style="64" bestFit="1" customWidth="1"/>
    <col min="6922" max="6922" width="13.6640625" style="64" bestFit="1" customWidth="1"/>
    <col min="6923" max="6927" width="13.6640625" style="64" customWidth="1"/>
    <col min="6928" max="6928" width="16" style="64" customWidth="1"/>
    <col min="6929" max="6930" width="14" style="64" bestFit="1" customWidth="1"/>
    <col min="6931" max="6931" width="4.6640625" style="64" bestFit="1" customWidth="1"/>
    <col min="6932" max="7168" width="9.109375" style="64"/>
    <col min="7169" max="7169" width="12.109375" style="64" customWidth="1"/>
    <col min="7170" max="7170" width="14.6640625" style="64" bestFit="1" customWidth="1"/>
    <col min="7171" max="7171" width="12.6640625" style="64" bestFit="1" customWidth="1"/>
    <col min="7172" max="7172" width="13.6640625" style="64" bestFit="1" customWidth="1"/>
    <col min="7173" max="7173" width="12.6640625" style="64" bestFit="1" customWidth="1"/>
    <col min="7174" max="7174" width="12.33203125" style="64" bestFit="1" customWidth="1"/>
    <col min="7175" max="7175" width="12.6640625" style="64" bestFit="1" customWidth="1"/>
    <col min="7176" max="7176" width="12.44140625" style="64" bestFit="1" customWidth="1"/>
    <col min="7177" max="7177" width="12.5546875" style="64" bestFit="1" customWidth="1"/>
    <col min="7178" max="7178" width="13.6640625" style="64" bestFit="1" customWidth="1"/>
    <col min="7179" max="7183" width="13.6640625" style="64" customWidth="1"/>
    <col min="7184" max="7184" width="16" style="64" customWidth="1"/>
    <col min="7185" max="7186" width="14" style="64" bestFit="1" customWidth="1"/>
    <col min="7187" max="7187" width="4.6640625" style="64" bestFit="1" customWidth="1"/>
    <col min="7188" max="7424" width="9.109375" style="64"/>
    <col min="7425" max="7425" width="12.109375" style="64" customWidth="1"/>
    <col min="7426" max="7426" width="14.6640625" style="64" bestFit="1" customWidth="1"/>
    <col min="7427" max="7427" width="12.6640625" style="64" bestFit="1" customWidth="1"/>
    <col min="7428" max="7428" width="13.6640625" style="64" bestFit="1" customWidth="1"/>
    <col min="7429" max="7429" width="12.6640625" style="64" bestFit="1" customWidth="1"/>
    <col min="7430" max="7430" width="12.33203125" style="64" bestFit="1" customWidth="1"/>
    <col min="7431" max="7431" width="12.6640625" style="64" bestFit="1" customWidth="1"/>
    <col min="7432" max="7432" width="12.44140625" style="64" bestFit="1" customWidth="1"/>
    <col min="7433" max="7433" width="12.5546875" style="64" bestFit="1" customWidth="1"/>
    <col min="7434" max="7434" width="13.6640625" style="64" bestFit="1" customWidth="1"/>
    <col min="7435" max="7439" width="13.6640625" style="64" customWidth="1"/>
    <col min="7440" max="7440" width="16" style="64" customWidth="1"/>
    <col min="7441" max="7442" width="14" style="64" bestFit="1" customWidth="1"/>
    <col min="7443" max="7443" width="4.6640625" style="64" bestFit="1" customWidth="1"/>
    <col min="7444" max="7680" width="9.109375" style="64"/>
    <col min="7681" max="7681" width="12.109375" style="64" customWidth="1"/>
    <col min="7682" max="7682" width="14.6640625" style="64" bestFit="1" customWidth="1"/>
    <col min="7683" max="7683" width="12.6640625" style="64" bestFit="1" customWidth="1"/>
    <col min="7684" max="7684" width="13.6640625" style="64" bestFit="1" customWidth="1"/>
    <col min="7685" max="7685" width="12.6640625" style="64" bestFit="1" customWidth="1"/>
    <col min="7686" max="7686" width="12.33203125" style="64" bestFit="1" customWidth="1"/>
    <col min="7687" max="7687" width="12.6640625" style="64" bestFit="1" customWidth="1"/>
    <col min="7688" max="7688" width="12.44140625" style="64" bestFit="1" customWidth="1"/>
    <col min="7689" max="7689" width="12.5546875" style="64" bestFit="1" customWidth="1"/>
    <col min="7690" max="7690" width="13.6640625" style="64" bestFit="1" customWidth="1"/>
    <col min="7691" max="7695" width="13.6640625" style="64" customWidth="1"/>
    <col min="7696" max="7696" width="16" style="64" customWidth="1"/>
    <col min="7697" max="7698" width="14" style="64" bestFit="1" customWidth="1"/>
    <col min="7699" max="7699" width="4.6640625" style="64" bestFit="1" customWidth="1"/>
    <col min="7700" max="7936" width="9.109375" style="64"/>
    <col min="7937" max="7937" width="12.109375" style="64" customWidth="1"/>
    <col min="7938" max="7938" width="14.6640625" style="64" bestFit="1" customWidth="1"/>
    <col min="7939" max="7939" width="12.6640625" style="64" bestFit="1" customWidth="1"/>
    <col min="7940" max="7940" width="13.6640625" style="64" bestFit="1" customWidth="1"/>
    <col min="7941" max="7941" width="12.6640625" style="64" bestFit="1" customWidth="1"/>
    <col min="7942" max="7942" width="12.33203125" style="64" bestFit="1" customWidth="1"/>
    <col min="7943" max="7943" width="12.6640625" style="64" bestFit="1" customWidth="1"/>
    <col min="7944" max="7944" width="12.44140625" style="64" bestFit="1" customWidth="1"/>
    <col min="7945" max="7945" width="12.5546875" style="64" bestFit="1" customWidth="1"/>
    <col min="7946" max="7946" width="13.6640625" style="64" bestFit="1" customWidth="1"/>
    <col min="7947" max="7951" width="13.6640625" style="64" customWidth="1"/>
    <col min="7952" max="7952" width="16" style="64" customWidth="1"/>
    <col min="7953" max="7954" width="14" style="64" bestFit="1" customWidth="1"/>
    <col min="7955" max="7955" width="4.6640625" style="64" bestFit="1" customWidth="1"/>
    <col min="7956" max="8192" width="9.109375" style="64"/>
    <col min="8193" max="8193" width="12.109375" style="64" customWidth="1"/>
    <col min="8194" max="8194" width="14.6640625" style="64" bestFit="1" customWidth="1"/>
    <col min="8195" max="8195" width="12.6640625" style="64" bestFit="1" customWidth="1"/>
    <col min="8196" max="8196" width="13.6640625" style="64" bestFit="1" customWidth="1"/>
    <col min="8197" max="8197" width="12.6640625" style="64" bestFit="1" customWidth="1"/>
    <col min="8198" max="8198" width="12.33203125" style="64" bestFit="1" customWidth="1"/>
    <col min="8199" max="8199" width="12.6640625" style="64" bestFit="1" customWidth="1"/>
    <col min="8200" max="8200" width="12.44140625" style="64" bestFit="1" customWidth="1"/>
    <col min="8201" max="8201" width="12.5546875" style="64" bestFit="1" customWidth="1"/>
    <col min="8202" max="8202" width="13.6640625" style="64" bestFit="1" customWidth="1"/>
    <col min="8203" max="8207" width="13.6640625" style="64" customWidth="1"/>
    <col min="8208" max="8208" width="16" style="64" customWidth="1"/>
    <col min="8209" max="8210" width="14" style="64" bestFit="1" customWidth="1"/>
    <col min="8211" max="8211" width="4.6640625" style="64" bestFit="1" customWidth="1"/>
    <col min="8212" max="8448" width="9.109375" style="64"/>
    <col min="8449" max="8449" width="12.109375" style="64" customWidth="1"/>
    <col min="8450" max="8450" width="14.6640625" style="64" bestFit="1" customWidth="1"/>
    <col min="8451" max="8451" width="12.6640625" style="64" bestFit="1" customWidth="1"/>
    <col min="8452" max="8452" width="13.6640625" style="64" bestFit="1" customWidth="1"/>
    <col min="8453" max="8453" width="12.6640625" style="64" bestFit="1" customWidth="1"/>
    <col min="8454" max="8454" width="12.33203125" style="64" bestFit="1" customWidth="1"/>
    <col min="8455" max="8455" width="12.6640625" style="64" bestFit="1" customWidth="1"/>
    <col min="8456" max="8456" width="12.44140625" style="64" bestFit="1" customWidth="1"/>
    <col min="8457" max="8457" width="12.5546875" style="64" bestFit="1" customWidth="1"/>
    <col min="8458" max="8458" width="13.6640625" style="64" bestFit="1" customWidth="1"/>
    <col min="8459" max="8463" width="13.6640625" style="64" customWidth="1"/>
    <col min="8464" max="8464" width="16" style="64" customWidth="1"/>
    <col min="8465" max="8466" width="14" style="64" bestFit="1" customWidth="1"/>
    <col min="8467" max="8467" width="4.6640625" style="64" bestFit="1" customWidth="1"/>
    <col min="8468" max="8704" width="9.109375" style="64"/>
    <col min="8705" max="8705" width="12.109375" style="64" customWidth="1"/>
    <col min="8706" max="8706" width="14.6640625" style="64" bestFit="1" customWidth="1"/>
    <col min="8707" max="8707" width="12.6640625" style="64" bestFit="1" customWidth="1"/>
    <col min="8708" max="8708" width="13.6640625" style="64" bestFit="1" customWidth="1"/>
    <col min="8709" max="8709" width="12.6640625" style="64" bestFit="1" customWidth="1"/>
    <col min="8710" max="8710" width="12.33203125" style="64" bestFit="1" customWidth="1"/>
    <col min="8711" max="8711" width="12.6640625" style="64" bestFit="1" customWidth="1"/>
    <col min="8712" max="8712" width="12.44140625" style="64" bestFit="1" customWidth="1"/>
    <col min="8713" max="8713" width="12.5546875" style="64" bestFit="1" customWidth="1"/>
    <col min="8714" max="8714" width="13.6640625" style="64" bestFit="1" customWidth="1"/>
    <col min="8715" max="8719" width="13.6640625" style="64" customWidth="1"/>
    <col min="8720" max="8720" width="16" style="64" customWidth="1"/>
    <col min="8721" max="8722" width="14" style="64" bestFit="1" customWidth="1"/>
    <col min="8723" max="8723" width="4.6640625" style="64" bestFit="1" customWidth="1"/>
    <col min="8724" max="8960" width="9.109375" style="64"/>
    <col min="8961" max="8961" width="12.109375" style="64" customWidth="1"/>
    <col min="8962" max="8962" width="14.6640625" style="64" bestFit="1" customWidth="1"/>
    <col min="8963" max="8963" width="12.6640625" style="64" bestFit="1" customWidth="1"/>
    <col min="8964" max="8964" width="13.6640625" style="64" bestFit="1" customWidth="1"/>
    <col min="8965" max="8965" width="12.6640625" style="64" bestFit="1" customWidth="1"/>
    <col min="8966" max="8966" width="12.33203125" style="64" bestFit="1" customWidth="1"/>
    <col min="8967" max="8967" width="12.6640625" style="64" bestFit="1" customWidth="1"/>
    <col min="8968" max="8968" width="12.44140625" style="64" bestFit="1" customWidth="1"/>
    <col min="8969" max="8969" width="12.5546875" style="64" bestFit="1" customWidth="1"/>
    <col min="8970" max="8970" width="13.6640625" style="64" bestFit="1" customWidth="1"/>
    <col min="8971" max="8975" width="13.6640625" style="64" customWidth="1"/>
    <col min="8976" max="8976" width="16" style="64" customWidth="1"/>
    <col min="8977" max="8978" width="14" style="64" bestFit="1" customWidth="1"/>
    <col min="8979" max="8979" width="4.6640625" style="64" bestFit="1" customWidth="1"/>
    <col min="8980" max="9216" width="9.109375" style="64"/>
    <col min="9217" max="9217" width="12.109375" style="64" customWidth="1"/>
    <col min="9218" max="9218" width="14.6640625" style="64" bestFit="1" customWidth="1"/>
    <col min="9219" max="9219" width="12.6640625" style="64" bestFit="1" customWidth="1"/>
    <col min="9220" max="9220" width="13.6640625" style="64" bestFit="1" customWidth="1"/>
    <col min="9221" max="9221" width="12.6640625" style="64" bestFit="1" customWidth="1"/>
    <col min="9222" max="9222" width="12.33203125" style="64" bestFit="1" customWidth="1"/>
    <col min="9223" max="9223" width="12.6640625" style="64" bestFit="1" customWidth="1"/>
    <col min="9224" max="9224" width="12.44140625" style="64" bestFit="1" customWidth="1"/>
    <col min="9225" max="9225" width="12.5546875" style="64" bestFit="1" customWidth="1"/>
    <col min="9226" max="9226" width="13.6640625" style="64" bestFit="1" customWidth="1"/>
    <col min="9227" max="9231" width="13.6640625" style="64" customWidth="1"/>
    <col min="9232" max="9232" width="16" style="64" customWidth="1"/>
    <col min="9233" max="9234" width="14" style="64" bestFit="1" customWidth="1"/>
    <col min="9235" max="9235" width="4.6640625" style="64" bestFit="1" customWidth="1"/>
    <col min="9236" max="9472" width="9.109375" style="64"/>
    <col min="9473" max="9473" width="12.109375" style="64" customWidth="1"/>
    <col min="9474" max="9474" width="14.6640625" style="64" bestFit="1" customWidth="1"/>
    <col min="9475" max="9475" width="12.6640625" style="64" bestFit="1" customWidth="1"/>
    <col min="9476" max="9476" width="13.6640625" style="64" bestFit="1" customWidth="1"/>
    <col min="9477" max="9477" width="12.6640625" style="64" bestFit="1" customWidth="1"/>
    <col min="9478" max="9478" width="12.33203125" style="64" bestFit="1" customWidth="1"/>
    <col min="9479" max="9479" width="12.6640625" style="64" bestFit="1" customWidth="1"/>
    <col min="9480" max="9480" width="12.44140625" style="64" bestFit="1" customWidth="1"/>
    <col min="9481" max="9481" width="12.5546875" style="64" bestFit="1" customWidth="1"/>
    <col min="9482" max="9482" width="13.6640625" style="64" bestFit="1" customWidth="1"/>
    <col min="9483" max="9487" width="13.6640625" style="64" customWidth="1"/>
    <col min="9488" max="9488" width="16" style="64" customWidth="1"/>
    <col min="9489" max="9490" width="14" style="64" bestFit="1" customWidth="1"/>
    <col min="9491" max="9491" width="4.6640625" style="64" bestFit="1" customWidth="1"/>
    <col min="9492" max="9728" width="9.109375" style="64"/>
    <col min="9729" max="9729" width="12.109375" style="64" customWidth="1"/>
    <col min="9730" max="9730" width="14.6640625" style="64" bestFit="1" customWidth="1"/>
    <col min="9731" max="9731" width="12.6640625" style="64" bestFit="1" customWidth="1"/>
    <col min="9732" max="9732" width="13.6640625" style="64" bestFit="1" customWidth="1"/>
    <col min="9733" max="9733" width="12.6640625" style="64" bestFit="1" customWidth="1"/>
    <col min="9734" max="9734" width="12.33203125" style="64" bestFit="1" customWidth="1"/>
    <col min="9735" max="9735" width="12.6640625" style="64" bestFit="1" customWidth="1"/>
    <col min="9736" max="9736" width="12.44140625" style="64" bestFit="1" customWidth="1"/>
    <col min="9737" max="9737" width="12.5546875" style="64" bestFit="1" customWidth="1"/>
    <col min="9738" max="9738" width="13.6640625" style="64" bestFit="1" customWidth="1"/>
    <col min="9739" max="9743" width="13.6640625" style="64" customWidth="1"/>
    <col min="9744" max="9744" width="16" style="64" customWidth="1"/>
    <col min="9745" max="9746" width="14" style="64" bestFit="1" customWidth="1"/>
    <col min="9747" max="9747" width="4.6640625" style="64" bestFit="1" customWidth="1"/>
    <col min="9748" max="9984" width="9.109375" style="64"/>
    <col min="9985" max="9985" width="12.109375" style="64" customWidth="1"/>
    <col min="9986" max="9986" width="14.6640625" style="64" bestFit="1" customWidth="1"/>
    <col min="9987" max="9987" width="12.6640625" style="64" bestFit="1" customWidth="1"/>
    <col min="9988" max="9988" width="13.6640625" style="64" bestFit="1" customWidth="1"/>
    <col min="9989" max="9989" width="12.6640625" style="64" bestFit="1" customWidth="1"/>
    <col min="9990" max="9990" width="12.33203125" style="64" bestFit="1" customWidth="1"/>
    <col min="9991" max="9991" width="12.6640625" style="64" bestFit="1" customWidth="1"/>
    <col min="9992" max="9992" width="12.44140625" style="64" bestFit="1" customWidth="1"/>
    <col min="9993" max="9993" width="12.5546875" style="64" bestFit="1" customWidth="1"/>
    <col min="9994" max="9994" width="13.6640625" style="64" bestFit="1" customWidth="1"/>
    <col min="9995" max="9999" width="13.6640625" style="64" customWidth="1"/>
    <col min="10000" max="10000" width="16" style="64" customWidth="1"/>
    <col min="10001" max="10002" width="14" style="64" bestFit="1" customWidth="1"/>
    <col min="10003" max="10003" width="4.6640625" style="64" bestFit="1" customWidth="1"/>
    <col min="10004" max="10240" width="9.109375" style="64"/>
    <col min="10241" max="10241" width="12.109375" style="64" customWidth="1"/>
    <col min="10242" max="10242" width="14.6640625" style="64" bestFit="1" customWidth="1"/>
    <col min="10243" max="10243" width="12.6640625" style="64" bestFit="1" customWidth="1"/>
    <col min="10244" max="10244" width="13.6640625" style="64" bestFit="1" customWidth="1"/>
    <col min="10245" max="10245" width="12.6640625" style="64" bestFit="1" customWidth="1"/>
    <col min="10246" max="10246" width="12.33203125" style="64" bestFit="1" customWidth="1"/>
    <col min="10247" max="10247" width="12.6640625" style="64" bestFit="1" customWidth="1"/>
    <col min="10248" max="10248" width="12.44140625" style="64" bestFit="1" customWidth="1"/>
    <col min="10249" max="10249" width="12.5546875" style="64" bestFit="1" customWidth="1"/>
    <col min="10250" max="10250" width="13.6640625" style="64" bestFit="1" customWidth="1"/>
    <col min="10251" max="10255" width="13.6640625" style="64" customWidth="1"/>
    <col min="10256" max="10256" width="16" style="64" customWidth="1"/>
    <col min="10257" max="10258" width="14" style="64" bestFit="1" customWidth="1"/>
    <col min="10259" max="10259" width="4.6640625" style="64" bestFit="1" customWidth="1"/>
    <col min="10260" max="10496" width="9.109375" style="64"/>
    <col min="10497" max="10497" width="12.109375" style="64" customWidth="1"/>
    <col min="10498" max="10498" width="14.6640625" style="64" bestFit="1" customWidth="1"/>
    <col min="10499" max="10499" width="12.6640625" style="64" bestFit="1" customWidth="1"/>
    <col min="10500" max="10500" width="13.6640625" style="64" bestFit="1" customWidth="1"/>
    <col min="10501" max="10501" width="12.6640625" style="64" bestFit="1" customWidth="1"/>
    <col min="10502" max="10502" width="12.33203125" style="64" bestFit="1" customWidth="1"/>
    <col min="10503" max="10503" width="12.6640625" style="64" bestFit="1" customWidth="1"/>
    <col min="10504" max="10504" width="12.44140625" style="64" bestFit="1" customWidth="1"/>
    <col min="10505" max="10505" width="12.5546875" style="64" bestFit="1" customWidth="1"/>
    <col min="10506" max="10506" width="13.6640625" style="64" bestFit="1" customWidth="1"/>
    <col min="10507" max="10511" width="13.6640625" style="64" customWidth="1"/>
    <col min="10512" max="10512" width="16" style="64" customWidth="1"/>
    <col min="10513" max="10514" width="14" style="64" bestFit="1" customWidth="1"/>
    <col min="10515" max="10515" width="4.6640625" style="64" bestFit="1" customWidth="1"/>
    <col min="10516" max="10752" width="9.109375" style="64"/>
    <col min="10753" max="10753" width="12.109375" style="64" customWidth="1"/>
    <col min="10754" max="10754" width="14.6640625" style="64" bestFit="1" customWidth="1"/>
    <col min="10755" max="10755" width="12.6640625" style="64" bestFit="1" customWidth="1"/>
    <col min="10756" max="10756" width="13.6640625" style="64" bestFit="1" customWidth="1"/>
    <col min="10757" max="10757" width="12.6640625" style="64" bestFit="1" customWidth="1"/>
    <col min="10758" max="10758" width="12.33203125" style="64" bestFit="1" customWidth="1"/>
    <col min="10759" max="10759" width="12.6640625" style="64" bestFit="1" customWidth="1"/>
    <col min="10760" max="10760" width="12.44140625" style="64" bestFit="1" customWidth="1"/>
    <col min="10761" max="10761" width="12.5546875" style="64" bestFit="1" customWidth="1"/>
    <col min="10762" max="10762" width="13.6640625" style="64" bestFit="1" customWidth="1"/>
    <col min="10763" max="10767" width="13.6640625" style="64" customWidth="1"/>
    <col min="10768" max="10768" width="16" style="64" customWidth="1"/>
    <col min="10769" max="10770" width="14" style="64" bestFit="1" customWidth="1"/>
    <col min="10771" max="10771" width="4.6640625" style="64" bestFit="1" customWidth="1"/>
    <col min="10772" max="11008" width="9.109375" style="64"/>
    <col min="11009" max="11009" width="12.109375" style="64" customWidth="1"/>
    <col min="11010" max="11010" width="14.6640625" style="64" bestFit="1" customWidth="1"/>
    <col min="11011" max="11011" width="12.6640625" style="64" bestFit="1" customWidth="1"/>
    <col min="11012" max="11012" width="13.6640625" style="64" bestFit="1" customWidth="1"/>
    <col min="11013" max="11013" width="12.6640625" style="64" bestFit="1" customWidth="1"/>
    <col min="11014" max="11014" width="12.33203125" style="64" bestFit="1" customWidth="1"/>
    <col min="11015" max="11015" width="12.6640625" style="64" bestFit="1" customWidth="1"/>
    <col min="11016" max="11016" width="12.44140625" style="64" bestFit="1" customWidth="1"/>
    <col min="11017" max="11017" width="12.5546875" style="64" bestFit="1" customWidth="1"/>
    <col min="11018" max="11018" width="13.6640625" style="64" bestFit="1" customWidth="1"/>
    <col min="11019" max="11023" width="13.6640625" style="64" customWidth="1"/>
    <col min="11024" max="11024" width="16" style="64" customWidth="1"/>
    <col min="11025" max="11026" width="14" style="64" bestFit="1" customWidth="1"/>
    <col min="11027" max="11027" width="4.6640625" style="64" bestFit="1" customWidth="1"/>
    <col min="11028" max="11264" width="9.109375" style="64"/>
    <col min="11265" max="11265" width="12.109375" style="64" customWidth="1"/>
    <col min="11266" max="11266" width="14.6640625" style="64" bestFit="1" customWidth="1"/>
    <col min="11267" max="11267" width="12.6640625" style="64" bestFit="1" customWidth="1"/>
    <col min="11268" max="11268" width="13.6640625" style="64" bestFit="1" customWidth="1"/>
    <col min="11269" max="11269" width="12.6640625" style="64" bestFit="1" customWidth="1"/>
    <col min="11270" max="11270" width="12.33203125" style="64" bestFit="1" customWidth="1"/>
    <col min="11271" max="11271" width="12.6640625" style="64" bestFit="1" customWidth="1"/>
    <col min="11272" max="11272" width="12.44140625" style="64" bestFit="1" customWidth="1"/>
    <col min="11273" max="11273" width="12.5546875" style="64" bestFit="1" customWidth="1"/>
    <col min="11274" max="11274" width="13.6640625" style="64" bestFit="1" customWidth="1"/>
    <col min="11275" max="11279" width="13.6640625" style="64" customWidth="1"/>
    <col min="11280" max="11280" width="16" style="64" customWidth="1"/>
    <col min="11281" max="11282" width="14" style="64" bestFit="1" customWidth="1"/>
    <col min="11283" max="11283" width="4.6640625" style="64" bestFit="1" customWidth="1"/>
    <col min="11284" max="11520" width="9.109375" style="64"/>
    <col min="11521" max="11521" width="12.109375" style="64" customWidth="1"/>
    <col min="11522" max="11522" width="14.6640625" style="64" bestFit="1" customWidth="1"/>
    <col min="11523" max="11523" width="12.6640625" style="64" bestFit="1" customWidth="1"/>
    <col min="11524" max="11524" width="13.6640625" style="64" bestFit="1" customWidth="1"/>
    <col min="11525" max="11525" width="12.6640625" style="64" bestFit="1" customWidth="1"/>
    <col min="11526" max="11526" width="12.33203125" style="64" bestFit="1" customWidth="1"/>
    <col min="11527" max="11527" width="12.6640625" style="64" bestFit="1" customWidth="1"/>
    <col min="11528" max="11528" width="12.44140625" style="64" bestFit="1" customWidth="1"/>
    <col min="11529" max="11529" width="12.5546875" style="64" bestFit="1" customWidth="1"/>
    <col min="11530" max="11530" width="13.6640625" style="64" bestFit="1" customWidth="1"/>
    <col min="11531" max="11535" width="13.6640625" style="64" customWidth="1"/>
    <col min="11536" max="11536" width="16" style="64" customWidth="1"/>
    <col min="11537" max="11538" width="14" style="64" bestFit="1" customWidth="1"/>
    <col min="11539" max="11539" width="4.6640625" style="64" bestFit="1" customWidth="1"/>
    <col min="11540" max="11776" width="9.109375" style="64"/>
    <col min="11777" max="11777" width="12.109375" style="64" customWidth="1"/>
    <col min="11778" max="11778" width="14.6640625" style="64" bestFit="1" customWidth="1"/>
    <col min="11779" max="11779" width="12.6640625" style="64" bestFit="1" customWidth="1"/>
    <col min="11780" max="11780" width="13.6640625" style="64" bestFit="1" customWidth="1"/>
    <col min="11781" max="11781" width="12.6640625" style="64" bestFit="1" customWidth="1"/>
    <col min="11782" max="11782" width="12.33203125" style="64" bestFit="1" customWidth="1"/>
    <col min="11783" max="11783" width="12.6640625" style="64" bestFit="1" customWidth="1"/>
    <col min="11784" max="11784" width="12.44140625" style="64" bestFit="1" customWidth="1"/>
    <col min="11785" max="11785" width="12.5546875" style="64" bestFit="1" customWidth="1"/>
    <col min="11786" max="11786" width="13.6640625" style="64" bestFit="1" customWidth="1"/>
    <col min="11787" max="11791" width="13.6640625" style="64" customWidth="1"/>
    <col min="11792" max="11792" width="16" style="64" customWidth="1"/>
    <col min="11793" max="11794" width="14" style="64" bestFit="1" customWidth="1"/>
    <col min="11795" max="11795" width="4.6640625" style="64" bestFit="1" customWidth="1"/>
    <col min="11796" max="12032" width="9.109375" style="64"/>
    <col min="12033" max="12033" width="12.109375" style="64" customWidth="1"/>
    <col min="12034" max="12034" width="14.6640625" style="64" bestFit="1" customWidth="1"/>
    <col min="12035" max="12035" width="12.6640625" style="64" bestFit="1" customWidth="1"/>
    <col min="12036" max="12036" width="13.6640625" style="64" bestFit="1" customWidth="1"/>
    <col min="12037" max="12037" width="12.6640625" style="64" bestFit="1" customWidth="1"/>
    <col min="12038" max="12038" width="12.33203125" style="64" bestFit="1" customWidth="1"/>
    <col min="12039" max="12039" width="12.6640625" style="64" bestFit="1" customWidth="1"/>
    <col min="12040" max="12040" width="12.44140625" style="64" bestFit="1" customWidth="1"/>
    <col min="12041" max="12041" width="12.5546875" style="64" bestFit="1" customWidth="1"/>
    <col min="12042" max="12042" width="13.6640625" style="64" bestFit="1" customWidth="1"/>
    <col min="12043" max="12047" width="13.6640625" style="64" customWidth="1"/>
    <col min="12048" max="12048" width="16" style="64" customWidth="1"/>
    <col min="12049" max="12050" width="14" style="64" bestFit="1" customWidth="1"/>
    <col min="12051" max="12051" width="4.6640625" style="64" bestFit="1" customWidth="1"/>
    <col min="12052" max="12288" width="9.109375" style="64"/>
    <col min="12289" max="12289" width="12.109375" style="64" customWidth="1"/>
    <col min="12290" max="12290" width="14.6640625" style="64" bestFit="1" customWidth="1"/>
    <col min="12291" max="12291" width="12.6640625" style="64" bestFit="1" customWidth="1"/>
    <col min="12292" max="12292" width="13.6640625" style="64" bestFit="1" customWidth="1"/>
    <col min="12293" max="12293" width="12.6640625" style="64" bestFit="1" customWidth="1"/>
    <col min="12294" max="12294" width="12.33203125" style="64" bestFit="1" customWidth="1"/>
    <col min="12295" max="12295" width="12.6640625" style="64" bestFit="1" customWidth="1"/>
    <col min="12296" max="12296" width="12.44140625" style="64" bestFit="1" customWidth="1"/>
    <col min="12297" max="12297" width="12.5546875" style="64" bestFit="1" customWidth="1"/>
    <col min="12298" max="12298" width="13.6640625" style="64" bestFit="1" customWidth="1"/>
    <col min="12299" max="12303" width="13.6640625" style="64" customWidth="1"/>
    <col min="12304" max="12304" width="16" style="64" customWidth="1"/>
    <col min="12305" max="12306" width="14" style="64" bestFit="1" customWidth="1"/>
    <col min="12307" max="12307" width="4.6640625" style="64" bestFit="1" customWidth="1"/>
    <col min="12308" max="12544" width="9.109375" style="64"/>
    <col min="12545" max="12545" width="12.109375" style="64" customWidth="1"/>
    <col min="12546" max="12546" width="14.6640625" style="64" bestFit="1" customWidth="1"/>
    <col min="12547" max="12547" width="12.6640625" style="64" bestFit="1" customWidth="1"/>
    <col min="12548" max="12548" width="13.6640625" style="64" bestFit="1" customWidth="1"/>
    <col min="12549" max="12549" width="12.6640625" style="64" bestFit="1" customWidth="1"/>
    <col min="12550" max="12550" width="12.33203125" style="64" bestFit="1" customWidth="1"/>
    <col min="12551" max="12551" width="12.6640625" style="64" bestFit="1" customWidth="1"/>
    <col min="12552" max="12552" width="12.44140625" style="64" bestFit="1" customWidth="1"/>
    <col min="12553" max="12553" width="12.5546875" style="64" bestFit="1" customWidth="1"/>
    <col min="12554" max="12554" width="13.6640625" style="64" bestFit="1" customWidth="1"/>
    <col min="12555" max="12559" width="13.6640625" style="64" customWidth="1"/>
    <col min="12560" max="12560" width="16" style="64" customWidth="1"/>
    <col min="12561" max="12562" width="14" style="64" bestFit="1" customWidth="1"/>
    <col min="12563" max="12563" width="4.6640625" style="64" bestFit="1" customWidth="1"/>
    <col min="12564" max="12800" width="9.109375" style="64"/>
    <col min="12801" max="12801" width="12.109375" style="64" customWidth="1"/>
    <col min="12802" max="12802" width="14.6640625" style="64" bestFit="1" customWidth="1"/>
    <col min="12803" max="12803" width="12.6640625" style="64" bestFit="1" customWidth="1"/>
    <col min="12804" max="12804" width="13.6640625" style="64" bestFit="1" customWidth="1"/>
    <col min="12805" max="12805" width="12.6640625" style="64" bestFit="1" customWidth="1"/>
    <col min="12806" max="12806" width="12.33203125" style="64" bestFit="1" customWidth="1"/>
    <col min="12807" max="12807" width="12.6640625" style="64" bestFit="1" customWidth="1"/>
    <col min="12808" max="12808" width="12.44140625" style="64" bestFit="1" customWidth="1"/>
    <col min="12809" max="12809" width="12.5546875" style="64" bestFit="1" customWidth="1"/>
    <col min="12810" max="12810" width="13.6640625" style="64" bestFit="1" customWidth="1"/>
    <col min="12811" max="12815" width="13.6640625" style="64" customWidth="1"/>
    <col min="12816" max="12816" width="16" style="64" customWidth="1"/>
    <col min="12817" max="12818" width="14" style="64" bestFit="1" customWidth="1"/>
    <col min="12819" max="12819" width="4.6640625" style="64" bestFit="1" customWidth="1"/>
    <col min="12820" max="13056" width="9.109375" style="64"/>
    <col min="13057" max="13057" width="12.109375" style="64" customWidth="1"/>
    <col min="13058" max="13058" width="14.6640625" style="64" bestFit="1" customWidth="1"/>
    <col min="13059" max="13059" width="12.6640625" style="64" bestFit="1" customWidth="1"/>
    <col min="13060" max="13060" width="13.6640625" style="64" bestFit="1" customWidth="1"/>
    <col min="13061" max="13061" width="12.6640625" style="64" bestFit="1" customWidth="1"/>
    <col min="13062" max="13062" width="12.33203125" style="64" bestFit="1" customWidth="1"/>
    <col min="13063" max="13063" width="12.6640625" style="64" bestFit="1" customWidth="1"/>
    <col min="13064" max="13064" width="12.44140625" style="64" bestFit="1" customWidth="1"/>
    <col min="13065" max="13065" width="12.5546875" style="64" bestFit="1" customWidth="1"/>
    <col min="13066" max="13066" width="13.6640625" style="64" bestFit="1" customWidth="1"/>
    <col min="13067" max="13071" width="13.6640625" style="64" customWidth="1"/>
    <col min="13072" max="13072" width="16" style="64" customWidth="1"/>
    <col min="13073" max="13074" width="14" style="64" bestFit="1" customWidth="1"/>
    <col min="13075" max="13075" width="4.6640625" style="64" bestFit="1" customWidth="1"/>
    <col min="13076" max="13312" width="9.109375" style="64"/>
    <col min="13313" max="13313" width="12.109375" style="64" customWidth="1"/>
    <col min="13314" max="13314" width="14.6640625" style="64" bestFit="1" customWidth="1"/>
    <col min="13315" max="13315" width="12.6640625" style="64" bestFit="1" customWidth="1"/>
    <col min="13316" max="13316" width="13.6640625" style="64" bestFit="1" customWidth="1"/>
    <col min="13317" max="13317" width="12.6640625" style="64" bestFit="1" customWidth="1"/>
    <col min="13318" max="13318" width="12.33203125" style="64" bestFit="1" customWidth="1"/>
    <col min="13319" max="13319" width="12.6640625" style="64" bestFit="1" customWidth="1"/>
    <col min="13320" max="13320" width="12.44140625" style="64" bestFit="1" customWidth="1"/>
    <col min="13321" max="13321" width="12.5546875" style="64" bestFit="1" customWidth="1"/>
    <col min="13322" max="13322" width="13.6640625" style="64" bestFit="1" customWidth="1"/>
    <col min="13323" max="13327" width="13.6640625" style="64" customWidth="1"/>
    <col min="13328" max="13328" width="16" style="64" customWidth="1"/>
    <col min="13329" max="13330" width="14" style="64" bestFit="1" customWidth="1"/>
    <col min="13331" max="13331" width="4.6640625" style="64" bestFit="1" customWidth="1"/>
    <col min="13332" max="13568" width="9.109375" style="64"/>
    <col min="13569" max="13569" width="12.109375" style="64" customWidth="1"/>
    <col min="13570" max="13570" width="14.6640625" style="64" bestFit="1" customWidth="1"/>
    <col min="13571" max="13571" width="12.6640625" style="64" bestFit="1" customWidth="1"/>
    <col min="13572" max="13572" width="13.6640625" style="64" bestFit="1" customWidth="1"/>
    <col min="13573" max="13573" width="12.6640625" style="64" bestFit="1" customWidth="1"/>
    <col min="13574" max="13574" width="12.33203125" style="64" bestFit="1" customWidth="1"/>
    <col min="13575" max="13575" width="12.6640625" style="64" bestFit="1" customWidth="1"/>
    <col min="13576" max="13576" width="12.44140625" style="64" bestFit="1" customWidth="1"/>
    <col min="13577" max="13577" width="12.5546875" style="64" bestFit="1" customWidth="1"/>
    <col min="13578" max="13578" width="13.6640625" style="64" bestFit="1" customWidth="1"/>
    <col min="13579" max="13583" width="13.6640625" style="64" customWidth="1"/>
    <col min="13584" max="13584" width="16" style="64" customWidth="1"/>
    <col min="13585" max="13586" width="14" style="64" bestFit="1" customWidth="1"/>
    <col min="13587" max="13587" width="4.6640625" style="64" bestFit="1" customWidth="1"/>
    <col min="13588" max="13824" width="9.109375" style="64"/>
    <col min="13825" max="13825" width="12.109375" style="64" customWidth="1"/>
    <col min="13826" max="13826" width="14.6640625" style="64" bestFit="1" customWidth="1"/>
    <col min="13827" max="13827" width="12.6640625" style="64" bestFit="1" customWidth="1"/>
    <col min="13828" max="13828" width="13.6640625" style="64" bestFit="1" customWidth="1"/>
    <col min="13829" max="13829" width="12.6640625" style="64" bestFit="1" customWidth="1"/>
    <col min="13830" max="13830" width="12.33203125" style="64" bestFit="1" customWidth="1"/>
    <col min="13831" max="13831" width="12.6640625" style="64" bestFit="1" customWidth="1"/>
    <col min="13832" max="13832" width="12.44140625" style="64" bestFit="1" customWidth="1"/>
    <col min="13833" max="13833" width="12.5546875" style="64" bestFit="1" customWidth="1"/>
    <col min="13834" max="13834" width="13.6640625" style="64" bestFit="1" customWidth="1"/>
    <col min="13835" max="13839" width="13.6640625" style="64" customWidth="1"/>
    <col min="13840" max="13840" width="16" style="64" customWidth="1"/>
    <col min="13841" max="13842" width="14" style="64" bestFit="1" customWidth="1"/>
    <col min="13843" max="13843" width="4.6640625" style="64" bestFit="1" customWidth="1"/>
    <col min="13844" max="14080" width="9.109375" style="64"/>
    <col min="14081" max="14081" width="12.109375" style="64" customWidth="1"/>
    <col min="14082" max="14082" width="14.6640625" style="64" bestFit="1" customWidth="1"/>
    <col min="14083" max="14083" width="12.6640625" style="64" bestFit="1" customWidth="1"/>
    <col min="14084" max="14084" width="13.6640625" style="64" bestFit="1" customWidth="1"/>
    <col min="14085" max="14085" width="12.6640625" style="64" bestFit="1" customWidth="1"/>
    <col min="14086" max="14086" width="12.33203125" style="64" bestFit="1" customWidth="1"/>
    <col min="14087" max="14087" width="12.6640625" style="64" bestFit="1" customWidth="1"/>
    <col min="14088" max="14088" width="12.44140625" style="64" bestFit="1" customWidth="1"/>
    <col min="14089" max="14089" width="12.5546875" style="64" bestFit="1" customWidth="1"/>
    <col min="14090" max="14090" width="13.6640625" style="64" bestFit="1" customWidth="1"/>
    <col min="14091" max="14095" width="13.6640625" style="64" customWidth="1"/>
    <col min="14096" max="14096" width="16" style="64" customWidth="1"/>
    <col min="14097" max="14098" width="14" style="64" bestFit="1" customWidth="1"/>
    <col min="14099" max="14099" width="4.6640625" style="64" bestFit="1" customWidth="1"/>
    <col min="14100" max="14336" width="9.109375" style="64"/>
    <col min="14337" max="14337" width="12.109375" style="64" customWidth="1"/>
    <col min="14338" max="14338" width="14.6640625" style="64" bestFit="1" customWidth="1"/>
    <col min="14339" max="14339" width="12.6640625" style="64" bestFit="1" customWidth="1"/>
    <col min="14340" max="14340" width="13.6640625" style="64" bestFit="1" customWidth="1"/>
    <col min="14341" max="14341" width="12.6640625" style="64" bestFit="1" customWidth="1"/>
    <col min="14342" max="14342" width="12.33203125" style="64" bestFit="1" customWidth="1"/>
    <col min="14343" max="14343" width="12.6640625" style="64" bestFit="1" customWidth="1"/>
    <col min="14344" max="14344" width="12.44140625" style="64" bestFit="1" customWidth="1"/>
    <col min="14345" max="14345" width="12.5546875" style="64" bestFit="1" customWidth="1"/>
    <col min="14346" max="14346" width="13.6640625" style="64" bestFit="1" customWidth="1"/>
    <col min="14347" max="14351" width="13.6640625" style="64" customWidth="1"/>
    <col min="14352" max="14352" width="16" style="64" customWidth="1"/>
    <col min="14353" max="14354" width="14" style="64" bestFit="1" customWidth="1"/>
    <col min="14355" max="14355" width="4.6640625" style="64" bestFit="1" customWidth="1"/>
    <col min="14356" max="14592" width="9.109375" style="64"/>
    <col min="14593" max="14593" width="12.109375" style="64" customWidth="1"/>
    <col min="14594" max="14594" width="14.6640625" style="64" bestFit="1" customWidth="1"/>
    <col min="14595" max="14595" width="12.6640625" style="64" bestFit="1" customWidth="1"/>
    <col min="14596" max="14596" width="13.6640625" style="64" bestFit="1" customWidth="1"/>
    <col min="14597" max="14597" width="12.6640625" style="64" bestFit="1" customWidth="1"/>
    <col min="14598" max="14598" width="12.33203125" style="64" bestFit="1" customWidth="1"/>
    <col min="14599" max="14599" width="12.6640625" style="64" bestFit="1" customWidth="1"/>
    <col min="14600" max="14600" width="12.44140625" style="64" bestFit="1" customWidth="1"/>
    <col min="14601" max="14601" width="12.5546875" style="64" bestFit="1" customWidth="1"/>
    <col min="14602" max="14602" width="13.6640625" style="64" bestFit="1" customWidth="1"/>
    <col min="14603" max="14607" width="13.6640625" style="64" customWidth="1"/>
    <col min="14608" max="14608" width="16" style="64" customWidth="1"/>
    <col min="14609" max="14610" width="14" style="64" bestFit="1" customWidth="1"/>
    <col min="14611" max="14611" width="4.6640625" style="64" bestFit="1" customWidth="1"/>
    <col min="14612" max="14848" width="9.109375" style="64"/>
    <col min="14849" max="14849" width="12.109375" style="64" customWidth="1"/>
    <col min="14850" max="14850" width="14.6640625" style="64" bestFit="1" customWidth="1"/>
    <col min="14851" max="14851" width="12.6640625" style="64" bestFit="1" customWidth="1"/>
    <col min="14852" max="14852" width="13.6640625" style="64" bestFit="1" customWidth="1"/>
    <col min="14853" max="14853" width="12.6640625" style="64" bestFit="1" customWidth="1"/>
    <col min="14854" max="14854" width="12.33203125" style="64" bestFit="1" customWidth="1"/>
    <col min="14855" max="14855" width="12.6640625" style="64" bestFit="1" customWidth="1"/>
    <col min="14856" max="14856" width="12.44140625" style="64" bestFit="1" customWidth="1"/>
    <col min="14857" max="14857" width="12.5546875" style="64" bestFit="1" customWidth="1"/>
    <col min="14858" max="14858" width="13.6640625" style="64" bestFit="1" customWidth="1"/>
    <col min="14859" max="14863" width="13.6640625" style="64" customWidth="1"/>
    <col min="14864" max="14864" width="16" style="64" customWidth="1"/>
    <col min="14865" max="14866" width="14" style="64" bestFit="1" customWidth="1"/>
    <col min="14867" max="14867" width="4.6640625" style="64" bestFit="1" customWidth="1"/>
    <col min="14868" max="15104" width="9.109375" style="64"/>
    <col min="15105" max="15105" width="12.109375" style="64" customWidth="1"/>
    <col min="15106" max="15106" width="14.6640625" style="64" bestFit="1" customWidth="1"/>
    <col min="15107" max="15107" width="12.6640625" style="64" bestFit="1" customWidth="1"/>
    <col min="15108" max="15108" width="13.6640625" style="64" bestFit="1" customWidth="1"/>
    <col min="15109" max="15109" width="12.6640625" style="64" bestFit="1" customWidth="1"/>
    <col min="15110" max="15110" width="12.33203125" style="64" bestFit="1" customWidth="1"/>
    <col min="15111" max="15111" width="12.6640625" style="64" bestFit="1" customWidth="1"/>
    <col min="15112" max="15112" width="12.44140625" style="64" bestFit="1" customWidth="1"/>
    <col min="15113" max="15113" width="12.5546875" style="64" bestFit="1" customWidth="1"/>
    <col min="15114" max="15114" width="13.6640625" style="64" bestFit="1" customWidth="1"/>
    <col min="15115" max="15119" width="13.6640625" style="64" customWidth="1"/>
    <col min="15120" max="15120" width="16" style="64" customWidth="1"/>
    <col min="15121" max="15122" width="14" style="64" bestFit="1" customWidth="1"/>
    <col min="15123" max="15123" width="4.6640625" style="64" bestFit="1" customWidth="1"/>
    <col min="15124" max="15360" width="9.109375" style="64"/>
    <col min="15361" max="15361" width="12.109375" style="64" customWidth="1"/>
    <col min="15362" max="15362" width="14.6640625" style="64" bestFit="1" customWidth="1"/>
    <col min="15363" max="15363" width="12.6640625" style="64" bestFit="1" customWidth="1"/>
    <col min="15364" max="15364" width="13.6640625" style="64" bestFit="1" customWidth="1"/>
    <col min="15365" max="15365" width="12.6640625" style="64" bestFit="1" customWidth="1"/>
    <col min="15366" max="15366" width="12.33203125" style="64" bestFit="1" customWidth="1"/>
    <col min="15367" max="15367" width="12.6640625" style="64" bestFit="1" customWidth="1"/>
    <col min="15368" max="15368" width="12.44140625" style="64" bestFit="1" customWidth="1"/>
    <col min="15369" max="15369" width="12.5546875" style="64" bestFit="1" customWidth="1"/>
    <col min="15370" max="15370" width="13.6640625" style="64" bestFit="1" customWidth="1"/>
    <col min="15371" max="15375" width="13.6640625" style="64" customWidth="1"/>
    <col min="15376" max="15376" width="16" style="64" customWidth="1"/>
    <col min="15377" max="15378" width="14" style="64" bestFit="1" customWidth="1"/>
    <col min="15379" max="15379" width="4.6640625" style="64" bestFit="1" customWidth="1"/>
    <col min="15380" max="15616" width="9.109375" style="64"/>
    <col min="15617" max="15617" width="12.109375" style="64" customWidth="1"/>
    <col min="15618" max="15618" width="14.6640625" style="64" bestFit="1" customWidth="1"/>
    <col min="15619" max="15619" width="12.6640625" style="64" bestFit="1" customWidth="1"/>
    <col min="15620" max="15620" width="13.6640625" style="64" bestFit="1" customWidth="1"/>
    <col min="15621" max="15621" width="12.6640625" style="64" bestFit="1" customWidth="1"/>
    <col min="15622" max="15622" width="12.33203125" style="64" bestFit="1" customWidth="1"/>
    <col min="15623" max="15623" width="12.6640625" style="64" bestFit="1" customWidth="1"/>
    <col min="15624" max="15624" width="12.44140625" style="64" bestFit="1" customWidth="1"/>
    <col min="15625" max="15625" width="12.5546875" style="64" bestFit="1" customWidth="1"/>
    <col min="15626" max="15626" width="13.6640625" style="64" bestFit="1" customWidth="1"/>
    <col min="15627" max="15631" width="13.6640625" style="64" customWidth="1"/>
    <col min="15632" max="15632" width="16" style="64" customWidth="1"/>
    <col min="15633" max="15634" width="14" style="64" bestFit="1" customWidth="1"/>
    <col min="15635" max="15635" width="4.6640625" style="64" bestFit="1" customWidth="1"/>
    <col min="15636" max="15872" width="9.109375" style="64"/>
    <col min="15873" max="15873" width="12.109375" style="64" customWidth="1"/>
    <col min="15874" max="15874" width="14.6640625" style="64" bestFit="1" customWidth="1"/>
    <col min="15875" max="15875" width="12.6640625" style="64" bestFit="1" customWidth="1"/>
    <col min="15876" max="15876" width="13.6640625" style="64" bestFit="1" customWidth="1"/>
    <col min="15877" max="15877" width="12.6640625" style="64" bestFit="1" customWidth="1"/>
    <col min="15878" max="15878" width="12.33203125" style="64" bestFit="1" customWidth="1"/>
    <col min="15879" max="15879" width="12.6640625" style="64" bestFit="1" customWidth="1"/>
    <col min="15880" max="15880" width="12.44140625" style="64" bestFit="1" customWidth="1"/>
    <col min="15881" max="15881" width="12.5546875" style="64" bestFit="1" customWidth="1"/>
    <col min="15882" max="15882" width="13.6640625" style="64" bestFit="1" customWidth="1"/>
    <col min="15883" max="15887" width="13.6640625" style="64" customWidth="1"/>
    <col min="15888" max="15888" width="16" style="64" customWidth="1"/>
    <col min="15889" max="15890" width="14" style="64" bestFit="1" customWidth="1"/>
    <col min="15891" max="15891" width="4.6640625" style="64" bestFit="1" customWidth="1"/>
    <col min="15892" max="16128" width="9.109375" style="64"/>
    <col min="16129" max="16129" width="12.109375" style="64" customWidth="1"/>
    <col min="16130" max="16130" width="14.6640625" style="64" bestFit="1" customWidth="1"/>
    <col min="16131" max="16131" width="12.6640625" style="64" bestFit="1" customWidth="1"/>
    <col min="16132" max="16132" width="13.6640625" style="64" bestFit="1" customWidth="1"/>
    <col min="16133" max="16133" width="12.6640625" style="64" bestFit="1" customWidth="1"/>
    <col min="16134" max="16134" width="12.33203125" style="64" bestFit="1" customWidth="1"/>
    <col min="16135" max="16135" width="12.6640625" style="64" bestFit="1" customWidth="1"/>
    <col min="16136" max="16136" width="12.44140625" style="64" bestFit="1" customWidth="1"/>
    <col min="16137" max="16137" width="12.5546875" style="64" bestFit="1" customWidth="1"/>
    <col min="16138" max="16138" width="13.6640625" style="64" bestFit="1" customWidth="1"/>
    <col min="16139" max="16143" width="13.6640625" style="64" customWidth="1"/>
    <col min="16144" max="16144" width="16" style="64" customWidth="1"/>
    <col min="16145" max="16146" width="14" style="64" bestFit="1" customWidth="1"/>
    <col min="16147" max="16147" width="4.6640625" style="64" bestFit="1" customWidth="1"/>
    <col min="16148" max="16384" width="9.109375" style="64"/>
  </cols>
  <sheetData>
    <row r="1" spans="1:18" ht="12.75" customHeight="1" x14ac:dyDescent="0.25">
      <c r="A1" s="483" t="s">
        <v>0</v>
      </c>
      <c r="B1" s="483"/>
      <c r="C1" s="483"/>
      <c r="D1" s="483"/>
      <c r="E1" s="483"/>
      <c r="F1" s="483"/>
      <c r="G1" s="483"/>
      <c r="H1" s="483"/>
      <c r="I1" s="483"/>
      <c r="J1" s="483"/>
      <c r="K1" s="483"/>
      <c r="L1" s="483"/>
      <c r="M1" s="483"/>
      <c r="N1" s="483"/>
      <c r="O1" s="483"/>
      <c r="P1" s="483"/>
      <c r="Q1" s="76"/>
    </row>
    <row r="2" spans="1:18" ht="12.75" customHeight="1" x14ac:dyDescent="0.25">
      <c r="A2" s="485" t="str">
        <f>'Delivery Rate Change Calc'!A2:H2</f>
        <v>2018 Electric Decoupling Filing</v>
      </c>
      <c r="B2" s="485"/>
      <c r="C2" s="485"/>
      <c r="D2" s="485"/>
      <c r="E2" s="485"/>
      <c r="F2" s="485"/>
      <c r="G2" s="485"/>
      <c r="H2" s="485"/>
      <c r="I2" s="485"/>
      <c r="J2" s="485"/>
      <c r="K2" s="485"/>
      <c r="L2" s="485"/>
      <c r="M2" s="485"/>
      <c r="N2" s="485"/>
      <c r="O2" s="485"/>
      <c r="P2" s="485"/>
      <c r="Q2" s="159"/>
    </row>
    <row r="3" spans="1:18" ht="12.75" customHeight="1" x14ac:dyDescent="0.3">
      <c r="A3" s="483" t="s">
        <v>279</v>
      </c>
      <c r="B3" s="483"/>
      <c r="C3" s="483"/>
      <c r="D3" s="483"/>
      <c r="E3" s="483"/>
      <c r="F3" s="483"/>
      <c r="G3" s="483"/>
      <c r="H3" s="483"/>
      <c r="I3" s="483"/>
      <c r="J3" s="483"/>
      <c r="K3" s="483"/>
      <c r="L3" s="483"/>
      <c r="M3" s="483"/>
      <c r="N3" s="483"/>
      <c r="O3" s="483"/>
      <c r="P3" s="483"/>
      <c r="Q3" s="160"/>
    </row>
    <row r="4" spans="1:18" ht="12.75" customHeight="1" x14ac:dyDescent="0.3">
      <c r="A4" s="485" t="str">
        <f>'Delivery Rate Change Calc'!A4:H4</f>
        <v>Proposed Effective May 1, 2018</v>
      </c>
      <c r="B4" s="485"/>
      <c r="C4" s="485"/>
      <c r="D4" s="485"/>
      <c r="E4" s="485"/>
      <c r="F4" s="485"/>
      <c r="G4" s="485"/>
      <c r="H4" s="485"/>
      <c r="I4" s="485"/>
      <c r="J4" s="485"/>
      <c r="K4" s="485"/>
      <c r="L4" s="485"/>
      <c r="M4" s="485"/>
      <c r="N4" s="485"/>
      <c r="O4" s="485"/>
      <c r="P4" s="485"/>
      <c r="Q4" s="160"/>
    </row>
    <row r="5" spans="1:18" ht="12.75" customHeight="1" x14ac:dyDescent="0.3">
      <c r="A5" s="159"/>
      <c r="B5" s="159"/>
      <c r="C5" s="159"/>
      <c r="D5" s="159"/>
      <c r="E5" s="159"/>
      <c r="F5" s="159"/>
      <c r="G5" s="159"/>
      <c r="H5" s="159"/>
      <c r="I5" s="159"/>
      <c r="J5" s="159"/>
      <c r="K5" s="159"/>
      <c r="L5" s="159"/>
      <c r="M5" s="159"/>
      <c r="N5" s="159"/>
      <c r="O5" s="159"/>
      <c r="P5" s="159"/>
      <c r="Q5" s="160"/>
    </row>
    <row r="6" spans="1:18" x14ac:dyDescent="0.25">
      <c r="A6" s="77" t="s">
        <v>280</v>
      </c>
      <c r="B6" s="77"/>
      <c r="C6" s="77"/>
      <c r="I6" s="77"/>
      <c r="J6" s="77"/>
      <c r="P6" s="81" t="s">
        <v>287</v>
      </c>
      <c r="Q6" s="81"/>
    </row>
    <row r="7" spans="1:18" x14ac:dyDescent="0.25">
      <c r="A7" s="83" t="s">
        <v>281</v>
      </c>
      <c r="B7" s="161">
        <v>43160</v>
      </c>
      <c r="C7" s="161">
        <f>EDATE(B7,1)</f>
        <v>43191</v>
      </c>
      <c r="D7" s="161">
        <f t="shared" ref="D7:O7" si="0">EDATE(C7,1)</f>
        <v>43221</v>
      </c>
      <c r="E7" s="161">
        <f t="shared" si="0"/>
        <v>43252</v>
      </c>
      <c r="F7" s="161">
        <f t="shared" si="0"/>
        <v>43282</v>
      </c>
      <c r="G7" s="161">
        <f t="shared" si="0"/>
        <v>43313</v>
      </c>
      <c r="H7" s="161">
        <f t="shared" si="0"/>
        <v>43344</v>
      </c>
      <c r="I7" s="161">
        <f t="shared" si="0"/>
        <v>43374</v>
      </c>
      <c r="J7" s="161">
        <f t="shared" si="0"/>
        <v>43405</v>
      </c>
      <c r="K7" s="161">
        <f t="shared" si="0"/>
        <v>43435</v>
      </c>
      <c r="L7" s="161">
        <f t="shared" si="0"/>
        <v>43466</v>
      </c>
      <c r="M7" s="161">
        <f t="shared" si="0"/>
        <v>43497</v>
      </c>
      <c r="N7" s="161">
        <f t="shared" si="0"/>
        <v>43525</v>
      </c>
      <c r="O7" s="161">
        <f t="shared" si="0"/>
        <v>43556</v>
      </c>
      <c r="P7" s="83" t="s">
        <v>84</v>
      </c>
    </row>
    <row r="8" spans="1:18" x14ac:dyDescent="0.25">
      <c r="A8" s="81">
        <v>7</v>
      </c>
      <c r="B8" s="162">
        <v>1022641304</v>
      </c>
      <c r="C8" s="162">
        <v>844891597</v>
      </c>
      <c r="D8" s="162">
        <v>721942798</v>
      </c>
      <c r="E8" s="162">
        <v>667128930</v>
      </c>
      <c r="F8" s="162">
        <v>680085145</v>
      </c>
      <c r="G8" s="162">
        <v>674002920</v>
      </c>
      <c r="H8" s="162">
        <v>667632785</v>
      </c>
      <c r="I8" s="162">
        <v>813086480</v>
      </c>
      <c r="J8" s="162">
        <v>1005285348</v>
      </c>
      <c r="K8" s="162">
        <v>1276275625</v>
      </c>
      <c r="L8" s="162">
        <v>1234636246</v>
      </c>
      <c r="M8" s="162">
        <v>1029270162</v>
      </c>
      <c r="N8" s="162">
        <v>1024362613</v>
      </c>
      <c r="O8" s="162">
        <v>843593154</v>
      </c>
      <c r="P8" s="163">
        <f>SUM(D8:O8)</f>
        <v>10637302206</v>
      </c>
      <c r="Q8" s="164"/>
      <c r="R8" s="165"/>
    </row>
    <row r="9" spans="1:18" x14ac:dyDescent="0.25">
      <c r="A9" s="81" t="s">
        <v>282</v>
      </c>
      <c r="B9" s="162">
        <v>165696</v>
      </c>
      <c r="C9" s="162">
        <v>145403</v>
      </c>
      <c r="D9" s="162">
        <v>137202</v>
      </c>
      <c r="E9" s="162">
        <v>175070</v>
      </c>
      <c r="F9" s="162">
        <v>185855</v>
      </c>
      <c r="G9" s="162">
        <v>185080</v>
      </c>
      <c r="H9" s="162">
        <v>155215</v>
      </c>
      <c r="I9" s="162">
        <v>160520</v>
      </c>
      <c r="J9" s="162">
        <v>173652</v>
      </c>
      <c r="K9" s="162">
        <v>229375</v>
      </c>
      <c r="L9" s="162">
        <v>206754</v>
      </c>
      <c r="M9" s="162">
        <v>147838</v>
      </c>
      <c r="N9" s="162">
        <v>165387</v>
      </c>
      <c r="O9" s="162">
        <v>144846</v>
      </c>
      <c r="P9" s="163">
        <f>SUM(D9:O9)</f>
        <v>2066794</v>
      </c>
      <c r="Q9" s="164"/>
      <c r="R9" s="165"/>
    </row>
    <row r="10" spans="1:18" x14ac:dyDescent="0.25">
      <c r="A10" s="81" t="s">
        <v>7</v>
      </c>
      <c r="B10" s="162">
        <v>255512572</v>
      </c>
      <c r="C10" s="162">
        <v>229538962</v>
      </c>
      <c r="D10" s="162">
        <v>221975841</v>
      </c>
      <c r="E10" s="162">
        <v>221751817</v>
      </c>
      <c r="F10" s="162">
        <v>237032923</v>
      </c>
      <c r="G10" s="162">
        <v>242507177</v>
      </c>
      <c r="H10" s="162">
        <v>227494416</v>
      </c>
      <c r="I10" s="162">
        <v>240561500</v>
      </c>
      <c r="J10" s="162">
        <v>259837515</v>
      </c>
      <c r="K10" s="162">
        <v>289659910</v>
      </c>
      <c r="L10" s="162">
        <v>301231174</v>
      </c>
      <c r="M10" s="162">
        <v>262720271</v>
      </c>
      <c r="N10" s="162">
        <v>266600985</v>
      </c>
      <c r="O10" s="162">
        <v>240903359</v>
      </c>
      <c r="P10" s="163">
        <f t="shared" ref="P10:P19" si="1">SUM(D10:O10)</f>
        <v>3012276888</v>
      </c>
      <c r="Q10" s="164"/>
      <c r="R10" s="165"/>
    </row>
    <row r="11" spans="1:18" x14ac:dyDescent="0.25">
      <c r="A11" s="81" t="s">
        <v>283</v>
      </c>
      <c r="B11" s="162">
        <v>256459298</v>
      </c>
      <c r="C11" s="162">
        <v>233382823</v>
      </c>
      <c r="D11" s="162">
        <v>230389466</v>
      </c>
      <c r="E11" s="162">
        <v>233383636</v>
      </c>
      <c r="F11" s="162">
        <v>246608325</v>
      </c>
      <c r="G11" s="162">
        <v>252656730</v>
      </c>
      <c r="H11" s="162">
        <v>238323329</v>
      </c>
      <c r="I11" s="162">
        <v>244299253</v>
      </c>
      <c r="J11" s="162">
        <v>252466920</v>
      </c>
      <c r="K11" s="162">
        <v>270383838</v>
      </c>
      <c r="L11" s="162">
        <v>274231600</v>
      </c>
      <c r="M11" s="162">
        <v>247677379</v>
      </c>
      <c r="N11" s="162">
        <v>266153282</v>
      </c>
      <c r="O11" s="162">
        <v>243889450</v>
      </c>
      <c r="P11" s="163">
        <f t="shared" si="1"/>
        <v>3000463208</v>
      </c>
      <c r="Q11" s="164"/>
      <c r="R11" s="165"/>
    </row>
    <row r="12" spans="1:18" x14ac:dyDescent="0.25">
      <c r="A12" s="81" t="s">
        <v>24</v>
      </c>
      <c r="B12" s="162">
        <v>163320877</v>
      </c>
      <c r="C12" s="162">
        <v>154359320</v>
      </c>
      <c r="D12" s="162">
        <v>155144509</v>
      </c>
      <c r="E12" s="162">
        <v>156720914</v>
      </c>
      <c r="F12" s="162">
        <v>166856079</v>
      </c>
      <c r="G12" s="162">
        <v>171080724</v>
      </c>
      <c r="H12" s="162">
        <v>159504192</v>
      </c>
      <c r="I12" s="162">
        <v>160356777</v>
      </c>
      <c r="J12" s="162">
        <v>157908181</v>
      </c>
      <c r="K12" s="162">
        <v>165559885</v>
      </c>
      <c r="L12" s="162">
        <v>166310320</v>
      </c>
      <c r="M12" s="162">
        <v>151617156</v>
      </c>
      <c r="N12" s="162">
        <v>167521291</v>
      </c>
      <c r="O12" s="162">
        <v>159223442</v>
      </c>
      <c r="P12" s="163">
        <f t="shared" si="1"/>
        <v>1937803470</v>
      </c>
      <c r="Q12" s="164"/>
      <c r="R12" s="165"/>
    </row>
    <row r="13" spans="1:18" x14ac:dyDescent="0.25">
      <c r="A13" s="81">
        <v>29</v>
      </c>
      <c r="B13" s="162">
        <v>349428</v>
      </c>
      <c r="C13" s="162">
        <v>651094</v>
      </c>
      <c r="D13" s="162">
        <v>1501589</v>
      </c>
      <c r="E13" s="162">
        <v>2202493</v>
      </c>
      <c r="F13" s="162">
        <v>3593453</v>
      </c>
      <c r="G13" s="162">
        <v>3823344</v>
      </c>
      <c r="H13" s="162">
        <v>1859753</v>
      </c>
      <c r="I13" s="162">
        <v>663689</v>
      </c>
      <c r="J13" s="162">
        <v>389295</v>
      </c>
      <c r="K13" s="162">
        <v>363057</v>
      </c>
      <c r="L13" s="162">
        <v>382546</v>
      </c>
      <c r="M13" s="162">
        <v>343053</v>
      </c>
      <c r="N13" s="162">
        <v>372268</v>
      </c>
      <c r="O13" s="162">
        <v>698772</v>
      </c>
      <c r="P13" s="163">
        <f t="shared" si="1"/>
        <v>16193312</v>
      </c>
      <c r="Q13" s="164"/>
      <c r="R13" s="165"/>
    </row>
    <row r="14" spans="1:18" x14ac:dyDescent="0.25">
      <c r="A14" s="81" t="s">
        <v>25</v>
      </c>
      <c r="B14" s="162">
        <v>114827900</v>
      </c>
      <c r="C14" s="162">
        <v>105723899</v>
      </c>
      <c r="D14" s="162">
        <v>107347456</v>
      </c>
      <c r="E14" s="162">
        <v>107612703</v>
      </c>
      <c r="F14" s="162">
        <v>110064606</v>
      </c>
      <c r="G14" s="162">
        <v>114129624</v>
      </c>
      <c r="H14" s="162">
        <v>108900280</v>
      </c>
      <c r="I14" s="162">
        <v>112065757</v>
      </c>
      <c r="J14" s="162">
        <v>110744384</v>
      </c>
      <c r="K14" s="162">
        <v>113415855</v>
      </c>
      <c r="L14" s="162">
        <v>120977999</v>
      </c>
      <c r="M14" s="162">
        <v>105239100</v>
      </c>
      <c r="N14" s="162">
        <v>117102313</v>
      </c>
      <c r="O14" s="162">
        <v>108264147</v>
      </c>
      <c r="P14" s="163">
        <f t="shared" si="1"/>
        <v>1335864224</v>
      </c>
      <c r="Q14" s="164"/>
      <c r="R14" s="165"/>
    </row>
    <row r="15" spans="1:18" x14ac:dyDescent="0.25">
      <c r="A15" s="81">
        <v>35</v>
      </c>
      <c r="B15" s="162">
        <v>4528</v>
      </c>
      <c r="C15" s="162">
        <v>380239</v>
      </c>
      <c r="D15" s="162">
        <v>947561</v>
      </c>
      <c r="E15" s="162">
        <v>791363</v>
      </c>
      <c r="F15" s="162">
        <v>978007</v>
      </c>
      <c r="G15" s="162">
        <v>970495</v>
      </c>
      <c r="H15" s="162">
        <v>765654</v>
      </c>
      <c r="I15" s="162">
        <v>236671</v>
      </c>
      <c r="J15" s="162">
        <v>57547</v>
      </c>
      <c r="K15" s="162">
        <v>3110</v>
      </c>
      <c r="L15" s="162">
        <v>3427</v>
      </c>
      <c r="M15" s="162">
        <v>2922</v>
      </c>
      <c r="N15" s="162">
        <v>4717</v>
      </c>
      <c r="O15" s="162">
        <v>399019</v>
      </c>
      <c r="P15" s="163">
        <f t="shared" si="1"/>
        <v>5160493</v>
      </c>
      <c r="Q15" s="164"/>
      <c r="R15" s="165"/>
    </row>
    <row r="16" spans="1:18" x14ac:dyDescent="0.25">
      <c r="A16" s="81">
        <v>40</v>
      </c>
      <c r="B16" s="162">
        <v>53406700</v>
      </c>
      <c r="C16" s="162">
        <v>50259102</v>
      </c>
      <c r="D16" s="162">
        <v>51497852</v>
      </c>
      <c r="E16" s="162">
        <v>53730787</v>
      </c>
      <c r="F16" s="162">
        <v>55513459</v>
      </c>
      <c r="G16" s="162">
        <v>56071410</v>
      </c>
      <c r="H16" s="162">
        <v>52211461</v>
      </c>
      <c r="I16" s="162">
        <v>51870101</v>
      </c>
      <c r="J16" s="162">
        <v>51243546</v>
      </c>
      <c r="K16" s="162">
        <v>53554409</v>
      </c>
      <c r="L16" s="162">
        <v>50834944</v>
      </c>
      <c r="M16" s="162">
        <v>50775684</v>
      </c>
      <c r="N16" s="162">
        <v>50946411</v>
      </c>
      <c r="O16" s="162">
        <v>48399427</v>
      </c>
      <c r="P16" s="163">
        <f t="shared" si="1"/>
        <v>626649491</v>
      </c>
      <c r="Q16" s="164"/>
      <c r="R16" s="165"/>
    </row>
    <row r="17" spans="1:18" x14ac:dyDescent="0.25">
      <c r="A17" s="81">
        <v>43</v>
      </c>
      <c r="B17" s="162">
        <v>12685575</v>
      </c>
      <c r="C17" s="162">
        <v>10056304</v>
      </c>
      <c r="D17" s="162">
        <v>8575945</v>
      </c>
      <c r="E17" s="162">
        <v>6693079</v>
      </c>
      <c r="F17" s="162">
        <v>4914260</v>
      </c>
      <c r="G17" s="162">
        <v>5515606</v>
      </c>
      <c r="H17" s="162">
        <v>7506448</v>
      </c>
      <c r="I17" s="162">
        <v>9581543</v>
      </c>
      <c r="J17" s="162">
        <v>12623546</v>
      </c>
      <c r="K17" s="162">
        <v>14972592</v>
      </c>
      <c r="L17" s="162">
        <v>15472667</v>
      </c>
      <c r="M17" s="162">
        <v>13566857</v>
      </c>
      <c r="N17" s="162">
        <v>13214535</v>
      </c>
      <c r="O17" s="162">
        <v>10552978</v>
      </c>
      <c r="P17" s="163">
        <f t="shared" si="1"/>
        <v>123190056</v>
      </c>
      <c r="Q17" s="164"/>
      <c r="R17" s="165"/>
    </row>
    <row r="18" spans="1:18" x14ac:dyDescent="0.25">
      <c r="A18" s="81">
        <v>46</v>
      </c>
      <c r="B18" s="162">
        <v>5691141</v>
      </c>
      <c r="C18" s="162">
        <v>5622373</v>
      </c>
      <c r="D18" s="162">
        <v>6177539</v>
      </c>
      <c r="E18" s="162">
        <v>6327651</v>
      </c>
      <c r="F18" s="162">
        <v>7033373</v>
      </c>
      <c r="G18" s="162">
        <v>6264837</v>
      </c>
      <c r="H18" s="162">
        <v>6134545</v>
      </c>
      <c r="I18" s="162">
        <v>6555899</v>
      </c>
      <c r="J18" s="162">
        <v>5908703</v>
      </c>
      <c r="K18" s="162">
        <v>5447666</v>
      </c>
      <c r="L18" s="162">
        <v>5985381</v>
      </c>
      <c r="M18" s="162">
        <v>5707723</v>
      </c>
      <c r="N18" s="162">
        <v>5653402</v>
      </c>
      <c r="O18" s="162">
        <v>5586884</v>
      </c>
      <c r="P18" s="163">
        <f t="shared" si="1"/>
        <v>72783603</v>
      </c>
      <c r="Q18" s="164"/>
      <c r="R18" s="165"/>
    </row>
    <row r="19" spans="1:18" x14ac:dyDescent="0.25">
      <c r="A19" s="81">
        <v>49</v>
      </c>
      <c r="B19" s="162">
        <v>48579382</v>
      </c>
      <c r="C19" s="162">
        <v>47236535</v>
      </c>
      <c r="D19" s="162">
        <v>47832278</v>
      </c>
      <c r="E19" s="162">
        <v>47894869</v>
      </c>
      <c r="F19" s="162">
        <v>51146764</v>
      </c>
      <c r="G19" s="162">
        <v>50882433</v>
      </c>
      <c r="H19" s="162">
        <v>47965630</v>
      </c>
      <c r="I19" s="162">
        <v>49106681</v>
      </c>
      <c r="J19" s="162">
        <v>47014400</v>
      </c>
      <c r="K19" s="162">
        <v>46939558</v>
      </c>
      <c r="L19" s="162">
        <v>50744417</v>
      </c>
      <c r="M19" s="162">
        <v>45462408</v>
      </c>
      <c r="N19" s="162">
        <v>50082465</v>
      </c>
      <c r="O19" s="162">
        <v>48952385</v>
      </c>
      <c r="P19" s="163">
        <f t="shared" si="1"/>
        <v>584024288</v>
      </c>
      <c r="Q19" s="164"/>
      <c r="R19" s="165"/>
    </row>
    <row r="20" spans="1:18" x14ac:dyDescent="0.25">
      <c r="A20" s="64" t="s">
        <v>84</v>
      </c>
      <c r="B20" s="166">
        <f t="shared" ref="B20:O20" si="2">SUM(B8:B19)</f>
        <v>1933644401</v>
      </c>
      <c r="C20" s="166">
        <f t="shared" si="2"/>
        <v>1682247651</v>
      </c>
      <c r="D20" s="166">
        <f t="shared" si="2"/>
        <v>1553470036</v>
      </c>
      <c r="E20" s="166">
        <f t="shared" si="2"/>
        <v>1504413312</v>
      </c>
      <c r="F20" s="166">
        <f t="shared" si="2"/>
        <v>1564012249</v>
      </c>
      <c r="G20" s="166">
        <f t="shared" si="2"/>
        <v>1578090380</v>
      </c>
      <c r="H20" s="166">
        <f t="shared" si="2"/>
        <v>1518453708</v>
      </c>
      <c r="I20" s="166">
        <f t="shared" si="2"/>
        <v>1688544871</v>
      </c>
      <c r="J20" s="166">
        <f t="shared" si="2"/>
        <v>1903653037</v>
      </c>
      <c r="K20" s="166">
        <f t="shared" si="2"/>
        <v>2236804880</v>
      </c>
      <c r="L20" s="166">
        <f t="shared" si="2"/>
        <v>2221017475</v>
      </c>
      <c r="M20" s="166">
        <f t="shared" si="2"/>
        <v>1912530553</v>
      </c>
      <c r="N20" s="166">
        <f t="shared" si="2"/>
        <v>1962179669</v>
      </c>
      <c r="O20" s="166">
        <f t="shared" si="2"/>
        <v>1710607863</v>
      </c>
      <c r="P20" s="166">
        <f>SUM(P8:P19)</f>
        <v>21353778033</v>
      </c>
      <c r="Q20" s="164"/>
      <c r="R20" s="165"/>
    </row>
    <row r="21" spans="1:18" x14ac:dyDescent="0.25">
      <c r="A21" s="81"/>
      <c r="B21" s="162"/>
      <c r="C21" s="162"/>
      <c r="D21" s="162"/>
      <c r="E21" s="162"/>
      <c r="F21" s="162"/>
      <c r="G21" s="162"/>
      <c r="H21" s="162"/>
      <c r="I21" s="162"/>
      <c r="J21" s="162"/>
      <c r="K21" s="162"/>
      <c r="L21" s="162"/>
      <c r="M21" s="162"/>
      <c r="N21" s="162"/>
      <c r="O21" s="162"/>
      <c r="P21" s="163"/>
      <c r="Q21" s="164"/>
      <c r="R21" s="165"/>
    </row>
    <row r="22" spans="1:18" x14ac:dyDescent="0.25">
      <c r="A22" s="167" t="s">
        <v>289</v>
      </c>
      <c r="B22" s="163">
        <f>SUM(B9,B11,B13,B15,B17)</f>
        <v>269664525</v>
      </c>
      <c r="C22" s="163">
        <f t="shared" ref="C22:O22" si="3">SUM(C9,C11,C13,C15,C17)</f>
        <v>244615863</v>
      </c>
      <c r="D22" s="163">
        <f t="shared" si="3"/>
        <v>241551763</v>
      </c>
      <c r="E22" s="163">
        <f t="shared" si="3"/>
        <v>243245641</v>
      </c>
      <c r="F22" s="163">
        <f t="shared" si="3"/>
        <v>256279900</v>
      </c>
      <c r="G22" s="163">
        <f t="shared" si="3"/>
        <v>263151255</v>
      </c>
      <c r="H22" s="163">
        <f t="shared" si="3"/>
        <v>248610399</v>
      </c>
      <c r="I22" s="163">
        <f t="shared" si="3"/>
        <v>254941676</v>
      </c>
      <c r="J22" s="163">
        <f t="shared" si="3"/>
        <v>265710960</v>
      </c>
      <c r="K22" s="163">
        <f t="shared" si="3"/>
        <v>285951972</v>
      </c>
      <c r="L22" s="163">
        <f t="shared" si="3"/>
        <v>290296994</v>
      </c>
      <c r="M22" s="163">
        <f t="shared" si="3"/>
        <v>261738049</v>
      </c>
      <c r="N22" s="163">
        <f t="shared" si="3"/>
        <v>279910189</v>
      </c>
      <c r="O22" s="163">
        <f t="shared" si="3"/>
        <v>255685065</v>
      </c>
      <c r="P22" s="163">
        <f>SUM(D22:O22)</f>
        <v>3147073863</v>
      </c>
      <c r="Q22" s="164"/>
      <c r="R22" s="165"/>
    </row>
    <row r="23" spans="1:18" x14ac:dyDescent="0.25">
      <c r="A23" s="167" t="s">
        <v>288</v>
      </c>
      <c r="B23" s="163">
        <f>SUM(B18:B19)</f>
        <v>54270523</v>
      </c>
      <c r="C23" s="163">
        <f t="shared" ref="C23:O23" si="4">SUM(C18:C19)</f>
        <v>52858908</v>
      </c>
      <c r="D23" s="163">
        <f t="shared" si="4"/>
        <v>54009817</v>
      </c>
      <c r="E23" s="163">
        <f t="shared" si="4"/>
        <v>54222520</v>
      </c>
      <c r="F23" s="163">
        <f t="shared" si="4"/>
        <v>58180137</v>
      </c>
      <c r="G23" s="163">
        <f t="shared" si="4"/>
        <v>57147270</v>
      </c>
      <c r="H23" s="163">
        <f t="shared" si="4"/>
        <v>54100175</v>
      </c>
      <c r="I23" s="163">
        <f t="shared" si="4"/>
        <v>55662580</v>
      </c>
      <c r="J23" s="163">
        <f t="shared" si="4"/>
        <v>52923103</v>
      </c>
      <c r="K23" s="163">
        <f t="shared" si="4"/>
        <v>52387224</v>
      </c>
      <c r="L23" s="163">
        <f t="shared" si="4"/>
        <v>56729798</v>
      </c>
      <c r="M23" s="163">
        <f t="shared" si="4"/>
        <v>51170131</v>
      </c>
      <c r="N23" s="163">
        <f t="shared" si="4"/>
        <v>55735867</v>
      </c>
      <c r="O23" s="163">
        <f t="shared" si="4"/>
        <v>54539269</v>
      </c>
      <c r="P23" s="163">
        <f>SUM(D23:O23)</f>
        <v>656807891</v>
      </c>
      <c r="Q23" s="168"/>
      <c r="R23" s="165"/>
    </row>
    <row r="24" spans="1:18" x14ac:dyDescent="0.25">
      <c r="A24" s="167"/>
      <c r="B24" s="167"/>
      <c r="C24" s="167"/>
      <c r="D24" s="163"/>
      <c r="E24" s="163"/>
      <c r="F24" s="163"/>
      <c r="G24" s="163"/>
      <c r="H24" s="163"/>
      <c r="I24" s="163"/>
      <c r="J24" s="163"/>
      <c r="K24" s="163"/>
      <c r="L24" s="163"/>
      <c r="M24" s="163"/>
      <c r="N24" s="163"/>
      <c r="O24" s="163"/>
      <c r="P24" s="163"/>
      <c r="Q24" s="168"/>
      <c r="R24" s="165"/>
    </row>
    <row r="25" spans="1:18" x14ac:dyDescent="0.25">
      <c r="A25" s="167"/>
      <c r="B25" s="167"/>
      <c r="C25" s="167"/>
      <c r="D25" s="163"/>
      <c r="E25" s="163"/>
      <c r="F25" s="163"/>
      <c r="G25" s="163"/>
      <c r="H25" s="163"/>
      <c r="I25" s="163"/>
      <c r="J25" s="163"/>
      <c r="K25" s="163"/>
      <c r="L25" s="163"/>
      <c r="M25" s="163"/>
      <c r="N25" s="163"/>
      <c r="O25" s="163"/>
      <c r="P25" s="163"/>
      <c r="Q25" s="168"/>
      <c r="R25" s="165"/>
    </row>
    <row r="26" spans="1:18" x14ac:dyDescent="0.25">
      <c r="A26" s="77" t="s">
        <v>284</v>
      </c>
      <c r="B26" s="77"/>
      <c r="C26" s="77"/>
      <c r="I26" s="77"/>
      <c r="J26" s="77"/>
      <c r="P26" s="81" t="str">
        <f>P6</f>
        <v>12ME Apr-19</v>
      </c>
      <c r="Q26" s="168"/>
      <c r="R26" s="165"/>
    </row>
    <row r="27" spans="1:18" x14ac:dyDescent="0.25">
      <c r="A27" s="83" t="s">
        <v>281</v>
      </c>
      <c r="B27" s="161">
        <f t="shared" ref="B27:C27" si="5">B7</f>
        <v>43160</v>
      </c>
      <c r="C27" s="161">
        <f t="shared" si="5"/>
        <v>43191</v>
      </c>
      <c r="D27" s="161">
        <f>D7</f>
        <v>43221</v>
      </c>
      <c r="E27" s="161">
        <f t="shared" ref="E27:O27" si="6">E7</f>
        <v>43252</v>
      </c>
      <c r="F27" s="161">
        <f t="shared" si="6"/>
        <v>43282</v>
      </c>
      <c r="G27" s="161">
        <f t="shared" si="6"/>
        <v>43313</v>
      </c>
      <c r="H27" s="161">
        <f t="shared" si="6"/>
        <v>43344</v>
      </c>
      <c r="I27" s="161">
        <f t="shared" si="6"/>
        <v>43374</v>
      </c>
      <c r="J27" s="161">
        <f t="shared" si="6"/>
        <v>43405</v>
      </c>
      <c r="K27" s="161">
        <f t="shared" si="6"/>
        <v>43435</v>
      </c>
      <c r="L27" s="161">
        <f t="shared" si="6"/>
        <v>43466</v>
      </c>
      <c r="M27" s="161">
        <f t="shared" si="6"/>
        <v>43497</v>
      </c>
      <c r="N27" s="161">
        <f t="shared" si="6"/>
        <v>43525</v>
      </c>
      <c r="O27" s="161">
        <f t="shared" si="6"/>
        <v>43556</v>
      </c>
      <c r="P27" s="83" t="s">
        <v>84</v>
      </c>
      <c r="Q27" s="168"/>
      <c r="R27" s="165"/>
    </row>
    <row r="28" spans="1:18" x14ac:dyDescent="0.25">
      <c r="A28" s="81" t="s">
        <v>24</v>
      </c>
      <c r="B28" s="169">
        <v>369747</v>
      </c>
      <c r="C28" s="169">
        <v>374335</v>
      </c>
      <c r="D28" s="169">
        <v>372909</v>
      </c>
      <c r="E28" s="169">
        <v>368396</v>
      </c>
      <c r="F28" s="169">
        <v>384338</v>
      </c>
      <c r="G28" s="169">
        <v>386275</v>
      </c>
      <c r="H28" s="169">
        <v>380582</v>
      </c>
      <c r="I28" s="169">
        <v>368442</v>
      </c>
      <c r="J28" s="169">
        <v>361204</v>
      </c>
      <c r="K28" s="169">
        <v>377764</v>
      </c>
      <c r="L28" s="169">
        <v>365316</v>
      </c>
      <c r="M28" s="169">
        <v>371919</v>
      </c>
      <c r="N28" s="169">
        <v>366053</v>
      </c>
      <c r="O28" s="169">
        <v>370425</v>
      </c>
      <c r="P28" s="163">
        <f>SUM(D28:O28)</f>
        <v>4473623</v>
      </c>
      <c r="Q28" s="168"/>
      <c r="R28" s="165"/>
    </row>
    <row r="29" spans="1:18" x14ac:dyDescent="0.25">
      <c r="A29" s="81" t="s">
        <v>25</v>
      </c>
      <c r="B29" s="169">
        <v>275322</v>
      </c>
      <c r="C29" s="169">
        <v>274249</v>
      </c>
      <c r="D29" s="169">
        <v>272195</v>
      </c>
      <c r="E29" s="169">
        <v>269667</v>
      </c>
      <c r="F29" s="169">
        <v>276168</v>
      </c>
      <c r="G29" s="169">
        <v>278475</v>
      </c>
      <c r="H29" s="169">
        <v>276501</v>
      </c>
      <c r="I29" s="169">
        <v>273529</v>
      </c>
      <c r="J29" s="169">
        <v>271122</v>
      </c>
      <c r="K29" s="169">
        <v>272243</v>
      </c>
      <c r="L29" s="169">
        <v>276144</v>
      </c>
      <c r="M29" s="169">
        <v>275856</v>
      </c>
      <c r="N29" s="169">
        <v>274745</v>
      </c>
      <c r="O29" s="169">
        <v>273642</v>
      </c>
      <c r="P29" s="163">
        <f>SUM(D29:O29)</f>
        <v>3290287</v>
      </c>
      <c r="Q29" s="168"/>
      <c r="R29" s="165"/>
    </row>
    <row r="30" spans="1:18" x14ac:dyDescent="0.25">
      <c r="A30" s="167"/>
      <c r="B30" s="167"/>
      <c r="C30" s="167"/>
      <c r="D30" s="163"/>
      <c r="E30" s="163"/>
      <c r="F30" s="163"/>
      <c r="G30" s="163"/>
      <c r="H30" s="163"/>
      <c r="I30" s="163"/>
      <c r="J30" s="163"/>
      <c r="K30" s="163"/>
      <c r="L30" s="163"/>
      <c r="M30" s="163"/>
      <c r="N30" s="163"/>
      <c r="O30" s="163"/>
      <c r="P30" s="163"/>
      <c r="Q30" s="168"/>
      <c r="R30" s="165"/>
    </row>
    <row r="31" spans="1:18" x14ac:dyDescent="0.25">
      <c r="A31" s="167"/>
      <c r="B31" s="167"/>
      <c r="C31" s="167"/>
      <c r="D31" s="163"/>
      <c r="E31" s="163"/>
      <c r="F31" s="163"/>
      <c r="G31" s="163"/>
      <c r="H31" s="163"/>
      <c r="I31" s="163"/>
      <c r="J31" s="163"/>
      <c r="K31" s="163"/>
      <c r="L31" s="163"/>
      <c r="M31" s="163"/>
      <c r="N31" s="163"/>
      <c r="O31" s="163"/>
      <c r="P31" s="163"/>
      <c r="Q31" s="168"/>
      <c r="R31" s="165"/>
    </row>
    <row r="32" spans="1:18" x14ac:dyDescent="0.25">
      <c r="A32" s="77" t="s">
        <v>285</v>
      </c>
      <c r="B32" s="77"/>
      <c r="C32" s="77"/>
      <c r="D32" s="163"/>
      <c r="E32" s="163"/>
      <c r="F32" s="163"/>
      <c r="G32" s="163"/>
      <c r="H32" s="163"/>
      <c r="I32" s="163"/>
      <c r="J32" s="163"/>
      <c r="K32" s="163"/>
      <c r="L32" s="163"/>
      <c r="M32" s="163"/>
      <c r="N32" s="163"/>
      <c r="O32" s="163"/>
      <c r="P32" s="81" t="str">
        <f>P6</f>
        <v>12ME Apr-19</v>
      </c>
    </row>
    <row r="33" spans="1:18" x14ac:dyDescent="0.25">
      <c r="A33" s="83" t="s">
        <v>281</v>
      </c>
      <c r="B33" s="161">
        <f t="shared" ref="B33:O33" si="7">B7</f>
        <v>43160</v>
      </c>
      <c r="C33" s="161">
        <f t="shared" si="7"/>
        <v>43191</v>
      </c>
      <c r="D33" s="161">
        <f t="shared" si="7"/>
        <v>43221</v>
      </c>
      <c r="E33" s="161">
        <f t="shared" si="7"/>
        <v>43252</v>
      </c>
      <c r="F33" s="161">
        <f t="shared" si="7"/>
        <v>43282</v>
      </c>
      <c r="G33" s="161">
        <f t="shared" si="7"/>
        <v>43313</v>
      </c>
      <c r="H33" s="161">
        <f t="shared" si="7"/>
        <v>43344</v>
      </c>
      <c r="I33" s="161">
        <f t="shared" si="7"/>
        <v>43374</v>
      </c>
      <c r="J33" s="161">
        <f t="shared" si="7"/>
        <v>43405</v>
      </c>
      <c r="K33" s="161">
        <f t="shared" si="7"/>
        <v>43435</v>
      </c>
      <c r="L33" s="161">
        <f t="shared" si="7"/>
        <v>43466</v>
      </c>
      <c r="M33" s="161">
        <f t="shared" si="7"/>
        <v>43497</v>
      </c>
      <c r="N33" s="161">
        <f t="shared" si="7"/>
        <v>43525</v>
      </c>
      <c r="O33" s="161">
        <f t="shared" si="7"/>
        <v>43556</v>
      </c>
      <c r="P33" s="170" t="s">
        <v>286</v>
      </c>
      <c r="Q33" s="171"/>
      <c r="R33" s="171"/>
    </row>
    <row r="34" spans="1:18" x14ac:dyDescent="0.25">
      <c r="A34" s="81">
        <v>7</v>
      </c>
      <c r="B34" s="162">
        <v>1006872</v>
      </c>
      <c r="C34" s="162">
        <v>1007616</v>
      </c>
      <c r="D34" s="162">
        <v>1008262</v>
      </c>
      <c r="E34" s="162">
        <v>1008937</v>
      </c>
      <c r="F34" s="162">
        <v>1009435</v>
      </c>
      <c r="G34" s="162">
        <v>1010255</v>
      </c>
      <c r="H34" s="162">
        <v>1011357</v>
      </c>
      <c r="I34" s="162">
        <v>1012830</v>
      </c>
      <c r="J34" s="162">
        <v>1014202</v>
      </c>
      <c r="K34" s="162">
        <v>1015298</v>
      </c>
      <c r="L34" s="162">
        <v>1016493</v>
      </c>
      <c r="M34" s="162">
        <v>1017513</v>
      </c>
      <c r="N34" s="162">
        <v>1018385</v>
      </c>
      <c r="O34" s="162">
        <v>1019189</v>
      </c>
      <c r="P34" s="172">
        <f>AVERAGE(D34:O34)</f>
        <v>1013513</v>
      </c>
    </row>
    <row r="35" spans="1:18" x14ac:dyDescent="0.25">
      <c r="A35" s="81" t="s">
        <v>282</v>
      </c>
      <c r="B35" s="162">
        <v>3</v>
      </c>
      <c r="C35" s="162">
        <v>3</v>
      </c>
      <c r="D35" s="162">
        <v>3</v>
      </c>
      <c r="E35" s="162">
        <v>3</v>
      </c>
      <c r="F35" s="162">
        <v>3</v>
      </c>
      <c r="G35" s="162">
        <v>3</v>
      </c>
      <c r="H35" s="162">
        <v>3</v>
      </c>
      <c r="I35" s="162">
        <v>3</v>
      </c>
      <c r="J35" s="162">
        <v>3</v>
      </c>
      <c r="K35" s="162">
        <v>3</v>
      </c>
      <c r="L35" s="162">
        <v>3</v>
      </c>
      <c r="M35" s="162">
        <v>3</v>
      </c>
      <c r="N35" s="162">
        <v>3</v>
      </c>
      <c r="O35" s="162">
        <v>3</v>
      </c>
      <c r="P35" s="172">
        <f>AVERAGE(D35:O35)</f>
        <v>3</v>
      </c>
    </row>
    <row r="36" spans="1:18" x14ac:dyDescent="0.25">
      <c r="A36" s="81" t="s">
        <v>7</v>
      </c>
      <c r="B36" s="162">
        <v>121661</v>
      </c>
      <c r="C36" s="162">
        <v>121895</v>
      </c>
      <c r="D36" s="162">
        <v>122091</v>
      </c>
      <c r="E36" s="162">
        <v>122339</v>
      </c>
      <c r="F36" s="162">
        <v>122593</v>
      </c>
      <c r="G36" s="162">
        <v>122795</v>
      </c>
      <c r="H36" s="162">
        <v>122927</v>
      </c>
      <c r="I36" s="162">
        <v>123118</v>
      </c>
      <c r="J36" s="162">
        <v>123307</v>
      </c>
      <c r="K36" s="162">
        <v>123456</v>
      </c>
      <c r="L36" s="162">
        <v>123603</v>
      </c>
      <c r="M36" s="162">
        <v>123746</v>
      </c>
      <c r="N36" s="162">
        <v>123960</v>
      </c>
      <c r="O36" s="162">
        <v>124195</v>
      </c>
      <c r="P36" s="172">
        <f t="shared" ref="P36:P45" si="8">AVERAGE(D36:O36)</f>
        <v>123177.5</v>
      </c>
      <c r="Q36" s="173"/>
      <c r="R36" s="173"/>
    </row>
    <row r="37" spans="1:18" x14ac:dyDescent="0.25">
      <c r="A37" s="174" t="s">
        <v>283</v>
      </c>
      <c r="B37" s="162">
        <v>7078</v>
      </c>
      <c r="C37" s="162">
        <v>7075</v>
      </c>
      <c r="D37" s="162">
        <v>7069</v>
      </c>
      <c r="E37" s="162">
        <v>7070</v>
      </c>
      <c r="F37" s="162">
        <v>7077</v>
      </c>
      <c r="G37" s="162">
        <v>7087</v>
      </c>
      <c r="H37" s="162">
        <v>7090</v>
      </c>
      <c r="I37" s="162">
        <v>7097</v>
      </c>
      <c r="J37" s="162">
        <v>7101</v>
      </c>
      <c r="K37" s="162">
        <v>7106</v>
      </c>
      <c r="L37" s="162">
        <v>7128</v>
      </c>
      <c r="M37" s="162">
        <v>7127</v>
      </c>
      <c r="N37" s="162">
        <v>7109</v>
      </c>
      <c r="O37" s="162">
        <v>7106</v>
      </c>
      <c r="P37" s="172">
        <f t="shared" si="8"/>
        <v>7097.25</v>
      </c>
      <c r="Q37" s="85"/>
      <c r="R37" s="85"/>
    </row>
    <row r="38" spans="1:18" x14ac:dyDescent="0.25">
      <c r="A38" s="81" t="s">
        <v>24</v>
      </c>
      <c r="B38" s="162">
        <v>794</v>
      </c>
      <c r="C38" s="162">
        <v>794</v>
      </c>
      <c r="D38" s="162">
        <v>795</v>
      </c>
      <c r="E38" s="162">
        <v>795</v>
      </c>
      <c r="F38" s="162">
        <v>796</v>
      </c>
      <c r="G38" s="162">
        <v>796</v>
      </c>
      <c r="H38" s="162">
        <v>797</v>
      </c>
      <c r="I38" s="162">
        <v>797</v>
      </c>
      <c r="J38" s="162">
        <v>798</v>
      </c>
      <c r="K38" s="162">
        <v>799</v>
      </c>
      <c r="L38" s="162">
        <v>800</v>
      </c>
      <c r="M38" s="162">
        <v>800</v>
      </c>
      <c r="N38" s="162">
        <v>800</v>
      </c>
      <c r="O38" s="162">
        <v>800</v>
      </c>
      <c r="P38" s="172">
        <f t="shared" si="8"/>
        <v>797.75</v>
      </c>
      <c r="Q38" s="85"/>
      <c r="R38" s="85"/>
    </row>
    <row r="39" spans="1:18" x14ac:dyDescent="0.25">
      <c r="A39" s="81">
        <v>29</v>
      </c>
      <c r="B39" s="162">
        <v>525</v>
      </c>
      <c r="C39" s="162">
        <v>566</v>
      </c>
      <c r="D39" s="162">
        <v>642</v>
      </c>
      <c r="E39" s="162">
        <v>676</v>
      </c>
      <c r="F39" s="162">
        <v>693</v>
      </c>
      <c r="G39" s="162">
        <v>699</v>
      </c>
      <c r="H39" s="162">
        <v>692</v>
      </c>
      <c r="I39" s="162">
        <v>624</v>
      </c>
      <c r="J39" s="162">
        <v>580</v>
      </c>
      <c r="K39" s="162">
        <v>562</v>
      </c>
      <c r="L39" s="162">
        <v>537</v>
      </c>
      <c r="M39" s="162">
        <v>534</v>
      </c>
      <c r="N39" s="162">
        <v>542</v>
      </c>
      <c r="O39" s="162">
        <v>583</v>
      </c>
      <c r="P39" s="172">
        <f t="shared" si="8"/>
        <v>613.66666666666663</v>
      </c>
      <c r="Q39" s="85"/>
      <c r="R39" s="85"/>
    </row>
    <row r="40" spans="1:18" x14ac:dyDescent="0.25">
      <c r="A40" s="81" t="s">
        <v>25</v>
      </c>
      <c r="B40" s="162">
        <v>484</v>
      </c>
      <c r="C40" s="162">
        <v>484</v>
      </c>
      <c r="D40" s="162">
        <v>484</v>
      </c>
      <c r="E40" s="162">
        <v>485</v>
      </c>
      <c r="F40" s="162">
        <v>486</v>
      </c>
      <c r="G40" s="162">
        <v>484</v>
      </c>
      <c r="H40" s="162">
        <v>485</v>
      </c>
      <c r="I40" s="162">
        <v>485</v>
      </c>
      <c r="J40" s="162">
        <v>486</v>
      </c>
      <c r="K40" s="162">
        <v>486</v>
      </c>
      <c r="L40" s="162">
        <v>487</v>
      </c>
      <c r="M40" s="162">
        <v>488</v>
      </c>
      <c r="N40" s="162">
        <v>488</v>
      </c>
      <c r="O40" s="162">
        <v>488</v>
      </c>
      <c r="P40" s="172">
        <f t="shared" si="8"/>
        <v>486</v>
      </c>
      <c r="Q40" s="85"/>
      <c r="R40" s="85"/>
    </row>
    <row r="41" spans="1:18" x14ac:dyDescent="0.25">
      <c r="A41" s="81">
        <v>35</v>
      </c>
      <c r="B41" s="162">
        <v>1</v>
      </c>
      <c r="C41" s="162">
        <v>1</v>
      </c>
      <c r="D41" s="162">
        <v>1</v>
      </c>
      <c r="E41" s="162">
        <v>1</v>
      </c>
      <c r="F41" s="162">
        <v>1</v>
      </c>
      <c r="G41" s="162">
        <v>1</v>
      </c>
      <c r="H41" s="162">
        <v>1</v>
      </c>
      <c r="I41" s="162">
        <v>1</v>
      </c>
      <c r="J41" s="162">
        <v>1</v>
      </c>
      <c r="K41" s="162">
        <v>1</v>
      </c>
      <c r="L41" s="162">
        <v>1</v>
      </c>
      <c r="M41" s="162">
        <v>1</v>
      </c>
      <c r="N41" s="162">
        <v>1</v>
      </c>
      <c r="O41" s="162">
        <v>1</v>
      </c>
      <c r="P41" s="172">
        <f t="shared" si="8"/>
        <v>1</v>
      </c>
      <c r="Q41" s="85"/>
      <c r="R41" s="85"/>
    </row>
    <row r="42" spans="1:18" x14ac:dyDescent="0.25">
      <c r="A42" s="81">
        <v>40</v>
      </c>
      <c r="B42" s="162">
        <v>133</v>
      </c>
      <c r="C42" s="162">
        <v>133</v>
      </c>
      <c r="D42" s="162">
        <v>133</v>
      </c>
      <c r="E42" s="162">
        <v>133</v>
      </c>
      <c r="F42" s="162">
        <v>133</v>
      </c>
      <c r="G42" s="162">
        <v>133</v>
      </c>
      <c r="H42" s="162">
        <v>133</v>
      </c>
      <c r="I42" s="162">
        <v>133</v>
      </c>
      <c r="J42" s="162">
        <v>133</v>
      </c>
      <c r="K42" s="162">
        <v>133</v>
      </c>
      <c r="L42" s="162">
        <v>132</v>
      </c>
      <c r="M42" s="162">
        <v>132</v>
      </c>
      <c r="N42" s="162">
        <v>132</v>
      </c>
      <c r="O42" s="162">
        <v>132</v>
      </c>
      <c r="P42" s="172">
        <f t="shared" si="8"/>
        <v>132.66666666666666</v>
      </c>
      <c r="Q42" s="85"/>
      <c r="R42" s="85"/>
    </row>
    <row r="43" spans="1:18" x14ac:dyDescent="0.25">
      <c r="A43" s="81">
        <v>43</v>
      </c>
      <c r="B43" s="162">
        <v>159</v>
      </c>
      <c r="C43" s="162">
        <v>159</v>
      </c>
      <c r="D43" s="162">
        <v>159</v>
      </c>
      <c r="E43" s="162">
        <v>159</v>
      </c>
      <c r="F43" s="162">
        <v>159</v>
      </c>
      <c r="G43" s="162">
        <v>159</v>
      </c>
      <c r="H43" s="162">
        <v>159</v>
      </c>
      <c r="I43" s="162">
        <v>160</v>
      </c>
      <c r="J43" s="162">
        <v>160</v>
      </c>
      <c r="K43" s="162">
        <v>160</v>
      </c>
      <c r="L43" s="162">
        <v>160</v>
      </c>
      <c r="M43" s="162">
        <v>160</v>
      </c>
      <c r="N43" s="162">
        <v>160</v>
      </c>
      <c r="O43" s="162">
        <v>160</v>
      </c>
      <c r="P43" s="172">
        <f t="shared" si="8"/>
        <v>159.58333333333334</v>
      </c>
      <c r="Q43" s="85"/>
      <c r="R43" s="85"/>
    </row>
    <row r="44" spans="1:18" x14ac:dyDescent="0.25">
      <c r="A44" s="81">
        <v>46</v>
      </c>
      <c r="B44" s="162">
        <v>5</v>
      </c>
      <c r="C44" s="162">
        <v>5</v>
      </c>
      <c r="D44" s="162">
        <v>5</v>
      </c>
      <c r="E44" s="162">
        <v>5</v>
      </c>
      <c r="F44" s="162">
        <v>5</v>
      </c>
      <c r="G44" s="162">
        <v>5</v>
      </c>
      <c r="H44" s="162">
        <v>5</v>
      </c>
      <c r="I44" s="162">
        <v>5</v>
      </c>
      <c r="J44" s="162">
        <v>5</v>
      </c>
      <c r="K44" s="162">
        <v>5</v>
      </c>
      <c r="L44" s="162">
        <v>5</v>
      </c>
      <c r="M44" s="162">
        <v>5</v>
      </c>
      <c r="N44" s="162">
        <v>5</v>
      </c>
      <c r="O44" s="162">
        <v>5</v>
      </c>
      <c r="P44" s="172">
        <f t="shared" si="8"/>
        <v>5</v>
      </c>
      <c r="Q44" s="85"/>
      <c r="R44" s="85"/>
    </row>
    <row r="45" spans="1:18" x14ac:dyDescent="0.25">
      <c r="A45" s="81">
        <v>49</v>
      </c>
      <c r="B45" s="175">
        <v>19</v>
      </c>
      <c r="C45" s="175">
        <v>19</v>
      </c>
      <c r="D45" s="175">
        <v>19</v>
      </c>
      <c r="E45" s="175">
        <v>19</v>
      </c>
      <c r="F45" s="175">
        <v>19</v>
      </c>
      <c r="G45" s="175">
        <v>19</v>
      </c>
      <c r="H45" s="175">
        <v>19</v>
      </c>
      <c r="I45" s="175">
        <v>19</v>
      </c>
      <c r="J45" s="175">
        <v>19</v>
      </c>
      <c r="K45" s="175">
        <v>19</v>
      </c>
      <c r="L45" s="175">
        <v>19</v>
      </c>
      <c r="M45" s="175">
        <v>19</v>
      </c>
      <c r="N45" s="175">
        <v>19</v>
      </c>
      <c r="O45" s="175">
        <v>19</v>
      </c>
      <c r="P45" s="176">
        <f t="shared" si="8"/>
        <v>19</v>
      </c>
      <c r="Q45" s="85"/>
      <c r="R45" s="85"/>
    </row>
    <row r="46" spans="1:18" x14ac:dyDescent="0.25">
      <c r="A46" s="167" t="s">
        <v>84</v>
      </c>
      <c r="B46" s="177">
        <f>SUM(B34:B45)</f>
        <v>1137734</v>
      </c>
      <c r="C46" s="177">
        <f t="shared" ref="C46:P46" si="9">SUM(C34:C45)</f>
        <v>1138750</v>
      </c>
      <c r="D46" s="177">
        <f t="shared" si="9"/>
        <v>1139663</v>
      </c>
      <c r="E46" s="177">
        <f t="shared" si="9"/>
        <v>1140622</v>
      </c>
      <c r="F46" s="177">
        <f t="shared" si="9"/>
        <v>1141400</v>
      </c>
      <c r="G46" s="177">
        <f t="shared" si="9"/>
        <v>1142436</v>
      </c>
      <c r="H46" s="177">
        <f t="shared" si="9"/>
        <v>1143668</v>
      </c>
      <c r="I46" s="177">
        <f t="shared" si="9"/>
        <v>1145272</v>
      </c>
      <c r="J46" s="177">
        <f t="shared" si="9"/>
        <v>1146795</v>
      </c>
      <c r="K46" s="177">
        <f t="shared" si="9"/>
        <v>1148028</v>
      </c>
      <c r="L46" s="177">
        <f t="shared" si="9"/>
        <v>1149368</v>
      </c>
      <c r="M46" s="177">
        <f t="shared" si="9"/>
        <v>1150528</v>
      </c>
      <c r="N46" s="177">
        <f t="shared" si="9"/>
        <v>1151604</v>
      </c>
      <c r="O46" s="177">
        <f t="shared" si="9"/>
        <v>1152681</v>
      </c>
      <c r="P46" s="177">
        <f t="shared" si="9"/>
        <v>1146005.4166666667</v>
      </c>
      <c r="Q46" s="173"/>
      <c r="R46" s="173"/>
    </row>
    <row r="47" spans="1:18" x14ac:dyDescent="0.25">
      <c r="A47" s="167"/>
      <c r="B47" s="167"/>
      <c r="C47" s="167"/>
      <c r="D47" s="163"/>
      <c r="E47" s="163"/>
      <c r="F47" s="163"/>
      <c r="G47" s="163"/>
      <c r="H47" s="163"/>
      <c r="I47" s="163"/>
      <c r="J47" s="163"/>
      <c r="K47" s="163"/>
      <c r="L47" s="163"/>
      <c r="M47" s="163"/>
      <c r="N47" s="163"/>
      <c r="O47" s="163"/>
      <c r="P47" s="172"/>
      <c r="Q47" s="85"/>
      <c r="R47" s="85"/>
    </row>
    <row r="48" spans="1:18" x14ac:dyDescent="0.25">
      <c r="A48" s="167" t="s">
        <v>289</v>
      </c>
      <c r="B48" s="163">
        <f>SUM(B35,B37,B39,B41,B43)</f>
        <v>7766</v>
      </c>
      <c r="C48" s="163">
        <f t="shared" ref="C48:O48" si="10">SUM(C35,C37,C39,C41,C43)</f>
        <v>7804</v>
      </c>
      <c r="D48" s="163">
        <f t="shared" si="10"/>
        <v>7874</v>
      </c>
      <c r="E48" s="163">
        <f t="shared" si="10"/>
        <v>7909</v>
      </c>
      <c r="F48" s="163">
        <f t="shared" si="10"/>
        <v>7933</v>
      </c>
      <c r="G48" s="163">
        <f t="shared" si="10"/>
        <v>7949</v>
      </c>
      <c r="H48" s="163">
        <f t="shared" si="10"/>
        <v>7945</v>
      </c>
      <c r="I48" s="163">
        <f t="shared" si="10"/>
        <v>7885</v>
      </c>
      <c r="J48" s="163">
        <f t="shared" si="10"/>
        <v>7845</v>
      </c>
      <c r="K48" s="163">
        <f t="shared" si="10"/>
        <v>7832</v>
      </c>
      <c r="L48" s="163">
        <f t="shared" si="10"/>
        <v>7829</v>
      </c>
      <c r="M48" s="163">
        <f t="shared" si="10"/>
        <v>7825</v>
      </c>
      <c r="N48" s="163">
        <f t="shared" si="10"/>
        <v>7815</v>
      </c>
      <c r="O48" s="163">
        <f t="shared" si="10"/>
        <v>7853</v>
      </c>
      <c r="P48" s="172">
        <f>AVERAGE(D48:O48)</f>
        <v>7874.5</v>
      </c>
      <c r="Q48" s="164"/>
      <c r="R48" s="168"/>
    </row>
    <row r="49" spans="1:17" x14ac:dyDescent="0.25">
      <c r="A49" s="167" t="s">
        <v>288</v>
      </c>
      <c r="B49" s="163">
        <f>SUM(B44:B45)</f>
        <v>24</v>
      </c>
      <c r="C49" s="163">
        <f t="shared" ref="C49:O49" si="11">SUM(C44:C45)</f>
        <v>24</v>
      </c>
      <c r="D49" s="163">
        <f t="shared" si="11"/>
        <v>24</v>
      </c>
      <c r="E49" s="163">
        <f t="shared" si="11"/>
        <v>24</v>
      </c>
      <c r="F49" s="163">
        <f t="shared" si="11"/>
        <v>24</v>
      </c>
      <c r="G49" s="163">
        <f t="shared" si="11"/>
        <v>24</v>
      </c>
      <c r="H49" s="163">
        <f t="shared" si="11"/>
        <v>24</v>
      </c>
      <c r="I49" s="163">
        <f t="shared" si="11"/>
        <v>24</v>
      </c>
      <c r="J49" s="163">
        <f t="shared" si="11"/>
        <v>24</v>
      </c>
      <c r="K49" s="163">
        <f t="shared" si="11"/>
        <v>24</v>
      </c>
      <c r="L49" s="163">
        <f t="shared" si="11"/>
        <v>24</v>
      </c>
      <c r="M49" s="163">
        <f t="shared" si="11"/>
        <v>24</v>
      </c>
      <c r="N49" s="163">
        <f t="shared" si="11"/>
        <v>24</v>
      </c>
      <c r="O49" s="163">
        <f t="shared" si="11"/>
        <v>24</v>
      </c>
      <c r="P49" s="172">
        <f>AVERAGE(D49:O49)</f>
        <v>24</v>
      </c>
      <c r="Q49" s="163"/>
    </row>
    <row r="50" spans="1:17" x14ac:dyDescent="0.25">
      <c r="D50" s="163"/>
      <c r="E50" s="163"/>
      <c r="F50" s="163"/>
      <c r="G50" s="163"/>
      <c r="H50" s="163"/>
      <c r="I50" s="163"/>
      <c r="J50" s="163"/>
      <c r="K50" s="163"/>
      <c r="L50" s="163"/>
      <c r="M50" s="163"/>
      <c r="N50" s="163"/>
      <c r="O50" s="163"/>
      <c r="P50" s="163"/>
    </row>
    <row r="51" spans="1:17" x14ac:dyDescent="0.25">
      <c r="A51" s="64" t="s">
        <v>298</v>
      </c>
      <c r="D51" s="163"/>
      <c r="E51" s="163"/>
      <c r="F51" s="163"/>
      <c r="G51" s="163"/>
      <c r="H51" s="163"/>
      <c r="I51" s="163"/>
      <c r="J51" s="163"/>
      <c r="K51" s="163"/>
      <c r="L51" s="163"/>
      <c r="M51" s="163"/>
      <c r="N51" s="163"/>
      <c r="O51" s="163"/>
      <c r="P51" s="163"/>
      <c r="Q51" s="178"/>
    </row>
    <row r="52" spans="1:17" x14ac:dyDescent="0.25">
      <c r="D52" s="163"/>
      <c r="E52" s="163"/>
      <c r="F52" s="163"/>
      <c r="G52" s="163"/>
      <c r="H52" s="163"/>
      <c r="I52" s="163"/>
      <c r="J52" s="163"/>
      <c r="K52" s="163"/>
      <c r="L52" s="163"/>
      <c r="M52" s="163"/>
      <c r="N52" s="163"/>
      <c r="O52" s="163"/>
      <c r="P52" s="163"/>
      <c r="Q52" s="178"/>
    </row>
    <row r="53" spans="1:17" x14ac:dyDescent="0.25">
      <c r="D53" s="178"/>
      <c r="E53" s="178"/>
      <c r="F53" s="178"/>
      <c r="G53" s="178"/>
      <c r="H53" s="178"/>
      <c r="I53" s="178"/>
      <c r="J53" s="178"/>
      <c r="K53" s="178"/>
      <c r="L53" s="178"/>
      <c r="M53" s="178"/>
      <c r="N53" s="178"/>
      <c r="O53" s="178"/>
      <c r="P53" s="178"/>
      <c r="Q53" s="178"/>
    </row>
    <row r="56" spans="1:17" x14ac:dyDescent="0.25">
      <c r="D56" s="179"/>
      <c r="E56" s="179"/>
      <c r="F56" s="179"/>
      <c r="G56" s="178"/>
      <c r="H56" s="178"/>
      <c r="I56" s="178"/>
      <c r="J56" s="178"/>
      <c r="K56" s="178"/>
      <c r="L56" s="178"/>
      <c r="M56" s="178"/>
      <c r="N56" s="178"/>
      <c r="O56" s="178"/>
      <c r="P56" s="178"/>
      <c r="Q56" s="178"/>
    </row>
    <row r="59" spans="1:17" x14ac:dyDescent="0.25">
      <c r="D59" s="180"/>
      <c r="E59" s="180"/>
      <c r="F59" s="180"/>
    </row>
    <row r="60" spans="1:17" x14ac:dyDescent="0.25">
      <c r="A60" s="81"/>
      <c r="B60" s="81"/>
      <c r="C60" s="81"/>
      <c r="D60" s="178"/>
      <c r="E60" s="178"/>
      <c r="F60" s="178"/>
      <c r="G60" s="178"/>
      <c r="H60" s="178"/>
      <c r="I60" s="178"/>
      <c r="J60" s="178"/>
      <c r="K60" s="178"/>
      <c r="L60" s="178"/>
      <c r="M60" s="178"/>
      <c r="N60" s="178"/>
      <c r="O60" s="178"/>
      <c r="P60" s="178"/>
      <c r="Q60" s="178"/>
    </row>
    <row r="61" spans="1:17" x14ac:dyDescent="0.25">
      <c r="A61" s="81"/>
      <c r="B61" s="81"/>
      <c r="C61" s="81"/>
      <c r="D61" s="181"/>
      <c r="E61" s="181"/>
      <c r="F61" s="181"/>
      <c r="G61" s="178"/>
      <c r="H61" s="178"/>
      <c r="I61" s="178"/>
      <c r="J61" s="178"/>
      <c r="K61" s="178"/>
      <c r="L61" s="178"/>
      <c r="M61" s="178"/>
      <c r="N61" s="178"/>
      <c r="O61" s="178"/>
      <c r="P61" s="178"/>
      <c r="Q61" s="178"/>
    </row>
    <row r="62" spans="1:17" x14ac:dyDescent="0.25">
      <c r="D62" s="178"/>
      <c r="E62" s="178"/>
      <c r="F62" s="178"/>
      <c r="G62" s="178"/>
      <c r="H62" s="178"/>
      <c r="I62" s="178"/>
      <c r="J62" s="178"/>
      <c r="K62" s="178"/>
      <c r="L62" s="178"/>
      <c r="M62" s="178"/>
      <c r="N62" s="178"/>
      <c r="O62" s="178"/>
      <c r="P62" s="178"/>
      <c r="Q62" s="178"/>
    </row>
    <row r="63" spans="1:17" x14ac:dyDescent="0.25">
      <c r="A63" s="81"/>
      <c r="B63" s="81"/>
      <c r="C63" s="81"/>
      <c r="D63" s="182"/>
      <c r="E63" s="182"/>
      <c r="F63" s="182"/>
      <c r="G63" s="178"/>
      <c r="H63" s="178"/>
      <c r="I63" s="178"/>
      <c r="J63" s="178"/>
      <c r="K63" s="178"/>
      <c r="L63" s="178"/>
      <c r="M63" s="178"/>
      <c r="N63" s="178"/>
      <c r="O63" s="178"/>
      <c r="P63" s="178"/>
      <c r="Q63" s="178"/>
    </row>
    <row r="64" spans="1:17" x14ac:dyDescent="0.25">
      <c r="A64" s="81"/>
      <c r="B64" s="81"/>
      <c r="C64" s="81"/>
      <c r="D64" s="178"/>
      <c r="E64" s="178"/>
      <c r="F64" s="178"/>
      <c r="G64" s="178"/>
      <c r="H64" s="178"/>
      <c r="I64" s="178"/>
      <c r="J64" s="178"/>
      <c r="K64" s="178"/>
      <c r="L64" s="178"/>
      <c r="M64" s="178"/>
      <c r="N64" s="178"/>
      <c r="O64" s="178"/>
      <c r="P64" s="178"/>
      <c r="Q64" s="178"/>
    </row>
    <row r="65" spans="1:17" x14ac:dyDescent="0.25">
      <c r="A65" s="81"/>
      <c r="B65" s="81"/>
      <c r="C65" s="81"/>
      <c r="D65" s="178"/>
      <c r="E65" s="178"/>
      <c r="F65" s="178"/>
      <c r="G65" s="178"/>
      <c r="H65" s="178"/>
      <c r="I65" s="178"/>
      <c r="J65" s="178"/>
      <c r="K65" s="178"/>
      <c r="L65" s="178"/>
      <c r="M65" s="178"/>
      <c r="N65" s="178"/>
      <c r="O65" s="178"/>
      <c r="P65" s="178"/>
      <c r="Q65" s="178"/>
    </row>
    <row r="66" spans="1:17" x14ac:dyDescent="0.25">
      <c r="A66" s="81"/>
      <c r="B66" s="81"/>
      <c r="C66" s="81"/>
      <c r="D66" s="178"/>
      <c r="E66" s="178"/>
      <c r="F66" s="178"/>
      <c r="G66" s="178"/>
      <c r="H66" s="178"/>
      <c r="I66" s="178"/>
      <c r="J66" s="178"/>
      <c r="K66" s="178"/>
      <c r="L66" s="178"/>
      <c r="M66" s="178"/>
      <c r="N66" s="178"/>
      <c r="O66" s="178"/>
      <c r="P66" s="178"/>
      <c r="Q66" s="178"/>
    </row>
    <row r="67" spans="1:17" x14ac:dyDescent="0.25">
      <c r="A67" s="81"/>
      <c r="B67" s="81"/>
      <c r="C67" s="81"/>
      <c r="D67" s="178"/>
      <c r="E67" s="178"/>
      <c r="F67" s="178"/>
      <c r="G67" s="178"/>
      <c r="H67" s="178"/>
      <c r="I67" s="178"/>
      <c r="J67" s="178"/>
      <c r="K67" s="178"/>
      <c r="L67" s="178"/>
      <c r="M67" s="178"/>
      <c r="N67" s="178"/>
      <c r="O67" s="178"/>
      <c r="P67" s="178"/>
      <c r="Q67" s="178"/>
    </row>
    <row r="68" spans="1:17" x14ac:dyDescent="0.25">
      <c r="A68" s="81"/>
      <c r="B68" s="81"/>
      <c r="C68" s="81"/>
      <c r="D68" s="178"/>
      <c r="E68" s="178"/>
      <c r="F68" s="178"/>
      <c r="G68" s="178"/>
      <c r="H68" s="178"/>
      <c r="I68" s="178"/>
      <c r="J68" s="178"/>
      <c r="K68" s="178"/>
      <c r="L68" s="178"/>
      <c r="M68" s="178"/>
      <c r="N68" s="178"/>
      <c r="O68" s="178"/>
      <c r="P68" s="178"/>
      <c r="Q68" s="178"/>
    </row>
    <row r="69" spans="1:17" x14ac:dyDescent="0.25">
      <c r="A69" s="81"/>
      <c r="B69" s="81"/>
      <c r="C69" s="81"/>
      <c r="D69" s="178"/>
      <c r="E69" s="178"/>
      <c r="F69" s="178"/>
      <c r="G69" s="178"/>
      <c r="H69" s="178"/>
      <c r="I69" s="178"/>
      <c r="J69" s="178"/>
      <c r="K69" s="178"/>
      <c r="L69" s="178"/>
      <c r="M69" s="178"/>
      <c r="N69" s="178"/>
      <c r="O69" s="178"/>
      <c r="P69" s="178"/>
      <c r="Q69" s="178"/>
    </row>
    <row r="70" spans="1:17" x14ac:dyDescent="0.25">
      <c r="D70" s="178"/>
      <c r="E70" s="178"/>
      <c r="F70" s="178"/>
      <c r="G70" s="178"/>
      <c r="H70" s="178"/>
      <c r="I70" s="178"/>
      <c r="J70" s="178"/>
      <c r="K70" s="178"/>
      <c r="L70" s="178"/>
      <c r="M70" s="178"/>
      <c r="N70" s="178"/>
      <c r="O70" s="178"/>
      <c r="P70" s="178"/>
      <c r="Q70" s="178"/>
    </row>
    <row r="72" spans="1:17" x14ac:dyDescent="0.25">
      <c r="D72" s="178"/>
      <c r="E72" s="178"/>
      <c r="F72" s="178"/>
      <c r="G72" s="178"/>
      <c r="H72" s="178"/>
      <c r="I72" s="178"/>
      <c r="J72" s="178"/>
      <c r="K72" s="178"/>
      <c r="L72" s="178"/>
      <c r="M72" s="178"/>
      <c r="N72" s="178"/>
      <c r="O72" s="178"/>
      <c r="P72" s="178"/>
      <c r="Q72" s="178"/>
    </row>
    <row r="73" spans="1:17" x14ac:dyDescent="0.25">
      <c r="D73" s="178"/>
      <c r="E73" s="178"/>
      <c r="F73" s="178"/>
      <c r="G73" s="178"/>
      <c r="H73" s="178"/>
      <c r="I73" s="178"/>
      <c r="J73" s="178"/>
      <c r="K73" s="178"/>
      <c r="L73" s="178"/>
      <c r="M73" s="178"/>
      <c r="N73" s="178"/>
      <c r="O73" s="178"/>
      <c r="P73" s="178"/>
      <c r="Q73" s="178"/>
    </row>
  </sheetData>
  <mergeCells count="4">
    <mergeCell ref="A1:P1"/>
    <mergeCell ref="A2:P2"/>
    <mergeCell ref="A3:P3"/>
    <mergeCell ref="A4:P4"/>
  </mergeCells>
  <printOptions horizontalCentered="1"/>
  <pageMargins left="0.45" right="0.45" top="0.75" bottom="0.75" header="0.3" footer="0.3"/>
  <pageSetup scale="53" orientation="landscape" blackAndWhite="1" r:id="rId1"/>
  <headerFooter>
    <oddHeader>&amp;RAdvice No. 2018-xx
Exhibit No. 14</oddHeader>
    <oddFooter>&amp;L&amp;F
&amp;A&amp;R&amp;D</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C000"/>
  </sheetPr>
  <dimension ref="A1"/>
  <sheetViews>
    <sheetView workbookViewId="0">
      <selection activeCell="C48" sqref="C48"/>
    </sheetView>
  </sheetViews>
  <sheetFormatPr defaultRowHeight="14.4" x14ac:dyDescent="0.3"/>
  <sheetData/>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2D050"/>
    <pageSetUpPr fitToPage="1"/>
  </sheetPr>
  <dimension ref="A1:U38"/>
  <sheetViews>
    <sheetView zoomScaleNormal="100" workbookViewId="0">
      <pane xSplit="3" ySplit="7" topLeftCell="D8" activePane="bottomRight" state="frozen"/>
      <selection activeCell="C48" sqref="C48"/>
      <selection pane="topRight" activeCell="C48" sqref="C48"/>
      <selection pane="bottomLeft" activeCell="C48" sqref="C48"/>
      <selection pane="bottomRight" activeCell="C48" sqref="C48"/>
    </sheetView>
  </sheetViews>
  <sheetFormatPr defaultColWidth="3.6640625" defaultRowHeight="13.2" x14ac:dyDescent="0.25"/>
  <cols>
    <col min="1" max="1" width="5.5546875" style="277" customWidth="1"/>
    <col min="2" max="2" width="18" style="277" customWidth="1"/>
    <col min="3" max="4" width="15.109375" style="277" bestFit="1" customWidth="1"/>
    <col min="5" max="6" width="13.33203125" style="277" bestFit="1" customWidth="1"/>
    <col min="7" max="7" width="13.5546875" style="277" bestFit="1" customWidth="1"/>
    <col min="8" max="8" width="12.44140625" style="277" bestFit="1" customWidth="1"/>
    <col min="9" max="9" width="12.109375" style="277" bestFit="1" customWidth="1"/>
    <col min="10" max="10" width="11.44140625" style="277" customWidth="1"/>
    <col min="11" max="11" width="12.44140625" style="277" bestFit="1" customWidth="1"/>
    <col min="12" max="12" width="13.5546875" style="277" bestFit="1" customWidth="1"/>
    <col min="13" max="13" width="13.33203125" style="277" bestFit="1" customWidth="1"/>
    <col min="14" max="14" width="15.109375" style="277" bestFit="1" customWidth="1"/>
    <col min="15" max="15" width="3" style="277" customWidth="1"/>
    <col min="16" max="16" width="13.33203125" style="277" bestFit="1" customWidth="1"/>
    <col min="17" max="17" width="13.5546875" style="277" bestFit="1" customWidth="1"/>
    <col min="18" max="18" width="12.88671875" style="277" bestFit="1" customWidth="1"/>
    <col min="19" max="19" width="3" style="277" customWidth="1"/>
    <col min="20" max="20" width="15.109375" style="277" bestFit="1" customWidth="1"/>
    <col min="21" max="21" width="7.88671875" style="277" bestFit="1" customWidth="1"/>
    <col min="22" max="16384" width="3.6640625" style="277"/>
  </cols>
  <sheetData>
    <row r="1" spans="1:21" x14ac:dyDescent="0.25">
      <c r="A1" s="488" t="s">
        <v>0</v>
      </c>
      <c r="B1" s="488"/>
      <c r="C1" s="488"/>
      <c r="D1" s="488"/>
      <c r="E1" s="488"/>
      <c r="F1" s="488"/>
      <c r="G1" s="488"/>
      <c r="H1" s="488"/>
      <c r="I1" s="488"/>
      <c r="J1" s="488"/>
      <c r="K1" s="488"/>
      <c r="L1" s="488"/>
      <c r="M1" s="488"/>
      <c r="N1" s="488"/>
      <c r="O1" s="488"/>
      <c r="P1" s="488"/>
      <c r="Q1" s="488"/>
      <c r="R1" s="488"/>
      <c r="S1" s="488"/>
      <c r="T1" s="488"/>
      <c r="U1" s="488"/>
    </row>
    <row r="2" spans="1:21" x14ac:dyDescent="0.25">
      <c r="A2" s="488" t="str">
        <f>'Delivery Rate Change Calc'!A2:H2</f>
        <v>2018 Electric Decoupling Filing</v>
      </c>
      <c r="B2" s="488"/>
      <c r="C2" s="488"/>
      <c r="D2" s="488"/>
      <c r="E2" s="488"/>
      <c r="F2" s="488"/>
      <c r="G2" s="488"/>
      <c r="H2" s="488"/>
      <c r="I2" s="488"/>
      <c r="J2" s="488"/>
      <c r="K2" s="488"/>
      <c r="L2" s="488"/>
      <c r="M2" s="488"/>
      <c r="N2" s="488"/>
      <c r="O2" s="488"/>
      <c r="P2" s="488"/>
      <c r="Q2" s="488"/>
      <c r="R2" s="488"/>
      <c r="S2" s="488"/>
      <c r="T2" s="488"/>
      <c r="U2" s="488"/>
    </row>
    <row r="3" spans="1:21" x14ac:dyDescent="0.25">
      <c r="A3" s="488" t="s">
        <v>556</v>
      </c>
      <c r="B3" s="488"/>
      <c r="C3" s="488"/>
      <c r="D3" s="488"/>
      <c r="E3" s="488"/>
      <c r="F3" s="488"/>
      <c r="G3" s="488"/>
      <c r="H3" s="488"/>
      <c r="I3" s="488"/>
      <c r="J3" s="488"/>
      <c r="K3" s="488"/>
      <c r="L3" s="488"/>
      <c r="M3" s="488"/>
      <c r="N3" s="488"/>
      <c r="O3" s="488"/>
      <c r="P3" s="488"/>
      <c r="Q3" s="488"/>
      <c r="R3" s="488"/>
      <c r="S3" s="488"/>
      <c r="T3" s="488"/>
      <c r="U3" s="488"/>
    </row>
    <row r="4" spans="1:21" x14ac:dyDescent="0.25">
      <c r="A4" s="489" t="str">
        <f>'Delivery Rate Change Calc'!A4:H4</f>
        <v>Proposed Effective May 1, 2018</v>
      </c>
      <c r="B4" s="489"/>
      <c r="C4" s="489"/>
      <c r="D4" s="489"/>
      <c r="E4" s="489"/>
      <c r="F4" s="489"/>
      <c r="G4" s="489"/>
      <c r="H4" s="489"/>
      <c r="I4" s="489"/>
      <c r="J4" s="489"/>
      <c r="K4" s="489"/>
      <c r="L4" s="489"/>
      <c r="M4" s="489"/>
      <c r="N4" s="489"/>
      <c r="O4" s="489"/>
      <c r="P4" s="489"/>
      <c r="Q4" s="489"/>
      <c r="R4" s="489"/>
      <c r="S4" s="489"/>
      <c r="T4" s="489"/>
      <c r="U4" s="489"/>
    </row>
    <row r="5" spans="1:21" x14ac:dyDescent="0.25">
      <c r="A5" s="278"/>
      <c r="B5" s="279"/>
      <c r="C5" s="279"/>
      <c r="D5" s="279"/>
      <c r="E5" s="279"/>
      <c r="F5" s="279"/>
      <c r="G5" s="279"/>
      <c r="H5" s="279"/>
      <c r="I5" s="279"/>
      <c r="J5" s="279"/>
      <c r="K5" s="279"/>
      <c r="L5" s="279"/>
      <c r="M5" s="279"/>
      <c r="N5" s="280"/>
    </row>
    <row r="6" spans="1:21" x14ac:dyDescent="0.25">
      <c r="A6" s="278"/>
      <c r="B6" s="279"/>
      <c r="C6" s="279"/>
      <c r="D6" s="279"/>
      <c r="E6" s="279"/>
      <c r="F6" s="279"/>
      <c r="G6" s="279"/>
      <c r="H6" s="279"/>
      <c r="I6" s="279"/>
      <c r="J6" s="279"/>
      <c r="K6" s="279"/>
      <c r="L6" s="279"/>
      <c r="M6" s="279"/>
      <c r="N6" s="281"/>
      <c r="P6" s="279" t="s">
        <v>511</v>
      </c>
      <c r="Q6" s="279" t="s">
        <v>512</v>
      </c>
      <c r="R6" s="280"/>
      <c r="S6" s="299"/>
      <c r="T6" s="280"/>
      <c r="U6" s="280"/>
    </row>
    <row r="7" spans="1:21" ht="52.8" x14ac:dyDescent="0.25">
      <c r="A7" s="282" t="s">
        <v>56</v>
      </c>
      <c r="B7" s="282" t="s">
        <v>31</v>
      </c>
      <c r="C7" s="283" t="s">
        <v>506</v>
      </c>
      <c r="D7" s="284" t="s">
        <v>57</v>
      </c>
      <c r="E7" s="284" t="s">
        <v>58</v>
      </c>
      <c r="F7" s="284" t="s">
        <v>59</v>
      </c>
      <c r="G7" s="284" t="s">
        <v>60</v>
      </c>
      <c r="H7" s="284" t="s">
        <v>61</v>
      </c>
      <c r="I7" s="284" t="s">
        <v>62</v>
      </c>
      <c r="J7" s="284" t="s">
        <v>63</v>
      </c>
      <c r="K7" s="284" t="s">
        <v>64</v>
      </c>
      <c r="L7" s="284" t="s">
        <v>65</v>
      </c>
      <c r="M7" s="284" t="s">
        <v>66</v>
      </c>
      <c r="N7" s="283" t="s">
        <v>513</v>
      </c>
      <c r="P7" s="284" t="str">
        <f>+L7</f>
        <v>Schedule 142
Decoupling</v>
      </c>
      <c r="Q7" s="284" t="str">
        <f>+P7</f>
        <v>Schedule 142
Decoupling</v>
      </c>
      <c r="R7" s="283" t="s">
        <v>514</v>
      </c>
      <c r="S7" s="300"/>
      <c r="T7" s="283" t="s">
        <v>515</v>
      </c>
      <c r="U7" s="283" t="s">
        <v>516</v>
      </c>
    </row>
    <row r="8" spans="1:21" x14ac:dyDescent="0.25">
      <c r="A8" s="285">
        <v>1</v>
      </c>
      <c r="B8" s="286">
        <v>7</v>
      </c>
      <c r="C8" s="342">
        <v>10637302000</v>
      </c>
      <c r="D8" s="343">
        <v>1159444000</v>
      </c>
      <c r="E8" s="343">
        <v>0</v>
      </c>
      <c r="F8" s="343">
        <v>-26498000</v>
      </c>
      <c r="G8" s="343">
        <v>64622000</v>
      </c>
      <c r="H8" s="343">
        <v>9967000</v>
      </c>
      <c r="I8" s="343">
        <v>-3681000</v>
      </c>
      <c r="J8" s="343">
        <v>-372000</v>
      </c>
      <c r="K8" s="343">
        <v>38337000</v>
      </c>
      <c r="L8" s="343">
        <v>12775000</v>
      </c>
      <c r="M8" s="343">
        <v>-78780000</v>
      </c>
      <c r="N8" s="302">
        <f>SUM(D8:M8)</f>
        <v>1175814000</v>
      </c>
      <c r="P8" s="302">
        <f>-L8</f>
        <v>-12775000</v>
      </c>
      <c r="Q8" s="340">
        <f>+'Sch 142 Impacts'!L9</f>
        <v>-11999000</v>
      </c>
      <c r="R8" s="302">
        <f>SUM(P8:Q8)</f>
        <v>-24774000</v>
      </c>
      <c r="S8" s="303"/>
      <c r="T8" s="302">
        <f>SUM(R8,N8)</f>
        <v>1151040000</v>
      </c>
      <c r="U8" s="304">
        <f>+R8/N8</f>
        <v>-2.1069658976674881E-2</v>
      </c>
    </row>
    <row r="9" spans="1:21" x14ac:dyDescent="0.25">
      <c r="A9" s="285">
        <f t="shared" ref="A9:A37" si="0">+A8+1</f>
        <v>2</v>
      </c>
      <c r="B9" s="290" t="s">
        <v>282</v>
      </c>
      <c r="C9" s="342">
        <v>2067000</v>
      </c>
      <c r="D9" s="343">
        <v>176000</v>
      </c>
      <c r="E9" s="343">
        <v>0</v>
      </c>
      <c r="F9" s="343">
        <v>-4000</v>
      </c>
      <c r="G9" s="343">
        <v>9000</v>
      </c>
      <c r="H9" s="343">
        <v>2000</v>
      </c>
      <c r="I9" s="343">
        <v>-1000</v>
      </c>
      <c r="J9" s="343">
        <v>0</v>
      </c>
      <c r="K9" s="343">
        <v>5000</v>
      </c>
      <c r="L9" s="343">
        <v>3000</v>
      </c>
      <c r="M9" s="343">
        <v>-15000</v>
      </c>
      <c r="N9" s="302">
        <f>SUM(D9:M9)</f>
        <v>175000</v>
      </c>
      <c r="P9" s="302">
        <f>-L9</f>
        <v>-3000</v>
      </c>
      <c r="Q9" s="340">
        <f>+'Sch 142 Impacts'!L10</f>
        <v>3000</v>
      </c>
      <c r="R9" s="302">
        <f>SUM(P9:Q9)</f>
        <v>0</v>
      </c>
      <c r="S9" s="303"/>
      <c r="T9" s="302">
        <f>SUM(R9,N9)</f>
        <v>175000</v>
      </c>
      <c r="U9" s="304">
        <f>+R9/N9</f>
        <v>0</v>
      </c>
    </row>
    <row r="10" spans="1:21" x14ac:dyDescent="0.25">
      <c r="A10" s="285">
        <f t="shared" si="0"/>
        <v>3</v>
      </c>
      <c r="B10" s="291" t="s">
        <v>77</v>
      </c>
      <c r="C10" s="305">
        <f t="shared" ref="C10:N10" si="1">SUM(C8:C9)</f>
        <v>10639369000</v>
      </c>
      <c r="D10" s="306">
        <f t="shared" si="1"/>
        <v>1159620000</v>
      </c>
      <c r="E10" s="306">
        <f t="shared" si="1"/>
        <v>0</v>
      </c>
      <c r="F10" s="306">
        <f t="shared" si="1"/>
        <v>-26502000</v>
      </c>
      <c r="G10" s="306">
        <f t="shared" si="1"/>
        <v>64631000</v>
      </c>
      <c r="H10" s="306">
        <f t="shared" si="1"/>
        <v>9969000</v>
      </c>
      <c r="I10" s="306">
        <f t="shared" si="1"/>
        <v>-3682000</v>
      </c>
      <c r="J10" s="306">
        <f t="shared" si="1"/>
        <v>-372000</v>
      </c>
      <c r="K10" s="306">
        <f t="shared" si="1"/>
        <v>38342000</v>
      </c>
      <c r="L10" s="306">
        <f t="shared" si="1"/>
        <v>12778000</v>
      </c>
      <c r="M10" s="306">
        <f t="shared" si="1"/>
        <v>-78795000</v>
      </c>
      <c r="N10" s="306">
        <f t="shared" si="1"/>
        <v>1175989000</v>
      </c>
      <c r="P10" s="306">
        <f t="shared" ref="P10:Q10" si="2">SUM(P8:P9)</f>
        <v>-12778000</v>
      </c>
      <c r="Q10" s="306">
        <f t="shared" si="2"/>
        <v>-11996000</v>
      </c>
      <c r="R10" s="306">
        <f>SUM(R8:R9)</f>
        <v>-24774000</v>
      </c>
      <c r="S10" s="303"/>
      <c r="T10" s="306">
        <f>SUM(T8:T9)</f>
        <v>1151215000</v>
      </c>
      <c r="U10" s="307">
        <f>+R10/N10</f>
        <v>-2.1066523581428059E-2</v>
      </c>
    </row>
    <row r="11" spans="1:21" x14ac:dyDescent="0.25">
      <c r="A11" s="285">
        <f t="shared" si="0"/>
        <v>4</v>
      </c>
      <c r="B11" s="285"/>
      <c r="C11" s="301"/>
      <c r="D11" s="302"/>
      <c r="E11" s="302"/>
      <c r="F11" s="302"/>
      <c r="G11" s="302"/>
      <c r="H11" s="302"/>
      <c r="I11" s="302"/>
      <c r="J11" s="302"/>
      <c r="K11" s="302"/>
      <c r="L11" s="302"/>
      <c r="M11" s="302"/>
      <c r="N11" s="302"/>
      <c r="P11" s="302"/>
      <c r="Q11" s="302"/>
      <c r="R11" s="302"/>
      <c r="S11" s="303"/>
      <c r="T11" s="302"/>
      <c r="U11" s="304"/>
    </row>
    <row r="12" spans="1:21" x14ac:dyDescent="0.25">
      <c r="A12" s="285">
        <f t="shared" si="0"/>
        <v>5</v>
      </c>
      <c r="B12" s="286">
        <v>8</v>
      </c>
      <c r="C12" s="342">
        <v>253017000</v>
      </c>
      <c r="D12" s="343">
        <v>25376000</v>
      </c>
      <c r="E12" s="343">
        <v>0</v>
      </c>
      <c r="F12" s="343">
        <v>-509000</v>
      </c>
      <c r="G12" s="343">
        <v>1174000</v>
      </c>
      <c r="H12" s="343">
        <v>216000</v>
      </c>
      <c r="I12" s="343">
        <v>-67000</v>
      </c>
      <c r="J12" s="343">
        <v>-7000</v>
      </c>
      <c r="K12" s="343">
        <v>644000</v>
      </c>
      <c r="L12" s="343">
        <v>338000</v>
      </c>
      <c r="M12" s="343">
        <v>-1874000</v>
      </c>
      <c r="N12" s="302">
        <f t="shared" ref="N12:N18" si="3">SUM(D12:M12)</f>
        <v>25291000</v>
      </c>
      <c r="P12" s="302">
        <f t="shared" ref="P12:P18" si="4">-L12</f>
        <v>-338000</v>
      </c>
      <c r="Q12" s="340">
        <f>+'Sch 142 Impacts'!L13</f>
        <v>346000</v>
      </c>
      <c r="R12" s="302">
        <f t="shared" ref="R12:R18" si="5">SUM(P12:Q12)</f>
        <v>8000</v>
      </c>
      <c r="S12" s="303"/>
      <c r="T12" s="302">
        <f>SUM(R12,N12)</f>
        <v>25299000</v>
      </c>
      <c r="U12" s="304">
        <f t="shared" ref="U12:U19" si="6">+R12/N12</f>
        <v>3.1631805780712508E-4</v>
      </c>
    </row>
    <row r="13" spans="1:21" x14ac:dyDescent="0.25">
      <c r="A13" s="285">
        <f t="shared" si="0"/>
        <v>6</v>
      </c>
      <c r="B13" s="286">
        <v>24</v>
      </c>
      <c r="C13" s="342">
        <v>2759020000</v>
      </c>
      <c r="D13" s="343">
        <v>276708000</v>
      </c>
      <c r="E13" s="343">
        <v>0</v>
      </c>
      <c r="F13" s="343">
        <v>-5551000</v>
      </c>
      <c r="G13" s="343">
        <v>12805000</v>
      </c>
      <c r="H13" s="343">
        <v>2359000</v>
      </c>
      <c r="I13" s="343">
        <v>-726000</v>
      </c>
      <c r="J13" s="343">
        <v>-77000</v>
      </c>
      <c r="K13" s="343">
        <v>7027000</v>
      </c>
      <c r="L13" s="343">
        <v>3683000</v>
      </c>
      <c r="M13" s="343">
        <v>0</v>
      </c>
      <c r="N13" s="302">
        <f t="shared" si="3"/>
        <v>296228000</v>
      </c>
      <c r="P13" s="302">
        <f t="shared" si="4"/>
        <v>-3683000</v>
      </c>
      <c r="Q13" s="340">
        <f>+'Sch 142 Impacts'!L14</f>
        <v>3777000</v>
      </c>
      <c r="R13" s="302">
        <f t="shared" si="5"/>
        <v>94000</v>
      </c>
      <c r="S13" s="303"/>
      <c r="T13" s="302">
        <f t="shared" ref="T13:T18" si="7">SUM(R13,N13)</f>
        <v>296322000</v>
      </c>
      <c r="U13" s="304">
        <f t="shared" si="6"/>
        <v>3.1732314298445793E-4</v>
      </c>
    </row>
    <row r="14" spans="1:21" x14ac:dyDescent="0.25">
      <c r="A14" s="285">
        <f t="shared" si="0"/>
        <v>7</v>
      </c>
      <c r="B14" s="290">
        <v>11</v>
      </c>
      <c r="C14" s="342">
        <v>151312000</v>
      </c>
      <c r="D14" s="343">
        <v>14014000</v>
      </c>
      <c r="E14" s="343">
        <v>0</v>
      </c>
      <c r="F14" s="343">
        <v>-312000</v>
      </c>
      <c r="G14" s="343">
        <v>681000</v>
      </c>
      <c r="H14" s="343">
        <v>120000</v>
      </c>
      <c r="I14" s="343">
        <v>-37000</v>
      </c>
      <c r="J14" s="343">
        <v>-4000</v>
      </c>
      <c r="K14" s="343">
        <v>351000</v>
      </c>
      <c r="L14" s="343">
        <v>202000</v>
      </c>
      <c r="M14" s="343">
        <v>-1121000</v>
      </c>
      <c r="N14" s="302">
        <f t="shared" si="3"/>
        <v>13894000</v>
      </c>
      <c r="P14" s="302">
        <f t="shared" si="4"/>
        <v>-202000</v>
      </c>
      <c r="Q14" s="340">
        <f>+'Sch 142 Impacts'!L15</f>
        <v>231000</v>
      </c>
      <c r="R14" s="302">
        <f t="shared" si="5"/>
        <v>29000</v>
      </c>
      <c r="S14" s="303"/>
      <c r="T14" s="302">
        <f t="shared" si="7"/>
        <v>13923000</v>
      </c>
      <c r="U14" s="304">
        <f t="shared" si="6"/>
        <v>2.0872318986612927E-3</v>
      </c>
    </row>
    <row r="15" spans="1:21" x14ac:dyDescent="0.25">
      <c r="A15" s="285">
        <f t="shared" si="0"/>
        <v>8</v>
      </c>
      <c r="B15" s="290">
        <v>25</v>
      </c>
      <c r="C15" s="342">
        <v>2840201000</v>
      </c>
      <c r="D15" s="343">
        <v>263057000</v>
      </c>
      <c r="E15" s="343">
        <v>0</v>
      </c>
      <c r="F15" s="343">
        <v>-5848000</v>
      </c>
      <c r="G15" s="343">
        <v>12778000</v>
      </c>
      <c r="H15" s="343">
        <v>2255000</v>
      </c>
      <c r="I15" s="343">
        <v>-696000</v>
      </c>
      <c r="J15" s="343">
        <v>-82000</v>
      </c>
      <c r="K15" s="343">
        <v>6584000</v>
      </c>
      <c r="L15" s="343">
        <v>3792000</v>
      </c>
      <c r="M15" s="343">
        <v>0</v>
      </c>
      <c r="N15" s="302">
        <f t="shared" si="3"/>
        <v>281840000</v>
      </c>
      <c r="P15" s="302">
        <f t="shared" si="4"/>
        <v>-3792000</v>
      </c>
      <c r="Q15" s="340">
        <f>+'Sch 142 Impacts'!L16</f>
        <v>4328000</v>
      </c>
      <c r="R15" s="302">
        <f t="shared" si="5"/>
        <v>536000</v>
      </c>
      <c r="S15" s="303"/>
      <c r="T15" s="302">
        <f t="shared" si="7"/>
        <v>282376000</v>
      </c>
      <c r="U15" s="304">
        <f t="shared" si="6"/>
        <v>1.9017882486517172E-3</v>
      </c>
    </row>
    <row r="16" spans="1:21" x14ac:dyDescent="0.25">
      <c r="A16" s="285">
        <f t="shared" si="0"/>
        <v>9</v>
      </c>
      <c r="B16" s="286">
        <v>12</v>
      </c>
      <c r="C16" s="342">
        <v>20054000</v>
      </c>
      <c r="D16" s="343">
        <v>1701000</v>
      </c>
      <c r="E16" s="343">
        <v>0</v>
      </c>
      <c r="F16" s="343">
        <v>-41000</v>
      </c>
      <c r="G16" s="343">
        <v>96000</v>
      </c>
      <c r="H16" s="343">
        <v>14000</v>
      </c>
      <c r="I16" s="343">
        <v>-4000</v>
      </c>
      <c r="J16" s="343">
        <v>-1000</v>
      </c>
      <c r="K16" s="343">
        <v>44000</v>
      </c>
      <c r="L16" s="343">
        <v>-8000</v>
      </c>
      <c r="M16" s="343">
        <v>-149000</v>
      </c>
      <c r="N16" s="302">
        <f t="shared" si="3"/>
        <v>1652000</v>
      </c>
      <c r="P16" s="302">
        <f t="shared" si="4"/>
        <v>8000</v>
      </c>
      <c r="Q16" s="340">
        <f>+'Sch 142 Impacts'!L17+'Sch 142 Impacts'!L19</f>
        <v>2000</v>
      </c>
      <c r="R16" s="302">
        <f t="shared" si="5"/>
        <v>10000</v>
      </c>
      <c r="S16" s="303"/>
      <c r="T16" s="302">
        <f t="shared" si="7"/>
        <v>1662000</v>
      </c>
      <c r="U16" s="304">
        <f t="shared" si="6"/>
        <v>6.0532687651331718E-3</v>
      </c>
    </row>
    <row r="17" spans="1:21" x14ac:dyDescent="0.25">
      <c r="A17" s="285">
        <f t="shared" si="0"/>
        <v>10</v>
      </c>
      <c r="B17" s="286" t="s">
        <v>78</v>
      </c>
      <c r="C17" s="342">
        <v>1893734000</v>
      </c>
      <c r="D17" s="343">
        <v>160642000</v>
      </c>
      <c r="E17" s="343">
        <v>0</v>
      </c>
      <c r="F17" s="343">
        <v>-3899000</v>
      </c>
      <c r="G17" s="343">
        <v>9090000</v>
      </c>
      <c r="H17" s="343">
        <v>1339000</v>
      </c>
      <c r="I17" s="343">
        <v>-383000</v>
      </c>
      <c r="J17" s="343">
        <v>-57000</v>
      </c>
      <c r="K17" s="343">
        <v>4178000</v>
      </c>
      <c r="L17" s="343">
        <v>-741000</v>
      </c>
      <c r="M17" s="343">
        <v>0</v>
      </c>
      <c r="N17" s="302">
        <f t="shared" si="3"/>
        <v>170169000</v>
      </c>
      <c r="P17" s="302">
        <f t="shared" si="4"/>
        <v>741000</v>
      </c>
      <c r="Q17" s="340">
        <f>+'Sch 142 Impacts'!L18+'Sch 142 Impacts'!L20</f>
        <v>184000</v>
      </c>
      <c r="R17" s="302">
        <f t="shared" si="5"/>
        <v>925000</v>
      </c>
      <c r="S17" s="303"/>
      <c r="T17" s="302">
        <f t="shared" si="7"/>
        <v>171094000</v>
      </c>
      <c r="U17" s="304">
        <f t="shared" si="6"/>
        <v>5.435772673048558E-3</v>
      </c>
    </row>
    <row r="18" spans="1:21" x14ac:dyDescent="0.25">
      <c r="A18" s="285">
        <f t="shared" si="0"/>
        <v>11</v>
      </c>
      <c r="B18" s="286">
        <v>29</v>
      </c>
      <c r="C18" s="342">
        <v>16193000</v>
      </c>
      <c r="D18" s="343">
        <v>1323000</v>
      </c>
      <c r="E18" s="343">
        <v>0</v>
      </c>
      <c r="F18" s="343">
        <v>-35000</v>
      </c>
      <c r="G18" s="343">
        <v>74000</v>
      </c>
      <c r="H18" s="343">
        <v>12000</v>
      </c>
      <c r="I18" s="343">
        <v>-4000</v>
      </c>
      <c r="J18" s="343">
        <v>0</v>
      </c>
      <c r="K18" s="343">
        <v>38000</v>
      </c>
      <c r="L18" s="343">
        <v>22000</v>
      </c>
      <c r="M18" s="343">
        <v>-120000</v>
      </c>
      <c r="N18" s="302">
        <f t="shared" si="3"/>
        <v>1310000</v>
      </c>
      <c r="P18" s="302">
        <f t="shared" si="4"/>
        <v>-22000</v>
      </c>
      <c r="Q18" s="340">
        <f>+'Sch 142 Impacts'!L21</f>
        <v>25000</v>
      </c>
      <c r="R18" s="302">
        <f t="shared" si="5"/>
        <v>3000</v>
      </c>
      <c r="S18" s="303"/>
      <c r="T18" s="302">
        <f t="shared" si="7"/>
        <v>1313000</v>
      </c>
      <c r="U18" s="304">
        <f t="shared" si="6"/>
        <v>2.2900763358778627E-3</v>
      </c>
    </row>
    <row r="19" spans="1:21" x14ac:dyDescent="0.25">
      <c r="A19" s="285">
        <f t="shared" si="0"/>
        <v>12</v>
      </c>
      <c r="B19" s="294" t="s">
        <v>79</v>
      </c>
      <c r="C19" s="305">
        <f t="shared" ref="C19:N19" si="8">SUM(C12:C18)</f>
        <v>7933531000</v>
      </c>
      <c r="D19" s="306">
        <f t="shared" si="8"/>
        <v>742821000</v>
      </c>
      <c r="E19" s="306">
        <f t="shared" si="8"/>
        <v>0</v>
      </c>
      <c r="F19" s="306">
        <f t="shared" si="8"/>
        <v>-16195000</v>
      </c>
      <c r="G19" s="306">
        <f t="shared" si="8"/>
        <v>36698000</v>
      </c>
      <c r="H19" s="306">
        <f t="shared" si="8"/>
        <v>6315000</v>
      </c>
      <c r="I19" s="306">
        <f t="shared" si="8"/>
        <v>-1917000</v>
      </c>
      <c r="J19" s="306">
        <f t="shared" si="8"/>
        <v>-228000</v>
      </c>
      <c r="K19" s="306">
        <f t="shared" si="8"/>
        <v>18866000</v>
      </c>
      <c r="L19" s="306">
        <f t="shared" si="8"/>
        <v>7288000</v>
      </c>
      <c r="M19" s="306">
        <f t="shared" si="8"/>
        <v>-3264000</v>
      </c>
      <c r="N19" s="306">
        <f t="shared" si="8"/>
        <v>790384000</v>
      </c>
      <c r="P19" s="306">
        <f t="shared" ref="P19:R19" si="9">SUM(P12:P18)</f>
        <v>-7288000</v>
      </c>
      <c r="Q19" s="306">
        <f t="shared" si="9"/>
        <v>8893000</v>
      </c>
      <c r="R19" s="306">
        <f t="shared" si="9"/>
        <v>1605000</v>
      </c>
      <c r="S19" s="303"/>
      <c r="T19" s="306">
        <f>SUM(T12:T18)</f>
        <v>791989000</v>
      </c>
      <c r="U19" s="307">
        <f t="shared" si="6"/>
        <v>2.0306585153545618E-3</v>
      </c>
    </row>
    <row r="20" spans="1:21" x14ac:dyDescent="0.25">
      <c r="A20" s="285">
        <f t="shared" si="0"/>
        <v>13</v>
      </c>
      <c r="B20" s="285"/>
      <c r="C20" s="301"/>
      <c r="D20" s="302"/>
      <c r="E20" s="302"/>
      <c r="F20" s="302"/>
      <c r="G20" s="302"/>
      <c r="H20" s="302"/>
      <c r="I20" s="302"/>
      <c r="J20" s="302"/>
      <c r="K20" s="302"/>
      <c r="L20" s="302"/>
      <c r="M20" s="302"/>
      <c r="N20" s="302"/>
      <c r="P20" s="302"/>
      <c r="Q20" s="302"/>
      <c r="R20" s="302"/>
      <c r="S20" s="303"/>
      <c r="T20" s="302"/>
      <c r="U20" s="304"/>
    </row>
    <row r="21" spans="1:21" x14ac:dyDescent="0.25">
      <c r="A21" s="285">
        <f t="shared" si="0"/>
        <v>14</v>
      </c>
      <c r="B21" s="286">
        <v>10</v>
      </c>
      <c r="C21" s="342">
        <v>30336000</v>
      </c>
      <c r="D21" s="343">
        <v>2531000</v>
      </c>
      <c r="E21" s="343">
        <v>0</v>
      </c>
      <c r="F21" s="343">
        <v>-61000</v>
      </c>
      <c r="G21" s="343">
        <v>138000</v>
      </c>
      <c r="H21" s="343">
        <v>21000</v>
      </c>
      <c r="I21" s="343">
        <v>-7000</v>
      </c>
      <c r="J21" s="343">
        <v>-1000</v>
      </c>
      <c r="K21" s="343">
        <v>67000</v>
      </c>
      <c r="L21" s="343">
        <v>-3000</v>
      </c>
      <c r="M21" s="343">
        <v>-225000</v>
      </c>
      <c r="N21" s="302">
        <f>SUM(D21:M21)</f>
        <v>2460000</v>
      </c>
      <c r="P21" s="302">
        <f>-L21</f>
        <v>3000</v>
      </c>
      <c r="Q21" s="340">
        <f>+'Sch 142 Impacts'!L24+'Sch 142 Impacts'!L26</f>
        <v>-2000</v>
      </c>
      <c r="R21" s="302">
        <f>SUM(P21:Q21)</f>
        <v>1000</v>
      </c>
      <c r="S21" s="303"/>
      <c r="T21" s="302">
        <f>SUM(R21,N21)</f>
        <v>2461000</v>
      </c>
      <c r="U21" s="304">
        <f t="shared" ref="U21:U25" si="10">+R21/N21</f>
        <v>4.0650406504065041E-4</v>
      </c>
    </row>
    <row r="22" spans="1:21" x14ac:dyDescent="0.25">
      <c r="A22" s="285">
        <f t="shared" si="0"/>
        <v>15</v>
      </c>
      <c r="B22" s="286">
        <v>31</v>
      </c>
      <c r="C22" s="342">
        <v>1286336000</v>
      </c>
      <c r="D22" s="343">
        <v>107316000</v>
      </c>
      <c r="E22" s="343">
        <v>0</v>
      </c>
      <c r="F22" s="343">
        <v>-2579000</v>
      </c>
      <c r="G22" s="343">
        <v>5855000</v>
      </c>
      <c r="H22" s="343">
        <v>895000</v>
      </c>
      <c r="I22" s="343">
        <v>-306000</v>
      </c>
      <c r="J22" s="343">
        <v>-36000</v>
      </c>
      <c r="K22" s="343">
        <v>2827000</v>
      </c>
      <c r="L22" s="343">
        <v>-127000</v>
      </c>
      <c r="M22" s="343">
        <v>0</v>
      </c>
      <c r="N22" s="302">
        <f>SUM(D22:M22)</f>
        <v>113845000</v>
      </c>
      <c r="P22" s="302">
        <f>-L22</f>
        <v>127000</v>
      </c>
      <c r="Q22" s="340">
        <f>+'Sch 142 Impacts'!L25+'Sch 142 Impacts'!L27</f>
        <v>-152000</v>
      </c>
      <c r="R22" s="302">
        <f>SUM(P22:Q22)</f>
        <v>-25000</v>
      </c>
      <c r="S22" s="303"/>
      <c r="T22" s="302">
        <f t="shared" ref="T22:T24" si="11">SUM(R22,N22)</f>
        <v>113820000</v>
      </c>
      <c r="U22" s="304">
        <f t="shared" si="10"/>
        <v>-2.1959682023804295E-4</v>
      </c>
    </row>
    <row r="23" spans="1:21" x14ac:dyDescent="0.25">
      <c r="A23" s="285">
        <f t="shared" si="0"/>
        <v>16</v>
      </c>
      <c r="B23" s="286">
        <v>35</v>
      </c>
      <c r="C23" s="342">
        <v>5161000</v>
      </c>
      <c r="D23" s="343">
        <v>306000</v>
      </c>
      <c r="E23" s="343">
        <v>0</v>
      </c>
      <c r="F23" s="343">
        <v>-7000</v>
      </c>
      <c r="G23" s="343">
        <v>16000</v>
      </c>
      <c r="H23" s="343">
        <v>2000</v>
      </c>
      <c r="I23" s="343">
        <v>-1000</v>
      </c>
      <c r="J23" s="343">
        <v>0</v>
      </c>
      <c r="K23" s="343">
        <v>11000</v>
      </c>
      <c r="L23" s="343">
        <v>7000</v>
      </c>
      <c r="M23" s="343">
        <v>-38000</v>
      </c>
      <c r="N23" s="302">
        <f>SUM(D23:M23)</f>
        <v>296000</v>
      </c>
      <c r="P23" s="302">
        <f>-L23</f>
        <v>-7000</v>
      </c>
      <c r="Q23" s="340">
        <f>+'Sch 142 Impacts'!L28</f>
        <v>8000</v>
      </c>
      <c r="R23" s="302">
        <f>SUM(P23:Q23)</f>
        <v>1000</v>
      </c>
      <c r="S23" s="303"/>
      <c r="T23" s="302">
        <f t="shared" si="11"/>
        <v>297000</v>
      </c>
      <c r="U23" s="304">
        <f t="shared" si="10"/>
        <v>3.3783783783783786E-3</v>
      </c>
    </row>
    <row r="24" spans="1:21" x14ac:dyDescent="0.25">
      <c r="A24" s="285">
        <f t="shared" si="0"/>
        <v>17</v>
      </c>
      <c r="B24" s="286">
        <v>43</v>
      </c>
      <c r="C24" s="342">
        <v>123190000</v>
      </c>
      <c r="D24" s="343">
        <v>11211000</v>
      </c>
      <c r="E24" s="343">
        <v>0</v>
      </c>
      <c r="F24" s="343">
        <v>-223000</v>
      </c>
      <c r="G24" s="343">
        <v>524000</v>
      </c>
      <c r="H24" s="343">
        <v>95000</v>
      </c>
      <c r="I24" s="343">
        <v>-29000</v>
      </c>
      <c r="J24" s="343">
        <v>-3000</v>
      </c>
      <c r="K24" s="343">
        <v>464000</v>
      </c>
      <c r="L24" s="343">
        <v>164000</v>
      </c>
      <c r="M24" s="343">
        <v>0</v>
      </c>
      <c r="N24" s="302">
        <f>SUM(D24:M24)</f>
        <v>12203000</v>
      </c>
      <c r="P24" s="302">
        <f>-L24</f>
        <v>-164000</v>
      </c>
      <c r="Q24" s="340">
        <f>+'Sch 142 Impacts'!L29</f>
        <v>188000</v>
      </c>
      <c r="R24" s="302">
        <f>SUM(P24:Q24)</f>
        <v>24000</v>
      </c>
      <c r="S24" s="303"/>
      <c r="T24" s="302">
        <f t="shared" si="11"/>
        <v>12227000</v>
      </c>
      <c r="U24" s="304">
        <f t="shared" si="10"/>
        <v>1.9667294927476851E-3</v>
      </c>
    </row>
    <row r="25" spans="1:21" x14ac:dyDescent="0.25">
      <c r="A25" s="285">
        <f t="shared" si="0"/>
        <v>18</v>
      </c>
      <c r="B25" s="291" t="s">
        <v>80</v>
      </c>
      <c r="C25" s="305">
        <f t="shared" ref="C25:N25" si="12">SUM(C21:C24)</f>
        <v>1445023000</v>
      </c>
      <c r="D25" s="306">
        <f t="shared" si="12"/>
        <v>121364000</v>
      </c>
      <c r="E25" s="306">
        <f t="shared" si="12"/>
        <v>0</v>
      </c>
      <c r="F25" s="306">
        <f t="shared" si="12"/>
        <v>-2870000</v>
      </c>
      <c r="G25" s="306">
        <f t="shared" si="12"/>
        <v>6533000</v>
      </c>
      <c r="H25" s="306">
        <f t="shared" si="12"/>
        <v>1013000</v>
      </c>
      <c r="I25" s="306">
        <f t="shared" si="12"/>
        <v>-343000</v>
      </c>
      <c r="J25" s="306">
        <f t="shared" si="12"/>
        <v>-40000</v>
      </c>
      <c r="K25" s="306">
        <f t="shared" si="12"/>
        <v>3369000</v>
      </c>
      <c r="L25" s="306">
        <f t="shared" si="12"/>
        <v>41000</v>
      </c>
      <c r="M25" s="306">
        <f t="shared" si="12"/>
        <v>-263000</v>
      </c>
      <c r="N25" s="306">
        <f t="shared" si="12"/>
        <v>128804000</v>
      </c>
      <c r="P25" s="306">
        <f t="shared" ref="P25:T25" si="13">SUM(P21:P24)</f>
        <v>-41000</v>
      </c>
      <c r="Q25" s="306">
        <f t="shared" si="13"/>
        <v>42000</v>
      </c>
      <c r="R25" s="306">
        <f t="shared" si="13"/>
        <v>1000</v>
      </c>
      <c r="S25" s="303"/>
      <c r="T25" s="306">
        <f t="shared" si="13"/>
        <v>128805000</v>
      </c>
      <c r="U25" s="307">
        <f t="shared" si="10"/>
        <v>7.7637340455265365E-6</v>
      </c>
    </row>
    <row r="26" spans="1:21" x14ac:dyDescent="0.25">
      <c r="A26" s="285">
        <f t="shared" si="0"/>
        <v>19</v>
      </c>
      <c r="B26" s="285"/>
      <c r="C26" s="301"/>
      <c r="D26" s="302"/>
      <c r="E26" s="302"/>
      <c r="F26" s="302"/>
      <c r="G26" s="302"/>
      <c r="H26" s="302"/>
      <c r="I26" s="302"/>
      <c r="J26" s="302"/>
      <c r="K26" s="302"/>
      <c r="L26" s="302"/>
      <c r="M26" s="302"/>
      <c r="N26" s="302"/>
      <c r="P26" s="302"/>
      <c r="Q26" s="302"/>
      <c r="R26" s="302"/>
      <c r="S26" s="303"/>
      <c r="T26" s="302"/>
      <c r="U26" s="304"/>
    </row>
    <row r="27" spans="1:21" x14ac:dyDescent="0.25">
      <c r="A27" s="285">
        <f t="shared" si="0"/>
        <v>20</v>
      </c>
      <c r="B27" s="286">
        <v>40</v>
      </c>
      <c r="C27" s="344">
        <v>679072000</v>
      </c>
      <c r="D27" s="345">
        <v>51132000</v>
      </c>
      <c r="E27" s="345">
        <v>0</v>
      </c>
      <c r="F27" s="345">
        <v>-1446000</v>
      </c>
      <c r="G27" s="345">
        <v>3492000</v>
      </c>
      <c r="H27" s="345">
        <v>455000</v>
      </c>
      <c r="I27" s="345">
        <v>-89000</v>
      </c>
      <c r="J27" s="345">
        <v>-20000</v>
      </c>
      <c r="K27" s="345">
        <v>1596000</v>
      </c>
      <c r="L27" s="345">
        <v>907000</v>
      </c>
      <c r="M27" s="345">
        <v>0</v>
      </c>
      <c r="N27" s="306">
        <f>SUM(D27:M27)</f>
        <v>56027000</v>
      </c>
      <c r="P27" s="306">
        <f>-L27</f>
        <v>-907000</v>
      </c>
      <c r="Q27" s="341">
        <f>+'Sch 142 Impacts'!L32</f>
        <v>1298000</v>
      </c>
      <c r="R27" s="306">
        <f>SUM(P27:Q27)</f>
        <v>391000</v>
      </c>
      <c r="S27" s="303"/>
      <c r="T27" s="306">
        <f>SUM(R27,N27)</f>
        <v>56418000</v>
      </c>
      <c r="U27" s="307">
        <f>+R27/N27</f>
        <v>6.9787780891355953E-3</v>
      </c>
    </row>
    <row r="28" spans="1:21" x14ac:dyDescent="0.25">
      <c r="A28" s="285">
        <f t="shared" si="0"/>
        <v>21</v>
      </c>
      <c r="B28" s="286"/>
      <c r="C28" s="301"/>
      <c r="D28" s="302"/>
      <c r="E28" s="302"/>
      <c r="F28" s="302"/>
      <c r="G28" s="302"/>
      <c r="H28" s="302"/>
      <c r="I28" s="302"/>
      <c r="J28" s="302"/>
      <c r="K28" s="302"/>
      <c r="L28" s="302"/>
      <c r="M28" s="302"/>
      <c r="N28" s="302"/>
      <c r="P28" s="302"/>
      <c r="Q28" s="302"/>
      <c r="R28" s="302"/>
      <c r="S28" s="303"/>
      <c r="T28" s="302"/>
      <c r="U28" s="304"/>
    </row>
    <row r="29" spans="1:21" x14ac:dyDescent="0.25">
      <c r="A29" s="285">
        <f t="shared" si="0"/>
        <v>22</v>
      </c>
      <c r="B29" s="286">
        <v>46</v>
      </c>
      <c r="C29" s="342">
        <v>72776000</v>
      </c>
      <c r="D29" s="343">
        <v>4993000</v>
      </c>
      <c r="E29" s="343">
        <v>0</v>
      </c>
      <c r="F29" s="343">
        <v>-75000</v>
      </c>
      <c r="G29" s="343">
        <v>212000</v>
      </c>
      <c r="H29" s="343">
        <v>44000</v>
      </c>
      <c r="I29" s="343">
        <v>-8000</v>
      </c>
      <c r="J29" s="343">
        <v>-1000</v>
      </c>
      <c r="K29" s="343">
        <v>107000</v>
      </c>
      <c r="L29" s="343">
        <v>97000</v>
      </c>
      <c r="M29" s="343">
        <v>0</v>
      </c>
      <c r="N29" s="302">
        <f>SUM(D29:M29)</f>
        <v>5369000</v>
      </c>
      <c r="P29" s="302">
        <f>-L29</f>
        <v>-97000</v>
      </c>
      <c r="Q29" s="340">
        <f>+'Sch 142 Impacts'!L34</f>
        <v>103000</v>
      </c>
      <c r="R29" s="302">
        <f>SUM(P29:Q29)</f>
        <v>6000</v>
      </c>
      <c r="S29" s="303"/>
      <c r="T29" s="302">
        <f>SUM(R29,N29)</f>
        <v>5375000</v>
      </c>
      <c r="U29" s="304">
        <f t="shared" ref="U29:U31" si="14">+R29/N29</f>
        <v>1.1175265412553548E-3</v>
      </c>
    </row>
    <row r="30" spans="1:21" x14ac:dyDescent="0.25">
      <c r="A30" s="285">
        <f t="shared" si="0"/>
        <v>23</v>
      </c>
      <c r="B30" s="286">
        <v>49</v>
      </c>
      <c r="C30" s="342">
        <v>584007000</v>
      </c>
      <c r="D30" s="343">
        <v>39323000</v>
      </c>
      <c r="E30" s="343">
        <v>0</v>
      </c>
      <c r="F30" s="343">
        <v>-1190000</v>
      </c>
      <c r="G30" s="343">
        <v>2585000</v>
      </c>
      <c r="H30" s="343">
        <v>336000</v>
      </c>
      <c r="I30" s="343">
        <v>-64000</v>
      </c>
      <c r="J30" s="343">
        <v>-16000</v>
      </c>
      <c r="K30" s="343">
        <v>856000</v>
      </c>
      <c r="L30" s="343">
        <v>780000</v>
      </c>
      <c r="M30" s="343">
        <v>0</v>
      </c>
      <c r="N30" s="302">
        <f>SUM(D30:M30)</f>
        <v>42610000</v>
      </c>
      <c r="P30" s="302">
        <f>-L30</f>
        <v>-780000</v>
      </c>
      <c r="Q30" s="340">
        <f>+'Sch 142 Impacts'!L35</f>
        <v>828000</v>
      </c>
      <c r="R30" s="302">
        <f>SUM(P30:Q30)</f>
        <v>48000</v>
      </c>
      <c r="S30" s="303"/>
      <c r="T30" s="302">
        <f>SUM(R30,N30)</f>
        <v>42658000</v>
      </c>
      <c r="U30" s="304">
        <f t="shared" si="14"/>
        <v>1.1264961276695612E-3</v>
      </c>
    </row>
    <row r="31" spans="1:21" x14ac:dyDescent="0.25">
      <c r="A31" s="285">
        <f t="shared" si="0"/>
        <v>24</v>
      </c>
      <c r="B31" s="291" t="s">
        <v>81</v>
      </c>
      <c r="C31" s="305">
        <f t="shared" ref="C31:N31" si="15">SUM(C29:C30)</f>
        <v>656783000</v>
      </c>
      <c r="D31" s="306">
        <f t="shared" si="15"/>
        <v>44316000</v>
      </c>
      <c r="E31" s="306">
        <f t="shared" si="15"/>
        <v>0</v>
      </c>
      <c r="F31" s="306">
        <f t="shared" si="15"/>
        <v>-1265000</v>
      </c>
      <c r="G31" s="306">
        <f t="shared" si="15"/>
        <v>2797000</v>
      </c>
      <c r="H31" s="306">
        <f t="shared" si="15"/>
        <v>380000</v>
      </c>
      <c r="I31" s="306">
        <f t="shared" si="15"/>
        <v>-72000</v>
      </c>
      <c r="J31" s="306">
        <f t="shared" si="15"/>
        <v>-17000</v>
      </c>
      <c r="K31" s="306">
        <f t="shared" si="15"/>
        <v>963000</v>
      </c>
      <c r="L31" s="306">
        <f t="shared" si="15"/>
        <v>877000</v>
      </c>
      <c r="M31" s="306">
        <f t="shared" si="15"/>
        <v>0</v>
      </c>
      <c r="N31" s="306">
        <f t="shared" si="15"/>
        <v>47979000</v>
      </c>
      <c r="P31" s="306">
        <f t="shared" ref="P31:T31" si="16">SUM(P29:P30)</f>
        <v>-877000</v>
      </c>
      <c r="Q31" s="306">
        <f t="shared" si="16"/>
        <v>931000</v>
      </c>
      <c r="R31" s="306">
        <f t="shared" si="16"/>
        <v>54000</v>
      </c>
      <c r="S31" s="303"/>
      <c r="T31" s="306">
        <f t="shared" si="16"/>
        <v>48033000</v>
      </c>
      <c r="U31" s="307">
        <f t="shared" si="14"/>
        <v>1.1254924029262803E-3</v>
      </c>
    </row>
    <row r="32" spans="1:21" x14ac:dyDescent="0.25">
      <c r="A32" s="285">
        <f t="shared" si="0"/>
        <v>25</v>
      </c>
      <c r="B32" s="286"/>
      <c r="C32" s="301"/>
      <c r="D32" s="302"/>
      <c r="E32" s="302"/>
      <c r="F32" s="302"/>
      <c r="G32" s="302"/>
      <c r="H32" s="302"/>
      <c r="I32" s="302"/>
      <c r="J32" s="302"/>
      <c r="K32" s="302"/>
      <c r="L32" s="302"/>
      <c r="M32" s="302"/>
      <c r="N32" s="302"/>
      <c r="P32" s="302"/>
      <c r="Q32" s="302"/>
      <c r="R32" s="302"/>
      <c r="S32" s="303"/>
      <c r="T32" s="302"/>
      <c r="U32" s="304"/>
    </row>
    <row r="33" spans="1:21" x14ac:dyDescent="0.25">
      <c r="A33" s="285">
        <f t="shared" si="0"/>
        <v>26</v>
      </c>
      <c r="B33" s="286" t="s">
        <v>82</v>
      </c>
      <c r="C33" s="344">
        <v>76506000</v>
      </c>
      <c r="D33" s="345">
        <v>18910000</v>
      </c>
      <c r="E33" s="345">
        <v>0</v>
      </c>
      <c r="F33" s="345">
        <v>-194000</v>
      </c>
      <c r="G33" s="345">
        <v>480000</v>
      </c>
      <c r="H33" s="345">
        <v>166000</v>
      </c>
      <c r="I33" s="345">
        <v>-107000</v>
      </c>
      <c r="J33" s="345">
        <v>-3000</v>
      </c>
      <c r="K33" s="345">
        <v>783000</v>
      </c>
      <c r="L33" s="345">
        <v>0</v>
      </c>
      <c r="M33" s="345">
        <v>-15000</v>
      </c>
      <c r="N33" s="306">
        <f>SUM(D33:M33)</f>
        <v>20020000</v>
      </c>
      <c r="P33" s="306">
        <f>-L33</f>
        <v>0</v>
      </c>
      <c r="Q33" s="341">
        <f>+'Sch 142 Impacts'!L38</f>
        <v>0</v>
      </c>
      <c r="R33" s="306">
        <f>SUM(P33:Q33)</f>
        <v>0</v>
      </c>
      <c r="S33" s="303"/>
      <c r="T33" s="306">
        <f>SUM(R33,N33)</f>
        <v>20020000</v>
      </c>
      <c r="U33" s="307">
        <f>+R33/N33</f>
        <v>0</v>
      </c>
    </row>
    <row r="34" spans="1:21" x14ac:dyDescent="0.25">
      <c r="A34" s="285">
        <f t="shared" si="0"/>
        <v>27</v>
      </c>
      <c r="B34" s="286"/>
      <c r="C34" s="301"/>
      <c r="D34" s="302"/>
      <c r="E34" s="302"/>
      <c r="F34" s="302"/>
      <c r="G34" s="302"/>
      <c r="H34" s="302"/>
      <c r="I34" s="302"/>
      <c r="J34" s="302"/>
      <c r="K34" s="302"/>
      <c r="L34" s="302"/>
      <c r="M34" s="302"/>
      <c r="N34" s="302"/>
      <c r="P34" s="302"/>
      <c r="Q34" s="302"/>
      <c r="R34" s="302"/>
      <c r="S34" s="303"/>
      <c r="T34" s="302"/>
      <c r="U34" s="304"/>
    </row>
    <row r="35" spans="1:21" x14ac:dyDescent="0.25">
      <c r="A35" s="285">
        <f t="shared" si="0"/>
        <v>28</v>
      </c>
      <c r="B35" s="286" t="s">
        <v>83</v>
      </c>
      <c r="C35" s="344">
        <v>2088697000</v>
      </c>
      <c r="D35" s="345">
        <v>8505000</v>
      </c>
      <c r="E35" s="345">
        <v>0</v>
      </c>
      <c r="F35" s="345">
        <v>0</v>
      </c>
      <c r="G35" s="345">
        <v>2260000</v>
      </c>
      <c r="H35" s="345">
        <v>69000</v>
      </c>
      <c r="I35" s="345">
        <v>-58000</v>
      </c>
      <c r="J35" s="345">
        <v>0</v>
      </c>
      <c r="K35" s="345">
        <v>625000</v>
      </c>
      <c r="L35" s="345">
        <v>0</v>
      </c>
      <c r="M35" s="345">
        <v>0</v>
      </c>
      <c r="N35" s="306">
        <f>SUM(D35:M35)</f>
        <v>11401000</v>
      </c>
      <c r="P35" s="306">
        <f>-L35</f>
        <v>0</v>
      </c>
      <c r="Q35" s="341">
        <f>+'Sch 142 Impacts'!L40</f>
        <v>0</v>
      </c>
      <c r="R35" s="306">
        <f>SUM(P35:Q35)</f>
        <v>0</v>
      </c>
      <c r="S35" s="303"/>
      <c r="T35" s="306">
        <f>SUM(R35,N35)</f>
        <v>11401000</v>
      </c>
      <c r="U35" s="307">
        <f>+R35/N35</f>
        <v>0</v>
      </c>
    </row>
    <row r="36" spans="1:21" x14ac:dyDescent="0.25">
      <c r="A36" s="285">
        <f t="shared" si="0"/>
        <v>29</v>
      </c>
      <c r="B36" s="286"/>
      <c r="C36" s="301"/>
      <c r="D36" s="302"/>
      <c r="E36" s="302"/>
      <c r="F36" s="302"/>
      <c r="G36" s="302"/>
      <c r="H36" s="302"/>
      <c r="I36" s="302"/>
      <c r="J36" s="302"/>
      <c r="K36" s="302"/>
      <c r="L36" s="302"/>
      <c r="M36" s="302"/>
      <c r="N36" s="302"/>
      <c r="P36" s="302"/>
      <c r="Q36" s="302"/>
      <c r="R36" s="302"/>
      <c r="S36" s="303"/>
      <c r="T36" s="302"/>
      <c r="U36" s="304"/>
    </row>
    <row r="37" spans="1:21" ht="13.8" thickBot="1" x14ac:dyDescent="0.3">
      <c r="A37" s="285">
        <f t="shared" si="0"/>
        <v>30</v>
      </c>
      <c r="B37" s="291" t="s">
        <v>84</v>
      </c>
      <c r="C37" s="308">
        <f t="shared" ref="C37:N37" si="17">SUM(C10,C19,C25,C27,C31,C33,C35)</f>
        <v>23518981000</v>
      </c>
      <c r="D37" s="309">
        <f t="shared" si="17"/>
        <v>2146668000</v>
      </c>
      <c r="E37" s="309">
        <f t="shared" si="17"/>
        <v>0</v>
      </c>
      <c r="F37" s="309">
        <f t="shared" si="17"/>
        <v>-48472000</v>
      </c>
      <c r="G37" s="309">
        <f t="shared" si="17"/>
        <v>116891000</v>
      </c>
      <c r="H37" s="309">
        <f t="shared" si="17"/>
        <v>18367000</v>
      </c>
      <c r="I37" s="309">
        <f t="shared" si="17"/>
        <v>-6268000</v>
      </c>
      <c r="J37" s="309">
        <f t="shared" si="17"/>
        <v>-680000</v>
      </c>
      <c r="K37" s="309">
        <f t="shared" si="17"/>
        <v>64544000</v>
      </c>
      <c r="L37" s="309">
        <f t="shared" si="17"/>
        <v>21891000</v>
      </c>
      <c r="M37" s="309">
        <f t="shared" si="17"/>
        <v>-82337000</v>
      </c>
      <c r="N37" s="309">
        <f t="shared" si="17"/>
        <v>2230604000</v>
      </c>
      <c r="P37" s="309">
        <f t="shared" ref="P37:T37" si="18">SUM(P10,P19,P25,P27,P31,P33,P35)</f>
        <v>-21891000</v>
      </c>
      <c r="Q37" s="309">
        <f>SUM(Q10,Q19,Q25,Q27,Q31,Q33,Q35)</f>
        <v>-832000</v>
      </c>
      <c r="R37" s="309">
        <f t="shared" si="18"/>
        <v>-22723000</v>
      </c>
      <c r="S37" s="303"/>
      <c r="T37" s="309">
        <f t="shared" si="18"/>
        <v>2207881000</v>
      </c>
      <c r="U37" s="310">
        <f>+R37/N37</f>
        <v>-1.018692694893401E-2</v>
      </c>
    </row>
    <row r="38" spans="1:21" ht="13.8" thickTop="1" x14ac:dyDescent="0.25">
      <c r="D38" s="288"/>
      <c r="N38" s="298"/>
    </row>
  </sheetData>
  <mergeCells count="4">
    <mergeCell ref="A1:U1"/>
    <mergeCell ref="A2:U2"/>
    <mergeCell ref="A3:U3"/>
    <mergeCell ref="A4:U4"/>
  </mergeCells>
  <printOptions horizontalCentered="1"/>
  <pageMargins left="0.25" right="0.25" top="0.75" bottom="0.75" header="0.3" footer="0.3"/>
  <pageSetup scale="52" orientation="landscape" blackAndWhite="1" r:id="rId1"/>
  <headerFooter>
    <oddHeader>&amp;RAdvice No. 2018-xx
Exhibit No. 15</oddHeader>
    <oddFooter>&amp;L&amp;F
&amp;A&amp;R&amp;D</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2D050"/>
    <pageSetUpPr fitToPage="1"/>
  </sheetPr>
  <dimension ref="A1:S86"/>
  <sheetViews>
    <sheetView zoomScaleNormal="100" workbookViewId="0">
      <selection activeCell="C48" sqref="C48"/>
    </sheetView>
  </sheetViews>
  <sheetFormatPr defaultColWidth="9.109375" defaultRowHeight="13.2" x14ac:dyDescent="0.25"/>
  <cols>
    <col min="1" max="1" width="24.88671875" style="277" bestFit="1" customWidth="1"/>
    <col min="2" max="2" width="15.109375" style="277" bestFit="1" customWidth="1"/>
    <col min="3" max="3" width="11.44140625" style="277" bestFit="1" customWidth="1"/>
    <col min="4" max="4" width="8.6640625" style="277" bestFit="1" customWidth="1"/>
    <col min="5" max="5" width="8.5546875" style="277" bestFit="1" customWidth="1"/>
    <col min="6" max="7" width="11.5546875" style="277" bestFit="1" customWidth="1"/>
    <col min="8" max="8" width="9.109375" style="277" bestFit="1" customWidth="1"/>
    <col min="9" max="9" width="7.6640625" style="277" bestFit="1" customWidth="1"/>
    <col min="10" max="12" width="7.88671875" style="277" bestFit="1" customWidth="1"/>
    <col min="13" max="13" width="8.5546875" style="277" bestFit="1" customWidth="1"/>
    <col min="14" max="14" width="10.44140625" style="277" bestFit="1" customWidth="1"/>
    <col min="15" max="16" width="8.5546875" style="277" bestFit="1" customWidth="1"/>
    <col min="17" max="17" width="9.44140625" style="277" customWidth="1"/>
    <col min="18" max="18" width="10.44140625" style="277" bestFit="1" customWidth="1"/>
    <col min="19" max="19" width="10.44140625" style="277" customWidth="1"/>
    <col min="20" max="16384" width="9.109375" style="277"/>
  </cols>
  <sheetData>
    <row r="1" spans="1:19" x14ac:dyDescent="0.25">
      <c r="A1" s="495" t="s">
        <v>0</v>
      </c>
      <c r="B1" s="495"/>
      <c r="C1" s="495"/>
      <c r="D1" s="495"/>
      <c r="E1" s="495"/>
      <c r="F1" s="495"/>
      <c r="G1" s="495"/>
      <c r="H1" s="495"/>
      <c r="I1" s="495"/>
      <c r="J1" s="495"/>
      <c r="K1" s="495"/>
      <c r="L1" s="495"/>
      <c r="M1" s="495"/>
      <c r="N1" s="495"/>
      <c r="O1" s="495"/>
      <c r="P1" s="495"/>
      <c r="Q1" s="495"/>
      <c r="R1" s="495"/>
      <c r="S1" s="495"/>
    </row>
    <row r="2" spans="1:19" x14ac:dyDescent="0.25">
      <c r="A2" s="495" t="str">
        <f>'Delivery Rate Change Calc'!A2:H2</f>
        <v>2018 Electric Decoupling Filing</v>
      </c>
      <c r="B2" s="495"/>
      <c r="C2" s="495"/>
      <c r="D2" s="495"/>
      <c r="E2" s="495"/>
      <c r="F2" s="495"/>
      <c r="G2" s="495"/>
      <c r="H2" s="495"/>
      <c r="I2" s="495"/>
      <c r="J2" s="495"/>
      <c r="K2" s="495"/>
      <c r="L2" s="495"/>
      <c r="M2" s="495"/>
      <c r="N2" s="495"/>
      <c r="O2" s="495"/>
      <c r="P2" s="495"/>
      <c r="Q2" s="495"/>
      <c r="R2" s="495"/>
      <c r="S2" s="495"/>
    </row>
    <row r="3" spans="1:19" x14ac:dyDescent="0.25">
      <c r="A3" s="488" t="s">
        <v>510</v>
      </c>
      <c r="B3" s="495"/>
      <c r="C3" s="495"/>
      <c r="D3" s="495"/>
      <c r="E3" s="495"/>
      <c r="F3" s="495"/>
      <c r="G3" s="495"/>
      <c r="H3" s="495"/>
      <c r="I3" s="495"/>
      <c r="J3" s="495"/>
      <c r="K3" s="495"/>
      <c r="L3" s="495"/>
      <c r="M3" s="495"/>
      <c r="N3" s="495"/>
      <c r="O3" s="495"/>
      <c r="P3" s="495"/>
      <c r="Q3" s="495"/>
      <c r="R3" s="495"/>
      <c r="S3" s="495"/>
    </row>
    <row r="4" spans="1:19" x14ac:dyDescent="0.25">
      <c r="A4" s="495" t="str">
        <f>'Delivery Rate Change Calc'!A4:H4</f>
        <v>Proposed Effective May 1, 2018</v>
      </c>
      <c r="B4" s="495"/>
      <c r="C4" s="495"/>
      <c r="D4" s="495"/>
      <c r="E4" s="495"/>
      <c r="F4" s="495"/>
      <c r="G4" s="495"/>
      <c r="H4" s="495"/>
      <c r="I4" s="495"/>
      <c r="J4" s="495"/>
      <c r="K4" s="495"/>
      <c r="L4" s="495"/>
      <c r="M4" s="495"/>
      <c r="N4" s="495"/>
      <c r="O4" s="495"/>
      <c r="P4" s="495"/>
      <c r="Q4" s="495"/>
      <c r="R4" s="495"/>
      <c r="S4" s="495"/>
    </row>
    <row r="6" spans="1:19" x14ac:dyDescent="0.25">
      <c r="C6" s="491" t="s">
        <v>124</v>
      </c>
      <c r="D6" s="491"/>
      <c r="E6" s="491"/>
      <c r="F6" s="491"/>
      <c r="G6" s="491"/>
      <c r="H6" s="491"/>
      <c r="I6" s="491"/>
      <c r="J6" s="491"/>
      <c r="K6" s="491"/>
      <c r="L6" s="491"/>
      <c r="M6" s="491"/>
      <c r="N6" s="491"/>
    </row>
    <row r="7" spans="1:19" ht="39.6" x14ac:dyDescent="0.25">
      <c r="A7" s="311" t="s">
        <v>125</v>
      </c>
      <c r="B7" s="311" t="s">
        <v>120</v>
      </c>
      <c r="C7" s="312" t="s">
        <v>517</v>
      </c>
      <c r="D7" s="312" t="s">
        <v>518</v>
      </c>
      <c r="E7" s="312" t="s">
        <v>519</v>
      </c>
      <c r="F7" s="312" t="s">
        <v>520</v>
      </c>
      <c r="G7" s="312" t="s">
        <v>521</v>
      </c>
      <c r="H7" s="312" t="s">
        <v>522</v>
      </c>
      <c r="I7" s="312" t="s">
        <v>523</v>
      </c>
      <c r="J7" s="312" t="s">
        <v>524</v>
      </c>
      <c r="K7" s="312" t="s">
        <v>525</v>
      </c>
      <c r="L7" s="312" t="s">
        <v>119</v>
      </c>
      <c r="M7" s="312" t="s">
        <v>526</v>
      </c>
      <c r="N7" s="313" t="s">
        <v>527</v>
      </c>
      <c r="O7" s="313" t="s">
        <v>528</v>
      </c>
      <c r="P7" s="313" t="s">
        <v>529</v>
      </c>
      <c r="Q7" s="312" t="s">
        <v>126</v>
      </c>
      <c r="R7" s="312" t="s">
        <v>530</v>
      </c>
      <c r="S7" s="311" t="s">
        <v>127</v>
      </c>
    </row>
    <row r="8" spans="1:19" x14ac:dyDescent="0.25">
      <c r="A8" s="277" t="s">
        <v>128</v>
      </c>
      <c r="B8" s="314">
        <f>ROUND(+D70,0)</f>
        <v>1215</v>
      </c>
      <c r="C8" s="315">
        <f t="shared" ref="C8:C19" si="0">ROUND($F$34+IF($B8&gt;600,(600*$F$38+(($B8-600)*$F$45)),$B8*$F$38),2)</f>
        <v>130.69</v>
      </c>
      <c r="D8" s="315">
        <f t="shared" ref="D8:D19" si="1">ROUND($B8*$F$56,2)</f>
        <v>0</v>
      </c>
      <c r="E8" s="315">
        <f t="shared" ref="E8:E19" si="2">ROUND($B8*$F$57,2)</f>
        <v>-3.03</v>
      </c>
      <c r="F8" s="315">
        <f t="shared" ref="F8:F19" si="3">ROUND($B8*$F$58,2)</f>
        <v>7.38</v>
      </c>
      <c r="G8" s="315">
        <f t="shared" ref="G8:G19" si="4">ROUND($B8*$F$39,2)</f>
        <v>1.1399999999999999</v>
      </c>
      <c r="H8" s="315">
        <f t="shared" ref="H8:H19" si="5">ROUND($B8*$F$59,2)</f>
        <v>-0.42</v>
      </c>
      <c r="I8" s="315">
        <f t="shared" ref="I8:I19" si="6">ROUND($B8*$F$60,2)</f>
        <v>-0.04</v>
      </c>
      <c r="J8" s="315">
        <f t="shared" ref="J8:J19" si="7">ROUND($B8*$F$40,2)</f>
        <v>4.38</v>
      </c>
      <c r="K8" s="315">
        <f t="shared" ref="K8:K19" si="8">ROUND($F$35+IF($B8&gt;600,(600*$F$41+(($B8-600)*$F$48)),$B8*$F$41),2)</f>
        <v>0</v>
      </c>
      <c r="L8" s="315">
        <f t="shared" ref="L8:L19" si="9">ROUND($B8*$F$42,2)</f>
        <v>1.46</v>
      </c>
      <c r="M8" s="315">
        <f t="shared" ref="M8:M19" si="10">ROUND($B8*$F$52,2)</f>
        <v>-9</v>
      </c>
      <c r="N8" s="315">
        <f>SUM(C8:M8)</f>
        <v>132.56</v>
      </c>
      <c r="O8" s="315">
        <f t="shared" ref="O8:O19" si="11">-L8</f>
        <v>-1.46</v>
      </c>
      <c r="P8" s="315">
        <f>ROUND($B8*$G$42,2)</f>
        <v>-1.37</v>
      </c>
      <c r="Q8" s="316">
        <f t="shared" ref="Q8:Q19" si="12">SUM(O8:P8)</f>
        <v>-2.83</v>
      </c>
      <c r="R8" s="316">
        <f t="shared" ref="R8:R19" si="13">+N8+Q8</f>
        <v>129.72999999999999</v>
      </c>
      <c r="S8" s="317">
        <f t="shared" ref="S8:S19" si="14">+Q8/N8</f>
        <v>-2.1348823174411589E-2</v>
      </c>
    </row>
    <row r="9" spans="1:19" x14ac:dyDescent="0.25">
      <c r="A9" s="277" t="s">
        <v>129</v>
      </c>
      <c r="B9" s="314">
        <f t="shared" ref="B9:B19" si="15">ROUND(+D71,0)</f>
        <v>1012</v>
      </c>
      <c r="C9" s="315">
        <f t="shared" si="0"/>
        <v>108.12</v>
      </c>
      <c r="D9" s="315">
        <f t="shared" si="1"/>
        <v>0</v>
      </c>
      <c r="E9" s="315">
        <f t="shared" si="2"/>
        <v>-2.52</v>
      </c>
      <c r="F9" s="315">
        <f t="shared" si="3"/>
        <v>6.15</v>
      </c>
      <c r="G9" s="315">
        <f t="shared" si="4"/>
        <v>0.95</v>
      </c>
      <c r="H9" s="315">
        <f t="shared" si="5"/>
        <v>-0.35</v>
      </c>
      <c r="I9" s="315">
        <f t="shared" si="6"/>
        <v>-0.04</v>
      </c>
      <c r="J9" s="315">
        <f t="shared" si="7"/>
        <v>3.65</v>
      </c>
      <c r="K9" s="315">
        <f t="shared" si="8"/>
        <v>0</v>
      </c>
      <c r="L9" s="315">
        <f t="shared" si="9"/>
        <v>1.22</v>
      </c>
      <c r="M9" s="315">
        <f t="shared" si="10"/>
        <v>-7.49</v>
      </c>
      <c r="N9" s="315">
        <f t="shared" ref="N9:N19" si="16">SUM(C9:M9)</f>
        <v>109.69000000000003</v>
      </c>
      <c r="O9" s="315">
        <f t="shared" si="11"/>
        <v>-1.22</v>
      </c>
      <c r="P9" s="315">
        <f t="shared" ref="P9:P19" si="17">ROUND($B9*$G$42,2)</f>
        <v>-1.1399999999999999</v>
      </c>
      <c r="Q9" s="316">
        <f t="shared" si="12"/>
        <v>-2.36</v>
      </c>
      <c r="R9" s="316">
        <f t="shared" si="13"/>
        <v>107.33000000000003</v>
      </c>
      <c r="S9" s="317">
        <f t="shared" si="14"/>
        <v>-2.1515179141216149E-2</v>
      </c>
    </row>
    <row r="10" spans="1:19" x14ac:dyDescent="0.25">
      <c r="A10" s="277" t="s">
        <v>130</v>
      </c>
      <c r="B10" s="314">
        <f t="shared" si="15"/>
        <v>1006</v>
      </c>
      <c r="C10" s="315">
        <f t="shared" si="0"/>
        <v>107.45</v>
      </c>
      <c r="D10" s="315">
        <f t="shared" si="1"/>
        <v>0</v>
      </c>
      <c r="E10" s="315">
        <f t="shared" si="2"/>
        <v>-2.5099999999999998</v>
      </c>
      <c r="F10" s="315">
        <f t="shared" si="3"/>
        <v>6.11</v>
      </c>
      <c r="G10" s="315">
        <f t="shared" si="4"/>
        <v>0.94</v>
      </c>
      <c r="H10" s="315">
        <f t="shared" si="5"/>
        <v>-0.35</v>
      </c>
      <c r="I10" s="315">
        <f t="shared" si="6"/>
        <v>-0.04</v>
      </c>
      <c r="J10" s="315">
        <f t="shared" si="7"/>
        <v>3.63</v>
      </c>
      <c r="K10" s="315">
        <f t="shared" si="8"/>
        <v>0</v>
      </c>
      <c r="L10" s="315">
        <f t="shared" si="9"/>
        <v>1.21</v>
      </c>
      <c r="M10" s="315">
        <f t="shared" si="10"/>
        <v>-7.45</v>
      </c>
      <c r="N10" s="315">
        <f t="shared" si="16"/>
        <v>108.98999999999998</v>
      </c>
      <c r="O10" s="315">
        <f t="shared" si="11"/>
        <v>-1.21</v>
      </c>
      <c r="P10" s="315">
        <f t="shared" si="17"/>
        <v>-1.1299999999999999</v>
      </c>
      <c r="Q10" s="316">
        <f t="shared" si="12"/>
        <v>-2.34</v>
      </c>
      <c r="R10" s="316">
        <f t="shared" si="13"/>
        <v>106.64999999999998</v>
      </c>
      <c r="S10" s="317">
        <f t="shared" si="14"/>
        <v>-2.1469859620148642E-2</v>
      </c>
    </row>
    <row r="11" spans="1:19" x14ac:dyDescent="0.25">
      <c r="A11" s="277" t="s">
        <v>131</v>
      </c>
      <c r="B11" s="314">
        <f t="shared" si="15"/>
        <v>828</v>
      </c>
      <c r="C11" s="315">
        <f t="shared" si="0"/>
        <v>87.66</v>
      </c>
      <c r="D11" s="315">
        <f t="shared" si="1"/>
        <v>0</v>
      </c>
      <c r="E11" s="315">
        <f t="shared" si="2"/>
        <v>-2.06</v>
      </c>
      <c r="F11" s="315">
        <f t="shared" si="3"/>
        <v>5.03</v>
      </c>
      <c r="G11" s="315">
        <f t="shared" si="4"/>
        <v>0.78</v>
      </c>
      <c r="H11" s="315">
        <f t="shared" si="5"/>
        <v>-0.28999999999999998</v>
      </c>
      <c r="I11" s="315">
        <f t="shared" si="6"/>
        <v>-0.03</v>
      </c>
      <c r="J11" s="315">
        <f t="shared" si="7"/>
        <v>2.98</v>
      </c>
      <c r="K11" s="315">
        <f t="shared" si="8"/>
        <v>0</v>
      </c>
      <c r="L11" s="315">
        <f t="shared" si="9"/>
        <v>0.99</v>
      </c>
      <c r="M11" s="315">
        <f t="shared" si="10"/>
        <v>-6.13</v>
      </c>
      <c r="N11" s="315">
        <f t="shared" si="16"/>
        <v>88.929999999999993</v>
      </c>
      <c r="O11" s="315">
        <f t="shared" si="11"/>
        <v>-0.99</v>
      </c>
      <c r="P11" s="315">
        <f t="shared" si="17"/>
        <v>-0.93</v>
      </c>
      <c r="Q11" s="316">
        <f t="shared" si="12"/>
        <v>-1.92</v>
      </c>
      <c r="R11" s="316">
        <f t="shared" si="13"/>
        <v>87.009999999999991</v>
      </c>
      <c r="S11" s="317">
        <f t="shared" si="14"/>
        <v>-2.1590014618239065E-2</v>
      </c>
    </row>
    <row r="12" spans="1:19" x14ac:dyDescent="0.25">
      <c r="A12" s="277" t="s">
        <v>132</v>
      </c>
      <c r="B12" s="314">
        <f t="shared" si="15"/>
        <v>716</v>
      </c>
      <c r="C12" s="315">
        <f t="shared" si="0"/>
        <v>75.209999999999994</v>
      </c>
      <c r="D12" s="315">
        <f t="shared" si="1"/>
        <v>0</v>
      </c>
      <c r="E12" s="315">
        <f t="shared" si="2"/>
        <v>-1.78</v>
      </c>
      <c r="F12" s="315">
        <f t="shared" si="3"/>
        <v>4.3499999999999996</v>
      </c>
      <c r="G12" s="315">
        <f t="shared" si="4"/>
        <v>0.67</v>
      </c>
      <c r="H12" s="315">
        <f t="shared" si="5"/>
        <v>-0.25</v>
      </c>
      <c r="I12" s="315">
        <f t="shared" si="6"/>
        <v>-0.03</v>
      </c>
      <c r="J12" s="315">
        <f t="shared" si="7"/>
        <v>2.58</v>
      </c>
      <c r="K12" s="315">
        <f t="shared" si="8"/>
        <v>0</v>
      </c>
      <c r="L12" s="315">
        <f t="shared" si="9"/>
        <v>0.86</v>
      </c>
      <c r="M12" s="315">
        <f t="shared" si="10"/>
        <v>-5.3</v>
      </c>
      <c r="N12" s="315">
        <f t="shared" si="16"/>
        <v>76.309999999999988</v>
      </c>
      <c r="O12" s="315">
        <f t="shared" si="11"/>
        <v>-0.86</v>
      </c>
      <c r="P12" s="315">
        <f t="shared" si="17"/>
        <v>-0.81</v>
      </c>
      <c r="Q12" s="316">
        <f t="shared" si="12"/>
        <v>-1.67</v>
      </c>
      <c r="R12" s="316">
        <f t="shared" si="13"/>
        <v>74.639999999999986</v>
      </c>
      <c r="S12" s="317">
        <f t="shared" si="14"/>
        <v>-2.1884418817979298E-2</v>
      </c>
    </row>
    <row r="13" spans="1:19" x14ac:dyDescent="0.25">
      <c r="A13" s="277" t="s">
        <v>133</v>
      </c>
      <c r="B13" s="314">
        <f t="shared" si="15"/>
        <v>661</v>
      </c>
      <c r="C13" s="315">
        <f t="shared" si="0"/>
        <v>69.09</v>
      </c>
      <c r="D13" s="315">
        <f t="shared" si="1"/>
        <v>0</v>
      </c>
      <c r="E13" s="315">
        <f t="shared" si="2"/>
        <v>-1.65</v>
      </c>
      <c r="F13" s="315">
        <f t="shared" si="3"/>
        <v>4.0199999999999996</v>
      </c>
      <c r="G13" s="315">
        <f t="shared" si="4"/>
        <v>0.62</v>
      </c>
      <c r="H13" s="315">
        <f t="shared" si="5"/>
        <v>-0.23</v>
      </c>
      <c r="I13" s="315">
        <f t="shared" si="6"/>
        <v>-0.02</v>
      </c>
      <c r="J13" s="315">
        <f t="shared" si="7"/>
        <v>2.38</v>
      </c>
      <c r="K13" s="315">
        <f t="shared" si="8"/>
        <v>0</v>
      </c>
      <c r="L13" s="315">
        <f t="shared" si="9"/>
        <v>0.79</v>
      </c>
      <c r="M13" s="315">
        <f t="shared" si="10"/>
        <v>-4.9000000000000004</v>
      </c>
      <c r="N13" s="315">
        <f t="shared" si="16"/>
        <v>70.099999999999994</v>
      </c>
      <c r="O13" s="315">
        <f t="shared" si="11"/>
        <v>-0.79</v>
      </c>
      <c r="P13" s="315">
        <f t="shared" si="17"/>
        <v>-0.75</v>
      </c>
      <c r="Q13" s="316">
        <f t="shared" si="12"/>
        <v>-1.54</v>
      </c>
      <c r="R13" s="316">
        <f t="shared" si="13"/>
        <v>68.559999999999988</v>
      </c>
      <c r="S13" s="317">
        <f t="shared" si="14"/>
        <v>-2.1968616262482171E-2</v>
      </c>
    </row>
    <row r="14" spans="1:19" x14ac:dyDescent="0.25">
      <c r="A14" s="277" t="s">
        <v>134</v>
      </c>
      <c r="B14" s="314">
        <f t="shared" si="15"/>
        <v>674</v>
      </c>
      <c r="C14" s="315">
        <f t="shared" si="0"/>
        <v>70.540000000000006</v>
      </c>
      <c r="D14" s="315">
        <f t="shared" si="1"/>
        <v>0</v>
      </c>
      <c r="E14" s="315">
        <f t="shared" si="2"/>
        <v>-1.68</v>
      </c>
      <c r="F14" s="315">
        <f t="shared" si="3"/>
        <v>4.09</v>
      </c>
      <c r="G14" s="315">
        <f t="shared" si="4"/>
        <v>0.63</v>
      </c>
      <c r="H14" s="315">
        <f t="shared" si="5"/>
        <v>-0.23</v>
      </c>
      <c r="I14" s="315">
        <f t="shared" si="6"/>
        <v>-0.02</v>
      </c>
      <c r="J14" s="315">
        <f t="shared" si="7"/>
        <v>2.4300000000000002</v>
      </c>
      <c r="K14" s="315">
        <f t="shared" si="8"/>
        <v>0</v>
      </c>
      <c r="L14" s="315">
        <f t="shared" si="9"/>
        <v>0.81</v>
      </c>
      <c r="M14" s="315">
        <f t="shared" si="10"/>
        <v>-4.99</v>
      </c>
      <c r="N14" s="315">
        <f t="shared" si="16"/>
        <v>71.580000000000013</v>
      </c>
      <c r="O14" s="315">
        <f t="shared" si="11"/>
        <v>-0.81</v>
      </c>
      <c r="P14" s="315">
        <f t="shared" si="17"/>
        <v>-0.76</v>
      </c>
      <c r="Q14" s="316">
        <f t="shared" si="12"/>
        <v>-1.57</v>
      </c>
      <c r="R14" s="316">
        <f t="shared" si="13"/>
        <v>70.010000000000019</v>
      </c>
      <c r="S14" s="317">
        <f t="shared" si="14"/>
        <v>-2.1933500977926793E-2</v>
      </c>
    </row>
    <row r="15" spans="1:19" x14ac:dyDescent="0.25">
      <c r="A15" s="277" t="s">
        <v>135</v>
      </c>
      <c r="B15" s="314">
        <f t="shared" si="15"/>
        <v>667</v>
      </c>
      <c r="C15" s="315">
        <f t="shared" si="0"/>
        <v>69.760000000000005</v>
      </c>
      <c r="D15" s="315">
        <f t="shared" si="1"/>
        <v>0</v>
      </c>
      <c r="E15" s="315">
        <f t="shared" si="2"/>
        <v>-1.66</v>
      </c>
      <c r="F15" s="315">
        <f t="shared" si="3"/>
        <v>4.05</v>
      </c>
      <c r="G15" s="315">
        <f t="shared" si="4"/>
        <v>0.62</v>
      </c>
      <c r="H15" s="315">
        <f t="shared" si="5"/>
        <v>-0.23</v>
      </c>
      <c r="I15" s="315">
        <f t="shared" si="6"/>
        <v>-0.02</v>
      </c>
      <c r="J15" s="315">
        <f t="shared" si="7"/>
        <v>2.4</v>
      </c>
      <c r="K15" s="315">
        <f t="shared" si="8"/>
        <v>0</v>
      </c>
      <c r="L15" s="315">
        <f t="shared" si="9"/>
        <v>0.8</v>
      </c>
      <c r="M15" s="315">
        <f t="shared" si="10"/>
        <v>-4.9400000000000004</v>
      </c>
      <c r="N15" s="315">
        <f t="shared" si="16"/>
        <v>70.780000000000015</v>
      </c>
      <c r="O15" s="315">
        <f t="shared" si="11"/>
        <v>-0.8</v>
      </c>
      <c r="P15" s="315">
        <f t="shared" si="17"/>
        <v>-0.75</v>
      </c>
      <c r="Q15" s="316">
        <f t="shared" si="12"/>
        <v>-1.55</v>
      </c>
      <c r="R15" s="316">
        <f t="shared" si="13"/>
        <v>69.230000000000018</v>
      </c>
      <c r="S15" s="317">
        <f t="shared" si="14"/>
        <v>-2.1898841480644245E-2</v>
      </c>
    </row>
    <row r="16" spans="1:19" x14ac:dyDescent="0.25">
      <c r="A16" s="277" t="s">
        <v>136</v>
      </c>
      <c r="B16" s="314">
        <f t="shared" si="15"/>
        <v>660</v>
      </c>
      <c r="C16" s="315">
        <f t="shared" si="0"/>
        <v>68.98</v>
      </c>
      <c r="D16" s="315">
        <f t="shared" si="1"/>
        <v>0</v>
      </c>
      <c r="E16" s="315">
        <f t="shared" si="2"/>
        <v>-1.64</v>
      </c>
      <c r="F16" s="315">
        <f t="shared" si="3"/>
        <v>4.01</v>
      </c>
      <c r="G16" s="315">
        <f t="shared" si="4"/>
        <v>0.62</v>
      </c>
      <c r="H16" s="315">
        <f t="shared" si="5"/>
        <v>-0.23</v>
      </c>
      <c r="I16" s="315">
        <f t="shared" si="6"/>
        <v>-0.02</v>
      </c>
      <c r="J16" s="315">
        <f t="shared" si="7"/>
        <v>2.38</v>
      </c>
      <c r="K16" s="315">
        <f t="shared" si="8"/>
        <v>0</v>
      </c>
      <c r="L16" s="315">
        <f t="shared" si="9"/>
        <v>0.79</v>
      </c>
      <c r="M16" s="315">
        <f t="shared" si="10"/>
        <v>-4.8899999999999997</v>
      </c>
      <c r="N16" s="315">
        <f t="shared" si="16"/>
        <v>70.000000000000014</v>
      </c>
      <c r="O16" s="315">
        <f t="shared" si="11"/>
        <v>-0.79</v>
      </c>
      <c r="P16" s="315">
        <f t="shared" si="17"/>
        <v>-0.74</v>
      </c>
      <c r="Q16" s="316">
        <f t="shared" si="12"/>
        <v>-1.53</v>
      </c>
      <c r="R16" s="316">
        <f t="shared" si="13"/>
        <v>68.470000000000013</v>
      </c>
      <c r="S16" s="317">
        <f t="shared" si="14"/>
        <v>-2.1857142857142853E-2</v>
      </c>
    </row>
    <row r="17" spans="1:19" x14ac:dyDescent="0.25">
      <c r="A17" s="277" t="s">
        <v>137</v>
      </c>
      <c r="B17" s="314">
        <f t="shared" si="15"/>
        <v>803</v>
      </c>
      <c r="C17" s="315">
        <f t="shared" si="0"/>
        <v>84.88</v>
      </c>
      <c r="D17" s="315">
        <f t="shared" si="1"/>
        <v>0</v>
      </c>
      <c r="E17" s="315">
        <f t="shared" si="2"/>
        <v>-2</v>
      </c>
      <c r="F17" s="315">
        <f t="shared" si="3"/>
        <v>4.88</v>
      </c>
      <c r="G17" s="315">
        <f t="shared" si="4"/>
        <v>0.75</v>
      </c>
      <c r="H17" s="315">
        <f t="shared" si="5"/>
        <v>-0.28000000000000003</v>
      </c>
      <c r="I17" s="315">
        <f t="shared" si="6"/>
        <v>-0.03</v>
      </c>
      <c r="J17" s="315">
        <f t="shared" si="7"/>
        <v>2.89</v>
      </c>
      <c r="K17" s="315">
        <f t="shared" si="8"/>
        <v>0</v>
      </c>
      <c r="L17" s="315">
        <f t="shared" si="9"/>
        <v>0.96</v>
      </c>
      <c r="M17" s="315">
        <f t="shared" si="10"/>
        <v>-5.95</v>
      </c>
      <c r="N17" s="315">
        <f t="shared" si="16"/>
        <v>86.09999999999998</v>
      </c>
      <c r="O17" s="315">
        <f t="shared" si="11"/>
        <v>-0.96</v>
      </c>
      <c r="P17" s="315">
        <f t="shared" si="17"/>
        <v>-0.91</v>
      </c>
      <c r="Q17" s="316">
        <f t="shared" si="12"/>
        <v>-1.87</v>
      </c>
      <c r="R17" s="316">
        <f t="shared" si="13"/>
        <v>84.229999999999976</v>
      </c>
      <c r="S17" s="317">
        <f t="shared" si="14"/>
        <v>-2.1718931475029041E-2</v>
      </c>
    </row>
    <row r="18" spans="1:19" x14ac:dyDescent="0.25">
      <c r="A18" s="277" t="s">
        <v>138</v>
      </c>
      <c r="B18" s="314">
        <f t="shared" si="15"/>
        <v>991</v>
      </c>
      <c r="C18" s="315">
        <f t="shared" si="0"/>
        <v>105.79</v>
      </c>
      <c r="D18" s="315">
        <f t="shared" si="1"/>
        <v>0</v>
      </c>
      <c r="E18" s="315">
        <f t="shared" si="2"/>
        <v>-2.4700000000000002</v>
      </c>
      <c r="F18" s="315">
        <f t="shared" si="3"/>
        <v>6.02</v>
      </c>
      <c r="G18" s="315">
        <f t="shared" si="4"/>
        <v>0.93</v>
      </c>
      <c r="H18" s="315">
        <f t="shared" si="5"/>
        <v>-0.34</v>
      </c>
      <c r="I18" s="315">
        <f t="shared" si="6"/>
        <v>-0.03</v>
      </c>
      <c r="J18" s="315">
        <f t="shared" si="7"/>
        <v>3.57</v>
      </c>
      <c r="K18" s="315">
        <f t="shared" si="8"/>
        <v>0</v>
      </c>
      <c r="L18" s="315">
        <f t="shared" si="9"/>
        <v>1.19</v>
      </c>
      <c r="M18" s="315">
        <f t="shared" si="10"/>
        <v>-7.34</v>
      </c>
      <c r="N18" s="315">
        <f t="shared" si="16"/>
        <v>107.32</v>
      </c>
      <c r="O18" s="315">
        <f t="shared" si="11"/>
        <v>-1.19</v>
      </c>
      <c r="P18" s="315">
        <f t="shared" si="17"/>
        <v>-1.1200000000000001</v>
      </c>
      <c r="Q18" s="316">
        <f t="shared" si="12"/>
        <v>-2.31</v>
      </c>
      <c r="R18" s="316">
        <f t="shared" si="13"/>
        <v>105.00999999999999</v>
      </c>
      <c r="S18" s="317">
        <f t="shared" si="14"/>
        <v>-2.1524412970555351E-2</v>
      </c>
    </row>
    <row r="19" spans="1:19" x14ac:dyDescent="0.25">
      <c r="A19" s="277" t="s">
        <v>139</v>
      </c>
      <c r="B19" s="314">
        <f t="shared" si="15"/>
        <v>1257</v>
      </c>
      <c r="C19" s="315">
        <f t="shared" si="0"/>
        <v>135.36000000000001</v>
      </c>
      <c r="D19" s="315">
        <f t="shared" si="1"/>
        <v>0</v>
      </c>
      <c r="E19" s="315">
        <f t="shared" si="2"/>
        <v>-3.13</v>
      </c>
      <c r="F19" s="315">
        <f t="shared" si="3"/>
        <v>7.64</v>
      </c>
      <c r="G19" s="315">
        <f t="shared" si="4"/>
        <v>1.18</v>
      </c>
      <c r="H19" s="315">
        <f t="shared" si="5"/>
        <v>-0.43</v>
      </c>
      <c r="I19" s="315">
        <f t="shared" si="6"/>
        <v>-0.04</v>
      </c>
      <c r="J19" s="315">
        <f t="shared" si="7"/>
        <v>4.53</v>
      </c>
      <c r="K19" s="315">
        <f t="shared" si="8"/>
        <v>0</v>
      </c>
      <c r="L19" s="315">
        <f t="shared" si="9"/>
        <v>1.51</v>
      </c>
      <c r="M19" s="315">
        <f t="shared" si="10"/>
        <v>-9.31</v>
      </c>
      <c r="N19" s="315">
        <f t="shared" si="16"/>
        <v>137.31</v>
      </c>
      <c r="O19" s="315">
        <f t="shared" si="11"/>
        <v>-1.51</v>
      </c>
      <c r="P19" s="315">
        <f t="shared" si="17"/>
        <v>-1.42</v>
      </c>
      <c r="Q19" s="316">
        <f t="shared" si="12"/>
        <v>-2.9299999999999997</v>
      </c>
      <c r="R19" s="316">
        <f t="shared" si="13"/>
        <v>134.38</v>
      </c>
      <c r="S19" s="317">
        <f t="shared" si="14"/>
        <v>-2.1338576942684435E-2</v>
      </c>
    </row>
    <row r="20" spans="1:19" x14ac:dyDescent="0.25">
      <c r="C20" s="316"/>
      <c r="D20" s="316"/>
      <c r="E20" s="316"/>
      <c r="F20" s="316"/>
      <c r="G20" s="316"/>
      <c r="H20" s="316"/>
      <c r="I20" s="316"/>
      <c r="J20" s="316"/>
      <c r="K20" s="316"/>
      <c r="L20" s="316"/>
      <c r="M20" s="316"/>
      <c r="N20" s="315"/>
      <c r="O20" s="315"/>
      <c r="P20" s="315"/>
      <c r="Q20" s="316"/>
      <c r="R20" s="316"/>
      <c r="S20" s="317"/>
    </row>
    <row r="21" spans="1:19" ht="13.8" thickBot="1" x14ac:dyDescent="0.3">
      <c r="A21" s="318" t="s">
        <v>140</v>
      </c>
      <c r="B21" s="319">
        <f>SUM(B8:B20)</f>
        <v>10490</v>
      </c>
      <c r="C21" s="320">
        <f>SUM(C8:C20)</f>
        <v>1113.5299999999997</v>
      </c>
      <c r="D21" s="320">
        <f>SUM(D8:D20)</f>
        <v>0</v>
      </c>
      <c r="E21" s="320">
        <f>SUM(E8:E20)</f>
        <v>-26.129999999999995</v>
      </c>
      <c r="F21" s="320">
        <f t="shared" ref="F21:R21" si="18">SUM(F8:F20)</f>
        <v>63.730000000000004</v>
      </c>
      <c r="G21" s="320">
        <f t="shared" si="18"/>
        <v>9.83</v>
      </c>
      <c r="H21" s="320">
        <f t="shared" si="18"/>
        <v>-3.6300000000000003</v>
      </c>
      <c r="I21" s="320">
        <f t="shared" si="18"/>
        <v>-0.35999999999999993</v>
      </c>
      <c r="J21" s="320">
        <f t="shared" si="18"/>
        <v>37.799999999999997</v>
      </c>
      <c r="K21" s="320">
        <f t="shared" si="18"/>
        <v>0</v>
      </c>
      <c r="L21" s="320">
        <f t="shared" si="18"/>
        <v>12.59</v>
      </c>
      <c r="M21" s="320">
        <f t="shared" si="18"/>
        <v>-77.69</v>
      </c>
      <c r="N21" s="321">
        <f t="shared" si="18"/>
        <v>1129.67</v>
      </c>
      <c r="O21" s="321">
        <f t="shared" si="18"/>
        <v>-12.59</v>
      </c>
      <c r="P21" s="321">
        <f t="shared" si="18"/>
        <v>-11.83</v>
      </c>
      <c r="Q21" s="320">
        <f t="shared" si="18"/>
        <v>-24.42</v>
      </c>
      <c r="R21" s="320">
        <f t="shared" si="18"/>
        <v>1105.25</v>
      </c>
      <c r="S21" s="322">
        <f>+Q21/N21</f>
        <v>-2.1616932378482213E-2</v>
      </c>
    </row>
    <row r="22" spans="1:19" ht="13.8" thickTop="1" x14ac:dyDescent="0.25">
      <c r="A22" s="318"/>
      <c r="C22" s="323"/>
      <c r="D22" s="323"/>
      <c r="E22" s="323"/>
      <c r="F22" s="323"/>
      <c r="G22" s="323"/>
      <c r="H22" s="323"/>
      <c r="I22" s="323"/>
      <c r="J22" s="323"/>
      <c r="K22" s="323"/>
      <c r="L22" s="323"/>
      <c r="M22" s="323"/>
      <c r="N22" s="324"/>
      <c r="O22" s="324"/>
      <c r="P22" s="324"/>
      <c r="Q22" s="323"/>
      <c r="R22" s="323"/>
      <c r="S22" s="325"/>
    </row>
    <row r="23" spans="1:19" ht="13.8" thickBot="1" x14ac:dyDescent="0.3">
      <c r="A23" s="326" t="s">
        <v>141</v>
      </c>
      <c r="B23" s="319">
        <f>ROUND(+B21/12,0)</f>
        <v>874</v>
      </c>
      <c r="C23" s="320">
        <f>+C21/12</f>
        <v>92.794166666666641</v>
      </c>
      <c r="D23" s="320">
        <f>+D21/12</f>
        <v>0</v>
      </c>
      <c r="E23" s="320">
        <f>+E21/12</f>
        <v>-2.1774999999999998</v>
      </c>
      <c r="F23" s="320">
        <f t="shared" ref="F23:R23" si="19">+F21/12</f>
        <v>5.310833333333334</v>
      </c>
      <c r="G23" s="320">
        <f t="shared" si="19"/>
        <v>0.81916666666666671</v>
      </c>
      <c r="H23" s="320">
        <f t="shared" si="19"/>
        <v>-0.30250000000000005</v>
      </c>
      <c r="I23" s="320">
        <f t="shared" si="19"/>
        <v>-2.9999999999999995E-2</v>
      </c>
      <c r="J23" s="320">
        <f t="shared" si="19"/>
        <v>3.15</v>
      </c>
      <c r="K23" s="320">
        <f t="shared" si="19"/>
        <v>0</v>
      </c>
      <c r="L23" s="320">
        <f t="shared" si="19"/>
        <v>1.0491666666666666</v>
      </c>
      <c r="M23" s="320">
        <f t="shared" si="19"/>
        <v>-6.4741666666666662</v>
      </c>
      <c r="N23" s="321">
        <f t="shared" si="19"/>
        <v>94.139166666666668</v>
      </c>
      <c r="O23" s="321">
        <f>-L23</f>
        <v>-1.0491666666666666</v>
      </c>
      <c r="P23" s="321">
        <f t="shared" ref="P23:P29" si="20">ROUND($B23*$G$42,2)</f>
        <v>-0.99</v>
      </c>
      <c r="Q23" s="321">
        <f t="shared" si="19"/>
        <v>-2.0350000000000001</v>
      </c>
      <c r="R23" s="320">
        <f t="shared" si="19"/>
        <v>92.104166666666671</v>
      </c>
      <c r="S23" s="322">
        <f>+Q23/N23</f>
        <v>-2.1616932378482213E-2</v>
      </c>
    </row>
    <row r="24" spans="1:19" ht="13.8" thickTop="1" x14ac:dyDescent="0.25">
      <c r="C24" s="323"/>
      <c r="D24" s="323"/>
      <c r="E24" s="323"/>
      <c r="F24" s="323"/>
      <c r="G24" s="323"/>
      <c r="H24" s="323"/>
      <c r="I24" s="323"/>
      <c r="J24" s="323"/>
      <c r="K24" s="323"/>
      <c r="L24" s="323"/>
      <c r="M24" s="323"/>
      <c r="N24" s="324"/>
      <c r="O24" s="324"/>
      <c r="P24" s="324"/>
      <c r="Q24" s="324"/>
      <c r="R24" s="323"/>
    </row>
    <row r="25" spans="1:19" x14ac:dyDescent="0.25">
      <c r="A25" s="327" t="s">
        <v>531</v>
      </c>
      <c r="B25" s="328"/>
      <c r="C25" s="329">
        <f>+C21/$B$21*100</f>
        <v>10.615157292659672</v>
      </c>
      <c r="D25" s="329">
        <f t="shared" ref="D25:R25" si="21">+D21/$B$21*100</f>
        <v>0</v>
      </c>
      <c r="E25" s="329">
        <f t="shared" si="21"/>
        <v>-0.2490943755958055</v>
      </c>
      <c r="F25" s="329">
        <f t="shared" si="21"/>
        <v>0.60753098188751198</v>
      </c>
      <c r="G25" s="329">
        <f t="shared" si="21"/>
        <v>9.3708293612964733E-2</v>
      </c>
      <c r="H25" s="329">
        <f t="shared" si="21"/>
        <v>-3.4604385128693994E-2</v>
      </c>
      <c r="I25" s="329">
        <f t="shared" si="21"/>
        <v>-3.4318398474737838E-3</v>
      </c>
      <c r="J25" s="329">
        <f t="shared" si="21"/>
        <v>0.36034318398474735</v>
      </c>
      <c r="K25" s="329">
        <f t="shared" si="21"/>
        <v>0</v>
      </c>
      <c r="L25" s="329">
        <f t="shared" si="21"/>
        <v>0.12001906577693042</v>
      </c>
      <c r="M25" s="329">
        <f t="shared" si="21"/>
        <v>-0.74061010486177314</v>
      </c>
      <c r="N25" s="329">
        <f t="shared" si="21"/>
        <v>10.769018112488085</v>
      </c>
      <c r="O25" s="329">
        <f t="shared" si="21"/>
        <v>-0.12001906577693042</v>
      </c>
      <c r="P25" s="329">
        <f t="shared" si="21"/>
        <v>-0.11277407054337465</v>
      </c>
      <c r="Q25" s="329">
        <f t="shared" si="21"/>
        <v>-0.23279313632030507</v>
      </c>
      <c r="R25" s="329">
        <f t="shared" si="21"/>
        <v>10.536224976167778</v>
      </c>
      <c r="S25" s="317"/>
    </row>
    <row r="26" spans="1:19" x14ac:dyDescent="0.25">
      <c r="C26" s="323"/>
      <c r="D26" s="323"/>
      <c r="E26" s="323"/>
      <c r="F26" s="323"/>
      <c r="G26" s="323"/>
      <c r="H26" s="323"/>
      <c r="I26" s="323"/>
      <c r="J26" s="323"/>
      <c r="K26" s="323"/>
      <c r="L26" s="323"/>
      <c r="M26" s="323"/>
      <c r="N26" s="324"/>
      <c r="O26" s="324"/>
      <c r="P26" s="324"/>
      <c r="Q26" s="324"/>
      <c r="R26" s="323"/>
    </row>
    <row r="27" spans="1:19" ht="13.8" thickBot="1" x14ac:dyDescent="0.3">
      <c r="A27" s="326" t="s">
        <v>532</v>
      </c>
      <c r="B27" s="319">
        <v>1000</v>
      </c>
      <c r="C27" s="320">
        <f>ROUND($F$34+IF($B27&gt;600,(600*$F$38+(($B27-600)*$F$45)),$B27*$F$38),2)</f>
        <v>106.79</v>
      </c>
      <c r="D27" s="320">
        <f>ROUND($B27*$F$56,2)</f>
        <v>0</v>
      </c>
      <c r="E27" s="320">
        <f>ROUND($B27*$F$57,2)</f>
        <v>-2.4900000000000002</v>
      </c>
      <c r="F27" s="320">
        <f>ROUND($B27*$F$58,2)</f>
        <v>6.08</v>
      </c>
      <c r="G27" s="320">
        <f>ROUND($B27*$F$39,2)</f>
        <v>0.94</v>
      </c>
      <c r="H27" s="320">
        <f>ROUND($B27*$F$59,2)</f>
        <v>-0.35</v>
      </c>
      <c r="I27" s="320">
        <f>ROUND($B27*$F$60,2)</f>
        <v>-0.04</v>
      </c>
      <c r="J27" s="320">
        <f>ROUND($B27*$F$40,2)</f>
        <v>3.6</v>
      </c>
      <c r="K27" s="320">
        <f>ROUND($F$35+IF($B27&gt;600,(600*$F$41+(($B27-600)*$F$48)),$B27*$F$38),2)</f>
        <v>0</v>
      </c>
      <c r="L27" s="320">
        <f>ROUND($B27*$F$42,2)</f>
        <v>1.2</v>
      </c>
      <c r="M27" s="320">
        <f>ROUND($B27*$F$52,2)</f>
        <v>-7.41</v>
      </c>
      <c r="N27" s="321">
        <f>SUM(C27:M27)</f>
        <v>108.32000000000001</v>
      </c>
      <c r="O27" s="321">
        <f>-L27</f>
        <v>-1.2</v>
      </c>
      <c r="P27" s="321">
        <f t="shared" si="20"/>
        <v>-1.1299999999999999</v>
      </c>
      <c r="Q27" s="321">
        <f>SUM(O27:P27)</f>
        <v>-2.33</v>
      </c>
      <c r="R27" s="320">
        <f>+N27+Q27</f>
        <v>105.99000000000001</v>
      </c>
      <c r="S27" s="322">
        <f>+Q27/N27</f>
        <v>-2.1510339734121121E-2</v>
      </c>
    </row>
    <row r="28" spans="1:19" ht="13.8" thickTop="1" x14ac:dyDescent="0.25">
      <c r="A28" s="326"/>
      <c r="B28" s="330"/>
      <c r="C28" s="331"/>
      <c r="D28" s="331"/>
      <c r="E28" s="331"/>
      <c r="F28" s="331"/>
      <c r="G28" s="331"/>
      <c r="H28" s="331"/>
      <c r="I28" s="331"/>
      <c r="J28" s="331"/>
      <c r="K28" s="331"/>
      <c r="L28" s="331"/>
      <c r="M28" s="331"/>
      <c r="N28" s="332"/>
      <c r="O28" s="332"/>
      <c r="P28" s="332"/>
      <c r="Q28" s="332"/>
      <c r="R28" s="331"/>
      <c r="S28" s="333"/>
    </row>
    <row r="29" spans="1:19" ht="13.8" thickBot="1" x14ac:dyDescent="0.3">
      <c r="A29" s="326" t="s">
        <v>533</v>
      </c>
      <c r="B29" s="319">
        <v>900</v>
      </c>
      <c r="C29" s="320">
        <f>ROUND($F$34+IF($B29&gt;600,(600*$F$38+(($B29-600)*$F$45)),$B29*$F$38),2)</f>
        <v>95.67</v>
      </c>
      <c r="D29" s="320">
        <f>ROUND($B29*$F$56,2)</f>
        <v>0</v>
      </c>
      <c r="E29" s="320">
        <f>ROUND($B29*$F$57,2)</f>
        <v>-2.2400000000000002</v>
      </c>
      <c r="F29" s="320">
        <f>ROUND($B29*$F$58,2)</f>
        <v>5.47</v>
      </c>
      <c r="G29" s="320">
        <f>ROUND($B29*$F$39,2)</f>
        <v>0.84</v>
      </c>
      <c r="H29" s="320">
        <f>ROUND($B29*$F$59,2)</f>
        <v>-0.31</v>
      </c>
      <c r="I29" s="320">
        <f>ROUND($B29*$F$60,2)</f>
        <v>-0.03</v>
      </c>
      <c r="J29" s="320">
        <f>ROUND($B29*$F$40,2)</f>
        <v>3.24</v>
      </c>
      <c r="K29" s="320">
        <f>ROUND($F$35+IF($B29&gt;600,(600*$F$41+(($B29-600)*$F$48)),$B29*$F$38),2)</f>
        <v>0</v>
      </c>
      <c r="L29" s="320">
        <f>ROUND($B29*$F$42,2)</f>
        <v>1.08</v>
      </c>
      <c r="M29" s="320">
        <f>ROUND($B29*$F$52,2)</f>
        <v>-6.67</v>
      </c>
      <c r="N29" s="321">
        <f>SUM(C29:M29)</f>
        <v>97.05</v>
      </c>
      <c r="O29" s="321">
        <f>-L29</f>
        <v>-1.08</v>
      </c>
      <c r="P29" s="321">
        <f t="shared" si="20"/>
        <v>-1.02</v>
      </c>
      <c r="Q29" s="321">
        <f>SUM(O29:P29)</f>
        <v>-2.1</v>
      </c>
      <c r="R29" s="320">
        <f>+N29+Q29</f>
        <v>94.95</v>
      </c>
      <c r="S29" s="322">
        <f>+Q29/N29</f>
        <v>-2.1638330757341579E-2</v>
      </c>
    </row>
    <row r="30" spans="1:19" ht="13.8" thickTop="1" x14ac:dyDescent="0.25"/>
    <row r="32" spans="1:19" ht="52.8" x14ac:dyDescent="0.25">
      <c r="A32" s="334" t="s">
        <v>534</v>
      </c>
      <c r="B32" s="335"/>
      <c r="C32" s="335"/>
      <c r="D32" s="335"/>
      <c r="F32" s="359" t="s">
        <v>535</v>
      </c>
      <c r="G32" s="360" t="s">
        <v>536</v>
      </c>
      <c r="H32" s="297"/>
      <c r="I32" s="297"/>
      <c r="J32" s="297"/>
      <c r="K32" s="297"/>
      <c r="L32" s="297"/>
      <c r="M32" s="297"/>
    </row>
    <row r="33" spans="1:13" x14ac:dyDescent="0.25">
      <c r="A33" s="492" t="s">
        <v>142</v>
      </c>
      <c r="B33" s="492"/>
      <c r="C33" s="492"/>
      <c r="D33" s="492"/>
      <c r="F33" s="361"/>
      <c r="G33" s="362"/>
      <c r="H33" s="297"/>
      <c r="I33" s="297"/>
      <c r="J33" s="297"/>
      <c r="K33" s="297"/>
      <c r="L33" s="297"/>
      <c r="M33" s="297"/>
    </row>
    <row r="34" spans="1:13" x14ac:dyDescent="0.25">
      <c r="A34" s="493" t="s">
        <v>537</v>
      </c>
      <c r="B34" s="493"/>
      <c r="C34" s="493"/>
      <c r="D34" s="493"/>
      <c r="F34" s="377">
        <v>7.49</v>
      </c>
      <c r="G34" s="363">
        <f>+F34</f>
        <v>7.49</v>
      </c>
      <c r="H34" s="297" t="s">
        <v>143</v>
      </c>
      <c r="I34" s="297"/>
      <c r="J34" s="297"/>
      <c r="K34" s="297"/>
      <c r="L34" s="297"/>
      <c r="M34" s="297"/>
    </row>
    <row r="35" spans="1:13" x14ac:dyDescent="0.25">
      <c r="A35" s="493" t="s">
        <v>144</v>
      </c>
      <c r="B35" s="493"/>
      <c r="C35" s="493"/>
      <c r="D35" s="493"/>
      <c r="F35" s="378">
        <v>0</v>
      </c>
      <c r="G35" s="364">
        <f>+F35</f>
        <v>0</v>
      </c>
      <c r="H35" s="297" t="s">
        <v>143</v>
      </c>
      <c r="I35" s="297"/>
      <c r="J35" s="297"/>
      <c r="K35" s="297"/>
      <c r="L35" s="297"/>
      <c r="M35" s="297"/>
    </row>
    <row r="36" spans="1:13" ht="13.8" thickBot="1" x14ac:dyDescent="0.3">
      <c r="A36" s="490" t="s">
        <v>145</v>
      </c>
      <c r="B36" s="490"/>
      <c r="C36" s="490"/>
      <c r="D36" s="490"/>
      <c r="F36" s="365">
        <f>SUM(F34:F35)</f>
        <v>7.49</v>
      </c>
      <c r="G36" s="366">
        <f>SUM(G34:G35)</f>
        <v>7.49</v>
      </c>
      <c r="H36" s="297"/>
      <c r="I36" s="297"/>
      <c r="J36" s="297"/>
      <c r="K36" s="297"/>
      <c r="L36" s="297"/>
      <c r="M36" s="297"/>
    </row>
    <row r="37" spans="1:13" ht="13.8" thickTop="1" x14ac:dyDescent="0.25">
      <c r="A37" s="492" t="s">
        <v>146</v>
      </c>
      <c r="B37" s="492"/>
      <c r="C37" s="492"/>
      <c r="D37" s="492"/>
      <c r="F37" s="367"/>
      <c r="G37" s="368"/>
      <c r="H37" s="297"/>
      <c r="I37" s="297"/>
      <c r="J37" s="297"/>
      <c r="K37" s="297"/>
      <c r="L37" s="297"/>
      <c r="M37" s="297"/>
    </row>
    <row r="38" spans="1:13" x14ac:dyDescent="0.25">
      <c r="A38" s="493" t="s">
        <v>147</v>
      </c>
      <c r="B38" s="493"/>
      <c r="C38" s="493"/>
      <c r="D38" s="493"/>
      <c r="F38" s="379">
        <v>9.1361999999999999E-2</v>
      </c>
      <c r="G38" s="370">
        <f>+F38</f>
        <v>9.1361999999999999E-2</v>
      </c>
      <c r="H38" s="297" t="s">
        <v>148</v>
      </c>
      <c r="I38" s="297"/>
      <c r="J38" s="297"/>
      <c r="K38" s="297"/>
      <c r="L38" s="297"/>
      <c r="M38" s="297"/>
    </row>
    <row r="39" spans="1:13" x14ac:dyDescent="0.25">
      <c r="A39" s="493" t="s">
        <v>149</v>
      </c>
      <c r="B39" s="493"/>
      <c r="C39" s="493"/>
      <c r="D39" s="493"/>
      <c r="F39" s="379">
        <v>9.3700000000000001E-4</v>
      </c>
      <c r="G39" s="370">
        <v>9.3700000000000001E-4</v>
      </c>
      <c r="H39" s="297" t="s">
        <v>148</v>
      </c>
      <c r="I39" s="297"/>
      <c r="J39" s="297"/>
      <c r="K39" s="297"/>
      <c r="L39" s="297"/>
      <c r="M39" s="297"/>
    </row>
    <row r="40" spans="1:13" x14ac:dyDescent="0.25">
      <c r="A40" s="493" t="s">
        <v>150</v>
      </c>
      <c r="B40" s="493"/>
      <c r="C40" s="493"/>
      <c r="D40" s="493"/>
      <c r="F40" s="379">
        <v>3.6039999999999996E-3</v>
      </c>
      <c r="G40" s="370">
        <f>+F40</f>
        <v>3.6039999999999996E-3</v>
      </c>
      <c r="H40" s="280" t="s">
        <v>148</v>
      </c>
      <c r="I40" s="280"/>
      <c r="J40" s="280"/>
      <c r="K40" s="297"/>
      <c r="L40" s="297"/>
      <c r="M40" s="297"/>
    </row>
    <row r="41" spans="1:13" x14ac:dyDescent="0.25">
      <c r="A41" s="493" t="s">
        <v>151</v>
      </c>
      <c r="B41" s="493"/>
      <c r="C41" s="493"/>
      <c r="D41" s="493"/>
      <c r="F41" s="379">
        <v>0</v>
      </c>
      <c r="G41" s="370">
        <f>+F41</f>
        <v>0</v>
      </c>
      <c r="H41" s="280" t="s">
        <v>148</v>
      </c>
      <c r="I41" s="280"/>
      <c r="J41" s="280"/>
      <c r="K41" s="297"/>
      <c r="L41" s="297"/>
      <c r="M41" s="297"/>
    </row>
    <row r="42" spans="1:13" x14ac:dyDescent="0.25">
      <c r="A42" s="493" t="s">
        <v>152</v>
      </c>
      <c r="B42" s="493"/>
      <c r="C42" s="493"/>
      <c r="D42" s="493"/>
      <c r="F42" s="380">
        <f>+'Sch 142 Impacts'!$H$9</f>
        <v>1.201E-3</v>
      </c>
      <c r="G42" s="381">
        <f>'Summary of Rates'!E11</f>
        <v>-1.1280000000000001E-3</v>
      </c>
      <c r="H42" s="280" t="s">
        <v>148</v>
      </c>
      <c r="I42" s="280"/>
      <c r="J42" s="280"/>
      <c r="K42" s="297"/>
      <c r="L42" s="297"/>
      <c r="M42" s="297"/>
    </row>
    <row r="43" spans="1:13" ht="13.8" thickBot="1" x14ac:dyDescent="0.3">
      <c r="A43" s="490" t="s">
        <v>153</v>
      </c>
      <c r="B43" s="490"/>
      <c r="C43" s="490"/>
      <c r="D43" s="490"/>
      <c r="F43" s="371">
        <f>SUM(F38:F42)</f>
        <v>9.7103999999999982E-2</v>
      </c>
      <c r="G43" s="372">
        <f>SUM(G38:G42)</f>
        <v>9.4774999999999984E-2</v>
      </c>
      <c r="H43" s="280" t="s">
        <v>148</v>
      </c>
      <c r="I43" s="280"/>
      <c r="J43" s="280"/>
      <c r="K43" s="297"/>
      <c r="L43" s="297"/>
      <c r="M43" s="297"/>
    </row>
    <row r="44" spans="1:13" ht="13.8" thickTop="1" x14ac:dyDescent="0.25">
      <c r="A44" s="492"/>
      <c r="B44" s="492"/>
      <c r="C44" s="492"/>
      <c r="D44" s="492"/>
      <c r="F44" s="369"/>
      <c r="G44" s="370"/>
      <c r="H44" s="297"/>
      <c r="I44" s="297"/>
      <c r="J44" s="297"/>
      <c r="K44" s="297"/>
      <c r="L44" s="297"/>
      <c r="M44" s="297"/>
    </row>
    <row r="45" spans="1:13" x14ac:dyDescent="0.25">
      <c r="A45" s="492" t="s">
        <v>154</v>
      </c>
      <c r="B45" s="492"/>
      <c r="C45" s="492"/>
      <c r="D45" s="492"/>
      <c r="F45" s="379">
        <v>0.111197</v>
      </c>
      <c r="G45" s="370">
        <f>+F45</f>
        <v>0.111197</v>
      </c>
      <c r="H45" s="297" t="s">
        <v>148</v>
      </c>
      <c r="I45" s="297"/>
      <c r="J45" s="297"/>
      <c r="K45" s="297"/>
      <c r="L45" s="297"/>
      <c r="M45" s="297"/>
    </row>
    <row r="46" spans="1:13" x14ac:dyDescent="0.25">
      <c r="A46" s="493" t="s">
        <v>149</v>
      </c>
      <c r="B46" s="493"/>
      <c r="C46" s="493"/>
      <c r="D46" s="493"/>
      <c r="F46" s="379">
        <f>+F39</f>
        <v>9.3700000000000001E-4</v>
      </c>
      <c r="G46" s="370">
        <f>+G39</f>
        <v>9.3700000000000001E-4</v>
      </c>
      <c r="H46" s="297" t="s">
        <v>148</v>
      </c>
      <c r="I46" s="297"/>
      <c r="J46" s="297"/>
      <c r="K46" s="297"/>
      <c r="L46" s="297"/>
      <c r="M46" s="297"/>
    </row>
    <row r="47" spans="1:13" x14ac:dyDescent="0.25">
      <c r="A47" s="493" t="s">
        <v>150</v>
      </c>
      <c r="B47" s="493"/>
      <c r="C47" s="493"/>
      <c r="D47" s="493"/>
      <c r="F47" s="379">
        <f t="shared" ref="F47:F49" si="22">+F40</f>
        <v>3.6039999999999996E-3</v>
      </c>
      <c r="G47" s="370">
        <f>+F47</f>
        <v>3.6039999999999996E-3</v>
      </c>
      <c r="H47" s="297" t="s">
        <v>148</v>
      </c>
      <c r="I47" s="297"/>
      <c r="J47" s="297"/>
      <c r="K47" s="297"/>
      <c r="L47" s="297"/>
      <c r="M47" s="297"/>
    </row>
    <row r="48" spans="1:13" x14ac:dyDescent="0.25">
      <c r="A48" s="493" t="s">
        <v>155</v>
      </c>
      <c r="B48" s="493"/>
      <c r="C48" s="493"/>
      <c r="D48" s="493"/>
      <c r="F48" s="379">
        <f t="shared" si="22"/>
        <v>0</v>
      </c>
      <c r="G48" s="370">
        <f>+F48</f>
        <v>0</v>
      </c>
      <c r="H48" s="280" t="s">
        <v>148</v>
      </c>
      <c r="I48" s="280"/>
      <c r="J48" s="280"/>
      <c r="K48" s="297"/>
      <c r="L48" s="297"/>
      <c r="M48" s="297"/>
    </row>
    <row r="49" spans="1:19" x14ac:dyDescent="0.25">
      <c r="A49" s="493" t="s">
        <v>152</v>
      </c>
      <c r="B49" s="493"/>
      <c r="C49" s="493"/>
      <c r="D49" s="493"/>
      <c r="F49" s="379">
        <f t="shared" si="22"/>
        <v>1.201E-3</v>
      </c>
      <c r="G49" s="381">
        <f>'Summary of Rates'!E11</f>
        <v>-1.1280000000000001E-3</v>
      </c>
      <c r="H49" s="280" t="s">
        <v>148</v>
      </c>
      <c r="I49" s="280"/>
      <c r="J49" s="280"/>
      <c r="K49" s="297"/>
      <c r="L49" s="297"/>
      <c r="M49" s="297"/>
    </row>
    <row r="50" spans="1:19" ht="13.8" thickBot="1" x14ac:dyDescent="0.3">
      <c r="A50" s="490" t="s">
        <v>156</v>
      </c>
      <c r="B50" s="490"/>
      <c r="C50" s="490"/>
      <c r="D50" s="490"/>
      <c r="F50" s="371">
        <f>SUM(F45:F49)</f>
        <v>0.11693899999999999</v>
      </c>
      <c r="G50" s="372">
        <f>SUM(G45:G49)</f>
        <v>0.11460999999999999</v>
      </c>
      <c r="H50" s="280" t="s">
        <v>148</v>
      </c>
      <c r="I50" s="280"/>
      <c r="J50" s="280"/>
      <c r="K50" s="297"/>
      <c r="L50" s="297"/>
      <c r="M50" s="297"/>
    </row>
    <row r="51" spans="1:19" ht="13.8" thickTop="1" x14ac:dyDescent="0.25">
      <c r="A51" s="492"/>
      <c r="B51" s="492"/>
      <c r="C51" s="492"/>
      <c r="D51" s="492"/>
      <c r="F51" s="369"/>
      <c r="G51" s="370"/>
      <c r="H51" s="280"/>
      <c r="I51" s="280"/>
      <c r="J51" s="280"/>
      <c r="K51" s="297"/>
      <c r="L51" s="297"/>
      <c r="M51" s="297"/>
    </row>
    <row r="52" spans="1:19" x14ac:dyDescent="0.25">
      <c r="A52" s="490" t="s">
        <v>163</v>
      </c>
      <c r="B52" s="490"/>
      <c r="C52" s="490"/>
      <c r="D52" s="490"/>
      <c r="F52" s="379">
        <v>-7.4060000000000003E-3</v>
      </c>
      <c r="G52" s="370">
        <v>-7.4060000000000003E-3</v>
      </c>
      <c r="H52" s="280" t="s">
        <v>148</v>
      </c>
      <c r="I52" s="280"/>
      <c r="J52" s="280"/>
      <c r="K52" s="297"/>
      <c r="L52" s="297"/>
      <c r="M52" s="297"/>
    </row>
    <row r="53" spans="1:19" x14ac:dyDescent="0.25">
      <c r="A53" s="490" t="s">
        <v>161</v>
      </c>
      <c r="B53" s="490"/>
      <c r="C53" s="490"/>
      <c r="D53" s="490"/>
      <c r="F53" s="379">
        <v>0</v>
      </c>
      <c r="G53" s="370">
        <f>+F53</f>
        <v>0</v>
      </c>
      <c r="H53" s="280" t="s">
        <v>148</v>
      </c>
      <c r="K53" s="297"/>
      <c r="L53" s="297"/>
      <c r="M53" s="297"/>
    </row>
    <row r="54" spans="1:19" x14ac:dyDescent="0.25">
      <c r="A54" s="492"/>
      <c r="B54" s="492"/>
      <c r="C54" s="492"/>
      <c r="D54" s="492"/>
      <c r="F54" s="379"/>
      <c r="G54" s="370"/>
      <c r="I54" s="297"/>
      <c r="J54" s="297"/>
      <c r="K54" s="297"/>
      <c r="L54" s="297"/>
      <c r="M54" s="297"/>
    </row>
    <row r="55" spans="1:19" x14ac:dyDescent="0.25">
      <c r="A55" s="492" t="s">
        <v>538</v>
      </c>
      <c r="B55" s="492"/>
      <c r="C55" s="492"/>
      <c r="D55" s="492"/>
      <c r="F55" s="379"/>
      <c r="G55" s="370"/>
      <c r="H55" s="297" t="s">
        <v>148</v>
      </c>
      <c r="I55" s="297"/>
      <c r="J55" s="297"/>
      <c r="K55" s="297"/>
      <c r="L55" s="297"/>
      <c r="M55" s="297"/>
    </row>
    <row r="56" spans="1:19" x14ac:dyDescent="0.25">
      <c r="A56" s="493" t="s">
        <v>157</v>
      </c>
      <c r="B56" s="493"/>
      <c r="C56" s="493"/>
      <c r="D56" s="493"/>
      <c r="E56" s="328"/>
      <c r="F56" s="379">
        <v>0</v>
      </c>
      <c r="G56" s="370">
        <f>+F56</f>
        <v>0</v>
      </c>
      <c r="H56" s="297" t="s">
        <v>148</v>
      </c>
      <c r="I56" s="280"/>
      <c r="J56" s="280"/>
      <c r="K56" s="280"/>
      <c r="L56" s="280"/>
      <c r="M56" s="280"/>
      <c r="N56" s="328"/>
      <c r="O56" s="328"/>
      <c r="P56" s="328"/>
      <c r="Q56" s="328"/>
      <c r="R56" s="328"/>
      <c r="S56" s="328"/>
    </row>
    <row r="57" spans="1:19" x14ac:dyDescent="0.25">
      <c r="A57" s="493" t="s">
        <v>158</v>
      </c>
      <c r="B57" s="493"/>
      <c r="C57" s="493"/>
      <c r="D57" s="493"/>
      <c r="F57" s="379">
        <v>-2.4910000000000002E-3</v>
      </c>
      <c r="G57" s="370">
        <f>+F57</f>
        <v>-2.4910000000000002E-3</v>
      </c>
      <c r="H57" s="280" t="s">
        <v>148</v>
      </c>
      <c r="I57" s="280"/>
      <c r="J57" s="280"/>
      <c r="K57" s="297"/>
      <c r="L57" s="297"/>
      <c r="M57" s="297"/>
    </row>
    <row r="58" spans="1:19" x14ac:dyDescent="0.25">
      <c r="A58" s="493" t="s">
        <v>159</v>
      </c>
      <c r="B58" s="493"/>
      <c r="C58" s="493"/>
      <c r="D58" s="493"/>
      <c r="F58" s="379">
        <v>6.0750000000000005E-3</v>
      </c>
      <c r="G58" s="370">
        <f>+F58</f>
        <v>6.0750000000000005E-3</v>
      </c>
      <c r="H58" s="280" t="s">
        <v>148</v>
      </c>
      <c r="I58" s="280"/>
      <c r="J58" s="280"/>
      <c r="K58" s="316"/>
      <c r="L58" s="297"/>
      <c r="M58" s="297"/>
    </row>
    <row r="59" spans="1:19" x14ac:dyDescent="0.25">
      <c r="A59" s="493" t="s">
        <v>160</v>
      </c>
      <c r="B59" s="493"/>
      <c r="C59" s="493"/>
      <c r="D59" s="493"/>
      <c r="F59" s="379">
        <v>-3.4600000000000001E-4</v>
      </c>
      <c r="G59" s="370">
        <f t="shared" ref="G59:G60" si="23">+F59</f>
        <v>-3.4600000000000001E-4</v>
      </c>
      <c r="H59" s="280" t="s">
        <v>148</v>
      </c>
      <c r="I59" s="280"/>
      <c r="J59" s="280"/>
      <c r="K59" s="297"/>
      <c r="L59" s="297"/>
      <c r="M59" s="297"/>
    </row>
    <row r="60" spans="1:19" x14ac:dyDescent="0.25">
      <c r="A60" s="493" t="s">
        <v>162</v>
      </c>
      <c r="B60" s="493"/>
      <c r="C60" s="493"/>
      <c r="D60" s="493"/>
      <c r="F60" s="380">
        <v>-3.4999999999999997E-5</v>
      </c>
      <c r="G60" s="370">
        <f t="shared" si="23"/>
        <v>-3.4999999999999997E-5</v>
      </c>
      <c r="H60" s="280" t="s">
        <v>148</v>
      </c>
      <c r="I60" s="280"/>
      <c r="J60" s="280"/>
      <c r="K60" s="297"/>
      <c r="L60" s="297"/>
      <c r="M60" s="297"/>
    </row>
    <row r="61" spans="1:19" ht="13.8" thickBot="1" x14ac:dyDescent="0.3">
      <c r="A61" s="490" t="s">
        <v>539</v>
      </c>
      <c r="B61" s="490"/>
      <c r="C61" s="490"/>
      <c r="D61" s="490"/>
      <c r="F61" s="371">
        <f>SUM(F56:F60)</f>
        <v>3.2030000000000006E-3</v>
      </c>
      <c r="G61" s="372">
        <f>SUM(G56:G60)</f>
        <v>3.2030000000000006E-3</v>
      </c>
      <c r="H61" s="280" t="s">
        <v>148</v>
      </c>
    </row>
    <row r="62" spans="1:19" ht="13.8" thickTop="1" x14ac:dyDescent="0.25">
      <c r="A62" s="492"/>
      <c r="B62" s="492"/>
      <c r="C62" s="492"/>
      <c r="D62" s="492"/>
      <c r="F62" s="367"/>
      <c r="G62" s="368"/>
    </row>
    <row r="63" spans="1:19" x14ac:dyDescent="0.25">
      <c r="A63" s="490" t="s">
        <v>540</v>
      </c>
      <c r="B63" s="490"/>
      <c r="C63" s="490"/>
      <c r="D63" s="490"/>
      <c r="F63" s="373">
        <f>SUM(F43,F52:F53,F61)</f>
        <v>9.2900999999999984E-2</v>
      </c>
      <c r="G63" s="374">
        <f>SUM(G43,G52:G53,G61)</f>
        <v>9.0571999999999986E-2</v>
      </c>
      <c r="H63" s="280" t="s">
        <v>148</v>
      </c>
    </row>
    <row r="64" spans="1:19" x14ac:dyDescent="0.25">
      <c r="A64" s="490" t="s">
        <v>541</v>
      </c>
      <c r="B64" s="490"/>
      <c r="C64" s="490"/>
      <c r="D64" s="490"/>
      <c r="F64" s="375">
        <f>SUM(F50,F52:F53,F61)</f>
        <v>0.11273599999999999</v>
      </c>
      <c r="G64" s="376">
        <f>SUM(G50,G52:G53,G61)</f>
        <v>0.11040699999999999</v>
      </c>
      <c r="H64" s="280" t="s">
        <v>148</v>
      </c>
    </row>
    <row r="68" spans="1:19" x14ac:dyDescent="0.25">
      <c r="A68" s="494" t="s">
        <v>542</v>
      </c>
      <c r="B68" s="494"/>
      <c r="C68" s="494"/>
      <c r="D68" s="494"/>
    </row>
    <row r="69" spans="1:19" ht="52.8" x14ac:dyDescent="0.25">
      <c r="A69" s="336"/>
      <c r="B69" s="336" t="s">
        <v>543</v>
      </c>
      <c r="C69" s="336" t="s">
        <v>544</v>
      </c>
      <c r="D69" s="336" t="s">
        <v>545</v>
      </c>
      <c r="E69" s="336"/>
      <c r="F69" s="336"/>
      <c r="G69" s="336"/>
      <c r="H69" s="336"/>
      <c r="I69" s="336"/>
      <c r="J69" s="336"/>
      <c r="K69" s="336"/>
      <c r="L69" s="336"/>
      <c r="M69" s="336"/>
      <c r="N69" s="336"/>
      <c r="O69" s="336"/>
      <c r="P69" s="336"/>
      <c r="Q69" s="336"/>
      <c r="R69" s="336"/>
      <c r="S69" s="336"/>
    </row>
    <row r="70" spans="1:19" x14ac:dyDescent="0.25">
      <c r="A70" s="277" t="str">
        <f t="shared" ref="A70:A81" si="24">+A8</f>
        <v>January</v>
      </c>
      <c r="B70" s="337">
        <v>1234636000</v>
      </c>
      <c r="C70" s="337">
        <v>1016496</v>
      </c>
      <c r="D70" s="287">
        <f>ROUND(+B70/C70,0)</f>
        <v>1215</v>
      </c>
    </row>
    <row r="71" spans="1:19" x14ac:dyDescent="0.25">
      <c r="A71" s="277" t="str">
        <f t="shared" si="24"/>
        <v>February</v>
      </c>
      <c r="B71" s="337">
        <v>1029270000</v>
      </c>
      <c r="C71" s="337">
        <v>1017516</v>
      </c>
      <c r="D71" s="287">
        <f t="shared" ref="D71:D81" si="25">ROUND(+B71/C71,0)</f>
        <v>1012</v>
      </c>
    </row>
    <row r="72" spans="1:19" x14ac:dyDescent="0.25">
      <c r="A72" s="277" t="str">
        <f t="shared" si="24"/>
        <v>March</v>
      </c>
      <c r="B72" s="337">
        <v>1024363000</v>
      </c>
      <c r="C72" s="337">
        <v>1018388</v>
      </c>
      <c r="D72" s="287">
        <f t="shared" si="25"/>
        <v>1006</v>
      </c>
    </row>
    <row r="73" spans="1:19" x14ac:dyDescent="0.25">
      <c r="A73" s="277" t="str">
        <f t="shared" si="24"/>
        <v>April</v>
      </c>
      <c r="B73" s="337">
        <v>843593000</v>
      </c>
      <c r="C73" s="337">
        <v>1019192</v>
      </c>
      <c r="D73" s="287">
        <f t="shared" si="25"/>
        <v>828</v>
      </c>
    </row>
    <row r="74" spans="1:19" x14ac:dyDescent="0.25">
      <c r="A74" s="277" t="str">
        <f t="shared" si="24"/>
        <v>May</v>
      </c>
      <c r="B74" s="337">
        <v>721943000</v>
      </c>
      <c r="C74" s="337">
        <v>1008265</v>
      </c>
      <c r="D74" s="287">
        <f t="shared" si="25"/>
        <v>716</v>
      </c>
    </row>
    <row r="75" spans="1:19" x14ac:dyDescent="0.25">
      <c r="A75" s="277" t="str">
        <f t="shared" si="24"/>
        <v>June</v>
      </c>
      <c r="B75" s="337">
        <v>667129000</v>
      </c>
      <c r="C75" s="337">
        <v>1008940</v>
      </c>
      <c r="D75" s="287">
        <f t="shared" si="25"/>
        <v>661</v>
      </c>
    </row>
    <row r="76" spans="1:19" x14ac:dyDescent="0.25">
      <c r="A76" s="277" t="str">
        <f t="shared" si="24"/>
        <v>July</v>
      </c>
      <c r="B76" s="337">
        <v>680085000</v>
      </c>
      <c r="C76" s="337">
        <v>1009438</v>
      </c>
      <c r="D76" s="287">
        <f t="shared" si="25"/>
        <v>674</v>
      </c>
    </row>
    <row r="77" spans="1:19" x14ac:dyDescent="0.25">
      <c r="A77" s="277" t="str">
        <f t="shared" si="24"/>
        <v>August</v>
      </c>
      <c r="B77" s="337">
        <v>674003000</v>
      </c>
      <c r="C77" s="337">
        <v>1010258</v>
      </c>
      <c r="D77" s="287">
        <f t="shared" si="25"/>
        <v>667</v>
      </c>
    </row>
    <row r="78" spans="1:19" x14ac:dyDescent="0.25">
      <c r="A78" s="277" t="str">
        <f t="shared" si="24"/>
        <v>September</v>
      </c>
      <c r="B78" s="337">
        <v>667633000</v>
      </c>
      <c r="C78" s="337">
        <v>1011360</v>
      </c>
      <c r="D78" s="287">
        <f t="shared" si="25"/>
        <v>660</v>
      </c>
    </row>
    <row r="79" spans="1:19" x14ac:dyDescent="0.25">
      <c r="A79" s="277" t="str">
        <f t="shared" si="24"/>
        <v>October</v>
      </c>
      <c r="B79" s="337">
        <v>813086000</v>
      </c>
      <c r="C79" s="337">
        <v>1012833</v>
      </c>
      <c r="D79" s="287">
        <f t="shared" si="25"/>
        <v>803</v>
      </c>
    </row>
    <row r="80" spans="1:19" x14ac:dyDescent="0.25">
      <c r="A80" s="277" t="str">
        <f t="shared" si="24"/>
        <v>November</v>
      </c>
      <c r="B80" s="337">
        <v>1005285000</v>
      </c>
      <c r="C80" s="337">
        <v>1014205</v>
      </c>
      <c r="D80" s="287">
        <f t="shared" si="25"/>
        <v>991</v>
      </c>
    </row>
    <row r="81" spans="1:4" x14ac:dyDescent="0.25">
      <c r="A81" s="277" t="str">
        <f t="shared" si="24"/>
        <v>December</v>
      </c>
      <c r="B81" s="337">
        <v>1276276000</v>
      </c>
      <c r="C81" s="337">
        <v>1015301</v>
      </c>
      <c r="D81" s="287">
        <f t="shared" si="25"/>
        <v>1257</v>
      </c>
    </row>
    <row r="82" spans="1:4" x14ac:dyDescent="0.25">
      <c r="A82" s="277" t="s">
        <v>84</v>
      </c>
      <c r="B82" s="287">
        <f>SUM(B70:B81)</f>
        <v>10637302000</v>
      </c>
      <c r="C82" s="287">
        <f>SUM(C70:C81)</f>
        <v>12162192</v>
      </c>
      <c r="D82" s="287">
        <f>SUM(D70:D81)</f>
        <v>10490</v>
      </c>
    </row>
    <row r="83" spans="1:4" x14ac:dyDescent="0.25">
      <c r="D83" s="287"/>
    </row>
    <row r="84" spans="1:4" x14ac:dyDescent="0.25">
      <c r="A84" s="277" t="s">
        <v>286</v>
      </c>
      <c r="B84" s="287"/>
      <c r="C84" s="287"/>
      <c r="D84" s="287">
        <f>ROUND(AVERAGE(D70:D81),0)</f>
        <v>874</v>
      </c>
    </row>
    <row r="85" spans="1:4" x14ac:dyDescent="0.25">
      <c r="D85" s="287"/>
    </row>
    <row r="86" spans="1:4" x14ac:dyDescent="0.25">
      <c r="D86" s="287"/>
    </row>
  </sheetData>
  <mergeCells count="38">
    <mergeCell ref="A62:D62"/>
    <mergeCell ref="A63:D63"/>
    <mergeCell ref="A64:D64"/>
    <mergeCell ref="A68:D68"/>
    <mergeCell ref="A1:S1"/>
    <mergeCell ref="A2:S2"/>
    <mergeCell ref="A3:S3"/>
    <mergeCell ref="A4:S4"/>
    <mergeCell ref="A56:D56"/>
    <mergeCell ref="A57:D57"/>
    <mergeCell ref="A58:D58"/>
    <mergeCell ref="A59:D59"/>
    <mergeCell ref="A60:D60"/>
    <mergeCell ref="A61:D61"/>
    <mergeCell ref="A50:D50"/>
    <mergeCell ref="A51:D51"/>
    <mergeCell ref="A52:D52"/>
    <mergeCell ref="A53:D53"/>
    <mergeCell ref="A54:D54"/>
    <mergeCell ref="A55:D55"/>
    <mergeCell ref="A44:D44"/>
    <mergeCell ref="A45:D45"/>
    <mergeCell ref="A46:D46"/>
    <mergeCell ref="A47:D47"/>
    <mergeCell ref="A48:D48"/>
    <mergeCell ref="A49:D49"/>
    <mergeCell ref="A43:D43"/>
    <mergeCell ref="C6:N6"/>
    <mergeCell ref="A33:D33"/>
    <mergeCell ref="A34:D34"/>
    <mergeCell ref="A35:D35"/>
    <mergeCell ref="A36:D36"/>
    <mergeCell ref="A37:D37"/>
    <mergeCell ref="A38:D38"/>
    <mergeCell ref="A39:D39"/>
    <mergeCell ref="A40:D40"/>
    <mergeCell ref="A41:D41"/>
    <mergeCell ref="A42:D42"/>
  </mergeCells>
  <printOptions horizontalCentered="1"/>
  <pageMargins left="0.25" right="0.25" top="0.75" bottom="0.75" header="0.3" footer="0.3"/>
  <pageSetup scale="58" orientation="landscape" blackAndWhite="1" r:id="rId1"/>
  <headerFooter>
    <oddHeader>&amp;RAdvice No. 2018-xx
Exhibit No. 16</oddHeader>
    <oddFooter>&amp;L&amp;F
&amp;A&amp;R&amp;D</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N46"/>
  <sheetViews>
    <sheetView zoomScale="110" zoomScaleNormal="110" workbookViewId="0">
      <pane xSplit="3" ySplit="7" topLeftCell="D8" activePane="bottomRight" state="frozen"/>
      <selection activeCell="C48" sqref="C48"/>
      <selection pane="topRight" activeCell="C48" sqref="C48"/>
      <selection pane="bottomLeft" activeCell="C48" sqref="C48"/>
      <selection pane="bottomRight" activeCell="C48" sqref="C48"/>
    </sheetView>
  </sheetViews>
  <sheetFormatPr defaultColWidth="8.88671875" defaultRowHeight="13.2" x14ac:dyDescent="0.25"/>
  <cols>
    <col min="1" max="1" width="4.44140625" style="297" bestFit="1" customWidth="1"/>
    <col min="2" max="2" width="11.6640625" style="297" bestFit="1" customWidth="1"/>
    <col min="3" max="3" width="21" style="297" bestFit="1" customWidth="1"/>
    <col min="4" max="4" width="15.109375" style="297" bestFit="1" customWidth="1"/>
    <col min="5" max="5" width="10.44140625" style="297" bestFit="1" customWidth="1"/>
    <col min="6" max="6" width="17.6640625" style="297" bestFit="1" customWidth="1"/>
    <col min="7" max="7" width="3.33203125" style="297" customWidth="1"/>
    <col min="8" max="8" width="11.5546875" style="297" bestFit="1" customWidth="1"/>
    <col min="9" max="9" width="11.6640625" style="297" bestFit="1" customWidth="1"/>
    <col min="10" max="10" width="2.88671875" style="297" customWidth="1"/>
    <col min="11" max="11" width="15.109375" style="297" bestFit="1" customWidth="1"/>
    <col min="12" max="12" width="13.33203125" style="297" bestFit="1" customWidth="1"/>
    <col min="13" max="14" width="8.88671875" style="277"/>
    <col min="15" max="16384" width="8.88671875" style="297"/>
  </cols>
  <sheetData>
    <row r="1" spans="1:14" x14ac:dyDescent="0.25">
      <c r="A1" s="496" t="s">
        <v>0</v>
      </c>
      <c r="B1" s="496"/>
      <c r="C1" s="496"/>
      <c r="D1" s="496"/>
      <c r="E1" s="496"/>
      <c r="F1" s="496"/>
      <c r="G1" s="496"/>
      <c r="H1" s="496"/>
      <c r="I1" s="496"/>
      <c r="J1" s="496"/>
      <c r="K1" s="496"/>
      <c r="L1" s="496"/>
    </row>
    <row r="2" spans="1:14" x14ac:dyDescent="0.25">
      <c r="A2" s="489" t="str">
        <f>'Delivery Rate Change Calc'!A2:H2</f>
        <v>2018 Electric Decoupling Filing</v>
      </c>
      <c r="B2" s="489"/>
      <c r="C2" s="489"/>
      <c r="D2" s="489"/>
      <c r="E2" s="489"/>
      <c r="F2" s="489"/>
      <c r="G2" s="489"/>
      <c r="H2" s="489"/>
      <c r="I2" s="489"/>
      <c r="J2" s="489"/>
      <c r="K2" s="489"/>
      <c r="L2" s="489"/>
    </row>
    <row r="3" spans="1:14" x14ac:dyDescent="0.25">
      <c r="A3" s="496" t="s">
        <v>557</v>
      </c>
      <c r="B3" s="496"/>
      <c r="C3" s="496"/>
      <c r="D3" s="496"/>
      <c r="E3" s="496"/>
      <c r="F3" s="496"/>
      <c r="G3" s="496"/>
      <c r="H3" s="496"/>
      <c r="I3" s="496"/>
      <c r="J3" s="496"/>
      <c r="K3" s="496"/>
      <c r="L3" s="496"/>
    </row>
    <row r="4" spans="1:14" x14ac:dyDescent="0.25">
      <c r="A4" s="496" t="str">
        <f>'Delivery Rate Change Calc'!A4:H4</f>
        <v>Proposed Effective May 1, 2018</v>
      </c>
      <c r="B4" s="496"/>
      <c r="C4" s="496"/>
      <c r="D4" s="496"/>
      <c r="E4" s="496"/>
      <c r="F4" s="496"/>
      <c r="G4" s="496"/>
      <c r="H4" s="496"/>
      <c r="I4" s="496"/>
      <c r="J4" s="496"/>
      <c r="K4" s="496"/>
      <c r="L4" s="496"/>
    </row>
    <row r="5" spans="1:14" x14ac:dyDescent="0.25">
      <c r="A5" s="496"/>
      <c r="B5" s="496"/>
      <c r="C5" s="496"/>
      <c r="D5" s="496"/>
      <c r="E5" s="496"/>
      <c r="F5" s="496"/>
      <c r="G5" s="496"/>
      <c r="H5" s="496"/>
      <c r="I5" s="496"/>
      <c r="J5" s="496"/>
      <c r="K5" s="496"/>
      <c r="L5" s="496"/>
    </row>
    <row r="6" spans="1:14" x14ac:dyDescent="0.25">
      <c r="A6" s="278"/>
      <c r="B6" s="279"/>
      <c r="C6" s="279"/>
      <c r="D6" s="496" t="s">
        <v>553</v>
      </c>
      <c r="E6" s="496"/>
      <c r="F6" s="496"/>
      <c r="G6" s="280"/>
      <c r="H6" s="280"/>
      <c r="I6" s="280"/>
      <c r="J6" s="280"/>
      <c r="K6" s="280"/>
      <c r="L6" s="280"/>
    </row>
    <row r="7" spans="1:14" s="338" customFormat="1" ht="52.8" x14ac:dyDescent="0.25">
      <c r="A7" s="346" t="s">
        <v>56</v>
      </c>
      <c r="B7" s="346" t="s">
        <v>31</v>
      </c>
      <c r="C7" s="346" t="s">
        <v>209</v>
      </c>
      <c r="D7" s="347" t="s">
        <v>506</v>
      </c>
      <c r="E7" s="283" t="s">
        <v>546</v>
      </c>
      <c r="F7" s="284" t="s">
        <v>57</v>
      </c>
      <c r="G7" s="348"/>
      <c r="H7" s="347" t="s">
        <v>554</v>
      </c>
      <c r="I7" s="347" t="s">
        <v>555</v>
      </c>
      <c r="J7" s="348"/>
      <c r="K7" s="283" t="s">
        <v>547</v>
      </c>
      <c r="L7" s="283" t="s">
        <v>558</v>
      </c>
      <c r="M7" s="277"/>
      <c r="N7" s="277"/>
    </row>
    <row r="8" spans="1:14" s="338" customFormat="1" ht="39.6" x14ac:dyDescent="0.25">
      <c r="A8" s="346"/>
      <c r="B8" s="346"/>
      <c r="C8" s="346"/>
      <c r="D8" s="300" t="s">
        <v>9</v>
      </c>
      <c r="E8" s="349" t="s">
        <v>10</v>
      </c>
      <c r="F8" s="300" t="s">
        <v>11</v>
      </c>
      <c r="G8" s="300"/>
      <c r="H8" s="300" t="s">
        <v>12</v>
      </c>
      <c r="I8" s="348" t="s">
        <v>13</v>
      </c>
      <c r="J8" s="300"/>
      <c r="K8" s="300" t="s">
        <v>548</v>
      </c>
      <c r="L8" s="300" t="s">
        <v>549</v>
      </c>
      <c r="M8" s="277"/>
      <c r="N8" s="277"/>
    </row>
    <row r="9" spans="1:14" s="338" customFormat="1" x14ac:dyDescent="0.25">
      <c r="A9" s="279">
        <v>1</v>
      </c>
      <c r="B9" s="279">
        <v>7</v>
      </c>
      <c r="C9" s="280"/>
      <c r="D9" s="342">
        <v>10637302000</v>
      </c>
      <c r="E9" s="301"/>
      <c r="F9" s="343">
        <v>1159444000</v>
      </c>
      <c r="G9" s="348"/>
      <c r="H9" s="354">
        <v>1.201E-3</v>
      </c>
      <c r="I9" s="356">
        <f>'Summary of Rates'!E11</f>
        <v>-1.1280000000000001E-3</v>
      </c>
      <c r="J9" s="348"/>
      <c r="K9" s="302">
        <f>ROUND(D9*H9,-3)</f>
        <v>12775000</v>
      </c>
      <c r="L9" s="302">
        <f>ROUND(D9*I9,-3)</f>
        <v>-11999000</v>
      </c>
      <c r="M9" s="277"/>
      <c r="N9" s="277"/>
    </row>
    <row r="10" spans="1:14" s="338" customFormat="1" x14ac:dyDescent="0.25">
      <c r="A10" s="279">
        <f t="shared" ref="A10:A42" si="0">+A9+1</f>
        <v>2</v>
      </c>
      <c r="B10" s="278" t="s">
        <v>282</v>
      </c>
      <c r="C10" s="280"/>
      <c r="D10" s="342">
        <v>2067000</v>
      </c>
      <c r="E10" s="301"/>
      <c r="F10" s="343">
        <v>176000</v>
      </c>
      <c r="G10" s="348"/>
      <c r="H10" s="354">
        <f>H13</f>
        <v>1.335E-3</v>
      </c>
      <c r="I10" s="356">
        <f>'Summary of Rates'!E17</f>
        <v>1.524E-3</v>
      </c>
      <c r="J10" s="348"/>
      <c r="K10" s="302">
        <f>ROUND(D10*H10,-3)</f>
        <v>3000</v>
      </c>
      <c r="L10" s="302">
        <f>ROUND(D10*I10,-3)</f>
        <v>3000</v>
      </c>
      <c r="M10" s="277"/>
      <c r="N10" s="277"/>
    </row>
    <row r="11" spans="1:14" x14ac:dyDescent="0.25">
      <c r="A11" s="279">
        <f t="shared" si="0"/>
        <v>3</v>
      </c>
      <c r="B11" s="279"/>
      <c r="C11" s="280" t="s">
        <v>77</v>
      </c>
      <c r="D11" s="305">
        <f>SUM(D9:D10)</f>
        <v>10639369000</v>
      </c>
      <c r="E11" s="301"/>
      <c r="F11" s="306">
        <f>SUM(F9:F10)</f>
        <v>1159620000</v>
      </c>
      <c r="G11" s="348"/>
      <c r="H11" s="350"/>
      <c r="I11" s="350"/>
      <c r="J11" s="348"/>
      <c r="K11" s="306">
        <f>SUM(K9:K10)</f>
        <v>12778000</v>
      </c>
      <c r="L11" s="306">
        <f>SUM(L9:L10)</f>
        <v>-11996000</v>
      </c>
    </row>
    <row r="12" spans="1:14" x14ac:dyDescent="0.25">
      <c r="A12" s="279">
        <f t="shared" si="0"/>
        <v>4</v>
      </c>
      <c r="B12" s="279"/>
      <c r="C12" s="280"/>
      <c r="D12" s="301"/>
      <c r="E12" s="301"/>
      <c r="F12" s="302"/>
      <c r="G12" s="351"/>
      <c r="H12" s="350"/>
      <c r="I12" s="350"/>
      <c r="J12" s="351"/>
      <c r="K12" s="302"/>
      <c r="L12" s="302"/>
    </row>
    <row r="13" spans="1:14" x14ac:dyDescent="0.25">
      <c r="A13" s="279">
        <f t="shared" si="0"/>
        <v>5</v>
      </c>
      <c r="B13" s="278" t="s">
        <v>550</v>
      </c>
      <c r="C13" s="280"/>
      <c r="D13" s="342">
        <v>253017000</v>
      </c>
      <c r="E13" s="301"/>
      <c r="F13" s="343">
        <v>25376000</v>
      </c>
      <c r="G13" s="351"/>
      <c r="H13" s="354">
        <v>1.335E-3</v>
      </c>
      <c r="I13" s="356">
        <f>'Summary of Rates'!E14</f>
        <v>1.369E-3</v>
      </c>
      <c r="J13" s="351"/>
      <c r="K13" s="302">
        <f>ROUND(D13*H13,-3)</f>
        <v>338000</v>
      </c>
      <c r="L13" s="302">
        <f>ROUND(D13*I13,-3)</f>
        <v>346000</v>
      </c>
    </row>
    <row r="14" spans="1:14" x14ac:dyDescent="0.25">
      <c r="A14" s="279">
        <f t="shared" si="0"/>
        <v>6</v>
      </c>
      <c r="B14" s="279">
        <v>24</v>
      </c>
      <c r="C14" s="280"/>
      <c r="D14" s="342">
        <v>2759020000</v>
      </c>
      <c r="E14" s="301"/>
      <c r="F14" s="343">
        <v>276708000</v>
      </c>
      <c r="G14" s="351"/>
      <c r="H14" s="354">
        <f>+H13</f>
        <v>1.335E-3</v>
      </c>
      <c r="I14" s="356">
        <f>'Summary of Rates'!E14</f>
        <v>1.369E-3</v>
      </c>
      <c r="J14" s="351"/>
      <c r="K14" s="302">
        <f>ROUND(D14*H14,-3)</f>
        <v>3683000</v>
      </c>
      <c r="L14" s="302">
        <f>ROUND(D14*I14,-3)</f>
        <v>3777000</v>
      </c>
    </row>
    <row r="15" spans="1:14" x14ac:dyDescent="0.25">
      <c r="A15" s="279">
        <f t="shared" si="0"/>
        <v>7</v>
      </c>
      <c r="B15" s="278">
        <v>11</v>
      </c>
      <c r="C15" s="280"/>
      <c r="D15" s="342">
        <v>151312000</v>
      </c>
      <c r="E15" s="301"/>
      <c r="F15" s="343">
        <v>14014000</v>
      </c>
      <c r="G15" s="351"/>
      <c r="H15" s="354">
        <v>1.335E-3</v>
      </c>
      <c r="I15" s="356">
        <f>'Summary of Rates'!E17</f>
        <v>1.524E-3</v>
      </c>
      <c r="J15" s="351"/>
      <c r="K15" s="302">
        <f>ROUND(D15*H15,-3)</f>
        <v>202000</v>
      </c>
      <c r="L15" s="302">
        <f>ROUND(D15*I15,-3)</f>
        <v>231000</v>
      </c>
    </row>
    <row r="16" spans="1:14" x14ac:dyDescent="0.25">
      <c r="A16" s="279">
        <f t="shared" si="0"/>
        <v>8</v>
      </c>
      <c r="B16" s="278">
        <v>25</v>
      </c>
      <c r="C16" s="280"/>
      <c r="D16" s="342">
        <v>2840201000</v>
      </c>
      <c r="E16" s="301"/>
      <c r="F16" s="343">
        <v>263057000</v>
      </c>
      <c r="G16" s="351"/>
      <c r="H16" s="354">
        <f>+H15</f>
        <v>1.335E-3</v>
      </c>
      <c r="I16" s="356">
        <f>'Summary of Rates'!E17</f>
        <v>1.524E-3</v>
      </c>
      <c r="J16" s="351"/>
      <c r="K16" s="302">
        <f>ROUND(D16*H16,-3)</f>
        <v>3792000</v>
      </c>
      <c r="L16" s="302">
        <f>ROUND(D16*I16,-3)</f>
        <v>4328000</v>
      </c>
    </row>
    <row r="17" spans="1:12" x14ac:dyDescent="0.25">
      <c r="A17" s="279">
        <f t="shared" si="0"/>
        <v>9</v>
      </c>
      <c r="B17" s="279">
        <v>12</v>
      </c>
      <c r="C17" s="280"/>
      <c r="D17" s="342">
        <v>20054000</v>
      </c>
      <c r="E17" s="301"/>
      <c r="F17" s="343"/>
      <c r="G17" s="351"/>
      <c r="H17" s="354">
        <v>0</v>
      </c>
      <c r="I17" s="356">
        <f>'Summary of Rates'!E24</f>
        <v>3.0400000000000002E-4</v>
      </c>
      <c r="J17" s="351"/>
      <c r="K17" s="302">
        <f t="shared" ref="K17:K18" si="1">ROUND(D17*H17,-3)</f>
        <v>0</v>
      </c>
      <c r="L17" s="302">
        <f t="shared" ref="L17:L18" si="2">ROUND(D17*I17,-3)</f>
        <v>6000</v>
      </c>
    </row>
    <row r="18" spans="1:12" s="277" customFormat="1" x14ac:dyDescent="0.25">
      <c r="A18" s="279">
        <f t="shared" si="0"/>
        <v>10</v>
      </c>
      <c r="B18" s="278" t="s">
        <v>551</v>
      </c>
      <c r="C18" s="280"/>
      <c r="D18" s="342">
        <v>1893734000</v>
      </c>
      <c r="E18" s="301"/>
      <c r="F18" s="343"/>
      <c r="G18" s="351"/>
      <c r="H18" s="354">
        <v>0</v>
      </c>
      <c r="I18" s="356">
        <f>'Summary of Rates'!E24</f>
        <v>3.0400000000000002E-4</v>
      </c>
      <c r="J18" s="351"/>
      <c r="K18" s="302">
        <f t="shared" si="1"/>
        <v>0</v>
      </c>
      <c r="L18" s="302">
        <f t="shared" si="2"/>
        <v>576000</v>
      </c>
    </row>
    <row r="19" spans="1:12" s="277" customFormat="1" x14ac:dyDescent="0.25">
      <c r="A19" s="279">
        <f t="shared" si="0"/>
        <v>11</v>
      </c>
      <c r="B19" s="279">
        <v>12</v>
      </c>
      <c r="C19" s="280"/>
      <c r="D19" s="342"/>
      <c r="E19" s="301">
        <v>47459</v>
      </c>
      <c r="F19" s="343">
        <v>1701000</v>
      </c>
      <c r="G19" s="351"/>
      <c r="H19" s="355">
        <v>-0.17</v>
      </c>
      <c r="I19" s="357">
        <f>'Summary of Rates'!E23</f>
        <v>-0.09</v>
      </c>
      <c r="J19" s="351"/>
      <c r="K19" s="302">
        <f>ROUND(E19*H19,-3)</f>
        <v>-8000</v>
      </c>
      <c r="L19" s="302">
        <f>ROUND(E19*I19,-3)</f>
        <v>-4000</v>
      </c>
    </row>
    <row r="20" spans="1:12" s="277" customFormat="1" x14ac:dyDescent="0.25">
      <c r="A20" s="279">
        <f t="shared" si="0"/>
        <v>12</v>
      </c>
      <c r="B20" s="278" t="s">
        <v>551</v>
      </c>
      <c r="C20" s="280"/>
      <c r="D20" s="342"/>
      <c r="E20" s="301">
        <v>4359242</v>
      </c>
      <c r="F20" s="343">
        <v>160642000</v>
      </c>
      <c r="G20" s="351"/>
      <c r="H20" s="355">
        <f>+H19</f>
        <v>-0.17</v>
      </c>
      <c r="I20" s="357">
        <f>'Summary of Rates'!E23</f>
        <v>-0.09</v>
      </c>
      <c r="J20" s="351"/>
      <c r="K20" s="302">
        <f>ROUND(E20*H20,-3)</f>
        <v>-741000</v>
      </c>
      <c r="L20" s="302">
        <f>ROUND(E20*I20,-3)</f>
        <v>-392000</v>
      </c>
    </row>
    <row r="21" spans="1:12" s="277" customFormat="1" x14ac:dyDescent="0.25">
      <c r="A21" s="279">
        <f t="shared" si="0"/>
        <v>13</v>
      </c>
      <c r="B21" s="279">
        <v>29</v>
      </c>
      <c r="C21" s="280"/>
      <c r="D21" s="342">
        <v>16193000</v>
      </c>
      <c r="E21" s="301"/>
      <c r="F21" s="343">
        <v>1323000</v>
      </c>
      <c r="G21" s="351"/>
      <c r="H21" s="354">
        <v>1.335E-3</v>
      </c>
      <c r="I21" s="356">
        <f>'Summary of Rates'!E17</f>
        <v>1.524E-3</v>
      </c>
      <c r="J21" s="351"/>
      <c r="K21" s="302">
        <f>ROUND(D21*H21,-3)</f>
        <v>22000</v>
      </c>
      <c r="L21" s="302">
        <f>ROUND(D21*I21,-3)</f>
        <v>25000</v>
      </c>
    </row>
    <row r="22" spans="1:12" s="277" customFormat="1" x14ac:dyDescent="0.25">
      <c r="A22" s="279">
        <f t="shared" si="0"/>
        <v>14</v>
      </c>
      <c r="B22" s="279"/>
      <c r="C22" s="352" t="s">
        <v>79</v>
      </c>
      <c r="D22" s="305">
        <f>SUM(D13:D21)</f>
        <v>7933531000</v>
      </c>
      <c r="E22" s="305">
        <f>SUM(E13:E21)</f>
        <v>4406701</v>
      </c>
      <c r="F22" s="306">
        <f>SUM(F13:F21)</f>
        <v>742821000</v>
      </c>
      <c r="G22" s="351"/>
      <c r="H22" s="350"/>
      <c r="I22" s="350"/>
      <c r="J22" s="351"/>
      <c r="K22" s="306">
        <f>SUM(K13:K21)</f>
        <v>7288000</v>
      </c>
      <c r="L22" s="306">
        <f>SUM(L13:L21)</f>
        <v>8893000</v>
      </c>
    </row>
    <row r="23" spans="1:12" s="277" customFormat="1" x14ac:dyDescent="0.25">
      <c r="A23" s="279">
        <f t="shared" si="0"/>
        <v>15</v>
      </c>
      <c r="B23" s="279"/>
      <c r="C23" s="280"/>
      <c r="D23" s="301"/>
      <c r="E23" s="301"/>
      <c r="F23" s="302"/>
      <c r="G23" s="351"/>
      <c r="H23" s="350"/>
      <c r="I23" s="350"/>
      <c r="J23" s="351"/>
      <c r="K23" s="302"/>
      <c r="L23" s="302"/>
    </row>
    <row r="24" spans="1:12" s="277" customFormat="1" x14ac:dyDescent="0.25">
      <c r="A24" s="279">
        <f t="shared" si="0"/>
        <v>16</v>
      </c>
      <c r="B24" s="279">
        <v>10</v>
      </c>
      <c r="C24" s="280"/>
      <c r="D24" s="342">
        <v>30336000</v>
      </c>
      <c r="E24" s="301"/>
      <c r="F24" s="302"/>
      <c r="G24" s="351"/>
      <c r="H24" s="354">
        <v>0</v>
      </c>
      <c r="I24" s="356">
        <f>'Summary of Rates'!E28</f>
        <v>1.5300000000000001E-4</v>
      </c>
      <c r="J24" s="351"/>
      <c r="K24" s="302">
        <f>ROUND(D24*H24,-3)</f>
        <v>0</v>
      </c>
      <c r="L24" s="302">
        <f>ROUND(D24*I24,-3)</f>
        <v>5000</v>
      </c>
    </row>
    <row r="25" spans="1:12" s="277" customFormat="1" x14ac:dyDescent="0.25">
      <c r="A25" s="279">
        <f t="shared" si="0"/>
        <v>17</v>
      </c>
      <c r="B25" s="279">
        <v>31</v>
      </c>
      <c r="C25" s="280"/>
      <c r="D25" s="342">
        <v>1286336000</v>
      </c>
      <c r="E25" s="301"/>
      <c r="F25" s="302"/>
      <c r="G25" s="351"/>
      <c r="H25" s="354">
        <v>0</v>
      </c>
      <c r="I25" s="356">
        <f>'Summary of Rates'!E28</f>
        <v>1.5300000000000001E-4</v>
      </c>
      <c r="J25" s="351"/>
      <c r="K25" s="302">
        <f>ROUND(D25*H25,-3)</f>
        <v>0</v>
      </c>
      <c r="L25" s="302">
        <f>ROUND(D25*I25,-3)</f>
        <v>197000</v>
      </c>
    </row>
    <row r="26" spans="1:12" s="277" customFormat="1" x14ac:dyDescent="0.25">
      <c r="A26" s="279">
        <f t="shared" si="0"/>
        <v>18</v>
      </c>
      <c r="B26" s="279">
        <v>10</v>
      </c>
      <c r="C26" s="280"/>
      <c r="D26" s="358"/>
      <c r="E26" s="301">
        <v>65163</v>
      </c>
      <c r="F26" s="343">
        <v>2531000</v>
      </c>
      <c r="G26" s="351"/>
      <c r="H26" s="355">
        <v>-0.04</v>
      </c>
      <c r="I26" s="357">
        <f>'Summary of Rates'!E27</f>
        <v>-0.11</v>
      </c>
      <c r="J26" s="351"/>
      <c r="K26" s="302">
        <f>ROUND(E26*H26,-3)</f>
        <v>-3000</v>
      </c>
      <c r="L26" s="302">
        <f>ROUND(E26*I26,-3)</f>
        <v>-7000</v>
      </c>
    </row>
    <row r="27" spans="1:12" s="277" customFormat="1" x14ac:dyDescent="0.25">
      <c r="A27" s="279">
        <f t="shared" si="0"/>
        <v>19</v>
      </c>
      <c r="B27" s="279">
        <v>31</v>
      </c>
      <c r="C27" s="280"/>
      <c r="D27" s="358"/>
      <c r="E27" s="301">
        <v>3173045</v>
      </c>
      <c r="F27" s="343">
        <v>107316000</v>
      </c>
      <c r="G27" s="351"/>
      <c r="H27" s="355">
        <f>+H26</f>
        <v>-0.04</v>
      </c>
      <c r="I27" s="357">
        <f>'Summary of Rates'!E27</f>
        <v>-0.11</v>
      </c>
      <c r="J27" s="351"/>
      <c r="K27" s="302">
        <f>ROUND(E27*H27,-3)</f>
        <v>-127000</v>
      </c>
      <c r="L27" s="302">
        <f>ROUND(E27*I27,-3)</f>
        <v>-349000</v>
      </c>
    </row>
    <row r="28" spans="1:12" s="277" customFormat="1" x14ac:dyDescent="0.25">
      <c r="A28" s="279">
        <f t="shared" si="0"/>
        <v>20</v>
      </c>
      <c r="B28" s="279">
        <v>35</v>
      </c>
      <c r="C28" s="280"/>
      <c r="D28" s="342">
        <v>5161000</v>
      </c>
      <c r="E28" s="301"/>
      <c r="F28" s="343">
        <v>306000</v>
      </c>
      <c r="G28" s="351"/>
      <c r="H28" s="354">
        <v>1.335E-3</v>
      </c>
      <c r="I28" s="356">
        <f>'Summary of Rates'!E17</f>
        <v>1.524E-3</v>
      </c>
      <c r="J28" s="351"/>
      <c r="K28" s="302">
        <f>ROUND(D28*H28,-3)</f>
        <v>7000</v>
      </c>
      <c r="L28" s="302">
        <f>ROUND(D28*I28,-3)</f>
        <v>8000</v>
      </c>
    </row>
    <row r="29" spans="1:12" s="277" customFormat="1" x14ac:dyDescent="0.25">
      <c r="A29" s="279">
        <f t="shared" si="0"/>
        <v>21</v>
      </c>
      <c r="B29" s="279">
        <v>43</v>
      </c>
      <c r="C29" s="280"/>
      <c r="D29" s="342">
        <v>123190000</v>
      </c>
      <c r="E29" s="301"/>
      <c r="F29" s="343">
        <v>11211000</v>
      </c>
      <c r="G29" s="351"/>
      <c r="H29" s="354">
        <v>1.335E-3</v>
      </c>
      <c r="I29" s="356">
        <f>'Summary of Rates'!E17</f>
        <v>1.524E-3</v>
      </c>
      <c r="J29" s="351"/>
      <c r="K29" s="302">
        <f>ROUND(D29*H29,-3)</f>
        <v>164000</v>
      </c>
      <c r="L29" s="302">
        <f>ROUND(D29*I29,-3)</f>
        <v>188000</v>
      </c>
    </row>
    <row r="30" spans="1:12" s="277" customFormat="1" x14ac:dyDescent="0.25">
      <c r="A30" s="279">
        <f t="shared" si="0"/>
        <v>22</v>
      </c>
      <c r="B30" s="279"/>
      <c r="C30" s="280" t="s">
        <v>80</v>
      </c>
      <c r="D30" s="305">
        <f>SUM(D24:D29)</f>
        <v>1445023000</v>
      </c>
      <c r="E30" s="305">
        <f>SUM(E26:E29)</f>
        <v>3238208</v>
      </c>
      <c r="F30" s="306">
        <f>SUM(F26:F29)</f>
        <v>121364000</v>
      </c>
      <c r="G30" s="351"/>
      <c r="H30" s="350"/>
      <c r="I30" s="350"/>
      <c r="J30" s="351"/>
      <c r="K30" s="306">
        <f>SUM(K24:K29)</f>
        <v>41000</v>
      </c>
      <c r="L30" s="306">
        <f>SUM(L24:L29)</f>
        <v>42000</v>
      </c>
    </row>
    <row r="31" spans="1:12" s="277" customFormat="1" x14ac:dyDescent="0.25">
      <c r="A31" s="279">
        <f t="shared" si="0"/>
        <v>23</v>
      </c>
      <c r="B31" s="279"/>
      <c r="C31" s="280"/>
      <c r="D31" s="301"/>
      <c r="E31" s="301"/>
      <c r="F31" s="302"/>
      <c r="G31" s="351"/>
      <c r="H31" s="350"/>
      <c r="I31" s="350"/>
      <c r="J31" s="351"/>
      <c r="K31" s="302"/>
      <c r="L31" s="302"/>
    </row>
    <row r="32" spans="1:12" s="277" customFormat="1" x14ac:dyDescent="0.25">
      <c r="A32" s="279">
        <f t="shared" si="0"/>
        <v>24</v>
      </c>
      <c r="B32" s="279">
        <v>40</v>
      </c>
      <c r="C32" s="280"/>
      <c r="D32" s="344">
        <v>679072000</v>
      </c>
      <c r="E32" s="301"/>
      <c r="F32" s="343">
        <v>51132000</v>
      </c>
      <c r="G32" s="351"/>
      <c r="H32" s="354">
        <v>1.335E-3</v>
      </c>
      <c r="I32" s="356">
        <f>'Summary of Rates'!E20</f>
        <v>1.9119999999999999E-3</v>
      </c>
      <c r="J32" s="351"/>
      <c r="K32" s="302">
        <f>ROUND(D32*H32,-3)</f>
        <v>907000</v>
      </c>
      <c r="L32" s="302">
        <f>ROUND(D32*I32,-3)</f>
        <v>1298000</v>
      </c>
    </row>
    <row r="33" spans="1:12" s="277" customFormat="1" x14ac:dyDescent="0.25">
      <c r="A33" s="279">
        <f t="shared" si="0"/>
        <v>25</v>
      </c>
      <c r="B33" s="279"/>
      <c r="C33" s="280"/>
      <c r="D33" s="301"/>
      <c r="E33" s="301"/>
      <c r="F33" s="343"/>
      <c r="G33" s="351"/>
      <c r="H33" s="350"/>
      <c r="I33" s="350"/>
      <c r="J33" s="351"/>
      <c r="K33" s="302"/>
      <c r="L33" s="302"/>
    </row>
    <row r="34" spans="1:12" s="277" customFormat="1" x14ac:dyDescent="0.25">
      <c r="A34" s="279">
        <f t="shared" si="0"/>
        <v>26</v>
      </c>
      <c r="B34" s="279">
        <v>46</v>
      </c>
      <c r="C34" s="280"/>
      <c r="D34" s="342">
        <v>72776000</v>
      </c>
      <c r="E34" s="301"/>
      <c r="F34" s="343">
        <v>4993000</v>
      </c>
      <c r="G34" s="351"/>
      <c r="H34" s="354">
        <v>1.335E-3</v>
      </c>
      <c r="I34" s="356">
        <f>'Summary of Rates'!E31</f>
        <v>1.418E-3</v>
      </c>
      <c r="J34" s="351"/>
      <c r="K34" s="302">
        <f>ROUND(D34*H34,-3)</f>
        <v>97000</v>
      </c>
      <c r="L34" s="302">
        <f>ROUND(D34*I34,-3)</f>
        <v>103000</v>
      </c>
    </row>
    <row r="35" spans="1:12" s="277" customFormat="1" x14ac:dyDescent="0.25">
      <c r="A35" s="279">
        <f t="shared" si="0"/>
        <v>27</v>
      </c>
      <c r="B35" s="279">
        <v>49</v>
      </c>
      <c r="C35" s="280"/>
      <c r="D35" s="342">
        <v>584007000</v>
      </c>
      <c r="E35" s="301"/>
      <c r="F35" s="343">
        <v>39323000</v>
      </c>
      <c r="G35" s="351"/>
      <c r="H35" s="354">
        <v>1.335E-3</v>
      </c>
      <c r="I35" s="356">
        <f>'Summary of Rates'!E31</f>
        <v>1.418E-3</v>
      </c>
      <c r="J35" s="351"/>
      <c r="K35" s="302">
        <f>ROUND(D35*H35,-3)</f>
        <v>780000</v>
      </c>
      <c r="L35" s="302">
        <f>ROUND(D35*I35,-3)</f>
        <v>828000</v>
      </c>
    </row>
    <row r="36" spans="1:12" s="277" customFormat="1" x14ac:dyDescent="0.25">
      <c r="A36" s="279">
        <f t="shared" si="0"/>
        <v>28</v>
      </c>
      <c r="B36" s="279"/>
      <c r="C36" s="280" t="s">
        <v>81</v>
      </c>
      <c r="D36" s="305">
        <f>SUM(D34:D35)</f>
        <v>656783000</v>
      </c>
      <c r="E36" s="301"/>
      <c r="F36" s="306">
        <f>SUM(F34:F35)</f>
        <v>44316000</v>
      </c>
      <c r="G36" s="351"/>
      <c r="H36" s="350"/>
      <c r="I36" s="350"/>
      <c r="J36" s="351"/>
      <c r="K36" s="306">
        <f>SUM(K34:K35)</f>
        <v>877000</v>
      </c>
      <c r="L36" s="306">
        <f>SUM(L34:L35)</f>
        <v>931000</v>
      </c>
    </row>
    <row r="37" spans="1:12" s="277" customFormat="1" x14ac:dyDescent="0.25">
      <c r="A37" s="279">
        <f t="shared" si="0"/>
        <v>29</v>
      </c>
      <c r="B37" s="279"/>
      <c r="C37" s="280"/>
      <c r="D37" s="301"/>
      <c r="E37" s="301"/>
      <c r="F37" s="302"/>
      <c r="G37" s="351"/>
      <c r="H37" s="353"/>
      <c r="I37" s="353"/>
      <c r="J37" s="351"/>
      <c r="K37" s="302"/>
      <c r="L37" s="302"/>
    </row>
    <row r="38" spans="1:12" s="277" customFormat="1" x14ac:dyDescent="0.25">
      <c r="A38" s="279">
        <f t="shared" si="0"/>
        <v>30</v>
      </c>
      <c r="B38" s="279" t="s">
        <v>82</v>
      </c>
      <c r="C38" s="280"/>
      <c r="D38" s="344">
        <v>76506000</v>
      </c>
      <c r="E38" s="301"/>
      <c r="F38" s="343">
        <v>18910000</v>
      </c>
      <c r="G38" s="351"/>
      <c r="H38" s="353"/>
      <c r="I38" s="353"/>
      <c r="J38" s="351"/>
      <c r="K38" s="302">
        <f>ROUND(D38*H38,-3)</f>
        <v>0</v>
      </c>
      <c r="L38" s="302">
        <f>ROUND(D38*I38,-3)</f>
        <v>0</v>
      </c>
    </row>
    <row r="39" spans="1:12" s="277" customFormat="1" x14ac:dyDescent="0.25">
      <c r="A39" s="279">
        <f t="shared" si="0"/>
        <v>31</v>
      </c>
      <c r="B39" s="279"/>
      <c r="C39" s="280"/>
      <c r="D39" s="301"/>
      <c r="E39" s="301"/>
      <c r="F39" s="343"/>
      <c r="G39" s="351"/>
      <c r="H39" s="353"/>
      <c r="I39" s="353"/>
      <c r="J39" s="351"/>
      <c r="K39" s="302"/>
      <c r="L39" s="302"/>
    </row>
    <row r="40" spans="1:12" s="277" customFormat="1" x14ac:dyDescent="0.25">
      <c r="A40" s="279">
        <f t="shared" si="0"/>
        <v>32</v>
      </c>
      <c r="B40" s="279" t="s">
        <v>83</v>
      </c>
      <c r="C40" s="280"/>
      <c r="D40" s="344">
        <v>2088697000</v>
      </c>
      <c r="E40" s="301"/>
      <c r="F40" s="343">
        <v>8505000</v>
      </c>
      <c r="G40" s="351"/>
      <c r="H40" s="353"/>
      <c r="I40" s="353"/>
      <c r="J40" s="351"/>
      <c r="K40" s="302">
        <f>ROUND(D40*H40,-3)</f>
        <v>0</v>
      </c>
      <c r="L40" s="302">
        <f>ROUND(D40*I40,-3)</f>
        <v>0</v>
      </c>
    </row>
    <row r="41" spans="1:12" s="277" customFormat="1" x14ac:dyDescent="0.25">
      <c r="A41" s="279">
        <f t="shared" si="0"/>
        <v>33</v>
      </c>
      <c r="B41" s="279"/>
      <c r="C41" s="280"/>
      <c r="D41" s="301"/>
      <c r="E41" s="301"/>
      <c r="F41" s="302"/>
      <c r="G41" s="351"/>
      <c r="H41" s="353"/>
      <c r="I41" s="353"/>
      <c r="J41" s="351"/>
      <c r="K41" s="302"/>
      <c r="L41" s="302"/>
    </row>
    <row r="42" spans="1:12" s="277" customFormat="1" ht="13.8" thickBot="1" x14ac:dyDescent="0.3">
      <c r="A42" s="279">
        <f t="shared" si="0"/>
        <v>34</v>
      </c>
      <c r="B42" s="279"/>
      <c r="C42" s="352" t="s">
        <v>552</v>
      </c>
      <c r="D42" s="308">
        <f>SUM(D11,D22,D30,D32,D36,D38,D40)</f>
        <v>23518981000</v>
      </c>
      <c r="E42" s="308">
        <f>SUM(E11,E22,E30,E32,E36,E38,E40)</f>
        <v>7644909</v>
      </c>
      <c r="F42" s="309">
        <f>SUM(F11,F22,F30,F32,F36,F38,F40)</f>
        <v>2146668000</v>
      </c>
      <c r="G42" s="351"/>
      <c r="H42" s="353"/>
      <c r="I42" s="353"/>
      <c r="J42" s="351"/>
      <c r="K42" s="309">
        <f>SUM(K11,K22,K30,K32,K36,K38,K40)</f>
        <v>21891000</v>
      </c>
      <c r="L42" s="309">
        <f>SUM(L11,L22,L30,L32,L36,L38,L40)</f>
        <v>-832000</v>
      </c>
    </row>
    <row r="43" spans="1:12" s="277" customFormat="1" ht="13.8" thickTop="1" x14ac:dyDescent="0.25">
      <c r="A43" s="297"/>
      <c r="B43" s="297"/>
      <c r="C43" s="297"/>
      <c r="D43" s="297"/>
      <c r="E43" s="297"/>
      <c r="F43" s="297"/>
      <c r="G43" s="339"/>
      <c r="H43" s="297"/>
      <c r="I43" s="297"/>
      <c r="J43" s="339"/>
      <c r="K43" s="297"/>
      <c r="L43" s="297"/>
    </row>
    <row r="44" spans="1:12" s="277" customFormat="1" x14ac:dyDescent="0.25">
      <c r="A44" s="297"/>
      <c r="B44" s="297"/>
      <c r="C44" s="297"/>
      <c r="D44" s="297"/>
      <c r="E44" s="297"/>
      <c r="F44" s="297"/>
      <c r="G44" s="339"/>
      <c r="H44" s="297"/>
      <c r="I44" s="297"/>
      <c r="J44" s="339"/>
      <c r="K44" s="297"/>
      <c r="L44" s="297"/>
    </row>
    <row r="45" spans="1:12" s="277" customFormat="1" x14ac:dyDescent="0.25">
      <c r="A45" s="297"/>
      <c r="B45" s="297"/>
      <c r="C45" s="297"/>
      <c r="D45" s="297"/>
      <c r="E45" s="297"/>
      <c r="F45" s="297"/>
      <c r="G45" s="339"/>
      <c r="H45" s="297"/>
      <c r="I45" s="297"/>
      <c r="J45" s="339"/>
      <c r="K45" s="297"/>
      <c r="L45" s="297"/>
    </row>
    <row r="46" spans="1:12" s="277" customFormat="1" x14ac:dyDescent="0.25">
      <c r="A46" s="297"/>
      <c r="B46" s="297"/>
      <c r="C46" s="297"/>
      <c r="D46" s="297"/>
      <c r="E46" s="297"/>
      <c r="F46" s="297"/>
      <c r="G46" s="339"/>
      <c r="H46" s="297"/>
      <c r="I46" s="297"/>
      <c r="J46" s="339"/>
      <c r="K46" s="297"/>
      <c r="L46" s="297"/>
    </row>
  </sheetData>
  <mergeCells count="6">
    <mergeCell ref="A1:L1"/>
    <mergeCell ref="A2:L2"/>
    <mergeCell ref="A3:L3"/>
    <mergeCell ref="A5:L5"/>
    <mergeCell ref="D6:F6"/>
    <mergeCell ref="A4:L4"/>
  </mergeCells>
  <printOptions horizontalCentered="1"/>
  <pageMargins left="0.25" right="0.25" top="0.75" bottom="0.75" header="0.3" footer="0.3"/>
  <pageSetup scale="86" orientation="landscape" blackAndWhite="1" r:id="rId1"/>
  <headerFooter>
    <oddHeader>&amp;RAdvice No. 2018-xx
Exhibit No. 17</oddHeader>
    <oddFooter>&amp;L&amp;F
&amp;A&amp;R&amp;D</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C000"/>
  </sheetPr>
  <dimension ref="A1"/>
  <sheetViews>
    <sheetView workbookViewId="0">
      <selection activeCell="C48" sqref="C48"/>
    </sheetView>
  </sheetViews>
  <sheetFormatPr defaultRowHeight="14.4" x14ac:dyDescent="0.3"/>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M34"/>
  <sheetViews>
    <sheetView zoomScaleNormal="100" workbookViewId="0">
      <selection activeCell="C48" sqref="C48"/>
    </sheetView>
  </sheetViews>
  <sheetFormatPr defaultColWidth="9.109375" defaultRowHeight="13.8" x14ac:dyDescent="0.3"/>
  <cols>
    <col min="1" max="1" width="5.33203125" style="2" customWidth="1"/>
    <col min="2" max="2" width="50.6640625" style="2" customWidth="1"/>
    <col min="3" max="3" width="21.6640625" style="2" bestFit="1" customWidth="1"/>
    <col min="4" max="4" width="16.44140625" style="2" customWidth="1"/>
    <col min="5" max="5" width="17.6640625" style="2" bestFit="1" customWidth="1"/>
    <col min="6" max="16384" width="9.109375" style="2"/>
  </cols>
  <sheetData>
    <row r="1" spans="1:13" ht="12.75" x14ac:dyDescent="0.2">
      <c r="A1" s="483" t="s">
        <v>0</v>
      </c>
      <c r="B1" s="483"/>
      <c r="C1" s="483"/>
      <c r="D1" s="483"/>
      <c r="E1" s="483"/>
      <c r="F1" s="1"/>
      <c r="G1" s="1"/>
      <c r="H1" s="1"/>
      <c r="I1" s="1"/>
      <c r="J1" s="1"/>
      <c r="K1" s="1"/>
      <c r="L1" s="1"/>
      <c r="M1" s="1"/>
    </row>
    <row r="2" spans="1:13" ht="12.75" x14ac:dyDescent="0.2">
      <c r="A2" s="483" t="str">
        <f>'Delivery Rate Change Calc'!A2:H2</f>
        <v>2018 Electric Decoupling Filing</v>
      </c>
      <c r="B2" s="483"/>
      <c r="C2" s="483"/>
      <c r="D2" s="483"/>
      <c r="E2" s="483"/>
      <c r="F2" s="1"/>
      <c r="G2" s="1"/>
      <c r="H2" s="1"/>
      <c r="I2" s="1"/>
      <c r="J2" s="1"/>
      <c r="K2" s="1"/>
      <c r="L2" s="1"/>
      <c r="M2" s="1"/>
    </row>
    <row r="3" spans="1:13" ht="12.75" x14ac:dyDescent="0.2">
      <c r="A3" s="483" t="s">
        <v>269</v>
      </c>
      <c r="B3" s="483"/>
      <c r="C3" s="483"/>
      <c r="D3" s="483"/>
      <c r="E3" s="483"/>
      <c r="F3" s="1"/>
      <c r="G3" s="1"/>
      <c r="H3" s="1"/>
      <c r="I3" s="1"/>
      <c r="J3" s="1"/>
      <c r="K3" s="1"/>
      <c r="L3" s="1"/>
      <c r="M3" s="1"/>
    </row>
    <row r="4" spans="1:13" ht="12.75" x14ac:dyDescent="0.2">
      <c r="A4" s="483" t="str">
        <f>'Delivery Rate Change Calc'!A4:H4</f>
        <v>Proposed Effective May 1, 2018</v>
      </c>
      <c r="B4" s="483"/>
      <c r="C4" s="483"/>
      <c r="D4" s="483"/>
      <c r="E4" s="483"/>
      <c r="F4" s="1"/>
      <c r="G4" s="1"/>
      <c r="H4" s="1"/>
      <c r="I4" s="1"/>
      <c r="J4" s="1"/>
      <c r="K4" s="1"/>
      <c r="L4" s="1"/>
      <c r="M4" s="1"/>
    </row>
    <row r="5" spans="1:13" ht="12.75" x14ac:dyDescent="0.2">
      <c r="A5" s="3"/>
      <c r="B5" s="3"/>
      <c r="C5" s="3"/>
      <c r="D5" s="3"/>
      <c r="E5" s="3"/>
    </row>
    <row r="6" spans="1:13" ht="12.75" customHeight="1" x14ac:dyDescent="0.2">
      <c r="A6" s="3"/>
      <c r="B6" s="3"/>
      <c r="C6" s="3"/>
      <c r="D6" s="3"/>
      <c r="E6" s="4"/>
    </row>
    <row r="7" spans="1:13" ht="12.75" customHeight="1" x14ac:dyDescent="0.2">
      <c r="A7" s="5" t="s">
        <v>2</v>
      </c>
      <c r="B7" s="3"/>
      <c r="C7" s="3"/>
      <c r="D7" s="6" t="s">
        <v>4</v>
      </c>
      <c r="E7" s="6" t="s">
        <v>4</v>
      </c>
    </row>
    <row r="8" spans="1:13" ht="12.75" x14ac:dyDescent="0.2">
      <c r="A8" s="7" t="s">
        <v>5</v>
      </c>
      <c r="B8" s="8"/>
      <c r="C8" s="7" t="s">
        <v>6</v>
      </c>
      <c r="D8" s="7" t="s">
        <v>24</v>
      </c>
      <c r="E8" s="7" t="s">
        <v>25</v>
      </c>
    </row>
    <row r="9" spans="1:13" ht="12.75" x14ac:dyDescent="0.2">
      <c r="A9" s="9"/>
      <c r="B9" s="10" t="s">
        <v>9</v>
      </c>
      <c r="C9" s="10" t="s">
        <v>10</v>
      </c>
      <c r="D9" s="10" t="s">
        <v>11</v>
      </c>
      <c r="E9" s="10" t="s">
        <v>12</v>
      </c>
    </row>
    <row r="10" spans="1:13" ht="12.75" x14ac:dyDescent="0.2">
      <c r="A10" s="10"/>
      <c r="B10" s="11"/>
      <c r="C10" s="10"/>
      <c r="D10" s="10"/>
      <c r="E10" s="10"/>
    </row>
    <row r="11" spans="1:13" ht="12.75" x14ac:dyDescent="0.2">
      <c r="A11" s="10">
        <v>1</v>
      </c>
      <c r="B11" s="9"/>
      <c r="C11" s="10"/>
      <c r="D11" s="12"/>
      <c r="E11" s="12"/>
    </row>
    <row r="12" spans="1:13" ht="12.75" x14ac:dyDescent="0.2">
      <c r="A12" s="10">
        <f t="shared" ref="A12:A32" si="0">A11+1</f>
        <v>2</v>
      </c>
      <c r="B12" s="9" t="s">
        <v>271</v>
      </c>
      <c r="C12" s="10" t="s">
        <v>638</v>
      </c>
      <c r="D12" s="13">
        <f>'Delivery Deferral Balance'!H20</f>
        <v>-11868.971676568066</v>
      </c>
      <c r="E12" s="13">
        <f>'Delivery Deferral Balance'!I20</f>
        <v>-98641.02469351716</v>
      </c>
    </row>
    <row r="13" spans="1:13" ht="12.75" x14ac:dyDescent="0.2">
      <c r="A13" s="10">
        <f t="shared" si="0"/>
        <v>3</v>
      </c>
      <c r="B13" s="9"/>
      <c r="C13" s="10"/>
      <c r="D13" s="12"/>
      <c r="E13" s="12"/>
    </row>
    <row r="14" spans="1:13" ht="12.75" x14ac:dyDescent="0.2">
      <c r="A14" s="10">
        <f t="shared" si="0"/>
        <v>4</v>
      </c>
      <c r="B14" s="9" t="s">
        <v>272</v>
      </c>
      <c r="C14" s="10" t="s">
        <v>638</v>
      </c>
      <c r="D14" s="13">
        <f>'Delivery Deferral Balance'!H22</f>
        <v>328949.77456619462</v>
      </c>
      <c r="E14" s="13">
        <f>'Delivery Deferral Balance'!I22</f>
        <v>259161.51644396278</v>
      </c>
    </row>
    <row r="15" spans="1:13" ht="12.75" x14ac:dyDescent="0.2">
      <c r="A15" s="10">
        <f t="shared" si="0"/>
        <v>5</v>
      </c>
      <c r="B15" s="9"/>
      <c r="C15" s="10"/>
      <c r="D15" s="13"/>
      <c r="E15" s="13"/>
    </row>
    <row r="16" spans="1:13" ht="12.75" x14ac:dyDescent="0.2">
      <c r="A16" s="10">
        <f t="shared" si="0"/>
        <v>6</v>
      </c>
      <c r="B16" s="9" t="s">
        <v>273</v>
      </c>
      <c r="C16" s="10" t="s">
        <v>638</v>
      </c>
      <c r="D16" s="13">
        <f>'Delivery Deferral Balance'!H24</f>
        <v>-33217.980124687994</v>
      </c>
      <c r="E16" s="13">
        <f>'Delivery Deferral Balance'!I24</f>
        <v>-14111.368442590701</v>
      </c>
    </row>
    <row r="17" spans="1:5" ht="12.75" x14ac:dyDescent="0.2">
      <c r="A17" s="10">
        <f t="shared" si="0"/>
        <v>7</v>
      </c>
      <c r="B17" s="9"/>
      <c r="C17" s="10"/>
      <c r="D17" s="13"/>
      <c r="E17" s="13"/>
    </row>
    <row r="18" spans="1:5" ht="12.75" x14ac:dyDescent="0.2">
      <c r="A18" s="10">
        <f t="shared" si="0"/>
        <v>8</v>
      </c>
      <c r="B18" s="9" t="s">
        <v>274</v>
      </c>
      <c r="C18" s="10" t="s">
        <v>322</v>
      </c>
      <c r="D18" s="14">
        <f>-'Earn Test Alloc 2017'!G18</f>
        <v>-698356.31943999999</v>
      </c>
      <c r="E18" s="14">
        <f>-'Earn Test Alloc 2017'!H18</f>
        <v>-521159.57906999998</v>
      </c>
    </row>
    <row r="19" spans="1:5" ht="12.75" x14ac:dyDescent="0.2">
      <c r="A19" s="10">
        <f t="shared" si="0"/>
        <v>9</v>
      </c>
      <c r="B19" s="9"/>
      <c r="C19" s="10"/>
      <c r="D19" s="12"/>
      <c r="E19" s="12"/>
    </row>
    <row r="20" spans="1:5" ht="12.75" x14ac:dyDescent="0.2">
      <c r="A20" s="10">
        <f t="shared" si="0"/>
        <v>10</v>
      </c>
      <c r="B20" s="9" t="s">
        <v>16</v>
      </c>
      <c r="C20" s="10" t="str">
        <f>"("&amp;A12&amp;")+("&amp;A14&amp;")+("&amp;A16&amp;")+("&amp;A18&amp;")"</f>
        <v>(2)+(4)+(6)+(8)</v>
      </c>
      <c r="D20" s="12">
        <f>D12+D14+D16+D18</f>
        <v>-414493.49667506147</v>
      </c>
      <c r="E20" s="12">
        <f t="shared" ref="E20" si="1">E12+E14+E16+E18</f>
        <v>-374750.45576214505</v>
      </c>
    </row>
    <row r="21" spans="1:5" ht="12.75" x14ac:dyDescent="0.2">
      <c r="A21" s="10">
        <f t="shared" si="0"/>
        <v>11</v>
      </c>
      <c r="B21" s="9"/>
      <c r="C21" s="10"/>
      <c r="D21" s="12"/>
      <c r="E21" s="12"/>
    </row>
    <row r="22" spans="1:5" ht="12.75" x14ac:dyDescent="0.2">
      <c r="A22" s="10">
        <f t="shared" si="0"/>
        <v>12</v>
      </c>
      <c r="B22" s="9" t="s">
        <v>26</v>
      </c>
      <c r="C22" s="10" t="s">
        <v>640</v>
      </c>
      <c r="D22" s="15">
        <f>Forecast!P28</f>
        <v>4473623</v>
      </c>
      <c r="E22" s="15">
        <f>Forecast!P29</f>
        <v>3290287</v>
      </c>
    </row>
    <row r="23" spans="1:5" ht="12.75" x14ac:dyDescent="0.2">
      <c r="A23" s="10">
        <f t="shared" si="0"/>
        <v>13</v>
      </c>
      <c r="B23" s="3"/>
      <c r="C23" s="3"/>
      <c r="D23" s="3"/>
      <c r="E23" s="3"/>
    </row>
    <row r="24" spans="1:5" ht="13.5" thickBot="1" x14ac:dyDescent="0.25">
      <c r="A24" s="10">
        <f t="shared" si="0"/>
        <v>14</v>
      </c>
      <c r="B24" s="9" t="s">
        <v>27</v>
      </c>
      <c r="C24" s="10" t="str">
        <f>"("&amp;A20&amp;") / ("&amp;A22&amp;")"</f>
        <v>(10) / (12)</v>
      </c>
      <c r="D24" s="19">
        <f>ROUND(D20/D22,2)</f>
        <v>-0.09</v>
      </c>
      <c r="E24" s="19">
        <f>ROUND(E20/E22,2)</f>
        <v>-0.11</v>
      </c>
    </row>
    <row r="25" spans="1:5" ht="13.5" thickTop="1" x14ac:dyDescent="0.2">
      <c r="A25" s="10">
        <f t="shared" si="0"/>
        <v>15</v>
      </c>
      <c r="B25" s="3"/>
      <c r="C25" s="3"/>
      <c r="D25" s="3"/>
      <c r="E25" s="3"/>
    </row>
    <row r="26" spans="1:5" x14ac:dyDescent="0.3">
      <c r="A26" s="10">
        <f t="shared" si="0"/>
        <v>16</v>
      </c>
      <c r="B26" s="9" t="s">
        <v>28</v>
      </c>
      <c r="C26" s="10" t="s">
        <v>642</v>
      </c>
      <c r="D26" s="20">
        <f>'Rate Test 26&amp;31'!D45</f>
        <v>-0.09</v>
      </c>
      <c r="E26" s="20">
        <f>'Rate Test 26&amp;31'!E45</f>
        <v>-0.11</v>
      </c>
    </row>
    <row r="27" spans="1:5" x14ac:dyDescent="0.3">
      <c r="A27" s="10">
        <f t="shared" si="0"/>
        <v>17</v>
      </c>
      <c r="B27" s="9"/>
      <c r="C27" s="10"/>
      <c r="D27" s="3"/>
      <c r="E27" s="3"/>
    </row>
    <row r="28" spans="1:5" x14ac:dyDescent="0.3">
      <c r="A28" s="10">
        <f t="shared" si="0"/>
        <v>18</v>
      </c>
      <c r="B28" s="9" t="s">
        <v>20</v>
      </c>
      <c r="C28" s="10" t="s">
        <v>21</v>
      </c>
      <c r="D28" s="12">
        <f>IF(D24=D26,D14,(D14-((D24-D26)*D22)))</f>
        <v>328949.77456619462</v>
      </c>
      <c r="E28" s="12">
        <f t="shared" ref="E28" si="2">IF(E24=E26,E14,(E14-((E24-E26)*E22)))</f>
        <v>259161.51644396278</v>
      </c>
    </row>
    <row r="29" spans="1:5" x14ac:dyDescent="0.3">
      <c r="A29" s="10">
        <f t="shared" si="0"/>
        <v>19</v>
      </c>
      <c r="B29" s="3"/>
      <c r="C29" s="3"/>
      <c r="D29" s="12"/>
      <c r="E29" s="18"/>
    </row>
    <row r="30" spans="1:5" x14ac:dyDescent="0.3">
      <c r="A30" s="10">
        <f t="shared" si="0"/>
        <v>20</v>
      </c>
      <c r="B30" s="9" t="s">
        <v>22</v>
      </c>
      <c r="C30" s="10" t="str">
        <f>"("&amp;A12&amp;")+("&amp;A16&amp;")+("&amp;A18&amp;")+("&amp;A28&amp;")"</f>
        <v>(2)+(6)+(8)+(18)</v>
      </c>
      <c r="D30" s="12">
        <f>D28+D12+D16+D18</f>
        <v>-414493.49667506147</v>
      </c>
      <c r="E30" s="18">
        <f>E28+E12+E16+E18</f>
        <v>-374750.45576214505</v>
      </c>
    </row>
    <row r="31" spans="1:5" x14ac:dyDescent="0.3">
      <c r="A31" s="10">
        <f t="shared" si="0"/>
        <v>21</v>
      </c>
      <c r="B31" s="3"/>
      <c r="C31" s="3"/>
      <c r="D31" s="9"/>
      <c r="E31" s="9"/>
    </row>
    <row r="32" spans="1:5" x14ac:dyDescent="0.3">
      <c r="A32" s="10">
        <f t="shared" si="0"/>
        <v>22</v>
      </c>
      <c r="B32" s="9" t="s">
        <v>23</v>
      </c>
      <c r="C32" s="10" t="str">
        <f>"("&amp;A$30&amp;") - ("&amp;A20&amp;")"</f>
        <v>(20) - (10)</v>
      </c>
      <c r="D32" s="18">
        <f>D30-D20</f>
        <v>0</v>
      </c>
      <c r="E32" s="18">
        <f t="shared" ref="E32" si="3">E30-E20</f>
        <v>0</v>
      </c>
    </row>
    <row r="33" spans="1:5" x14ac:dyDescent="0.3">
      <c r="A33" s="3"/>
      <c r="B33" s="9"/>
      <c r="C33" s="3"/>
      <c r="D33" s="3"/>
      <c r="E33" s="3"/>
    </row>
    <row r="34" spans="1:5" x14ac:dyDescent="0.3">
      <c r="B34" s="9"/>
    </row>
  </sheetData>
  <mergeCells count="4">
    <mergeCell ref="A1:E1"/>
    <mergeCell ref="A2:E2"/>
    <mergeCell ref="A3:E3"/>
    <mergeCell ref="A4:E4"/>
  </mergeCells>
  <printOptions horizontalCentered="1"/>
  <pageMargins left="0.7" right="0.7" top="0.75" bottom="0.75" header="0.3" footer="0.3"/>
  <pageSetup orientation="landscape" blackAndWhite="1" r:id="rId1"/>
  <headerFooter>
    <oddHeader>&amp;RAdvice No. 2018-xx
Exhibit No. 2</oddHeader>
    <oddFooter>&amp;L&amp;F
&amp;A&amp;R&amp;D</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T78"/>
  <sheetViews>
    <sheetView zoomScaleNormal="100" workbookViewId="0">
      <pane xSplit="2" ySplit="7" topLeftCell="C8" activePane="bottomRight" state="frozen"/>
      <selection activeCell="C48" sqref="C48"/>
      <selection pane="topRight" activeCell="C48" sqref="C48"/>
      <selection pane="bottomLeft" activeCell="C48" sqref="C48"/>
      <selection pane="bottomRight" activeCell="C48" sqref="C48"/>
    </sheetView>
  </sheetViews>
  <sheetFormatPr defaultColWidth="9.109375" defaultRowHeight="13.2" x14ac:dyDescent="0.25"/>
  <cols>
    <col min="1" max="1" width="3.6640625" style="54" customWidth="1"/>
    <col min="2" max="2" width="41" style="54" customWidth="1"/>
    <col min="3" max="3" width="15.5546875" style="54" bestFit="1" customWidth="1"/>
    <col min="4" max="8" width="13.6640625" style="54" customWidth="1"/>
    <col min="9" max="10" width="14.5546875" style="54" bestFit="1" customWidth="1"/>
    <col min="11" max="11" width="13.6640625" style="54" customWidth="1"/>
    <col min="12" max="14" width="14.5546875" style="54" bestFit="1" customWidth="1"/>
    <col min="15" max="15" width="15" style="54" bestFit="1" customWidth="1"/>
    <col min="16" max="17" width="12.33203125" style="54" customWidth="1"/>
    <col min="18" max="31" width="9.109375" style="54"/>
    <col min="32" max="32" width="9.109375" style="54" customWidth="1"/>
    <col min="33" max="16384" width="9.109375" style="54"/>
  </cols>
  <sheetData>
    <row r="1" spans="1:20" x14ac:dyDescent="0.25">
      <c r="A1" s="485" t="s">
        <v>0</v>
      </c>
      <c r="B1" s="485"/>
      <c r="C1" s="485"/>
      <c r="D1" s="485"/>
      <c r="E1" s="485"/>
      <c r="F1" s="485"/>
      <c r="G1" s="485"/>
      <c r="H1" s="485"/>
      <c r="I1" s="485"/>
      <c r="J1" s="485"/>
      <c r="K1" s="485"/>
      <c r="L1" s="485"/>
      <c r="M1" s="485"/>
      <c r="N1" s="485"/>
      <c r="O1" s="485"/>
    </row>
    <row r="2" spans="1:20" x14ac:dyDescent="0.25">
      <c r="A2" s="485" t="s">
        <v>559</v>
      </c>
      <c r="B2" s="485"/>
      <c r="C2" s="485"/>
      <c r="D2" s="485"/>
      <c r="E2" s="485"/>
      <c r="F2" s="485"/>
      <c r="G2" s="485"/>
      <c r="H2" s="485"/>
      <c r="I2" s="485"/>
      <c r="J2" s="485"/>
      <c r="K2" s="485"/>
      <c r="L2" s="485"/>
      <c r="M2" s="485"/>
      <c r="N2" s="485"/>
      <c r="O2" s="485"/>
    </row>
    <row r="3" spans="1:20" x14ac:dyDescent="0.25">
      <c r="A3" s="485" t="s">
        <v>560</v>
      </c>
      <c r="B3" s="485"/>
      <c r="C3" s="485"/>
      <c r="D3" s="485"/>
      <c r="E3" s="485"/>
      <c r="F3" s="485"/>
      <c r="G3" s="485"/>
      <c r="H3" s="485"/>
      <c r="I3" s="485"/>
      <c r="J3" s="485"/>
      <c r="K3" s="485"/>
      <c r="L3" s="485"/>
      <c r="M3" s="485"/>
      <c r="N3" s="485"/>
      <c r="O3" s="485"/>
    </row>
    <row r="4" spans="1:20" x14ac:dyDescent="0.25">
      <c r="A4" s="485" t="s">
        <v>561</v>
      </c>
      <c r="B4" s="485"/>
      <c r="C4" s="485"/>
      <c r="D4" s="485"/>
      <c r="E4" s="485"/>
      <c r="F4" s="485"/>
      <c r="G4" s="485"/>
      <c r="H4" s="485"/>
      <c r="I4" s="485"/>
      <c r="J4" s="485"/>
      <c r="K4" s="485"/>
      <c r="L4" s="485"/>
      <c r="M4" s="485"/>
      <c r="N4" s="485"/>
      <c r="O4" s="485"/>
    </row>
    <row r="5" spans="1:20" x14ac:dyDescent="0.25">
      <c r="A5" s="10"/>
      <c r="B5" s="10"/>
      <c r="C5" s="10"/>
      <c r="D5" s="10"/>
      <c r="E5" s="10"/>
      <c r="F5" s="10"/>
      <c r="G5" s="10"/>
      <c r="H5" s="10"/>
      <c r="I5" s="10"/>
      <c r="J5" s="10"/>
      <c r="K5" s="10"/>
      <c r="L5" s="10"/>
      <c r="M5" s="10"/>
      <c r="N5" s="10"/>
      <c r="O5" s="246"/>
    </row>
    <row r="6" spans="1:20" x14ac:dyDescent="0.25">
      <c r="A6" s="246"/>
      <c r="B6" s="246"/>
      <c r="C6" s="246"/>
      <c r="D6" s="246"/>
      <c r="E6" s="246"/>
      <c r="F6" s="246"/>
      <c r="G6" s="246"/>
      <c r="H6" s="246"/>
      <c r="I6" s="246"/>
      <c r="J6" s="246"/>
      <c r="K6" s="246"/>
      <c r="L6" s="246"/>
      <c r="M6" s="246"/>
      <c r="N6" s="246"/>
      <c r="O6" s="246"/>
    </row>
    <row r="7" spans="1:20" ht="25.5" customHeight="1" x14ac:dyDescent="0.25">
      <c r="A7" s="382"/>
      <c r="B7" s="383"/>
      <c r="C7" s="384">
        <v>42736</v>
      </c>
      <c r="D7" s="384">
        <f t="shared" ref="D7:N7" si="0">EDATE(C7,1)</f>
        <v>42767</v>
      </c>
      <c r="E7" s="384">
        <f t="shared" si="0"/>
        <v>42795</v>
      </c>
      <c r="F7" s="384">
        <f t="shared" si="0"/>
        <v>42826</v>
      </c>
      <c r="G7" s="384">
        <f t="shared" si="0"/>
        <v>42856</v>
      </c>
      <c r="H7" s="384">
        <f t="shared" si="0"/>
        <v>42887</v>
      </c>
      <c r="I7" s="384">
        <f t="shared" si="0"/>
        <v>42917</v>
      </c>
      <c r="J7" s="384">
        <f t="shared" si="0"/>
        <v>42948</v>
      </c>
      <c r="K7" s="384">
        <f t="shared" si="0"/>
        <v>42979</v>
      </c>
      <c r="L7" s="384">
        <f t="shared" si="0"/>
        <v>43009</v>
      </c>
      <c r="M7" s="384">
        <f t="shared" si="0"/>
        <v>43040</v>
      </c>
      <c r="N7" s="384">
        <f t="shared" si="0"/>
        <v>43070</v>
      </c>
      <c r="O7" s="384" t="s">
        <v>84</v>
      </c>
      <c r="P7" s="385"/>
      <c r="Q7" s="385"/>
      <c r="R7" s="386"/>
      <c r="S7" s="386"/>
      <c r="T7" s="386"/>
    </row>
    <row r="8" spans="1:20" x14ac:dyDescent="0.25">
      <c r="A8" s="10"/>
      <c r="B8" s="10"/>
      <c r="C8" s="10"/>
      <c r="D8" s="10"/>
      <c r="E8" s="10"/>
      <c r="F8" s="10"/>
      <c r="G8" s="10"/>
      <c r="H8" s="10"/>
      <c r="I8" s="10"/>
      <c r="J8" s="10"/>
      <c r="K8" s="10"/>
      <c r="L8" s="10"/>
      <c r="M8" s="10"/>
      <c r="N8" s="10"/>
      <c r="O8" s="246"/>
    </row>
    <row r="9" spans="1:20" x14ac:dyDescent="0.25">
      <c r="A9" s="387">
        <v>1</v>
      </c>
      <c r="B9" s="388" t="s">
        <v>86</v>
      </c>
      <c r="C9" s="389">
        <v>993955</v>
      </c>
      <c r="D9" s="389">
        <v>994781</v>
      </c>
      <c r="E9" s="389">
        <v>995035</v>
      </c>
      <c r="F9" s="389">
        <v>995669</v>
      </c>
      <c r="G9" s="389">
        <v>996651</v>
      </c>
      <c r="H9" s="389">
        <v>997073</v>
      </c>
      <c r="I9" s="389">
        <v>997453</v>
      </c>
      <c r="J9" s="389">
        <v>998449</v>
      </c>
      <c r="K9" s="389">
        <v>999833</v>
      </c>
      <c r="L9" s="389">
        <v>1001371</v>
      </c>
      <c r="M9" s="389">
        <v>1002685</v>
      </c>
      <c r="N9" s="389">
        <v>1003984</v>
      </c>
      <c r="O9" s="390"/>
      <c r="P9" s="222"/>
      <c r="Q9" s="222"/>
    </row>
    <row r="10" spans="1:20" x14ac:dyDescent="0.25">
      <c r="A10" s="391">
        <v>2</v>
      </c>
      <c r="B10" s="392" t="s">
        <v>562</v>
      </c>
      <c r="C10" s="393">
        <v>40.171521997926774</v>
      </c>
      <c r="D10" s="393">
        <v>38.452089266158531</v>
      </c>
      <c r="E10" s="393">
        <v>35.413503182049105</v>
      </c>
      <c r="F10" s="393">
        <v>31.593643819935124</v>
      </c>
      <c r="G10" s="393">
        <v>25.534695833706273</v>
      </c>
      <c r="H10" s="393">
        <v>23.698635424015553</v>
      </c>
      <c r="I10" s="393">
        <v>22.11647916365126</v>
      </c>
      <c r="J10" s="393">
        <v>21.757757077400978</v>
      </c>
      <c r="K10" s="393">
        <v>21.974855861079703</v>
      </c>
      <c r="L10" s="393">
        <v>22.961075324112485</v>
      </c>
      <c r="M10" s="393">
        <v>30.628818021982845</v>
      </c>
      <c r="N10" s="393">
        <v>22.411117758182776</v>
      </c>
      <c r="O10" s="394"/>
      <c r="P10" s="395"/>
      <c r="Q10" s="395"/>
    </row>
    <row r="11" spans="1:20" x14ac:dyDescent="0.25">
      <c r="A11" s="10">
        <v>3</v>
      </c>
      <c r="B11" s="246" t="s">
        <v>563</v>
      </c>
      <c r="C11" s="18">
        <f t="shared" ref="C11:N11" si="1">C9*C10</f>
        <v>39928685.147449307</v>
      </c>
      <c r="D11" s="18">
        <f t="shared" si="1"/>
        <v>38251407.81227845</v>
      </c>
      <c r="E11" s="18">
        <f t="shared" si="1"/>
        <v>35237675.138750233</v>
      </c>
      <c r="F11" s="18">
        <f t="shared" si="1"/>
        <v>31456811.748550985</v>
      </c>
      <c r="G11" s="18">
        <f t="shared" si="1"/>
        <v>25449180.137359191</v>
      </c>
      <c r="H11" s="18">
        <f t="shared" si="1"/>
        <v>23629269.518129461</v>
      </c>
      <c r="I11" s="18">
        <f t="shared" si="1"/>
        <v>22060148.491221439</v>
      </c>
      <c r="J11" s="18">
        <f t="shared" si="1"/>
        <v>21724010.79617393</v>
      </c>
      <c r="K11" s="18">
        <f t="shared" si="1"/>
        <v>21971186.060150903</v>
      </c>
      <c r="L11" s="18">
        <f t="shared" si="1"/>
        <v>22992554.958381843</v>
      </c>
      <c r="M11" s="18">
        <f t="shared" si="1"/>
        <v>30711056.398371868</v>
      </c>
      <c r="N11" s="18">
        <f t="shared" si="1"/>
        <v>22500403.651331376</v>
      </c>
      <c r="O11" s="18">
        <f>SUM(C11:N11)</f>
        <v>335912389.85814899</v>
      </c>
      <c r="P11" s="396"/>
      <c r="Q11" s="396"/>
    </row>
    <row r="12" spans="1:20" x14ac:dyDescent="0.25">
      <c r="A12" s="10">
        <v>4</v>
      </c>
      <c r="B12" s="246"/>
      <c r="C12" s="246"/>
      <c r="D12" s="246"/>
      <c r="E12" s="246"/>
      <c r="F12" s="246"/>
      <c r="G12" s="246"/>
      <c r="H12" s="246"/>
      <c r="I12" s="246"/>
      <c r="J12" s="246"/>
      <c r="K12" s="246"/>
      <c r="L12" s="246"/>
      <c r="M12" s="246"/>
      <c r="N12" s="246"/>
      <c r="O12" s="246"/>
      <c r="P12" s="221"/>
      <c r="Q12" s="221"/>
    </row>
    <row r="13" spans="1:20" x14ac:dyDescent="0.25">
      <c r="A13" s="387">
        <v>5</v>
      </c>
      <c r="B13" s="388" t="s">
        <v>564</v>
      </c>
      <c r="C13" s="389">
        <v>1341937020.7970498</v>
      </c>
      <c r="D13" s="389">
        <v>1087168867.7942808</v>
      </c>
      <c r="E13" s="389">
        <v>1047302267.1694123</v>
      </c>
      <c r="F13" s="389">
        <v>848426507.12702656</v>
      </c>
      <c r="G13" s="389">
        <v>760135202.56473196</v>
      </c>
      <c r="H13" s="389">
        <v>638275990.36593723</v>
      </c>
      <c r="I13" s="389">
        <v>689234650.92026353</v>
      </c>
      <c r="J13" s="389">
        <v>723641887.47464812</v>
      </c>
      <c r="K13" s="389">
        <v>668346487.45000005</v>
      </c>
      <c r="L13" s="389">
        <v>838747358.38999999</v>
      </c>
      <c r="M13" s="389">
        <v>1018666864.04</v>
      </c>
      <c r="N13" s="389">
        <v>717025968.82261848</v>
      </c>
      <c r="O13" s="246"/>
      <c r="P13" s="222"/>
      <c r="Q13" s="222"/>
    </row>
    <row r="14" spans="1:20" x14ac:dyDescent="0.25">
      <c r="A14" s="391">
        <v>6</v>
      </c>
      <c r="B14" s="392" t="s">
        <v>204</v>
      </c>
      <c r="C14" s="397">
        <v>3.1384000000000002E-2</v>
      </c>
      <c r="D14" s="397">
        <v>3.1384000000000002E-2</v>
      </c>
      <c r="E14" s="397">
        <v>3.1384000000000002E-2</v>
      </c>
      <c r="F14" s="397">
        <v>3.1384000000000002E-2</v>
      </c>
      <c r="G14" s="397">
        <v>3.3930000000000002E-2</v>
      </c>
      <c r="H14" s="397">
        <v>3.3930000000000002E-2</v>
      </c>
      <c r="I14" s="397">
        <v>3.3930000000000002E-2</v>
      </c>
      <c r="J14" s="397">
        <v>3.3930000000000002E-2</v>
      </c>
      <c r="K14" s="397">
        <v>3.3930000000000002E-2</v>
      </c>
      <c r="L14" s="397">
        <v>3.3930000000000002E-2</v>
      </c>
      <c r="M14" s="397">
        <v>3.3930000000000002E-2</v>
      </c>
      <c r="N14" s="397">
        <v>3.3930000000000002E-2</v>
      </c>
      <c r="O14" s="28"/>
      <c r="P14" s="398"/>
      <c r="Q14" s="398"/>
    </row>
    <row r="15" spans="1:20" x14ac:dyDescent="0.25">
      <c r="A15" s="10">
        <v>7</v>
      </c>
      <c r="B15" s="246" t="s">
        <v>565</v>
      </c>
      <c r="C15" s="18">
        <f t="shared" ref="C15:N15" si="2">C13*C14</f>
        <v>42115351.460694611</v>
      </c>
      <c r="D15" s="18">
        <f t="shared" si="2"/>
        <v>34119707.746855713</v>
      </c>
      <c r="E15" s="18">
        <f t="shared" si="2"/>
        <v>32868534.352844838</v>
      </c>
      <c r="F15" s="18">
        <f t="shared" si="2"/>
        <v>26627017.499674603</v>
      </c>
      <c r="G15" s="18">
        <f t="shared" si="2"/>
        <v>25791387.423021358</v>
      </c>
      <c r="H15" s="18">
        <f t="shared" si="2"/>
        <v>21656704.353116252</v>
      </c>
      <c r="I15" s="18">
        <f t="shared" si="2"/>
        <v>23385731.705724541</v>
      </c>
      <c r="J15" s="18">
        <f t="shared" si="2"/>
        <v>24553169.24201481</v>
      </c>
      <c r="K15" s="18">
        <f t="shared" si="2"/>
        <v>22676996.319178503</v>
      </c>
      <c r="L15" s="18">
        <f t="shared" si="2"/>
        <v>28458697.870172702</v>
      </c>
      <c r="M15" s="18">
        <f t="shared" si="2"/>
        <v>34563366.696877204</v>
      </c>
      <c r="N15" s="18">
        <f t="shared" si="2"/>
        <v>24328691.122151446</v>
      </c>
      <c r="O15" s="18">
        <f>SUM(C15:N15)</f>
        <v>341145355.79232651</v>
      </c>
      <c r="P15" s="396"/>
      <c r="Q15" s="396"/>
    </row>
    <row r="16" spans="1:20" x14ac:dyDescent="0.25">
      <c r="A16" s="10">
        <v>8</v>
      </c>
      <c r="B16" s="246"/>
      <c r="C16" s="246"/>
      <c r="D16" s="246"/>
      <c r="E16" s="246"/>
      <c r="F16" s="246"/>
      <c r="G16" s="246"/>
      <c r="H16" s="246"/>
      <c r="I16" s="246"/>
      <c r="J16" s="246"/>
      <c r="K16" s="246"/>
      <c r="L16" s="246"/>
      <c r="M16" s="246"/>
      <c r="N16" s="246"/>
      <c r="O16" s="18"/>
    </row>
    <row r="17" spans="1:17" x14ac:dyDescent="0.25">
      <c r="A17" s="387">
        <v>9</v>
      </c>
      <c r="B17" s="388" t="s">
        <v>566</v>
      </c>
      <c r="C17" s="389">
        <v>0</v>
      </c>
      <c r="D17" s="389">
        <v>0</v>
      </c>
      <c r="E17" s="389">
        <v>0</v>
      </c>
      <c r="F17" s="389">
        <v>0</v>
      </c>
      <c r="G17" s="389">
        <v>-34428056.542769216</v>
      </c>
      <c r="H17" s="389">
        <v>15589737.601</v>
      </c>
      <c r="I17" s="389"/>
      <c r="J17" s="389"/>
      <c r="K17" s="389"/>
      <c r="L17" s="389"/>
      <c r="M17" s="389"/>
      <c r="N17" s="389"/>
      <c r="O17" s="18"/>
    </row>
    <row r="18" spans="1:17" x14ac:dyDescent="0.25">
      <c r="A18" s="391">
        <v>10</v>
      </c>
      <c r="B18" s="392" t="s">
        <v>204</v>
      </c>
      <c r="C18" s="397">
        <v>2.9964000000000001E-2</v>
      </c>
      <c r="D18" s="397">
        <v>0</v>
      </c>
      <c r="E18" s="397">
        <v>0</v>
      </c>
      <c r="F18" s="397"/>
      <c r="G18" s="397">
        <f>$F$14</f>
        <v>3.1384000000000002E-2</v>
      </c>
      <c r="H18" s="397">
        <f>$F$14</f>
        <v>3.1384000000000002E-2</v>
      </c>
      <c r="I18" s="397">
        <f>$F$14</f>
        <v>3.1384000000000002E-2</v>
      </c>
      <c r="J18" s="397"/>
      <c r="K18" s="397"/>
      <c r="L18" s="397"/>
      <c r="M18" s="397"/>
      <c r="N18" s="397"/>
      <c r="O18" s="18"/>
    </row>
    <row r="19" spans="1:17" x14ac:dyDescent="0.25">
      <c r="A19" s="10">
        <v>11</v>
      </c>
      <c r="B19" s="246" t="s">
        <v>565</v>
      </c>
      <c r="C19" s="18">
        <f t="shared" ref="C19:N19" si="3">C17*C18</f>
        <v>0</v>
      </c>
      <c r="D19" s="18">
        <f t="shared" si="3"/>
        <v>0</v>
      </c>
      <c r="E19" s="18">
        <f t="shared" si="3"/>
        <v>0</v>
      </c>
      <c r="F19" s="18">
        <f t="shared" si="3"/>
        <v>0</v>
      </c>
      <c r="G19" s="18">
        <f t="shared" si="3"/>
        <v>-1080490.1265382692</v>
      </c>
      <c r="H19" s="18">
        <f t="shared" si="3"/>
        <v>489268.324869784</v>
      </c>
      <c r="I19" s="18">
        <f t="shared" si="3"/>
        <v>0</v>
      </c>
      <c r="J19" s="18">
        <f t="shared" si="3"/>
        <v>0</v>
      </c>
      <c r="K19" s="18">
        <f t="shared" si="3"/>
        <v>0</v>
      </c>
      <c r="L19" s="18">
        <f t="shared" si="3"/>
        <v>0</v>
      </c>
      <c r="M19" s="18">
        <f t="shared" si="3"/>
        <v>0</v>
      </c>
      <c r="N19" s="18">
        <f t="shared" si="3"/>
        <v>0</v>
      </c>
      <c r="O19" s="18">
        <f>SUM(C19:N19)</f>
        <v>-591221.80166848516</v>
      </c>
    </row>
    <row r="20" spans="1:17" x14ac:dyDescent="0.25">
      <c r="A20" s="10">
        <v>12</v>
      </c>
      <c r="B20" s="246"/>
      <c r="C20" s="246"/>
      <c r="D20" s="246"/>
      <c r="E20" s="246"/>
      <c r="F20" s="246"/>
      <c r="G20" s="246"/>
      <c r="H20" s="246"/>
      <c r="I20" s="246"/>
      <c r="J20" s="246"/>
      <c r="K20" s="246"/>
      <c r="L20" s="246"/>
      <c r="M20" s="246"/>
      <c r="N20" s="246"/>
      <c r="O20" s="18"/>
    </row>
    <row r="21" spans="1:17" x14ac:dyDescent="0.25">
      <c r="A21" s="10">
        <v>13</v>
      </c>
      <c r="B21" s="246" t="s">
        <v>567</v>
      </c>
      <c r="C21" s="36">
        <f>C15+C19</f>
        <v>42115351.460694611</v>
      </c>
      <c r="D21" s="18">
        <f t="shared" ref="D21:N21" si="4">D15+D19</f>
        <v>34119707.746855713</v>
      </c>
      <c r="E21" s="18">
        <f t="shared" si="4"/>
        <v>32868534.352844838</v>
      </c>
      <c r="F21" s="18">
        <f t="shared" si="4"/>
        <v>26627017.499674603</v>
      </c>
      <c r="G21" s="18">
        <f t="shared" si="4"/>
        <v>24710897.296483088</v>
      </c>
      <c r="H21" s="18">
        <f t="shared" si="4"/>
        <v>22145972.677986037</v>
      </c>
      <c r="I21" s="18">
        <f t="shared" si="4"/>
        <v>23385731.705724541</v>
      </c>
      <c r="J21" s="18">
        <f t="shared" si="4"/>
        <v>24553169.24201481</v>
      </c>
      <c r="K21" s="18">
        <f t="shared" si="4"/>
        <v>22676996.319178503</v>
      </c>
      <c r="L21" s="18">
        <f t="shared" si="4"/>
        <v>28458697.870172702</v>
      </c>
      <c r="M21" s="18">
        <f t="shared" si="4"/>
        <v>34563366.696877204</v>
      </c>
      <c r="N21" s="18">
        <f t="shared" si="4"/>
        <v>24328691.122151446</v>
      </c>
      <c r="O21" s="18">
        <f>SUM(C21:N21)</f>
        <v>340554133.99065804</v>
      </c>
    </row>
    <row r="22" spans="1:17" x14ac:dyDescent="0.25">
      <c r="A22" s="10">
        <v>14</v>
      </c>
      <c r="B22" s="246"/>
      <c r="C22" s="246"/>
      <c r="D22" s="246"/>
      <c r="E22" s="246"/>
      <c r="F22" s="246"/>
      <c r="G22" s="246"/>
      <c r="H22" s="246"/>
      <c r="I22" s="246"/>
      <c r="J22" s="246"/>
      <c r="K22" s="246"/>
      <c r="L22" s="246"/>
      <c r="M22" s="246"/>
      <c r="N22" s="246"/>
      <c r="O22" s="18"/>
    </row>
    <row r="23" spans="1:17" x14ac:dyDescent="0.25">
      <c r="A23" s="10">
        <v>15</v>
      </c>
      <c r="B23" s="246" t="s">
        <v>568</v>
      </c>
      <c r="C23" s="36">
        <f>C11-C21</f>
        <v>-2186666.3132453039</v>
      </c>
      <c r="D23" s="36">
        <f t="shared" ref="D23:N23" si="5">D11-D21</f>
        <v>4131700.0654227361</v>
      </c>
      <c r="E23" s="36">
        <f t="shared" si="5"/>
        <v>2369140.7859053947</v>
      </c>
      <c r="F23" s="36">
        <f t="shared" si="5"/>
        <v>4829794.2488763817</v>
      </c>
      <c r="G23" s="36">
        <f t="shared" si="5"/>
        <v>738282.84087610245</v>
      </c>
      <c r="H23" s="36">
        <f t="shared" si="5"/>
        <v>1483296.8401434235</v>
      </c>
      <c r="I23" s="36">
        <f t="shared" si="5"/>
        <v>-1325583.214503102</v>
      </c>
      <c r="J23" s="36">
        <f t="shared" si="5"/>
        <v>-2829158.4458408803</v>
      </c>
      <c r="K23" s="36">
        <f t="shared" si="5"/>
        <v>-705810.25902760029</v>
      </c>
      <c r="L23" s="36">
        <f t="shared" si="5"/>
        <v>-5466142.911790859</v>
      </c>
      <c r="M23" s="36">
        <f t="shared" si="5"/>
        <v>-3852310.298505336</v>
      </c>
      <c r="N23" s="36">
        <f t="shared" si="5"/>
        <v>-1828287.4708200693</v>
      </c>
      <c r="O23" s="36">
        <f>SUM(C23:N23)</f>
        <v>-4641744.1325091124</v>
      </c>
      <c r="P23" s="396"/>
      <c r="Q23" s="396"/>
    </row>
    <row r="24" spans="1:17" x14ac:dyDescent="0.25">
      <c r="A24" s="10">
        <v>16</v>
      </c>
      <c r="B24" s="246"/>
      <c r="C24" s="246"/>
      <c r="D24" s="246"/>
      <c r="E24" s="246"/>
      <c r="F24" s="246"/>
      <c r="G24" s="246"/>
      <c r="H24" s="246"/>
      <c r="I24" s="246"/>
      <c r="J24" s="246"/>
      <c r="K24" s="246"/>
      <c r="L24" s="246"/>
      <c r="M24" s="246"/>
      <c r="N24" s="246"/>
      <c r="O24" s="18"/>
    </row>
    <row r="25" spans="1:17" s="246" customFormat="1" x14ac:dyDescent="0.25">
      <c r="A25" s="10">
        <v>17</v>
      </c>
      <c r="B25" s="246" t="s">
        <v>569</v>
      </c>
      <c r="C25" s="36">
        <v>56996.11</v>
      </c>
      <c r="D25" s="36">
        <v>56827.82</v>
      </c>
      <c r="E25" s="36">
        <v>63349.08</v>
      </c>
      <c r="F25" s="36">
        <v>75392.02</v>
      </c>
      <c r="G25" s="36">
        <v>70683.749961908572</v>
      </c>
      <c r="H25" s="36">
        <v>61061.125896578451</v>
      </c>
      <c r="I25" s="36">
        <v>63133.504148562322</v>
      </c>
      <c r="J25" s="36">
        <v>54174.849812881635</v>
      </c>
      <c r="K25" s="36">
        <v>46227.887284948636</v>
      </c>
      <c r="L25" s="36">
        <v>36073.707505815932</v>
      </c>
      <c r="M25" s="36">
        <v>17096.537534725201</v>
      </c>
      <c r="N25" s="36"/>
      <c r="O25" s="36">
        <f>SUM(C25:N25)</f>
        <v>601016.39214542066</v>
      </c>
      <c r="P25" s="36"/>
      <c r="Q25" s="36"/>
    </row>
    <row r="26" spans="1:17" x14ac:dyDescent="0.25">
      <c r="A26" s="10">
        <v>18</v>
      </c>
      <c r="B26" s="246"/>
      <c r="C26" s="246"/>
      <c r="D26" s="246"/>
      <c r="E26" s="246"/>
      <c r="F26" s="246"/>
      <c r="G26" s="246"/>
      <c r="H26" s="246"/>
      <c r="I26" s="246"/>
      <c r="J26" s="246"/>
      <c r="K26" s="246"/>
      <c r="L26" s="246"/>
      <c r="M26" s="246"/>
      <c r="N26" s="246"/>
      <c r="O26" s="18"/>
    </row>
    <row r="27" spans="1:17" s="246" customFormat="1" x14ac:dyDescent="0.25">
      <c r="A27" s="10">
        <v>19</v>
      </c>
      <c r="B27" s="246" t="s">
        <v>570</v>
      </c>
      <c r="C27" s="18">
        <v>39747170.451904714</v>
      </c>
      <c r="D27" s="18">
        <f t="shared" ref="D27:N27" si="6">C27+D51+D25</f>
        <v>43747206.051904716</v>
      </c>
      <c r="E27" s="18">
        <f t="shared" si="6"/>
        <v>46071613.341904715</v>
      </c>
      <c r="F27" s="18">
        <f t="shared" si="6"/>
        <v>50756459.571904719</v>
      </c>
      <c r="G27" s="18">
        <f t="shared" si="6"/>
        <v>51531744.961259119</v>
      </c>
      <c r="H27" s="18">
        <f t="shared" si="6"/>
        <v>53008433.442154936</v>
      </c>
      <c r="I27" s="18">
        <f t="shared" si="6"/>
        <v>51806458.163629249</v>
      </c>
      <c r="J27" s="18">
        <f t="shared" si="6"/>
        <v>49160543.605058953</v>
      </c>
      <c r="K27" s="18">
        <f t="shared" si="6"/>
        <v>48533161.0031434</v>
      </c>
      <c r="L27" s="18">
        <f>K27+L51+L25</f>
        <v>43352462.70463717</v>
      </c>
      <c r="M27" s="18">
        <f t="shared" si="6"/>
        <v>39692995.191794671</v>
      </c>
      <c r="N27" s="18">
        <f t="shared" si="6"/>
        <v>37948116.023680881</v>
      </c>
      <c r="O27" s="18"/>
    </row>
    <row r="28" spans="1:17" x14ac:dyDescent="0.25">
      <c r="A28" s="10">
        <v>20</v>
      </c>
      <c r="B28" s="246"/>
      <c r="C28" s="246"/>
      <c r="D28" s="246"/>
      <c r="E28" s="246"/>
      <c r="F28" s="246"/>
      <c r="G28" s="246"/>
      <c r="H28" s="246"/>
      <c r="I28" s="246"/>
      <c r="J28" s="246"/>
      <c r="K28" s="246"/>
      <c r="L28" s="246"/>
      <c r="M28" s="246"/>
      <c r="N28" s="246"/>
      <c r="O28" s="18"/>
    </row>
    <row r="29" spans="1:17" x14ac:dyDescent="0.25">
      <c r="A29" s="10">
        <v>21</v>
      </c>
      <c r="B29" s="246" t="s">
        <v>571</v>
      </c>
      <c r="C29" s="27">
        <v>9.2400000000000002E-4</v>
      </c>
      <c r="D29" s="27">
        <v>9.2400000000000002E-4</v>
      </c>
      <c r="E29" s="27">
        <v>9.2400000000000002E-4</v>
      </c>
      <c r="F29" s="27">
        <v>9.2400000000000002E-4</v>
      </c>
      <c r="G29" s="27">
        <v>1.201E-3</v>
      </c>
      <c r="H29" s="27">
        <v>1.201E-3</v>
      </c>
      <c r="I29" s="27">
        <v>1.201E-3</v>
      </c>
      <c r="J29" s="27">
        <v>1.201E-3</v>
      </c>
      <c r="K29" s="27">
        <v>1.201E-3</v>
      </c>
      <c r="L29" s="27">
        <v>1.201E-3</v>
      </c>
      <c r="M29" s="27">
        <v>1.201E-3</v>
      </c>
      <c r="N29" s="27">
        <v>1.201E-3</v>
      </c>
      <c r="O29" s="18"/>
    </row>
    <row r="30" spans="1:17" x14ac:dyDescent="0.25">
      <c r="A30" s="10">
        <v>22</v>
      </c>
      <c r="B30" s="246"/>
      <c r="C30" s="27"/>
      <c r="D30" s="27"/>
      <c r="E30" s="27"/>
      <c r="F30" s="27"/>
      <c r="G30" s="27"/>
      <c r="H30" s="27"/>
      <c r="I30" s="27"/>
      <c r="J30" s="27"/>
      <c r="K30" s="27"/>
      <c r="L30" s="27"/>
      <c r="M30" s="27"/>
      <c r="N30" s="27"/>
      <c r="O30" s="18"/>
    </row>
    <row r="31" spans="1:17" x14ac:dyDescent="0.25">
      <c r="A31" s="10">
        <v>23</v>
      </c>
      <c r="B31" s="246" t="s">
        <v>572</v>
      </c>
      <c r="C31" s="27"/>
      <c r="D31" s="27"/>
      <c r="E31" s="27"/>
      <c r="F31" s="27"/>
      <c r="G31" s="27">
        <f>$F$29</f>
        <v>9.2400000000000002E-4</v>
      </c>
      <c r="H31" s="27">
        <f t="shared" ref="H31:I31" si="7">$F$29</f>
        <v>9.2400000000000002E-4</v>
      </c>
      <c r="I31" s="27">
        <f t="shared" si="7"/>
        <v>9.2400000000000002E-4</v>
      </c>
      <c r="J31" s="27"/>
      <c r="K31" s="27"/>
      <c r="L31" s="27"/>
      <c r="M31" s="27"/>
      <c r="N31" s="27"/>
      <c r="O31" s="18"/>
    </row>
    <row r="32" spans="1:17" x14ac:dyDescent="0.25">
      <c r="A32" s="10">
        <v>24</v>
      </c>
      <c r="B32" s="246"/>
      <c r="C32" s="18"/>
      <c r="D32" s="18"/>
      <c r="E32" s="18"/>
      <c r="F32" s="18"/>
      <c r="G32" s="27"/>
      <c r="H32" s="27"/>
      <c r="I32" s="27"/>
      <c r="J32" s="27"/>
      <c r="K32" s="27"/>
      <c r="L32" s="27"/>
      <c r="M32" s="27"/>
      <c r="N32" s="27"/>
      <c r="O32" s="18"/>
    </row>
    <row r="33" spans="1:15" x14ac:dyDescent="0.25">
      <c r="A33" s="10">
        <v>25</v>
      </c>
      <c r="B33" s="246" t="s">
        <v>292</v>
      </c>
      <c r="C33" s="36">
        <f>(C13*C29)+(C17*C31)</f>
        <v>1239949.8072164741</v>
      </c>
      <c r="D33" s="36">
        <f t="shared" ref="D33:N33" si="8">(D13*D29)+(D17*D31)</f>
        <v>1004544.0338419154</v>
      </c>
      <c r="E33" s="36">
        <f t="shared" si="8"/>
        <v>967707.29486453696</v>
      </c>
      <c r="F33" s="36">
        <f t="shared" si="8"/>
        <v>783946.09258537251</v>
      </c>
      <c r="G33" s="36">
        <f t="shared" si="8"/>
        <v>881110.85403472441</v>
      </c>
      <c r="H33" s="36">
        <f t="shared" si="8"/>
        <v>780974.38197281456</v>
      </c>
      <c r="I33" s="36">
        <f t="shared" si="8"/>
        <v>827770.81575523654</v>
      </c>
      <c r="J33" s="36">
        <f t="shared" si="8"/>
        <v>869093.90685705235</v>
      </c>
      <c r="K33" s="36">
        <f t="shared" si="8"/>
        <v>802684.13142745011</v>
      </c>
      <c r="L33" s="36">
        <f t="shared" si="8"/>
        <v>1007335.57742639</v>
      </c>
      <c r="M33" s="36">
        <f t="shared" si="8"/>
        <v>1223418.90371204</v>
      </c>
      <c r="N33" s="36">
        <f t="shared" si="8"/>
        <v>861148.18855596485</v>
      </c>
      <c r="O33" s="36">
        <f>SUM(C33:N33)</f>
        <v>11249683.988249974</v>
      </c>
    </row>
    <row r="34" spans="1:15" x14ac:dyDescent="0.25">
      <c r="A34" s="10">
        <v>26</v>
      </c>
      <c r="B34" s="246"/>
      <c r="C34" s="18"/>
      <c r="D34" s="18"/>
      <c r="E34" s="18"/>
      <c r="F34" s="18"/>
      <c r="G34" s="18"/>
      <c r="H34" s="18"/>
      <c r="I34" s="18"/>
      <c r="J34" s="18"/>
      <c r="K34" s="18"/>
      <c r="L34" s="18"/>
      <c r="M34" s="18"/>
      <c r="N34" s="18"/>
      <c r="O34" s="18"/>
    </row>
    <row r="35" spans="1:15" x14ac:dyDescent="0.25">
      <c r="A35" s="10">
        <v>27</v>
      </c>
      <c r="B35" s="246" t="s">
        <v>573</v>
      </c>
      <c r="C35" s="18">
        <v>39402417.482148327</v>
      </c>
      <c r="D35" s="18">
        <f t="shared" ref="D35:N35" si="9">C35+D51+D25-D53</f>
        <v>42443737.352148332</v>
      </c>
      <c r="E35" s="18">
        <f t="shared" si="9"/>
        <v>43844585.122148328</v>
      </c>
      <c r="F35" s="18">
        <f t="shared" si="9"/>
        <v>47781249.662148334</v>
      </c>
      <c r="G35" s="18">
        <f t="shared" si="9"/>
        <v>47715621.355739929</v>
      </c>
      <c r="H35" s="18">
        <f t="shared" si="9"/>
        <v>48446964.286942914</v>
      </c>
      <c r="I35" s="18">
        <f t="shared" si="9"/>
        <v>46454981.925047562</v>
      </c>
      <c r="J35" s="18">
        <f t="shared" si="9"/>
        <v>42979622.392744936</v>
      </c>
      <c r="K35" s="18">
        <f t="shared" si="9"/>
        <v>41586174.912161782</v>
      </c>
      <c r="L35" s="18">
        <f t="shared" si="9"/>
        <v>35444096.692606933</v>
      </c>
      <c r="M35" s="18">
        <f t="shared" si="9"/>
        <v>30617023.869858641</v>
      </c>
      <c r="N35" s="18">
        <f t="shared" si="9"/>
        <v>28050282.954699002</v>
      </c>
      <c r="O35" s="18"/>
    </row>
    <row r="36" spans="1:15" x14ac:dyDescent="0.25">
      <c r="A36" s="10">
        <v>28</v>
      </c>
      <c r="B36" s="246"/>
      <c r="C36" s="18"/>
      <c r="D36" s="18"/>
      <c r="E36" s="18"/>
      <c r="F36" s="18"/>
      <c r="G36" s="18"/>
      <c r="H36" s="18"/>
      <c r="I36" s="18"/>
      <c r="J36" s="18"/>
      <c r="K36" s="18"/>
      <c r="L36" s="18"/>
      <c r="M36" s="18"/>
      <c r="N36" s="18"/>
      <c r="O36" s="18"/>
    </row>
    <row r="37" spans="1:15" x14ac:dyDescent="0.25">
      <c r="A37" s="10">
        <v>29</v>
      </c>
      <c r="B37" s="54" t="s">
        <v>574</v>
      </c>
      <c r="C37" s="27">
        <v>6.3819999999999988E-3</v>
      </c>
      <c r="D37" s="27">
        <v>6.3819999999999988E-3</v>
      </c>
      <c r="E37" s="27">
        <v>6.3819999999999988E-3</v>
      </c>
      <c r="F37" s="27">
        <v>6.3819999999999988E-3</v>
      </c>
      <c r="G37" s="27">
        <v>9.2040000000000038E-3</v>
      </c>
      <c r="H37" s="27">
        <v>9.2040000000000038E-3</v>
      </c>
      <c r="I37" s="27">
        <v>9.2040000000000038E-3</v>
      </c>
      <c r="J37" s="27">
        <v>9.2040000000000038E-3</v>
      </c>
      <c r="K37" s="27">
        <v>9.2040000000000038E-3</v>
      </c>
      <c r="L37" s="27">
        <v>9.2040000000000038E-3</v>
      </c>
      <c r="M37" s="27">
        <v>9.2040000000000038E-3</v>
      </c>
      <c r="N37" s="27">
        <v>9.2040000000000038E-3</v>
      </c>
    </row>
    <row r="38" spans="1:15" x14ac:dyDescent="0.25">
      <c r="A38" s="10">
        <v>30</v>
      </c>
      <c r="C38" s="27"/>
      <c r="D38" s="27"/>
      <c r="E38" s="27"/>
      <c r="F38" s="27"/>
      <c r="G38" s="27"/>
      <c r="H38" s="27"/>
      <c r="I38" s="27"/>
      <c r="J38" s="27"/>
      <c r="K38" s="27"/>
      <c r="L38" s="27"/>
      <c r="M38" s="27"/>
      <c r="N38" s="27"/>
    </row>
    <row r="39" spans="1:15" x14ac:dyDescent="0.25">
      <c r="A39" s="10">
        <v>31</v>
      </c>
      <c r="B39" s="54" t="s">
        <v>575</v>
      </c>
      <c r="C39" s="27"/>
      <c r="D39" s="27"/>
      <c r="E39" s="27"/>
      <c r="F39" s="27"/>
      <c r="G39" s="27">
        <f>$F$37</f>
        <v>6.3819999999999988E-3</v>
      </c>
      <c r="H39" s="27">
        <f t="shared" ref="H39:I39" si="10">$F$37</f>
        <v>6.3819999999999988E-3</v>
      </c>
      <c r="I39" s="27">
        <f t="shared" si="10"/>
        <v>6.3819999999999988E-3</v>
      </c>
      <c r="J39" s="27"/>
      <c r="K39" s="27"/>
      <c r="L39" s="27"/>
      <c r="M39" s="27"/>
      <c r="N39" s="27"/>
    </row>
    <row r="40" spans="1:15" x14ac:dyDescent="0.25">
      <c r="A40" s="10">
        <v>32</v>
      </c>
    </row>
    <row r="41" spans="1:15" x14ac:dyDescent="0.25">
      <c r="A41" s="10">
        <v>33</v>
      </c>
      <c r="B41" s="54" t="s">
        <v>576</v>
      </c>
      <c r="C41" s="36">
        <f>(C13*C37)+(C17*C39)</f>
        <v>8564242.0667267703</v>
      </c>
      <c r="D41" s="36">
        <f t="shared" ref="D41:M41" si="11">(D13*D37)+(D17*D39)</f>
        <v>6938311.7142630983</v>
      </c>
      <c r="E41" s="36">
        <f t="shared" si="11"/>
        <v>6683883.0690751877</v>
      </c>
      <c r="F41" s="36">
        <f t="shared" si="11"/>
        <v>5414657.968484682</v>
      </c>
      <c r="G41" s="36">
        <f t="shared" si="11"/>
        <v>6776564.5475498429</v>
      </c>
      <c r="H41" s="36">
        <f t="shared" si="11"/>
        <v>5974185.9206976714</v>
      </c>
      <c r="I41" s="36">
        <f t="shared" si="11"/>
        <v>6343715.7270701081</v>
      </c>
      <c r="J41" s="36">
        <f t="shared" si="11"/>
        <v>6660399.9323166637</v>
      </c>
      <c r="K41" s="36">
        <f t="shared" si="11"/>
        <v>6151461.0704898033</v>
      </c>
      <c r="L41" s="36">
        <f t="shared" si="11"/>
        <v>7719830.6866215635</v>
      </c>
      <c r="M41" s="36">
        <f t="shared" si="11"/>
        <v>9375809.8166241627</v>
      </c>
      <c r="N41" s="36">
        <f>(N13*N37)+(N17*N39)</f>
        <v>6599507.0170433829</v>
      </c>
      <c r="O41" s="399">
        <f>SUM(C41:N41)</f>
        <v>83202569.536962941</v>
      </c>
    </row>
    <row r="42" spans="1:15" x14ac:dyDescent="0.25">
      <c r="A42" s="10">
        <v>34</v>
      </c>
    </row>
    <row r="43" spans="1:15" x14ac:dyDescent="0.25">
      <c r="A43" s="10">
        <v>35</v>
      </c>
    </row>
    <row r="44" spans="1:15" x14ac:dyDescent="0.25">
      <c r="A44" s="387">
        <v>36</v>
      </c>
      <c r="B44" s="388" t="s">
        <v>577</v>
      </c>
      <c r="C44" s="388"/>
      <c r="D44" s="388"/>
      <c r="E44" s="388"/>
      <c r="F44" s="388"/>
      <c r="G44" s="388"/>
      <c r="H44" s="388"/>
      <c r="I44" s="388"/>
      <c r="J44" s="388"/>
      <c r="K44" s="388"/>
      <c r="L44" s="388"/>
      <c r="M44" s="388"/>
      <c r="N44" s="388"/>
    </row>
    <row r="45" spans="1:15" x14ac:dyDescent="0.25">
      <c r="A45" s="391">
        <v>37</v>
      </c>
      <c r="B45" s="392" t="s">
        <v>578</v>
      </c>
      <c r="C45" s="392"/>
      <c r="D45" s="392"/>
      <c r="E45" s="392"/>
      <c r="F45" s="392"/>
      <c r="G45" s="392"/>
      <c r="H45" s="392"/>
      <c r="I45" s="392"/>
      <c r="J45" s="392"/>
      <c r="K45" s="392"/>
      <c r="L45" s="392"/>
      <c r="M45" s="392"/>
      <c r="N45" s="392"/>
    </row>
    <row r="46" spans="1:15" x14ac:dyDescent="0.25">
      <c r="A46" s="391">
        <v>38</v>
      </c>
      <c r="B46" s="392" t="s">
        <v>579</v>
      </c>
      <c r="C46" s="392"/>
      <c r="D46" s="392"/>
      <c r="E46" s="392"/>
      <c r="F46" s="392"/>
      <c r="G46" s="392"/>
      <c r="H46" s="392"/>
      <c r="I46" s="392"/>
      <c r="J46" s="392"/>
      <c r="K46" s="392"/>
      <c r="L46" s="392"/>
      <c r="M46" s="392"/>
      <c r="N46" s="392"/>
    </row>
    <row r="47" spans="1:15" x14ac:dyDescent="0.25">
      <c r="A47" s="400">
        <v>39</v>
      </c>
      <c r="B47" s="401" t="s">
        <v>580</v>
      </c>
      <c r="C47" s="401"/>
      <c r="D47" s="401"/>
      <c r="E47" s="401"/>
      <c r="F47" s="401"/>
      <c r="G47" s="401"/>
      <c r="H47" s="401"/>
      <c r="I47" s="401"/>
      <c r="J47" s="401"/>
      <c r="K47" s="401"/>
      <c r="L47" s="401"/>
      <c r="M47" s="401"/>
      <c r="N47" s="401"/>
    </row>
    <row r="48" spans="1:15" x14ac:dyDescent="0.25">
      <c r="A48" s="10">
        <v>40</v>
      </c>
    </row>
    <row r="49" spans="1:15" x14ac:dyDescent="0.25">
      <c r="A49" s="400">
        <v>41</v>
      </c>
      <c r="B49" s="401" t="s">
        <v>175</v>
      </c>
      <c r="C49" s="402">
        <v>0.95437899999999998</v>
      </c>
      <c r="D49" s="402">
        <f>$C$49</f>
        <v>0.95437899999999998</v>
      </c>
      <c r="E49" s="402">
        <f t="shared" ref="E49:N49" si="12">$C$49</f>
        <v>0.95437899999999998</v>
      </c>
      <c r="F49" s="402">
        <f t="shared" si="12"/>
        <v>0.95437899999999998</v>
      </c>
      <c r="G49" s="402">
        <f t="shared" si="12"/>
        <v>0.95437899999999998</v>
      </c>
      <c r="H49" s="402">
        <f t="shared" si="12"/>
        <v>0.95437899999999998</v>
      </c>
      <c r="I49" s="402">
        <f t="shared" si="12"/>
        <v>0.95437899999999998</v>
      </c>
      <c r="J49" s="402">
        <f t="shared" si="12"/>
        <v>0.95437899999999998</v>
      </c>
      <c r="K49" s="402">
        <f t="shared" si="12"/>
        <v>0.95437899999999998</v>
      </c>
      <c r="L49" s="402">
        <f t="shared" si="12"/>
        <v>0.95437899999999998</v>
      </c>
      <c r="M49" s="402">
        <f t="shared" si="12"/>
        <v>0.95437899999999998</v>
      </c>
      <c r="N49" s="402">
        <f t="shared" si="12"/>
        <v>0.95437899999999998</v>
      </c>
    </row>
    <row r="50" spans="1:15" ht="13.8" thickBot="1" x14ac:dyDescent="0.3">
      <c r="A50" s="10">
        <v>42</v>
      </c>
    </row>
    <row r="51" spans="1:15" ht="13.8" thickBot="1" x14ac:dyDescent="0.3">
      <c r="A51" s="403">
        <v>43</v>
      </c>
      <c r="B51" s="404" t="s">
        <v>581</v>
      </c>
      <c r="C51" s="405">
        <f>ROUND(C49*C23,2)</f>
        <v>-2086908.41</v>
      </c>
      <c r="D51" s="405">
        <f>ROUND(D49*D23,2)</f>
        <v>3943207.78</v>
      </c>
      <c r="E51" s="405">
        <f>ROUND(E49*E23,2)</f>
        <v>2261058.21</v>
      </c>
      <c r="F51" s="405">
        <f>ROUND(F49*F23,2)</f>
        <v>4609454.21</v>
      </c>
      <c r="G51" s="405">
        <f t="shared" ref="G51:N51" si="13">G49*G23</f>
        <v>704601.63939249376</v>
      </c>
      <c r="H51" s="405">
        <f t="shared" si="13"/>
        <v>1415627.3549992403</v>
      </c>
      <c r="I51" s="405">
        <f t="shared" si="13"/>
        <v>-1265108.782674256</v>
      </c>
      <c r="J51" s="405">
        <f t="shared" si="13"/>
        <v>-2700089.4083831734</v>
      </c>
      <c r="K51" s="405">
        <f t="shared" si="13"/>
        <v>-673610.48920050217</v>
      </c>
      <c r="L51" s="405">
        <f t="shared" si="13"/>
        <v>-5216772.0060120476</v>
      </c>
      <c r="M51" s="405">
        <f t="shared" si="13"/>
        <v>-3676564.0503772241</v>
      </c>
      <c r="N51" s="407">
        <f t="shared" si="13"/>
        <v>-1744879.168113787</v>
      </c>
      <c r="O51" s="399">
        <f>SUM(C51:N51)</f>
        <v>-4429983.1203692593</v>
      </c>
    </row>
    <row r="52" spans="1:15" ht="13.8" thickBot="1" x14ac:dyDescent="0.3">
      <c r="A52" s="10">
        <v>44</v>
      </c>
      <c r="C52" s="399"/>
      <c r="D52" s="399"/>
      <c r="E52" s="399"/>
      <c r="F52" s="399"/>
      <c r="G52" s="399"/>
      <c r="H52" s="399"/>
      <c r="I52" s="399"/>
      <c r="J52" s="399"/>
      <c r="K52" s="399"/>
      <c r="L52" s="399"/>
      <c r="M52" s="399"/>
      <c r="N52" s="399"/>
      <c r="O52" s="399"/>
    </row>
    <row r="53" spans="1:15" ht="13.8" thickBot="1" x14ac:dyDescent="0.3">
      <c r="A53" s="403">
        <v>45</v>
      </c>
      <c r="B53" s="406" t="s">
        <v>292</v>
      </c>
      <c r="C53" s="405">
        <f>ROUND(C33*C49,2)</f>
        <v>1183382.06</v>
      </c>
      <c r="D53" s="405">
        <f>ROUND(D33*D49,2)</f>
        <v>958715.73</v>
      </c>
      <c r="E53" s="405">
        <f>ROUND(E33*E49,2)</f>
        <v>923559.52</v>
      </c>
      <c r="F53" s="405">
        <f>ROUND(F33*F49,2)</f>
        <v>748181.69</v>
      </c>
      <c r="G53" s="405">
        <f t="shared" ref="G53:N53" si="14">G33*G49</f>
        <v>840913.69576280622</v>
      </c>
      <c r="H53" s="405">
        <f t="shared" si="14"/>
        <v>745345.54969283275</v>
      </c>
      <c r="I53" s="405">
        <f t="shared" si="14"/>
        <v>790007.08336966683</v>
      </c>
      <c r="J53" s="405">
        <f t="shared" si="14"/>
        <v>829444.97373232676</v>
      </c>
      <c r="K53" s="405">
        <f t="shared" si="14"/>
        <v>766064.87866759836</v>
      </c>
      <c r="L53" s="405">
        <f t="shared" si="14"/>
        <v>961379.92104862072</v>
      </c>
      <c r="M53" s="405">
        <f t="shared" si="14"/>
        <v>1167605.3099057931</v>
      </c>
      <c r="N53" s="407">
        <f t="shared" si="14"/>
        <v>821861.74704585318</v>
      </c>
      <c r="O53" s="399">
        <f>SUM(C53:N53)</f>
        <v>10736462.159225497</v>
      </c>
    </row>
    <row r="56" spans="1:15" x14ac:dyDescent="0.25">
      <c r="H56" s="399"/>
    </row>
    <row r="57" spans="1:15" x14ac:dyDescent="0.25">
      <c r="E57" s="408"/>
    </row>
    <row r="58" spans="1:15" x14ac:dyDescent="0.25">
      <c r="H58" s="399"/>
    </row>
    <row r="60" spans="1:15" x14ac:dyDescent="0.25">
      <c r="H60" s="399"/>
    </row>
    <row r="62" spans="1:15" x14ac:dyDescent="0.25">
      <c r="H62" s="399"/>
    </row>
    <row r="63" spans="1:15" x14ac:dyDescent="0.25">
      <c r="H63" s="399"/>
    </row>
    <row r="64" spans="1:15" x14ac:dyDescent="0.25">
      <c r="H64" s="399"/>
    </row>
    <row r="65" spans="8:8" x14ac:dyDescent="0.25">
      <c r="H65" s="409"/>
    </row>
    <row r="66" spans="8:8" x14ac:dyDescent="0.25">
      <c r="H66" s="399"/>
    </row>
    <row r="67" spans="8:8" x14ac:dyDescent="0.25">
      <c r="H67" s="409"/>
    </row>
    <row r="74" spans="8:8" x14ac:dyDescent="0.25">
      <c r="H74" s="399"/>
    </row>
    <row r="76" spans="8:8" x14ac:dyDescent="0.25">
      <c r="H76" s="399"/>
    </row>
    <row r="78" spans="8:8" x14ac:dyDescent="0.25">
      <c r="H78" s="399"/>
    </row>
  </sheetData>
  <mergeCells count="4">
    <mergeCell ref="A1:O1"/>
    <mergeCell ref="A2:O2"/>
    <mergeCell ref="A3:O3"/>
    <mergeCell ref="A4:O4"/>
  </mergeCells>
  <printOptions horizontalCentered="1"/>
  <pageMargins left="0.45" right="0.45" top="0.75" bottom="0.75" header="0.3" footer="0.3"/>
  <pageSetup scale="55" orientation="landscape" blackAndWhite="1" r:id="rId1"/>
  <headerFooter>
    <oddHeader>&amp;RAdvice No. 2018-xx
Workpaper No. 1</oddHeader>
    <oddFooter>&amp;L&amp;F
&amp;A&amp;R&amp;D</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T66"/>
  <sheetViews>
    <sheetView zoomScaleNormal="100" workbookViewId="0">
      <pane xSplit="2" ySplit="7" topLeftCell="C8" activePane="bottomRight" state="frozen"/>
      <selection activeCell="C48" sqref="C48"/>
      <selection pane="topRight" activeCell="C48" sqref="C48"/>
      <selection pane="bottomLeft" activeCell="C48" sqref="C48"/>
      <selection pane="bottomRight" activeCell="C48" sqref="C48"/>
    </sheetView>
  </sheetViews>
  <sheetFormatPr defaultColWidth="9.109375" defaultRowHeight="13.2" x14ac:dyDescent="0.25"/>
  <cols>
    <col min="1" max="1" width="4.33203125" style="54" bestFit="1" customWidth="1"/>
    <col min="2" max="2" width="41" style="54" customWidth="1"/>
    <col min="3" max="4" width="15" style="54" bestFit="1" customWidth="1"/>
    <col min="5" max="11" width="13.6640625" style="54" customWidth="1"/>
    <col min="12" max="12" width="15" style="54" bestFit="1" customWidth="1"/>
    <col min="13" max="13" width="13.6640625" style="54" customWidth="1"/>
    <col min="14" max="15" width="15" style="54" bestFit="1" customWidth="1"/>
    <col min="16" max="17" width="12.33203125" style="54" customWidth="1"/>
    <col min="18" max="31" width="9.109375" style="54"/>
    <col min="32" max="32" width="9.109375" style="54" customWidth="1"/>
    <col min="33" max="16384" width="9.109375" style="54"/>
  </cols>
  <sheetData>
    <row r="1" spans="1:20" x14ac:dyDescent="0.25">
      <c r="A1" s="485" t="s">
        <v>0</v>
      </c>
      <c r="B1" s="485"/>
      <c r="C1" s="485"/>
      <c r="D1" s="485"/>
      <c r="E1" s="485"/>
      <c r="F1" s="485"/>
      <c r="G1" s="485"/>
      <c r="H1" s="485"/>
      <c r="I1" s="485"/>
      <c r="J1" s="485"/>
      <c r="K1" s="485"/>
      <c r="L1" s="485"/>
      <c r="M1" s="485"/>
      <c r="N1" s="485"/>
      <c r="O1" s="485"/>
    </row>
    <row r="2" spans="1:20" x14ac:dyDescent="0.25">
      <c r="A2" s="485" t="s">
        <v>559</v>
      </c>
      <c r="B2" s="485"/>
      <c r="C2" s="485"/>
      <c r="D2" s="485"/>
      <c r="E2" s="485"/>
      <c r="F2" s="485"/>
      <c r="G2" s="485"/>
      <c r="H2" s="485"/>
      <c r="I2" s="485"/>
      <c r="J2" s="485"/>
      <c r="K2" s="485"/>
      <c r="L2" s="485"/>
      <c r="M2" s="485"/>
      <c r="N2" s="485"/>
      <c r="O2" s="485"/>
    </row>
    <row r="3" spans="1:20" x14ac:dyDescent="0.25">
      <c r="A3" s="485" t="s">
        <v>582</v>
      </c>
      <c r="B3" s="485"/>
      <c r="C3" s="485"/>
      <c r="D3" s="485"/>
      <c r="E3" s="485"/>
      <c r="F3" s="485"/>
      <c r="G3" s="485"/>
      <c r="H3" s="485"/>
      <c r="I3" s="485"/>
      <c r="J3" s="485"/>
      <c r="K3" s="485"/>
      <c r="L3" s="485"/>
      <c r="M3" s="485"/>
      <c r="N3" s="485"/>
      <c r="O3" s="485"/>
    </row>
    <row r="4" spans="1:20" x14ac:dyDescent="0.25">
      <c r="A4" s="485" t="s">
        <v>561</v>
      </c>
      <c r="B4" s="485"/>
      <c r="C4" s="485"/>
      <c r="D4" s="485"/>
      <c r="E4" s="485"/>
      <c r="F4" s="485"/>
      <c r="G4" s="485"/>
      <c r="H4" s="485"/>
      <c r="I4" s="485"/>
      <c r="J4" s="485"/>
      <c r="K4" s="485"/>
      <c r="L4" s="485"/>
      <c r="M4" s="485"/>
      <c r="N4" s="485"/>
      <c r="O4" s="485"/>
    </row>
    <row r="5" spans="1:20" x14ac:dyDescent="0.25">
      <c r="A5" s="10"/>
      <c r="B5" s="10"/>
      <c r="C5" s="10"/>
      <c r="D5" s="10"/>
      <c r="E5" s="10"/>
      <c r="F5" s="10"/>
      <c r="G5" s="10"/>
      <c r="H5" s="10"/>
      <c r="I5" s="10"/>
      <c r="J5" s="10"/>
      <c r="K5" s="10"/>
      <c r="L5" s="10"/>
      <c r="M5" s="10"/>
      <c r="N5" s="10"/>
      <c r="O5" s="246"/>
    </row>
    <row r="6" spans="1:20" x14ac:dyDescent="0.25">
      <c r="A6" s="246"/>
      <c r="B6" s="246"/>
      <c r="C6" s="246"/>
      <c r="D6" s="246"/>
      <c r="E6" s="246"/>
      <c r="F6" s="246"/>
      <c r="G6" s="246"/>
      <c r="H6" s="246"/>
      <c r="I6" s="246"/>
      <c r="J6" s="246"/>
      <c r="K6" s="246"/>
      <c r="L6" s="246"/>
      <c r="M6" s="246"/>
      <c r="N6" s="246"/>
      <c r="O6" s="246"/>
    </row>
    <row r="7" spans="1:20" ht="25.5" customHeight="1" x14ac:dyDescent="0.25">
      <c r="A7" s="382"/>
      <c r="B7" s="383"/>
      <c r="C7" s="384">
        <v>42736</v>
      </c>
      <c r="D7" s="384">
        <f t="shared" ref="D7:N7" si="0">EDATE(C7,1)</f>
        <v>42767</v>
      </c>
      <c r="E7" s="384">
        <f t="shared" si="0"/>
        <v>42795</v>
      </c>
      <c r="F7" s="384">
        <f t="shared" si="0"/>
        <v>42826</v>
      </c>
      <c r="G7" s="384">
        <f t="shared" si="0"/>
        <v>42856</v>
      </c>
      <c r="H7" s="384">
        <f t="shared" si="0"/>
        <v>42887</v>
      </c>
      <c r="I7" s="384">
        <f t="shared" si="0"/>
        <v>42917</v>
      </c>
      <c r="J7" s="384">
        <f t="shared" si="0"/>
        <v>42948</v>
      </c>
      <c r="K7" s="384">
        <f t="shared" si="0"/>
        <v>42979</v>
      </c>
      <c r="L7" s="384">
        <f t="shared" si="0"/>
        <v>43009</v>
      </c>
      <c r="M7" s="384">
        <f t="shared" si="0"/>
        <v>43040</v>
      </c>
      <c r="N7" s="384">
        <f t="shared" si="0"/>
        <v>43070</v>
      </c>
      <c r="O7" s="384" t="s">
        <v>84</v>
      </c>
      <c r="P7" s="385"/>
      <c r="Q7" s="385"/>
      <c r="R7" s="386"/>
      <c r="S7" s="386"/>
      <c r="T7" s="386"/>
    </row>
    <row r="8" spans="1:20" x14ac:dyDescent="0.25">
      <c r="A8" s="10"/>
      <c r="B8" s="10"/>
      <c r="C8" s="410"/>
      <c r="D8" s="410"/>
      <c r="E8" s="410"/>
      <c r="F8" s="410"/>
      <c r="G8" s="410"/>
      <c r="H8" s="410"/>
      <c r="I8" s="410"/>
      <c r="J8" s="410"/>
      <c r="K8" s="410"/>
      <c r="L8" s="410"/>
      <c r="M8" s="410"/>
      <c r="N8" s="410"/>
      <c r="O8" s="246"/>
    </row>
    <row r="9" spans="1:20" x14ac:dyDescent="0.25">
      <c r="A9" s="387">
        <v>1</v>
      </c>
      <c r="B9" s="388" t="s">
        <v>86</v>
      </c>
      <c r="C9" s="389">
        <v>127192</v>
      </c>
      <c r="D9" s="389">
        <v>127329</v>
      </c>
      <c r="E9" s="389">
        <v>127284</v>
      </c>
      <c r="F9" s="389">
        <v>127560</v>
      </c>
      <c r="G9" s="389">
        <v>127773</v>
      </c>
      <c r="H9" s="389">
        <v>127915</v>
      </c>
      <c r="I9" s="389">
        <v>128178</v>
      </c>
      <c r="J9" s="389">
        <v>128565</v>
      </c>
      <c r="K9" s="389">
        <v>128609</v>
      </c>
      <c r="L9" s="389">
        <v>128704</v>
      </c>
      <c r="M9" s="389">
        <v>129024</v>
      </c>
      <c r="N9" s="389">
        <f>129932-852</f>
        <v>129080</v>
      </c>
      <c r="O9" s="390"/>
      <c r="P9" s="222"/>
      <c r="Q9" s="222"/>
    </row>
    <row r="10" spans="1:20" x14ac:dyDescent="0.25">
      <c r="A10" s="391">
        <v>2</v>
      </c>
      <c r="B10" s="392" t="s">
        <v>562</v>
      </c>
      <c r="C10" s="393">
        <v>134.00233493298205</v>
      </c>
      <c r="D10" s="393">
        <v>129.2850363957424</v>
      </c>
      <c r="E10" s="393">
        <v>130.14248322139426</v>
      </c>
      <c r="F10" s="393">
        <v>120.6011409909101</v>
      </c>
      <c r="G10" s="393">
        <v>112.56742429184999</v>
      </c>
      <c r="H10" s="393">
        <v>116.51856760513668</v>
      </c>
      <c r="I10" s="393">
        <v>115.682025683544</v>
      </c>
      <c r="J10" s="393">
        <v>119.89432122479742</v>
      </c>
      <c r="K10" s="393">
        <v>121.90769356286633</v>
      </c>
      <c r="L10" s="393">
        <v>116.90747207671728</v>
      </c>
      <c r="M10" s="393">
        <v>124.45052587240929</v>
      </c>
      <c r="N10" s="393">
        <v>77.464436598377617</v>
      </c>
      <c r="O10" s="394"/>
      <c r="P10" s="395"/>
      <c r="Q10" s="395"/>
    </row>
    <row r="11" spans="1:20" x14ac:dyDescent="0.25">
      <c r="A11" s="10">
        <v>3</v>
      </c>
      <c r="B11" s="246" t="s">
        <v>563</v>
      </c>
      <c r="C11" s="18">
        <f>C9*C10</f>
        <v>17044024.984795853</v>
      </c>
      <c r="D11" s="18">
        <f t="shared" ref="D11:N11" si="1">D9*D10</f>
        <v>16461734.399233483</v>
      </c>
      <c r="E11" s="18">
        <f t="shared" si="1"/>
        <v>16565055.834351948</v>
      </c>
      <c r="F11" s="18">
        <f t="shared" si="1"/>
        <v>15383881.544800492</v>
      </c>
      <c r="G11" s="18">
        <f t="shared" si="1"/>
        <v>14383077.504042549</v>
      </c>
      <c r="H11" s="18">
        <f t="shared" si="1"/>
        <v>14904472.575211059</v>
      </c>
      <c r="I11" s="18">
        <f t="shared" si="1"/>
        <v>14827890.688065302</v>
      </c>
      <c r="J11" s="18">
        <f t="shared" si="1"/>
        <v>15414213.408266081</v>
      </c>
      <c r="K11" s="18">
        <f t="shared" si="1"/>
        <v>15678426.561426675</v>
      </c>
      <c r="L11" s="18">
        <f t="shared" si="1"/>
        <v>15046459.286161821</v>
      </c>
      <c r="M11" s="18">
        <f t="shared" si="1"/>
        <v>16057104.650161736</v>
      </c>
      <c r="N11" s="18">
        <f t="shared" si="1"/>
        <v>9999109.4761185832</v>
      </c>
      <c r="O11" s="18">
        <f>SUM(C11:N11)</f>
        <v>181765450.91263559</v>
      </c>
      <c r="P11" s="396"/>
      <c r="Q11" s="396"/>
    </row>
    <row r="12" spans="1:20" x14ac:dyDescent="0.25">
      <c r="A12" s="10">
        <v>4</v>
      </c>
      <c r="B12" s="246"/>
      <c r="C12" s="246"/>
      <c r="D12" s="246"/>
      <c r="E12" s="246"/>
      <c r="F12" s="246"/>
      <c r="G12" s="246"/>
      <c r="H12" s="246"/>
      <c r="I12" s="246"/>
      <c r="J12" s="246"/>
      <c r="K12" s="246"/>
      <c r="L12" s="246"/>
      <c r="M12" s="246"/>
      <c r="N12" s="246"/>
      <c r="O12" s="246"/>
      <c r="P12" s="221"/>
      <c r="Q12" s="221"/>
    </row>
    <row r="13" spans="1:20" x14ac:dyDescent="0.25">
      <c r="A13" s="387">
        <v>5</v>
      </c>
      <c r="B13" s="388" t="s">
        <v>564</v>
      </c>
      <c r="C13" s="411">
        <v>681316440.03472555</v>
      </c>
      <c r="D13" s="411">
        <v>593384543.70909452</v>
      </c>
      <c r="E13" s="389">
        <v>613748135.31210589</v>
      </c>
      <c r="F13" s="389">
        <v>548321574.24178576</v>
      </c>
      <c r="G13" s="389">
        <v>556509924.25294054</v>
      </c>
      <c r="H13" s="389">
        <v>548452786.80514741</v>
      </c>
      <c r="I13" s="389">
        <v>589623821.8991946</v>
      </c>
      <c r="J13" s="389">
        <v>617848370.43163753</v>
      </c>
      <c r="K13" s="389">
        <v>555845880.66999996</v>
      </c>
      <c r="L13" s="389">
        <v>573509763.38</v>
      </c>
      <c r="M13" s="389">
        <v>585781624.24000001</v>
      </c>
      <c r="N13" s="389">
        <v>376864632.0919584</v>
      </c>
      <c r="O13" s="246"/>
      <c r="P13" s="222"/>
      <c r="Q13" s="222"/>
    </row>
    <row r="14" spans="1:20" x14ac:dyDescent="0.25">
      <c r="A14" s="391">
        <v>6</v>
      </c>
      <c r="B14" s="392" t="s">
        <v>204</v>
      </c>
      <c r="C14" s="397">
        <v>2.4187E-2</v>
      </c>
      <c r="D14" s="397">
        <v>2.4187E-2</v>
      </c>
      <c r="E14" s="397">
        <v>2.4187E-2</v>
      </c>
      <c r="F14" s="397">
        <v>2.4187E-2</v>
      </c>
      <c r="G14" s="397">
        <v>2.5144E-2</v>
      </c>
      <c r="H14" s="397">
        <v>2.5144E-2</v>
      </c>
      <c r="I14" s="397">
        <v>2.5144E-2</v>
      </c>
      <c r="J14" s="397">
        <v>2.5144E-2</v>
      </c>
      <c r="K14" s="397">
        <v>2.5144E-2</v>
      </c>
      <c r="L14" s="397">
        <v>2.5144E-2</v>
      </c>
      <c r="M14" s="397">
        <v>2.5144E-2</v>
      </c>
      <c r="N14" s="397">
        <v>2.5144E-2</v>
      </c>
      <c r="O14" s="28"/>
      <c r="P14" s="398"/>
      <c r="Q14" s="398"/>
    </row>
    <row r="15" spans="1:20" x14ac:dyDescent="0.25">
      <c r="A15" s="10">
        <v>7</v>
      </c>
      <c r="B15" s="246" t="s">
        <v>565</v>
      </c>
      <c r="C15" s="18">
        <f>C13*C14</f>
        <v>16479000.735119907</v>
      </c>
      <c r="D15" s="18">
        <f t="shared" ref="D15:N15" si="2">D13*D14</f>
        <v>14352191.958691869</v>
      </c>
      <c r="E15" s="18">
        <f t="shared" si="2"/>
        <v>14844726.148793906</v>
      </c>
      <c r="F15" s="18">
        <f t="shared" si="2"/>
        <v>13262253.916186072</v>
      </c>
      <c r="G15" s="18">
        <f t="shared" si="2"/>
        <v>13992885.535415936</v>
      </c>
      <c r="H15" s="18">
        <f t="shared" si="2"/>
        <v>13790296.871428626</v>
      </c>
      <c r="I15" s="18">
        <f t="shared" si="2"/>
        <v>14825501.37783335</v>
      </c>
      <c r="J15" s="18">
        <f t="shared" si="2"/>
        <v>15535179.426133094</v>
      </c>
      <c r="K15" s="18">
        <f t="shared" si="2"/>
        <v>13976188.82356648</v>
      </c>
      <c r="L15" s="18">
        <f t="shared" si="2"/>
        <v>14420329.490426719</v>
      </c>
      <c r="M15" s="18">
        <f t="shared" si="2"/>
        <v>14728893.15989056</v>
      </c>
      <c r="N15" s="18">
        <f t="shared" si="2"/>
        <v>9475884.3093202021</v>
      </c>
      <c r="O15" s="18">
        <f>SUM(C15:N15)</f>
        <v>169683331.75280675</v>
      </c>
      <c r="P15" s="396"/>
      <c r="Q15" s="396"/>
    </row>
    <row r="16" spans="1:20" x14ac:dyDescent="0.25">
      <c r="A16" s="10">
        <v>8</v>
      </c>
      <c r="B16" s="246"/>
      <c r="C16" s="246"/>
      <c r="D16" s="246"/>
      <c r="E16" s="246"/>
      <c r="F16" s="246"/>
      <c r="G16" s="246"/>
      <c r="H16" s="246"/>
      <c r="I16" s="246"/>
      <c r="J16" s="246"/>
      <c r="K16" s="246"/>
      <c r="L16" s="246"/>
      <c r="M16" s="246"/>
      <c r="N16" s="246"/>
      <c r="O16" s="18"/>
    </row>
    <row r="17" spans="1:17" x14ac:dyDescent="0.25">
      <c r="A17" s="387">
        <v>9</v>
      </c>
      <c r="B17" s="388" t="s">
        <v>566</v>
      </c>
      <c r="C17" s="389">
        <v>0</v>
      </c>
      <c r="D17" s="389">
        <v>0</v>
      </c>
      <c r="E17" s="389">
        <v>0</v>
      </c>
      <c r="F17" s="389"/>
      <c r="G17" s="389">
        <v>-5749937.706711797</v>
      </c>
      <c r="H17" s="389">
        <v>7234329.0859999992</v>
      </c>
      <c r="I17" s="389"/>
      <c r="J17" s="389"/>
      <c r="K17" s="389"/>
      <c r="L17" s="389"/>
      <c r="M17" s="389"/>
      <c r="N17" s="389"/>
      <c r="O17" s="18"/>
    </row>
    <row r="18" spans="1:17" x14ac:dyDescent="0.25">
      <c r="A18" s="391">
        <v>10</v>
      </c>
      <c r="B18" s="392" t="s">
        <v>204</v>
      </c>
      <c r="C18" s="397">
        <v>2.3872000000000001E-2</v>
      </c>
      <c r="D18" s="397">
        <v>0</v>
      </c>
      <c r="E18" s="397">
        <v>0</v>
      </c>
      <c r="F18" s="397"/>
      <c r="G18" s="397">
        <f>$F$14</f>
        <v>2.4187E-2</v>
      </c>
      <c r="H18" s="397">
        <f t="shared" ref="H18:I18" si="3">$F$14</f>
        <v>2.4187E-2</v>
      </c>
      <c r="I18" s="397">
        <f t="shared" si="3"/>
        <v>2.4187E-2</v>
      </c>
      <c r="J18" s="397"/>
      <c r="K18" s="397"/>
      <c r="L18" s="397"/>
      <c r="M18" s="397"/>
      <c r="N18" s="397"/>
      <c r="O18" s="18"/>
    </row>
    <row r="19" spans="1:17" x14ac:dyDescent="0.25">
      <c r="A19" s="10">
        <v>11</v>
      </c>
      <c r="B19" s="246" t="s">
        <v>565</v>
      </c>
      <c r="C19" s="18">
        <f t="shared" ref="C19:N19" si="4">C17*C18</f>
        <v>0</v>
      </c>
      <c r="D19" s="18">
        <f t="shared" si="4"/>
        <v>0</v>
      </c>
      <c r="E19" s="18">
        <f t="shared" si="4"/>
        <v>0</v>
      </c>
      <c r="F19" s="18">
        <f t="shared" si="4"/>
        <v>0</v>
      </c>
      <c r="G19" s="18">
        <f t="shared" si="4"/>
        <v>-139073.74331223825</v>
      </c>
      <c r="H19" s="18">
        <f t="shared" si="4"/>
        <v>174976.71760308198</v>
      </c>
      <c r="I19" s="18">
        <f t="shared" si="4"/>
        <v>0</v>
      </c>
      <c r="J19" s="18">
        <f t="shared" si="4"/>
        <v>0</v>
      </c>
      <c r="K19" s="18">
        <f t="shared" si="4"/>
        <v>0</v>
      </c>
      <c r="L19" s="18">
        <f t="shared" si="4"/>
        <v>0</v>
      </c>
      <c r="M19" s="18">
        <f t="shared" si="4"/>
        <v>0</v>
      </c>
      <c r="N19" s="18">
        <f t="shared" si="4"/>
        <v>0</v>
      </c>
      <c r="O19" s="18">
        <f>SUM(C19:N19)</f>
        <v>35902.974290843733</v>
      </c>
    </row>
    <row r="20" spans="1:17" x14ac:dyDescent="0.25">
      <c r="A20" s="10">
        <v>12</v>
      </c>
      <c r="B20" s="246"/>
      <c r="C20" s="246"/>
      <c r="D20" s="246"/>
      <c r="E20" s="246"/>
      <c r="F20" s="246"/>
      <c r="G20" s="246"/>
      <c r="H20" s="246"/>
      <c r="I20" s="246"/>
      <c r="J20" s="246"/>
      <c r="K20" s="246"/>
      <c r="L20" s="246"/>
      <c r="M20" s="246"/>
      <c r="N20" s="246"/>
      <c r="O20" s="18"/>
    </row>
    <row r="21" spans="1:17" x14ac:dyDescent="0.25">
      <c r="A21" s="10">
        <v>13</v>
      </c>
      <c r="B21" s="246" t="s">
        <v>567</v>
      </c>
      <c r="C21" s="18">
        <f t="shared" ref="C21:N21" si="5">C15+C19</f>
        <v>16479000.735119907</v>
      </c>
      <c r="D21" s="18">
        <f t="shared" si="5"/>
        <v>14352191.958691869</v>
      </c>
      <c r="E21" s="18">
        <f t="shared" si="5"/>
        <v>14844726.148793906</v>
      </c>
      <c r="F21" s="18">
        <f t="shared" si="5"/>
        <v>13262253.916186072</v>
      </c>
      <c r="G21" s="18">
        <f t="shared" si="5"/>
        <v>13853811.792103698</v>
      </c>
      <c r="H21" s="18">
        <f t="shared" si="5"/>
        <v>13965273.589031707</v>
      </c>
      <c r="I21" s="18">
        <f t="shared" si="5"/>
        <v>14825501.37783335</v>
      </c>
      <c r="J21" s="18">
        <f t="shared" si="5"/>
        <v>15535179.426133094</v>
      </c>
      <c r="K21" s="18">
        <f t="shared" si="5"/>
        <v>13976188.82356648</v>
      </c>
      <c r="L21" s="18">
        <f t="shared" si="5"/>
        <v>14420329.490426719</v>
      </c>
      <c r="M21" s="18">
        <f t="shared" si="5"/>
        <v>14728893.15989056</v>
      </c>
      <c r="N21" s="18">
        <f t="shared" si="5"/>
        <v>9475884.3093202021</v>
      </c>
      <c r="O21" s="18">
        <f>SUM(C21:N21)</f>
        <v>169719234.7270976</v>
      </c>
    </row>
    <row r="22" spans="1:17" x14ac:dyDescent="0.25">
      <c r="A22" s="10">
        <v>14</v>
      </c>
      <c r="B22" s="246"/>
      <c r="C22" s="246"/>
      <c r="D22" s="246"/>
      <c r="E22" s="246"/>
      <c r="F22" s="246"/>
      <c r="G22" s="246"/>
      <c r="H22" s="246"/>
      <c r="I22" s="246"/>
      <c r="J22" s="246"/>
      <c r="K22" s="246"/>
      <c r="L22" s="246"/>
      <c r="M22" s="246"/>
      <c r="N22" s="246"/>
      <c r="O22" s="18"/>
    </row>
    <row r="23" spans="1:17" x14ac:dyDescent="0.25">
      <c r="A23" s="10">
        <v>15</v>
      </c>
      <c r="B23" s="246" t="s">
        <v>568</v>
      </c>
      <c r="C23" s="36">
        <f>C11-C21</f>
        <v>565024.24967594631</v>
      </c>
      <c r="D23" s="36">
        <f t="shared" ref="D23:N23" si="6">D11-D21</f>
        <v>2109542.4405416138</v>
      </c>
      <c r="E23" s="36">
        <f t="shared" si="6"/>
        <v>1720329.6855580416</v>
      </c>
      <c r="F23" s="36">
        <f t="shared" si="6"/>
        <v>2121627.6286144201</v>
      </c>
      <c r="G23" s="36">
        <f t="shared" si="6"/>
        <v>529265.71193885058</v>
      </c>
      <c r="H23" s="36">
        <f t="shared" si="6"/>
        <v>939198.98617935181</v>
      </c>
      <c r="I23" s="36">
        <f t="shared" si="6"/>
        <v>2389.3102319519967</v>
      </c>
      <c r="J23" s="36">
        <f t="shared" si="6"/>
        <v>-120966.01786701381</v>
      </c>
      <c r="K23" s="36">
        <f t="shared" si="6"/>
        <v>1702237.7378601953</v>
      </c>
      <c r="L23" s="36">
        <f t="shared" si="6"/>
        <v>626129.79573510215</v>
      </c>
      <c r="M23" s="36">
        <f t="shared" si="6"/>
        <v>1328211.4902711753</v>
      </c>
      <c r="N23" s="36">
        <f t="shared" si="6"/>
        <v>523225.16679838113</v>
      </c>
      <c r="O23" s="36">
        <f>SUM(C23:N23)</f>
        <v>12046216.185538016</v>
      </c>
      <c r="P23" s="396"/>
      <c r="Q23" s="396"/>
    </row>
    <row r="24" spans="1:17" x14ac:dyDescent="0.25">
      <c r="A24" s="10">
        <v>16</v>
      </c>
      <c r="B24" s="246"/>
      <c r="C24" s="246"/>
      <c r="D24" s="246"/>
      <c r="E24" s="246"/>
      <c r="F24" s="246"/>
      <c r="G24" s="246"/>
      <c r="H24" s="246"/>
      <c r="I24" s="246"/>
      <c r="J24" s="246"/>
      <c r="K24" s="246"/>
      <c r="L24" s="246"/>
      <c r="M24" s="246"/>
      <c r="N24" s="246"/>
      <c r="O24" s="18"/>
    </row>
    <row r="25" spans="1:17" x14ac:dyDescent="0.25">
      <c r="A25" s="10">
        <v>17</v>
      </c>
      <c r="B25" s="246" t="s">
        <v>569</v>
      </c>
      <c r="C25" s="36">
        <v>39908.76</v>
      </c>
      <c r="D25" s="36">
        <v>42889.25</v>
      </c>
      <c r="E25" s="36">
        <v>47517.03</v>
      </c>
      <c r="F25" s="36">
        <v>55319.12</v>
      </c>
      <c r="G25" s="36">
        <v>52651.674330049362</v>
      </c>
      <c r="H25" s="36">
        <v>47543.511765878444</v>
      </c>
      <c r="I25" s="36">
        <v>49943.899761688306</v>
      </c>
      <c r="J25" s="36">
        <v>47337.004886959425</v>
      </c>
      <c r="K25" s="36">
        <v>47474.606462277057</v>
      </c>
      <c r="L25" s="36">
        <v>51963.251598421157</v>
      </c>
      <c r="M25" s="36">
        <v>52764.801287463633</v>
      </c>
      <c r="N25" s="36">
        <v>53813.09803457724</v>
      </c>
      <c r="O25" s="36">
        <f>SUM(C25:N25)</f>
        <v>589126.00812731462</v>
      </c>
      <c r="P25" s="399"/>
      <c r="Q25" s="399"/>
    </row>
    <row r="26" spans="1:17" x14ac:dyDescent="0.25">
      <c r="A26" s="10">
        <v>18</v>
      </c>
      <c r="B26" s="246"/>
      <c r="C26" s="246"/>
      <c r="D26" s="246"/>
      <c r="E26" s="246"/>
      <c r="F26" s="246"/>
      <c r="G26" s="246"/>
      <c r="H26" s="246"/>
      <c r="I26" s="246"/>
      <c r="J26" s="246"/>
      <c r="K26" s="246"/>
      <c r="L26" s="246"/>
      <c r="M26" s="246"/>
      <c r="N26" s="246"/>
      <c r="O26" s="18"/>
    </row>
    <row r="27" spans="1:17" s="246" customFormat="1" x14ac:dyDescent="0.25">
      <c r="A27" s="10">
        <v>19</v>
      </c>
      <c r="B27" s="246" t="s">
        <v>570</v>
      </c>
      <c r="C27" s="412">
        <v>26027828.759368371</v>
      </c>
      <c r="D27" s="18">
        <f t="shared" ref="D27:N27" si="7">C27+D51+D25</f>
        <v>28084021.009368371</v>
      </c>
      <c r="E27" s="18">
        <f t="shared" si="7"/>
        <v>29773384.559368372</v>
      </c>
      <c r="F27" s="18">
        <f t="shared" si="7"/>
        <v>31853540.529368374</v>
      </c>
      <c r="G27" s="18">
        <f t="shared" si="7"/>
        <v>32411312.284592912</v>
      </c>
      <c r="H27" s="18">
        <f t="shared" si="7"/>
        <v>33355207.585589655</v>
      </c>
      <c r="I27" s="18">
        <f t="shared" si="7"/>
        <v>33407431.792861205</v>
      </c>
      <c r="J27" s="18">
        <f t="shared" si="7"/>
        <v>33339321.37058226</v>
      </c>
      <c r="K27" s="18">
        <f t="shared" si="7"/>
        <v>35011375.927065812</v>
      </c>
      <c r="L27" s="18">
        <f>K27+L51+L25</f>
        <v>35660904.306988098</v>
      </c>
      <c r="M27" s="18">
        <f>L27+M51+M25</f>
        <v>36981286.262149073</v>
      </c>
      <c r="N27" s="18">
        <f t="shared" si="7"/>
        <v>37534454.471647523</v>
      </c>
      <c r="O27" s="18"/>
    </row>
    <row r="28" spans="1:17" x14ac:dyDescent="0.25">
      <c r="A28" s="10">
        <v>20</v>
      </c>
      <c r="B28" s="246"/>
      <c r="C28" s="246"/>
      <c r="D28" s="246"/>
      <c r="E28" s="246"/>
      <c r="F28" s="246"/>
      <c r="G28" s="246"/>
      <c r="H28" s="246"/>
      <c r="I28" s="246"/>
      <c r="J28" s="246"/>
      <c r="K28" s="246"/>
      <c r="L28" s="246"/>
      <c r="M28" s="246"/>
      <c r="N28" s="246"/>
      <c r="O28" s="18"/>
    </row>
    <row r="29" spans="1:17" x14ac:dyDescent="0.25">
      <c r="A29" s="10">
        <v>21</v>
      </c>
      <c r="B29" s="246" t="s">
        <v>571</v>
      </c>
      <c r="C29" s="27">
        <v>4.6200000000000001E-4</v>
      </c>
      <c r="D29" s="27">
        <v>4.6200000000000001E-4</v>
      </c>
      <c r="E29" s="27">
        <v>4.6200000000000001E-4</v>
      </c>
      <c r="F29" s="27">
        <v>4.6200000000000001E-4</v>
      </c>
      <c r="G29" s="27">
        <v>1.335E-3</v>
      </c>
      <c r="H29" s="27">
        <v>1.335E-3</v>
      </c>
      <c r="I29" s="27">
        <v>1.335E-3</v>
      </c>
      <c r="J29" s="27">
        <v>1.335E-3</v>
      </c>
      <c r="K29" s="27">
        <v>1.335E-3</v>
      </c>
      <c r="L29" s="27">
        <v>1.335E-3</v>
      </c>
      <c r="M29" s="27">
        <v>1.335E-3</v>
      </c>
      <c r="N29" s="27">
        <v>1.335E-3</v>
      </c>
      <c r="O29" s="18"/>
    </row>
    <row r="30" spans="1:17" x14ac:dyDescent="0.25">
      <c r="A30" s="10">
        <v>22</v>
      </c>
      <c r="B30" s="246"/>
      <c r="C30" s="27"/>
      <c r="D30" s="27"/>
      <c r="E30" s="27"/>
      <c r="F30" s="27"/>
      <c r="G30" s="27"/>
      <c r="H30" s="27"/>
      <c r="I30" s="27"/>
      <c r="J30" s="27"/>
      <c r="K30" s="27"/>
      <c r="L30" s="27"/>
      <c r="M30" s="27"/>
      <c r="N30" s="27"/>
      <c r="O30" s="18"/>
    </row>
    <row r="31" spans="1:17" x14ac:dyDescent="0.25">
      <c r="A31" s="10">
        <v>23</v>
      </c>
      <c r="B31" s="246" t="s">
        <v>572</v>
      </c>
      <c r="C31" s="27"/>
      <c r="D31" s="27"/>
      <c r="E31" s="27"/>
      <c r="F31" s="27"/>
      <c r="G31" s="27">
        <f>$F$29</f>
        <v>4.6200000000000001E-4</v>
      </c>
      <c r="H31" s="27">
        <f t="shared" ref="H31:I31" si="8">$F$29</f>
        <v>4.6200000000000001E-4</v>
      </c>
      <c r="I31" s="27">
        <f t="shared" si="8"/>
        <v>4.6200000000000001E-4</v>
      </c>
      <c r="J31" s="27"/>
      <c r="K31" s="27"/>
      <c r="L31" s="27"/>
      <c r="M31" s="27"/>
      <c r="N31" s="27"/>
      <c r="O31" s="18"/>
    </row>
    <row r="32" spans="1:17" x14ac:dyDescent="0.25">
      <c r="A32" s="10">
        <v>24</v>
      </c>
      <c r="B32" s="246"/>
      <c r="C32" s="18"/>
      <c r="D32" s="18"/>
      <c r="E32" s="18"/>
      <c r="F32" s="18"/>
      <c r="G32" s="18"/>
      <c r="H32" s="18"/>
      <c r="I32" s="18"/>
      <c r="J32" s="18"/>
      <c r="K32" s="18"/>
      <c r="L32" s="18"/>
      <c r="M32" s="18"/>
      <c r="N32" s="18"/>
      <c r="O32" s="18"/>
    </row>
    <row r="33" spans="1:15" x14ac:dyDescent="0.25">
      <c r="A33" s="10">
        <v>25</v>
      </c>
      <c r="B33" s="246" t="s">
        <v>292</v>
      </c>
      <c r="C33" s="36">
        <f>(C13*C29)+(C17*C31)</f>
        <v>314768.19529604318</v>
      </c>
      <c r="D33" s="36">
        <f t="shared" ref="D33:N33" si="9">(D13*D29)+(D17*D31)</f>
        <v>274143.65919360169</v>
      </c>
      <c r="E33" s="36">
        <f t="shared" si="9"/>
        <v>283551.63851419295</v>
      </c>
      <c r="F33" s="36">
        <f t="shared" si="9"/>
        <v>253324.56729970503</v>
      </c>
      <c r="G33" s="36">
        <f t="shared" si="9"/>
        <v>740284.27765717474</v>
      </c>
      <c r="H33" s="36">
        <f t="shared" si="9"/>
        <v>735526.73042260378</v>
      </c>
      <c r="I33" s="36">
        <f t="shared" si="9"/>
        <v>787147.80223542475</v>
      </c>
      <c r="J33" s="36">
        <f t="shared" si="9"/>
        <v>824827.57452623616</v>
      </c>
      <c r="K33" s="36">
        <f t="shared" si="9"/>
        <v>742054.25069444999</v>
      </c>
      <c r="L33" s="36">
        <f t="shared" si="9"/>
        <v>765635.53411230003</v>
      </c>
      <c r="M33" s="36">
        <f t="shared" si="9"/>
        <v>782018.46836040006</v>
      </c>
      <c r="N33" s="36">
        <f t="shared" si="9"/>
        <v>503114.2838427645</v>
      </c>
      <c r="O33" s="36">
        <f>SUM(C33:N33)</f>
        <v>7006396.9821548965</v>
      </c>
    </row>
    <row r="34" spans="1:15" x14ac:dyDescent="0.25">
      <c r="A34" s="10">
        <v>26</v>
      </c>
      <c r="B34" s="246"/>
      <c r="C34" s="18"/>
      <c r="D34" s="18"/>
      <c r="E34" s="18"/>
      <c r="F34" s="18"/>
      <c r="G34" s="18"/>
      <c r="H34" s="18"/>
      <c r="I34" s="18"/>
      <c r="J34" s="18"/>
      <c r="K34" s="18"/>
      <c r="L34" s="18"/>
      <c r="M34" s="18"/>
      <c r="N34" s="18"/>
      <c r="O34" s="18"/>
    </row>
    <row r="35" spans="1:15" x14ac:dyDescent="0.25">
      <c r="A35" s="10">
        <v>27</v>
      </c>
      <c r="B35" s="246" t="s">
        <v>573</v>
      </c>
      <c r="C35" s="412">
        <v>18345208.472807556</v>
      </c>
      <c r="D35" s="18">
        <f t="shared" ref="D35:N35" si="10">C35+D51+D25-D53</f>
        <v>20139763.772807557</v>
      </c>
      <c r="E35" s="18">
        <f t="shared" si="10"/>
        <v>21558511.592807557</v>
      </c>
      <c r="F35" s="18">
        <f t="shared" si="10"/>
        <v>23396899.912807561</v>
      </c>
      <c r="G35" s="18">
        <f t="shared" si="10"/>
        <v>23248159.899405923</v>
      </c>
      <c r="H35" s="18">
        <f t="shared" si="10"/>
        <v>23490083.934948672</v>
      </c>
      <c r="I35" s="18">
        <f t="shared" si="10"/>
        <v>22791070.809870578</v>
      </c>
      <c r="J35" s="18">
        <f t="shared" si="10"/>
        <v>21935762.27184286</v>
      </c>
      <c r="K35" s="18">
        <f t="shared" si="10"/>
        <v>22899615.834602892</v>
      </c>
      <c r="L35" s="18">
        <f t="shared" si="10"/>
        <v>22818437.739114624</v>
      </c>
      <c r="M35" s="18">
        <f t="shared" si="10"/>
        <v>23392477.690460272</v>
      </c>
      <c r="N35" s="18">
        <f t="shared" si="10"/>
        <v>23465484.192859143</v>
      </c>
      <c r="O35" s="18"/>
    </row>
    <row r="36" spans="1:15" x14ac:dyDescent="0.25">
      <c r="A36" s="10">
        <v>28</v>
      </c>
      <c r="B36" s="246"/>
      <c r="C36" s="18"/>
      <c r="D36" s="18"/>
      <c r="E36" s="18"/>
      <c r="F36" s="18"/>
      <c r="G36" s="18"/>
      <c r="H36" s="18"/>
      <c r="I36" s="18"/>
      <c r="J36" s="18"/>
      <c r="K36" s="18"/>
      <c r="L36" s="18"/>
      <c r="M36" s="18"/>
      <c r="N36" s="18"/>
      <c r="O36" s="18"/>
    </row>
    <row r="37" spans="1:15" x14ac:dyDescent="0.25">
      <c r="A37" s="10">
        <v>29</v>
      </c>
      <c r="B37" s="54" t="s">
        <v>574</v>
      </c>
      <c r="C37" s="27">
        <v>3.3240000000000006E-3</v>
      </c>
      <c r="D37" s="27">
        <v>3.3240000000000006E-3</v>
      </c>
      <c r="E37" s="27">
        <v>3.3240000000000006E-3</v>
      </c>
      <c r="F37" s="27">
        <v>3.3240000000000006E-3</v>
      </c>
      <c r="G37" s="27">
        <v>5.1560000000000009E-3</v>
      </c>
      <c r="H37" s="27">
        <v>5.1560000000000009E-3</v>
      </c>
      <c r="I37" s="27">
        <v>5.1560000000000009E-3</v>
      </c>
      <c r="J37" s="27">
        <v>5.1560000000000009E-3</v>
      </c>
      <c r="K37" s="27">
        <v>5.1560000000000009E-3</v>
      </c>
      <c r="L37" s="27">
        <v>5.1560000000000009E-3</v>
      </c>
      <c r="M37" s="27">
        <v>5.1560000000000009E-3</v>
      </c>
      <c r="N37" s="27">
        <v>5.1560000000000009E-3</v>
      </c>
    </row>
    <row r="38" spans="1:15" x14ac:dyDescent="0.25">
      <c r="A38" s="10">
        <v>30</v>
      </c>
      <c r="C38" s="27"/>
      <c r="D38" s="27"/>
      <c r="E38" s="27"/>
      <c r="F38" s="27"/>
      <c r="G38" s="27"/>
      <c r="H38" s="27"/>
      <c r="I38" s="27"/>
      <c r="J38" s="27"/>
      <c r="K38" s="27"/>
      <c r="L38" s="27"/>
      <c r="M38" s="27"/>
      <c r="N38" s="27"/>
    </row>
    <row r="39" spans="1:15" x14ac:dyDescent="0.25">
      <c r="A39" s="10">
        <v>31</v>
      </c>
      <c r="B39" s="54" t="s">
        <v>575</v>
      </c>
      <c r="C39" s="27"/>
      <c r="D39" s="27"/>
      <c r="E39" s="27"/>
      <c r="F39" s="27"/>
      <c r="G39" s="27">
        <f>$F$37</f>
        <v>3.3240000000000006E-3</v>
      </c>
      <c r="H39" s="27">
        <f t="shared" ref="H39:I39" si="11">$F$37</f>
        <v>3.3240000000000006E-3</v>
      </c>
      <c r="I39" s="27">
        <f t="shared" si="11"/>
        <v>3.3240000000000006E-3</v>
      </c>
      <c r="J39" s="27"/>
      <c r="K39" s="27"/>
      <c r="L39" s="27"/>
      <c r="M39" s="27"/>
      <c r="N39" s="27"/>
    </row>
    <row r="40" spans="1:15" x14ac:dyDescent="0.25">
      <c r="A40" s="10">
        <v>32</v>
      </c>
    </row>
    <row r="41" spans="1:15" x14ac:dyDescent="0.25">
      <c r="A41" s="10">
        <v>33</v>
      </c>
      <c r="B41" s="54" t="s">
        <v>576</v>
      </c>
      <c r="C41" s="36">
        <f>(C13*C37)+(C17*C39)</f>
        <v>2264695.8466754281</v>
      </c>
      <c r="D41" s="36">
        <f t="shared" ref="D41:N41" si="12">(D13*D37)+(D17*D39)</f>
        <v>1972410.2232890306</v>
      </c>
      <c r="E41" s="36">
        <f t="shared" si="12"/>
        <v>2040098.8017774404</v>
      </c>
      <c r="F41" s="36">
        <f t="shared" si="12"/>
        <v>1822620.9127796963</v>
      </c>
      <c r="G41" s="36">
        <f t="shared" si="12"/>
        <v>2850252.3765110518</v>
      </c>
      <c r="H41" s="36">
        <f t="shared" si="12"/>
        <v>2851869.4786492046</v>
      </c>
      <c r="I41" s="36">
        <f t="shared" si="12"/>
        <v>3040100.4257122478</v>
      </c>
      <c r="J41" s="36">
        <f t="shared" si="12"/>
        <v>3185626.1979455235</v>
      </c>
      <c r="K41" s="36">
        <f t="shared" si="12"/>
        <v>2865941.3607345205</v>
      </c>
      <c r="L41" s="36">
        <f t="shared" si="12"/>
        <v>2957016.3399872803</v>
      </c>
      <c r="M41" s="36">
        <f t="shared" si="12"/>
        <v>3020290.0545814405</v>
      </c>
      <c r="N41" s="36">
        <f t="shared" si="12"/>
        <v>1943114.0430661379</v>
      </c>
      <c r="O41" s="399">
        <f>SUM(C41:N41)</f>
        <v>30814036.061709005</v>
      </c>
    </row>
    <row r="42" spans="1:15" x14ac:dyDescent="0.25">
      <c r="A42" s="10">
        <v>34</v>
      </c>
    </row>
    <row r="43" spans="1:15" x14ac:dyDescent="0.25">
      <c r="A43" s="10">
        <v>35</v>
      </c>
      <c r="F43" s="413"/>
    </row>
    <row r="44" spans="1:15" x14ac:dyDescent="0.25">
      <c r="A44" s="387">
        <v>36</v>
      </c>
      <c r="B44" s="388" t="s">
        <v>583</v>
      </c>
      <c r="C44" s="388"/>
      <c r="D44" s="388"/>
      <c r="E44" s="388"/>
      <c r="F44" s="388"/>
      <c r="G44" s="388"/>
      <c r="H44" s="388"/>
      <c r="I44" s="388"/>
      <c r="J44" s="388"/>
      <c r="K44" s="388"/>
      <c r="L44" s="388"/>
      <c r="M44" s="388"/>
      <c r="N44" s="388"/>
    </row>
    <row r="45" spans="1:15" x14ac:dyDescent="0.25">
      <c r="A45" s="391">
        <v>37</v>
      </c>
      <c r="B45" s="392" t="s">
        <v>578</v>
      </c>
      <c r="C45" s="392"/>
      <c r="D45" s="392"/>
      <c r="E45" s="392"/>
      <c r="F45" s="392"/>
      <c r="G45" s="392"/>
      <c r="H45" s="392"/>
      <c r="I45" s="392"/>
      <c r="J45" s="392"/>
      <c r="K45" s="392"/>
      <c r="L45" s="392"/>
      <c r="M45" s="392"/>
      <c r="N45" s="392"/>
    </row>
    <row r="46" spans="1:15" x14ac:dyDescent="0.25">
      <c r="A46" s="391">
        <v>38</v>
      </c>
      <c r="B46" s="392" t="s">
        <v>579</v>
      </c>
      <c r="C46" s="392"/>
      <c r="D46" s="392"/>
      <c r="E46" s="392"/>
      <c r="F46" s="392"/>
      <c r="G46" s="392"/>
      <c r="H46" s="392"/>
      <c r="I46" s="392"/>
      <c r="J46" s="392"/>
      <c r="K46" s="392"/>
      <c r="L46" s="392"/>
      <c r="M46" s="392"/>
      <c r="N46" s="392"/>
    </row>
    <row r="47" spans="1:15" x14ac:dyDescent="0.25">
      <c r="A47" s="400">
        <v>39</v>
      </c>
      <c r="B47" s="401" t="s">
        <v>580</v>
      </c>
      <c r="C47" s="401"/>
      <c r="D47" s="401"/>
      <c r="E47" s="401"/>
      <c r="F47" s="401"/>
      <c r="G47" s="401"/>
      <c r="H47" s="401"/>
      <c r="I47" s="401"/>
      <c r="J47" s="401"/>
      <c r="K47" s="401"/>
      <c r="L47" s="401"/>
      <c r="M47" s="401"/>
      <c r="N47" s="401"/>
    </row>
    <row r="48" spans="1:15" x14ac:dyDescent="0.25">
      <c r="A48" s="10">
        <v>40</v>
      </c>
    </row>
    <row r="49" spans="1:15" x14ac:dyDescent="0.25">
      <c r="A49" s="400">
        <v>41</v>
      </c>
      <c r="B49" s="401" t="s">
        <v>175</v>
      </c>
      <c r="C49" s="402">
        <v>0.95437899999999998</v>
      </c>
      <c r="D49" s="402">
        <f>$C$49</f>
        <v>0.95437899999999998</v>
      </c>
      <c r="E49" s="402">
        <f t="shared" ref="E49:N49" si="13">$C$49</f>
        <v>0.95437899999999998</v>
      </c>
      <c r="F49" s="402">
        <f t="shared" si="13"/>
        <v>0.95437899999999998</v>
      </c>
      <c r="G49" s="402">
        <f t="shared" si="13"/>
        <v>0.95437899999999998</v>
      </c>
      <c r="H49" s="402">
        <f t="shared" si="13"/>
        <v>0.95437899999999998</v>
      </c>
      <c r="I49" s="402">
        <f t="shared" si="13"/>
        <v>0.95437899999999998</v>
      </c>
      <c r="J49" s="402">
        <f t="shared" si="13"/>
        <v>0.95437899999999998</v>
      </c>
      <c r="K49" s="402">
        <f t="shared" si="13"/>
        <v>0.95437899999999998</v>
      </c>
      <c r="L49" s="402">
        <f t="shared" si="13"/>
        <v>0.95437899999999998</v>
      </c>
      <c r="M49" s="402">
        <f t="shared" si="13"/>
        <v>0.95437899999999998</v>
      </c>
      <c r="N49" s="402">
        <f t="shared" si="13"/>
        <v>0.95437899999999998</v>
      </c>
    </row>
    <row r="50" spans="1:15" ht="13.8" thickBot="1" x14ac:dyDescent="0.3">
      <c r="A50" s="10">
        <v>42</v>
      </c>
    </row>
    <row r="51" spans="1:15" ht="13.8" thickBot="1" x14ac:dyDescent="0.3">
      <c r="A51" s="403">
        <v>43</v>
      </c>
      <c r="B51" s="404" t="s">
        <v>581</v>
      </c>
      <c r="C51" s="405">
        <f>ROUND(C49*C23,2)</f>
        <v>539247.28</v>
      </c>
      <c r="D51" s="405">
        <f>ROUND(D49*D23,2)</f>
        <v>2013303</v>
      </c>
      <c r="E51" s="405">
        <f>ROUND(E49*E23,2)</f>
        <v>1641846.52</v>
      </c>
      <c r="F51" s="405">
        <f>ROUND(F49*F23,2)</f>
        <v>2024836.85</v>
      </c>
      <c r="G51" s="405">
        <f t="shared" ref="G51:N51" si="14">G49*G23</f>
        <v>505120.08089448826</v>
      </c>
      <c r="H51" s="405">
        <f t="shared" si="14"/>
        <v>896351.78923086356</v>
      </c>
      <c r="I51" s="405">
        <f t="shared" si="14"/>
        <v>2280.3075098601148</v>
      </c>
      <c r="J51" s="405">
        <f t="shared" si="14"/>
        <v>-115447.42716590277</v>
      </c>
      <c r="K51" s="405">
        <f t="shared" si="14"/>
        <v>1624579.9500212753</v>
      </c>
      <c r="L51" s="405">
        <f t="shared" si="14"/>
        <v>597565.12832387106</v>
      </c>
      <c r="M51" s="405">
        <f t="shared" si="14"/>
        <v>1267617.1538735139</v>
      </c>
      <c r="N51" s="407">
        <f t="shared" si="14"/>
        <v>499355.11146387219</v>
      </c>
      <c r="O51" s="399">
        <f>SUM(C51:N51)</f>
        <v>11496655.744151844</v>
      </c>
    </row>
    <row r="52" spans="1:15" ht="13.8" thickBot="1" x14ac:dyDescent="0.3">
      <c r="A52" s="414">
        <v>44</v>
      </c>
      <c r="B52" s="56"/>
      <c r="C52" s="37"/>
      <c r="D52" s="37"/>
      <c r="E52" s="37"/>
      <c r="F52" s="37"/>
      <c r="G52" s="37"/>
      <c r="H52" s="37"/>
      <c r="I52" s="37"/>
      <c r="J52" s="37"/>
      <c r="K52" s="37"/>
      <c r="L52" s="37"/>
      <c r="M52" s="37"/>
      <c r="N52" s="37"/>
      <c r="O52" s="399"/>
    </row>
    <row r="53" spans="1:15" ht="13.8" thickBot="1" x14ac:dyDescent="0.3">
      <c r="A53" s="403">
        <v>45</v>
      </c>
      <c r="B53" s="404" t="s">
        <v>292</v>
      </c>
      <c r="C53" s="405">
        <f>ROUND(C33*C49,2)</f>
        <v>300408.15999999997</v>
      </c>
      <c r="D53" s="405">
        <f>ROUND(D33*D49,2)</f>
        <v>261636.95</v>
      </c>
      <c r="E53" s="405">
        <f>ROUND(E33*E49,2)</f>
        <v>270615.73</v>
      </c>
      <c r="F53" s="405">
        <f>ROUND(F33*F49,2)</f>
        <v>241767.65</v>
      </c>
      <c r="G53" s="405">
        <f t="shared" ref="G53:N53" si="15">G33*G49</f>
        <v>706511.76862617675</v>
      </c>
      <c r="H53" s="405">
        <f t="shared" si="15"/>
        <v>701971.26545399416</v>
      </c>
      <c r="I53" s="405">
        <f t="shared" si="15"/>
        <v>751237.33234964241</v>
      </c>
      <c r="J53" s="405">
        <f t="shared" si="15"/>
        <v>787198.11574877473</v>
      </c>
      <c r="K53" s="405">
        <f t="shared" si="15"/>
        <v>708200.99372351845</v>
      </c>
      <c r="L53" s="405">
        <f t="shared" si="15"/>
        <v>730706.47541056282</v>
      </c>
      <c r="M53" s="405">
        <f t="shared" si="15"/>
        <v>746342.00381533022</v>
      </c>
      <c r="N53" s="407">
        <f t="shared" si="15"/>
        <v>480161.70709957374</v>
      </c>
      <c r="O53" s="399">
        <f>SUM(C53:N53)</f>
        <v>6686758.152227574</v>
      </c>
    </row>
    <row r="54" spans="1:15" x14ac:dyDescent="0.25">
      <c r="A54" s="414"/>
      <c r="B54" s="56"/>
      <c r="C54" s="12"/>
      <c r="D54" s="12"/>
      <c r="E54" s="12"/>
      <c r="F54" s="12"/>
      <c r="G54" s="12"/>
      <c r="H54" s="12"/>
      <c r="I54" s="12"/>
      <c r="J54" s="12"/>
      <c r="K54" s="12"/>
      <c r="L54" s="12"/>
      <c r="M54" s="12"/>
      <c r="N54" s="12"/>
      <c r="O54" s="413"/>
    </row>
    <row r="55" spans="1:15" x14ac:dyDescent="0.25">
      <c r="A55" s="414"/>
      <c r="B55" s="415"/>
      <c r="C55" s="12"/>
      <c r="D55" s="12"/>
      <c r="E55" s="12"/>
      <c r="F55" s="12"/>
      <c r="G55" s="12"/>
      <c r="H55" s="12"/>
      <c r="I55" s="12"/>
      <c r="J55" s="12"/>
      <c r="K55" s="12"/>
      <c r="L55" s="12"/>
      <c r="M55" s="12"/>
      <c r="N55" s="12"/>
      <c r="O55" s="413"/>
    </row>
    <row r="56" spans="1:15" x14ac:dyDescent="0.25">
      <c r="B56" s="416"/>
      <c r="C56" s="416"/>
      <c r="D56" s="416"/>
      <c r="E56" s="416"/>
      <c r="F56" s="416"/>
      <c r="G56" s="416"/>
      <c r="H56" s="416"/>
      <c r="I56" s="416"/>
      <c r="J56" s="416"/>
      <c r="K56" s="416"/>
    </row>
    <row r="57" spans="1:15" x14ac:dyDescent="0.25">
      <c r="B57" s="416"/>
      <c r="C57" s="416"/>
      <c r="D57" s="416"/>
      <c r="E57" s="417"/>
      <c r="G57" s="418"/>
      <c r="H57" s="416"/>
      <c r="I57" s="416"/>
      <c r="J57" s="416"/>
      <c r="K57" s="416"/>
    </row>
    <row r="58" spans="1:15" x14ac:dyDescent="0.25">
      <c r="B58" s="419"/>
      <c r="C58" s="420"/>
      <c r="D58" s="420"/>
      <c r="E58" s="417"/>
      <c r="F58" s="417"/>
      <c r="G58" s="416"/>
      <c r="H58" s="416"/>
      <c r="I58" s="416"/>
      <c r="J58" s="416"/>
      <c r="K58" s="416"/>
    </row>
    <row r="59" spans="1:15" x14ac:dyDescent="0.25">
      <c r="B59" s="421"/>
      <c r="C59" s="422"/>
      <c r="D59" s="422"/>
      <c r="E59" s="422"/>
      <c r="F59" s="422"/>
      <c r="G59" s="416"/>
      <c r="H59" s="416"/>
      <c r="I59" s="416"/>
      <c r="J59" s="416"/>
      <c r="K59" s="416"/>
    </row>
    <row r="60" spans="1:15" x14ac:dyDescent="0.25">
      <c r="B60" s="419"/>
      <c r="C60" s="420"/>
      <c r="D60" s="420"/>
      <c r="E60" s="420"/>
      <c r="F60" s="420"/>
      <c r="G60" s="423"/>
      <c r="H60" s="416"/>
      <c r="I60" s="416"/>
      <c r="J60" s="416"/>
      <c r="K60" s="416"/>
    </row>
    <row r="61" spans="1:15" x14ac:dyDescent="0.25">
      <c r="B61" s="419"/>
      <c r="C61" s="420"/>
      <c r="D61" s="420"/>
      <c r="E61" s="420"/>
      <c r="F61" s="418"/>
      <c r="G61" s="416"/>
      <c r="H61" s="416"/>
      <c r="I61" s="416"/>
      <c r="J61" s="416"/>
      <c r="K61" s="416"/>
    </row>
    <row r="62" spans="1:15" x14ac:dyDescent="0.25">
      <c r="B62" s="421"/>
      <c r="C62" s="422"/>
      <c r="D62" s="422"/>
      <c r="E62" s="422"/>
      <c r="F62" s="418"/>
      <c r="G62" s="416"/>
      <c r="H62" s="416"/>
      <c r="I62" s="416"/>
      <c r="J62" s="416"/>
      <c r="K62" s="416"/>
    </row>
    <row r="63" spans="1:15" x14ac:dyDescent="0.25">
      <c r="B63" s="419"/>
      <c r="C63" s="420"/>
      <c r="D63" s="420"/>
      <c r="E63" s="420"/>
      <c r="F63" s="416"/>
      <c r="G63" s="423"/>
      <c r="H63" s="416"/>
      <c r="I63" s="416"/>
      <c r="J63" s="416"/>
      <c r="K63" s="416"/>
    </row>
    <row r="64" spans="1:15" x14ac:dyDescent="0.25">
      <c r="B64" s="419"/>
      <c r="C64" s="420"/>
      <c r="D64" s="420"/>
      <c r="E64" s="420"/>
      <c r="F64" s="418"/>
      <c r="G64" s="416"/>
      <c r="H64" s="416"/>
      <c r="I64" s="416"/>
      <c r="J64" s="416"/>
      <c r="K64" s="416"/>
    </row>
    <row r="65" spans="2:11" x14ac:dyDescent="0.25">
      <c r="B65" s="421"/>
      <c r="C65" s="422"/>
      <c r="D65" s="422"/>
      <c r="E65" s="422"/>
      <c r="F65" s="418"/>
      <c r="G65" s="416"/>
      <c r="H65" s="416"/>
      <c r="I65" s="416"/>
      <c r="J65" s="416"/>
      <c r="K65" s="416"/>
    </row>
    <row r="66" spans="2:11" x14ac:dyDescent="0.25">
      <c r="B66" s="419"/>
      <c r="C66" s="420"/>
      <c r="D66" s="420"/>
      <c r="E66" s="420"/>
      <c r="F66" s="416"/>
      <c r="G66" s="423"/>
      <c r="H66" s="416"/>
      <c r="I66" s="416"/>
      <c r="J66" s="416"/>
      <c r="K66" s="416"/>
    </row>
  </sheetData>
  <mergeCells count="4">
    <mergeCell ref="A1:O1"/>
    <mergeCell ref="A2:O2"/>
    <mergeCell ref="A3:O3"/>
    <mergeCell ref="A4:O4"/>
  </mergeCells>
  <printOptions horizontalCentered="1"/>
  <pageMargins left="0.45" right="0.45" top="0.75" bottom="0.75" header="0.3" footer="0.3"/>
  <pageSetup scale="55" orientation="landscape" blackAndWhite="1" r:id="rId1"/>
  <headerFooter>
    <oddHeader>&amp;RAdvice No. 2018-xx
Workpaper No. 2</oddHeader>
    <oddFooter>&amp;L&amp;F
&amp;A&amp;R&amp;D</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T72"/>
  <sheetViews>
    <sheetView zoomScaleNormal="100" workbookViewId="0">
      <pane xSplit="2" ySplit="7" topLeftCell="C8" activePane="bottomRight" state="frozen"/>
      <selection activeCell="C48" sqref="C48"/>
      <selection pane="topRight" activeCell="C48" sqref="C48"/>
      <selection pane="bottomLeft" activeCell="C48" sqref="C48"/>
      <selection pane="bottomRight" activeCell="C48" sqref="C48"/>
    </sheetView>
  </sheetViews>
  <sheetFormatPr defaultColWidth="9.109375" defaultRowHeight="13.2" x14ac:dyDescent="0.25"/>
  <cols>
    <col min="1" max="1" width="3.6640625" style="246" customWidth="1"/>
    <col min="2" max="2" width="41" style="54" customWidth="1"/>
    <col min="3" max="13" width="13.6640625" style="54" customWidth="1"/>
    <col min="14" max="14" width="14.6640625" style="54" customWidth="1"/>
    <col min="15" max="15" width="16.5546875" style="54" bestFit="1" customWidth="1"/>
    <col min="16" max="17" width="12.33203125" style="54" customWidth="1"/>
    <col min="18" max="31" width="9.109375" style="54"/>
    <col min="32" max="32" width="9.109375" style="54" customWidth="1"/>
    <col min="33" max="16384" width="9.109375" style="54"/>
  </cols>
  <sheetData>
    <row r="1" spans="1:20" x14ac:dyDescent="0.25">
      <c r="A1" s="485" t="s">
        <v>0</v>
      </c>
      <c r="B1" s="485"/>
      <c r="C1" s="485"/>
      <c r="D1" s="485"/>
      <c r="E1" s="485"/>
      <c r="F1" s="485"/>
      <c r="G1" s="485"/>
      <c r="H1" s="485"/>
      <c r="I1" s="485"/>
      <c r="J1" s="485"/>
      <c r="K1" s="485"/>
      <c r="L1" s="485"/>
      <c r="M1" s="485"/>
      <c r="N1" s="485"/>
      <c r="O1" s="485"/>
    </row>
    <row r="2" spans="1:20" x14ac:dyDescent="0.25">
      <c r="A2" s="485" t="s">
        <v>559</v>
      </c>
      <c r="B2" s="485"/>
      <c r="C2" s="485"/>
      <c r="D2" s="485"/>
      <c r="E2" s="485"/>
      <c r="F2" s="485"/>
      <c r="G2" s="485"/>
      <c r="H2" s="485"/>
      <c r="I2" s="485"/>
      <c r="J2" s="485"/>
      <c r="K2" s="485"/>
      <c r="L2" s="485"/>
      <c r="M2" s="485"/>
      <c r="N2" s="485"/>
      <c r="O2" s="485"/>
    </row>
    <row r="3" spans="1:20" x14ac:dyDescent="0.25">
      <c r="A3" s="485" t="s">
        <v>584</v>
      </c>
      <c r="B3" s="485"/>
      <c r="C3" s="485"/>
      <c r="D3" s="485"/>
      <c r="E3" s="485"/>
      <c r="F3" s="485"/>
      <c r="G3" s="485"/>
      <c r="H3" s="485"/>
      <c r="I3" s="485"/>
      <c r="J3" s="485"/>
      <c r="K3" s="485"/>
      <c r="L3" s="485"/>
      <c r="M3" s="485"/>
      <c r="N3" s="485"/>
      <c r="O3" s="485"/>
    </row>
    <row r="4" spans="1:20" x14ac:dyDescent="0.25">
      <c r="A4" s="485" t="s">
        <v>561</v>
      </c>
      <c r="B4" s="485"/>
      <c r="C4" s="485"/>
      <c r="D4" s="485"/>
      <c r="E4" s="485"/>
      <c r="F4" s="485"/>
      <c r="G4" s="485"/>
      <c r="H4" s="485"/>
      <c r="I4" s="485"/>
      <c r="J4" s="485"/>
      <c r="K4" s="485"/>
      <c r="L4" s="485"/>
      <c r="M4" s="485"/>
      <c r="N4" s="485"/>
      <c r="O4" s="485"/>
    </row>
    <row r="5" spans="1:20" x14ac:dyDescent="0.25">
      <c r="A5" s="10"/>
      <c r="B5" s="10"/>
      <c r="C5" s="10"/>
      <c r="D5" s="10"/>
      <c r="E5" s="10"/>
      <c r="F5" s="10"/>
      <c r="G5" s="10"/>
      <c r="H5" s="10"/>
      <c r="I5" s="10"/>
      <c r="J5" s="10"/>
      <c r="K5" s="10"/>
      <c r="L5" s="10"/>
      <c r="M5" s="10"/>
      <c r="N5" s="10"/>
      <c r="O5" s="246"/>
    </row>
    <row r="6" spans="1:20" x14ac:dyDescent="0.25">
      <c r="B6" s="246"/>
      <c r="C6" s="246"/>
      <c r="D6" s="246"/>
      <c r="E6" s="246"/>
      <c r="F6" s="246"/>
      <c r="G6" s="246"/>
      <c r="H6" s="246"/>
      <c r="I6" s="246"/>
      <c r="J6" s="246"/>
      <c r="K6" s="246"/>
      <c r="L6" s="246"/>
      <c r="M6" s="246"/>
      <c r="N6" s="246"/>
      <c r="O6" s="246"/>
    </row>
    <row r="7" spans="1:20" ht="25.5" customHeight="1" x14ac:dyDescent="0.25">
      <c r="A7" s="382"/>
      <c r="B7" s="383"/>
      <c r="C7" s="384">
        <v>42736</v>
      </c>
      <c r="D7" s="384">
        <f t="shared" ref="D7:N7" si="0">EDATE(C7,1)</f>
        <v>42767</v>
      </c>
      <c r="E7" s="384">
        <f t="shared" si="0"/>
        <v>42795</v>
      </c>
      <c r="F7" s="384">
        <f t="shared" si="0"/>
        <v>42826</v>
      </c>
      <c r="G7" s="384">
        <f t="shared" si="0"/>
        <v>42856</v>
      </c>
      <c r="H7" s="384">
        <f t="shared" si="0"/>
        <v>42887</v>
      </c>
      <c r="I7" s="384">
        <f t="shared" si="0"/>
        <v>42917</v>
      </c>
      <c r="J7" s="384">
        <f t="shared" si="0"/>
        <v>42948</v>
      </c>
      <c r="K7" s="384">
        <f t="shared" si="0"/>
        <v>42979</v>
      </c>
      <c r="L7" s="384">
        <f t="shared" si="0"/>
        <v>43009</v>
      </c>
      <c r="M7" s="384">
        <f t="shared" si="0"/>
        <v>43040</v>
      </c>
      <c r="N7" s="384">
        <f t="shared" si="0"/>
        <v>43070</v>
      </c>
      <c r="O7" s="384" t="s">
        <v>84</v>
      </c>
      <c r="P7" s="385"/>
      <c r="Q7" s="385"/>
      <c r="R7" s="386"/>
      <c r="S7" s="386"/>
      <c r="T7" s="386"/>
    </row>
    <row r="8" spans="1:20" x14ac:dyDescent="0.25">
      <c r="A8" s="10"/>
      <c r="B8" s="10"/>
      <c r="C8" s="10"/>
      <c r="D8" s="10"/>
      <c r="E8" s="10"/>
      <c r="F8" s="10"/>
      <c r="G8" s="10"/>
      <c r="H8" s="10"/>
      <c r="I8" s="10"/>
      <c r="J8" s="10"/>
      <c r="K8" s="10"/>
      <c r="L8" s="10"/>
      <c r="M8" s="10"/>
      <c r="N8" s="10"/>
      <c r="O8" s="246"/>
    </row>
    <row r="9" spans="1:20" x14ac:dyDescent="0.25">
      <c r="A9" s="10">
        <v>1</v>
      </c>
      <c r="B9" s="388" t="s">
        <v>86</v>
      </c>
      <c r="C9" s="389">
        <v>787</v>
      </c>
      <c r="D9" s="389">
        <v>791</v>
      </c>
      <c r="E9" s="389">
        <v>790</v>
      </c>
      <c r="F9" s="389">
        <v>789</v>
      </c>
      <c r="G9" s="389">
        <v>792</v>
      </c>
      <c r="H9" s="389">
        <v>793</v>
      </c>
      <c r="I9" s="389">
        <v>794</v>
      </c>
      <c r="J9" s="389">
        <v>798</v>
      </c>
      <c r="K9" s="389">
        <v>796</v>
      </c>
      <c r="L9" s="389">
        <v>797</v>
      </c>
      <c r="M9" s="389">
        <v>800</v>
      </c>
      <c r="N9" s="389">
        <v>800</v>
      </c>
      <c r="O9" s="390"/>
      <c r="P9" s="222"/>
      <c r="Q9" s="222"/>
    </row>
    <row r="10" spans="1:20" x14ac:dyDescent="0.25">
      <c r="A10" s="10">
        <v>2</v>
      </c>
      <c r="B10" s="392" t="s">
        <v>562</v>
      </c>
      <c r="C10" s="393">
        <v>4990.5353035757553</v>
      </c>
      <c r="D10" s="393">
        <v>4939.621975658999</v>
      </c>
      <c r="E10" s="393">
        <v>4981.8785673585926</v>
      </c>
      <c r="F10" s="393">
        <v>3217.8098149341713</v>
      </c>
      <c r="G10" s="393">
        <v>3410.320138692919</v>
      </c>
      <c r="H10" s="393">
        <v>3333.2934739289135</v>
      </c>
      <c r="I10" s="393">
        <v>3450.1977431362088</v>
      </c>
      <c r="J10" s="393">
        <v>3452.1386636685352</v>
      </c>
      <c r="K10" s="393">
        <v>3593.1142014773382</v>
      </c>
      <c r="L10" s="393">
        <v>5340.2053801676975</v>
      </c>
      <c r="M10" s="393">
        <v>5184.98556456181</v>
      </c>
      <c r="N10" s="393">
        <v>3018.913068100097</v>
      </c>
      <c r="O10" s="394"/>
      <c r="P10" s="395"/>
      <c r="Q10" s="395"/>
    </row>
    <row r="11" spans="1:20" x14ac:dyDescent="0.25">
      <c r="A11" s="10">
        <v>3</v>
      </c>
      <c r="B11" s="246" t="s">
        <v>563</v>
      </c>
      <c r="C11" s="18">
        <f t="shared" ref="C11:N11" si="1">C9*C10</f>
        <v>3927551.2839141195</v>
      </c>
      <c r="D11" s="18">
        <f t="shared" si="1"/>
        <v>3907240.9827462682</v>
      </c>
      <c r="E11" s="18">
        <f t="shared" si="1"/>
        <v>3935684.0682132882</v>
      </c>
      <c r="F11" s="18">
        <f t="shared" si="1"/>
        <v>2538851.9439830612</v>
      </c>
      <c r="G11" s="18">
        <f t="shared" si="1"/>
        <v>2700973.5498447921</v>
      </c>
      <c r="H11" s="18">
        <f t="shared" si="1"/>
        <v>2643301.7248256286</v>
      </c>
      <c r="I11" s="18">
        <f t="shared" si="1"/>
        <v>2739457.0080501498</v>
      </c>
      <c r="J11" s="18">
        <f t="shared" si="1"/>
        <v>2754806.6536074909</v>
      </c>
      <c r="K11" s="18">
        <f t="shared" si="1"/>
        <v>2860118.9043759611</v>
      </c>
      <c r="L11" s="18">
        <f t="shared" si="1"/>
        <v>4256143.687993655</v>
      </c>
      <c r="M11" s="18">
        <f t="shared" si="1"/>
        <v>4147988.4516494479</v>
      </c>
      <c r="N11" s="18">
        <f t="shared" si="1"/>
        <v>2415130.4544800776</v>
      </c>
      <c r="O11" s="18">
        <f>SUM(C11:N11)</f>
        <v>38827248.71368394</v>
      </c>
      <c r="P11" s="396"/>
      <c r="Q11" s="396"/>
    </row>
    <row r="12" spans="1:20" x14ac:dyDescent="0.25">
      <c r="A12" s="10">
        <v>4</v>
      </c>
      <c r="B12" s="246"/>
      <c r="C12" s="246"/>
      <c r="D12" s="246"/>
      <c r="E12" s="246"/>
      <c r="F12" s="246"/>
      <c r="G12" s="246"/>
      <c r="H12" s="246"/>
      <c r="I12" s="246"/>
      <c r="J12" s="246"/>
      <c r="K12" s="246"/>
      <c r="L12" s="246"/>
      <c r="M12" s="246"/>
      <c r="N12" s="246"/>
      <c r="O12" s="246"/>
      <c r="P12" s="221"/>
      <c r="Q12" s="221"/>
    </row>
    <row r="13" spans="1:20" x14ac:dyDescent="0.25">
      <c r="A13" s="10">
        <v>5</v>
      </c>
      <c r="B13" s="388" t="s">
        <v>585</v>
      </c>
      <c r="C13" s="389">
        <v>373761.73</v>
      </c>
      <c r="D13" s="389">
        <v>376717.75</v>
      </c>
      <c r="E13" s="389">
        <v>376111.87</v>
      </c>
      <c r="F13" s="389">
        <v>359607.85</v>
      </c>
      <c r="G13" s="389">
        <v>170100.07883369332</v>
      </c>
      <c r="H13" s="389">
        <v>379176.31857451407</v>
      </c>
      <c r="I13" s="389">
        <v>386545.16954643629</v>
      </c>
      <c r="J13" s="389">
        <v>401997.97192224622</v>
      </c>
      <c r="K13" s="389">
        <v>403267.68935994105</v>
      </c>
      <c r="L13" s="389">
        <v>387256.03972637863</v>
      </c>
      <c r="M13" s="389">
        <v>368835.86163556197</v>
      </c>
      <c r="N13" s="389">
        <v>354776.01</v>
      </c>
      <c r="O13" s="246"/>
      <c r="P13" s="222"/>
      <c r="Q13" s="222"/>
    </row>
    <row r="14" spans="1:20" x14ac:dyDescent="0.25">
      <c r="A14" s="10">
        <v>6</v>
      </c>
      <c r="B14" s="392" t="s">
        <v>586</v>
      </c>
      <c r="C14" s="393">
        <v>10.24</v>
      </c>
      <c r="D14" s="393">
        <v>10.24</v>
      </c>
      <c r="E14" s="393">
        <v>10.24</v>
      </c>
      <c r="F14" s="393">
        <v>7.2200000000000006</v>
      </c>
      <c r="G14" s="393">
        <v>7.3599999999999994</v>
      </c>
      <c r="H14" s="393">
        <v>7.3599999999999994</v>
      </c>
      <c r="I14" s="393">
        <v>7.3599999999999994</v>
      </c>
      <c r="J14" s="393">
        <v>7.3599999999999994</v>
      </c>
      <c r="K14" s="393">
        <v>7.3599999999999994</v>
      </c>
      <c r="L14" s="393">
        <v>10.379999999999999</v>
      </c>
      <c r="M14" s="393">
        <v>10.379999999999999</v>
      </c>
      <c r="N14" s="393">
        <v>10.379999999999999</v>
      </c>
      <c r="O14" s="28"/>
      <c r="P14" s="398"/>
      <c r="Q14" s="398"/>
    </row>
    <row r="15" spans="1:20" x14ac:dyDescent="0.25">
      <c r="A15" s="10">
        <v>7</v>
      </c>
      <c r="B15" s="246" t="s">
        <v>565</v>
      </c>
      <c r="C15" s="18">
        <f t="shared" ref="C15:N15" si="2">C13*C14</f>
        <v>3827320.1151999999</v>
      </c>
      <c r="D15" s="18">
        <f t="shared" si="2"/>
        <v>3857589.7600000002</v>
      </c>
      <c r="E15" s="18">
        <f t="shared" si="2"/>
        <v>3851385.5488</v>
      </c>
      <c r="F15" s="18">
        <f t="shared" si="2"/>
        <v>2596368.6770000001</v>
      </c>
      <c r="G15" s="18">
        <f t="shared" si="2"/>
        <v>1251936.5802159826</v>
      </c>
      <c r="H15" s="18">
        <f>H13*H14</f>
        <v>2790737.7047084235</v>
      </c>
      <c r="I15" s="18">
        <f t="shared" si="2"/>
        <v>2844972.4478617706</v>
      </c>
      <c r="J15" s="18">
        <f t="shared" si="2"/>
        <v>2958705.073347732</v>
      </c>
      <c r="K15" s="18">
        <f t="shared" si="2"/>
        <v>2968050.1936891661</v>
      </c>
      <c r="L15" s="18">
        <f t="shared" si="2"/>
        <v>4019717.6923598098</v>
      </c>
      <c r="M15" s="18">
        <f t="shared" si="2"/>
        <v>3828516.2437771331</v>
      </c>
      <c r="N15" s="18">
        <f t="shared" si="2"/>
        <v>3682574.9837999996</v>
      </c>
      <c r="O15" s="18">
        <f>SUM(C15:N15)</f>
        <v>38477875.020760022</v>
      </c>
      <c r="P15" s="396"/>
      <c r="Q15" s="396"/>
    </row>
    <row r="16" spans="1:20" x14ac:dyDescent="0.25">
      <c r="A16" s="10">
        <v>8</v>
      </c>
      <c r="B16" s="246"/>
      <c r="C16" s="246"/>
      <c r="D16" s="246"/>
      <c r="E16" s="246"/>
      <c r="F16" s="246"/>
      <c r="G16" s="246"/>
      <c r="H16" s="246"/>
      <c r="I16" s="246"/>
      <c r="J16" s="246"/>
      <c r="K16" s="246"/>
      <c r="L16" s="246"/>
      <c r="M16" s="246"/>
      <c r="N16" s="246"/>
      <c r="O16" s="18"/>
    </row>
    <row r="17" spans="1:17" x14ac:dyDescent="0.25">
      <c r="A17" s="10">
        <v>9</v>
      </c>
      <c r="B17" s="388" t="s">
        <v>587</v>
      </c>
      <c r="C17" s="389"/>
      <c r="D17" s="389"/>
      <c r="E17" s="389"/>
      <c r="F17" s="389">
        <v>0</v>
      </c>
      <c r="G17" s="389">
        <v>202372.43782520885</v>
      </c>
      <c r="H17" s="389">
        <v>4593.592979186632</v>
      </c>
      <c r="I17" s="389">
        <v>0</v>
      </c>
      <c r="J17" s="389"/>
      <c r="K17" s="389"/>
      <c r="L17" s="389"/>
      <c r="M17" s="389"/>
      <c r="N17" s="389"/>
      <c r="O17" s="18"/>
    </row>
    <row r="18" spans="1:17" x14ac:dyDescent="0.25">
      <c r="A18" s="10">
        <v>10</v>
      </c>
      <c r="B18" s="392" t="s">
        <v>586</v>
      </c>
      <c r="C18" s="393"/>
      <c r="D18" s="393"/>
      <c r="E18" s="393"/>
      <c r="F18" s="393"/>
      <c r="G18" s="393">
        <f>$F$14</f>
        <v>7.2200000000000006</v>
      </c>
      <c r="H18" s="393">
        <f>$F$14</f>
        <v>7.2200000000000006</v>
      </c>
      <c r="I18" s="393"/>
      <c r="J18" s="393"/>
      <c r="K18" s="393"/>
      <c r="L18" s="393"/>
      <c r="M18" s="393"/>
      <c r="N18" s="393"/>
      <c r="O18" s="18"/>
    </row>
    <row r="19" spans="1:17" x14ac:dyDescent="0.25">
      <c r="A19" s="10">
        <v>11</v>
      </c>
      <c r="B19" s="246" t="s">
        <v>565</v>
      </c>
      <c r="C19" s="18">
        <f t="shared" ref="C19:N19" si="3">C17*C18</f>
        <v>0</v>
      </c>
      <c r="D19" s="18">
        <f t="shared" si="3"/>
        <v>0</v>
      </c>
      <c r="E19" s="18">
        <f t="shared" si="3"/>
        <v>0</v>
      </c>
      <c r="F19" s="18">
        <f t="shared" si="3"/>
        <v>0</v>
      </c>
      <c r="G19" s="18">
        <f t="shared" si="3"/>
        <v>1461129.0010980081</v>
      </c>
      <c r="H19" s="18">
        <f t="shared" si="3"/>
        <v>33165.741309727484</v>
      </c>
      <c r="I19" s="18">
        <f t="shared" si="3"/>
        <v>0</v>
      </c>
      <c r="J19" s="18">
        <f t="shared" si="3"/>
        <v>0</v>
      </c>
      <c r="K19" s="18">
        <f t="shared" si="3"/>
        <v>0</v>
      </c>
      <c r="L19" s="18">
        <f t="shared" si="3"/>
        <v>0</v>
      </c>
      <c r="M19" s="18">
        <f t="shared" si="3"/>
        <v>0</v>
      </c>
      <c r="N19" s="18">
        <f t="shared" si="3"/>
        <v>0</v>
      </c>
      <c r="O19" s="18">
        <f>SUM(C19:N19)</f>
        <v>1494294.7424077357</v>
      </c>
    </row>
    <row r="20" spans="1:17" x14ac:dyDescent="0.25">
      <c r="A20" s="10">
        <v>12</v>
      </c>
      <c r="B20" s="246"/>
      <c r="C20" s="246"/>
      <c r="D20" s="246"/>
      <c r="E20" s="246"/>
      <c r="F20" s="246"/>
      <c r="G20" s="246"/>
      <c r="H20" s="246"/>
      <c r="I20" s="246"/>
      <c r="J20" s="246"/>
      <c r="K20" s="246"/>
      <c r="L20" s="246"/>
      <c r="M20" s="246"/>
      <c r="N20" s="246"/>
      <c r="O20" s="18"/>
    </row>
    <row r="21" spans="1:17" x14ac:dyDescent="0.25">
      <c r="A21" s="10">
        <v>13</v>
      </c>
      <c r="B21" s="388" t="s">
        <v>588</v>
      </c>
      <c r="C21" s="389">
        <v>2998.1</v>
      </c>
      <c r="D21" s="389">
        <v>2994</v>
      </c>
      <c r="E21" s="389">
        <v>2900</v>
      </c>
      <c r="F21" s="389">
        <v>2656.6</v>
      </c>
      <c r="G21" s="389">
        <v>1722.5218855218855</v>
      </c>
      <c r="H21" s="389">
        <v>2051.399551066218</v>
      </c>
      <c r="I21" s="389">
        <v>2010.3007856341187</v>
      </c>
      <c r="J21" s="389">
        <v>2221.3000000000002</v>
      </c>
      <c r="K21" s="389">
        <v>2384.800224466891</v>
      </c>
      <c r="L21" s="389">
        <v>2563.5994668911335</v>
      </c>
      <c r="M21" s="389">
        <v>2843.5</v>
      </c>
      <c r="N21" s="389">
        <v>2654.75</v>
      </c>
      <c r="O21" s="18"/>
    </row>
    <row r="22" spans="1:17" x14ac:dyDescent="0.25">
      <c r="A22" s="10">
        <v>14</v>
      </c>
      <c r="B22" s="392" t="s">
        <v>586</v>
      </c>
      <c r="C22" s="393">
        <v>9.89</v>
      </c>
      <c r="D22" s="393">
        <v>9.89</v>
      </c>
      <c r="E22" s="393">
        <v>9.89</v>
      </c>
      <c r="F22" s="393">
        <v>6.870000000000001</v>
      </c>
      <c r="G22" s="393">
        <v>7.01</v>
      </c>
      <c r="H22" s="393">
        <v>7.01</v>
      </c>
      <c r="I22" s="393">
        <v>7.01</v>
      </c>
      <c r="J22" s="393">
        <v>7.01</v>
      </c>
      <c r="K22" s="393">
        <v>7.01</v>
      </c>
      <c r="L22" s="393">
        <v>10.029999999999999</v>
      </c>
      <c r="M22" s="393">
        <v>10.029999999999999</v>
      </c>
      <c r="N22" s="393">
        <v>10.029999999999999</v>
      </c>
      <c r="O22" s="18"/>
    </row>
    <row r="23" spans="1:17" x14ac:dyDescent="0.25">
      <c r="A23" s="10">
        <v>15</v>
      </c>
      <c r="B23" s="246" t="s">
        <v>565</v>
      </c>
      <c r="C23" s="18">
        <f t="shared" ref="C23:N23" si="4">C21*C22</f>
        <v>29651.209000000003</v>
      </c>
      <c r="D23" s="18">
        <f t="shared" si="4"/>
        <v>29610.660000000003</v>
      </c>
      <c r="E23" s="18">
        <f t="shared" si="4"/>
        <v>28681</v>
      </c>
      <c r="F23" s="18">
        <f t="shared" si="4"/>
        <v>18250.842000000001</v>
      </c>
      <c r="G23" s="18">
        <f t="shared" si="4"/>
        <v>12074.878417508417</v>
      </c>
      <c r="H23" s="18">
        <f t="shared" si="4"/>
        <v>14380.310852974188</v>
      </c>
      <c r="I23" s="18">
        <f t="shared" si="4"/>
        <v>14092.208507295172</v>
      </c>
      <c r="J23" s="18">
        <f t="shared" si="4"/>
        <v>15571.313</v>
      </c>
      <c r="K23" s="18">
        <f t="shared" si="4"/>
        <v>16717.449573512906</v>
      </c>
      <c r="L23" s="18">
        <f t="shared" si="4"/>
        <v>25712.902652918066</v>
      </c>
      <c r="M23" s="18">
        <f t="shared" si="4"/>
        <v>28520.304999999997</v>
      </c>
      <c r="N23" s="18">
        <f t="shared" si="4"/>
        <v>26627.142499999998</v>
      </c>
      <c r="O23" s="18">
        <f>SUM(C23:N23)</f>
        <v>259890.22150420875</v>
      </c>
    </row>
    <row r="24" spans="1:17" x14ac:dyDescent="0.25">
      <c r="A24" s="10">
        <v>16</v>
      </c>
      <c r="B24" s="246"/>
      <c r="C24" s="246"/>
      <c r="D24" s="246"/>
      <c r="E24" s="246"/>
      <c r="F24" s="246"/>
      <c r="G24" s="246"/>
      <c r="H24" s="246"/>
      <c r="I24" s="246"/>
      <c r="J24" s="246"/>
      <c r="K24" s="246"/>
      <c r="L24" s="246"/>
      <c r="M24" s="246"/>
      <c r="N24" s="246"/>
      <c r="O24" s="18"/>
    </row>
    <row r="25" spans="1:17" x14ac:dyDescent="0.25">
      <c r="A25" s="10">
        <v>17</v>
      </c>
      <c r="B25" s="388" t="s">
        <v>589</v>
      </c>
      <c r="C25" s="389"/>
      <c r="D25" s="389"/>
      <c r="E25" s="389">
        <v>0</v>
      </c>
      <c r="F25" s="389">
        <v>0</v>
      </c>
      <c r="G25" s="389">
        <v>759.27790178571422</v>
      </c>
      <c r="H25" s="389">
        <v>0</v>
      </c>
      <c r="I25" s="389">
        <v>0</v>
      </c>
      <c r="J25" s="389"/>
      <c r="K25" s="389">
        <v>0</v>
      </c>
      <c r="L25" s="389"/>
      <c r="M25" s="389"/>
      <c r="N25" s="389"/>
      <c r="O25" s="18"/>
    </row>
    <row r="26" spans="1:17" x14ac:dyDescent="0.25">
      <c r="A26" s="10">
        <v>18</v>
      </c>
      <c r="B26" s="392" t="s">
        <v>586</v>
      </c>
      <c r="C26" s="393"/>
      <c r="D26" s="393"/>
      <c r="E26" s="393"/>
      <c r="F26" s="393"/>
      <c r="G26" s="393">
        <f>$F$22</f>
        <v>6.870000000000001</v>
      </c>
      <c r="H26" s="393">
        <f>$F$22</f>
        <v>6.870000000000001</v>
      </c>
      <c r="I26" s="393"/>
      <c r="J26" s="393"/>
      <c r="K26" s="393"/>
      <c r="L26" s="393"/>
      <c r="M26" s="393"/>
      <c r="N26" s="393"/>
      <c r="O26" s="18"/>
    </row>
    <row r="27" spans="1:17" x14ac:dyDescent="0.25">
      <c r="A27" s="10">
        <v>19</v>
      </c>
      <c r="B27" s="246" t="s">
        <v>565</v>
      </c>
      <c r="C27" s="18">
        <f t="shared" ref="C27:N27" si="5">C25*C26</f>
        <v>0</v>
      </c>
      <c r="D27" s="18">
        <f t="shared" si="5"/>
        <v>0</v>
      </c>
      <c r="E27" s="18">
        <f t="shared" si="5"/>
        <v>0</v>
      </c>
      <c r="F27" s="18">
        <f t="shared" si="5"/>
        <v>0</v>
      </c>
      <c r="G27" s="18">
        <f t="shared" si="5"/>
        <v>5216.2391852678575</v>
      </c>
      <c r="H27" s="18">
        <f t="shared" si="5"/>
        <v>0</v>
      </c>
      <c r="I27" s="18">
        <f t="shared" si="5"/>
        <v>0</v>
      </c>
      <c r="J27" s="18">
        <f t="shared" si="5"/>
        <v>0</v>
      </c>
      <c r="K27" s="18">
        <f t="shared" si="5"/>
        <v>0</v>
      </c>
      <c r="L27" s="18">
        <f t="shared" si="5"/>
        <v>0</v>
      </c>
      <c r="M27" s="18">
        <f t="shared" si="5"/>
        <v>0</v>
      </c>
      <c r="N27" s="18">
        <f t="shared" si="5"/>
        <v>0</v>
      </c>
      <c r="O27" s="18">
        <f>SUM(C27:N27)</f>
        <v>5216.2391852678575</v>
      </c>
    </row>
    <row r="28" spans="1:17" x14ac:dyDescent="0.25">
      <c r="A28" s="10">
        <v>20</v>
      </c>
      <c r="B28" s="246"/>
      <c r="C28" s="246"/>
      <c r="D28" s="246"/>
      <c r="E28" s="246"/>
      <c r="F28" s="246"/>
      <c r="G28" s="246"/>
      <c r="H28" s="246"/>
      <c r="I28" s="246"/>
      <c r="J28" s="246"/>
      <c r="K28" s="246"/>
      <c r="L28" s="246"/>
      <c r="M28" s="246"/>
      <c r="N28" s="246"/>
      <c r="O28" s="18"/>
    </row>
    <row r="29" spans="1:17" x14ac:dyDescent="0.25">
      <c r="A29" s="10">
        <v>21</v>
      </c>
      <c r="B29" s="246" t="s">
        <v>567</v>
      </c>
      <c r="C29" s="18">
        <f>C15+C19+C23+C27</f>
        <v>3856971.3241999997</v>
      </c>
      <c r="D29" s="18">
        <f t="shared" ref="D29:N29" si="6">D15+D19+D23+D27</f>
        <v>3887200.4200000004</v>
      </c>
      <c r="E29" s="18">
        <f t="shared" si="6"/>
        <v>3880066.5488</v>
      </c>
      <c r="F29" s="18">
        <f>F15+F19+F23+F27</f>
        <v>2614619.5190000003</v>
      </c>
      <c r="G29" s="18">
        <f t="shared" si="6"/>
        <v>2730356.6989167673</v>
      </c>
      <c r="H29" s="18">
        <f t="shared" si="6"/>
        <v>2838283.7568711252</v>
      </c>
      <c r="I29" s="18">
        <f t="shared" si="6"/>
        <v>2859064.6563690659</v>
      </c>
      <c r="J29" s="18">
        <f t="shared" si="6"/>
        <v>2974276.386347732</v>
      </c>
      <c r="K29" s="18">
        <f>K15+K19+K23+K27</f>
        <v>2984767.6432626792</v>
      </c>
      <c r="L29" s="18">
        <f t="shared" si="6"/>
        <v>4045430.5950127277</v>
      </c>
      <c r="M29" s="18">
        <f t="shared" si="6"/>
        <v>3857036.5487771332</v>
      </c>
      <c r="N29" s="18">
        <f t="shared" si="6"/>
        <v>3709202.1262999997</v>
      </c>
      <c r="O29" s="18">
        <f>SUM(C29:N29)</f>
        <v>40237276.223857239</v>
      </c>
    </row>
    <row r="30" spans="1:17" x14ac:dyDescent="0.25">
      <c r="A30" s="10">
        <v>22</v>
      </c>
      <c r="B30" s="246"/>
      <c r="C30" s="246"/>
      <c r="D30" s="246"/>
      <c r="E30" s="246"/>
      <c r="F30" s="246"/>
      <c r="G30" s="246"/>
      <c r="H30" s="246"/>
      <c r="I30" s="246"/>
      <c r="J30" s="246"/>
      <c r="K30" s="246"/>
      <c r="L30" s="246"/>
      <c r="M30" s="246"/>
      <c r="N30" s="246"/>
      <c r="O30" s="18"/>
    </row>
    <row r="31" spans="1:17" x14ac:dyDescent="0.25">
      <c r="A31" s="10">
        <v>23</v>
      </c>
      <c r="B31" s="246" t="s">
        <v>568</v>
      </c>
      <c r="C31" s="36">
        <f>C11-C29</f>
        <v>70579.959714119788</v>
      </c>
      <c r="D31" s="36">
        <f t="shared" ref="D31:N31" si="7">D11-D29</f>
        <v>20040.562746267766</v>
      </c>
      <c r="E31" s="36">
        <f t="shared" si="7"/>
        <v>55617.519413288217</v>
      </c>
      <c r="F31" s="36">
        <f t="shared" si="7"/>
        <v>-75767.575016939081</v>
      </c>
      <c r="G31" s="36">
        <f t="shared" si="7"/>
        <v>-29383.149071975145</v>
      </c>
      <c r="H31" s="36">
        <f t="shared" si="7"/>
        <v>-194982.03204549663</v>
      </c>
      <c r="I31" s="36">
        <f t="shared" si="7"/>
        <v>-119607.64831891609</v>
      </c>
      <c r="J31" s="36">
        <f t="shared" si="7"/>
        <v>-219469.7327402411</v>
      </c>
      <c r="K31" s="36">
        <f>K11-K29</f>
        <v>-124648.73888671817</v>
      </c>
      <c r="L31" s="36">
        <f t="shared" si="7"/>
        <v>210713.09298092732</v>
      </c>
      <c r="M31" s="36">
        <f t="shared" si="7"/>
        <v>290951.90287231468</v>
      </c>
      <c r="N31" s="36">
        <f t="shared" si="7"/>
        <v>-1294071.671819922</v>
      </c>
      <c r="O31" s="36">
        <f>SUM(C31:N31)</f>
        <v>-1410027.5101732905</v>
      </c>
      <c r="P31" s="396"/>
      <c r="Q31" s="396"/>
    </row>
    <row r="32" spans="1:17" x14ac:dyDescent="0.25">
      <c r="A32" s="10">
        <v>24</v>
      </c>
      <c r="B32" s="246"/>
      <c r="C32" s="246"/>
      <c r="D32" s="246"/>
      <c r="E32" s="246"/>
      <c r="F32" s="246"/>
      <c r="G32" s="246"/>
      <c r="H32" s="246"/>
      <c r="I32" s="246"/>
      <c r="J32" s="246"/>
      <c r="K32" s="246"/>
      <c r="L32" s="246"/>
      <c r="M32" s="246"/>
      <c r="N32" s="246"/>
      <c r="O32" s="18"/>
    </row>
    <row r="33" spans="1:17" x14ac:dyDescent="0.25">
      <c r="A33" s="10">
        <v>25</v>
      </c>
      <c r="B33" s="246" t="s">
        <v>569</v>
      </c>
      <c r="C33" s="36">
        <v>-72.099999999999994</v>
      </c>
      <c r="D33" s="36">
        <v>43.25</v>
      </c>
      <c r="E33" s="36">
        <v>137.75</v>
      </c>
      <c r="F33" s="36">
        <v>105.09</v>
      </c>
      <c r="G33" s="36">
        <v>-1012.390166753849</v>
      </c>
      <c r="H33" s="36">
        <v>-2200.4066447225346</v>
      </c>
      <c r="I33" s="36">
        <v>-2628.6590586522184</v>
      </c>
      <c r="J33" s="36">
        <v>-2940.6076794343567</v>
      </c>
      <c r="K33" s="36">
        <v>-3255.7068517376042</v>
      </c>
      <c r="L33" s="36">
        <v>-3080.3364838285856</v>
      </c>
      <c r="M33" s="36">
        <v>-2013.7697645803937</v>
      </c>
      <c r="N33" s="36"/>
      <c r="O33" s="36">
        <f>SUM(C33:N33)</f>
        <v>-16917.886649709544</v>
      </c>
      <c r="P33" s="399"/>
      <c r="Q33" s="399"/>
    </row>
    <row r="34" spans="1:17" x14ac:dyDescent="0.25">
      <c r="A34" s="10">
        <v>26</v>
      </c>
      <c r="B34" s="246"/>
      <c r="C34" s="246"/>
      <c r="D34" s="246"/>
      <c r="E34" s="246"/>
      <c r="F34" s="246"/>
      <c r="G34" s="246"/>
      <c r="H34" s="246"/>
      <c r="I34" s="246"/>
      <c r="J34" s="246"/>
      <c r="K34" s="246"/>
      <c r="L34" s="246"/>
      <c r="M34" s="246"/>
      <c r="N34" s="246"/>
      <c r="O34" s="18"/>
    </row>
    <row r="35" spans="1:17" x14ac:dyDescent="0.25">
      <c r="A35" s="10">
        <v>27</v>
      </c>
      <c r="B35" s="246" t="s">
        <v>570</v>
      </c>
      <c r="C35" s="18">
        <v>2165264.8912412431</v>
      </c>
      <c r="D35" s="18">
        <f t="shared" ref="D35:N35" si="8">C35+D59+D33</f>
        <v>2184434.4312412431</v>
      </c>
      <c r="E35" s="18">
        <f t="shared" si="8"/>
        <v>2237652.3712412431</v>
      </c>
      <c r="F35" s="18">
        <f t="shared" si="8"/>
        <v>2165446.481241243</v>
      </c>
      <c r="G35" s="18">
        <f t="shared" si="8"/>
        <v>2136391.4310744889</v>
      </c>
      <c r="H35" s="18">
        <f t="shared" si="8"/>
        <v>1948104.2644297665</v>
      </c>
      <c r="I35" s="18">
        <f t="shared" si="8"/>
        <v>1831324.5753711143</v>
      </c>
      <c r="J35" s="18">
        <f t="shared" si="8"/>
        <v>1618926.6676916799</v>
      </c>
      <c r="K35" s="18">
        <f t="shared" si="8"/>
        <v>1496708.8208399424</v>
      </c>
      <c r="L35" s="18">
        <f t="shared" si="8"/>
        <v>1694728.6343561138</v>
      </c>
      <c r="M35" s="18">
        <f t="shared" si="8"/>
        <v>1970393.2545915334</v>
      </c>
      <c r="N35" s="18">
        <f t="shared" si="8"/>
        <v>735358.42459153337</v>
      </c>
      <c r="O35" s="18"/>
    </row>
    <row r="36" spans="1:17" x14ac:dyDescent="0.25">
      <c r="A36" s="10">
        <v>28</v>
      </c>
      <c r="B36" s="246"/>
      <c r="C36" s="246"/>
      <c r="D36" s="246"/>
      <c r="E36" s="246"/>
      <c r="F36" s="246"/>
      <c r="G36" s="246"/>
      <c r="H36" s="246"/>
      <c r="I36" s="246"/>
      <c r="J36" s="246"/>
      <c r="K36" s="246"/>
      <c r="L36" s="246"/>
      <c r="M36" s="246"/>
      <c r="N36" s="246"/>
      <c r="O36" s="18"/>
    </row>
    <row r="37" spans="1:17" x14ac:dyDescent="0.25">
      <c r="A37" s="10">
        <v>29</v>
      </c>
      <c r="B37" s="246" t="s">
        <v>590</v>
      </c>
      <c r="C37" s="36">
        <v>0.02</v>
      </c>
      <c r="D37" s="36">
        <v>0.02</v>
      </c>
      <c r="E37" s="36">
        <v>0.02</v>
      </c>
      <c r="F37" s="36">
        <v>0.02</v>
      </c>
      <c r="G37" s="36">
        <v>-0.17</v>
      </c>
      <c r="H37" s="36">
        <v>-0.17</v>
      </c>
      <c r="I37" s="36">
        <v>-0.17</v>
      </c>
      <c r="J37" s="36">
        <v>-0.17</v>
      </c>
      <c r="K37" s="36">
        <v>-0.17</v>
      </c>
      <c r="L37" s="36">
        <v>-0.17</v>
      </c>
      <c r="M37" s="36">
        <v>-0.17</v>
      </c>
      <c r="N37" s="36">
        <v>-0.17</v>
      </c>
      <c r="O37" s="18"/>
    </row>
    <row r="38" spans="1:17" x14ac:dyDescent="0.25">
      <c r="A38" s="10">
        <v>30</v>
      </c>
      <c r="B38" s="246"/>
      <c r="C38" s="36"/>
      <c r="D38" s="36"/>
      <c r="E38" s="36"/>
      <c r="F38" s="36"/>
      <c r="G38" s="36"/>
      <c r="H38" s="36"/>
      <c r="I38" s="36"/>
      <c r="J38" s="36"/>
      <c r="K38" s="36"/>
      <c r="L38" s="36"/>
      <c r="M38" s="36"/>
      <c r="N38" s="36"/>
      <c r="O38" s="18"/>
    </row>
    <row r="39" spans="1:17" x14ac:dyDescent="0.25">
      <c r="A39" s="10">
        <v>31</v>
      </c>
      <c r="B39" s="246" t="s">
        <v>591</v>
      </c>
      <c r="C39" s="36"/>
      <c r="D39" s="36"/>
      <c r="E39" s="36"/>
      <c r="F39" s="36"/>
      <c r="G39" s="36">
        <f>$F$37</f>
        <v>0.02</v>
      </c>
      <c r="H39" s="36">
        <f>$F$37</f>
        <v>0.02</v>
      </c>
      <c r="I39" s="36"/>
      <c r="J39" s="36"/>
      <c r="K39" s="36"/>
      <c r="L39" s="36"/>
      <c r="M39" s="36"/>
      <c r="N39" s="36"/>
      <c r="O39" s="18"/>
    </row>
    <row r="40" spans="1:17" x14ac:dyDescent="0.25">
      <c r="A40" s="10">
        <v>32</v>
      </c>
      <c r="B40" s="246"/>
      <c r="C40" s="18"/>
      <c r="D40" s="18"/>
      <c r="E40" s="18"/>
      <c r="F40" s="18"/>
      <c r="G40" s="18"/>
      <c r="H40" s="18"/>
      <c r="I40" s="18"/>
      <c r="J40" s="18"/>
      <c r="K40" s="18"/>
      <c r="L40" s="18"/>
      <c r="M40" s="18"/>
      <c r="N40" s="18"/>
      <c r="O40" s="18"/>
    </row>
    <row r="41" spans="1:17" x14ac:dyDescent="0.25">
      <c r="A41" s="10">
        <v>33</v>
      </c>
      <c r="B41" s="246" t="s">
        <v>292</v>
      </c>
      <c r="C41" s="36">
        <f>((C13+C21)*C37)+((C17+C25)*C39)</f>
        <v>7535.1965999999993</v>
      </c>
      <c r="D41" s="36">
        <f t="shared" ref="D41:N41" si="9">((D13+D21)*D37)+((D17+D25)*D39)</f>
        <v>7594.2350000000006</v>
      </c>
      <c r="E41" s="36">
        <f t="shared" si="9"/>
        <v>7580.2374</v>
      </c>
      <c r="F41" s="36">
        <f t="shared" si="9"/>
        <v>7245.2889999999989</v>
      </c>
      <c r="G41" s="36">
        <f t="shared" si="9"/>
        <v>-25147.207807726692</v>
      </c>
      <c r="H41" s="36">
        <f t="shared" si="9"/>
        <v>-64716.84022176492</v>
      </c>
      <c r="I41" s="36">
        <f t="shared" si="9"/>
        <v>-66054.429956451975</v>
      </c>
      <c r="J41" s="36">
        <f t="shared" si="9"/>
        <v>-68717.276226781862</v>
      </c>
      <c r="K41" s="36">
        <f t="shared" si="9"/>
        <v>-68960.923229349355</v>
      </c>
      <c r="L41" s="36">
        <f t="shared" si="9"/>
        <v>-66269.338662855866</v>
      </c>
      <c r="M41" s="36">
        <f t="shared" si="9"/>
        <v>-63185.491478045544</v>
      </c>
      <c r="N41" s="36">
        <f t="shared" si="9"/>
        <v>-60763.229200000009</v>
      </c>
      <c r="O41" s="36">
        <f>SUM(C41:N41)</f>
        <v>-453859.77878297621</v>
      </c>
    </row>
    <row r="42" spans="1:17" x14ac:dyDescent="0.25">
      <c r="A42" s="10">
        <v>34</v>
      </c>
      <c r="B42" s="246"/>
      <c r="C42" s="18"/>
      <c r="D42" s="18"/>
      <c r="E42" s="18"/>
      <c r="F42" s="18"/>
      <c r="G42" s="18"/>
      <c r="H42" s="18"/>
      <c r="I42" s="18"/>
      <c r="J42" s="18"/>
      <c r="K42" s="18"/>
      <c r="L42" s="18"/>
      <c r="M42" s="18"/>
      <c r="N42" s="18"/>
      <c r="O42" s="18"/>
    </row>
    <row r="43" spans="1:17" x14ac:dyDescent="0.25">
      <c r="A43" s="10">
        <v>35</v>
      </c>
      <c r="B43" s="246" t="s">
        <v>573</v>
      </c>
      <c r="C43" s="18">
        <v>1089879.1172495887</v>
      </c>
      <c r="D43" s="18">
        <f t="shared" ref="D43:N43" si="10">C43+D59+D33-D61</f>
        <v>1101800.8772495887</v>
      </c>
      <c r="E43" s="18">
        <f t="shared" si="10"/>
        <v>1147784.3972495887</v>
      </c>
      <c r="F43" s="18">
        <f t="shared" si="10"/>
        <v>1068663.7572495888</v>
      </c>
      <c r="G43" s="18">
        <f t="shared" si="10"/>
        <v>1063608.677082835</v>
      </c>
      <c r="H43" s="18">
        <f t="shared" si="10"/>
        <v>937085.90043811244</v>
      </c>
      <c r="I43" s="18">
        <f t="shared" si="10"/>
        <v>883347.17137946014</v>
      </c>
      <c r="J43" s="18">
        <f t="shared" si="10"/>
        <v>736531.59370002581</v>
      </c>
      <c r="K43" s="18">
        <f t="shared" si="10"/>
        <v>680128.60684828821</v>
      </c>
      <c r="L43" s="18">
        <f t="shared" si="10"/>
        <v>941394.49036445958</v>
      </c>
      <c r="M43" s="18">
        <f t="shared" si="10"/>
        <v>1277362.0205998791</v>
      </c>
      <c r="N43" s="18">
        <f t="shared" si="10"/>
        <v>100318.34059987901</v>
      </c>
      <c r="O43" s="18"/>
    </row>
    <row r="44" spans="1:17" x14ac:dyDescent="0.25">
      <c r="A44" s="10">
        <v>36</v>
      </c>
      <c r="B44" s="246"/>
      <c r="C44" s="18"/>
      <c r="D44" s="18"/>
      <c r="E44" s="18"/>
      <c r="F44" s="18"/>
      <c r="G44" s="18"/>
      <c r="H44" s="18"/>
      <c r="I44" s="18"/>
      <c r="J44" s="18"/>
      <c r="K44" s="18"/>
      <c r="L44" s="18"/>
      <c r="M44" s="18"/>
      <c r="N44" s="18"/>
      <c r="O44" s="18"/>
    </row>
    <row r="45" spans="1:17" x14ac:dyDescent="0.25">
      <c r="A45" s="10">
        <v>37</v>
      </c>
      <c r="B45" s="54" t="s">
        <v>592</v>
      </c>
      <c r="C45" s="36">
        <v>1.2200000000000006</v>
      </c>
      <c r="D45" s="36">
        <v>1.2200000000000006</v>
      </c>
      <c r="E45" s="36">
        <v>1.2200000000000006</v>
      </c>
      <c r="F45" s="36">
        <v>1.2200000000000006</v>
      </c>
      <c r="G45" s="36">
        <v>1.17</v>
      </c>
      <c r="H45" s="36">
        <v>1.17</v>
      </c>
      <c r="I45" s="36">
        <v>1.17</v>
      </c>
      <c r="J45" s="36">
        <v>1.17</v>
      </c>
      <c r="K45" s="36">
        <v>1.17</v>
      </c>
      <c r="L45" s="36">
        <v>1.17</v>
      </c>
      <c r="M45" s="36">
        <v>1.17</v>
      </c>
      <c r="N45" s="36">
        <v>1.17</v>
      </c>
    </row>
    <row r="46" spans="1:17" x14ac:dyDescent="0.25">
      <c r="A46" s="10">
        <v>38</v>
      </c>
      <c r="C46" s="36"/>
      <c r="D46" s="36"/>
      <c r="E46" s="36"/>
      <c r="F46" s="36"/>
      <c r="G46" s="36"/>
      <c r="H46" s="36"/>
      <c r="I46" s="36"/>
      <c r="J46" s="36"/>
      <c r="K46" s="36"/>
      <c r="L46" s="36"/>
      <c r="M46" s="36"/>
      <c r="N46" s="36"/>
    </row>
    <row r="47" spans="1:17" x14ac:dyDescent="0.25">
      <c r="A47" s="10">
        <v>39</v>
      </c>
      <c r="B47" s="54" t="s">
        <v>593</v>
      </c>
      <c r="C47" s="36"/>
      <c r="D47" s="36"/>
      <c r="E47" s="36"/>
      <c r="F47" s="36"/>
      <c r="G47" s="36">
        <f>$F$45</f>
        <v>1.2200000000000006</v>
      </c>
      <c r="H47" s="36">
        <f>$F$45</f>
        <v>1.2200000000000006</v>
      </c>
      <c r="I47" s="36"/>
      <c r="J47" s="36"/>
      <c r="K47" s="36"/>
      <c r="L47" s="36"/>
      <c r="M47" s="36"/>
      <c r="N47" s="36"/>
    </row>
    <row r="48" spans="1:17" x14ac:dyDescent="0.25">
      <c r="A48" s="10">
        <v>40</v>
      </c>
    </row>
    <row r="49" spans="1:15" x14ac:dyDescent="0.25">
      <c r="A49" s="10">
        <v>41</v>
      </c>
      <c r="B49" s="54" t="s">
        <v>576</v>
      </c>
      <c r="C49" s="36">
        <f>((C13+C21)*C45)+((C17+C25)*C47)</f>
        <v>459646.99260000017</v>
      </c>
      <c r="D49" s="36">
        <f t="shared" ref="D49:N49" si="11">((D13+D21)*D45)+((D17+D25)*D47)</f>
        <v>463248.33500000025</v>
      </c>
      <c r="E49" s="36">
        <f t="shared" si="11"/>
        <v>462394.48140000022</v>
      </c>
      <c r="F49" s="36">
        <f t="shared" si="11"/>
        <v>441962.62900000019</v>
      </c>
      <c r="G49" s="36">
        <f t="shared" si="11"/>
        <v>448853.13602841529</v>
      </c>
      <c r="H49" s="36">
        <f t="shared" si="11"/>
        <v>451640.61364153662</v>
      </c>
      <c r="I49" s="36">
        <f t="shared" si="11"/>
        <v>454609.90028852236</v>
      </c>
      <c r="J49" s="36">
        <f t="shared" si="11"/>
        <v>472936.54814902804</v>
      </c>
      <c r="K49" s="36">
        <f t="shared" si="11"/>
        <v>474613.41281375726</v>
      </c>
      <c r="L49" s="36">
        <f t="shared" si="11"/>
        <v>456088.97785612562</v>
      </c>
      <c r="M49" s="36">
        <f t="shared" si="11"/>
        <v>434864.8531136075</v>
      </c>
      <c r="N49" s="36">
        <f t="shared" si="11"/>
        <v>418193.98920000001</v>
      </c>
      <c r="O49" s="399">
        <f>SUM(C49:N49)</f>
        <v>5439053.869090993</v>
      </c>
    </row>
    <row r="50" spans="1:15" x14ac:dyDescent="0.25">
      <c r="A50" s="10">
        <v>42</v>
      </c>
    </row>
    <row r="51" spans="1:15" x14ac:dyDescent="0.25">
      <c r="A51" s="10">
        <v>43</v>
      </c>
    </row>
    <row r="52" spans="1:15" x14ac:dyDescent="0.25">
      <c r="A52" s="10">
        <v>44</v>
      </c>
      <c r="B52" s="388" t="s">
        <v>583</v>
      </c>
      <c r="C52" s="388"/>
      <c r="D52" s="388"/>
      <c r="E52" s="388"/>
      <c r="F52" s="388"/>
      <c r="G52" s="388"/>
      <c r="H52" s="388"/>
      <c r="I52" s="388"/>
      <c r="J52" s="388"/>
      <c r="K52" s="388"/>
      <c r="L52" s="388"/>
      <c r="M52" s="388"/>
      <c r="N52" s="388"/>
    </row>
    <row r="53" spans="1:15" x14ac:dyDescent="0.25">
      <c r="A53" s="10">
        <v>45</v>
      </c>
      <c r="B53" s="392" t="s">
        <v>578</v>
      </c>
      <c r="C53" s="392"/>
      <c r="D53" s="392"/>
      <c r="E53" s="392"/>
      <c r="F53" s="392"/>
      <c r="G53" s="392"/>
      <c r="H53" s="392"/>
      <c r="I53" s="392"/>
      <c r="J53" s="392"/>
      <c r="K53" s="392"/>
      <c r="L53" s="392"/>
      <c r="M53" s="392"/>
      <c r="N53" s="392"/>
    </row>
    <row r="54" spans="1:15" x14ac:dyDescent="0.25">
      <c r="A54" s="10">
        <v>46</v>
      </c>
      <c r="B54" s="392" t="s">
        <v>579</v>
      </c>
      <c r="C54" s="392"/>
      <c r="D54" s="392"/>
      <c r="E54" s="392"/>
      <c r="F54" s="392"/>
      <c r="G54" s="392"/>
      <c r="H54" s="392"/>
      <c r="I54" s="392"/>
      <c r="J54" s="392"/>
      <c r="K54" s="392"/>
      <c r="L54" s="392"/>
      <c r="M54" s="392"/>
      <c r="N54" s="392"/>
    </row>
    <row r="55" spans="1:15" x14ac:dyDescent="0.25">
      <c r="A55" s="10">
        <v>47</v>
      </c>
      <c r="B55" s="401" t="s">
        <v>580</v>
      </c>
      <c r="C55" s="401"/>
      <c r="D55" s="401"/>
      <c r="E55" s="401"/>
      <c r="F55" s="401"/>
      <c r="G55" s="401"/>
      <c r="H55" s="401"/>
      <c r="I55" s="401"/>
      <c r="J55" s="401"/>
      <c r="K55" s="401"/>
      <c r="L55" s="401"/>
      <c r="M55" s="401"/>
      <c r="N55" s="401"/>
    </row>
    <row r="56" spans="1:15" x14ac:dyDescent="0.25">
      <c r="A56" s="10">
        <v>48</v>
      </c>
    </row>
    <row r="57" spans="1:15" x14ac:dyDescent="0.25">
      <c r="A57" s="10">
        <v>49</v>
      </c>
      <c r="B57" s="401" t="s">
        <v>175</v>
      </c>
      <c r="C57" s="402">
        <v>0.95437899999999998</v>
      </c>
      <c r="D57" s="402">
        <f>$C$57</f>
        <v>0.95437899999999998</v>
      </c>
      <c r="E57" s="402">
        <f t="shared" ref="E57:N57" si="12">$C$57</f>
        <v>0.95437899999999998</v>
      </c>
      <c r="F57" s="402">
        <f t="shared" si="12"/>
        <v>0.95437899999999998</v>
      </c>
      <c r="G57" s="402">
        <f t="shared" si="12"/>
        <v>0.95437899999999998</v>
      </c>
      <c r="H57" s="402">
        <f t="shared" si="12"/>
        <v>0.95437899999999998</v>
      </c>
      <c r="I57" s="402">
        <f t="shared" si="12"/>
        <v>0.95437899999999998</v>
      </c>
      <c r="J57" s="402">
        <f t="shared" si="12"/>
        <v>0.95437899999999998</v>
      </c>
      <c r="K57" s="402">
        <f t="shared" si="12"/>
        <v>0.95437899999999998</v>
      </c>
      <c r="L57" s="402">
        <f t="shared" si="12"/>
        <v>0.95437899999999998</v>
      </c>
      <c r="M57" s="402">
        <f t="shared" si="12"/>
        <v>0.95437899999999998</v>
      </c>
      <c r="N57" s="402">
        <f t="shared" si="12"/>
        <v>0.95437899999999998</v>
      </c>
    </row>
    <row r="58" spans="1:15" ht="13.8" thickBot="1" x14ac:dyDescent="0.3">
      <c r="A58" s="10">
        <v>50</v>
      </c>
    </row>
    <row r="59" spans="1:15" ht="13.8" thickBot="1" x14ac:dyDescent="0.3">
      <c r="A59" s="403">
        <v>51</v>
      </c>
      <c r="B59" s="404" t="s">
        <v>594</v>
      </c>
      <c r="C59" s="405">
        <f>ROUND(C57*C31,2)</f>
        <v>67360.03</v>
      </c>
      <c r="D59" s="405">
        <f>ROUND(D57*D31,2)</f>
        <v>19126.29</v>
      </c>
      <c r="E59" s="405">
        <f>ROUND(E57*E31,2)</f>
        <v>53080.19</v>
      </c>
      <c r="F59" s="405">
        <f>ROUND(F57*F31,2)</f>
        <v>-72310.98</v>
      </c>
      <c r="G59" s="405">
        <f t="shared" ref="G59:N59" si="13">ROUND(G57*G31,2)</f>
        <v>-28042.66</v>
      </c>
      <c r="H59" s="405">
        <f t="shared" si="13"/>
        <v>-186086.76</v>
      </c>
      <c r="I59" s="405">
        <f t="shared" si="13"/>
        <v>-114151.03</v>
      </c>
      <c r="J59" s="405">
        <f t="shared" si="13"/>
        <v>-209457.3</v>
      </c>
      <c r="K59" s="405">
        <f>ROUND(K57*K31,2)</f>
        <v>-118962.14</v>
      </c>
      <c r="L59" s="405">
        <f t="shared" si="13"/>
        <v>201100.15</v>
      </c>
      <c r="M59" s="405">
        <f>ROUND(M57*M31,2)</f>
        <v>277678.39</v>
      </c>
      <c r="N59" s="405">
        <f t="shared" si="13"/>
        <v>-1235034.83</v>
      </c>
      <c r="O59" s="399">
        <f>SUM(C59:N59)</f>
        <v>-1345700.65</v>
      </c>
    </row>
    <row r="60" spans="1:15" ht="13.8" thickBot="1" x14ac:dyDescent="0.3">
      <c r="A60" s="10">
        <v>52</v>
      </c>
      <c r="C60" s="399"/>
      <c r="D60" s="399"/>
      <c r="E60" s="399"/>
      <c r="F60" s="399"/>
      <c r="G60" s="399"/>
      <c r="H60" s="399"/>
      <c r="I60" s="399"/>
      <c r="J60" s="399"/>
      <c r="K60" s="399"/>
      <c r="L60" s="399"/>
      <c r="M60" s="399"/>
      <c r="N60" s="399"/>
      <c r="O60" s="399"/>
    </row>
    <row r="61" spans="1:15" ht="13.8" thickBot="1" x14ac:dyDescent="0.3">
      <c r="A61" s="403">
        <v>53</v>
      </c>
      <c r="B61" s="404" t="s">
        <v>292</v>
      </c>
      <c r="C61" s="405">
        <f>ROUND(C41*C57,2)</f>
        <v>7191.43</v>
      </c>
      <c r="D61" s="405">
        <f>ROUND(D41*D57,2)</f>
        <v>7247.78</v>
      </c>
      <c r="E61" s="405">
        <f>ROUND(E41*E57,2)</f>
        <v>7234.42</v>
      </c>
      <c r="F61" s="405">
        <f>ROUND(F41*F57,2)</f>
        <v>6914.75</v>
      </c>
      <c r="G61" s="405">
        <f t="shared" ref="G61:N61" si="14">ROUND(G41*G57,2)</f>
        <v>-23999.97</v>
      </c>
      <c r="H61" s="405">
        <f t="shared" si="14"/>
        <v>-61764.39</v>
      </c>
      <c r="I61" s="405">
        <f t="shared" si="14"/>
        <v>-63040.959999999999</v>
      </c>
      <c r="J61" s="405">
        <f t="shared" si="14"/>
        <v>-65582.33</v>
      </c>
      <c r="K61" s="405">
        <f t="shared" si="14"/>
        <v>-65814.86</v>
      </c>
      <c r="L61" s="405">
        <f t="shared" si="14"/>
        <v>-63246.07</v>
      </c>
      <c r="M61" s="405">
        <f t="shared" si="14"/>
        <v>-60302.91</v>
      </c>
      <c r="N61" s="405">
        <f t="shared" si="14"/>
        <v>-57991.15</v>
      </c>
      <c r="O61" s="399">
        <f>SUM(C61:N61)</f>
        <v>-433154.26</v>
      </c>
    </row>
    <row r="62" spans="1:15" x14ac:dyDescent="0.25">
      <c r="A62" s="10"/>
    </row>
    <row r="63" spans="1:15" x14ac:dyDescent="0.25">
      <c r="B63" s="415"/>
      <c r="C63" s="416"/>
      <c r="D63" s="416"/>
      <c r="E63" s="416"/>
      <c r="F63" s="416"/>
      <c r="G63" s="416"/>
      <c r="H63" s="416"/>
    </row>
    <row r="64" spans="1:15" x14ac:dyDescent="0.25">
      <c r="B64" s="416"/>
      <c r="C64" s="416"/>
      <c r="D64" s="416"/>
      <c r="E64" s="417"/>
      <c r="F64" s="416"/>
      <c r="G64" s="416"/>
      <c r="H64" s="416"/>
    </row>
    <row r="65" spans="2:8" x14ac:dyDescent="0.25">
      <c r="B65" s="416"/>
      <c r="C65" s="416"/>
      <c r="D65" s="416"/>
      <c r="E65" s="424"/>
      <c r="F65" s="416"/>
      <c r="G65" s="416"/>
      <c r="H65" s="416"/>
    </row>
    <row r="66" spans="2:8" x14ac:dyDescent="0.25">
      <c r="B66" s="415"/>
      <c r="C66" s="416"/>
      <c r="D66" s="416"/>
      <c r="E66" s="416"/>
      <c r="F66" s="416"/>
      <c r="G66" s="416"/>
      <c r="H66" s="416"/>
    </row>
    <row r="67" spans="2:8" x14ac:dyDescent="0.25">
      <c r="B67" s="416"/>
      <c r="C67" s="416"/>
      <c r="D67" s="416"/>
      <c r="E67" s="416"/>
      <c r="F67" s="416"/>
      <c r="G67" s="416"/>
      <c r="H67" s="416"/>
    </row>
    <row r="68" spans="2:8" x14ac:dyDescent="0.25">
      <c r="B68" s="416"/>
      <c r="C68" s="416"/>
      <c r="D68" s="416"/>
      <c r="E68" s="416"/>
      <c r="F68" s="416"/>
      <c r="G68" s="418"/>
      <c r="H68" s="416"/>
    </row>
    <row r="69" spans="2:8" x14ac:dyDescent="0.25">
      <c r="B69" s="419"/>
      <c r="C69" s="420"/>
      <c r="D69" s="420"/>
      <c r="E69" s="420"/>
      <c r="F69" s="425"/>
      <c r="G69" s="416"/>
      <c r="H69" s="416"/>
    </row>
    <row r="70" spans="2:8" x14ac:dyDescent="0.25">
      <c r="B70" s="421"/>
      <c r="C70" s="422"/>
      <c r="D70" s="422"/>
      <c r="E70" s="422"/>
      <c r="F70" s="422"/>
      <c r="G70" s="416"/>
      <c r="H70" s="416"/>
    </row>
    <row r="71" spans="2:8" x14ac:dyDescent="0.25">
      <c r="B71" s="419"/>
      <c r="C71" s="420"/>
      <c r="D71" s="420"/>
      <c r="E71" s="420"/>
      <c r="F71" s="420"/>
      <c r="G71" s="426"/>
      <c r="H71" s="416"/>
    </row>
    <row r="72" spans="2:8" x14ac:dyDescent="0.25">
      <c r="B72" s="416"/>
      <c r="C72" s="416"/>
      <c r="D72" s="416"/>
      <c r="E72" s="416"/>
      <c r="F72" s="416"/>
      <c r="G72" s="416"/>
      <c r="H72" s="416"/>
    </row>
  </sheetData>
  <mergeCells count="4">
    <mergeCell ref="A1:O1"/>
    <mergeCell ref="A2:O2"/>
    <mergeCell ref="A3:O3"/>
    <mergeCell ref="A4:O4"/>
  </mergeCells>
  <printOptions horizontalCentered="1"/>
  <pageMargins left="0.45" right="0.45" top="0.75" bottom="0.75" header="0.3" footer="0.3"/>
  <pageSetup scale="56" orientation="landscape" blackAndWhite="1" r:id="rId1"/>
  <headerFooter>
    <oddHeader>&amp;RAdvice No. 2018-xx
Workpaper No. 3</oddHeader>
    <oddFooter>&amp;L&amp;F
&amp;A&amp;R&amp;D</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T65"/>
  <sheetViews>
    <sheetView zoomScaleNormal="100" workbookViewId="0">
      <pane xSplit="2" ySplit="7" topLeftCell="C8" activePane="bottomRight" state="frozen"/>
      <selection activeCell="C48" sqref="C48"/>
      <selection pane="topRight" activeCell="C48" sqref="C48"/>
      <selection pane="bottomLeft" activeCell="C48" sqref="C48"/>
      <selection pane="bottomRight" activeCell="C48" sqref="C48"/>
    </sheetView>
  </sheetViews>
  <sheetFormatPr defaultColWidth="9.109375" defaultRowHeight="13.2" x14ac:dyDescent="0.25"/>
  <cols>
    <col min="1" max="1" width="3.6640625" style="54" customWidth="1"/>
    <col min="2" max="2" width="41" style="54" customWidth="1"/>
    <col min="3" max="14" width="12.6640625" style="54" customWidth="1"/>
    <col min="15" max="15" width="14.5546875" style="54" bestFit="1" customWidth="1"/>
    <col min="16" max="17" width="12.33203125" style="54" customWidth="1"/>
    <col min="18" max="31" width="9.109375" style="54"/>
    <col min="32" max="32" width="9.109375" style="54" customWidth="1"/>
    <col min="33" max="16384" width="9.109375" style="54"/>
  </cols>
  <sheetData>
    <row r="1" spans="1:20" x14ac:dyDescent="0.25">
      <c r="A1" s="485" t="s">
        <v>0</v>
      </c>
      <c r="B1" s="485"/>
      <c r="C1" s="485"/>
      <c r="D1" s="485"/>
      <c r="E1" s="485"/>
      <c r="F1" s="485"/>
      <c r="G1" s="485"/>
      <c r="H1" s="485"/>
      <c r="I1" s="485"/>
      <c r="J1" s="485"/>
      <c r="K1" s="485"/>
      <c r="L1" s="485"/>
      <c r="M1" s="485"/>
      <c r="N1" s="485"/>
      <c r="O1" s="485"/>
    </row>
    <row r="2" spans="1:20" x14ac:dyDescent="0.25">
      <c r="A2" s="485" t="s">
        <v>559</v>
      </c>
      <c r="B2" s="485"/>
      <c r="C2" s="485"/>
      <c r="D2" s="485"/>
      <c r="E2" s="485"/>
      <c r="F2" s="485"/>
      <c r="G2" s="485"/>
      <c r="H2" s="485"/>
      <c r="I2" s="485"/>
      <c r="J2" s="485"/>
      <c r="K2" s="485"/>
      <c r="L2" s="485"/>
      <c r="M2" s="485"/>
      <c r="N2" s="485"/>
      <c r="O2" s="485"/>
    </row>
    <row r="3" spans="1:20" x14ac:dyDescent="0.25">
      <c r="A3" s="485" t="s">
        <v>595</v>
      </c>
      <c r="B3" s="485"/>
      <c r="C3" s="485"/>
      <c r="D3" s="485"/>
      <c r="E3" s="485"/>
      <c r="F3" s="485"/>
      <c r="G3" s="485"/>
      <c r="H3" s="485"/>
      <c r="I3" s="485"/>
      <c r="J3" s="485"/>
      <c r="K3" s="485"/>
      <c r="L3" s="485"/>
      <c r="M3" s="485"/>
      <c r="N3" s="485"/>
      <c r="O3" s="485"/>
    </row>
    <row r="4" spans="1:20" x14ac:dyDescent="0.25">
      <c r="A4" s="485" t="s">
        <v>561</v>
      </c>
      <c r="B4" s="485"/>
      <c r="C4" s="485"/>
      <c r="D4" s="485"/>
      <c r="E4" s="485"/>
      <c r="F4" s="485"/>
      <c r="G4" s="485"/>
      <c r="H4" s="485"/>
      <c r="I4" s="485"/>
      <c r="J4" s="485"/>
      <c r="K4" s="485"/>
      <c r="L4" s="485"/>
      <c r="M4" s="485"/>
      <c r="N4" s="485"/>
      <c r="O4" s="485"/>
    </row>
    <row r="5" spans="1:20" x14ac:dyDescent="0.25">
      <c r="A5" s="10"/>
      <c r="B5" s="10"/>
      <c r="C5" s="10"/>
      <c r="D5" s="10"/>
      <c r="E5" s="10"/>
      <c r="F5" s="10"/>
      <c r="G5" s="10"/>
      <c r="H5" s="10"/>
      <c r="I5" s="10"/>
      <c r="J5" s="10"/>
      <c r="K5" s="10"/>
      <c r="L5" s="10"/>
      <c r="M5" s="10"/>
      <c r="N5" s="10"/>
      <c r="O5" s="246"/>
    </row>
    <row r="6" spans="1:20" x14ac:dyDescent="0.25">
      <c r="A6" s="246"/>
      <c r="B6" s="246"/>
      <c r="C6" s="246"/>
      <c r="D6" s="246"/>
      <c r="E6" s="246"/>
      <c r="F6" s="246"/>
      <c r="G6" s="246"/>
      <c r="H6" s="246"/>
      <c r="I6" s="246"/>
      <c r="J6" s="246"/>
      <c r="K6" s="246"/>
      <c r="L6" s="246"/>
      <c r="M6" s="246"/>
      <c r="N6" s="246"/>
      <c r="O6" s="246"/>
    </row>
    <row r="7" spans="1:20" ht="25.5" customHeight="1" x14ac:dyDescent="0.25">
      <c r="A7" s="382"/>
      <c r="B7" s="383"/>
      <c r="C7" s="384">
        <v>42736</v>
      </c>
      <c r="D7" s="384">
        <f t="shared" ref="D7:N7" si="0">EDATE(C7,1)</f>
        <v>42767</v>
      </c>
      <c r="E7" s="384">
        <f t="shared" si="0"/>
        <v>42795</v>
      </c>
      <c r="F7" s="384">
        <f t="shared" si="0"/>
        <v>42826</v>
      </c>
      <c r="G7" s="384">
        <f t="shared" si="0"/>
        <v>42856</v>
      </c>
      <c r="H7" s="384">
        <f t="shared" si="0"/>
        <v>42887</v>
      </c>
      <c r="I7" s="384">
        <f t="shared" si="0"/>
        <v>42917</v>
      </c>
      <c r="J7" s="384">
        <f t="shared" si="0"/>
        <v>42948</v>
      </c>
      <c r="K7" s="384">
        <f t="shared" si="0"/>
        <v>42979</v>
      </c>
      <c r="L7" s="384">
        <f t="shared" si="0"/>
        <v>43009</v>
      </c>
      <c r="M7" s="384">
        <f t="shared" si="0"/>
        <v>43040</v>
      </c>
      <c r="N7" s="384">
        <f t="shared" si="0"/>
        <v>43070</v>
      </c>
      <c r="O7" s="384" t="s">
        <v>84</v>
      </c>
      <c r="P7" s="385"/>
      <c r="Q7" s="385"/>
      <c r="R7" s="386"/>
      <c r="S7" s="386"/>
      <c r="T7" s="386"/>
    </row>
    <row r="8" spans="1:20" x14ac:dyDescent="0.25">
      <c r="A8" s="10"/>
      <c r="B8" s="10"/>
      <c r="C8" s="10"/>
      <c r="D8" s="10"/>
      <c r="E8" s="10"/>
      <c r="F8" s="10"/>
      <c r="G8" s="10"/>
      <c r="H8" s="10"/>
      <c r="I8" s="10"/>
      <c r="J8" s="10"/>
      <c r="K8" s="10"/>
      <c r="L8" s="10"/>
      <c r="M8" s="10"/>
      <c r="N8" s="10"/>
      <c r="O8" s="246"/>
    </row>
    <row r="9" spans="1:20" x14ac:dyDescent="0.25">
      <c r="A9" s="387">
        <v>1</v>
      </c>
      <c r="B9" s="388" t="s">
        <v>86</v>
      </c>
      <c r="C9" s="389">
        <v>480</v>
      </c>
      <c r="D9" s="389">
        <v>480</v>
      </c>
      <c r="E9" s="389">
        <v>480</v>
      </c>
      <c r="F9" s="389">
        <v>482</v>
      </c>
      <c r="G9" s="389">
        <v>481</v>
      </c>
      <c r="H9" s="389">
        <v>479</v>
      </c>
      <c r="I9" s="389">
        <v>480</v>
      </c>
      <c r="J9" s="389">
        <v>482</v>
      </c>
      <c r="K9" s="389">
        <v>481</v>
      </c>
      <c r="L9" s="389">
        <v>482</v>
      </c>
      <c r="M9" s="389">
        <v>480</v>
      </c>
      <c r="N9" s="389">
        <v>481</v>
      </c>
      <c r="O9" s="390"/>
      <c r="P9" s="222"/>
      <c r="Q9" s="222"/>
    </row>
    <row r="10" spans="1:20" x14ac:dyDescent="0.25">
      <c r="A10" s="391">
        <v>2</v>
      </c>
      <c r="B10" s="392" t="s">
        <v>562</v>
      </c>
      <c r="C10" s="393">
        <v>5898.3589248086391</v>
      </c>
      <c r="D10" s="393">
        <v>5986.4165964947861</v>
      </c>
      <c r="E10" s="393">
        <v>5952.1813678541694</v>
      </c>
      <c r="F10" s="393">
        <v>3862.8623401909163</v>
      </c>
      <c r="G10" s="393">
        <v>3951.783275957916</v>
      </c>
      <c r="H10" s="393">
        <v>3904.7533271483662</v>
      </c>
      <c r="I10" s="393">
        <v>4046.5921957326373</v>
      </c>
      <c r="J10" s="393">
        <v>4060.7227867838374</v>
      </c>
      <c r="K10" s="393">
        <v>4209.2164291353401</v>
      </c>
      <c r="L10" s="393">
        <v>6322.6932282769631</v>
      </c>
      <c r="M10" s="393">
        <v>6152.1160310339947</v>
      </c>
      <c r="N10" s="393">
        <v>3494.8239657575409</v>
      </c>
      <c r="O10" s="394"/>
      <c r="P10" s="395"/>
      <c r="Q10" s="395"/>
    </row>
    <row r="11" spans="1:20" x14ac:dyDescent="0.25">
      <c r="A11" s="10">
        <v>3</v>
      </c>
      <c r="B11" s="246" t="s">
        <v>563</v>
      </c>
      <c r="C11" s="18">
        <f t="shared" ref="C11:N11" si="1">C9*C10</f>
        <v>2831212.2839081469</v>
      </c>
      <c r="D11" s="18">
        <f t="shared" si="1"/>
        <v>2873479.9663174972</v>
      </c>
      <c r="E11" s="18">
        <f t="shared" si="1"/>
        <v>2857047.0565700014</v>
      </c>
      <c r="F11" s="18">
        <f t="shared" si="1"/>
        <v>1861899.6479720217</v>
      </c>
      <c r="G11" s="18">
        <f t="shared" si="1"/>
        <v>1900807.7557357575</v>
      </c>
      <c r="H11" s="18">
        <f t="shared" si="1"/>
        <v>1870376.8437040674</v>
      </c>
      <c r="I11" s="18">
        <f t="shared" si="1"/>
        <v>1942364.2539516659</v>
      </c>
      <c r="J11" s="18">
        <f t="shared" si="1"/>
        <v>1957268.3832298096</v>
      </c>
      <c r="K11" s="18">
        <f t="shared" si="1"/>
        <v>2024633.1024140986</v>
      </c>
      <c r="L11" s="18">
        <f t="shared" si="1"/>
        <v>3047538.1360294963</v>
      </c>
      <c r="M11" s="18">
        <f t="shared" si="1"/>
        <v>2953015.6948963176</v>
      </c>
      <c r="N11" s="18">
        <f t="shared" si="1"/>
        <v>1681010.3275293771</v>
      </c>
      <c r="O11" s="18">
        <f>SUM(C11:N11)</f>
        <v>27800653.452258259</v>
      </c>
      <c r="P11" s="396"/>
      <c r="Q11" s="396"/>
    </row>
    <row r="12" spans="1:20" x14ac:dyDescent="0.25">
      <c r="A12" s="10">
        <v>4</v>
      </c>
      <c r="B12" s="246"/>
      <c r="C12" s="246"/>
      <c r="D12" s="246"/>
      <c r="E12" s="246"/>
      <c r="F12" s="246"/>
      <c r="G12" s="246"/>
      <c r="H12" s="246"/>
      <c r="I12" s="246"/>
      <c r="J12" s="246"/>
      <c r="K12" s="246"/>
      <c r="L12" s="246"/>
      <c r="M12" s="246"/>
      <c r="N12" s="246"/>
      <c r="O12" s="246"/>
      <c r="P12" s="221"/>
      <c r="Q12" s="221"/>
    </row>
    <row r="13" spans="1:20" x14ac:dyDescent="0.25">
      <c r="A13" s="387">
        <v>5</v>
      </c>
      <c r="B13" s="388" t="s">
        <v>596</v>
      </c>
      <c r="C13" s="389">
        <v>262480.64000000001</v>
      </c>
      <c r="D13" s="389">
        <v>290254.74</v>
      </c>
      <c r="E13" s="389">
        <v>270217.75</v>
      </c>
      <c r="F13" s="389">
        <v>277196.28999999998</v>
      </c>
      <c r="G13" s="411">
        <v>107046.339643653</v>
      </c>
      <c r="H13" s="389">
        <v>273365.44097995549</v>
      </c>
      <c r="I13" s="389">
        <v>261866.34521158127</v>
      </c>
      <c r="J13" s="389">
        <v>301402.85640377732</v>
      </c>
      <c r="K13" s="389">
        <v>278372.22494432074</v>
      </c>
      <c r="L13" s="389">
        <v>288394.03154986957</v>
      </c>
      <c r="M13" s="389">
        <v>258418.31344590042</v>
      </c>
      <c r="N13" s="389">
        <v>255365.52</v>
      </c>
      <c r="O13" s="246"/>
      <c r="P13" s="222"/>
      <c r="Q13" s="222"/>
    </row>
    <row r="14" spans="1:20" x14ac:dyDescent="0.25">
      <c r="A14" s="391">
        <v>6</v>
      </c>
      <c r="B14" s="392" t="s">
        <v>586</v>
      </c>
      <c r="C14" s="393">
        <v>10.19</v>
      </c>
      <c r="D14" s="393">
        <v>10.19</v>
      </c>
      <c r="E14" s="393">
        <v>10.19</v>
      </c>
      <c r="F14" s="393">
        <v>7.13</v>
      </c>
      <c r="G14" s="393">
        <v>7.31</v>
      </c>
      <c r="H14" s="393">
        <v>7.31</v>
      </c>
      <c r="I14" s="393">
        <v>7.31</v>
      </c>
      <c r="J14" s="393">
        <v>7.31</v>
      </c>
      <c r="K14" s="393">
        <v>7.31</v>
      </c>
      <c r="L14" s="393">
        <v>10.37</v>
      </c>
      <c r="M14" s="393">
        <v>10.37</v>
      </c>
      <c r="N14" s="393">
        <v>10.37</v>
      </c>
      <c r="O14" s="28"/>
      <c r="P14" s="398"/>
      <c r="Q14" s="398"/>
    </row>
    <row r="15" spans="1:20" x14ac:dyDescent="0.25">
      <c r="A15" s="10">
        <v>7</v>
      </c>
      <c r="B15" s="246" t="s">
        <v>565</v>
      </c>
      <c r="C15" s="18">
        <f>C13*C14</f>
        <v>2674677.7215999998</v>
      </c>
      <c r="D15" s="18">
        <f t="shared" ref="D15:N15" si="2">D13*D14</f>
        <v>2957695.8005999997</v>
      </c>
      <c r="E15" s="18">
        <f t="shared" si="2"/>
        <v>2753518.8725000001</v>
      </c>
      <c r="F15" s="18">
        <f t="shared" si="2"/>
        <v>1976409.5476999998</v>
      </c>
      <c r="G15" s="18">
        <f t="shared" si="2"/>
        <v>782508.74279510335</v>
      </c>
      <c r="H15" s="18">
        <f t="shared" si="2"/>
        <v>1998301.3735634745</v>
      </c>
      <c r="I15" s="18">
        <f t="shared" si="2"/>
        <v>1914242.983496659</v>
      </c>
      <c r="J15" s="18">
        <f t="shared" si="2"/>
        <v>2203254.880311612</v>
      </c>
      <c r="K15" s="18">
        <f t="shared" si="2"/>
        <v>2034900.9643429846</v>
      </c>
      <c r="L15" s="18">
        <f t="shared" si="2"/>
        <v>2990646.1071721474</v>
      </c>
      <c r="M15" s="18">
        <f t="shared" si="2"/>
        <v>2679797.9104339872</v>
      </c>
      <c r="N15" s="18">
        <f t="shared" si="2"/>
        <v>2648140.4423999996</v>
      </c>
      <c r="O15" s="18">
        <f>SUM(C15:N15)</f>
        <v>27614095.346915968</v>
      </c>
      <c r="P15" s="396"/>
      <c r="Q15" s="396"/>
    </row>
    <row r="16" spans="1:20" x14ac:dyDescent="0.25">
      <c r="A16" s="10">
        <v>8</v>
      </c>
      <c r="B16" s="246"/>
      <c r="C16" s="246"/>
      <c r="D16" s="246"/>
      <c r="E16" s="246"/>
      <c r="F16" s="246"/>
      <c r="G16" s="246"/>
      <c r="H16" s="246"/>
      <c r="I16" s="246"/>
      <c r="J16" s="246"/>
      <c r="K16" s="246"/>
      <c r="L16" s="246"/>
      <c r="M16" s="246"/>
      <c r="N16" s="246"/>
      <c r="O16" s="18"/>
    </row>
    <row r="17" spans="1:17" x14ac:dyDescent="0.25">
      <c r="A17" s="10">
        <v>9</v>
      </c>
      <c r="B17" s="388" t="s">
        <v>597</v>
      </c>
      <c r="C17" s="389"/>
      <c r="D17" s="389"/>
      <c r="E17" s="389"/>
      <c r="F17" s="389"/>
      <c r="G17" s="389">
        <v>163379.22180166541</v>
      </c>
      <c r="H17" s="389">
        <v>6794.4781206787111</v>
      </c>
      <c r="I17" s="389">
        <v>0</v>
      </c>
      <c r="J17" s="389"/>
      <c r="K17" s="389"/>
      <c r="L17" s="389"/>
      <c r="M17" s="389"/>
      <c r="N17" s="389"/>
      <c r="O17" s="18"/>
    </row>
    <row r="18" spans="1:17" x14ac:dyDescent="0.25">
      <c r="A18" s="10">
        <v>10</v>
      </c>
      <c r="B18" s="392" t="s">
        <v>586</v>
      </c>
      <c r="C18" s="393"/>
      <c r="D18" s="393"/>
      <c r="E18" s="393"/>
      <c r="F18" s="393"/>
      <c r="G18" s="393">
        <f>$F$14</f>
        <v>7.13</v>
      </c>
      <c r="H18" s="393">
        <f>$F$14</f>
        <v>7.13</v>
      </c>
      <c r="I18" s="393"/>
      <c r="J18" s="393"/>
      <c r="K18" s="393"/>
      <c r="L18" s="393"/>
      <c r="M18" s="393"/>
      <c r="N18" s="393"/>
      <c r="O18" s="18"/>
    </row>
    <row r="19" spans="1:17" x14ac:dyDescent="0.25">
      <c r="A19" s="10">
        <v>11</v>
      </c>
      <c r="B19" s="246" t="s">
        <v>565</v>
      </c>
      <c r="C19" s="18">
        <f t="shared" ref="C19:N19" si="3">C17*C18</f>
        <v>0</v>
      </c>
      <c r="D19" s="18">
        <f t="shared" si="3"/>
        <v>0</v>
      </c>
      <c r="E19" s="18">
        <f t="shared" si="3"/>
        <v>0</v>
      </c>
      <c r="F19" s="18">
        <f t="shared" si="3"/>
        <v>0</v>
      </c>
      <c r="G19" s="18">
        <f t="shared" si="3"/>
        <v>1164893.8514458744</v>
      </c>
      <c r="H19" s="18">
        <f t="shared" si="3"/>
        <v>48444.629000439207</v>
      </c>
      <c r="I19" s="18">
        <f t="shared" si="3"/>
        <v>0</v>
      </c>
      <c r="J19" s="18">
        <f t="shared" si="3"/>
        <v>0</v>
      </c>
      <c r="K19" s="18">
        <f t="shared" si="3"/>
        <v>0</v>
      </c>
      <c r="L19" s="18">
        <f t="shared" si="3"/>
        <v>0</v>
      </c>
      <c r="M19" s="18">
        <f t="shared" si="3"/>
        <v>0</v>
      </c>
      <c r="N19" s="18">
        <f t="shared" si="3"/>
        <v>0</v>
      </c>
      <c r="O19" s="18">
        <f>SUM(C19:N19)</f>
        <v>1213338.4804463137</v>
      </c>
    </row>
    <row r="20" spans="1:17" x14ac:dyDescent="0.25">
      <c r="A20" s="10">
        <v>12</v>
      </c>
      <c r="B20" s="246"/>
      <c r="C20" s="246"/>
      <c r="D20" s="246"/>
      <c r="E20" s="246"/>
      <c r="F20" s="246"/>
      <c r="G20" s="246"/>
      <c r="H20" s="246"/>
      <c r="I20" s="246"/>
      <c r="J20" s="246"/>
      <c r="K20" s="246"/>
      <c r="L20" s="246"/>
      <c r="M20" s="246"/>
      <c r="N20" s="246"/>
      <c r="O20" s="18"/>
    </row>
    <row r="21" spans="1:17" x14ac:dyDescent="0.25">
      <c r="A21" s="10">
        <v>13</v>
      </c>
      <c r="B21" s="246" t="s">
        <v>567</v>
      </c>
      <c r="C21" s="18">
        <f t="shared" ref="C21:N21" si="4">C15+C19</f>
        <v>2674677.7215999998</v>
      </c>
      <c r="D21" s="18">
        <f t="shared" si="4"/>
        <v>2957695.8005999997</v>
      </c>
      <c r="E21" s="18">
        <f t="shared" si="4"/>
        <v>2753518.8725000001</v>
      </c>
      <c r="F21" s="18">
        <f t="shared" si="4"/>
        <v>1976409.5476999998</v>
      </c>
      <c r="G21" s="18">
        <f t="shared" si="4"/>
        <v>1947402.5942409779</v>
      </c>
      <c r="H21" s="18">
        <f t="shared" si="4"/>
        <v>2046746.0025639138</v>
      </c>
      <c r="I21" s="18">
        <f t="shared" si="4"/>
        <v>1914242.983496659</v>
      </c>
      <c r="J21" s="18">
        <f t="shared" si="4"/>
        <v>2203254.880311612</v>
      </c>
      <c r="K21" s="18">
        <f t="shared" si="4"/>
        <v>2034900.9643429846</v>
      </c>
      <c r="L21" s="18">
        <f t="shared" si="4"/>
        <v>2990646.1071721474</v>
      </c>
      <c r="M21" s="18">
        <f t="shared" si="4"/>
        <v>2679797.9104339872</v>
      </c>
      <c r="N21" s="18">
        <f t="shared" si="4"/>
        <v>2648140.4423999996</v>
      </c>
      <c r="O21" s="18">
        <f>SUM(C21:N21)</f>
        <v>28827433.827362284</v>
      </c>
    </row>
    <row r="22" spans="1:17" x14ac:dyDescent="0.25">
      <c r="A22" s="10">
        <v>14</v>
      </c>
      <c r="B22" s="246"/>
      <c r="C22" s="246"/>
      <c r="D22" s="246"/>
      <c r="E22" s="246"/>
      <c r="F22" s="246"/>
      <c r="G22" s="246"/>
      <c r="H22" s="246"/>
      <c r="I22" s="246"/>
      <c r="J22" s="246"/>
      <c r="K22" s="246"/>
      <c r="L22" s="246"/>
      <c r="M22" s="246"/>
      <c r="N22" s="246"/>
      <c r="O22" s="18"/>
    </row>
    <row r="23" spans="1:17" x14ac:dyDescent="0.25">
      <c r="A23" s="10">
        <v>15</v>
      </c>
      <c r="B23" s="246" t="s">
        <v>568</v>
      </c>
      <c r="C23" s="36">
        <f>C11-C21</f>
        <v>156534.56230814708</v>
      </c>
      <c r="D23" s="36">
        <f t="shared" ref="D23:N23" si="5">D11-D21</f>
        <v>-84215.834282502532</v>
      </c>
      <c r="E23" s="36">
        <f t="shared" si="5"/>
        <v>103528.18407000136</v>
      </c>
      <c r="F23" s="36">
        <f t="shared" si="5"/>
        <v>-114509.89972797805</v>
      </c>
      <c r="G23" s="36">
        <f>G11-G21</f>
        <v>-46594.838505220367</v>
      </c>
      <c r="H23" s="36">
        <f t="shared" si="5"/>
        <v>-176369.15885984641</v>
      </c>
      <c r="I23" s="36">
        <f t="shared" si="5"/>
        <v>28121.270455006976</v>
      </c>
      <c r="J23" s="36">
        <f t="shared" si="5"/>
        <v>-245986.49708180246</v>
      </c>
      <c r="K23" s="36">
        <f t="shared" si="5"/>
        <v>-10267.861928886035</v>
      </c>
      <c r="L23" s="36">
        <f t="shared" si="5"/>
        <v>56892.028857348952</v>
      </c>
      <c r="M23" s="36">
        <f t="shared" si="5"/>
        <v>273217.7844623304</v>
      </c>
      <c r="N23" s="36">
        <f t="shared" si="5"/>
        <v>-967130.11487062252</v>
      </c>
      <c r="O23" s="36">
        <f>SUM(C23:N23)</f>
        <v>-1026780.3751040236</v>
      </c>
      <c r="P23" s="396"/>
      <c r="Q23" s="396"/>
    </row>
    <row r="24" spans="1:17" x14ac:dyDescent="0.25">
      <c r="A24" s="10">
        <v>16</v>
      </c>
      <c r="B24" s="246"/>
      <c r="C24" s="246"/>
      <c r="D24" s="246"/>
      <c r="E24" s="246"/>
      <c r="F24" s="246"/>
      <c r="G24" s="246"/>
      <c r="H24" s="246"/>
      <c r="I24" s="246"/>
      <c r="J24" s="246"/>
      <c r="K24" s="246"/>
      <c r="L24" s="246"/>
      <c r="M24" s="246"/>
      <c r="N24" s="246"/>
      <c r="O24" s="18"/>
    </row>
    <row r="25" spans="1:17" x14ac:dyDescent="0.25">
      <c r="A25" s="10">
        <v>17</v>
      </c>
      <c r="B25" s="246" t="s">
        <v>569</v>
      </c>
      <c r="C25" s="36">
        <v>2175.5</v>
      </c>
      <c r="D25" s="36">
        <v>1949.03</v>
      </c>
      <c r="E25" s="36">
        <v>1644.2</v>
      </c>
      <c r="F25" s="36">
        <v>1383.23</v>
      </c>
      <c r="G25" s="36">
        <v>78.80101719667239</v>
      </c>
      <c r="H25" s="36">
        <v>-1126.2249986319882</v>
      </c>
      <c r="I25" s="36">
        <v>-1393.8628850619298</v>
      </c>
      <c r="J25" s="36">
        <v>-1685.7413044841144</v>
      </c>
      <c r="K25" s="36">
        <v>-2036.5717367774548</v>
      </c>
      <c r="L25" s="36">
        <v>-2032.3180936824381</v>
      </c>
      <c r="M25" s="36">
        <v>-1426.8266327300605</v>
      </c>
      <c r="N25" s="36"/>
      <c r="O25" s="36">
        <f>SUM(C25:N25)</f>
        <v>-2470.7846341713139</v>
      </c>
      <c r="P25" s="399"/>
      <c r="Q25" s="399"/>
    </row>
    <row r="26" spans="1:17" x14ac:dyDescent="0.25">
      <c r="A26" s="10">
        <v>18</v>
      </c>
      <c r="B26" s="246"/>
      <c r="C26" s="246"/>
      <c r="D26" s="246"/>
      <c r="E26" s="246"/>
      <c r="F26" s="246"/>
      <c r="G26" s="246"/>
      <c r="H26" s="246"/>
      <c r="I26" s="246"/>
      <c r="J26" s="246"/>
      <c r="K26" s="246"/>
      <c r="L26" s="246"/>
      <c r="M26" s="246"/>
      <c r="N26" s="246"/>
      <c r="O26" s="18"/>
    </row>
    <row r="27" spans="1:17" x14ac:dyDescent="0.25">
      <c r="A27" s="10">
        <v>19</v>
      </c>
      <c r="B27" s="246" t="s">
        <v>570</v>
      </c>
      <c r="C27" s="18">
        <v>3151814.6829205481</v>
      </c>
      <c r="D27" s="18">
        <f t="shared" ref="D27:N27" si="6">C27+D51+D25</f>
        <v>3073389.8929205481</v>
      </c>
      <c r="E27" s="18">
        <f t="shared" si="6"/>
        <v>3173839.2129205484</v>
      </c>
      <c r="F27" s="18">
        <f t="shared" si="6"/>
        <v>3065936.6029205485</v>
      </c>
      <c r="G27" s="18">
        <f t="shared" si="6"/>
        <v>3021546.2639377452</v>
      </c>
      <c r="H27" s="18">
        <f t="shared" si="6"/>
        <v>2852097.0189391132</v>
      </c>
      <c r="I27" s="18">
        <f t="shared" si="6"/>
        <v>2877541.5060540512</v>
      </c>
      <c r="J27" s="18">
        <f t="shared" si="6"/>
        <v>2641091.4147495669</v>
      </c>
      <c r="K27" s="18">
        <f t="shared" si="6"/>
        <v>2629255.4130127891</v>
      </c>
      <c r="L27" s="18">
        <f t="shared" si="6"/>
        <v>2681519.6549191065</v>
      </c>
      <c r="M27" s="18">
        <f t="shared" si="6"/>
        <v>2940846.1482863761</v>
      </c>
      <c r="N27" s="18">
        <f t="shared" si="6"/>
        <v>2017837.4782863762</v>
      </c>
      <c r="O27" s="18"/>
    </row>
    <row r="28" spans="1:17" x14ac:dyDescent="0.25">
      <c r="A28" s="10">
        <v>20</v>
      </c>
      <c r="B28" s="246"/>
      <c r="C28" s="246"/>
      <c r="D28" s="246"/>
      <c r="E28" s="246"/>
      <c r="F28" s="246"/>
      <c r="G28" s="246"/>
      <c r="H28" s="246"/>
      <c r="I28" s="246"/>
      <c r="J28" s="246"/>
      <c r="K28" s="246"/>
      <c r="L28" s="246"/>
      <c r="M28" s="246"/>
      <c r="N28" s="246"/>
      <c r="O28" s="18"/>
    </row>
    <row r="29" spans="1:17" x14ac:dyDescent="0.25">
      <c r="A29" s="10">
        <v>21</v>
      </c>
      <c r="B29" s="246" t="s">
        <v>590</v>
      </c>
      <c r="C29" s="36">
        <v>0.45</v>
      </c>
      <c r="D29" s="36">
        <v>0.45</v>
      </c>
      <c r="E29" s="36">
        <v>0.45</v>
      </c>
      <c r="F29" s="36">
        <v>0.45</v>
      </c>
      <c r="G29" s="36">
        <v>-0.04</v>
      </c>
      <c r="H29" s="36">
        <v>-0.04</v>
      </c>
      <c r="I29" s="36">
        <v>-0.04</v>
      </c>
      <c r="J29" s="36">
        <v>-0.04</v>
      </c>
      <c r="K29" s="36">
        <v>-0.04</v>
      </c>
      <c r="L29" s="36">
        <v>-0.04</v>
      </c>
      <c r="M29" s="36">
        <v>-0.04</v>
      </c>
      <c r="N29" s="36">
        <v>-0.04</v>
      </c>
      <c r="O29" s="18"/>
    </row>
    <row r="30" spans="1:17" x14ac:dyDescent="0.25">
      <c r="A30" s="10">
        <v>22</v>
      </c>
      <c r="B30" s="246"/>
      <c r="C30" s="36"/>
      <c r="D30" s="36"/>
      <c r="E30" s="36"/>
      <c r="F30" s="36"/>
      <c r="G30" s="36"/>
      <c r="H30" s="36"/>
      <c r="I30" s="36"/>
      <c r="J30" s="36"/>
      <c r="K30" s="36"/>
      <c r="L30" s="36"/>
      <c r="M30" s="36"/>
      <c r="N30" s="36"/>
      <c r="O30" s="18"/>
    </row>
    <row r="31" spans="1:17" x14ac:dyDescent="0.25">
      <c r="A31" s="10">
        <v>23</v>
      </c>
      <c r="B31" s="246" t="s">
        <v>591</v>
      </c>
      <c r="C31" s="36"/>
      <c r="D31" s="36"/>
      <c r="E31" s="36"/>
      <c r="F31" s="36"/>
      <c r="G31" s="36">
        <f>$F$29</f>
        <v>0.45</v>
      </c>
      <c r="H31" s="36">
        <f>$F$29</f>
        <v>0.45</v>
      </c>
      <c r="I31" s="36"/>
      <c r="J31" s="36"/>
      <c r="K31" s="36"/>
      <c r="L31" s="36"/>
      <c r="M31" s="36"/>
      <c r="N31" s="36"/>
      <c r="O31" s="18"/>
    </row>
    <row r="32" spans="1:17" x14ac:dyDescent="0.25">
      <c r="A32" s="10">
        <v>24</v>
      </c>
      <c r="B32" s="246"/>
      <c r="C32" s="18"/>
      <c r="D32" s="18"/>
      <c r="E32" s="18"/>
      <c r="F32" s="18"/>
      <c r="G32" s="36"/>
      <c r="H32" s="36"/>
      <c r="I32" s="36"/>
      <c r="J32" s="36"/>
      <c r="K32" s="36"/>
      <c r="L32" s="36"/>
      <c r="M32" s="36"/>
      <c r="N32" s="36"/>
      <c r="O32" s="18"/>
    </row>
    <row r="33" spans="1:15" x14ac:dyDescent="0.25">
      <c r="A33" s="10">
        <v>25</v>
      </c>
      <c r="B33" s="246" t="s">
        <v>292</v>
      </c>
      <c r="C33" s="36">
        <f>(C13*C29)+(C17*C31)</f>
        <v>118116.28800000002</v>
      </c>
      <c r="D33" s="36">
        <f t="shared" ref="D33:N33" si="7">(D13*D29)+(D17*D31)</f>
        <v>130614.633</v>
      </c>
      <c r="E33" s="36">
        <f t="shared" si="7"/>
        <v>121597.9875</v>
      </c>
      <c r="F33" s="36">
        <f t="shared" si="7"/>
        <v>124738.3305</v>
      </c>
      <c r="G33" s="36">
        <f t="shared" si="7"/>
        <v>69238.796225003316</v>
      </c>
      <c r="H33" s="36">
        <f t="shared" si="7"/>
        <v>-7877.1024848927991</v>
      </c>
      <c r="I33" s="36">
        <f t="shared" si="7"/>
        <v>-10474.65380846325</v>
      </c>
      <c r="J33" s="36">
        <f t="shared" si="7"/>
        <v>-12056.114256151093</v>
      </c>
      <c r="K33" s="36">
        <f t="shared" si="7"/>
        <v>-11134.88899777283</v>
      </c>
      <c r="L33" s="36">
        <f t="shared" si="7"/>
        <v>-11535.761261994783</v>
      </c>
      <c r="M33" s="36">
        <f t="shared" si="7"/>
        <v>-10336.732537836016</v>
      </c>
      <c r="N33" s="36">
        <f t="shared" si="7"/>
        <v>-10214.620800000001</v>
      </c>
      <c r="O33" s="36">
        <f>SUM(C33:N33)</f>
        <v>490676.16107789247</v>
      </c>
    </row>
    <row r="34" spans="1:15" x14ac:dyDescent="0.25">
      <c r="A34" s="10">
        <v>26</v>
      </c>
      <c r="B34" s="246"/>
      <c r="C34" s="18"/>
      <c r="D34" s="18"/>
      <c r="E34" s="18"/>
      <c r="F34" s="18"/>
      <c r="G34" s="18"/>
      <c r="H34" s="18"/>
      <c r="I34" s="18"/>
      <c r="J34" s="18"/>
      <c r="K34" s="18"/>
      <c r="L34" s="18"/>
      <c r="M34" s="18"/>
      <c r="N34" s="18"/>
      <c r="O34" s="18"/>
    </row>
    <row r="35" spans="1:15" x14ac:dyDescent="0.25">
      <c r="A35" s="10">
        <v>27</v>
      </c>
      <c r="B35" s="246" t="s">
        <v>573</v>
      </c>
      <c r="C35" s="18">
        <v>2297004.1588827092</v>
      </c>
      <c r="D35" s="18">
        <f t="shared" ref="D35:N35" si="8">C35+D51+D25-D53</f>
        <v>2093923.5088827091</v>
      </c>
      <c r="E35" s="18">
        <f t="shared" si="8"/>
        <v>2078322.2588827091</v>
      </c>
      <c r="F35" s="18">
        <f t="shared" si="8"/>
        <v>1851372.0088827091</v>
      </c>
      <c r="G35" s="18">
        <f t="shared" si="8"/>
        <v>1740901.6198999058</v>
      </c>
      <c r="H35" s="18">
        <f t="shared" si="8"/>
        <v>1578970.1149012737</v>
      </c>
      <c r="I35" s="18">
        <f t="shared" si="8"/>
        <v>1614411.392016212</v>
      </c>
      <c r="J35" s="18">
        <f t="shared" si="8"/>
        <v>1389467.4007117278</v>
      </c>
      <c r="K35" s="18">
        <f t="shared" si="8"/>
        <v>1388258.2989749503</v>
      </c>
      <c r="L35" s="18">
        <f t="shared" si="8"/>
        <v>1451532.030881268</v>
      </c>
      <c r="M35" s="18">
        <f t="shared" si="8"/>
        <v>1720723.684248538</v>
      </c>
      <c r="N35" s="18">
        <f t="shared" si="8"/>
        <v>807463.63424853794</v>
      </c>
      <c r="O35" s="18"/>
    </row>
    <row r="36" spans="1:15" x14ac:dyDescent="0.25">
      <c r="A36" s="10">
        <v>28</v>
      </c>
      <c r="B36" s="246"/>
      <c r="C36" s="18"/>
      <c r="D36" s="18"/>
      <c r="E36" s="18"/>
      <c r="F36" s="18"/>
      <c r="G36" s="18"/>
      <c r="H36" s="18"/>
      <c r="I36" s="18"/>
      <c r="J36" s="18"/>
      <c r="K36" s="18"/>
      <c r="L36" s="18"/>
      <c r="M36" s="18"/>
      <c r="N36" s="18"/>
      <c r="O36" s="18"/>
    </row>
    <row r="37" spans="1:15" x14ac:dyDescent="0.25">
      <c r="A37" s="10">
        <v>29</v>
      </c>
      <c r="B37" s="54" t="s">
        <v>592</v>
      </c>
      <c r="C37" s="36">
        <v>1.4399999999999995</v>
      </c>
      <c r="D37" s="36">
        <v>1.4399999999999995</v>
      </c>
      <c r="E37" s="36">
        <v>1.4399999999999995</v>
      </c>
      <c r="F37" s="36">
        <v>1.4399999999999995</v>
      </c>
      <c r="G37" s="36">
        <v>1.129999999999999</v>
      </c>
      <c r="H37" s="36">
        <v>1.129999999999999</v>
      </c>
      <c r="I37" s="36">
        <v>1.129999999999999</v>
      </c>
      <c r="J37" s="36">
        <v>1.129999999999999</v>
      </c>
      <c r="K37" s="36">
        <v>1.129999999999999</v>
      </c>
      <c r="L37" s="36">
        <v>1.129999999999999</v>
      </c>
      <c r="M37" s="36">
        <v>1.129999999999999</v>
      </c>
      <c r="N37" s="36">
        <v>1.129999999999999</v>
      </c>
    </row>
    <row r="38" spans="1:15" x14ac:dyDescent="0.25">
      <c r="A38" s="10">
        <v>30</v>
      </c>
      <c r="C38" s="36"/>
      <c r="D38" s="36"/>
      <c r="E38" s="36"/>
      <c r="F38" s="36"/>
      <c r="G38" s="36"/>
      <c r="H38" s="36"/>
      <c r="I38" s="36"/>
      <c r="J38" s="36"/>
      <c r="K38" s="36"/>
      <c r="L38" s="36"/>
      <c r="M38" s="36"/>
      <c r="N38" s="36"/>
    </row>
    <row r="39" spans="1:15" x14ac:dyDescent="0.25">
      <c r="A39" s="10">
        <v>31</v>
      </c>
      <c r="B39" s="54" t="s">
        <v>593</v>
      </c>
      <c r="C39" s="36"/>
      <c r="D39" s="36"/>
      <c r="E39" s="36"/>
      <c r="F39" s="36"/>
      <c r="G39" s="36">
        <f>$F$37</f>
        <v>1.4399999999999995</v>
      </c>
      <c r="H39" s="36">
        <f>$F$37</f>
        <v>1.4399999999999995</v>
      </c>
      <c r="I39" s="36"/>
      <c r="J39" s="36"/>
      <c r="K39" s="36"/>
      <c r="L39" s="36"/>
      <c r="M39" s="36"/>
      <c r="N39" s="36"/>
    </row>
    <row r="40" spans="1:15" x14ac:dyDescent="0.25">
      <c r="A40" s="10">
        <v>32</v>
      </c>
    </row>
    <row r="41" spans="1:15" x14ac:dyDescent="0.25">
      <c r="A41" s="10">
        <v>33</v>
      </c>
      <c r="B41" s="54" t="s">
        <v>576</v>
      </c>
      <c r="C41" s="36">
        <f>(C13*C37)+(C17*C39)</f>
        <v>377972.1215999999</v>
      </c>
      <c r="D41" s="36">
        <f t="shared" ref="D41:N41" si="9">(D13*D37)+(D17*D39)</f>
        <v>417966.82559999987</v>
      </c>
      <c r="E41" s="36">
        <f t="shared" si="9"/>
        <v>389113.55999999988</v>
      </c>
      <c r="F41" s="36">
        <f t="shared" si="9"/>
        <v>399162.65759999986</v>
      </c>
      <c r="G41" s="36">
        <f t="shared" si="9"/>
        <v>356228.44319172588</v>
      </c>
      <c r="H41" s="36">
        <f t="shared" si="9"/>
        <v>318686.99680112675</v>
      </c>
      <c r="I41" s="36">
        <f t="shared" si="9"/>
        <v>295908.97008908656</v>
      </c>
      <c r="J41" s="36">
        <f t="shared" si="9"/>
        <v>340585.22773626808</v>
      </c>
      <c r="K41" s="36">
        <f t="shared" si="9"/>
        <v>314560.61418708216</v>
      </c>
      <c r="L41" s="36">
        <f t="shared" si="9"/>
        <v>325885.25565135235</v>
      </c>
      <c r="M41" s="36">
        <f t="shared" si="9"/>
        <v>292012.69419386721</v>
      </c>
      <c r="N41" s="36">
        <f t="shared" si="9"/>
        <v>288563.03759999975</v>
      </c>
      <c r="O41" s="399">
        <f>SUM(C41:N41)</f>
        <v>4116646.4042505082</v>
      </c>
    </row>
    <row r="42" spans="1:15" x14ac:dyDescent="0.25">
      <c r="A42" s="10">
        <v>34</v>
      </c>
    </row>
    <row r="43" spans="1:15" x14ac:dyDescent="0.25">
      <c r="A43" s="10">
        <v>35</v>
      </c>
    </row>
    <row r="44" spans="1:15" x14ac:dyDescent="0.25">
      <c r="A44" s="387">
        <v>36</v>
      </c>
      <c r="B44" s="388" t="s">
        <v>583</v>
      </c>
      <c r="C44" s="388"/>
      <c r="D44" s="388"/>
      <c r="E44" s="388"/>
      <c r="F44" s="388"/>
      <c r="G44" s="388"/>
      <c r="H44" s="388"/>
      <c r="I44" s="388"/>
      <c r="J44" s="388"/>
      <c r="K44" s="388"/>
      <c r="L44" s="388"/>
      <c r="M44" s="388"/>
      <c r="N44" s="388"/>
    </row>
    <row r="45" spans="1:15" x14ac:dyDescent="0.25">
      <c r="A45" s="391">
        <v>37</v>
      </c>
      <c r="B45" s="392" t="s">
        <v>578</v>
      </c>
      <c r="C45" s="392"/>
      <c r="D45" s="392"/>
      <c r="E45" s="392"/>
      <c r="F45" s="392"/>
      <c r="G45" s="392"/>
      <c r="H45" s="392"/>
      <c r="I45" s="392"/>
      <c r="J45" s="392"/>
      <c r="K45" s="392"/>
      <c r="L45" s="392"/>
      <c r="M45" s="392"/>
      <c r="N45" s="392"/>
    </row>
    <row r="46" spans="1:15" x14ac:dyDescent="0.25">
      <c r="A46" s="391">
        <v>38</v>
      </c>
      <c r="B46" s="392" t="s">
        <v>579</v>
      </c>
      <c r="C46" s="392"/>
      <c r="D46" s="392"/>
      <c r="E46" s="392"/>
      <c r="F46" s="392"/>
      <c r="G46" s="392"/>
      <c r="H46" s="392"/>
      <c r="I46" s="392"/>
      <c r="J46" s="392"/>
      <c r="K46" s="392"/>
      <c r="L46" s="392"/>
      <c r="M46" s="392"/>
      <c r="N46" s="392"/>
    </row>
    <row r="47" spans="1:15" x14ac:dyDescent="0.25">
      <c r="A47" s="400">
        <v>39</v>
      </c>
      <c r="B47" s="401" t="s">
        <v>580</v>
      </c>
      <c r="C47" s="401"/>
      <c r="D47" s="401"/>
      <c r="E47" s="401"/>
      <c r="F47" s="401"/>
      <c r="G47" s="401"/>
      <c r="H47" s="401"/>
      <c r="I47" s="401"/>
      <c r="J47" s="401"/>
      <c r="K47" s="401"/>
      <c r="L47" s="401"/>
      <c r="M47" s="401"/>
      <c r="N47" s="401"/>
    </row>
    <row r="48" spans="1:15" x14ac:dyDescent="0.25">
      <c r="A48" s="10">
        <v>40</v>
      </c>
    </row>
    <row r="49" spans="1:15" x14ac:dyDescent="0.25">
      <c r="A49" s="400">
        <v>41</v>
      </c>
      <c r="B49" s="401" t="s">
        <v>175</v>
      </c>
      <c r="C49" s="402">
        <v>0.95437899999999998</v>
      </c>
      <c r="D49" s="402">
        <f>$C$49</f>
        <v>0.95437899999999998</v>
      </c>
      <c r="E49" s="402">
        <f t="shared" ref="E49:N49" si="10">$C$49</f>
        <v>0.95437899999999998</v>
      </c>
      <c r="F49" s="402">
        <f t="shared" si="10"/>
        <v>0.95437899999999998</v>
      </c>
      <c r="G49" s="402">
        <f t="shared" si="10"/>
        <v>0.95437899999999998</v>
      </c>
      <c r="H49" s="402">
        <f t="shared" si="10"/>
        <v>0.95437899999999998</v>
      </c>
      <c r="I49" s="402">
        <f t="shared" si="10"/>
        <v>0.95437899999999998</v>
      </c>
      <c r="J49" s="402">
        <f t="shared" si="10"/>
        <v>0.95437899999999998</v>
      </c>
      <c r="K49" s="402">
        <f t="shared" si="10"/>
        <v>0.95437899999999998</v>
      </c>
      <c r="L49" s="402">
        <f t="shared" si="10"/>
        <v>0.95437899999999998</v>
      </c>
      <c r="M49" s="402">
        <f t="shared" si="10"/>
        <v>0.95437899999999998</v>
      </c>
      <c r="N49" s="402">
        <f t="shared" si="10"/>
        <v>0.95437899999999998</v>
      </c>
    </row>
    <row r="50" spans="1:15" ht="13.8" thickBot="1" x14ac:dyDescent="0.3">
      <c r="A50" s="10">
        <v>42</v>
      </c>
    </row>
    <row r="51" spans="1:15" ht="13.8" thickBot="1" x14ac:dyDescent="0.3">
      <c r="A51" s="403">
        <v>43</v>
      </c>
      <c r="B51" s="404" t="s">
        <v>581</v>
      </c>
      <c r="C51" s="405">
        <f>ROUND(C49*C23,2)</f>
        <v>149393.29999999999</v>
      </c>
      <c r="D51" s="405">
        <f>ROUND(D49*D23,2)</f>
        <v>-80373.820000000007</v>
      </c>
      <c r="E51" s="405">
        <f t="shared" ref="E51:N51" si="11">ROUND(E49*E23,2)</f>
        <v>98805.119999999995</v>
      </c>
      <c r="F51" s="405">
        <f t="shared" si="11"/>
        <v>-109285.84</v>
      </c>
      <c r="G51" s="405">
        <f t="shared" si="11"/>
        <v>-44469.14</v>
      </c>
      <c r="H51" s="405">
        <f t="shared" si="11"/>
        <v>-168323.02</v>
      </c>
      <c r="I51" s="405">
        <f t="shared" si="11"/>
        <v>26838.35</v>
      </c>
      <c r="J51" s="405">
        <f t="shared" si="11"/>
        <v>-234764.35</v>
      </c>
      <c r="K51" s="405">
        <f t="shared" si="11"/>
        <v>-9799.43</v>
      </c>
      <c r="L51" s="405">
        <f t="shared" si="11"/>
        <v>54296.56</v>
      </c>
      <c r="M51" s="405">
        <f t="shared" si="11"/>
        <v>260753.32</v>
      </c>
      <c r="N51" s="407">
        <f t="shared" si="11"/>
        <v>-923008.67</v>
      </c>
      <c r="O51" s="399">
        <f>SUM(C51:N51)</f>
        <v>-979937.62000000011</v>
      </c>
    </row>
    <row r="52" spans="1:15" ht="13.8" thickBot="1" x14ac:dyDescent="0.3">
      <c r="A52" s="10">
        <v>44</v>
      </c>
      <c r="C52" s="399"/>
      <c r="D52" s="399"/>
      <c r="E52" s="399"/>
      <c r="F52" s="399"/>
      <c r="G52" s="399"/>
      <c r="H52" s="399"/>
      <c r="I52" s="399"/>
      <c r="J52" s="399"/>
      <c r="K52" s="399"/>
      <c r="L52" s="399"/>
      <c r="M52" s="399"/>
      <c r="N52" s="399"/>
      <c r="O52" s="399"/>
    </row>
    <row r="53" spans="1:15" ht="13.8" thickBot="1" x14ac:dyDescent="0.3">
      <c r="A53" s="403">
        <v>45</v>
      </c>
      <c r="B53" s="404" t="s">
        <v>292</v>
      </c>
      <c r="C53" s="405">
        <f>ROUND(C33*C49,2)</f>
        <v>112727.7</v>
      </c>
      <c r="D53" s="405">
        <f>ROUND(D33*D49,2)</f>
        <v>124655.86</v>
      </c>
      <c r="E53" s="405">
        <f t="shared" ref="E53:N53" si="12">ROUND(E33*E49,2)</f>
        <v>116050.57</v>
      </c>
      <c r="F53" s="405">
        <f t="shared" si="12"/>
        <v>119047.64</v>
      </c>
      <c r="G53" s="405">
        <f t="shared" si="12"/>
        <v>66080.05</v>
      </c>
      <c r="H53" s="405">
        <f t="shared" si="12"/>
        <v>-7517.74</v>
      </c>
      <c r="I53" s="405">
        <f t="shared" si="12"/>
        <v>-9996.7900000000009</v>
      </c>
      <c r="J53" s="405">
        <f t="shared" si="12"/>
        <v>-11506.1</v>
      </c>
      <c r="K53" s="405">
        <f t="shared" si="12"/>
        <v>-10626.9</v>
      </c>
      <c r="L53" s="405">
        <f t="shared" si="12"/>
        <v>-11009.49</v>
      </c>
      <c r="M53" s="405">
        <f t="shared" si="12"/>
        <v>-9865.16</v>
      </c>
      <c r="N53" s="407">
        <f t="shared" si="12"/>
        <v>-9748.6200000000008</v>
      </c>
      <c r="O53" s="399">
        <f>SUM(C53:N53)</f>
        <v>468291.02000000014</v>
      </c>
    </row>
    <row r="55" spans="1:15" x14ac:dyDescent="0.25">
      <c r="B55" s="415"/>
      <c r="C55" s="416"/>
      <c r="D55" s="416"/>
      <c r="E55" s="416"/>
      <c r="F55" s="416"/>
      <c r="G55" s="416"/>
    </row>
    <row r="56" spans="1:15" x14ac:dyDescent="0.25">
      <c r="B56" s="416"/>
      <c r="C56" s="416"/>
      <c r="D56" s="416"/>
      <c r="E56" s="416"/>
      <c r="F56" s="416"/>
      <c r="G56" s="416"/>
    </row>
    <row r="57" spans="1:15" x14ac:dyDescent="0.25">
      <c r="B57" s="416"/>
      <c r="C57" s="416"/>
      <c r="D57" s="416"/>
      <c r="E57" s="427"/>
      <c r="F57" s="416"/>
      <c r="G57" s="416"/>
    </row>
    <row r="58" spans="1:15" x14ac:dyDescent="0.25">
      <c r="B58" s="415"/>
      <c r="C58" s="416"/>
      <c r="D58" s="416"/>
      <c r="E58" s="416"/>
      <c r="F58" s="416"/>
      <c r="G58" s="416"/>
    </row>
    <row r="59" spans="1:15" x14ac:dyDescent="0.25">
      <c r="B59" s="416"/>
      <c r="C59" s="416"/>
      <c r="D59" s="416"/>
      <c r="E59" s="416"/>
      <c r="F59" s="416"/>
      <c r="G59" s="416"/>
    </row>
    <row r="60" spans="1:15" x14ac:dyDescent="0.25">
      <c r="B60" s="416"/>
      <c r="C60" s="416"/>
      <c r="D60" s="416"/>
      <c r="E60" s="416"/>
      <c r="F60" s="416"/>
      <c r="G60" s="418"/>
    </row>
    <row r="61" spans="1:15" x14ac:dyDescent="0.25">
      <c r="B61" s="419"/>
      <c r="C61" s="420"/>
      <c r="D61" s="420"/>
      <c r="E61" s="420"/>
      <c r="F61" s="420"/>
      <c r="G61" s="416"/>
    </row>
    <row r="62" spans="1:15" x14ac:dyDescent="0.25">
      <c r="B62" s="421"/>
      <c r="C62" s="422"/>
      <c r="D62" s="422"/>
      <c r="E62" s="422"/>
      <c r="F62" s="422"/>
      <c r="G62" s="416"/>
    </row>
    <row r="63" spans="1:15" x14ac:dyDescent="0.25">
      <c r="B63" s="419"/>
      <c r="C63" s="420"/>
      <c r="D63" s="420"/>
      <c r="E63" s="420"/>
      <c r="F63" s="420"/>
      <c r="G63" s="426"/>
    </row>
    <row r="64" spans="1:15" x14ac:dyDescent="0.25">
      <c r="B64" s="416"/>
      <c r="C64" s="416"/>
      <c r="D64" s="416"/>
      <c r="E64" s="416"/>
      <c r="F64" s="416"/>
      <c r="G64" s="416"/>
    </row>
    <row r="65" spans="2:7" x14ac:dyDescent="0.25">
      <c r="B65" s="416"/>
      <c r="C65" s="416"/>
      <c r="D65" s="416"/>
      <c r="E65" s="416"/>
      <c r="F65" s="416"/>
      <c r="G65" s="416"/>
    </row>
  </sheetData>
  <mergeCells count="4">
    <mergeCell ref="A1:O1"/>
    <mergeCell ref="A2:O2"/>
    <mergeCell ref="A3:O3"/>
    <mergeCell ref="A4:O4"/>
  </mergeCells>
  <printOptions horizontalCentered="1"/>
  <pageMargins left="0.45" right="0.45" top="0.75" bottom="0.75" header="0.3" footer="0.3"/>
  <pageSetup scale="60" orientation="landscape" blackAndWhite="1" r:id="rId1"/>
  <headerFooter>
    <oddHeader>&amp;RAdvice No. 2018-xx
Workpaper No. 4</oddHeader>
    <oddFooter>&amp;L&amp;F
&amp;A&amp;R&amp;D</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S91"/>
  <sheetViews>
    <sheetView zoomScaleNormal="100" workbookViewId="0">
      <pane xSplit="2" ySplit="6" topLeftCell="C7" activePane="bottomRight" state="frozen"/>
      <selection activeCell="C48" sqref="C48"/>
      <selection pane="topRight" activeCell="C48" sqref="C48"/>
      <selection pane="bottomLeft" activeCell="C48" sqref="C48"/>
      <selection pane="bottomRight" activeCell="C48" sqref="C48"/>
    </sheetView>
  </sheetViews>
  <sheetFormatPr defaultColWidth="9.109375" defaultRowHeight="13.2" x14ac:dyDescent="0.25"/>
  <cols>
    <col min="1" max="1" width="5.5546875" style="246" bestFit="1" customWidth="1"/>
    <col min="2" max="2" width="41" style="246" customWidth="1"/>
    <col min="3" max="15" width="14.109375" style="246" customWidth="1"/>
    <col min="16" max="16" width="12.33203125" style="246" customWidth="1"/>
    <col min="17" max="16384" width="9.109375" style="246"/>
  </cols>
  <sheetData>
    <row r="1" spans="1:19" x14ac:dyDescent="0.25">
      <c r="A1" s="275" t="s">
        <v>0</v>
      </c>
      <c r="B1" s="275"/>
      <c r="C1" s="275"/>
      <c r="D1" s="275"/>
      <c r="E1" s="275"/>
      <c r="F1" s="275"/>
      <c r="G1" s="275"/>
      <c r="H1" s="275"/>
      <c r="I1" s="275"/>
      <c r="J1" s="275"/>
      <c r="K1" s="275"/>
      <c r="L1" s="275"/>
      <c r="M1" s="275"/>
      <c r="N1" s="275"/>
    </row>
    <row r="2" spans="1:19" x14ac:dyDescent="0.25">
      <c r="A2" s="275" t="s">
        <v>1</v>
      </c>
      <c r="B2" s="275"/>
      <c r="C2" s="275"/>
      <c r="D2" s="275"/>
      <c r="E2" s="275"/>
      <c r="F2" s="275"/>
      <c r="G2" s="275"/>
      <c r="H2" s="275"/>
      <c r="I2" s="275"/>
      <c r="J2" s="275"/>
      <c r="K2" s="275"/>
      <c r="L2" s="275"/>
      <c r="M2" s="275"/>
      <c r="N2" s="275"/>
    </row>
    <row r="3" spans="1:19" x14ac:dyDescent="0.25">
      <c r="A3" s="275" t="s">
        <v>598</v>
      </c>
      <c r="B3" s="275"/>
      <c r="C3" s="275"/>
      <c r="D3" s="275"/>
      <c r="E3" s="275"/>
      <c r="F3" s="275"/>
      <c r="G3" s="275"/>
      <c r="H3" s="275"/>
      <c r="I3" s="275"/>
      <c r="J3" s="275"/>
      <c r="K3" s="275"/>
      <c r="L3" s="275"/>
      <c r="M3" s="275"/>
      <c r="N3" s="275"/>
    </row>
    <row r="4" spans="1:19" x14ac:dyDescent="0.25">
      <c r="A4" s="275" t="s">
        <v>599</v>
      </c>
      <c r="B4" s="275"/>
      <c r="C4" s="275"/>
      <c r="D4" s="275"/>
      <c r="E4" s="275"/>
      <c r="F4" s="275"/>
      <c r="G4" s="275"/>
      <c r="H4" s="275"/>
      <c r="I4" s="275"/>
      <c r="J4" s="275"/>
      <c r="K4" s="275"/>
      <c r="L4" s="275"/>
      <c r="M4" s="275"/>
      <c r="N4" s="275"/>
    </row>
    <row r="5" spans="1:19" x14ac:dyDescent="0.25">
      <c r="C5" s="428"/>
    </row>
    <row r="6" spans="1:19" ht="25.5" customHeight="1" x14ac:dyDescent="0.25">
      <c r="A6" s="429" t="s">
        <v>56</v>
      </c>
      <c r="B6" s="383"/>
      <c r="C6" s="384">
        <v>43070</v>
      </c>
      <c r="D6" s="384">
        <f t="shared" ref="D6:O6" si="0">EDATE(C6,1)</f>
        <v>43101</v>
      </c>
      <c r="E6" s="384">
        <f t="shared" si="0"/>
        <v>43132</v>
      </c>
      <c r="F6" s="384">
        <f t="shared" si="0"/>
        <v>43160</v>
      </c>
      <c r="G6" s="384">
        <f t="shared" si="0"/>
        <v>43191</v>
      </c>
      <c r="H6" s="384">
        <f t="shared" si="0"/>
        <v>43221</v>
      </c>
      <c r="I6" s="384">
        <f t="shared" si="0"/>
        <v>43252</v>
      </c>
      <c r="J6" s="384">
        <f t="shared" si="0"/>
        <v>43282</v>
      </c>
      <c r="K6" s="384">
        <f t="shared" si="0"/>
        <v>43313</v>
      </c>
      <c r="L6" s="384">
        <f t="shared" si="0"/>
        <v>43344</v>
      </c>
      <c r="M6" s="384">
        <f t="shared" si="0"/>
        <v>43374</v>
      </c>
      <c r="N6" s="384">
        <f t="shared" si="0"/>
        <v>43405</v>
      </c>
      <c r="O6" s="384">
        <f t="shared" si="0"/>
        <v>43435</v>
      </c>
      <c r="P6" s="430"/>
      <c r="Q6" s="431"/>
      <c r="R6" s="431"/>
      <c r="S6" s="431"/>
    </row>
    <row r="7" spans="1:19" x14ac:dyDescent="0.25">
      <c r="A7" s="10"/>
      <c r="B7" s="10"/>
      <c r="C7" s="10"/>
      <c r="D7" s="10"/>
      <c r="E7" s="10"/>
      <c r="F7" s="10"/>
      <c r="G7" s="10"/>
      <c r="H7" s="10"/>
      <c r="I7" s="10"/>
      <c r="J7" s="10"/>
      <c r="K7" s="10"/>
      <c r="L7" s="10"/>
      <c r="M7" s="10"/>
      <c r="N7" s="10"/>
      <c r="O7" s="10"/>
    </row>
    <row r="8" spans="1:19" x14ac:dyDescent="0.25">
      <c r="A8" s="10">
        <v>1</v>
      </c>
      <c r="B8" s="432" t="s">
        <v>86</v>
      </c>
      <c r="C8" s="433">
        <v>1003979</v>
      </c>
      <c r="D8" s="433"/>
      <c r="E8" s="433"/>
      <c r="F8" s="433"/>
      <c r="G8" s="433"/>
      <c r="H8" s="433"/>
      <c r="I8" s="433"/>
      <c r="J8" s="433"/>
      <c r="K8" s="433"/>
      <c r="L8" s="433"/>
      <c r="M8" s="433"/>
      <c r="N8" s="433"/>
      <c r="O8" s="433"/>
      <c r="P8" s="434"/>
    </row>
    <row r="9" spans="1:19" x14ac:dyDescent="0.25">
      <c r="A9" s="10">
        <f>A8+1</f>
        <v>2</v>
      </c>
      <c r="B9" s="246" t="s">
        <v>600</v>
      </c>
      <c r="C9" s="36">
        <v>17.750755848587264</v>
      </c>
      <c r="D9" s="36">
        <v>41.544478860085199</v>
      </c>
      <c r="E9" s="36">
        <v>35.210638143390902</v>
      </c>
      <c r="F9" s="36">
        <v>33.930175573776879</v>
      </c>
      <c r="G9" s="36">
        <v>26.973424521365576</v>
      </c>
      <c r="H9" s="36">
        <v>24.251405963789139</v>
      </c>
      <c r="I9" s="36">
        <v>20.967847554298341</v>
      </c>
      <c r="J9" s="36">
        <v>23.494686173939041</v>
      </c>
      <c r="K9" s="36">
        <v>22.769087374413111</v>
      </c>
      <c r="L9" s="36">
        <v>20.860109145417585</v>
      </c>
      <c r="M9" s="36">
        <v>26.719725911652013</v>
      </c>
      <c r="N9" s="36">
        <v>34.859695292779563</v>
      </c>
      <c r="O9" s="36">
        <v>42.328725485092704</v>
      </c>
      <c r="P9" s="36"/>
    </row>
    <row r="10" spans="1:19" x14ac:dyDescent="0.25">
      <c r="A10" s="10">
        <f t="shared" ref="A10:A46" si="1">A9+1</f>
        <v>3</v>
      </c>
      <c r="B10" s="246" t="s">
        <v>601</v>
      </c>
      <c r="C10" s="18">
        <f t="shared" ref="C10:O10" si="2">C8*C9</f>
        <v>17821386.106108792</v>
      </c>
      <c r="D10" s="18">
        <f t="shared" si="2"/>
        <v>0</v>
      </c>
      <c r="E10" s="18">
        <f t="shared" si="2"/>
        <v>0</v>
      </c>
      <c r="F10" s="18">
        <f t="shared" si="2"/>
        <v>0</v>
      </c>
      <c r="G10" s="18">
        <f t="shared" si="2"/>
        <v>0</v>
      </c>
      <c r="H10" s="18">
        <f t="shared" si="2"/>
        <v>0</v>
      </c>
      <c r="I10" s="18">
        <f t="shared" si="2"/>
        <v>0</v>
      </c>
      <c r="J10" s="18">
        <f t="shared" si="2"/>
        <v>0</v>
      </c>
      <c r="K10" s="18">
        <f t="shared" si="2"/>
        <v>0</v>
      </c>
      <c r="L10" s="18">
        <f t="shared" si="2"/>
        <v>0</v>
      </c>
      <c r="M10" s="18">
        <f t="shared" si="2"/>
        <v>0</v>
      </c>
      <c r="N10" s="18">
        <f t="shared" si="2"/>
        <v>0</v>
      </c>
      <c r="O10" s="18">
        <f t="shared" si="2"/>
        <v>0</v>
      </c>
      <c r="P10" s="18"/>
    </row>
    <row r="11" spans="1:19" x14ac:dyDescent="0.25">
      <c r="A11" s="10">
        <f t="shared" si="1"/>
        <v>4</v>
      </c>
    </row>
    <row r="12" spans="1:19" x14ac:dyDescent="0.25">
      <c r="A12" s="10">
        <f t="shared" si="1"/>
        <v>5</v>
      </c>
      <c r="B12" s="432" t="s">
        <v>564</v>
      </c>
      <c r="C12" s="433">
        <v>571818087.43268919</v>
      </c>
      <c r="D12" s="433"/>
      <c r="E12" s="433"/>
      <c r="F12" s="433"/>
      <c r="G12" s="433"/>
      <c r="H12" s="433"/>
      <c r="I12" s="433"/>
      <c r="J12" s="433"/>
      <c r="K12" s="433"/>
      <c r="L12" s="433"/>
      <c r="M12" s="433"/>
      <c r="N12" s="433"/>
      <c r="O12" s="433"/>
      <c r="P12" s="434"/>
    </row>
    <row r="13" spans="1:19" x14ac:dyDescent="0.25">
      <c r="A13" s="10">
        <f t="shared" si="1"/>
        <v>6</v>
      </c>
      <c r="B13" s="246" t="s">
        <v>204</v>
      </c>
      <c r="C13" s="27">
        <v>3.3263000000000001E-2</v>
      </c>
      <c r="D13" s="27">
        <v>3.3263000000000001E-2</v>
      </c>
      <c r="E13" s="27">
        <v>3.3263000000000001E-2</v>
      </c>
      <c r="F13" s="27">
        <v>3.3263000000000001E-2</v>
      </c>
      <c r="G13" s="27">
        <v>3.3263000000000001E-2</v>
      </c>
      <c r="H13" s="27">
        <v>3.3263000000000001E-2</v>
      </c>
      <c r="I13" s="27">
        <v>3.3263000000000001E-2</v>
      </c>
      <c r="J13" s="27">
        <v>3.3263000000000001E-2</v>
      </c>
      <c r="K13" s="27">
        <v>3.3263000000000001E-2</v>
      </c>
      <c r="L13" s="27">
        <v>3.3263000000000001E-2</v>
      </c>
      <c r="M13" s="27">
        <v>3.3263000000000001E-2</v>
      </c>
      <c r="N13" s="27">
        <v>3.3263000000000001E-2</v>
      </c>
      <c r="O13" s="27">
        <v>3.3263000000000001E-2</v>
      </c>
      <c r="P13" s="28"/>
    </row>
    <row r="14" spans="1:19" x14ac:dyDescent="0.25">
      <c r="A14" s="10">
        <f t="shared" si="1"/>
        <v>7</v>
      </c>
      <c r="B14" s="246" t="s">
        <v>602</v>
      </c>
      <c r="C14" s="18">
        <f t="shared" ref="C14:O14" si="3">C12*C13</f>
        <v>19020385.04227354</v>
      </c>
      <c r="D14" s="18">
        <f t="shared" si="3"/>
        <v>0</v>
      </c>
      <c r="E14" s="18">
        <f t="shared" si="3"/>
        <v>0</v>
      </c>
      <c r="F14" s="18">
        <f t="shared" si="3"/>
        <v>0</v>
      </c>
      <c r="G14" s="18">
        <f t="shared" si="3"/>
        <v>0</v>
      </c>
      <c r="H14" s="18">
        <f t="shared" si="3"/>
        <v>0</v>
      </c>
      <c r="I14" s="18">
        <f t="shared" si="3"/>
        <v>0</v>
      </c>
      <c r="J14" s="18">
        <f t="shared" si="3"/>
        <v>0</v>
      </c>
      <c r="K14" s="18">
        <f t="shared" si="3"/>
        <v>0</v>
      </c>
      <c r="L14" s="18">
        <f t="shared" si="3"/>
        <v>0</v>
      </c>
      <c r="M14" s="18">
        <f t="shared" si="3"/>
        <v>0</v>
      </c>
      <c r="N14" s="18">
        <f t="shared" si="3"/>
        <v>0</v>
      </c>
      <c r="O14" s="18">
        <f t="shared" si="3"/>
        <v>0</v>
      </c>
      <c r="P14" s="18"/>
    </row>
    <row r="15" spans="1:19" x14ac:dyDescent="0.25">
      <c r="A15" s="10">
        <f t="shared" si="1"/>
        <v>8</v>
      </c>
    </row>
    <row r="16" spans="1:19" x14ac:dyDescent="0.25">
      <c r="A16" s="10">
        <f t="shared" si="1"/>
        <v>9</v>
      </c>
      <c r="B16" s="432" t="s">
        <v>566</v>
      </c>
      <c r="C16" s="433">
        <v>0</v>
      </c>
      <c r="D16" s="433">
        <v>0</v>
      </c>
      <c r="E16" s="433">
        <v>0</v>
      </c>
      <c r="F16" s="433">
        <v>0</v>
      </c>
      <c r="G16" s="433">
        <v>0</v>
      </c>
      <c r="H16" s="433">
        <v>0</v>
      </c>
      <c r="I16" s="433">
        <v>0</v>
      </c>
      <c r="J16" s="433">
        <v>0</v>
      </c>
      <c r="K16" s="433">
        <v>0</v>
      </c>
      <c r="L16" s="433">
        <v>0</v>
      </c>
      <c r="M16" s="433">
        <v>0</v>
      </c>
      <c r="N16" s="433">
        <v>0</v>
      </c>
      <c r="O16" s="433">
        <v>0</v>
      </c>
    </row>
    <row r="17" spans="1:16" x14ac:dyDescent="0.25">
      <c r="A17" s="10">
        <f t="shared" si="1"/>
        <v>10</v>
      </c>
      <c r="B17" s="246" t="s">
        <v>204</v>
      </c>
      <c r="C17" s="27">
        <v>3.3263000000000001E-2</v>
      </c>
      <c r="D17" s="27">
        <v>3.3263000000000001E-2</v>
      </c>
      <c r="E17" s="27">
        <v>3.3263000000000001E-2</v>
      </c>
      <c r="F17" s="27">
        <v>3.3263000000000001E-2</v>
      </c>
      <c r="G17" s="27">
        <v>3.3263000000000001E-2</v>
      </c>
      <c r="H17" s="27">
        <v>3.3263000000000001E-2</v>
      </c>
      <c r="I17" s="27">
        <v>3.3263000000000001E-2</v>
      </c>
      <c r="J17" s="27">
        <v>3.3263000000000001E-2</v>
      </c>
      <c r="K17" s="27">
        <v>3.3263000000000001E-2</v>
      </c>
      <c r="L17" s="27">
        <v>3.3263000000000001E-2</v>
      </c>
      <c r="M17" s="27">
        <v>3.3263000000000001E-2</v>
      </c>
      <c r="N17" s="27">
        <v>3.3263000000000001E-2</v>
      </c>
      <c r="O17" s="27">
        <v>3.3263000000000001E-2</v>
      </c>
    </row>
    <row r="18" spans="1:16" x14ac:dyDescent="0.25">
      <c r="A18" s="10">
        <f t="shared" si="1"/>
        <v>11</v>
      </c>
      <c r="B18" s="246" t="s">
        <v>602</v>
      </c>
      <c r="C18" s="18">
        <f t="shared" ref="C18:O18" si="4">C16*C17</f>
        <v>0</v>
      </c>
      <c r="D18" s="18">
        <f t="shared" si="4"/>
        <v>0</v>
      </c>
      <c r="E18" s="18">
        <f t="shared" si="4"/>
        <v>0</v>
      </c>
      <c r="F18" s="18">
        <f t="shared" si="4"/>
        <v>0</v>
      </c>
      <c r="G18" s="18">
        <f t="shared" si="4"/>
        <v>0</v>
      </c>
      <c r="H18" s="18">
        <f t="shared" si="4"/>
        <v>0</v>
      </c>
      <c r="I18" s="18">
        <f t="shared" si="4"/>
        <v>0</v>
      </c>
      <c r="J18" s="18">
        <f t="shared" si="4"/>
        <v>0</v>
      </c>
      <c r="K18" s="18">
        <f t="shared" si="4"/>
        <v>0</v>
      </c>
      <c r="L18" s="18">
        <f t="shared" si="4"/>
        <v>0</v>
      </c>
      <c r="M18" s="18">
        <f t="shared" si="4"/>
        <v>0</v>
      </c>
      <c r="N18" s="18">
        <f t="shared" si="4"/>
        <v>0</v>
      </c>
      <c r="O18" s="18">
        <f t="shared" si="4"/>
        <v>0</v>
      </c>
    </row>
    <row r="19" spans="1:16" x14ac:dyDescent="0.25">
      <c r="A19" s="10">
        <f t="shared" si="1"/>
        <v>12</v>
      </c>
    </row>
    <row r="20" spans="1:16" x14ac:dyDescent="0.25">
      <c r="A20" s="10">
        <f t="shared" si="1"/>
        <v>13</v>
      </c>
      <c r="B20" s="246" t="s">
        <v>567</v>
      </c>
      <c r="C20" s="18">
        <f>C14+C18</f>
        <v>19020385.04227354</v>
      </c>
      <c r="D20" s="18">
        <f t="shared" ref="D20:M20" si="5">D14+D18</f>
        <v>0</v>
      </c>
      <c r="E20" s="18">
        <f t="shared" si="5"/>
        <v>0</v>
      </c>
      <c r="F20" s="18">
        <f t="shared" si="5"/>
        <v>0</v>
      </c>
      <c r="G20" s="18">
        <f t="shared" si="5"/>
        <v>0</v>
      </c>
      <c r="H20" s="18">
        <f t="shared" si="5"/>
        <v>0</v>
      </c>
      <c r="I20" s="18">
        <f t="shared" si="5"/>
        <v>0</v>
      </c>
      <c r="J20" s="18">
        <f t="shared" si="5"/>
        <v>0</v>
      </c>
      <c r="K20" s="18">
        <f t="shared" si="5"/>
        <v>0</v>
      </c>
      <c r="L20" s="18">
        <f t="shared" si="5"/>
        <v>0</v>
      </c>
      <c r="M20" s="18">
        <f t="shared" si="5"/>
        <v>0</v>
      </c>
      <c r="N20" s="18">
        <f>N14+N18</f>
        <v>0</v>
      </c>
      <c r="O20" s="18">
        <f>O14+O18</f>
        <v>0</v>
      </c>
    </row>
    <row r="21" spans="1:16" x14ac:dyDescent="0.25">
      <c r="A21" s="10">
        <f t="shared" si="1"/>
        <v>14</v>
      </c>
    </row>
    <row r="22" spans="1:16" x14ac:dyDescent="0.25">
      <c r="A22" s="10">
        <f t="shared" si="1"/>
        <v>15</v>
      </c>
      <c r="B22" s="246" t="s">
        <v>568</v>
      </c>
      <c r="C22" s="18">
        <f>C10-C20</f>
        <v>-1198998.9361647479</v>
      </c>
      <c r="D22" s="18">
        <f t="shared" ref="D22:O22" si="6">D10-D20</f>
        <v>0</v>
      </c>
      <c r="E22" s="18">
        <f t="shared" si="6"/>
        <v>0</v>
      </c>
      <c r="F22" s="18">
        <f t="shared" si="6"/>
        <v>0</v>
      </c>
      <c r="G22" s="18">
        <f t="shared" si="6"/>
        <v>0</v>
      </c>
      <c r="H22" s="18">
        <f t="shared" si="6"/>
        <v>0</v>
      </c>
      <c r="I22" s="18">
        <f t="shared" si="6"/>
        <v>0</v>
      </c>
      <c r="J22" s="18">
        <f t="shared" si="6"/>
        <v>0</v>
      </c>
      <c r="K22" s="18">
        <f t="shared" si="6"/>
        <v>0</v>
      </c>
      <c r="L22" s="18">
        <f t="shared" si="6"/>
        <v>0</v>
      </c>
      <c r="M22" s="18">
        <f t="shared" si="6"/>
        <v>0</v>
      </c>
      <c r="N22" s="18">
        <f t="shared" si="6"/>
        <v>0</v>
      </c>
      <c r="O22" s="18">
        <f t="shared" si="6"/>
        <v>0</v>
      </c>
      <c r="P22" s="18"/>
    </row>
    <row r="23" spans="1:16" x14ac:dyDescent="0.25">
      <c r="A23" s="10">
        <f t="shared" si="1"/>
        <v>16</v>
      </c>
      <c r="C23" s="18"/>
      <c r="D23" s="18"/>
      <c r="E23" s="18"/>
      <c r="F23" s="18"/>
      <c r="G23" s="18"/>
      <c r="H23" s="18"/>
      <c r="I23" s="18"/>
      <c r="J23" s="18"/>
      <c r="K23" s="18"/>
      <c r="L23" s="18"/>
      <c r="M23" s="18"/>
      <c r="N23" s="18"/>
      <c r="O23" s="18"/>
      <c r="P23" s="18"/>
    </row>
    <row r="24" spans="1:16" x14ac:dyDescent="0.25">
      <c r="A24" s="10">
        <f t="shared" si="1"/>
        <v>17</v>
      </c>
      <c r="B24" s="246" t="s">
        <v>603</v>
      </c>
      <c r="C24" s="18">
        <v>1388.2710053499641</v>
      </c>
      <c r="D24" s="18">
        <v>-6075.9398853995335</v>
      </c>
      <c r="E24" s="18">
        <v>-6075.9398853995335</v>
      </c>
      <c r="F24" s="18">
        <v>-6075.9398853995335</v>
      </c>
      <c r="G24" s="18">
        <v>-6075.9398853995335</v>
      </c>
      <c r="H24" s="18">
        <v>-6075.9398853995335</v>
      </c>
      <c r="I24" s="18">
        <v>-6075.9398853995335</v>
      </c>
      <c r="J24" s="18">
        <v>-6075.9398853995335</v>
      </c>
      <c r="K24" s="18">
        <v>-6075.9398853995335</v>
      </c>
      <c r="L24" s="18">
        <v>-6075.9398853995335</v>
      </c>
      <c r="M24" s="18">
        <v>-6075.9398853995335</v>
      </c>
      <c r="N24" s="18">
        <v>-6075.9398853995335</v>
      </c>
      <c r="O24" s="18">
        <v>-6075.9398853995335</v>
      </c>
      <c r="P24" s="36"/>
    </row>
    <row r="25" spans="1:16" x14ac:dyDescent="0.25">
      <c r="A25" s="10">
        <f t="shared" si="1"/>
        <v>18</v>
      </c>
    </row>
    <row r="26" spans="1:16" x14ac:dyDescent="0.25">
      <c r="A26" s="10">
        <f t="shared" si="1"/>
        <v>19</v>
      </c>
      <c r="B26" s="246" t="s">
        <v>604</v>
      </c>
      <c r="C26" s="18">
        <f>C22+C24</f>
        <v>-1197610.665159398</v>
      </c>
      <c r="D26" s="18">
        <f t="shared" ref="D26:O26" si="7">C26+D22+D24</f>
        <v>-1203686.6050447975</v>
      </c>
      <c r="E26" s="18">
        <f t="shared" si="7"/>
        <v>-1209762.5449301971</v>
      </c>
      <c r="F26" s="18">
        <f t="shared" si="7"/>
        <v>-1215838.4848155966</v>
      </c>
      <c r="G26" s="18">
        <f t="shared" si="7"/>
        <v>-1221914.4247009961</v>
      </c>
      <c r="H26" s="18">
        <f t="shared" si="7"/>
        <v>-1227990.3645863957</v>
      </c>
      <c r="I26" s="18">
        <f t="shared" si="7"/>
        <v>-1234066.3044717952</v>
      </c>
      <c r="J26" s="18">
        <f t="shared" si="7"/>
        <v>-1240142.2443571948</v>
      </c>
      <c r="K26" s="18">
        <f t="shared" si="7"/>
        <v>-1246218.1842425943</v>
      </c>
      <c r="L26" s="18">
        <f t="shared" si="7"/>
        <v>-1252294.1241279938</v>
      </c>
      <c r="M26" s="18">
        <f t="shared" si="7"/>
        <v>-1258370.0640133934</v>
      </c>
      <c r="N26" s="18">
        <f t="shared" si="7"/>
        <v>-1264446.0038987929</v>
      </c>
      <c r="O26" s="18">
        <f t="shared" si="7"/>
        <v>-1270521.9437841924</v>
      </c>
    </row>
    <row r="27" spans="1:16" x14ac:dyDescent="0.25">
      <c r="A27" s="10">
        <f t="shared" si="1"/>
        <v>20</v>
      </c>
    </row>
    <row r="28" spans="1:16" x14ac:dyDescent="0.25">
      <c r="A28" s="10">
        <f t="shared" si="1"/>
        <v>21</v>
      </c>
      <c r="B28" s="435" t="s">
        <v>571</v>
      </c>
      <c r="C28" s="436">
        <v>1.201E-3</v>
      </c>
      <c r="D28" s="436">
        <v>1.201E-3</v>
      </c>
      <c r="E28" s="436">
        <v>1.201E-3</v>
      </c>
      <c r="F28" s="436">
        <v>1.201E-3</v>
      </c>
      <c r="G28" s="436">
        <v>1.201E-3</v>
      </c>
      <c r="H28" s="436">
        <v>0</v>
      </c>
      <c r="I28" s="436">
        <v>0</v>
      </c>
      <c r="J28" s="436">
        <v>0</v>
      </c>
      <c r="K28" s="436">
        <v>0</v>
      </c>
      <c r="L28" s="436">
        <v>0</v>
      </c>
      <c r="M28" s="436">
        <v>0</v>
      </c>
      <c r="N28" s="436">
        <v>0</v>
      </c>
      <c r="O28" s="436">
        <v>0</v>
      </c>
    </row>
    <row r="29" spans="1:16" x14ac:dyDescent="0.25">
      <c r="A29" s="10">
        <f t="shared" si="1"/>
        <v>22</v>
      </c>
      <c r="C29" s="27"/>
      <c r="D29" s="27"/>
      <c r="E29" s="27"/>
      <c r="F29" s="27"/>
      <c r="G29" s="27"/>
      <c r="H29" s="27"/>
      <c r="I29" s="27"/>
      <c r="J29" s="27"/>
      <c r="K29" s="27"/>
      <c r="L29" s="27"/>
      <c r="M29" s="27"/>
      <c r="N29" s="27"/>
      <c r="O29" s="27"/>
    </row>
    <row r="30" spans="1:16" x14ac:dyDescent="0.25">
      <c r="A30" s="10">
        <f t="shared" si="1"/>
        <v>23</v>
      </c>
      <c r="B30" s="435" t="s">
        <v>605</v>
      </c>
      <c r="C30" s="436">
        <v>0</v>
      </c>
      <c r="D30" s="436">
        <v>0</v>
      </c>
      <c r="E30" s="436">
        <v>0</v>
      </c>
      <c r="F30" s="436">
        <v>0</v>
      </c>
      <c r="G30" s="436">
        <v>0</v>
      </c>
      <c r="H30" s="436">
        <v>0</v>
      </c>
      <c r="I30" s="436">
        <v>0</v>
      </c>
      <c r="J30" s="436">
        <v>0</v>
      </c>
      <c r="K30" s="436">
        <v>0</v>
      </c>
      <c r="L30" s="436">
        <v>0</v>
      </c>
      <c r="M30" s="436">
        <v>0</v>
      </c>
      <c r="N30" s="436">
        <v>0</v>
      </c>
      <c r="O30" s="436">
        <v>0</v>
      </c>
    </row>
    <row r="31" spans="1:16" x14ac:dyDescent="0.25">
      <c r="A31" s="10">
        <f t="shared" si="1"/>
        <v>24</v>
      </c>
      <c r="C31" s="18"/>
      <c r="D31" s="18"/>
      <c r="E31" s="18"/>
      <c r="F31" s="18"/>
      <c r="G31" s="18"/>
      <c r="H31" s="18"/>
      <c r="I31" s="18"/>
      <c r="J31" s="18"/>
      <c r="K31" s="18"/>
      <c r="L31" s="18"/>
      <c r="M31" s="18"/>
      <c r="N31" s="18"/>
      <c r="O31" s="18"/>
    </row>
    <row r="32" spans="1:16" x14ac:dyDescent="0.25">
      <c r="A32" s="10">
        <f t="shared" si="1"/>
        <v>25</v>
      </c>
      <c r="B32" s="246" t="s">
        <v>292</v>
      </c>
      <c r="C32" s="18">
        <f>(C12*C28)+(C16*C30)</f>
        <v>686753.5230066597</v>
      </c>
      <c r="D32" s="18">
        <f t="shared" ref="D32:O32" si="8">(D12*D28)+(D16*D30)</f>
        <v>0</v>
      </c>
      <c r="E32" s="18">
        <f t="shared" si="8"/>
        <v>0</v>
      </c>
      <c r="F32" s="18">
        <f t="shared" si="8"/>
        <v>0</v>
      </c>
      <c r="G32" s="18">
        <f t="shared" si="8"/>
        <v>0</v>
      </c>
      <c r="H32" s="18">
        <f t="shared" si="8"/>
        <v>0</v>
      </c>
      <c r="I32" s="18">
        <f t="shared" si="8"/>
        <v>0</v>
      </c>
      <c r="J32" s="18">
        <f t="shared" si="8"/>
        <v>0</v>
      </c>
      <c r="K32" s="18">
        <f t="shared" si="8"/>
        <v>0</v>
      </c>
      <c r="L32" s="18">
        <f t="shared" si="8"/>
        <v>0</v>
      </c>
      <c r="M32" s="18">
        <f t="shared" si="8"/>
        <v>0</v>
      </c>
      <c r="N32" s="18">
        <f t="shared" si="8"/>
        <v>0</v>
      </c>
      <c r="O32" s="18">
        <f t="shared" si="8"/>
        <v>0</v>
      </c>
    </row>
    <row r="33" spans="1:15" x14ac:dyDescent="0.25">
      <c r="A33" s="10">
        <f t="shared" si="1"/>
        <v>26</v>
      </c>
      <c r="C33" s="18"/>
      <c r="D33" s="18"/>
      <c r="E33" s="18"/>
      <c r="F33" s="18"/>
      <c r="G33" s="18"/>
      <c r="H33" s="18"/>
      <c r="I33" s="18"/>
      <c r="J33" s="18"/>
      <c r="K33" s="18"/>
      <c r="L33" s="18"/>
      <c r="M33" s="18"/>
      <c r="N33" s="18"/>
      <c r="O33" s="18"/>
    </row>
    <row r="34" spans="1:15" x14ac:dyDescent="0.25">
      <c r="A34" s="10">
        <f t="shared" si="1"/>
        <v>27</v>
      </c>
      <c r="B34" s="246" t="s">
        <v>606</v>
      </c>
      <c r="C34" s="18">
        <f>C26-C32</f>
        <v>-1884364.1881660577</v>
      </c>
      <c r="D34" s="18">
        <f>C34+D22+D24-D32</f>
        <v>-1890440.1280514572</v>
      </c>
      <c r="E34" s="18">
        <f t="shared" ref="E34:O34" si="9">D34+E22+E24-E32</f>
        <v>-1896516.0679368568</v>
      </c>
      <c r="F34" s="18">
        <f t="shared" si="9"/>
        <v>-1902592.0078222563</v>
      </c>
      <c r="G34" s="18">
        <f t="shared" si="9"/>
        <v>-1908667.9477076558</v>
      </c>
      <c r="H34" s="18">
        <f t="shared" si="9"/>
        <v>-1914743.8875930554</v>
      </c>
      <c r="I34" s="18">
        <f t="shared" si="9"/>
        <v>-1920819.8274784549</v>
      </c>
      <c r="J34" s="18">
        <f t="shared" si="9"/>
        <v>-1926895.7673638545</v>
      </c>
      <c r="K34" s="18">
        <f t="shared" si="9"/>
        <v>-1932971.707249254</v>
      </c>
      <c r="L34" s="18">
        <f t="shared" si="9"/>
        <v>-1939047.6471346535</v>
      </c>
      <c r="M34" s="18">
        <f t="shared" si="9"/>
        <v>-1945123.5870200531</v>
      </c>
      <c r="N34" s="18">
        <f t="shared" si="9"/>
        <v>-1951199.5269054526</v>
      </c>
      <c r="O34" s="18">
        <f t="shared" si="9"/>
        <v>-1957275.4667908521</v>
      </c>
    </row>
    <row r="35" spans="1:15" x14ac:dyDescent="0.25">
      <c r="A35" s="10">
        <f t="shared" si="1"/>
        <v>28</v>
      </c>
      <c r="C35" s="18"/>
      <c r="D35" s="18"/>
      <c r="E35" s="18"/>
      <c r="F35" s="18"/>
      <c r="G35" s="18"/>
      <c r="H35" s="18"/>
      <c r="I35" s="18"/>
      <c r="J35" s="18"/>
      <c r="K35" s="18"/>
      <c r="L35" s="18"/>
      <c r="M35" s="18"/>
      <c r="N35" s="18"/>
      <c r="O35" s="18"/>
    </row>
    <row r="36" spans="1:15" x14ac:dyDescent="0.25">
      <c r="A36" s="10">
        <f t="shared" si="1"/>
        <v>29</v>
      </c>
      <c r="B36" s="437" t="s">
        <v>607</v>
      </c>
      <c r="C36" s="438">
        <v>0.95437899999999998</v>
      </c>
      <c r="D36" s="438">
        <v>0.95437899999999998</v>
      </c>
      <c r="E36" s="438">
        <v>0.95437899999999998</v>
      </c>
      <c r="F36" s="438">
        <v>0.95437899999999998</v>
      </c>
      <c r="G36" s="438">
        <v>0.95437899999999998</v>
      </c>
      <c r="H36" s="438">
        <v>0.95437899999999998</v>
      </c>
      <c r="I36" s="438">
        <v>0.95437899999999998</v>
      </c>
      <c r="J36" s="438">
        <v>0.95437899999999998</v>
      </c>
      <c r="K36" s="438">
        <v>0.95437899999999998</v>
      </c>
      <c r="L36" s="438">
        <v>0.95437899999999998</v>
      </c>
      <c r="M36" s="438">
        <v>0.95437899999999998</v>
      </c>
      <c r="N36" s="438">
        <v>0.95437899999999998</v>
      </c>
      <c r="O36" s="438">
        <v>0.95437899999999998</v>
      </c>
    </row>
    <row r="37" spans="1:15" x14ac:dyDescent="0.25">
      <c r="A37" s="10">
        <f t="shared" si="1"/>
        <v>30</v>
      </c>
      <c r="C37" s="28"/>
      <c r="D37" s="28"/>
      <c r="E37" s="28"/>
      <c r="F37" s="28"/>
      <c r="G37" s="28"/>
      <c r="H37" s="28"/>
      <c r="I37" s="28"/>
      <c r="J37" s="28"/>
      <c r="K37" s="28"/>
      <c r="L37" s="28"/>
      <c r="M37" s="28"/>
      <c r="N37" s="28"/>
      <c r="O37" s="28"/>
    </row>
    <row r="38" spans="1:15" x14ac:dyDescent="0.25">
      <c r="A38" s="10">
        <f t="shared" si="1"/>
        <v>31</v>
      </c>
      <c r="B38" s="437" t="s">
        <v>608</v>
      </c>
      <c r="C38" s="438">
        <v>0.95238599999999995</v>
      </c>
      <c r="D38" s="438">
        <v>0.95238599999999995</v>
      </c>
      <c r="E38" s="438">
        <v>0.95238599999999995</v>
      </c>
      <c r="F38" s="438">
        <v>0.95238599999999995</v>
      </c>
      <c r="G38" s="438">
        <v>0.95238599999999995</v>
      </c>
      <c r="H38" s="438">
        <v>0.95238599999999995</v>
      </c>
      <c r="I38" s="438">
        <v>0.95238599999999995</v>
      </c>
      <c r="J38" s="438">
        <v>0.95238599999999995</v>
      </c>
      <c r="K38" s="438">
        <v>0.95238599999999995</v>
      </c>
      <c r="L38" s="438">
        <v>0.95238599999999995</v>
      </c>
      <c r="M38" s="438">
        <v>0.95238599999999995</v>
      </c>
      <c r="N38" s="438">
        <v>0.95238599999999995</v>
      </c>
      <c r="O38" s="438">
        <v>0.95238599999999995</v>
      </c>
    </row>
    <row r="39" spans="1:15" x14ac:dyDescent="0.25">
      <c r="A39" s="10">
        <f t="shared" si="1"/>
        <v>32</v>
      </c>
      <c r="C39" s="28"/>
      <c r="D39" s="28"/>
      <c r="E39" s="28"/>
      <c r="F39" s="28"/>
      <c r="G39" s="28"/>
      <c r="H39" s="28"/>
      <c r="I39" s="28"/>
      <c r="J39" s="28"/>
      <c r="K39" s="28"/>
      <c r="L39" s="28"/>
      <c r="M39" s="28"/>
      <c r="N39" s="28"/>
      <c r="O39" s="28"/>
    </row>
    <row r="40" spans="1:15" ht="13.8" thickBot="1" x14ac:dyDescent="0.3">
      <c r="A40" s="10">
        <f t="shared" si="1"/>
        <v>33</v>
      </c>
      <c r="B40" s="246" t="s">
        <v>609</v>
      </c>
      <c r="C40" s="439">
        <f>ROUND(C22*C38,2)</f>
        <v>-1141909.8</v>
      </c>
      <c r="D40" s="439">
        <f t="shared" ref="D40:O40" si="10">ROUND(D22*D38,2)</f>
        <v>0</v>
      </c>
      <c r="E40" s="439">
        <f t="shared" si="10"/>
        <v>0</v>
      </c>
      <c r="F40" s="439">
        <f t="shared" si="10"/>
        <v>0</v>
      </c>
      <c r="G40" s="439">
        <f t="shared" si="10"/>
        <v>0</v>
      </c>
      <c r="H40" s="439">
        <f t="shared" si="10"/>
        <v>0</v>
      </c>
      <c r="I40" s="439">
        <f t="shared" si="10"/>
        <v>0</v>
      </c>
      <c r="J40" s="439">
        <f t="shared" si="10"/>
        <v>0</v>
      </c>
      <c r="K40" s="439">
        <f t="shared" si="10"/>
        <v>0</v>
      </c>
      <c r="L40" s="439">
        <f t="shared" si="10"/>
        <v>0</v>
      </c>
      <c r="M40" s="439">
        <f t="shared" si="10"/>
        <v>0</v>
      </c>
      <c r="N40" s="439">
        <f t="shared" si="10"/>
        <v>0</v>
      </c>
      <c r="O40" s="439">
        <f t="shared" si="10"/>
        <v>0</v>
      </c>
    </row>
    <row r="41" spans="1:15" x14ac:dyDescent="0.25">
      <c r="A41" s="10">
        <f t="shared" si="1"/>
        <v>34</v>
      </c>
    </row>
    <row r="42" spans="1:15" ht="13.8" thickBot="1" x14ac:dyDescent="0.3">
      <c r="A42" s="10">
        <f t="shared" si="1"/>
        <v>35</v>
      </c>
      <c r="B42" s="246" t="s">
        <v>610</v>
      </c>
      <c r="C42" s="439">
        <f>ROUND(C32*C36,2)</f>
        <v>655423.14</v>
      </c>
      <c r="D42" s="439">
        <f t="shared" ref="D42:G42" si="11">ROUND(D32*D36,2)</f>
        <v>0</v>
      </c>
      <c r="E42" s="439">
        <f t="shared" si="11"/>
        <v>0</v>
      </c>
      <c r="F42" s="439">
        <f t="shared" si="11"/>
        <v>0</v>
      </c>
      <c r="G42" s="439">
        <f t="shared" si="11"/>
        <v>0</v>
      </c>
      <c r="H42" s="439">
        <f>ROUND(H32*H38,2)</f>
        <v>0</v>
      </c>
      <c r="I42" s="439">
        <f t="shared" ref="I42:O42" si="12">ROUND(I32*I38,2)</f>
        <v>0</v>
      </c>
      <c r="J42" s="439">
        <f t="shared" si="12"/>
        <v>0</v>
      </c>
      <c r="K42" s="439">
        <f t="shared" si="12"/>
        <v>0</v>
      </c>
      <c r="L42" s="439">
        <f t="shared" si="12"/>
        <v>0</v>
      </c>
      <c r="M42" s="439">
        <f t="shared" si="12"/>
        <v>0</v>
      </c>
      <c r="N42" s="439">
        <f t="shared" si="12"/>
        <v>0</v>
      </c>
      <c r="O42" s="439">
        <f t="shared" si="12"/>
        <v>0</v>
      </c>
    </row>
    <row r="43" spans="1:15" x14ac:dyDescent="0.25">
      <c r="A43" s="10">
        <f t="shared" si="1"/>
        <v>36</v>
      </c>
    </row>
    <row r="44" spans="1:15" s="432" customFormat="1" x14ac:dyDescent="0.25">
      <c r="A44" s="10">
        <f t="shared" si="1"/>
        <v>37</v>
      </c>
      <c r="B44" s="432" t="s">
        <v>611</v>
      </c>
    </row>
    <row r="45" spans="1:15" s="435" customFormat="1" x14ac:dyDescent="0.25">
      <c r="A45" s="10">
        <f t="shared" si="1"/>
        <v>38</v>
      </c>
      <c r="B45" s="435" t="s">
        <v>612</v>
      </c>
    </row>
    <row r="46" spans="1:15" s="437" customFormat="1" x14ac:dyDescent="0.25">
      <c r="A46" s="10">
        <f t="shared" si="1"/>
        <v>39</v>
      </c>
      <c r="B46" s="437" t="s">
        <v>613</v>
      </c>
    </row>
    <row r="47" spans="1:15" x14ac:dyDescent="0.25">
      <c r="A47" s="414"/>
    </row>
    <row r="48" spans="1:15" x14ac:dyDescent="0.25">
      <c r="A48" s="10"/>
    </row>
    <row r="49" spans="1:9" x14ac:dyDescent="0.25">
      <c r="A49" s="10"/>
      <c r="I49" s="18"/>
    </row>
    <row r="50" spans="1:9" x14ac:dyDescent="0.25">
      <c r="A50" s="10"/>
    </row>
    <row r="51" spans="1:9" x14ac:dyDescent="0.25">
      <c r="A51" s="10"/>
    </row>
    <row r="52" spans="1:9" x14ac:dyDescent="0.25">
      <c r="A52" s="10"/>
    </row>
    <row r="53" spans="1:9" x14ac:dyDescent="0.25">
      <c r="A53" s="10"/>
    </row>
    <row r="54" spans="1:9" x14ac:dyDescent="0.25">
      <c r="A54" s="10"/>
    </row>
    <row r="55" spans="1:9" x14ac:dyDescent="0.25">
      <c r="A55" s="10"/>
    </row>
    <row r="56" spans="1:9" x14ac:dyDescent="0.25">
      <c r="A56" s="10"/>
    </row>
    <row r="57" spans="1:9" x14ac:dyDescent="0.25">
      <c r="A57" s="10"/>
    </row>
    <row r="58" spans="1:9" x14ac:dyDescent="0.25">
      <c r="A58" s="10"/>
    </row>
    <row r="59" spans="1:9" x14ac:dyDescent="0.25">
      <c r="A59" s="10"/>
    </row>
    <row r="60" spans="1:9" x14ac:dyDescent="0.25">
      <c r="A60" s="10"/>
    </row>
    <row r="61" spans="1:9" x14ac:dyDescent="0.25">
      <c r="A61" s="10"/>
    </row>
    <row r="62" spans="1:9" x14ac:dyDescent="0.25">
      <c r="A62" s="10"/>
    </row>
    <row r="63" spans="1:9" x14ac:dyDescent="0.25">
      <c r="A63" s="10"/>
    </row>
    <row r="64" spans="1:9" x14ac:dyDescent="0.25">
      <c r="A64" s="10"/>
    </row>
    <row r="65" spans="1:1" x14ac:dyDescent="0.25">
      <c r="A65" s="10"/>
    </row>
    <row r="66" spans="1:1" x14ac:dyDescent="0.25">
      <c r="A66" s="10"/>
    </row>
    <row r="67" spans="1:1" x14ac:dyDescent="0.25">
      <c r="A67" s="10"/>
    </row>
    <row r="68" spans="1:1" x14ac:dyDescent="0.25">
      <c r="A68" s="10"/>
    </row>
    <row r="69" spans="1:1" x14ac:dyDescent="0.25">
      <c r="A69" s="10"/>
    </row>
    <row r="70" spans="1:1" x14ac:dyDescent="0.25">
      <c r="A70" s="10"/>
    </row>
    <row r="71" spans="1:1" x14ac:dyDescent="0.25">
      <c r="A71" s="10"/>
    </row>
    <row r="72" spans="1:1" x14ac:dyDescent="0.25">
      <c r="A72" s="10"/>
    </row>
    <row r="73" spans="1:1" x14ac:dyDescent="0.25">
      <c r="A73" s="10"/>
    </row>
    <row r="74" spans="1:1" x14ac:dyDescent="0.25">
      <c r="A74" s="10"/>
    </row>
    <row r="75" spans="1:1" x14ac:dyDescent="0.25">
      <c r="A75" s="10"/>
    </row>
    <row r="76" spans="1:1" x14ac:dyDescent="0.25">
      <c r="A76" s="10"/>
    </row>
    <row r="77" spans="1:1" x14ac:dyDescent="0.25">
      <c r="A77" s="10"/>
    </row>
    <row r="78" spans="1:1" x14ac:dyDescent="0.25">
      <c r="A78" s="10"/>
    </row>
    <row r="79" spans="1:1" x14ac:dyDescent="0.25">
      <c r="A79" s="10"/>
    </row>
    <row r="80" spans="1:1" x14ac:dyDescent="0.25">
      <c r="A80" s="10"/>
    </row>
    <row r="81" spans="1:1" x14ac:dyDescent="0.25">
      <c r="A81" s="10"/>
    </row>
    <row r="82" spans="1:1" x14ac:dyDescent="0.25">
      <c r="A82" s="10"/>
    </row>
    <row r="83" spans="1:1" x14ac:dyDescent="0.25">
      <c r="A83" s="10"/>
    </row>
    <row r="84" spans="1:1" x14ac:dyDescent="0.25">
      <c r="A84" s="10"/>
    </row>
    <row r="85" spans="1:1" x14ac:dyDescent="0.25">
      <c r="A85" s="10"/>
    </row>
    <row r="86" spans="1:1" x14ac:dyDescent="0.25">
      <c r="A86" s="10"/>
    </row>
    <row r="87" spans="1:1" x14ac:dyDescent="0.25">
      <c r="A87" s="10"/>
    </row>
    <row r="88" spans="1:1" x14ac:dyDescent="0.25">
      <c r="A88" s="10"/>
    </row>
    <row r="89" spans="1:1" x14ac:dyDescent="0.25">
      <c r="A89" s="10"/>
    </row>
    <row r="90" spans="1:1" x14ac:dyDescent="0.25">
      <c r="A90" s="10"/>
    </row>
    <row r="91" spans="1:1" x14ac:dyDescent="0.25">
      <c r="A91" s="10"/>
    </row>
  </sheetData>
  <printOptions horizontalCentered="1"/>
  <pageMargins left="0.45" right="0.45" top="0.75" bottom="0.75" header="0.3" footer="0.3"/>
  <pageSetup scale="55" orientation="landscape" blackAndWhite="1" horizontalDpi="1200" verticalDpi="1200" r:id="rId1"/>
  <headerFooter>
    <oddHeader>&amp;RAdvice No. 2018-xx
Workpaper No. 5</oddHeader>
    <oddFooter>&amp;L&amp;F
&amp;A&amp;R&amp;D</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S91"/>
  <sheetViews>
    <sheetView zoomScaleNormal="100" workbookViewId="0">
      <pane xSplit="2" ySplit="6" topLeftCell="C7" activePane="bottomRight" state="frozen"/>
      <selection activeCell="C48" sqref="C48"/>
      <selection pane="topRight" activeCell="C48" sqref="C48"/>
      <selection pane="bottomLeft" activeCell="C48" sqref="C48"/>
      <selection pane="bottomRight" activeCell="C48" sqref="C48"/>
    </sheetView>
  </sheetViews>
  <sheetFormatPr defaultColWidth="9.109375" defaultRowHeight="13.2" x14ac:dyDescent="0.25"/>
  <cols>
    <col min="1" max="1" width="5.5546875" style="246" bestFit="1" customWidth="1"/>
    <col min="2" max="2" width="41" style="246" customWidth="1"/>
    <col min="3" max="15" width="14.109375" style="246" customWidth="1"/>
    <col min="16" max="16" width="12.33203125" style="246" customWidth="1"/>
    <col min="17" max="16384" width="9.109375" style="246"/>
  </cols>
  <sheetData>
    <row r="1" spans="1:19" x14ac:dyDescent="0.25">
      <c r="A1" s="275" t="s">
        <v>0</v>
      </c>
      <c r="B1" s="275"/>
      <c r="C1" s="275"/>
      <c r="D1" s="275"/>
      <c r="E1" s="275"/>
      <c r="F1" s="275"/>
      <c r="G1" s="275"/>
      <c r="H1" s="275"/>
      <c r="I1" s="275"/>
      <c r="J1" s="275"/>
      <c r="K1" s="275"/>
      <c r="L1" s="275"/>
      <c r="M1" s="275"/>
      <c r="N1" s="275"/>
    </row>
    <row r="2" spans="1:19" x14ac:dyDescent="0.25">
      <c r="A2" s="275" t="s">
        <v>1</v>
      </c>
      <c r="B2" s="275"/>
      <c r="C2" s="275"/>
      <c r="D2" s="275"/>
      <c r="E2" s="275"/>
      <c r="F2" s="275"/>
      <c r="G2" s="275"/>
      <c r="H2" s="275"/>
      <c r="I2" s="275"/>
      <c r="J2" s="275"/>
      <c r="K2" s="275"/>
      <c r="L2" s="275"/>
      <c r="M2" s="275"/>
      <c r="N2" s="275"/>
    </row>
    <row r="3" spans="1:19" x14ac:dyDescent="0.25">
      <c r="A3" s="275" t="s">
        <v>598</v>
      </c>
      <c r="B3" s="275"/>
      <c r="C3" s="275"/>
      <c r="D3" s="275"/>
      <c r="E3" s="275"/>
      <c r="F3" s="275"/>
      <c r="G3" s="275"/>
      <c r="H3" s="275"/>
      <c r="I3" s="275"/>
      <c r="J3" s="275"/>
      <c r="K3" s="275"/>
      <c r="L3" s="275"/>
      <c r="M3" s="275"/>
      <c r="N3" s="275"/>
    </row>
    <row r="4" spans="1:19" x14ac:dyDescent="0.25">
      <c r="A4" s="275" t="s">
        <v>111</v>
      </c>
      <c r="B4" s="275"/>
      <c r="C4" s="275"/>
      <c r="D4" s="275"/>
      <c r="E4" s="275"/>
      <c r="F4" s="275"/>
      <c r="G4" s="275"/>
      <c r="H4" s="275"/>
      <c r="I4" s="275"/>
      <c r="J4" s="275"/>
      <c r="K4" s="275"/>
      <c r="L4" s="275"/>
      <c r="M4" s="275"/>
      <c r="N4" s="275"/>
      <c r="O4" s="275"/>
      <c r="P4" s="275"/>
    </row>
    <row r="5" spans="1:19" x14ac:dyDescent="0.25">
      <c r="C5" s="428"/>
    </row>
    <row r="6" spans="1:19" ht="25.5" customHeight="1" x14ac:dyDescent="0.25">
      <c r="A6" s="429" t="s">
        <v>56</v>
      </c>
      <c r="B6" s="383"/>
      <c r="C6" s="384">
        <v>43070</v>
      </c>
      <c r="D6" s="384">
        <f t="shared" ref="D6:O6" si="0">EDATE(C6,1)</f>
        <v>43101</v>
      </c>
      <c r="E6" s="384">
        <f t="shared" si="0"/>
        <v>43132</v>
      </c>
      <c r="F6" s="384">
        <f t="shared" si="0"/>
        <v>43160</v>
      </c>
      <c r="G6" s="384">
        <f t="shared" si="0"/>
        <v>43191</v>
      </c>
      <c r="H6" s="384">
        <f t="shared" si="0"/>
        <v>43221</v>
      </c>
      <c r="I6" s="384">
        <f t="shared" si="0"/>
        <v>43252</v>
      </c>
      <c r="J6" s="384">
        <f t="shared" si="0"/>
        <v>43282</v>
      </c>
      <c r="K6" s="384">
        <f t="shared" si="0"/>
        <v>43313</v>
      </c>
      <c r="L6" s="384">
        <f t="shared" si="0"/>
        <v>43344</v>
      </c>
      <c r="M6" s="384">
        <f t="shared" si="0"/>
        <v>43374</v>
      </c>
      <c r="N6" s="384">
        <f t="shared" si="0"/>
        <v>43405</v>
      </c>
      <c r="O6" s="384">
        <f t="shared" si="0"/>
        <v>43435</v>
      </c>
      <c r="P6" s="430"/>
      <c r="Q6" s="431"/>
      <c r="R6" s="431"/>
      <c r="S6" s="431"/>
    </row>
    <row r="7" spans="1:19" x14ac:dyDescent="0.25">
      <c r="A7" s="10"/>
      <c r="B7" s="10"/>
      <c r="C7" s="10"/>
      <c r="D7" s="10"/>
      <c r="E7" s="10"/>
      <c r="F7" s="10"/>
      <c r="G7" s="10"/>
      <c r="H7" s="10"/>
      <c r="I7" s="10"/>
      <c r="J7" s="10"/>
      <c r="K7" s="10"/>
      <c r="L7" s="10"/>
      <c r="M7" s="10"/>
      <c r="N7" s="10"/>
      <c r="O7" s="10"/>
    </row>
    <row r="8" spans="1:19" x14ac:dyDescent="0.25">
      <c r="A8" s="10">
        <v>1</v>
      </c>
      <c r="B8" s="432" t="s">
        <v>86</v>
      </c>
      <c r="C8" s="433">
        <v>120997</v>
      </c>
      <c r="D8" s="433"/>
      <c r="E8" s="433"/>
      <c r="F8" s="433"/>
      <c r="G8" s="433"/>
      <c r="H8" s="433"/>
      <c r="I8" s="433"/>
      <c r="J8" s="433"/>
      <c r="K8" s="433"/>
      <c r="L8" s="433"/>
      <c r="M8" s="433"/>
      <c r="N8" s="433"/>
      <c r="O8" s="433"/>
      <c r="P8" s="434"/>
    </row>
    <row r="9" spans="1:19" x14ac:dyDescent="0.25">
      <c r="A9" s="10">
        <f>A8+1</f>
        <v>2</v>
      </c>
      <c r="B9" s="246" t="s">
        <v>600</v>
      </c>
      <c r="C9" s="36">
        <v>29.636145086482603</v>
      </c>
      <c r="D9" s="36">
        <v>73.943666383955005</v>
      </c>
      <c r="E9" s="36">
        <v>60.143431961253562</v>
      </c>
      <c r="F9" s="36">
        <v>66.551550329493466</v>
      </c>
      <c r="G9" s="36">
        <v>53.596717664522252</v>
      </c>
      <c r="H9" s="36">
        <v>57.79750681651435</v>
      </c>
      <c r="I9" s="36">
        <v>53.586370506005039</v>
      </c>
      <c r="J9" s="36">
        <v>59.168691484601418</v>
      </c>
      <c r="K9" s="36">
        <v>61.699927908402742</v>
      </c>
      <c r="L9" s="36">
        <v>56.707021144802297</v>
      </c>
      <c r="M9" s="36">
        <v>56.634004578990698</v>
      </c>
      <c r="N9" s="36">
        <v>61.370303707539065</v>
      </c>
      <c r="O9" s="36">
        <v>70.670807513920053</v>
      </c>
      <c r="P9" s="36"/>
    </row>
    <row r="10" spans="1:19" x14ac:dyDescent="0.25">
      <c r="A10" s="10">
        <f t="shared" ref="A10:A46" si="1">A9+1</f>
        <v>3</v>
      </c>
      <c r="B10" s="246" t="s">
        <v>601</v>
      </c>
      <c r="C10" s="18">
        <f t="shared" ref="C10:O10" si="2">C8*C9</f>
        <v>3585884.6470291354</v>
      </c>
      <c r="D10" s="18">
        <f t="shared" si="2"/>
        <v>0</v>
      </c>
      <c r="E10" s="18">
        <f t="shared" si="2"/>
        <v>0</v>
      </c>
      <c r="F10" s="18">
        <f t="shared" si="2"/>
        <v>0</v>
      </c>
      <c r="G10" s="18">
        <f t="shared" si="2"/>
        <v>0</v>
      </c>
      <c r="H10" s="18">
        <f t="shared" si="2"/>
        <v>0</v>
      </c>
      <c r="I10" s="18">
        <f t="shared" si="2"/>
        <v>0</v>
      </c>
      <c r="J10" s="18">
        <f t="shared" si="2"/>
        <v>0</v>
      </c>
      <c r="K10" s="18">
        <f t="shared" si="2"/>
        <v>0</v>
      </c>
      <c r="L10" s="18">
        <f t="shared" si="2"/>
        <v>0</v>
      </c>
      <c r="M10" s="18">
        <f t="shared" si="2"/>
        <v>0</v>
      </c>
      <c r="N10" s="18">
        <f t="shared" si="2"/>
        <v>0</v>
      </c>
      <c r="O10" s="18">
        <f t="shared" si="2"/>
        <v>0</v>
      </c>
      <c r="P10" s="18"/>
    </row>
    <row r="11" spans="1:19" x14ac:dyDescent="0.25">
      <c r="A11" s="10">
        <f t="shared" si="1"/>
        <v>4</v>
      </c>
    </row>
    <row r="12" spans="1:19" x14ac:dyDescent="0.25">
      <c r="A12" s="10">
        <f t="shared" si="1"/>
        <v>5</v>
      </c>
      <c r="B12" s="432" t="s">
        <v>564</v>
      </c>
      <c r="C12" s="433">
        <v>120989947.11760621</v>
      </c>
      <c r="D12" s="433"/>
      <c r="E12" s="433"/>
      <c r="F12" s="433"/>
      <c r="G12" s="433"/>
      <c r="H12" s="433"/>
      <c r="I12" s="433"/>
      <c r="J12" s="433"/>
      <c r="K12" s="433"/>
      <c r="L12" s="433"/>
      <c r="M12" s="433"/>
      <c r="N12" s="433"/>
      <c r="O12" s="433"/>
      <c r="P12" s="434"/>
    </row>
    <row r="13" spans="1:19" x14ac:dyDescent="0.25">
      <c r="A13" s="10">
        <f t="shared" si="1"/>
        <v>6</v>
      </c>
      <c r="B13" s="246" t="s">
        <v>204</v>
      </c>
      <c r="C13" s="27">
        <v>3.0960999999999999E-2</v>
      </c>
      <c r="D13" s="27">
        <v>3.0960999999999999E-2</v>
      </c>
      <c r="E13" s="27">
        <v>3.0960999999999999E-2</v>
      </c>
      <c r="F13" s="27">
        <v>3.0960999999999999E-2</v>
      </c>
      <c r="G13" s="27">
        <v>3.0960999999999999E-2</v>
      </c>
      <c r="H13" s="27">
        <v>3.0960999999999999E-2</v>
      </c>
      <c r="I13" s="27">
        <v>3.0960999999999999E-2</v>
      </c>
      <c r="J13" s="27">
        <v>3.0960999999999999E-2</v>
      </c>
      <c r="K13" s="27">
        <v>3.0960999999999999E-2</v>
      </c>
      <c r="L13" s="27">
        <v>3.0960999999999999E-2</v>
      </c>
      <c r="M13" s="27">
        <v>3.0960999999999999E-2</v>
      </c>
      <c r="N13" s="27">
        <v>3.0960999999999999E-2</v>
      </c>
      <c r="O13" s="27">
        <v>3.0960999999999999E-2</v>
      </c>
      <c r="P13" s="28"/>
    </row>
    <row r="14" spans="1:19" x14ac:dyDescent="0.25">
      <c r="A14" s="10">
        <f t="shared" si="1"/>
        <v>7</v>
      </c>
      <c r="B14" s="246" t="s">
        <v>602</v>
      </c>
      <c r="C14" s="18">
        <f t="shared" ref="C14:O14" si="3">C12*C13</f>
        <v>3745969.7527082055</v>
      </c>
      <c r="D14" s="18">
        <f t="shared" si="3"/>
        <v>0</v>
      </c>
      <c r="E14" s="18">
        <f t="shared" si="3"/>
        <v>0</v>
      </c>
      <c r="F14" s="18">
        <f t="shared" si="3"/>
        <v>0</v>
      </c>
      <c r="G14" s="18">
        <f t="shared" si="3"/>
        <v>0</v>
      </c>
      <c r="H14" s="18">
        <f t="shared" si="3"/>
        <v>0</v>
      </c>
      <c r="I14" s="18">
        <f t="shared" si="3"/>
        <v>0</v>
      </c>
      <c r="J14" s="18">
        <f t="shared" si="3"/>
        <v>0</v>
      </c>
      <c r="K14" s="18">
        <f t="shared" si="3"/>
        <v>0</v>
      </c>
      <c r="L14" s="18">
        <f t="shared" si="3"/>
        <v>0</v>
      </c>
      <c r="M14" s="18">
        <f t="shared" si="3"/>
        <v>0</v>
      </c>
      <c r="N14" s="18">
        <f t="shared" si="3"/>
        <v>0</v>
      </c>
      <c r="O14" s="18">
        <f t="shared" si="3"/>
        <v>0</v>
      </c>
      <c r="P14" s="18"/>
    </row>
    <row r="15" spans="1:19" x14ac:dyDescent="0.25">
      <c r="A15" s="10">
        <f t="shared" si="1"/>
        <v>8</v>
      </c>
    </row>
    <row r="16" spans="1:19" x14ac:dyDescent="0.25">
      <c r="A16" s="10">
        <f t="shared" si="1"/>
        <v>9</v>
      </c>
      <c r="B16" s="432" t="s">
        <v>566</v>
      </c>
      <c r="C16" s="433">
        <v>0</v>
      </c>
      <c r="D16" s="433">
        <v>0</v>
      </c>
      <c r="E16" s="433">
        <v>0</v>
      </c>
      <c r="F16" s="433">
        <v>0</v>
      </c>
      <c r="G16" s="433">
        <v>0</v>
      </c>
      <c r="H16" s="433">
        <v>0</v>
      </c>
      <c r="I16" s="433">
        <v>0</v>
      </c>
      <c r="J16" s="433">
        <v>0</v>
      </c>
      <c r="K16" s="433">
        <v>0</v>
      </c>
      <c r="L16" s="433">
        <v>0</v>
      </c>
      <c r="M16" s="433">
        <v>0</v>
      </c>
      <c r="N16" s="433">
        <v>0</v>
      </c>
      <c r="O16" s="433">
        <v>0</v>
      </c>
    </row>
    <row r="17" spans="1:16" x14ac:dyDescent="0.25">
      <c r="A17" s="10">
        <f t="shared" si="1"/>
        <v>10</v>
      </c>
      <c r="B17" s="246" t="s">
        <v>204</v>
      </c>
      <c r="C17" s="27">
        <v>3.0960999999999999E-2</v>
      </c>
      <c r="D17" s="27">
        <v>3.0960999999999999E-2</v>
      </c>
      <c r="E17" s="27">
        <v>3.0960999999999999E-2</v>
      </c>
      <c r="F17" s="27">
        <v>3.0960999999999999E-2</v>
      </c>
      <c r="G17" s="27">
        <v>3.0960999999999999E-2</v>
      </c>
      <c r="H17" s="27">
        <v>3.0960999999999999E-2</v>
      </c>
      <c r="I17" s="27">
        <v>3.0960999999999999E-2</v>
      </c>
      <c r="J17" s="27">
        <v>3.0960999999999999E-2</v>
      </c>
      <c r="K17" s="27">
        <v>3.0960999999999999E-2</v>
      </c>
      <c r="L17" s="27">
        <v>3.0960999999999999E-2</v>
      </c>
      <c r="M17" s="27">
        <v>3.0960999999999999E-2</v>
      </c>
      <c r="N17" s="27">
        <v>3.0960999999999999E-2</v>
      </c>
      <c r="O17" s="27">
        <v>3.0960999999999999E-2</v>
      </c>
    </row>
    <row r="18" spans="1:16" x14ac:dyDescent="0.25">
      <c r="A18" s="10">
        <f t="shared" si="1"/>
        <v>11</v>
      </c>
      <c r="B18" s="246" t="s">
        <v>602</v>
      </c>
      <c r="C18" s="18">
        <f t="shared" ref="C18:O18" si="4">C16*C17</f>
        <v>0</v>
      </c>
      <c r="D18" s="18">
        <f t="shared" si="4"/>
        <v>0</v>
      </c>
      <c r="E18" s="18">
        <f t="shared" si="4"/>
        <v>0</v>
      </c>
      <c r="F18" s="18">
        <f t="shared" si="4"/>
        <v>0</v>
      </c>
      <c r="G18" s="18">
        <f t="shared" si="4"/>
        <v>0</v>
      </c>
      <c r="H18" s="18">
        <f t="shared" si="4"/>
        <v>0</v>
      </c>
      <c r="I18" s="18">
        <f t="shared" si="4"/>
        <v>0</v>
      </c>
      <c r="J18" s="18">
        <f t="shared" si="4"/>
        <v>0</v>
      </c>
      <c r="K18" s="18">
        <f t="shared" si="4"/>
        <v>0</v>
      </c>
      <c r="L18" s="18">
        <f t="shared" si="4"/>
        <v>0</v>
      </c>
      <c r="M18" s="18">
        <f t="shared" si="4"/>
        <v>0</v>
      </c>
      <c r="N18" s="18">
        <f t="shared" si="4"/>
        <v>0</v>
      </c>
      <c r="O18" s="18">
        <f t="shared" si="4"/>
        <v>0</v>
      </c>
    </row>
    <row r="19" spans="1:16" x14ac:dyDescent="0.25">
      <c r="A19" s="10">
        <f t="shared" si="1"/>
        <v>12</v>
      </c>
    </row>
    <row r="20" spans="1:16" x14ac:dyDescent="0.25">
      <c r="A20" s="10">
        <f t="shared" si="1"/>
        <v>13</v>
      </c>
      <c r="B20" s="246" t="s">
        <v>567</v>
      </c>
      <c r="C20" s="18">
        <f>C14+C18</f>
        <v>3745969.7527082055</v>
      </c>
      <c r="D20" s="18">
        <f t="shared" ref="D20:M20" si="5">D14+D18</f>
        <v>0</v>
      </c>
      <c r="E20" s="18">
        <f t="shared" si="5"/>
        <v>0</v>
      </c>
      <c r="F20" s="18">
        <f t="shared" si="5"/>
        <v>0</v>
      </c>
      <c r="G20" s="18">
        <f t="shared" si="5"/>
        <v>0</v>
      </c>
      <c r="H20" s="18">
        <f t="shared" si="5"/>
        <v>0</v>
      </c>
      <c r="I20" s="18">
        <f t="shared" si="5"/>
        <v>0</v>
      </c>
      <c r="J20" s="18">
        <f t="shared" si="5"/>
        <v>0</v>
      </c>
      <c r="K20" s="18">
        <f t="shared" si="5"/>
        <v>0</v>
      </c>
      <c r="L20" s="18">
        <f t="shared" si="5"/>
        <v>0</v>
      </c>
      <c r="M20" s="18">
        <f t="shared" si="5"/>
        <v>0</v>
      </c>
      <c r="N20" s="18">
        <f>N14+N18</f>
        <v>0</v>
      </c>
      <c r="O20" s="18">
        <f>O14+O18</f>
        <v>0</v>
      </c>
    </row>
    <row r="21" spans="1:16" x14ac:dyDescent="0.25">
      <c r="A21" s="10">
        <f t="shared" si="1"/>
        <v>14</v>
      </c>
    </row>
    <row r="22" spans="1:16" x14ac:dyDescent="0.25">
      <c r="A22" s="10">
        <f t="shared" si="1"/>
        <v>15</v>
      </c>
      <c r="B22" s="246" t="s">
        <v>568</v>
      </c>
      <c r="C22" s="18">
        <f>C10-C20</f>
        <v>-160085.10567907011</v>
      </c>
      <c r="D22" s="18">
        <f t="shared" ref="D22:O22" si="6">D10-D20</f>
        <v>0</v>
      </c>
      <c r="E22" s="18">
        <f t="shared" si="6"/>
        <v>0</v>
      </c>
      <c r="F22" s="18">
        <f t="shared" si="6"/>
        <v>0</v>
      </c>
      <c r="G22" s="18">
        <f t="shared" si="6"/>
        <v>0</v>
      </c>
      <c r="H22" s="18">
        <f t="shared" si="6"/>
        <v>0</v>
      </c>
      <c r="I22" s="18">
        <f t="shared" si="6"/>
        <v>0</v>
      </c>
      <c r="J22" s="18">
        <f t="shared" si="6"/>
        <v>0</v>
      </c>
      <c r="K22" s="18">
        <f t="shared" si="6"/>
        <v>0</v>
      </c>
      <c r="L22" s="18">
        <f t="shared" si="6"/>
        <v>0</v>
      </c>
      <c r="M22" s="18">
        <f t="shared" si="6"/>
        <v>0</v>
      </c>
      <c r="N22" s="18">
        <f t="shared" si="6"/>
        <v>0</v>
      </c>
      <c r="O22" s="18">
        <f t="shared" si="6"/>
        <v>0</v>
      </c>
      <c r="P22" s="18"/>
    </row>
    <row r="23" spans="1:16" x14ac:dyDescent="0.25">
      <c r="A23" s="10">
        <f t="shared" si="1"/>
        <v>16</v>
      </c>
      <c r="C23" s="18"/>
      <c r="D23" s="18"/>
      <c r="E23" s="18"/>
      <c r="F23" s="18"/>
      <c r="G23" s="18"/>
      <c r="H23" s="18"/>
      <c r="I23" s="18"/>
      <c r="J23" s="18"/>
      <c r="K23" s="18"/>
      <c r="L23" s="18"/>
      <c r="M23" s="18"/>
      <c r="N23" s="18"/>
      <c r="O23" s="18"/>
      <c r="P23" s="18"/>
    </row>
    <row r="24" spans="1:16" x14ac:dyDescent="0.25">
      <c r="A24" s="10">
        <f t="shared" si="1"/>
        <v>17</v>
      </c>
      <c r="B24" s="246" t="s">
        <v>603</v>
      </c>
      <c r="C24" s="18">
        <v>-525.25815152602877</v>
      </c>
      <c r="D24" s="18">
        <v>-1060.4974555751176</v>
      </c>
      <c r="E24" s="18">
        <v>-1060.4974555751176</v>
      </c>
      <c r="F24" s="18">
        <v>-1060.4974555751176</v>
      </c>
      <c r="G24" s="18">
        <v>-1060.4974555751176</v>
      </c>
      <c r="H24" s="18">
        <v>-1060.4974555751176</v>
      </c>
      <c r="I24" s="18">
        <v>-1060.4974555751176</v>
      </c>
      <c r="J24" s="18">
        <v>-1060.4974555751176</v>
      </c>
      <c r="K24" s="18">
        <v>-1060.4974555751176</v>
      </c>
      <c r="L24" s="18">
        <v>-1060.4974555751176</v>
      </c>
      <c r="M24" s="18">
        <v>-1060.4974555751176</v>
      </c>
      <c r="N24" s="18">
        <v>-1060.4974555751176</v>
      </c>
      <c r="O24" s="18">
        <v>-1060.4974555751176</v>
      </c>
      <c r="P24" s="36"/>
    </row>
    <row r="25" spans="1:16" x14ac:dyDescent="0.25">
      <c r="A25" s="10">
        <f t="shared" si="1"/>
        <v>18</v>
      </c>
    </row>
    <row r="26" spans="1:16" x14ac:dyDescent="0.25">
      <c r="A26" s="10">
        <f t="shared" si="1"/>
        <v>19</v>
      </c>
      <c r="B26" s="246" t="s">
        <v>604</v>
      </c>
      <c r="C26" s="18">
        <f>C22+C24</f>
        <v>-160610.36383059615</v>
      </c>
      <c r="D26" s="18">
        <f t="shared" ref="D26:O26" si="7">C26+D22+D24</f>
        <v>-161670.86128617128</v>
      </c>
      <c r="E26" s="18">
        <f t="shared" si="7"/>
        <v>-162731.3587417464</v>
      </c>
      <c r="F26" s="18">
        <f t="shared" si="7"/>
        <v>-163791.85619732153</v>
      </c>
      <c r="G26" s="18">
        <f t="shared" si="7"/>
        <v>-164852.35365289665</v>
      </c>
      <c r="H26" s="18">
        <f t="shared" si="7"/>
        <v>-165912.85110847178</v>
      </c>
      <c r="I26" s="18">
        <f t="shared" si="7"/>
        <v>-166973.3485640469</v>
      </c>
      <c r="J26" s="18">
        <f t="shared" si="7"/>
        <v>-168033.84601962203</v>
      </c>
      <c r="K26" s="18">
        <f t="shared" si="7"/>
        <v>-169094.34347519715</v>
      </c>
      <c r="L26" s="18">
        <f t="shared" si="7"/>
        <v>-170154.84093077228</v>
      </c>
      <c r="M26" s="18">
        <f t="shared" si="7"/>
        <v>-171215.3383863474</v>
      </c>
      <c r="N26" s="18">
        <f t="shared" si="7"/>
        <v>-172275.83584192253</v>
      </c>
      <c r="O26" s="18">
        <f t="shared" si="7"/>
        <v>-173336.33329749765</v>
      </c>
    </row>
    <row r="27" spans="1:16" x14ac:dyDescent="0.25">
      <c r="A27" s="10">
        <f t="shared" si="1"/>
        <v>20</v>
      </c>
    </row>
    <row r="28" spans="1:16" x14ac:dyDescent="0.25">
      <c r="A28" s="10">
        <f t="shared" si="1"/>
        <v>21</v>
      </c>
      <c r="B28" s="435" t="s">
        <v>571</v>
      </c>
      <c r="C28" s="436">
        <v>1.335E-3</v>
      </c>
      <c r="D28" s="436">
        <v>1.335E-3</v>
      </c>
      <c r="E28" s="436">
        <v>1.335E-3</v>
      </c>
      <c r="F28" s="436">
        <v>1.335E-3</v>
      </c>
      <c r="G28" s="436">
        <v>1.335E-3</v>
      </c>
      <c r="H28" s="436">
        <v>0</v>
      </c>
      <c r="I28" s="436">
        <v>0</v>
      </c>
      <c r="J28" s="436">
        <v>0</v>
      </c>
      <c r="K28" s="436">
        <v>0</v>
      </c>
      <c r="L28" s="436">
        <v>0</v>
      </c>
      <c r="M28" s="436">
        <v>0</v>
      </c>
      <c r="N28" s="436">
        <v>0</v>
      </c>
      <c r="O28" s="436">
        <v>0</v>
      </c>
    </row>
    <row r="29" spans="1:16" x14ac:dyDescent="0.25">
      <c r="A29" s="10">
        <f t="shared" si="1"/>
        <v>22</v>
      </c>
      <c r="C29" s="27"/>
      <c r="D29" s="27"/>
      <c r="E29" s="27"/>
      <c r="F29" s="27"/>
      <c r="G29" s="27"/>
      <c r="H29" s="27"/>
      <c r="I29" s="27"/>
      <c r="J29" s="27"/>
      <c r="K29" s="27"/>
      <c r="L29" s="27"/>
      <c r="M29" s="27"/>
      <c r="N29" s="27"/>
      <c r="O29" s="27"/>
    </row>
    <row r="30" spans="1:16" x14ac:dyDescent="0.25">
      <c r="A30" s="10">
        <f t="shared" si="1"/>
        <v>23</v>
      </c>
      <c r="B30" s="435" t="s">
        <v>605</v>
      </c>
      <c r="C30" s="436">
        <v>0</v>
      </c>
      <c r="D30" s="436">
        <v>0</v>
      </c>
      <c r="E30" s="436">
        <v>0</v>
      </c>
      <c r="F30" s="436">
        <v>0</v>
      </c>
      <c r="G30" s="436">
        <v>0</v>
      </c>
      <c r="H30" s="436">
        <v>0</v>
      </c>
      <c r="I30" s="436">
        <v>0</v>
      </c>
      <c r="J30" s="436">
        <v>0</v>
      </c>
      <c r="K30" s="436">
        <v>0</v>
      </c>
      <c r="L30" s="436">
        <v>0</v>
      </c>
      <c r="M30" s="436">
        <v>0</v>
      </c>
      <c r="N30" s="436">
        <v>0</v>
      </c>
      <c r="O30" s="436">
        <v>0</v>
      </c>
    </row>
    <row r="31" spans="1:16" x14ac:dyDescent="0.25">
      <c r="A31" s="10">
        <f t="shared" si="1"/>
        <v>24</v>
      </c>
      <c r="C31" s="18"/>
      <c r="D31" s="18"/>
      <c r="E31" s="18"/>
      <c r="F31" s="18"/>
      <c r="G31" s="18"/>
      <c r="H31" s="18"/>
      <c r="I31" s="18"/>
      <c r="J31" s="18"/>
      <c r="K31" s="18"/>
      <c r="L31" s="18"/>
      <c r="M31" s="18"/>
      <c r="N31" s="18"/>
      <c r="O31" s="18"/>
    </row>
    <row r="32" spans="1:16" x14ac:dyDescent="0.25">
      <c r="A32" s="10">
        <f t="shared" si="1"/>
        <v>25</v>
      </c>
      <c r="B32" s="246" t="s">
        <v>292</v>
      </c>
      <c r="C32" s="18">
        <f>(C12*C28)+(C16*C30)</f>
        <v>161521.57940200428</v>
      </c>
      <c r="D32" s="18">
        <f t="shared" ref="D32:O32" si="8">(D12*D28)+(D16*D30)</f>
        <v>0</v>
      </c>
      <c r="E32" s="18">
        <f t="shared" si="8"/>
        <v>0</v>
      </c>
      <c r="F32" s="18">
        <f t="shared" si="8"/>
        <v>0</v>
      </c>
      <c r="G32" s="18">
        <f t="shared" si="8"/>
        <v>0</v>
      </c>
      <c r="H32" s="18">
        <f t="shared" si="8"/>
        <v>0</v>
      </c>
      <c r="I32" s="18">
        <f t="shared" si="8"/>
        <v>0</v>
      </c>
      <c r="J32" s="18">
        <f t="shared" si="8"/>
        <v>0</v>
      </c>
      <c r="K32" s="18">
        <f t="shared" si="8"/>
        <v>0</v>
      </c>
      <c r="L32" s="18">
        <f t="shared" si="8"/>
        <v>0</v>
      </c>
      <c r="M32" s="18">
        <f t="shared" si="8"/>
        <v>0</v>
      </c>
      <c r="N32" s="18">
        <f t="shared" si="8"/>
        <v>0</v>
      </c>
      <c r="O32" s="18">
        <f t="shared" si="8"/>
        <v>0</v>
      </c>
    </row>
    <row r="33" spans="1:15" x14ac:dyDescent="0.25">
      <c r="A33" s="10">
        <f t="shared" si="1"/>
        <v>26</v>
      </c>
      <c r="C33" s="18"/>
      <c r="D33" s="18"/>
      <c r="E33" s="18"/>
      <c r="F33" s="18"/>
      <c r="G33" s="18"/>
      <c r="H33" s="18"/>
      <c r="I33" s="18"/>
      <c r="J33" s="18"/>
      <c r="K33" s="18"/>
      <c r="L33" s="18"/>
      <c r="M33" s="18"/>
      <c r="N33" s="18"/>
      <c r="O33" s="18"/>
    </row>
    <row r="34" spans="1:15" x14ac:dyDescent="0.25">
      <c r="A34" s="10">
        <f t="shared" si="1"/>
        <v>27</v>
      </c>
      <c r="B34" s="246" t="s">
        <v>606</v>
      </c>
      <c r="C34" s="18">
        <f>C26-C32</f>
        <v>-322131.94323260046</v>
      </c>
      <c r="D34" s="18">
        <f>C34+D22+D24-D32</f>
        <v>-323192.44068817556</v>
      </c>
      <c r="E34" s="18">
        <f t="shared" ref="E34:O34" si="9">D34+E22+E24-E32</f>
        <v>-324252.93814375065</v>
      </c>
      <c r="F34" s="18">
        <f t="shared" si="9"/>
        <v>-325313.43559932575</v>
      </c>
      <c r="G34" s="18">
        <f t="shared" si="9"/>
        <v>-326373.93305490084</v>
      </c>
      <c r="H34" s="18">
        <f t="shared" si="9"/>
        <v>-327434.43051047594</v>
      </c>
      <c r="I34" s="18">
        <f t="shared" si="9"/>
        <v>-328494.92796605104</v>
      </c>
      <c r="J34" s="18">
        <f t="shared" si="9"/>
        <v>-329555.42542162613</v>
      </c>
      <c r="K34" s="18">
        <f t="shared" si="9"/>
        <v>-330615.92287720123</v>
      </c>
      <c r="L34" s="18">
        <f t="shared" si="9"/>
        <v>-331676.42033277632</v>
      </c>
      <c r="M34" s="18">
        <f t="shared" si="9"/>
        <v>-332736.91778835142</v>
      </c>
      <c r="N34" s="18">
        <f t="shared" si="9"/>
        <v>-333797.41524392652</v>
      </c>
      <c r="O34" s="18">
        <f t="shared" si="9"/>
        <v>-334857.91269950161</v>
      </c>
    </row>
    <row r="35" spans="1:15" x14ac:dyDescent="0.25">
      <c r="A35" s="10">
        <f t="shared" si="1"/>
        <v>28</v>
      </c>
      <c r="C35" s="18"/>
      <c r="D35" s="18"/>
      <c r="E35" s="18"/>
      <c r="F35" s="18"/>
      <c r="G35" s="18"/>
      <c r="H35" s="18"/>
      <c r="I35" s="18"/>
      <c r="J35" s="18"/>
      <c r="K35" s="18"/>
      <c r="L35" s="18"/>
      <c r="M35" s="18"/>
      <c r="N35" s="18"/>
      <c r="O35" s="18"/>
    </row>
    <row r="36" spans="1:15" x14ac:dyDescent="0.25">
      <c r="A36" s="10">
        <f t="shared" si="1"/>
        <v>29</v>
      </c>
      <c r="B36" s="437" t="s">
        <v>607</v>
      </c>
      <c r="C36" s="438">
        <v>0.95437899999999998</v>
      </c>
      <c r="D36" s="438">
        <v>0.95437899999999998</v>
      </c>
      <c r="E36" s="438">
        <v>0.95437899999999998</v>
      </c>
      <c r="F36" s="438">
        <v>0.95437899999999998</v>
      </c>
      <c r="G36" s="438">
        <v>0.95437899999999998</v>
      </c>
      <c r="H36" s="438">
        <v>0.95437899999999998</v>
      </c>
      <c r="I36" s="438">
        <v>0.95437899999999998</v>
      </c>
      <c r="J36" s="438">
        <v>0.95437899999999998</v>
      </c>
      <c r="K36" s="438">
        <v>0.95437899999999998</v>
      </c>
      <c r="L36" s="438">
        <v>0.95437899999999998</v>
      </c>
      <c r="M36" s="438">
        <v>0.95437899999999998</v>
      </c>
      <c r="N36" s="438">
        <v>0.95437899999999998</v>
      </c>
      <c r="O36" s="438">
        <v>0.95437899999999998</v>
      </c>
    </row>
    <row r="37" spans="1:15" x14ac:dyDescent="0.25">
      <c r="A37" s="10">
        <f t="shared" si="1"/>
        <v>30</v>
      </c>
      <c r="C37" s="28"/>
      <c r="D37" s="28"/>
      <c r="E37" s="28"/>
      <c r="F37" s="28"/>
      <c r="G37" s="28"/>
      <c r="H37" s="28"/>
      <c r="I37" s="28"/>
      <c r="J37" s="28"/>
      <c r="K37" s="28"/>
      <c r="L37" s="28"/>
      <c r="M37" s="28"/>
      <c r="N37" s="28"/>
      <c r="O37" s="28"/>
    </row>
    <row r="38" spans="1:15" x14ac:dyDescent="0.25">
      <c r="A38" s="10">
        <f t="shared" si="1"/>
        <v>31</v>
      </c>
      <c r="B38" s="437" t="s">
        <v>608</v>
      </c>
      <c r="C38" s="438">
        <v>0.95238599999999995</v>
      </c>
      <c r="D38" s="438">
        <v>0.95238599999999995</v>
      </c>
      <c r="E38" s="438">
        <v>0.95238599999999995</v>
      </c>
      <c r="F38" s="438">
        <v>0.95238599999999995</v>
      </c>
      <c r="G38" s="438">
        <v>0.95238599999999995</v>
      </c>
      <c r="H38" s="438">
        <v>0.95238599999999995</v>
      </c>
      <c r="I38" s="438">
        <v>0.95238599999999995</v>
      </c>
      <c r="J38" s="438">
        <v>0.95238599999999995</v>
      </c>
      <c r="K38" s="438">
        <v>0.95238599999999995</v>
      </c>
      <c r="L38" s="438">
        <v>0.95238599999999995</v>
      </c>
      <c r="M38" s="438">
        <v>0.95238599999999995</v>
      </c>
      <c r="N38" s="438">
        <v>0.95238599999999995</v>
      </c>
      <c r="O38" s="438">
        <v>0.95238599999999995</v>
      </c>
    </row>
    <row r="39" spans="1:15" x14ac:dyDescent="0.25">
      <c r="A39" s="10">
        <f t="shared" si="1"/>
        <v>32</v>
      </c>
      <c r="C39" s="28"/>
      <c r="D39" s="28"/>
      <c r="E39" s="28"/>
      <c r="F39" s="28"/>
      <c r="G39" s="28"/>
      <c r="H39" s="28"/>
      <c r="I39" s="28"/>
      <c r="J39" s="28"/>
      <c r="K39" s="28"/>
      <c r="L39" s="28"/>
      <c r="M39" s="28"/>
      <c r="N39" s="28"/>
      <c r="O39" s="28"/>
    </row>
    <row r="40" spans="1:15" ht="13.8" thickBot="1" x14ac:dyDescent="0.3">
      <c r="A40" s="10">
        <f t="shared" si="1"/>
        <v>33</v>
      </c>
      <c r="B40" s="246" t="s">
        <v>609</v>
      </c>
      <c r="C40" s="439">
        <f>ROUND(C22*C38,2)</f>
        <v>-152462.81</v>
      </c>
      <c r="D40" s="439">
        <f t="shared" ref="D40:O40" si="10">ROUND(D22*D38,2)</f>
        <v>0</v>
      </c>
      <c r="E40" s="439">
        <f t="shared" si="10"/>
        <v>0</v>
      </c>
      <c r="F40" s="439">
        <f t="shared" si="10"/>
        <v>0</v>
      </c>
      <c r="G40" s="439">
        <f t="shared" si="10"/>
        <v>0</v>
      </c>
      <c r="H40" s="439">
        <f t="shared" si="10"/>
        <v>0</v>
      </c>
      <c r="I40" s="439">
        <f t="shared" si="10"/>
        <v>0</v>
      </c>
      <c r="J40" s="439">
        <f t="shared" si="10"/>
        <v>0</v>
      </c>
      <c r="K40" s="439">
        <f t="shared" si="10"/>
        <v>0</v>
      </c>
      <c r="L40" s="439">
        <f t="shared" si="10"/>
        <v>0</v>
      </c>
      <c r="M40" s="439">
        <f t="shared" si="10"/>
        <v>0</v>
      </c>
      <c r="N40" s="439">
        <f t="shared" si="10"/>
        <v>0</v>
      </c>
      <c r="O40" s="439">
        <f t="shared" si="10"/>
        <v>0</v>
      </c>
    </row>
    <row r="41" spans="1:15" x14ac:dyDescent="0.25">
      <c r="A41" s="10">
        <f t="shared" si="1"/>
        <v>34</v>
      </c>
    </row>
    <row r="42" spans="1:15" ht="13.8" thickBot="1" x14ac:dyDescent="0.3">
      <c r="A42" s="10">
        <f t="shared" si="1"/>
        <v>35</v>
      </c>
      <c r="B42" s="246" t="s">
        <v>610</v>
      </c>
      <c r="C42" s="439">
        <f>ROUND(C32*C36,2)</f>
        <v>154152.79999999999</v>
      </c>
      <c r="D42" s="439">
        <f t="shared" ref="D42:G42" si="11">ROUND(D32*D36,2)</f>
        <v>0</v>
      </c>
      <c r="E42" s="439">
        <f t="shared" si="11"/>
        <v>0</v>
      </c>
      <c r="F42" s="439">
        <f t="shared" si="11"/>
        <v>0</v>
      </c>
      <c r="G42" s="439">
        <f t="shared" si="11"/>
        <v>0</v>
      </c>
      <c r="H42" s="439">
        <f>ROUND(H32*H38,2)</f>
        <v>0</v>
      </c>
      <c r="I42" s="439">
        <f t="shared" ref="I42:O42" si="12">ROUND(I32*I38,2)</f>
        <v>0</v>
      </c>
      <c r="J42" s="439">
        <f t="shared" si="12"/>
        <v>0</v>
      </c>
      <c r="K42" s="439">
        <f t="shared" si="12"/>
        <v>0</v>
      </c>
      <c r="L42" s="439">
        <f t="shared" si="12"/>
        <v>0</v>
      </c>
      <c r="M42" s="439">
        <f t="shared" si="12"/>
        <v>0</v>
      </c>
      <c r="N42" s="439">
        <f t="shared" si="12"/>
        <v>0</v>
      </c>
      <c r="O42" s="439">
        <f t="shared" si="12"/>
        <v>0</v>
      </c>
    </row>
    <row r="43" spans="1:15" x14ac:dyDescent="0.25">
      <c r="A43" s="10">
        <f t="shared" si="1"/>
        <v>36</v>
      </c>
    </row>
    <row r="44" spans="1:15" s="432" customFormat="1" x14ac:dyDescent="0.25">
      <c r="A44" s="10">
        <f t="shared" si="1"/>
        <v>37</v>
      </c>
      <c r="B44" s="432" t="s">
        <v>611</v>
      </c>
    </row>
    <row r="45" spans="1:15" s="435" customFormat="1" x14ac:dyDescent="0.25">
      <c r="A45" s="10">
        <f t="shared" si="1"/>
        <v>38</v>
      </c>
      <c r="B45" s="435" t="s">
        <v>612</v>
      </c>
    </row>
    <row r="46" spans="1:15" s="437" customFormat="1" x14ac:dyDescent="0.25">
      <c r="A46" s="10">
        <f t="shared" si="1"/>
        <v>39</v>
      </c>
      <c r="B46" s="437" t="s">
        <v>613</v>
      </c>
    </row>
    <row r="47" spans="1:15" x14ac:dyDescent="0.25">
      <c r="A47" s="414"/>
    </row>
    <row r="48" spans="1:15" x14ac:dyDescent="0.25">
      <c r="A48" s="10"/>
    </row>
    <row r="49" spans="1:9" x14ac:dyDescent="0.25">
      <c r="A49" s="10"/>
      <c r="I49" s="18"/>
    </row>
    <row r="50" spans="1:9" x14ac:dyDescent="0.25">
      <c r="A50" s="10"/>
    </row>
    <row r="51" spans="1:9" x14ac:dyDescent="0.25">
      <c r="A51" s="10"/>
    </row>
    <row r="52" spans="1:9" x14ac:dyDescent="0.25">
      <c r="A52" s="10"/>
    </row>
    <row r="53" spans="1:9" x14ac:dyDescent="0.25">
      <c r="A53" s="10"/>
    </row>
    <row r="54" spans="1:9" x14ac:dyDescent="0.25">
      <c r="A54" s="10"/>
    </row>
    <row r="55" spans="1:9" x14ac:dyDescent="0.25">
      <c r="A55" s="10"/>
    </row>
    <row r="56" spans="1:9" x14ac:dyDescent="0.25">
      <c r="A56" s="10"/>
    </row>
    <row r="57" spans="1:9" x14ac:dyDescent="0.25">
      <c r="A57" s="10"/>
    </row>
    <row r="58" spans="1:9" x14ac:dyDescent="0.25">
      <c r="A58" s="10"/>
    </row>
    <row r="59" spans="1:9" x14ac:dyDescent="0.25">
      <c r="A59" s="10"/>
    </row>
    <row r="60" spans="1:9" x14ac:dyDescent="0.25">
      <c r="A60" s="10"/>
    </row>
    <row r="61" spans="1:9" x14ac:dyDescent="0.25">
      <c r="A61" s="10"/>
    </row>
    <row r="62" spans="1:9" x14ac:dyDescent="0.25">
      <c r="A62" s="10"/>
    </row>
    <row r="63" spans="1:9" x14ac:dyDescent="0.25">
      <c r="A63" s="10"/>
    </row>
    <row r="64" spans="1:9" x14ac:dyDescent="0.25">
      <c r="A64" s="10"/>
    </row>
    <row r="65" spans="1:1" x14ac:dyDescent="0.25">
      <c r="A65" s="10"/>
    </row>
    <row r="66" spans="1:1" x14ac:dyDescent="0.25">
      <c r="A66" s="10"/>
    </row>
    <row r="67" spans="1:1" x14ac:dyDescent="0.25">
      <c r="A67" s="10"/>
    </row>
    <row r="68" spans="1:1" x14ac:dyDescent="0.25">
      <c r="A68" s="10"/>
    </row>
    <row r="69" spans="1:1" x14ac:dyDescent="0.25">
      <c r="A69" s="10"/>
    </row>
    <row r="70" spans="1:1" x14ac:dyDescent="0.25">
      <c r="A70" s="10"/>
    </row>
    <row r="71" spans="1:1" x14ac:dyDescent="0.25">
      <c r="A71" s="10"/>
    </row>
    <row r="72" spans="1:1" x14ac:dyDescent="0.25">
      <c r="A72" s="10"/>
    </row>
    <row r="73" spans="1:1" x14ac:dyDescent="0.25">
      <c r="A73" s="10"/>
    </row>
    <row r="74" spans="1:1" x14ac:dyDescent="0.25">
      <c r="A74" s="10"/>
    </row>
    <row r="75" spans="1:1" x14ac:dyDescent="0.25">
      <c r="A75" s="10"/>
    </row>
    <row r="76" spans="1:1" x14ac:dyDescent="0.25">
      <c r="A76" s="10"/>
    </row>
    <row r="77" spans="1:1" x14ac:dyDescent="0.25">
      <c r="A77" s="10"/>
    </row>
    <row r="78" spans="1:1" x14ac:dyDescent="0.25">
      <c r="A78" s="10"/>
    </row>
    <row r="79" spans="1:1" x14ac:dyDescent="0.25">
      <c r="A79" s="10"/>
    </row>
    <row r="80" spans="1:1" x14ac:dyDescent="0.25">
      <c r="A80" s="10"/>
    </row>
    <row r="81" spans="1:1" x14ac:dyDescent="0.25">
      <c r="A81" s="10"/>
    </row>
    <row r="82" spans="1:1" x14ac:dyDescent="0.25">
      <c r="A82" s="10"/>
    </row>
    <row r="83" spans="1:1" x14ac:dyDescent="0.25">
      <c r="A83" s="10"/>
    </row>
    <row r="84" spans="1:1" x14ac:dyDescent="0.25">
      <c r="A84" s="10"/>
    </row>
    <row r="85" spans="1:1" x14ac:dyDescent="0.25">
      <c r="A85" s="10"/>
    </row>
    <row r="86" spans="1:1" x14ac:dyDescent="0.25">
      <c r="A86" s="10"/>
    </row>
    <row r="87" spans="1:1" x14ac:dyDescent="0.25">
      <c r="A87" s="10"/>
    </row>
    <row r="88" spans="1:1" x14ac:dyDescent="0.25">
      <c r="A88" s="10"/>
    </row>
    <row r="89" spans="1:1" x14ac:dyDescent="0.25">
      <c r="A89" s="10"/>
    </row>
    <row r="90" spans="1:1" x14ac:dyDescent="0.25">
      <c r="A90" s="10"/>
    </row>
    <row r="91" spans="1:1" x14ac:dyDescent="0.25">
      <c r="A91" s="10"/>
    </row>
  </sheetData>
  <printOptions horizontalCentered="1"/>
  <pageMargins left="0.45" right="0.45" top="0.75" bottom="0.75" header="0.3" footer="0.3"/>
  <pageSetup scale="55" orientation="landscape" blackAndWhite="1" horizontalDpi="1200" verticalDpi="1200" r:id="rId1"/>
  <headerFooter>
    <oddHeader>&amp;RAdvice No. 2018-xx
Workpaper No. 6</oddHeader>
    <oddFooter>&amp;L&amp;F
&amp;A&amp;R&amp;D</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S91"/>
  <sheetViews>
    <sheetView zoomScaleNormal="100" workbookViewId="0">
      <pane xSplit="2" ySplit="6" topLeftCell="C7" activePane="bottomRight" state="frozen"/>
      <selection activeCell="C48" sqref="C48"/>
      <selection pane="topRight" activeCell="C48" sqref="C48"/>
      <selection pane="bottomLeft" activeCell="C48" sqref="C48"/>
      <selection pane="bottomRight" activeCell="C48" sqref="C48"/>
    </sheetView>
  </sheetViews>
  <sheetFormatPr defaultColWidth="9.109375" defaultRowHeight="13.2" x14ac:dyDescent="0.25"/>
  <cols>
    <col min="1" max="1" width="5.5546875" style="246" bestFit="1" customWidth="1"/>
    <col min="2" max="2" width="41" style="246" customWidth="1"/>
    <col min="3" max="15" width="14.109375" style="246" customWidth="1"/>
    <col min="16" max="16" width="12.33203125" style="246" customWidth="1"/>
    <col min="17" max="16384" width="9.109375" style="246"/>
  </cols>
  <sheetData>
    <row r="1" spans="1:19" x14ac:dyDescent="0.25">
      <c r="A1" s="275" t="s">
        <v>0</v>
      </c>
      <c r="B1" s="275"/>
      <c r="C1" s="275"/>
      <c r="D1" s="275"/>
      <c r="E1" s="275"/>
      <c r="F1" s="275"/>
      <c r="G1" s="275"/>
      <c r="H1" s="275"/>
      <c r="I1" s="275"/>
      <c r="J1" s="275"/>
      <c r="K1" s="275"/>
      <c r="L1" s="275"/>
      <c r="M1" s="275"/>
      <c r="N1" s="275"/>
    </row>
    <row r="2" spans="1:19" x14ac:dyDescent="0.25">
      <c r="A2" s="275" t="s">
        <v>1</v>
      </c>
      <c r="B2" s="275"/>
      <c r="C2" s="275"/>
      <c r="D2" s="275"/>
      <c r="E2" s="275"/>
      <c r="F2" s="275"/>
      <c r="G2" s="275"/>
      <c r="H2" s="275"/>
      <c r="I2" s="275"/>
      <c r="J2" s="275"/>
      <c r="K2" s="275"/>
      <c r="L2" s="275"/>
      <c r="M2" s="275"/>
      <c r="N2" s="275"/>
    </row>
    <row r="3" spans="1:19" x14ac:dyDescent="0.25">
      <c r="A3" s="275" t="s">
        <v>598</v>
      </c>
      <c r="B3" s="275"/>
      <c r="C3" s="275"/>
      <c r="D3" s="275"/>
      <c r="E3" s="275"/>
      <c r="F3" s="275"/>
      <c r="G3" s="275"/>
      <c r="H3" s="275"/>
      <c r="I3" s="275"/>
      <c r="J3" s="275"/>
      <c r="K3" s="275"/>
      <c r="L3" s="275"/>
      <c r="M3" s="275"/>
      <c r="N3" s="275"/>
    </row>
    <row r="4" spans="1:19" x14ac:dyDescent="0.25">
      <c r="A4" s="275" t="s">
        <v>112</v>
      </c>
      <c r="B4" s="275"/>
      <c r="C4" s="275"/>
      <c r="D4" s="275"/>
      <c r="E4" s="275"/>
      <c r="F4" s="275"/>
      <c r="G4" s="275"/>
      <c r="H4" s="275"/>
      <c r="I4" s="275"/>
      <c r="J4" s="275"/>
      <c r="K4" s="275"/>
      <c r="L4" s="275"/>
      <c r="M4" s="275"/>
      <c r="N4" s="275"/>
      <c r="O4" s="275"/>
      <c r="P4" s="275"/>
    </row>
    <row r="5" spans="1:19" x14ac:dyDescent="0.25">
      <c r="C5" s="428"/>
    </row>
    <row r="6" spans="1:19" ht="25.5" customHeight="1" x14ac:dyDescent="0.25">
      <c r="A6" s="429" t="s">
        <v>56</v>
      </c>
      <c r="B6" s="383"/>
      <c r="C6" s="384">
        <v>43070</v>
      </c>
      <c r="D6" s="384">
        <f t="shared" ref="D6:O6" si="0">EDATE(C6,1)</f>
        <v>43101</v>
      </c>
      <c r="E6" s="384">
        <f t="shared" si="0"/>
        <v>43132</v>
      </c>
      <c r="F6" s="384">
        <f t="shared" si="0"/>
        <v>43160</v>
      </c>
      <c r="G6" s="384">
        <f t="shared" si="0"/>
        <v>43191</v>
      </c>
      <c r="H6" s="384">
        <f t="shared" si="0"/>
        <v>43221</v>
      </c>
      <c r="I6" s="384">
        <f t="shared" si="0"/>
        <v>43252</v>
      </c>
      <c r="J6" s="384">
        <f t="shared" si="0"/>
        <v>43282</v>
      </c>
      <c r="K6" s="384">
        <f t="shared" si="0"/>
        <v>43313</v>
      </c>
      <c r="L6" s="384">
        <f t="shared" si="0"/>
        <v>43344</v>
      </c>
      <c r="M6" s="384">
        <f t="shared" si="0"/>
        <v>43374</v>
      </c>
      <c r="N6" s="384">
        <f t="shared" si="0"/>
        <v>43405</v>
      </c>
      <c r="O6" s="384">
        <f t="shared" si="0"/>
        <v>43435</v>
      </c>
      <c r="P6" s="430"/>
      <c r="Q6" s="431"/>
      <c r="R6" s="431"/>
      <c r="S6" s="431"/>
    </row>
    <row r="7" spans="1:19" x14ac:dyDescent="0.25">
      <c r="A7" s="10"/>
      <c r="B7" s="10"/>
      <c r="C7" s="10"/>
      <c r="D7" s="10"/>
      <c r="E7" s="10"/>
      <c r="F7" s="10"/>
      <c r="G7" s="10"/>
      <c r="H7" s="10"/>
      <c r="I7" s="10"/>
      <c r="J7" s="10"/>
      <c r="K7" s="10"/>
      <c r="L7" s="10"/>
      <c r="M7" s="10"/>
      <c r="N7" s="10"/>
      <c r="O7" s="10"/>
    </row>
    <row r="8" spans="1:19" x14ac:dyDescent="0.25">
      <c r="A8" s="10">
        <v>1</v>
      </c>
      <c r="B8" s="432" t="s">
        <v>86</v>
      </c>
      <c r="C8" s="433">
        <v>7931</v>
      </c>
      <c r="D8" s="433"/>
      <c r="E8" s="433"/>
      <c r="F8" s="433"/>
      <c r="G8" s="433"/>
      <c r="H8" s="433"/>
      <c r="I8" s="433"/>
      <c r="J8" s="433"/>
      <c r="K8" s="433"/>
      <c r="L8" s="433"/>
      <c r="M8" s="433"/>
      <c r="N8" s="433"/>
      <c r="O8" s="433"/>
      <c r="P8" s="434"/>
    </row>
    <row r="9" spans="1:19" x14ac:dyDescent="0.25">
      <c r="A9" s="10">
        <f>A8+1</f>
        <v>2</v>
      </c>
      <c r="B9" s="246" t="s">
        <v>600</v>
      </c>
      <c r="C9" s="36">
        <v>467.42518127117881</v>
      </c>
      <c r="D9" s="36">
        <v>1059.1324362905571</v>
      </c>
      <c r="E9" s="36">
        <v>971.20698556083789</v>
      </c>
      <c r="F9" s="36">
        <v>1062.8999500086138</v>
      </c>
      <c r="G9" s="36">
        <v>846.40635669684934</v>
      </c>
      <c r="H9" s="36">
        <v>904.8165526333072</v>
      </c>
      <c r="I9" s="36">
        <v>963.64966145090727</v>
      </c>
      <c r="J9" s="36">
        <v>987.12127943093151</v>
      </c>
      <c r="K9" s="36">
        <v>940.23712631017042</v>
      </c>
      <c r="L9" s="36">
        <v>1003.3412951498276</v>
      </c>
      <c r="M9" s="36">
        <v>956.25282034214081</v>
      </c>
      <c r="N9" s="36">
        <v>975.92625770996824</v>
      </c>
      <c r="O9" s="36">
        <v>1114.6292784158879</v>
      </c>
      <c r="P9" s="36"/>
    </row>
    <row r="10" spans="1:19" x14ac:dyDescent="0.25">
      <c r="A10" s="10">
        <f t="shared" ref="A10:A46" si="1">A9+1</f>
        <v>3</v>
      </c>
      <c r="B10" s="246" t="s">
        <v>601</v>
      </c>
      <c r="C10" s="18">
        <f t="shared" ref="C10:O10" si="2">C8*C9</f>
        <v>3707149.1126617193</v>
      </c>
      <c r="D10" s="18">
        <f t="shared" si="2"/>
        <v>0</v>
      </c>
      <c r="E10" s="18">
        <f t="shared" si="2"/>
        <v>0</v>
      </c>
      <c r="F10" s="18">
        <f t="shared" si="2"/>
        <v>0</v>
      </c>
      <c r="G10" s="18">
        <f t="shared" si="2"/>
        <v>0</v>
      </c>
      <c r="H10" s="18">
        <f t="shared" si="2"/>
        <v>0</v>
      </c>
      <c r="I10" s="18">
        <f t="shared" si="2"/>
        <v>0</v>
      </c>
      <c r="J10" s="18">
        <f t="shared" si="2"/>
        <v>0</v>
      </c>
      <c r="K10" s="18">
        <f t="shared" si="2"/>
        <v>0</v>
      </c>
      <c r="L10" s="18">
        <f t="shared" si="2"/>
        <v>0</v>
      </c>
      <c r="M10" s="18">
        <f t="shared" si="2"/>
        <v>0</v>
      </c>
      <c r="N10" s="18">
        <f t="shared" si="2"/>
        <v>0</v>
      </c>
      <c r="O10" s="18">
        <f t="shared" si="2"/>
        <v>0</v>
      </c>
      <c r="P10" s="18"/>
    </row>
    <row r="11" spans="1:19" x14ac:dyDescent="0.25">
      <c r="A11" s="10">
        <f t="shared" si="1"/>
        <v>4</v>
      </c>
    </row>
    <row r="12" spans="1:19" x14ac:dyDescent="0.25">
      <c r="A12" s="10">
        <f t="shared" si="1"/>
        <v>5</v>
      </c>
      <c r="B12" s="432" t="s">
        <v>564</v>
      </c>
      <c r="C12" s="433">
        <v>119510423.71096371</v>
      </c>
      <c r="D12" s="433"/>
      <c r="E12" s="433"/>
      <c r="F12" s="433"/>
      <c r="G12" s="433"/>
      <c r="H12" s="433"/>
      <c r="I12" s="433"/>
      <c r="J12" s="433"/>
      <c r="K12" s="433"/>
      <c r="L12" s="433"/>
      <c r="M12" s="433"/>
      <c r="N12" s="433"/>
      <c r="O12" s="433"/>
      <c r="P12" s="434"/>
    </row>
    <row r="13" spans="1:19" x14ac:dyDescent="0.25">
      <c r="A13" s="10">
        <f t="shared" si="1"/>
        <v>6</v>
      </c>
      <c r="B13" s="246" t="s">
        <v>204</v>
      </c>
      <c r="C13" s="27">
        <v>3.0816E-2</v>
      </c>
      <c r="D13" s="27">
        <v>3.0816E-2</v>
      </c>
      <c r="E13" s="27">
        <v>3.0816E-2</v>
      </c>
      <c r="F13" s="27">
        <v>3.0816E-2</v>
      </c>
      <c r="G13" s="27">
        <v>3.0816E-2</v>
      </c>
      <c r="H13" s="27">
        <v>3.0816E-2</v>
      </c>
      <c r="I13" s="27">
        <v>3.0816E-2</v>
      </c>
      <c r="J13" s="27">
        <v>3.0816E-2</v>
      </c>
      <c r="K13" s="27">
        <v>3.0816E-2</v>
      </c>
      <c r="L13" s="27">
        <v>3.0816E-2</v>
      </c>
      <c r="M13" s="27">
        <v>3.0816E-2</v>
      </c>
      <c r="N13" s="27">
        <v>3.0816E-2</v>
      </c>
      <c r="O13" s="27">
        <v>3.0816E-2</v>
      </c>
      <c r="P13" s="28"/>
    </row>
    <row r="14" spans="1:19" x14ac:dyDescent="0.25">
      <c r="A14" s="10">
        <f t="shared" si="1"/>
        <v>7</v>
      </c>
      <c r="B14" s="246" t="s">
        <v>602</v>
      </c>
      <c r="C14" s="18">
        <f t="shared" ref="C14:O14" si="3">C12*C13</f>
        <v>3682833.2170770578</v>
      </c>
      <c r="D14" s="18">
        <f t="shared" si="3"/>
        <v>0</v>
      </c>
      <c r="E14" s="18">
        <f t="shared" si="3"/>
        <v>0</v>
      </c>
      <c r="F14" s="18">
        <f t="shared" si="3"/>
        <v>0</v>
      </c>
      <c r="G14" s="18">
        <f t="shared" si="3"/>
        <v>0</v>
      </c>
      <c r="H14" s="18">
        <f t="shared" si="3"/>
        <v>0</v>
      </c>
      <c r="I14" s="18">
        <f t="shared" si="3"/>
        <v>0</v>
      </c>
      <c r="J14" s="18">
        <f t="shared" si="3"/>
        <v>0</v>
      </c>
      <c r="K14" s="18">
        <f t="shared" si="3"/>
        <v>0</v>
      </c>
      <c r="L14" s="18">
        <f t="shared" si="3"/>
        <v>0</v>
      </c>
      <c r="M14" s="18">
        <f t="shared" si="3"/>
        <v>0</v>
      </c>
      <c r="N14" s="18">
        <f t="shared" si="3"/>
        <v>0</v>
      </c>
      <c r="O14" s="18">
        <f t="shared" si="3"/>
        <v>0</v>
      </c>
      <c r="P14" s="18"/>
    </row>
    <row r="15" spans="1:19" x14ac:dyDescent="0.25">
      <c r="A15" s="10">
        <f t="shared" si="1"/>
        <v>8</v>
      </c>
    </row>
    <row r="16" spans="1:19" x14ac:dyDescent="0.25">
      <c r="A16" s="10">
        <f t="shared" si="1"/>
        <v>9</v>
      </c>
      <c r="B16" s="432" t="s">
        <v>566</v>
      </c>
      <c r="C16" s="433">
        <v>0</v>
      </c>
      <c r="D16" s="433">
        <v>0</v>
      </c>
      <c r="E16" s="433">
        <v>0</v>
      </c>
      <c r="F16" s="433">
        <v>0</v>
      </c>
      <c r="G16" s="433">
        <v>0</v>
      </c>
      <c r="H16" s="433">
        <v>0</v>
      </c>
      <c r="I16" s="433">
        <v>0</v>
      </c>
      <c r="J16" s="433">
        <v>0</v>
      </c>
      <c r="K16" s="433">
        <v>0</v>
      </c>
      <c r="L16" s="433">
        <v>0</v>
      </c>
      <c r="M16" s="433">
        <v>0</v>
      </c>
      <c r="N16" s="433">
        <v>0</v>
      </c>
      <c r="O16" s="433">
        <v>0</v>
      </c>
    </row>
    <row r="17" spans="1:16" x14ac:dyDescent="0.25">
      <c r="A17" s="10">
        <f t="shared" si="1"/>
        <v>10</v>
      </c>
      <c r="B17" s="246" t="s">
        <v>204</v>
      </c>
      <c r="C17" s="27">
        <v>3.0816E-2</v>
      </c>
      <c r="D17" s="27">
        <v>3.0816E-2</v>
      </c>
      <c r="E17" s="27">
        <v>3.0816E-2</v>
      </c>
      <c r="F17" s="27">
        <v>3.0816E-2</v>
      </c>
      <c r="G17" s="27">
        <v>3.0816E-2</v>
      </c>
      <c r="H17" s="27">
        <v>3.0816E-2</v>
      </c>
      <c r="I17" s="27">
        <v>3.0816E-2</v>
      </c>
      <c r="J17" s="27">
        <v>3.0816E-2</v>
      </c>
      <c r="K17" s="27">
        <v>3.0816E-2</v>
      </c>
      <c r="L17" s="27">
        <v>3.0816E-2</v>
      </c>
      <c r="M17" s="27">
        <v>3.0816E-2</v>
      </c>
      <c r="N17" s="27">
        <v>3.0816E-2</v>
      </c>
      <c r="O17" s="27">
        <v>3.0816E-2</v>
      </c>
    </row>
    <row r="18" spans="1:16" x14ac:dyDescent="0.25">
      <c r="A18" s="10">
        <f t="shared" si="1"/>
        <v>11</v>
      </c>
      <c r="B18" s="246" t="s">
        <v>602</v>
      </c>
      <c r="C18" s="18">
        <f t="shared" ref="C18:O18" si="4">C16*C17</f>
        <v>0</v>
      </c>
      <c r="D18" s="18">
        <f t="shared" si="4"/>
        <v>0</v>
      </c>
      <c r="E18" s="18">
        <f t="shared" si="4"/>
        <v>0</v>
      </c>
      <c r="F18" s="18">
        <f t="shared" si="4"/>
        <v>0</v>
      </c>
      <c r="G18" s="18">
        <f t="shared" si="4"/>
        <v>0</v>
      </c>
      <c r="H18" s="18">
        <f t="shared" si="4"/>
        <v>0</v>
      </c>
      <c r="I18" s="18">
        <f t="shared" si="4"/>
        <v>0</v>
      </c>
      <c r="J18" s="18">
        <f t="shared" si="4"/>
        <v>0</v>
      </c>
      <c r="K18" s="18">
        <f t="shared" si="4"/>
        <v>0</v>
      </c>
      <c r="L18" s="18">
        <f t="shared" si="4"/>
        <v>0</v>
      </c>
      <c r="M18" s="18">
        <f t="shared" si="4"/>
        <v>0</v>
      </c>
      <c r="N18" s="18">
        <f t="shared" si="4"/>
        <v>0</v>
      </c>
      <c r="O18" s="18">
        <f t="shared" si="4"/>
        <v>0</v>
      </c>
    </row>
    <row r="19" spans="1:16" x14ac:dyDescent="0.25">
      <c r="A19" s="10">
        <f t="shared" si="1"/>
        <v>12</v>
      </c>
    </row>
    <row r="20" spans="1:16" x14ac:dyDescent="0.25">
      <c r="A20" s="10">
        <f t="shared" si="1"/>
        <v>13</v>
      </c>
      <c r="B20" s="246" t="s">
        <v>567</v>
      </c>
      <c r="C20" s="18">
        <f>C14+C18</f>
        <v>3682833.2170770578</v>
      </c>
      <c r="D20" s="18">
        <f t="shared" ref="D20:M20" si="5">D14+D18</f>
        <v>0</v>
      </c>
      <c r="E20" s="18">
        <f t="shared" si="5"/>
        <v>0</v>
      </c>
      <c r="F20" s="18">
        <f t="shared" si="5"/>
        <v>0</v>
      </c>
      <c r="G20" s="18">
        <f t="shared" si="5"/>
        <v>0</v>
      </c>
      <c r="H20" s="18">
        <f t="shared" si="5"/>
        <v>0</v>
      </c>
      <c r="I20" s="18">
        <f t="shared" si="5"/>
        <v>0</v>
      </c>
      <c r="J20" s="18">
        <f t="shared" si="5"/>
        <v>0</v>
      </c>
      <c r="K20" s="18">
        <f t="shared" si="5"/>
        <v>0</v>
      </c>
      <c r="L20" s="18">
        <f t="shared" si="5"/>
        <v>0</v>
      </c>
      <c r="M20" s="18">
        <f t="shared" si="5"/>
        <v>0</v>
      </c>
      <c r="N20" s="18">
        <f>N14+N18</f>
        <v>0</v>
      </c>
      <c r="O20" s="18">
        <f>O14+O18</f>
        <v>0</v>
      </c>
    </row>
    <row r="21" spans="1:16" x14ac:dyDescent="0.25">
      <c r="A21" s="10">
        <f t="shared" si="1"/>
        <v>14</v>
      </c>
    </row>
    <row r="22" spans="1:16" x14ac:dyDescent="0.25">
      <c r="A22" s="10">
        <f t="shared" si="1"/>
        <v>15</v>
      </c>
      <c r="B22" s="246" t="s">
        <v>568</v>
      </c>
      <c r="C22" s="18">
        <f>C10-C20</f>
        <v>24315.895584661514</v>
      </c>
      <c r="D22" s="18">
        <f t="shared" ref="D22:O22" si="6">D10-D20</f>
        <v>0</v>
      </c>
      <c r="E22" s="18">
        <f t="shared" si="6"/>
        <v>0</v>
      </c>
      <c r="F22" s="18">
        <f t="shared" si="6"/>
        <v>0</v>
      </c>
      <c r="G22" s="18">
        <f t="shared" si="6"/>
        <v>0</v>
      </c>
      <c r="H22" s="18">
        <f t="shared" si="6"/>
        <v>0</v>
      </c>
      <c r="I22" s="18">
        <f t="shared" si="6"/>
        <v>0</v>
      </c>
      <c r="J22" s="18">
        <f t="shared" si="6"/>
        <v>0</v>
      </c>
      <c r="K22" s="18">
        <f t="shared" si="6"/>
        <v>0</v>
      </c>
      <c r="L22" s="18">
        <f t="shared" si="6"/>
        <v>0</v>
      </c>
      <c r="M22" s="18">
        <f t="shared" si="6"/>
        <v>0</v>
      </c>
      <c r="N22" s="18">
        <f t="shared" si="6"/>
        <v>0</v>
      </c>
      <c r="O22" s="18">
        <f t="shared" si="6"/>
        <v>0</v>
      </c>
      <c r="P22" s="18"/>
    </row>
    <row r="23" spans="1:16" x14ac:dyDescent="0.25">
      <c r="A23" s="10">
        <f t="shared" si="1"/>
        <v>16</v>
      </c>
      <c r="C23" s="18"/>
      <c r="D23" s="18"/>
      <c r="E23" s="18"/>
      <c r="F23" s="18"/>
      <c r="G23" s="18"/>
      <c r="H23" s="18"/>
      <c r="I23" s="18"/>
      <c r="J23" s="18"/>
      <c r="K23" s="18"/>
      <c r="L23" s="18"/>
      <c r="M23" s="18"/>
      <c r="N23" s="18"/>
      <c r="O23" s="18"/>
      <c r="P23" s="18"/>
    </row>
    <row r="24" spans="1:16" x14ac:dyDescent="0.25">
      <c r="A24" s="10">
        <f t="shared" si="1"/>
        <v>17</v>
      </c>
      <c r="B24" s="246" t="s">
        <v>603</v>
      </c>
      <c r="C24" s="18">
        <v>-214.03711678717517</v>
      </c>
      <c r="D24" s="18">
        <v>-432.14144719500928</v>
      </c>
      <c r="E24" s="18">
        <v>-432.14144719500928</v>
      </c>
      <c r="F24" s="18">
        <v>-432.14144719500928</v>
      </c>
      <c r="G24" s="18">
        <v>-432.14144719500928</v>
      </c>
      <c r="H24" s="18">
        <v>-432.14144719500928</v>
      </c>
      <c r="I24" s="18">
        <v>-432.14144719500928</v>
      </c>
      <c r="J24" s="18">
        <v>-432.14144719500928</v>
      </c>
      <c r="K24" s="18">
        <v>-432.14144719500928</v>
      </c>
      <c r="L24" s="18">
        <v>-432.14144719500928</v>
      </c>
      <c r="M24" s="18">
        <v>-432.14144719500928</v>
      </c>
      <c r="N24" s="18">
        <v>-432.14144719500928</v>
      </c>
      <c r="O24" s="18">
        <v>-432.14144719500928</v>
      </c>
      <c r="P24" s="36"/>
    </row>
    <row r="25" spans="1:16" x14ac:dyDescent="0.25">
      <c r="A25" s="10">
        <f t="shared" si="1"/>
        <v>18</v>
      </c>
    </row>
    <row r="26" spans="1:16" x14ac:dyDescent="0.25">
      <c r="A26" s="10">
        <f t="shared" si="1"/>
        <v>19</v>
      </c>
      <c r="B26" s="246" t="s">
        <v>604</v>
      </c>
      <c r="C26" s="18">
        <f>C22+C24</f>
        <v>24101.858467874339</v>
      </c>
      <c r="D26" s="18">
        <f t="shared" ref="D26:O26" si="7">C26+D22+D24</f>
        <v>23669.717020679331</v>
      </c>
      <c r="E26" s="18">
        <f t="shared" si="7"/>
        <v>23237.575573484322</v>
      </c>
      <c r="F26" s="18">
        <f t="shared" si="7"/>
        <v>22805.434126289314</v>
      </c>
      <c r="G26" s="18">
        <f t="shared" si="7"/>
        <v>22373.292679094306</v>
      </c>
      <c r="H26" s="18">
        <f t="shared" si="7"/>
        <v>21941.151231899297</v>
      </c>
      <c r="I26" s="18">
        <f t="shared" si="7"/>
        <v>21509.009784704289</v>
      </c>
      <c r="J26" s="18">
        <f t="shared" si="7"/>
        <v>21076.868337509281</v>
      </c>
      <c r="K26" s="18">
        <f t="shared" si="7"/>
        <v>20644.726890314272</v>
      </c>
      <c r="L26" s="18">
        <f t="shared" si="7"/>
        <v>20212.585443119264</v>
      </c>
      <c r="M26" s="18">
        <f t="shared" si="7"/>
        <v>19780.443995924255</v>
      </c>
      <c r="N26" s="18">
        <f t="shared" si="7"/>
        <v>19348.302548729247</v>
      </c>
      <c r="O26" s="18">
        <f t="shared" si="7"/>
        <v>18916.161101534239</v>
      </c>
    </row>
    <row r="27" spans="1:16" x14ac:dyDescent="0.25">
      <c r="A27" s="10">
        <f t="shared" si="1"/>
        <v>20</v>
      </c>
    </row>
    <row r="28" spans="1:16" x14ac:dyDescent="0.25">
      <c r="A28" s="10">
        <f t="shared" si="1"/>
        <v>21</v>
      </c>
      <c r="B28" s="435" t="s">
        <v>571</v>
      </c>
      <c r="C28" s="436">
        <v>1.335E-3</v>
      </c>
      <c r="D28" s="436">
        <v>1.335E-3</v>
      </c>
      <c r="E28" s="436">
        <v>1.335E-3</v>
      </c>
      <c r="F28" s="436">
        <v>1.335E-3</v>
      </c>
      <c r="G28" s="436">
        <v>1.335E-3</v>
      </c>
      <c r="H28" s="436">
        <v>0</v>
      </c>
      <c r="I28" s="436">
        <v>0</v>
      </c>
      <c r="J28" s="436">
        <v>0</v>
      </c>
      <c r="K28" s="436">
        <v>0</v>
      </c>
      <c r="L28" s="436">
        <v>0</v>
      </c>
      <c r="M28" s="436">
        <v>0</v>
      </c>
      <c r="N28" s="436">
        <v>0</v>
      </c>
      <c r="O28" s="436">
        <v>0</v>
      </c>
    </row>
    <row r="29" spans="1:16" x14ac:dyDescent="0.25">
      <c r="A29" s="10">
        <f t="shared" si="1"/>
        <v>22</v>
      </c>
      <c r="C29" s="27"/>
      <c r="D29" s="27"/>
      <c r="E29" s="27"/>
      <c r="F29" s="27"/>
      <c r="G29" s="27"/>
      <c r="H29" s="27"/>
      <c r="I29" s="27"/>
      <c r="J29" s="27"/>
      <c r="K29" s="27"/>
      <c r="L29" s="27"/>
      <c r="M29" s="27"/>
      <c r="N29" s="27"/>
      <c r="O29" s="27"/>
    </row>
    <row r="30" spans="1:16" x14ac:dyDescent="0.25">
      <c r="A30" s="10">
        <f t="shared" si="1"/>
        <v>23</v>
      </c>
      <c r="B30" s="435" t="s">
        <v>605</v>
      </c>
      <c r="C30" s="436">
        <v>0</v>
      </c>
      <c r="D30" s="436">
        <v>0</v>
      </c>
      <c r="E30" s="436">
        <v>0</v>
      </c>
      <c r="F30" s="436">
        <v>0</v>
      </c>
      <c r="G30" s="436">
        <v>0</v>
      </c>
      <c r="H30" s="436">
        <v>0</v>
      </c>
      <c r="I30" s="436">
        <v>0</v>
      </c>
      <c r="J30" s="436">
        <v>0</v>
      </c>
      <c r="K30" s="436">
        <v>0</v>
      </c>
      <c r="L30" s="436">
        <v>0</v>
      </c>
      <c r="M30" s="436">
        <v>0</v>
      </c>
      <c r="N30" s="436">
        <v>0</v>
      </c>
      <c r="O30" s="436">
        <v>0</v>
      </c>
    </row>
    <row r="31" spans="1:16" x14ac:dyDescent="0.25">
      <c r="A31" s="10">
        <f t="shared" si="1"/>
        <v>24</v>
      </c>
      <c r="C31" s="18"/>
      <c r="D31" s="18"/>
      <c r="E31" s="18"/>
      <c r="F31" s="18"/>
      <c r="G31" s="18"/>
      <c r="H31" s="18"/>
      <c r="I31" s="18"/>
      <c r="J31" s="18"/>
      <c r="K31" s="18"/>
      <c r="L31" s="18"/>
      <c r="M31" s="18"/>
      <c r="N31" s="18"/>
      <c r="O31" s="18"/>
    </row>
    <row r="32" spans="1:16" x14ac:dyDescent="0.25">
      <c r="A32" s="10">
        <f t="shared" si="1"/>
        <v>25</v>
      </c>
      <c r="B32" s="246" t="s">
        <v>292</v>
      </c>
      <c r="C32" s="18">
        <f>(C12*C28)+(C16*C30)</f>
        <v>159546.41565413657</v>
      </c>
      <c r="D32" s="18">
        <f t="shared" ref="D32:O32" si="8">(D12*D28)+(D16*D30)</f>
        <v>0</v>
      </c>
      <c r="E32" s="18">
        <f t="shared" si="8"/>
        <v>0</v>
      </c>
      <c r="F32" s="18">
        <f t="shared" si="8"/>
        <v>0</v>
      </c>
      <c r="G32" s="18">
        <f t="shared" si="8"/>
        <v>0</v>
      </c>
      <c r="H32" s="18">
        <f t="shared" si="8"/>
        <v>0</v>
      </c>
      <c r="I32" s="18">
        <f t="shared" si="8"/>
        <v>0</v>
      </c>
      <c r="J32" s="18">
        <f t="shared" si="8"/>
        <v>0</v>
      </c>
      <c r="K32" s="18">
        <f t="shared" si="8"/>
        <v>0</v>
      </c>
      <c r="L32" s="18">
        <f t="shared" si="8"/>
        <v>0</v>
      </c>
      <c r="M32" s="18">
        <f t="shared" si="8"/>
        <v>0</v>
      </c>
      <c r="N32" s="18">
        <f t="shared" si="8"/>
        <v>0</v>
      </c>
      <c r="O32" s="18">
        <f t="shared" si="8"/>
        <v>0</v>
      </c>
    </row>
    <row r="33" spans="1:15" x14ac:dyDescent="0.25">
      <c r="A33" s="10">
        <f t="shared" si="1"/>
        <v>26</v>
      </c>
      <c r="C33" s="18"/>
      <c r="D33" s="18"/>
      <c r="E33" s="18"/>
      <c r="F33" s="18"/>
      <c r="G33" s="18"/>
      <c r="H33" s="18"/>
      <c r="I33" s="18"/>
      <c r="J33" s="18"/>
      <c r="K33" s="18"/>
      <c r="L33" s="18"/>
      <c r="M33" s="18"/>
      <c r="N33" s="18"/>
      <c r="O33" s="18"/>
    </row>
    <row r="34" spans="1:15" x14ac:dyDescent="0.25">
      <c r="A34" s="10">
        <f t="shared" si="1"/>
        <v>27</v>
      </c>
      <c r="B34" s="246" t="s">
        <v>606</v>
      </c>
      <c r="C34" s="18">
        <f>C26-C32</f>
        <v>-135444.55718626222</v>
      </c>
      <c r="D34" s="18">
        <f>C34+D22+D24-D32</f>
        <v>-135876.69863345721</v>
      </c>
      <c r="E34" s="18">
        <f t="shared" ref="E34:O34" si="9">D34+E22+E24-E32</f>
        <v>-136308.84008065221</v>
      </c>
      <c r="F34" s="18">
        <f t="shared" si="9"/>
        <v>-136740.98152784721</v>
      </c>
      <c r="G34" s="18">
        <f t="shared" si="9"/>
        <v>-137173.12297504221</v>
      </c>
      <c r="H34" s="18">
        <f t="shared" si="9"/>
        <v>-137605.2644222372</v>
      </c>
      <c r="I34" s="18">
        <f t="shared" si="9"/>
        <v>-138037.4058694322</v>
      </c>
      <c r="J34" s="18">
        <f t="shared" si="9"/>
        <v>-138469.5473166272</v>
      </c>
      <c r="K34" s="18">
        <f t="shared" si="9"/>
        <v>-138901.6887638222</v>
      </c>
      <c r="L34" s="18">
        <f t="shared" si="9"/>
        <v>-139333.83021101719</v>
      </c>
      <c r="M34" s="18">
        <f t="shared" si="9"/>
        <v>-139765.97165821219</v>
      </c>
      <c r="N34" s="18">
        <f t="shared" si="9"/>
        <v>-140198.11310540719</v>
      </c>
      <c r="O34" s="18">
        <f t="shared" si="9"/>
        <v>-140630.25455260219</v>
      </c>
    </row>
    <row r="35" spans="1:15" x14ac:dyDescent="0.25">
      <c r="A35" s="10">
        <f t="shared" si="1"/>
        <v>28</v>
      </c>
      <c r="C35" s="18"/>
      <c r="D35" s="18"/>
      <c r="E35" s="18"/>
      <c r="F35" s="18"/>
      <c r="G35" s="18"/>
      <c r="H35" s="18"/>
      <c r="I35" s="18"/>
      <c r="J35" s="18"/>
      <c r="K35" s="18"/>
      <c r="L35" s="18"/>
      <c r="M35" s="18"/>
      <c r="N35" s="18"/>
      <c r="O35" s="18"/>
    </row>
    <row r="36" spans="1:15" x14ac:dyDescent="0.25">
      <c r="A36" s="10">
        <f t="shared" si="1"/>
        <v>29</v>
      </c>
      <c r="B36" s="437" t="s">
        <v>607</v>
      </c>
      <c r="C36" s="438">
        <v>0.95437899999999998</v>
      </c>
      <c r="D36" s="438">
        <v>0.95437899999999998</v>
      </c>
      <c r="E36" s="438">
        <v>0.95437899999999998</v>
      </c>
      <c r="F36" s="438">
        <v>0.95437899999999998</v>
      </c>
      <c r="G36" s="438">
        <v>0.95437899999999998</v>
      </c>
      <c r="H36" s="438">
        <v>0.95437899999999998</v>
      </c>
      <c r="I36" s="438">
        <v>0.95437899999999998</v>
      </c>
      <c r="J36" s="438">
        <v>0.95437899999999998</v>
      </c>
      <c r="K36" s="438">
        <v>0.95437899999999998</v>
      </c>
      <c r="L36" s="438">
        <v>0.95437899999999998</v>
      </c>
      <c r="M36" s="438">
        <v>0.95437899999999998</v>
      </c>
      <c r="N36" s="438">
        <v>0.95437899999999998</v>
      </c>
      <c r="O36" s="438">
        <v>0.95437899999999998</v>
      </c>
    </row>
    <row r="37" spans="1:15" x14ac:dyDescent="0.25">
      <c r="A37" s="10">
        <f t="shared" si="1"/>
        <v>30</v>
      </c>
      <c r="C37" s="28"/>
      <c r="D37" s="28"/>
      <c r="E37" s="28"/>
      <c r="F37" s="28"/>
      <c r="G37" s="28"/>
      <c r="H37" s="28"/>
      <c r="I37" s="28"/>
      <c r="J37" s="28"/>
      <c r="K37" s="28"/>
      <c r="L37" s="28"/>
      <c r="M37" s="28"/>
      <c r="N37" s="28"/>
      <c r="O37" s="28"/>
    </row>
    <row r="38" spans="1:15" x14ac:dyDescent="0.25">
      <c r="A38" s="10">
        <f t="shared" si="1"/>
        <v>31</v>
      </c>
      <c r="B38" s="437" t="s">
        <v>608</v>
      </c>
      <c r="C38" s="438">
        <v>0.95238599999999995</v>
      </c>
      <c r="D38" s="438">
        <v>0.95238599999999995</v>
      </c>
      <c r="E38" s="438">
        <v>0.95238599999999995</v>
      </c>
      <c r="F38" s="438">
        <v>0.95238599999999995</v>
      </c>
      <c r="G38" s="438">
        <v>0.95238599999999995</v>
      </c>
      <c r="H38" s="438">
        <v>0.95238599999999995</v>
      </c>
      <c r="I38" s="438">
        <v>0.95238599999999995</v>
      </c>
      <c r="J38" s="438">
        <v>0.95238599999999995</v>
      </c>
      <c r="K38" s="438">
        <v>0.95238599999999995</v>
      </c>
      <c r="L38" s="438">
        <v>0.95238599999999995</v>
      </c>
      <c r="M38" s="438">
        <v>0.95238599999999995</v>
      </c>
      <c r="N38" s="438">
        <v>0.95238599999999995</v>
      </c>
      <c r="O38" s="438">
        <v>0.95238599999999995</v>
      </c>
    </row>
    <row r="39" spans="1:15" x14ac:dyDescent="0.25">
      <c r="A39" s="10">
        <f t="shared" si="1"/>
        <v>32</v>
      </c>
      <c r="C39" s="28"/>
      <c r="D39" s="28"/>
      <c r="E39" s="28"/>
      <c r="F39" s="28"/>
      <c r="G39" s="28"/>
      <c r="H39" s="28"/>
      <c r="I39" s="28"/>
      <c r="J39" s="28"/>
      <c r="K39" s="28"/>
      <c r="L39" s="28"/>
      <c r="M39" s="28"/>
      <c r="N39" s="28"/>
      <c r="O39" s="28"/>
    </row>
    <row r="40" spans="1:15" ht="13.8" thickBot="1" x14ac:dyDescent="0.3">
      <c r="A40" s="10">
        <f t="shared" si="1"/>
        <v>33</v>
      </c>
      <c r="B40" s="246" t="s">
        <v>609</v>
      </c>
      <c r="C40" s="439">
        <f>ROUND(C22*C38,2)</f>
        <v>23158.12</v>
      </c>
      <c r="D40" s="439">
        <f t="shared" ref="D40:O40" si="10">ROUND(D22*D38,2)</f>
        <v>0</v>
      </c>
      <c r="E40" s="439">
        <f t="shared" si="10"/>
        <v>0</v>
      </c>
      <c r="F40" s="439">
        <f t="shared" si="10"/>
        <v>0</v>
      </c>
      <c r="G40" s="439">
        <f t="shared" si="10"/>
        <v>0</v>
      </c>
      <c r="H40" s="439">
        <f t="shared" si="10"/>
        <v>0</v>
      </c>
      <c r="I40" s="439">
        <f t="shared" si="10"/>
        <v>0</v>
      </c>
      <c r="J40" s="439">
        <f t="shared" si="10"/>
        <v>0</v>
      </c>
      <c r="K40" s="439">
        <f t="shared" si="10"/>
        <v>0</v>
      </c>
      <c r="L40" s="439">
        <f t="shared" si="10"/>
        <v>0</v>
      </c>
      <c r="M40" s="439">
        <f t="shared" si="10"/>
        <v>0</v>
      </c>
      <c r="N40" s="439">
        <f t="shared" si="10"/>
        <v>0</v>
      </c>
      <c r="O40" s="439">
        <f t="shared" si="10"/>
        <v>0</v>
      </c>
    </row>
    <row r="41" spans="1:15" x14ac:dyDescent="0.25">
      <c r="A41" s="10">
        <f t="shared" si="1"/>
        <v>34</v>
      </c>
    </row>
    <row r="42" spans="1:15" ht="13.8" thickBot="1" x14ac:dyDescent="0.3">
      <c r="A42" s="10">
        <f t="shared" si="1"/>
        <v>35</v>
      </c>
      <c r="B42" s="246" t="s">
        <v>610</v>
      </c>
      <c r="C42" s="439">
        <f>ROUND(C32*C36,2)</f>
        <v>152267.75</v>
      </c>
      <c r="D42" s="439">
        <f t="shared" ref="D42:G42" si="11">ROUND(D32*D36,2)</f>
        <v>0</v>
      </c>
      <c r="E42" s="439">
        <f t="shared" si="11"/>
        <v>0</v>
      </c>
      <c r="F42" s="439">
        <f t="shared" si="11"/>
        <v>0</v>
      </c>
      <c r="G42" s="439">
        <f t="shared" si="11"/>
        <v>0</v>
      </c>
      <c r="H42" s="439">
        <f>ROUND(H32*H38,2)</f>
        <v>0</v>
      </c>
      <c r="I42" s="439">
        <f t="shared" ref="I42:O42" si="12">ROUND(I32*I38,2)</f>
        <v>0</v>
      </c>
      <c r="J42" s="439">
        <f t="shared" si="12"/>
        <v>0</v>
      </c>
      <c r="K42" s="439">
        <f t="shared" si="12"/>
        <v>0</v>
      </c>
      <c r="L42" s="439">
        <f t="shared" si="12"/>
        <v>0</v>
      </c>
      <c r="M42" s="439">
        <f t="shared" si="12"/>
        <v>0</v>
      </c>
      <c r="N42" s="439">
        <f t="shared" si="12"/>
        <v>0</v>
      </c>
      <c r="O42" s="439">
        <f t="shared" si="12"/>
        <v>0</v>
      </c>
    </row>
    <row r="43" spans="1:15" x14ac:dyDescent="0.25">
      <c r="A43" s="10">
        <f t="shared" si="1"/>
        <v>36</v>
      </c>
    </row>
    <row r="44" spans="1:15" s="432" customFormat="1" x14ac:dyDescent="0.25">
      <c r="A44" s="10">
        <f t="shared" si="1"/>
        <v>37</v>
      </c>
      <c r="B44" s="432" t="s">
        <v>611</v>
      </c>
    </row>
    <row r="45" spans="1:15" s="435" customFormat="1" x14ac:dyDescent="0.25">
      <c r="A45" s="10">
        <f t="shared" si="1"/>
        <v>38</v>
      </c>
      <c r="B45" s="435" t="s">
        <v>612</v>
      </c>
    </row>
    <row r="46" spans="1:15" s="437" customFormat="1" x14ac:dyDescent="0.25">
      <c r="A46" s="10">
        <f t="shared" si="1"/>
        <v>39</v>
      </c>
      <c r="B46" s="437" t="s">
        <v>613</v>
      </c>
    </row>
    <row r="47" spans="1:15" x14ac:dyDescent="0.25">
      <c r="A47" s="414"/>
    </row>
    <row r="48" spans="1:15" x14ac:dyDescent="0.25">
      <c r="A48" s="10"/>
    </row>
    <row r="49" spans="1:9" x14ac:dyDescent="0.25">
      <c r="A49" s="10"/>
      <c r="I49" s="18"/>
    </row>
    <row r="50" spans="1:9" x14ac:dyDescent="0.25">
      <c r="A50" s="10"/>
    </row>
    <row r="51" spans="1:9" x14ac:dyDescent="0.25">
      <c r="A51" s="10"/>
    </row>
    <row r="52" spans="1:9" x14ac:dyDescent="0.25">
      <c r="A52" s="10"/>
    </row>
    <row r="53" spans="1:9" x14ac:dyDescent="0.25">
      <c r="A53" s="10"/>
    </row>
    <row r="54" spans="1:9" x14ac:dyDescent="0.25">
      <c r="A54" s="10"/>
    </row>
    <row r="55" spans="1:9" x14ac:dyDescent="0.25">
      <c r="A55" s="10"/>
    </row>
    <row r="56" spans="1:9" x14ac:dyDescent="0.25">
      <c r="A56" s="10"/>
    </row>
    <row r="57" spans="1:9" x14ac:dyDescent="0.25">
      <c r="A57" s="10"/>
    </row>
    <row r="58" spans="1:9" x14ac:dyDescent="0.25">
      <c r="A58" s="10"/>
    </row>
    <row r="59" spans="1:9" x14ac:dyDescent="0.25">
      <c r="A59" s="10"/>
    </row>
    <row r="60" spans="1:9" x14ac:dyDescent="0.25">
      <c r="A60" s="10"/>
    </row>
    <row r="61" spans="1:9" x14ac:dyDescent="0.25">
      <c r="A61" s="10"/>
    </row>
    <row r="62" spans="1:9" x14ac:dyDescent="0.25">
      <c r="A62" s="10"/>
    </row>
    <row r="63" spans="1:9" x14ac:dyDescent="0.25">
      <c r="A63" s="10"/>
    </row>
    <row r="64" spans="1:9" x14ac:dyDescent="0.25">
      <c r="A64" s="10"/>
    </row>
    <row r="65" spans="1:1" x14ac:dyDescent="0.25">
      <c r="A65" s="10"/>
    </row>
    <row r="66" spans="1:1" x14ac:dyDescent="0.25">
      <c r="A66" s="10"/>
    </row>
    <row r="67" spans="1:1" x14ac:dyDescent="0.25">
      <c r="A67" s="10"/>
    </row>
    <row r="68" spans="1:1" x14ac:dyDescent="0.25">
      <c r="A68" s="10"/>
    </row>
    <row r="69" spans="1:1" x14ac:dyDescent="0.25">
      <c r="A69" s="10"/>
    </row>
    <row r="70" spans="1:1" x14ac:dyDescent="0.25">
      <c r="A70" s="10"/>
    </row>
    <row r="71" spans="1:1" x14ac:dyDescent="0.25">
      <c r="A71" s="10"/>
    </row>
    <row r="72" spans="1:1" x14ac:dyDescent="0.25">
      <c r="A72" s="10"/>
    </row>
    <row r="73" spans="1:1" x14ac:dyDescent="0.25">
      <c r="A73" s="10"/>
    </row>
    <row r="74" spans="1:1" x14ac:dyDescent="0.25">
      <c r="A74" s="10"/>
    </row>
    <row r="75" spans="1:1" x14ac:dyDescent="0.25">
      <c r="A75" s="10"/>
    </row>
    <row r="76" spans="1:1" x14ac:dyDescent="0.25">
      <c r="A76" s="10"/>
    </row>
    <row r="77" spans="1:1" x14ac:dyDescent="0.25">
      <c r="A77" s="10"/>
    </row>
    <row r="78" spans="1:1" x14ac:dyDescent="0.25">
      <c r="A78" s="10"/>
    </row>
    <row r="79" spans="1:1" x14ac:dyDescent="0.25">
      <c r="A79" s="10"/>
    </row>
    <row r="80" spans="1:1" x14ac:dyDescent="0.25">
      <c r="A80" s="10"/>
    </row>
    <row r="81" spans="1:1" x14ac:dyDescent="0.25">
      <c r="A81" s="10"/>
    </row>
    <row r="82" spans="1:1" x14ac:dyDescent="0.25">
      <c r="A82" s="10"/>
    </row>
    <row r="83" spans="1:1" x14ac:dyDescent="0.25">
      <c r="A83" s="10"/>
    </row>
    <row r="84" spans="1:1" x14ac:dyDescent="0.25">
      <c r="A84" s="10"/>
    </row>
    <row r="85" spans="1:1" x14ac:dyDescent="0.25">
      <c r="A85" s="10"/>
    </row>
    <row r="86" spans="1:1" x14ac:dyDescent="0.25">
      <c r="A86" s="10"/>
    </row>
    <row r="87" spans="1:1" x14ac:dyDescent="0.25">
      <c r="A87" s="10"/>
    </row>
    <row r="88" spans="1:1" x14ac:dyDescent="0.25">
      <c r="A88" s="10"/>
    </row>
    <row r="89" spans="1:1" x14ac:dyDescent="0.25">
      <c r="A89" s="10"/>
    </row>
    <row r="90" spans="1:1" x14ac:dyDescent="0.25">
      <c r="A90" s="10"/>
    </row>
    <row r="91" spans="1:1" x14ac:dyDescent="0.25">
      <c r="A91" s="10"/>
    </row>
  </sheetData>
  <printOptions horizontalCentered="1"/>
  <pageMargins left="0.45" right="0.45" top="0.75" bottom="0.75" header="0.3" footer="0.3"/>
  <pageSetup scale="55" orientation="landscape" blackAndWhite="1" horizontalDpi="1200" verticalDpi="1200" r:id="rId1"/>
  <headerFooter>
    <oddHeader>&amp;RAdvice No. 2018-xx
Workpaper No. 7</oddHeader>
    <oddFooter>&amp;L&amp;F
&amp;A&amp;R&amp;D</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S91"/>
  <sheetViews>
    <sheetView zoomScaleNormal="100" workbookViewId="0">
      <pane xSplit="2" ySplit="6" topLeftCell="C7" activePane="bottomRight" state="frozen"/>
      <selection activeCell="C48" sqref="C48"/>
      <selection pane="topRight" activeCell="C48" sqref="C48"/>
      <selection pane="bottomLeft" activeCell="C48" sqref="C48"/>
      <selection pane="bottomRight" activeCell="C48" sqref="C48"/>
    </sheetView>
  </sheetViews>
  <sheetFormatPr defaultColWidth="9.109375" defaultRowHeight="13.2" x14ac:dyDescent="0.25"/>
  <cols>
    <col min="1" max="1" width="5.5546875" style="246" bestFit="1" customWidth="1"/>
    <col min="2" max="2" width="41" style="246" customWidth="1"/>
    <col min="3" max="15" width="14.109375" style="246" customWidth="1"/>
    <col min="16" max="16" width="12.33203125" style="246" customWidth="1"/>
    <col min="17" max="16384" width="9.109375" style="246"/>
  </cols>
  <sheetData>
    <row r="1" spans="1:19" x14ac:dyDescent="0.25">
      <c r="A1" s="275" t="s">
        <v>0</v>
      </c>
      <c r="B1" s="275"/>
      <c r="C1" s="275"/>
      <c r="D1" s="275"/>
      <c r="E1" s="275"/>
      <c r="F1" s="275"/>
      <c r="G1" s="275"/>
      <c r="H1" s="275"/>
      <c r="I1" s="275"/>
      <c r="J1" s="275"/>
      <c r="K1" s="275"/>
      <c r="L1" s="275"/>
      <c r="M1" s="275"/>
      <c r="N1" s="275"/>
    </row>
    <row r="2" spans="1:19" x14ac:dyDescent="0.25">
      <c r="A2" s="275" t="s">
        <v>1</v>
      </c>
      <c r="B2" s="275"/>
      <c r="C2" s="275"/>
      <c r="D2" s="275"/>
      <c r="E2" s="275"/>
      <c r="F2" s="275"/>
      <c r="G2" s="275"/>
      <c r="H2" s="275"/>
      <c r="I2" s="275"/>
      <c r="J2" s="275"/>
      <c r="K2" s="275"/>
      <c r="L2" s="275"/>
      <c r="M2" s="275"/>
      <c r="N2" s="275"/>
    </row>
    <row r="3" spans="1:19" x14ac:dyDescent="0.25">
      <c r="A3" s="275" t="s">
        <v>598</v>
      </c>
      <c r="B3" s="275"/>
      <c r="C3" s="275"/>
      <c r="D3" s="275"/>
      <c r="E3" s="275"/>
      <c r="F3" s="275"/>
      <c r="G3" s="275"/>
      <c r="H3" s="275"/>
      <c r="I3" s="275"/>
      <c r="J3" s="275"/>
      <c r="K3" s="275"/>
      <c r="L3" s="275"/>
      <c r="M3" s="275"/>
      <c r="N3" s="275"/>
    </row>
    <row r="4" spans="1:19" x14ac:dyDescent="0.25">
      <c r="A4" s="275" t="s">
        <v>389</v>
      </c>
      <c r="B4" s="275"/>
      <c r="C4" s="275"/>
      <c r="D4" s="275"/>
      <c r="E4" s="275"/>
      <c r="F4" s="275"/>
      <c r="G4" s="275"/>
      <c r="H4" s="275"/>
      <c r="I4" s="275"/>
      <c r="J4" s="275"/>
      <c r="K4" s="275"/>
      <c r="L4" s="275"/>
      <c r="M4" s="275"/>
      <c r="N4" s="275"/>
      <c r="O4" s="275"/>
      <c r="P4" s="275"/>
    </row>
    <row r="5" spans="1:19" x14ac:dyDescent="0.25">
      <c r="C5" s="428"/>
    </row>
    <row r="6" spans="1:19" ht="25.5" customHeight="1" x14ac:dyDescent="0.25">
      <c r="A6" s="429" t="s">
        <v>56</v>
      </c>
      <c r="B6" s="383"/>
      <c r="C6" s="384">
        <v>43070</v>
      </c>
      <c r="D6" s="384">
        <f t="shared" ref="D6:O6" si="0">EDATE(C6,1)</f>
        <v>43101</v>
      </c>
      <c r="E6" s="384">
        <f t="shared" si="0"/>
        <v>43132</v>
      </c>
      <c r="F6" s="384">
        <f t="shared" si="0"/>
        <v>43160</v>
      </c>
      <c r="G6" s="384">
        <f t="shared" si="0"/>
        <v>43191</v>
      </c>
      <c r="H6" s="384">
        <f t="shared" si="0"/>
        <v>43221</v>
      </c>
      <c r="I6" s="384">
        <f t="shared" si="0"/>
        <v>43252</v>
      </c>
      <c r="J6" s="384">
        <f t="shared" si="0"/>
        <v>43282</v>
      </c>
      <c r="K6" s="384">
        <f t="shared" si="0"/>
        <v>43313</v>
      </c>
      <c r="L6" s="384">
        <f t="shared" si="0"/>
        <v>43344</v>
      </c>
      <c r="M6" s="384">
        <f t="shared" si="0"/>
        <v>43374</v>
      </c>
      <c r="N6" s="384">
        <f t="shared" si="0"/>
        <v>43405</v>
      </c>
      <c r="O6" s="384">
        <f t="shared" si="0"/>
        <v>43435</v>
      </c>
      <c r="P6" s="430"/>
      <c r="Q6" s="431"/>
      <c r="R6" s="431"/>
      <c r="S6" s="431"/>
    </row>
    <row r="7" spans="1:19" x14ac:dyDescent="0.25">
      <c r="A7" s="10"/>
      <c r="B7" s="10"/>
      <c r="C7" s="10"/>
      <c r="D7" s="10"/>
      <c r="E7" s="10"/>
      <c r="F7" s="10"/>
      <c r="G7" s="10"/>
      <c r="H7" s="10"/>
      <c r="I7" s="10"/>
      <c r="J7" s="10"/>
      <c r="K7" s="10"/>
      <c r="L7" s="10"/>
      <c r="M7" s="10"/>
      <c r="N7" s="10"/>
      <c r="O7" s="10"/>
    </row>
    <row r="8" spans="1:19" x14ac:dyDescent="0.25">
      <c r="A8" s="10">
        <v>1</v>
      </c>
      <c r="B8" s="432" t="s">
        <v>86</v>
      </c>
      <c r="C8" s="433">
        <v>130</v>
      </c>
      <c r="D8" s="433"/>
      <c r="E8" s="433"/>
      <c r="F8" s="433"/>
      <c r="G8" s="433"/>
      <c r="H8" s="433"/>
      <c r="I8" s="433"/>
      <c r="J8" s="433"/>
      <c r="K8" s="433"/>
      <c r="L8" s="433"/>
      <c r="M8" s="433"/>
      <c r="N8" s="433"/>
      <c r="O8" s="433"/>
      <c r="P8" s="434"/>
    </row>
    <row r="9" spans="1:19" x14ac:dyDescent="0.25">
      <c r="A9" s="10">
        <f>A8+1</f>
        <v>2</v>
      </c>
      <c r="B9" s="246" t="s">
        <v>600</v>
      </c>
      <c r="C9" s="36">
        <v>3471.4009153009656</v>
      </c>
      <c r="D9" s="36">
        <v>8326.5232513282717</v>
      </c>
      <c r="E9" s="36">
        <v>6548.3708321400463</v>
      </c>
      <c r="F9" s="36">
        <v>6673.2385502899833</v>
      </c>
      <c r="G9" s="36">
        <v>6661.4268844285625</v>
      </c>
      <c r="H9" s="36">
        <v>8533.0178887833099</v>
      </c>
      <c r="I9" s="36">
        <v>7257.8795693219054</v>
      </c>
      <c r="J9" s="36">
        <v>7306.9627387873243</v>
      </c>
      <c r="K9" s="36">
        <v>9439.8372921680093</v>
      </c>
      <c r="L9" s="36">
        <v>6719.9138729908618</v>
      </c>
      <c r="M9" s="36">
        <v>7739.7688281872606</v>
      </c>
      <c r="N9" s="36">
        <v>7054.9442627798608</v>
      </c>
      <c r="O9" s="36">
        <v>8277.9560287946097</v>
      </c>
      <c r="P9" s="36"/>
    </row>
    <row r="10" spans="1:19" x14ac:dyDescent="0.25">
      <c r="A10" s="10">
        <f t="shared" ref="A10:A46" si="1">A9+1</f>
        <v>3</v>
      </c>
      <c r="B10" s="246" t="s">
        <v>601</v>
      </c>
      <c r="C10" s="18">
        <f t="shared" ref="C10:O10" si="2">C8*C9</f>
        <v>451282.11898912553</v>
      </c>
      <c r="D10" s="18">
        <f t="shared" si="2"/>
        <v>0</v>
      </c>
      <c r="E10" s="18">
        <f t="shared" si="2"/>
        <v>0</v>
      </c>
      <c r="F10" s="18">
        <f t="shared" si="2"/>
        <v>0</v>
      </c>
      <c r="G10" s="18">
        <f t="shared" si="2"/>
        <v>0</v>
      </c>
      <c r="H10" s="18">
        <f t="shared" si="2"/>
        <v>0</v>
      </c>
      <c r="I10" s="18">
        <f t="shared" si="2"/>
        <v>0</v>
      </c>
      <c r="J10" s="18">
        <f t="shared" si="2"/>
        <v>0</v>
      </c>
      <c r="K10" s="18">
        <f t="shared" si="2"/>
        <v>0</v>
      </c>
      <c r="L10" s="18">
        <f t="shared" si="2"/>
        <v>0</v>
      </c>
      <c r="M10" s="18">
        <f t="shared" si="2"/>
        <v>0</v>
      </c>
      <c r="N10" s="18">
        <f t="shared" si="2"/>
        <v>0</v>
      </c>
      <c r="O10" s="18">
        <f t="shared" si="2"/>
        <v>0</v>
      </c>
      <c r="P10" s="18"/>
    </row>
    <row r="11" spans="1:19" x14ac:dyDescent="0.25">
      <c r="A11" s="10">
        <f t="shared" si="1"/>
        <v>4</v>
      </c>
    </row>
    <row r="12" spans="1:19" x14ac:dyDescent="0.25">
      <c r="A12" s="10">
        <f t="shared" si="1"/>
        <v>5</v>
      </c>
      <c r="B12" s="432" t="s">
        <v>564</v>
      </c>
      <c r="C12" s="433">
        <v>18431024.893425465</v>
      </c>
      <c r="D12" s="433"/>
      <c r="E12" s="433"/>
      <c r="F12" s="433"/>
      <c r="G12" s="433"/>
      <c r="H12" s="433"/>
      <c r="I12" s="433"/>
      <c r="J12" s="433"/>
      <c r="K12" s="433"/>
      <c r="L12" s="433"/>
      <c r="M12" s="433"/>
      <c r="N12" s="433"/>
      <c r="O12" s="433"/>
      <c r="P12" s="434"/>
    </row>
    <row r="13" spans="1:19" x14ac:dyDescent="0.25">
      <c r="A13" s="10">
        <f t="shared" si="1"/>
        <v>6</v>
      </c>
      <c r="B13" s="246" t="s">
        <v>204</v>
      </c>
      <c r="C13" s="27">
        <v>1.9091E-2</v>
      </c>
      <c r="D13" s="27">
        <v>1.9091E-2</v>
      </c>
      <c r="E13" s="27">
        <v>1.9091E-2</v>
      </c>
      <c r="F13" s="27">
        <v>1.9091E-2</v>
      </c>
      <c r="G13" s="27">
        <v>1.9091E-2</v>
      </c>
      <c r="H13" s="27">
        <v>1.9091E-2</v>
      </c>
      <c r="I13" s="27">
        <v>1.9091E-2</v>
      </c>
      <c r="J13" s="27">
        <v>1.9091E-2</v>
      </c>
      <c r="K13" s="27">
        <v>1.9091E-2</v>
      </c>
      <c r="L13" s="27">
        <v>1.9091E-2</v>
      </c>
      <c r="M13" s="27">
        <v>1.9091E-2</v>
      </c>
      <c r="N13" s="27">
        <v>1.9091E-2</v>
      </c>
      <c r="O13" s="27">
        <v>1.9091E-2</v>
      </c>
      <c r="P13" s="28"/>
    </row>
    <row r="14" spans="1:19" x14ac:dyDescent="0.25">
      <c r="A14" s="10">
        <f t="shared" si="1"/>
        <v>7</v>
      </c>
      <c r="B14" s="246" t="s">
        <v>602</v>
      </c>
      <c r="C14" s="18">
        <f t="shared" ref="C14:O14" si="3">C12*C13</f>
        <v>351866.69624038553</v>
      </c>
      <c r="D14" s="18">
        <f t="shared" si="3"/>
        <v>0</v>
      </c>
      <c r="E14" s="18">
        <f t="shared" si="3"/>
        <v>0</v>
      </c>
      <c r="F14" s="18">
        <f t="shared" si="3"/>
        <v>0</v>
      </c>
      <c r="G14" s="18">
        <f t="shared" si="3"/>
        <v>0</v>
      </c>
      <c r="H14" s="18">
        <f t="shared" si="3"/>
        <v>0</v>
      </c>
      <c r="I14" s="18">
        <f t="shared" si="3"/>
        <v>0</v>
      </c>
      <c r="J14" s="18">
        <f t="shared" si="3"/>
        <v>0</v>
      </c>
      <c r="K14" s="18">
        <f t="shared" si="3"/>
        <v>0</v>
      </c>
      <c r="L14" s="18">
        <f t="shared" si="3"/>
        <v>0</v>
      </c>
      <c r="M14" s="18">
        <f t="shared" si="3"/>
        <v>0</v>
      </c>
      <c r="N14" s="18">
        <f t="shared" si="3"/>
        <v>0</v>
      </c>
      <c r="O14" s="18">
        <f t="shared" si="3"/>
        <v>0</v>
      </c>
      <c r="P14" s="18"/>
    </row>
    <row r="15" spans="1:19" x14ac:dyDescent="0.25">
      <c r="A15" s="10">
        <f t="shared" si="1"/>
        <v>8</v>
      </c>
    </row>
    <row r="16" spans="1:19" x14ac:dyDescent="0.25">
      <c r="A16" s="10">
        <f t="shared" si="1"/>
        <v>9</v>
      </c>
      <c r="B16" s="432" t="s">
        <v>566</v>
      </c>
      <c r="C16" s="433">
        <v>0</v>
      </c>
      <c r="D16" s="433">
        <v>0</v>
      </c>
      <c r="E16" s="433">
        <v>0</v>
      </c>
      <c r="F16" s="433">
        <v>0</v>
      </c>
      <c r="G16" s="433">
        <v>0</v>
      </c>
      <c r="H16" s="433">
        <v>0</v>
      </c>
      <c r="I16" s="433">
        <v>0</v>
      </c>
      <c r="J16" s="433">
        <v>0</v>
      </c>
      <c r="K16" s="433">
        <v>0</v>
      </c>
      <c r="L16" s="433">
        <v>0</v>
      </c>
      <c r="M16" s="433">
        <v>0</v>
      </c>
      <c r="N16" s="433">
        <v>0</v>
      </c>
      <c r="O16" s="433">
        <v>0</v>
      </c>
    </row>
    <row r="17" spans="1:16" x14ac:dyDescent="0.25">
      <c r="A17" s="10">
        <f t="shared" si="1"/>
        <v>10</v>
      </c>
      <c r="B17" s="246" t="s">
        <v>204</v>
      </c>
      <c r="C17" s="27">
        <v>1.9091E-2</v>
      </c>
      <c r="D17" s="27">
        <v>1.9091E-2</v>
      </c>
      <c r="E17" s="27">
        <v>1.9091E-2</v>
      </c>
      <c r="F17" s="27">
        <v>1.9091E-2</v>
      </c>
      <c r="G17" s="27">
        <v>1.9091E-2</v>
      </c>
      <c r="H17" s="27">
        <v>1.9091E-2</v>
      </c>
      <c r="I17" s="27">
        <v>1.9091E-2</v>
      </c>
      <c r="J17" s="27">
        <v>1.9091E-2</v>
      </c>
      <c r="K17" s="27">
        <v>1.9091E-2</v>
      </c>
      <c r="L17" s="27">
        <v>1.9091E-2</v>
      </c>
      <c r="M17" s="27">
        <v>1.9091E-2</v>
      </c>
      <c r="N17" s="27">
        <v>1.9091E-2</v>
      </c>
      <c r="O17" s="27">
        <v>1.9091E-2</v>
      </c>
    </row>
    <row r="18" spans="1:16" x14ac:dyDescent="0.25">
      <c r="A18" s="10">
        <f t="shared" si="1"/>
        <v>11</v>
      </c>
      <c r="B18" s="246" t="s">
        <v>602</v>
      </c>
      <c r="C18" s="18">
        <f t="shared" ref="C18:O18" si="4">C16*C17</f>
        <v>0</v>
      </c>
      <c r="D18" s="18">
        <f t="shared" si="4"/>
        <v>0</v>
      </c>
      <c r="E18" s="18">
        <f t="shared" si="4"/>
        <v>0</v>
      </c>
      <c r="F18" s="18">
        <f t="shared" si="4"/>
        <v>0</v>
      </c>
      <c r="G18" s="18">
        <f t="shared" si="4"/>
        <v>0</v>
      </c>
      <c r="H18" s="18">
        <f t="shared" si="4"/>
        <v>0</v>
      </c>
      <c r="I18" s="18">
        <f t="shared" si="4"/>
        <v>0</v>
      </c>
      <c r="J18" s="18">
        <f t="shared" si="4"/>
        <v>0</v>
      </c>
      <c r="K18" s="18">
        <f t="shared" si="4"/>
        <v>0</v>
      </c>
      <c r="L18" s="18">
        <f t="shared" si="4"/>
        <v>0</v>
      </c>
      <c r="M18" s="18">
        <f t="shared" si="4"/>
        <v>0</v>
      </c>
      <c r="N18" s="18">
        <f t="shared" si="4"/>
        <v>0</v>
      </c>
      <c r="O18" s="18">
        <f t="shared" si="4"/>
        <v>0</v>
      </c>
    </row>
    <row r="19" spans="1:16" x14ac:dyDescent="0.25">
      <c r="A19" s="10">
        <f t="shared" si="1"/>
        <v>12</v>
      </c>
    </row>
    <row r="20" spans="1:16" x14ac:dyDescent="0.25">
      <c r="A20" s="10">
        <f t="shared" si="1"/>
        <v>13</v>
      </c>
      <c r="B20" s="246" t="s">
        <v>567</v>
      </c>
      <c r="C20" s="18">
        <f>C14+C18</f>
        <v>351866.69624038553</v>
      </c>
      <c r="D20" s="18">
        <f t="shared" ref="D20:M20" si="5">D14+D18</f>
        <v>0</v>
      </c>
      <c r="E20" s="18">
        <f t="shared" si="5"/>
        <v>0</v>
      </c>
      <c r="F20" s="18">
        <f t="shared" si="5"/>
        <v>0</v>
      </c>
      <c r="G20" s="18">
        <f t="shared" si="5"/>
        <v>0</v>
      </c>
      <c r="H20" s="18">
        <f t="shared" si="5"/>
        <v>0</v>
      </c>
      <c r="I20" s="18">
        <f t="shared" si="5"/>
        <v>0</v>
      </c>
      <c r="J20" s="18">
        <f t="shared" si="5"/>
        <v>0</v>
      </c>
      <c r="K20" s="18">
        <f t="shared" si="5"/>
        <v>0</v>
      </c>
      <c r="L20" s="18">
        <f t="shared" si="5"/>
        <v>0</v>
      </c>
      <c r="M20" s="18">
        <f t="shared" si="5"/>
        <v>0</v>
      </c>
      <c r="N20" s="18">
        <f>N14+N18</f>
        <v>0</v>
      </c>
      <c r="O20" s="18">
        <f>O14+O18</f>
        <v>0</v>
      </c>
    </row>
    <row r="21" spans="1:16" x14ac:dyDescent="0.25">
      <c r="A21" s="10">
        <f t="shared" si="1"/>
        <v>14</v>
      </c>
    </row>
    <row r="22" spans="1:16" x14ac:dyDescent="0.25">
      <c r="A22" s="10">
        <f t="shared" si="1"/>
        <v>15</v>
      </c>
      <c r="B22" s="246" t="s">
        <v>568</v>
      </c>
      <c r="C22" s="18">
        <f>C10-C20</f>
        <v>99415.422748740006</v>
      </c>
      <c r="D22" s="18">
        <f t="shared" ref="D22:O22" si="6">D10-D20</f>
        <v>0</v>
      </c>
      <c r="E22" s="18">
        <f t="shared" si="6"/>
        <v>0</v>
      </c>
      <c r="F22" s="18">
        <f t="shared" si="6"/>
        <v>0</v>
      </c>
      <c r="G22" s="18">
        <f t="shared" si="6"/>
        <v>0</v>
      </c>
      <c r="H22" s="18">
        <f t="shared" si="6"/>
        <v>0</v>
      </c>
      <c r="I22" s="18">
        <f t="shared" si="6"/>
        <v>0</v>
      </c>
      <c r="J22" s="18">
        <f t="shared" si="6"/>
        <v>0</v>
      </c>
      <c r="K22" s="18">
        <f t="shared" si="6"/>
        <v>0</v>
      </c>
      <c r="L22" s="18">
        <f t="shared" si="6"/>
        <v>0</v>
      </c>
      <c r="M22" s="18">
        <f t="shared" si="6"/>
        <v>0</v>
      </c>
      <c r="N22" s="18">
        <f t="shared" si="6"/>
        <v>0</v>
      </c>
      <c r="O22" s="18">
        <f t="shared" si="6"/>
        <v>0</v>
      </c>
      <c r="P22" s="18"/>
    </row>
    <row r="23" spans="1:16" x14ac:dyDescent="0.25">
      <c r="A23" s="10">
        <f t="shared" si="1"/>
        <v>16</v>
      </c>
      <c r="C23" s="18"/>
      <c r="D23" s="18"/>
      <c r="E23" s="18"/>
      <c r="F23" s="18"/>
      <c r="G23" s="18"/>
      <c r="H23" s="18"/>
      <c r="I23" s="18"/>
      <c r="J23" s="18"/>
      <c r="K23" s="18"/>
      <c r="L23" s="18"/>
      <c r="M23" s="18"/>
      <c r="N23" s="18"/>
      <c r="O23" s="18"/>
      <c r="P23" s="18"/>
    </row>
    <row r="24" spans="1:16" x14ac:dyDescent="0.25">
      <c r="A24" s="10">
        <f t="shared" si="1"/>
        <v>17</v>
      </c>
      <c r="B24" s="246" t="s">
        <v>603</v>
      </c>
      <c r="C24" s="18">
        <v>126.81378479105609</v>
      </c>
      <c r="D24" s="18">
        <v>256.03733271353371</v>
      </c>
      <c r="E24" s="18">
        <v>256.03733271353371</v>
      </c>
      <c r="F24" s="18">
        <v>256.03733271353371</v>
      </c>
      <c r="G24" s="18">
        <v>256.03733271353371</v>
      </c>
      <c r="H24" s="18">
        <v>256.03733271353371</v>
      </c>
      <c r="I24" s="18">
        <v>256.03733271353371</v>
      </c>
      <c r="J24" s="18">
        <v>256.03733271353371</v>
      </c>
      <c r="K24" s="18">
        <v>256.03733271353371</v>
      </c>
      <c r="L24" s="18">
        <v>256.03733271353371</v>
      </c>
      <c r="M24" s="18">
        <v>256.03733271353371</v>
      </c>
      <c r="N24" s="18">
        <v>256.03733271353371</v>
      </c>
      <c r="O24" s="18">
        <v>256.03733271353371</v>
      </c>
      <c r="P24" s="36"/>
    </row>
    <row r="25" spans="1:16" x14ac:dyDescent="0.25">
      <c r="A25" s="10">
        <f t="shared" si="1"/>
        <v>18</v>
      </c>
    </row>
    <row r="26" spans="1:16" x14ac:dyDescent="0.25">
      <c r="A26" s="10">
        <f t="shared" si="1"/>
        <v>19</v>
      </c>
      <c r="B26" s="246" t="s">
        <v>604</v>
      </c>
      <c r="C26" s="18">
        <f>C22+C24</f>
        <v>99542.236533531061</v>
      </c>
      <c r="D26" s="18">
        <f t="shared" ref="D26:O26" si="7">C26+D22+D24</f>
        <v>99798.273866244592</v>
      </c>
      <c r="E26" s="18">
        <f t="shared" si="7"/>
        <v>100054.31119895812</v>
      </c>
      <c r="F26" s="18">
        <f t="shared" si="7"/>
        <v>100310.34853167165</v>
      </c>
      <c r="G26" s="18">
        <f t="shared" si="7"/>
        <v>100566.38586438519</v>
      </c>
      <c r="H26" s="18">
        <f t="shared" si="7"/>
        <v>100822.42319709872</v>
      </c>
      <c r="I26" s="18">
        <f t="shared" si="7"/>
        <v>101078.46052981225</v>
      </c>
      <c r="J26" s="18">
        <f t="shared" si="7"/>
        <v>101334.49786252578</v>
      </c>
      <c r="K26" s="18">
        <f t="shared" si="7"/>
        <v>101590.53519523931</v>
      </c>
      <c r="L26" s="18">
        <f t="shared" si="7"/>
        <v>101846.57252795284</v>
      </c>
      <c r="M26" s="18">
        <f t="shared" si="7"/>
        <v>102102.60986066637</v>
      </c>
      <c r="N26" s="18">
        <f t="shared" si="7"/>
        <v>102358.6471933799</v>
      </c>
      <c r="O26" s="18">
        <f t="shared" si="7"/>
        <v>102614.68452609344</v>
      </c>
    </row>
    <row r="27" spans="1:16" x14ac:dyDescent="0.25">
      <c r="A27" s="10">
        <f t="shared" si="1"/>
        <v>20</v>
      </c>
    </row>
    <row r="28" spans="1:16" x14ac:dyDescent="0.25">
      <c r="A28" s="10">
        <f t="shared" si="1"/>
        <v>21</v>
      </c>
      <c r="B28" s="435" t="s">
        <v>571</v>
      </c>
      <c r="C28" s="436">
        <v>1.335E-3</v>
      </c>
      <c r="D28" s="436">
        <v>1.335E-3</v>
      </c>
      <c r="E28" s="436">
        <v>1.335E-3</v>
      </c>
      <c r="F28" s="436">
        <v>1.335E-3</v>
      </c>
      <c r="G28" s="436">
        <v>1.335E-3</v>
      </c>
      <c r="H28" s="436">
        <v>0</v>
      </c>
      <c r="I28" s="436">
        <v>0</v>
      </c>
      <c r="J28" s="436">
        <v>0</v>
      </c>
      <c r="K28" s="436">
        <v>0</v>
      </c>
      <c r="L28" s="436">
        <v>0</v>
      </c>
      <c r="M28" s="436">
        <v>0</v>
      </c>
      <c r="N28" s="436">
        <v>0</v>
      </c>
      <c r="O28" s="436">
        <v>0</v>
      </c>
    </row>
    <row r="29" spans="1:16" x14ac:dyDescent="0.25">
      <c r="A29" s="10">
        <f t="shared" si="1"/>
        <v>22</v>
      </c>
      <c r="C29" s="27"/>
      <c r="D29" s="27"/>
      <c r="E29" s="27"/>
      <c r="F29" s="27"/>
      <c r="G29" s="27"/>
      <c r="H29" s="27"/>
      <c r="I29" s="27"/>
      <c r="J29" s="27"/>
      <c r="K29" s="27"/>
      <c r="L29" s="27"/>
      <c r="M29" s="27"/>
      <c r="N29" s="27"/>
      <c r="O29" s="27"/>
    </row>
    <row r="30" spans="1:16" x14ac:dyDescent="0.25">
      <c r="A30" s="10">
        <f t="shared" si="1"/>
        <v>23</v>
      </c>
      <c r="B30" s="435" t="s">
        <v>605</v>
      </c>
      <c r="C30" s="436">
        <v>0</v>
      </c>
      <c r="D30" s="436">
        <v>0</v>
      </c>
      <c r="E30" s="436">
        <v>0</v>
      </c>
      <c r="F30" s="436">
        <v>0</v>
      </c>
      <c r="G30" s="436">
        <v>0</v>
      </c>
      <c r="H30" s="436">
        <v>0</v>
      </c>
      <c r="I30" s="436">
        <v>0</v>
      </c>
      <c r="J30" s="436">
        <v>0</v>
      </c>
      <c r="K30" s="436">
        <v>0</v>
      </c>
      <c r="L30" s="436">
        <v>0</v>
      </c>
      <c r="M30" s="436">
        <v>0</v>
      </c>
      <c r="N30" s="436">
        <v>0</v>
      </c>
      <c r="O30" s="436">
        <v>0</v>
      </c>
    </row>
    <row r="31" spans="1:16" x14ac:dyDescent="0.25">
      <c r="A31" s="10">
        <f t="shared" si="1"/>
        <v>24</v>
      </c>
      <c r="C31" s="18"/>
      <c r="D31" s="18"/>
      <c r="E31" s="18"/>
      <c r="F31" s="18"/>
      <c r="G31" s="18"/>
      <c r="H31" s="18"/>
      <c r="I31" s="18"/>
      <c r="J31" s="18"/>
      <c r="K31" s="18"/>
      <c r="L31" s="18"/>
      <c r="M31" s="18"/>
      <c r="N31" s="18"/>
      <c r="O31" s="18"/>
    </row>
    <row r="32" spans="1:16" x14ac:dyDescent="0.25">
      <c r="A32" s="10">
        <f t="shared" si="1"/>
        <v>25</v>
      </c>
      <c r="B32" s="246" t="s">
        <v>292</v>
      </c>
      <c r="C32" s="18">
        <f>(C12*C28)+(C16*C30)</f>
        <v>24605.418232722997</v>
      </c>
      <c r="D32" s="18">
        <f t="shared" ref="D32:O32" si="8">(D12*D28)+(D16*D30)</f>
        <v>0</v>
      </c>
      <c r="E32" s="18">
        <f t="shared" si="8"/>
        <v>0</v>
      </c>
      <c r="F32" s="18">
        <f t="shared" si="8"/>
        <v>0</v>
      </c>
      <c r="G32" s="18">
        <f t="shared" si="8"/>
        <v>0</v>
      </c>
      <c r="H32" s="18">
        <f t="shared" si="8"/>
        <v>0</v>
      </c>
      <c r="I32" s="18">
        <f t="shared" si="8"/>
        <v>0</v>
      </c>
      <c r="J32" s="18">
        <f t="shared" si="8"/>
        <v>0</v>
      </c>
      <c r="K32" s="18">
        <f t="shared" si="8"/>
        <v>0</v>
      </c>
      <c r="L32" s="18">
        <f t="shared" si="8"/>
        <v>0</v>
      </c>
      <c r="M32" s="18">
        <f t="shared" si="8"/>
        <v>0</v>
      </c>
      <c r="N32" s="18">
        <f t="shared" si="8"/>
        <v>0</v>
      </c>
      <c r="O32" s="18">
        <f t="shared" si="8"/>
        <v>0</v>
      </c>
    </row>
    <row r="33" spans="1:15" x14ac:dyDescent="0.25">
      <c r="A33" s="10">
        <f t="shared" si="1"/>
        <v>26</v>
      </c>
      <c r="C33" s="18"/>
      <c r="D33" s="18"/>
      <c r="E33" s="18"/>
      <c r="F33" s="18"/>
      <c r="G33" s="18"/>
      <c r="H33" s="18"/>
      <c r="I33" s="18"/>
      <c r="J33" s="18"/>
      <c r="K33" s="18"/>
      <c r="L33" s="18"/>
      <c r="M33" s="18"/>
      <c r="N33" s="18"/>
      <c r="O33" s="18"/>
    </row>
    <row r="34" spans="1:15" x14ac:dyDescent="0.25">
      <c r="A34" s="10">
        <f t="shared" si="1"/>
        <v>27</v>
      </c>
      <c r="B34" s="246" t="s">
        <v>606</v>
      </c>
      <c r="C34" s="18">
        <f>C26-C32</f>
        <v>74936.818300808067</v>
      </c>
      <c r="D34" s="18">
        <f>C34+D22+D24-D32</f>
        <v>75192.855633521598</v>
      </c>
      <c r="E34" s="18">
        <f t="shared" ref="E34:O34" si="9">D34+E22+E24-E32</f>
        <v>75448.892966235129</v>
      </c>
      <c r="F34" s="18">
        <f t="shared" si="9"/>
        <v>75704.93029894866</v>
      </c>
      <c r="G34" s="18">
        <f t="shared" si="9"/>
        <v>75960.967631662192</v>
      </c>
      <c r="H34" s="18">
        <f t="shared" si="9"/>
        <v>76217.004964375723</v>
      </c>
      <c r="I34" s="18">
        <f t="shared" si="9"/>
        <v>76473.042297089254</v>
      </c>
      <c r="J34" s="18">
        <f t="shared" si="9"/>
        <v>76729.079629802785</v>
      </c>
      <c r="K34" s="18">
        <f t="shared" si="9"/>
        <v>76985.116962516317</v>
      </c>
      <c r="L34" s="18">
        <f t="shared" si="9"/>
        <v>77241.154295229848</v>
      </c>
      <c r="M34" s="18">
        <f t="shared" si="9"/>
        <v>77497.191627943379</v>
      </c>
      <c r="N34" s="18">
        <f t="shared" si="9"/>
        <v>77753.22896065691</v>
      </c>
      <c r="O34" s="18">
        <f t="shared" si="9"/>
        <v>78009.266293370441</v>
      </c>
    </row>
    <row r="35" spans="1:15" x14ac:dyDescent="0.25">
      <c r="A35" s="10">
        <f t="shared" si="1"/>
        <v>28</v>
      </c>
      <c r="C35" s="18"/>
      <c r="D35" s="18"/>
      <c r="E35" s="18"/>
      <c r="F35" s="18"/>
      <c r="G35" s="18"/>
      <c r="H35" s="18"/>
      <c r="I35" s="18"/>
      <c r="J35" s="18"/>
      <c r="K35" s="18"/>
      <c r="L35" s="18"/>
      <c r="M35" s="18"/>
      <c r="N35" s="18"/>
      <c r="O35" s="18"/>
    </row>
    <row r="36" spans="1:15" x14ac:dyDescent="0.25">
      <c r="A36" s="10">
        <f t="shared" si="1"/>
        <v>29</v>
      </c>
      <c r="B36" s="437" t="s">
        <v>607</v>
      </c>
      <c r="C36" s="438">
        <v>0.95437899999999998</v>
      </c>
      <c r="D36" s="438">
        <v>0.95437899999999998</v>
      </c>
      <c r="E36" s="438">
        <v>0.95437899999999998</v>
      </c>
      <c r="F36" s="438">
        <v>0.95437899999999998</v>
      </c>
      <c r="G36" s="438">
        <v>0.95437899999999998</v>
      </c>
      <c r="H36" s="438">
        <v>0.95437899999999998</v>
      </c>
      <c r="I36" s="438">
        <v>0.95437899999999998</v>
      </c>
      <c r="J36" s="438">
        <v>0.95437899999999998</v>
      </c>
      <c r="K36" s="438">
        <v>0.95437899999999998</v>
      </c>
      <c r="L36" s="438">
        <v>0.95437899999999998</v>
      </c>
      <c r="M36" s="438">
        <v>0.95437899999999998</v>
      </c>
      <c r="N36" s="438">
        <v>0.95437899999999998</v>
      </c>
      <c r="O36" s="438">
        <v>0.95437899999999998</v>
      </c>
    </row>
    <row r="37" spans="1:15" x14ac:dyDescent="0.25">
      <c r="A37" s="10">
        <f t="shared" si="1"/>
        <v>30</v>
      </c>
      <c r="C37" s="28"/>
      <c r="D37" s="28"/>
      <c r="E37" s="28"/>
      <c r="F37" s="28"/>
      <c r="G37" s="28"/>
      <c r="H37" s="28"/>
      <c r="I37" s="28"/>
      <c r="J37" s="28"/>
      <c r="K37" s="28"/>
      <c r="L37" s="28"/>
      <c r="M37" s="28"/>
      <c r="N37" s="28"/>
      <c r="O37" s="28"/>
    </row>
    <row r="38" spans="1:15" x14ac:dyDescent="0.25">
      <c r="A38" s="10">
        <f t="shared" si="1"/>
        <v>31</v>
      </c>
      <c r="B38" s="437" t="s">
        <v>608</v>
      </c>
      <c r="C38" s="438">
        <v>0.95238599999999995</v>
      </c>
      <c r="D38" s="438">
        <v>0.95238599999999995</v>
      </c>
      <c r="E38" s="438">
        <v>0.95238599999999995</v>
      </c>
      <c r="F38" s="438">
        <v>0.95238599999999995</v>
      </c>
      <c r="G38" s="438">
        <v>0.95238599999999995</v>
      </c>
      <c r="H38" s="438">
        <v>0.95238599999999995</v>
      </c>
      <c r="I38" s="438">
        <v>0.95238599999999995</v>
      </c>
      <c r="J38" s="438">
        <v>0.95238599999999995</v>
      </c>
      <c r="K38" s="438">
        <v>0.95238599999999995</v>
      </c>
      <c r="L38" s="438">
        <v>0.95238599999999995</v>
      </c>
      <c r="M38" s="438">
        <v>0.95238599999999995</v>
      </c>
      <c r="N38" s="438">
        <v>0.95238599999999995</v>
      </c>
      <c r="O38" s="438">
        <v>0.95238599999999995</v>
      </c>
    </row>
    <row r="39" spans="1:15" x14ac:dyDescent="0.25">
      <c r="A39" s="10">
        <f t="shared" si="1"/>
        <v>32</v>
      </c>
      <c r="C39" s="28"/>
      <c r="D39" s="28"/>
      <c r="E39" s="28"/>
      <c r="F39" s="28"/>
      <c r="G39" s="28"/>
      <c r="H39" s="28"/>
      <c r="I39" s="28"/>
      <c r="J39" s="28"/>
      <c r="K39" s="28"/>
      <c r="L39" s="28"/>
      <c r="M39" s="28"/>
      <c r="N39" s="28"/>
      <c r="O39" s="28"/>
    </row>
    <row r="40" spans="1:15" ht="13.8" thickBot="1" x14ac:dyDescent="0.3">
      <c r="A40" s="10">
        <f t="shared" si="1"/>
        <v>33</v>
      </c>
      <c r="B40" s="246" t="s">
        <v>609</v>
      </c>
      <c r="C40" s="439">
        <f>ROUND(C22*C38,2)</f>
        <v>94681.86</v>
      </c>
      <c r="D40" s="439">
        <f t="shared" ref="D40:O40" si="10">ROUND(D22*D38,2)</f>
        <v>0</v>
      </c>
      <c r="E40" s="439">
        <f t="shared" si="10"/>
        <v>0</v>
      </c>
      <c r="F40" s="439">
        <f t="shared" si="10"/>
        <v>0</v>
      </c>
      <c r="G40" s="439">
        <f t="shared" si="10"/>
        <v>0</v>
      </c>
      <c r="H40" s="439">
        <f t="shared" si="10"/>
        <v>0</v>
      </c>
      <c r="I40" s="439">
        <f t="shared" si="10"/>
        <v>0</v>
      </c>
      <c r="J40" s="439">
        <f t="shared" si="10"/>
        <v>0</v>
      </c>
      <c r="K40" s="439">
        <f t="shared" si="10"/>
        <v>0</v>
      </c>
      <c r="L40" s="439">
        <f t="shared" si="10"/>
        <v>0</v>
      </c>
      <c r="M40" s="439">
        <f t="shared" si="10"/>
        <v>0</v>
      </c>
      <c r="N40" s="439">
        <f t="shared" si="10"/>
        <v>0</v>
      </c>
      <c r="O40" s="439">
        <f t="shared" si="10"/>
        <v>0</v>
      </c>
    </row>
    <row r="41" spans="1:15" x14ac:dyDescent="0.25">
      <c r="A41" s="10">
        <f t="shared" si="1"/>
        <v>34</v>
      </c>
    </row>
    <row r="42" spans="1:15" ht="13.8" thickBot="1" x14ac:dyDescent="0.3">
      <c r="A42" s="10">
        <f t="shared" si="1"/>
        <v>35</v>
      </c>
      <c r="B42" s="246" t="s">
        <v>610</v>
      </c>
      <c r="C42" s="439">
        <f>ROUND(C32*C36,2)</f>
        <v>23482.89</v>
      </c>
      <c r="D42" s="439">
        <f t="shared" ref="D42:G42" si="11">ROUND(D32*D36,2)</f>
        <v>0</v>
      </c>
      <c r="E42" s="439">
        <f t="shared" si="11"/>
        <v>0</v>
      </c>
      <c r="F42" s="439">
        <f t="shared" si="11"/>
        <v>0</v>
      </c>
      <c r="G42" s="439">
        <f t="shared" si="11"/>
        <v>0</v>
      </c>
      <c r="H42" s="439">
        <f>ROUND(H32*H38,2)</f>
        <v>0</v>
      </c>
      <c r="I42" s="439">
        <f t="shared" ref="I42:O42" si="12">ROUND(I32*I38,2)</f>
        <v>0</v>
      </c>
      <c r="J42" s="439">
        <f t="shared" si="12"/>
        <v>0</v>
      </c>
      <c r="K42" s="439">
        <f t="shared" si="12"/>
        <v>0</v>
      </c>
      <c r="L42" s="439">
        <f t="shared" si="12"/>
        <v>0</v>
      </c>
      <c r="M42" s="439">
        <f t="shared" si="12"/>
        <v>0</v>
      </c>
      <c r="N42" s="439">
        <f t="shared" si="12"/>
        <v>0</v>
      </c>
      <c r="O42" s="439">
        <f t="shared" si="12"/>
        <v>0</v>
      </c>
    </row>
    <row r="43" spans="1:15" x14ac:dyDescent="0.25">
      <c r="A43" s="10">
        <f t="shared" si="1"/>
        <v>36</v>
      </c>
    </row>
    <row r="44" spans="1:15" s="432" customFormat="1" x14ac:dyDescent="0.25">
      <c r="A44" s="10">
        <f t="shared" si="1"/>
        <v>37</v>
      </c>
      <c r="B44" s="432" t="s">
        <v>611</v>
      </c>
    </row>
    <row r="45" spans="1:15" s="435" customFormat="1" x14ac:dyDescent="0.25">
      <c r="A45" s="10">
        <f t="shared" si="1"/>
        <v>38</v>
      </c>
      <c r="B45" s="435" t="s">
        <v>612</v>
      </c>
    </row>
    <row r="46" spans="1:15" s="437" customFormat="1" x14ac:dyDescent="0.25">
      <c r="A46" s="10">
        <f t="shared" si="1"/>
        <v>39</v>
      </c>
      <c r="B46" s="437" t="s">
        <v>613</v>
      </c>
    </row>
    <row r="47" spans="1:15" x14ac:dyDescent="0.25">
      <c r="A47" s="10"/>
    </row>
    <row r="48" spans="1:15" x14ac:dyDescent="0.25">
      <c r="A48" s="10"/>
    </row>
    <row r="49" spans="1:9" x14ac:dyDescent="0.25">
      <c r="A49" s="10"/>
      <c r="I49" s="18"/>
    </row>
    <row r="50" spans="1:9" x14ac:dyDescent="0.25">
      <c r="A50" s="10"/>
    </row>
    <row r="51" spans="1:9" x14ac:dyDescent="0.25">
      <c r="A51" s="10"/>
    </row>
    <row r="52" spans="1:9" x14ac:dyDescent="0.25">
      <c r="A52" s="10"/>
    </row>
    <row r="53" spans="1:9" x14ac:dyDescent="0.25">
      <c r="A53" s="10"/>
    </row>
    <row r="54" spans="1:9" x14ac:dyDescent="0.25">
      <c r="A54" s="10"/>
    </row>
    <row r="55" spans="1:9" x14ac:dyDescent="0.25">
      <c r="A55" s="10"/>
    </row>
    <row r="56" spans="1:9" x14ac:dyDescent="0.25">
      <c r="A56" s="10"/>
    </row>
    <row r="57" spans="1:9" x14ac:dyDescent="0.25">
      <c r="A57" s="10"/>
    </row>
    <row r="58" spans="1:9" x14ac:dyDescent="0.25">
      <c r="A58" s="10"/>
    </row>
    <row r="59" spans="1:9" x14ac:dyDescent="0.25">
      <c r="A59" s="10"/>
    </row>
    <row r="60" spans="1:9" x14ac:dyDescent="0.25">
      <c r="A60" s="10"/>
    </row>
    <row r="61" spans="1:9" x14ac:dyDescent="0.25">
      <c r="A61" s="10"/>
    </row>
    <row r="62" spans="1:9" x14ac:dyDescent="0.25">
      <c r="A62" s="10"/>
    </row>
    <row r="63" spans="1:9" x14ac:dyDescent="0.25">
      <c r="A63" s="10"/>
    </row>
    <row r="64" spans="1:9" x14ac:dyDescent="0.25">
      <c r="A64" s="10"/>
    </row>
    <row r="65" spans="1:1" x14ac:dyDescent="0.25">
      <c r="A65" s="10"/>
    </row>
    <row r="66" spans="1:1" x14ac:dyDescent="0.25">
      <c r="A66" s="10"/>
    </row>
    <row r="67" spans="1:1" x14ac:dyDescent="0.25">
      <c r="A67" s="10"/>
    </row>
    <row r="68" spans="1:1" x14ac:dyDescent="0.25">
      <c r="A68" s="10"/>
    </row>
    <row r="69" spans="1:1" x14ac:dyDescent="0.25">
      <c r="A69" s="10"/>
    </row>
    <row r="70" spans="1:1" x14ac:dyDescent="0.25">
      <c r="A70" s="10"/>
    </row>
    <row r="71" spans="1:1" x14ac:dyDescent="0.25">
      <c r="A71" s="10"/>
    </row>
    <row r="72" spans="1:1" x14ac:dyDescent="0.25">
      <c r="A72" s="10"/>
    </row>
    <row r="73" spans="1:1" x14ac:dyDescent="0.25">
      <c r="A73" s="10"/>
    </row>
    <row r="74" spans="1:1" x14ac:dyDescent="0.25">
      <c r="A74" s="10"/>
    </row>
    <row r="75" spans="1:1" x14ac:dyDescent="0.25">
      <c r="A75" s="10"/>
    </row>
    <row r="76" spans="1:1" x14ac:dyDescent="0.25">
      <c r="A76" s="10"/>
    </row>
    <row r="77" spans="1:1" x14ac:dyDescent="0.25">
      <c r="A77" s="10"/>
    </row>
    <row r="78" spans="1:1" x14ac:dyDescent="0.25">
      <c r="A78" s="10"/>
    </row>
    <row r="79" spans="1:1" x14ac:dyDescent="0.25">
      <c r="A79" s="10"/>
    </row>
    <row r="80" spans="1:1" x14ac:dyDescent="0.25">
      <c r="A80" s="10"/>
    </row>
    <row r="81" spans="1:1" x14ac:dyDescent="0.25">
      <c r="A81" s="10"/>
    </row>
    <row r="82" spans="1:1" x14ac:dyDescent="0.25">
      <c r="A82" s="10"/>
    </row>
    <row r="83" spans="1:1" x14ac:dyDescent="0.25">
      <c r="A83" s="10"/>
    </row>
    <row r="84" spans="1:1" x14ac:dyDescent="0.25">
      <c r="A84" s="10"/>
    </row>
    <row r="85" spans="1:1" x14ac:dyDescent="0.25">
      <c r="A85" s="10"/>
    </row>
    <row r="86" spans="1:1" x14ac:dyDescent="0.25">
      <c r="A86" s="10"/>
    </row>
    <row r="87" spans="1:1" x14ac:dyDescent="0.25">
      <c r="A87" s="10"/>
    </row>
    <row r="88" spans="1:1" x14ac:dyDescent="0.25">
      <c r="A88" s="10"/>
    </row>
    <row r="89" spans="1:1" x14ac:dyDescent="0.25">
      <c r="A89" s="10"/>
    </row>
    <row r="90" spans="1:1" x14ac:dyDescent="0.25">
      <c r="A90" s="10"/>
    </row>
    <row r="91" spans="1:1" x14ac:dyDescent="0.25">
      <c r="A91" s="10"/>
    </row>
  </sheetData>
  <printOptions horizontalCentered="1"/>
  <pageMargins left="0.45" right="0.45" top="0.75" bottom="0.75" header="0.3" footer="0.3"/>
  <pageSetup scale="55" orientation="landscape" blackAndWhite="1" horizontalDpi="1200" verticalDpi="1200" r:id="rId1"/>
  <headerFooter>
    <oddHeader>&amp;RAdvice No. 2018-xx
Workpaper No. 8</oddHeader>
    <oddFooter>&amp;L&amp;F
&amp;A&amp;R&amp;D</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S91"/>
  <sheetViews>
    <sheetView zoomScaleNormal="100" workbookViewId="0">
      <pane xSplit="2" ySplit="6" topLeftCell="C7" activePane="bottomRight" state="frozen"/>
      <selection activeCell="C48" sqref="C48"/>
      <selection pane="topRight" activeCell="C48" sqref="C48"/>
      <selection pane="bottomLeft" activeCell="C48" sqref="C48"/>
      <selection pane="bottomRight" activeCell="C48" sqref="C48"/>
    </sheetView>
  </sheetViews>
  <sheetFormatPr defaultColWidth="9.109375" defaultRowHeight="13.2" x14ac:dyDescent="0.25"/>
  <cols>
    <col min="1" max="1" width="5.5546875" style="246" bestFit="1" customWidth="1"/>
    <col min="2" max="2" width="41" style="246" customWidth="1"/>
    <col min="3" max="15" width="14.109375" style="246" customWidth="1"/>
    <col min="16" max="16" width="12.33203125" style="246" customWidth="1"/>
    <col min="17" max="16384" width="9.109375" style="246"/>
  </cols>
  <sheetData>
    <row r="1" spans="1:19" x14ac:dyDescent="0.25">
      <c r="A1" s="275" t="s">
        <v>0</v>
      </c>
      <c r="B1" s="275"/>
      <c r="C1" s="275"/>
      <c r="D1" s="275"/>
      <c r="E1" s="275"/>
      <c r="F1" s="275"/>
      <c r="G1" s="275"/>
      <c r="H1" s="275"/>
      <c r="I1" s="275"/>
      <c r="J1" s="275"/>
      <c r="K1" s="275"/>
      <c r="L1" s="275"/>
      <c r="M1" s="275"/>
      <c r="N1" s="275"/>
    </row>
    <row r="2" spans="1:19" x14ac:dyDescent="0.25">
      <c r="A2" s="275" t="s">
        <v>1</v>
      </c>
      <c r="B2" s="275"/>
      <c r="C2" s="275"/>
      <c r="D2" s="275"/>
      <c r="E2" s="275"/>
      <c r="F2" s="275"/>
      <c r="G2" s="275"/>
      <c r="H2" s="275"/>
      <c r="I2" s="275"/>
      <c r="J2" s="275"/>
      <c r="K2" s="275"/>
      <c r="L2" s="275"/>
      <c r="M2" s="275"/>
      <c r="N2" s="275"/>
    </row>
    <row r="3" spans="1:19" x14ac:dyDescent="0.25">
      <c r="A3" s="275" t="s">
        <v>598</v>
      </c>
      <c r="B3" s="275"/>
      <c r="C3" s="275"/>
      <c r="D3" s="275"/>
      <c r="E3" s="275"/>
      <c r="F3" s="275"/>
      <c r="G3" s="275"/>
      <c r="H3" s="275"/>
      <c r="I3" s="275"/>
      <c r="J3" s="275"/>
      <c r="K3" s="275"/>
      <c r="L3" s="275"/>
      <c r="M3" s="275"/>
      <c r="N3" s="275"/>
    </row>
    <row r="4" spans="1:19" x14ac:dyDescent="0.25">
      <c r="A4" s="275" t="s">
        <v>614</v>
      </c>
      <c r="B4" s="275"/>
      <c r="C4" s="275"/>
      <c r="D4" s="275"/>
      <c r="E4" s="275"/>
      <c r="F4" s="275"/>
      <c r="G4" s="275"/>
      <c r="H4" s="275"/>
      <c r="I4" s="275"/>
      <c r="J4" s="275"/>
      <c r="K4" s="275"/>
      <c r="L4" s="275"/>
      <c r="M4" s="275"/>
      <c r="N4" s="275"/>
      <c r="O4" s="275"/>
      <c r="P4" s="275"/>
    </row>
    <row r="5" spans="1:19" x14ac:dyDescent="0.25">
      <c r="C5" s="428"/>
    </row>
    <row r="6" spans="1:19" ht="25.5" customHeight="1" x14ac:dyDescent="0.25">
      <c r="A6" s="429" t="s">
        <v>56</v>
      </c>
      <c r="B6" s="383"/>
      <c r="C6" s="384">
        <v>43070</v>
      </c>
      <c r="D6" s="384">
        <f t="shared" ref="D6:O6" si="0">EDATE(C6,1)</f>
        <v>43101</v>
      </c>
      <c r="E6" s="384">
        <f t="shared" si="0"/>
        <v>43132</v>
      </c>
      <c r="F6" s="384">
        <f t="shared" si="0"/>
        <v>43160</v>
      </c>
      <c r="G6" s="384">
        <f t="shared" si="0"/>
        <v>43191</v>
      </c>
      <c r="H6" s="384">
        <f t="shared" si="0"/>
        <v>43221</v>
      </c>
      <c r="I6" s="384">
        <f t="shared" si="0"/>
        <v>43252</v>
      </c>
      <c r="J6" s="384">
        <f t="shared" si="0"/>
        <v>43282</v>
      </c>
      <c r="K6" s="384">
        <f t="shared" si="0"/>
        <v>43313</v>
      </c>
      <c r="L6" s="384">
        <f t="shared" si="0"/>
        <v>43344</v>
      </c>
      <c r="M6" s="384">
        <f t="shared" si="0"/>
        <v>43374</v>
      </c>
      <c r="N6" s="384">
        <f t="shared" si="0"/>
        <v>43405</v>
      </c>
      <c r="O6" s="384">
        <f t="shared" si="0"/>
        <v>43435</v>
      </c>
      <c r="P6" s="430"/>
      <c r="Q6" s="431"/>
      <c r="R6" s="431"/>
      <c r="S6" s="431"/>
    </row>
    <row r="7" spans="1:19" x14ac:dyDescent="0.25">
      <c r="A7" s="10"/>
      <c r="B7" s="10"/>
      <c r="C7" s="10"/>
      <c r="D7" s="10"/>
      <c r="E7" s="10"/>
      <c r="F7" s="10"/>
      <c r="G7" s="10"/>
      <c r="H7" s="10"/>
      <c r="I7" s="10"/>
      <c r="J7" s="10"/>
      <c r="K7" s="10"/>
      <c r="L7" s="10"/>
      <c r="M7" s="10"/>
      <c r="N7" s="10"/>
      <c r="O7" s="10"/>
    </row>
    <row r="8" spans="1:19" x14ac:dyDescent="0.25">
      <c r="A8" s="10">
        <v>1</v>
      </c>
      <c r="B8" s="432" t="s">
        <v>86</v>
      </c>
      <c r="C8" s="433">
        <v>800</v>
      </c>
      <c r="D8" s="433"/>
      <c r="E8" s="433"/>
      <c r="F8" s="433"/>
      <c r="G8" s="433"/>
      <c r="H8" s="433"/>
      <c r="I8" s="433"/>
      <c r="J8" s="433"/>
      <c r="K8" s="433"/>
      <c r="L8" s="433"/>
      <c r="M8" s="433"/>
      <c r="N8" s="433"/>
      <c r="O8" s="433"/>
      <c r="P8" s="434"/>
    </row>
    <row r="9" spans="1:19" x14ac:dyDescent="0.25">
      <c r="A9" s="10">
        <f>A8+1</f>
        <v>2</v>
      </c>
      <c r="B9" s="246" t="s">
        <v>600</v>
      </c>
      <c r="C9" s="36">
        <v>2608.6194872174442</v>
      </c>
      <c r="D9" s="36">
        <v>5713.9573087144718</v>
      </c>
      <c r="E9" s="36">
        <v>6317.7271641119523</v>
      </c>
      <c r="F9" s="36">
        <v>5649.8035034642171</v>
      </c>
      <c r="G9" s="36">
        <v>4948.553598362706</v>
      </c>
      <c r="H9" s="36">
        <v>3976.0675565287283</v>
      </c>
      <c r="I9" s="36">
        <v>4200.2449236062266</v>
      </c>
      <c r="J9" s="36">
        <v>4344.2501627849952</v>
      </c>
      <c r="K9" s="36">
        <v>4290.9057913137976</v>
      </c>
      <c r="L9" s="36">
        <v>4612.7801882709182</v>
      </c>
      <c r="M9" s="36">
        <v>4855.4718323438046</v>
      </c>
      <c r="N9" s="36">
        <v>5534.5338086719667</v>
      </c>
      <c r="O9" s="36">
        <v>6220.5541618262132</v>
      </c>
      <c r="P9" s="36"/>
    </row>
    <row r="10" spans="1:19" x14ac:dyDescent="0.25">
      <c r="A10" s="10">
        <f t="shared" ref="A10:A46" si="1">A9+1</f>
        <v>3</v>
      </c>
      <c r="B10" s="246" t="s">
        <v>601</v>
      </c>
      <c r="C10" s="18">
        <f t="shared" ref="C10:O10" si="2">C8*C9</f>
        <v>2086895.5897739553</v>
      </c>
      <c r="D10" s="18">
        <f t="shared" si="2"/>
        <v>0</v>
      </c>
      <c r="E10" s="18">
        <f t="shared" si="2"/>
        <v>0</v>
      </c>
      <c r="F10" s="18">
        <f t="shared" si="2"/>
        <v>0</v>
      </c>
      <c r="G10" s="18">
        <f t="shared" si="2"/>
        <v>0</v>
      </c>
      <c r="H10" s="18">
        <f t="shared" si="2"/>
        <v>0</v>
      </c>
      <c r="I10" s="18">
        <f t="shared" si="2"/>
        <v>0</v>
      </c>
      <c r="J10" s="18">
        <f t="shared" si="2"/>
        <v>0</v>
      </c>
      <c r="K10" s="18">
        <f t="shared" si="2"/>
        <v>0</v>
      </c>
      <c r="L10" s="18">
        <f t="shared" si="2"/>
        <v>0</v>
      </c>
      <c r="M10" s="18">
        <f t="shared" si="2"/>
        <v>0</v>
      </c>
      <c r="N10" s="18">
        <f t="shared" si="2"/>
        <v>0</v>
      </c>
      <c r="O10" s="18">
        <f t="shared" si="2"/>
        <v>0</v>
      </c>
      <c r="P10" s="18"/>
    </row>
    <row r="11" spans="1:19" x14ac:dyDescent="0.25">
      <c r="A11" s="10">
        <f t="shared" si="1"/>
        <v>4</v>
      </c>
    </row>
    <row r="12" spans="1:19" x14ac:dyDescent="0.25">
      <c r="A12" s="10">
        <f t="shared" si="1"/>
        <v>5</v>
      </c>
      <c r="B12" s="432" t="s">
        <v>615</v>
      </c>
      <c r="C12" s="433">
        <v>27663.7971416736</v>
      </c>
      <c r="D12" s="433"/>
      <c r="E12" s="433"/>
      <c r="F12" s="433"/>
      <c r="G12" s="433"/>
      <c r="H12" s="433"/>
      <c r="I12" s="433"/>
      <c r="J12" s="433"/>
      <c r="K12" s="433"/>
      <c r="L12" s="433"/>
      <c r="M12" s="433"/>
      <c r="N12" s="433"/>
      <c r="O12" s="433"/>
      <c r="P12" s="434"/>
    </row>
    <row r="13" spans="1:19" x14ac:dyDescent="0.25">
      <c r="A13" s="10">
        <f t="shared" si="1"/>
        <v>6</v>
      </c>
      <c r="B13" s="246" t="s">
        <v>586</v>
      </c>
      <c r="C13" s="36">
        <v>12.47</v>
      </c>
      <c r="D13" s="36">
        <v>12.47</v>
      </c>
      <c r="E13" s="36">
        <v>12.47</v>
      </c>
      <c r="F13" s="36">
        <v>12.47</v>
      </c>
      <c r="G13" s="36">
        <v>8.32</v>
      </c>
      <c r="H13" s="36">
        <v>8.32</v>
      </c>
      <c r="I13" s="36">
        <v>8.32</v>
      </c>
      <c r="J13" s="36">
        <v>8.32</v>
      </c>
      <c r="K13" s="36">
        <v>8.32</v>
      </c>
      <c r="L13" s="36">
        <v>8.32</v>
      </c>
      <c r="M13" s="36">
        <v>12.47</v>
      </c>
      <c r="N13" s="36">
        <v>12.47</v>
      </c>
      <c r="O13" s="36">
        <v>12.47</v>
      </c>
      <c r="P13" s="28"/>
    </row>
    <row r="14" spans="1:19" x14ac:dyDescent="0.25">
      <c r="A14" s="10">
        <f t="shared" si="1"/>
        <v>7</v>
      </c>
      <c r="B14" s="246" t="s">
        <v>602</v>
      </c>
      <c r="C14" s="18">
        <f t="shared" ref="C14:O14" si="3">C12*C13</f>
        <v>344967.55035666982</v>
      </c>
      <c r="D14" s="18">
        <f t="shared" si="3"/>
        <v>0</v>
      </c>
      <c r="E14" s="18">
        <f t="shared" si="3"/>
        <v>0</v>
      </c>
      <c r="F14" s="18">
        <f t="shared" si="3"/>
        <v>0</v>
      </c>
      <c r="G14" s="18">
        <f t="shared" si="3"/>
        <v>0</v>
      </c>
      <c r="H14" s="18">
        <f t="shared" si="3"/>
        <v>0</v>
      </c>
      <c r="I14" s="18">
        <f t="shared" si="3"/>
        <v>0</v>
      </c>
      <c r="J14" s="18">
        <f t="shared" si="3"/>
        <v>0</v>
      </c>
      <c r="K14" s="18">
        <f t="shared" si="3"/>
        <v>0</v>
      </c>
      <c r="L14" s="18">
        <f t="shared" si="3"/>
        <v>0</v>
      </c>
      <c r="M14" s="18">
        <f t="shared" si="3"/>
        <v>0</v>
      </c>
      <c r="N14" s="18">
        <f t="shared" si="3"/>
        <v>0</v>
      </c>
      <c r="O14" s="18">
        <f t="shared" si="3"/>
        <v>0</v>
      </c>
      <c r="P14" s="18"/>
    </row>
    <row r="15" spans="1:19" x14ac:dyDescent="0.25">
      <c r="A15" s="10">
        <f t="shared" si="1"/>
        <v>8</v>
      </c>
    </row>
    <row r="16" spans="1:19" x14ac:dyDescent="0.25">
      <c r="A16" s="10">
        <f t="shared" si="1"/>
        <v>9</v>
      </c>
      <c r="B16" s="432" t="s">
        <v>616</v>
      </c>
      <c r="C16" s="433">
        <v>0</v>
      </c>
      <c r="D16" s="433">
        <v>0</v>
      </c>
      <c r="E16" s="433">
        <v>0</v>
      </c>
      <c r="F16" s="433">
        <v>0</v>
      </c>
      <c r="G16" s="433">
        <v>0</v>
      </c>
      <c r="H16" s="433">
        <v>0</v>
      </c>
      <c r="I16" s="433">
        <v>0</v>
      </c>
      <c r="J16" s="433">
        <v>0</v>
      </c>
      <c r="K16" s="433">
        <v>0</v>
      </c>
      <c r="L16" s="433">
        <v>0</v>
      </c>
      <c r="M16" s="433">
        <v>0</v>
      </c>
      <c r="N16" s="433">
        <v>0</v>
      </c>
      <c r="O16" s="433">
        <v>0</v>
      </c>
    </row>
    <row r="17" spans="1:16" x14ac:dyDescent="0.25">
      <c r="A17" s="10">
        <f t="shared" si="1"/>
        <v>10</v>
      </c>
      <c r="B17" s="246" t="s">
        <v>586</v>
      </c>
      <c r="C17" s="36">
        <v>12.47</v>
      </c>
      <c r="D17" s="36">
        <v>12.47</v>
      </c>
      <c r="E17" s="36">
        <v>12.47</v>
      </c>
      <c r="F17" s="36">
        <v>12.47</v>
      </c>
      <c r="G17" s="36">
        <v>8.32</v>
      </c>
      <c r="H17" s="36">
        <v>8.32</v>
      </c>
      <c r="I17" s="36">
        <v>8.32</v>
      </c>
      <c r="J17" s="36">
        <v>8.32</v>
      </c>
      <c r="K17" s="36">
        <v>8.32</v>
      </c>
      <c r="L17" s="36">
        <v>8.32</v>
      </c>
      <c r="M17" s="36">
        <v>12.47</v>
      </c>
      <c r="N17" s="36">
        <v>12.47</v>
      </c>
      <c r="O17" s="36">
        <v>12.47</v>
      </c>
    </row>
    <row r="18" spans="1:16" x14ac:dyDescent="0.25">
      <c r="A18" s="10">
        <f t="shared" si="1"/>
        <v>11</v>
      </c>
      <c r="B18" s="246" t="s">
        <v>602</v>
      </c>
      <c r="C18" s="18">
        <f t="shared" ref="C18:O18" si="4">C16*C17</f>
        <v>0</v>
      </c>
      <c r="D18" s="18">
        <f t="shared" si="4"/>
        <v>0</v>
      </c>
      <c r="E18" s="18">
        <f t="shared" si="4"/>
        <v>0</v>
      </c>
      <c r="F18" s="18">
        <f t="shared" si="4"/>
        <v>0</v>
      </c>
      <c r="G18" s="18">
        <f t="shared" si="4"/>
        <v>0</v>
      </c>
      <c r="H18" s="18">
        <f t="shared" si="4"/>
        <v>0</v>
      </c>
      <c r="I18" s="18">
        <f t="shared" si="4"/>
        <v>0</v>
      </c>
      <c r="J18" s="18">
        <f t="shared" si="4"/>
        <v>0</v>
      </c>
      <c r="K18" s="18">
        <f t="shared" si="4"/>
        <v>0</v>
      </c>
      <c r="L18" s="18">
        <f t="shared" si="4"/>
        <v>0</v>
      </c>
      <c r="M18" s="18">
        <f t="shared" si="4"/>
        <v>0</v>
      </c>
      <c r="N18" s="18">
        <f t="shared" si="4"/>
        <v>0</v>
      </c>
      <c r="O18" s="18">
        <f t="shared" si="4"/>
        <v>0</v>
      </c>
    </row>
    <row r="19" spans="1:16" x14ac:dyDescent="0.25">
      <c r="A19" s="10">
        <f t="shared" si="1"/>
        <v>12</v>
      </c>
    </row>
    <row r="20" spans="1:16" x14ac:dyDescent="0.25">
      <c r="A20" s="10">
        <f t="shared" si="1"/>
        <v>13</v>
      </c>
      <c r="B20" s="246" t="s">
        <v>567</v>
      </c>
      <c r="C20" s="18">
        <f>C14+C18</f>
        <v>344967.55035666982</v>
      </c>
      <c r="D20" s="18">
        <f t="shared" ref="D20:M20" si="5">D14+D18</f>
        <v>0</v>
      </c>
      <c r="E20" s="18">
        <f t="shared" si="5"/>
        <v>0</v>
      </c>
      <c r="F20" s="18">
        <f t="shared" si="5"/>
        <v>0</v>
      </c>
      <c r="G20" s="18">
        <f t="shared" si="5"/>
        <v>0</v>
      </c>
      <c r="H20" s="18">
        <f t="shared" si="5"/>
        <v>0</v>
      </c>
      <c r="I20" s="18">
        <f t="shared" si="5"/>
        <v>0</v>
      </c>
      <c r="J20" s="18">
        <f t="shared" si="5"/>
        <v>0</v>
      </c>
      <c r="K20" s="18">
        <f t="shared" si="5"/>
        <v>0</v>
      </c>
      <c r="L20" s="18">
        <f t="shared" si="5"/>
        <v>0</v>
      </c>
      <c r="M20" s="18">
        <f t="shared" si="5"/>
        <v>0</v>
      </c>
      <c r="N20" s="18">
        <f>N14+N18</f>
        <v>0</v>
      </c>
      <c r="O20" s="18">
        <f>O14+O18</f>
        <v>0</v>
      </c>
    </row>
    <row r="21" spans="1:16" x14ac:dyDescent="0.25">
      <c r="A21" s="10">
        <f t="shared" si="1"/>
        <v>14</v>
      </c>
    </row>
    <row r="22" spans="1:16" x14ac:dyDescent="0.25">
      <c r="A22" s="10">
        <f t="shared" si="1"/>
        <v>15</v>
      </c>
      <c r="B22" s="246" t="s">
        <v>568</v>
      </c>
      <c r="C22" s="18">
        <f>C10-C20</f>
        <v>1741928.0394172855</v>
      </c>
      <c r="D22" s="18">
        <f t="shared" ref="D22:O22" si="6">D10-D20</f>
        <v>0</v>
      </c>
      <c r="E22" s="18">
        <f t="shared" si="6"/>
        <v>0</v>
      </c>
      <c r="F22" s="18">
        <f t="shared" si="6"/>
        <v>0</v>
      </c>
      <c r="G22" s="18">
        <f t="shared" si="6"/>
        <v>0</v>
      </c>
      <c r="H22" s="18">
        <f t="shared" si="6"/>
        <v>0</v>
      </c>
      <c r="I22" s="18">
        <f t="shared" si="6"/>
        <v>0</v>
      </c>
      <c r="J22" s="18">
        <f t="shared" si="6"/>
        <v>0</v>
      </c>
      <c r="K22" s="18">
        <f t="shared" si="6"/>
        <v>0</v>
      </c>
      <c r="L22" s="18">
        <f t="shared" si="6"/>
        <v>0</v>
      </c>
      <c r="M22" s="18">
        <f t="shared" si="6"/>
        <v>0</v>
      </c>
      <c r="N22" s="18">
        <f t="shared" si="6"/>
        <v>0</v>
      </c>
      <c r="O22" s="18">
        <f t="shared" si="6"/>
        <v>0</v>
      </c>
      <c r="P22" s="18"/>
    </row>
    <row r="23" spans="1:16" x14ac:dyDescent="0.25">
      <c r="A23" s="10">
        <f t="shared" si="1"/>
        <v>16</v>
      </c>
      <c r="C23" s="18"/>
      <c r="D23" s="18"/>
      <c r="E23" s="18"/>
      <c r="F23" s="18"/>
      <c r="G23" s="18"/>
      <c r="H23" s="18"/>
      <c r="I23" s="18"/>
      <c r="J23" s="18"/>
      <c r="K23" s="18"/>
      <c r="L23" s="18"/>
      <c r="M23" s="18"/>
      <c r="N23" s="18"/>
      <c r="O23" s="18"/>
      <c r="P23" s="18"/>
    </row>
    <row r="24" spans="1:16" x14ac:dyDescent="0.25">
      <c r="A24" s="10">
        <f t="shared" si="1"/>
        <v>17</v>
      </c>
      <c r="B24" s="246" t="s">
        <v>603</v>
      </c>
      <c r="C24" s="18">
        <v>-557.68921903109901</v>
      </c>
      <c r="D24" s="18">
        <v>303.49924577673454</v>
      </c>
      <c r="E24" s="18">
        <v>303.49924577673454</v>
      </c>
      <c r="F24" s="18">
        <v>303.49924577673454</v>
      </c>
      <c r="G24" s="18">
        <v>303.49924577673454</v>
      </c>
      <c r="H24" s="18">
        <v>303.49924577673454</v>
      </c>
      <c r="I24" s="18">
        <v>303.49924577673454</v>
      </c>
      <c r="J24" s="18">
        <v>303.49924577673454</v>
      </c>
      <c r="K24" s="18">
        <v>303.49924577673454</v>
      </c>
      <c r="L24" s="18">
        <v>303.49924577673454</v>
      </c>
      <c r="M24" s="18">
        <v>303.49924577673454</v>
      </c>
      <c r="N24" s="18">
        <v>303.49924577673454</v>
      </c>
      <c r="O24" s="18">
        <v>303.49924577673454</v>
      </c>
      <c r="P24" s="36"/>
    </row>
    <row r="25" spans="1:16" x14ac:dyDescent="0.25">
      <c r="A25" s="10">
        <f t="shared" si="1"/>
        <v>18</v>
      </c>
    </row>
    <row r="26" spans="1:16" x14ac:dyDescent="0.25">
      <c r="A26" s="10">
        <f t="shared" si="1"/>
        <v>19</v>
      </c>
      <c r="B26" s="246" t="s">
        <v>604</v>
      </c>
      <c r="C26" s="18">
        <f>C22+C24</f>
        <v>1741370.3501982545</v>
      </c>
      <c r="D26" s="18">
        <f t="shared" ref="D26:O26" si="7">C26+D22+D24</f>
        <v>1741673.8494440312</v>
      </c>
      <c r="E26" s="18">
        <f t="shared" si="7"/>
        <v>1741977.348689808</v>
      </c>
      <c r="F26" s="18">
        <f t="shared" si="7"/>
        <v>1742280.8479355848</v>
      </c>
      <c r="G26" s="18">
        <f t="shared" si="7"/>
        <v>1742584.3471813616</v>
      </c>
      <c r="H26" s="18">
        <f t="shared" si="7"/>
        <v>1742887.8464271384</v>
      </c>
      <c r="I26" s="18">
        <f t="shared" si="7"/>
        <v>1743191.3456729152</v>
      </c>
      <c r="J26" s="18">
        <f t="shared" si="7"/>
        <v>1743494.844918692</v>
      </c>
      <c r="K26" s="18">
        <f t="shared" si="7"/>
        <v>1743798.3441644688</v>
      </c>
      <c r="L26" s="18">
        <f t="shared" si="7"/>
        <v>1744101.8434102456</v>
      </c>
      <c r="M26" s="18">
        <f t="shared" si="7"/>
        <v>1744405.3426560224</v>
      </c>
      <c r="N26" s="18">
        <f t="shared" si="7"/>
        <v>1744708.8419017992</v>
      </c>
      <c r="O26" s="18">
        <f t="shared" si="7"/>
        <v>1745012.341147576</v>
      </c>
    </row>
    <row r="27" spans="1:16" x14ac:dyDescent="0.25">
      <c r="A27" s="10">
        <f t="shared" si="1"/>
        <v>20</v>
      </c>
    </row>
    <row r="28" spans="1:16" x14ac:dyDescent="0.25">
      <c r="A28" s="10">
        <f t="shared" si="1"/>
        <v>21</v>
      </c>
      <c r="B28" s="435" t="s">
        <v>590</v>
      </c>
      <c r="C28" s="440">
        <v>-0.17</v>
      </c>
      <c r="D28" s="440">
        <v>-0.17</v>
      </c>
      <c r="E28" s="440">
        <v>-0.17</v>
      </c>
      <c r="F28" s="440">
        <v>-0.17</v>
      </c>
      <c r="G28" s="440">
        <v>-0.17</v>
      </c>
      <c r="H28" s="440">
        <v>0</v>
      </c>
      <c r="I28" s="440">
        <v>0</v>
      </c>
      <c r="J28" s="440">
        <v>0</v>
      </c>
      <c r="K28" s="440">
        <v>0</v>
      </c>
      <c r="L28" s="440">
        <v>0</v>
      </c>
      <c r="M28" s="440">
        <v>0</v>
      </c>
      <c r="N28" s="440">
        <v>0</v>
      </c>
      <c r="O28" s="440">
        <v>0</v>
      </c>
    </row>
    <row r="29" spans="1:16" x14ac:dyDescent="0.25">
      <c r="A29" s="10">
        <f t="shared" si="1"/>
        <v>22</v>
      </c>
      <c r="C29" s="27"/>
      <c r="D29" s="27"/>
      <c r="E29" s="27"/>
      <c r="F29" s="27"/>
      <c r="G29" s="27"/>
      <c r="H29" s="27"/>
      <c r="I29" s="27"/>
      <c r="J29" s="27"/>
      <c r="K29" s="27"/>
      <c r="L29" s="27"/>
      <c r="M29" s="27"/>
      <c r="N29" s="27"/>
      <c r="O29" s="27"/>
    </row>
    <row r="30" spans="1:16" x14ac:dyDescent="0.25">
      <c r="A30" s="10">
        <f t="shared" si="1"/>
        <v>23</v>
      </c>
      <c r="B30" s="435" t="s">
        <v>617</v>
      </c>
      <c r="C30" s="440">
        <v>0</v>
      </c>
      <c r="D30" s="440">
        <v>0</v>
      </c>
      <c r="E30" s="440">
        <v>0</v>
      </c>
      <c r="F30" s="440">
        <v>0</v>
      </c>
      <c r="G30" s="440">
        <v>0</v>
      </c>
      <c r="H30" s="440">
        <v>0</v>
      </c>
      <c r="I30" s="440">
        <v>0</v>
      </c>
      <c r="J30" s="440">
        <v>0</v>
      </c>
      <c r="K30" s="440">
        <v>0</v>
      </c>
      <c r="L30" s="440">
        <v>0</v>
      </c>
      <c r="M30" s="440">
        <v>0</v>
      </c>
      <c r="N30" s="440">
        <v>0</v>
      </c>
      <c r="O30" s="440">
        <v>0</v>
      </c>
    </row>
    <row r="31" spans="1:16" x14ac:dyDescent="0.25">
      <c r="A31" s="10">
        <f t="shared" si="1"/>
        <v>24</v>
      </c>
      <c r="C31" s="18"/>
      <c r="D31" s="18"/>
      <c r="E31" s="18"/>
      <c r="F31" s="18"/>
      <c r="G31" s="18"/>
      <c r="H31" s="18"/>
      <c r="I31" s="18"/>
      <c r="J31" s="18"/>
      <c r="K31" s="18"/>
      <c r="L31" s="18"/>
      <c r="M31" s="18"/>
      <c r="N31" s="18"/>
      <c r="O31" s="18"/>
    </row>
    <row r="32" spans="1:16" x14ac:dyDescent="0.25">
      <c r="A32" s="10">
        <f t="shared" si="1"/>
        <v>25</v>
      </c>
      <c r="B32" s="246" t="s">
        <v>292</v>
      </c>
      <c r="C32" s="18">
        <f>(C12*C28)+(C16*C30)</f>
        <v>-4702.8455140845126</v>
      </c>
      <c r="D32" s="18">
        <f t="shared" ref="D32:O32" si="8">(D12*D28)+(D16*D30)</f>
        <v>0</v>
      </c>
      <c r="E32" s="18">
        <f t="shared" si="8"/>
        <v>0</v>
      </c>
      <c r="F32" s="18">
        <f t="shared" si="8"/>
        <v>0</v>
      </c>
      <c r="G32" s="18">
        <f t="shared" si="8"/>
        <v>0</v>
      </c>
      <c r="H32" s="18">
        <f t="shared" si="8"/>
        <v>0</v>
      </c>
      <c r="I32" s="18">
        <f t="shared" si="8"/>
        <v>0</v>
      </c>
      <c r="J32" s="18">
        <f t="shared" si="8"/>
        <v>0</v>
      </c>
      <c r="K32" s="18">
        <f t="shared" si="8"/>
        <v>0</v>
      </c>
      <c r="L32" s="18">
        <f t="shared" si="8"/>
        <v>0</v>
      </c>
      <c r="M32" s="18">
        <f t="shared" si="8"/>
        <v>0</v>
      </c>
      <c r="N32" s="18">
        <f t="shared" si="8"/>
        <v>0</v>
      </c>
      <c r="O32" s="18">
        <f t="shared" si="8"/>
        <v>0</v>
      </c>
    </row>
    <row r="33" spans="1:15" x14ac:dyDescent="0.25">
      <c r="A33" s="10">
        <f t="shared" si="1"/>
        <v>26</v>
      </c>
      <c r="C33" s="18"/>
      <c r="D33" s="18"/>
      <c r="E33" s="18"/>
      <c r="F33" s="18"/>
      <c r="G33" s="18"/>
      <c r="H33" s="18"/>
      <c r="I33" s="18"/>
      <c r="J33" s="18"/>
      <c r="K33" s="18"/>
      <c r="L33" s="18"/>
      <c r="M33" s="18"/>
      <c r="N33" s="18"/>
      <c r="O33" s="18"/>
    </row>
    <row r="34" spans="1:15" x14ac:dyDescent="0.25">
      <c r="A34" s="10">
        <f t="shared" si="1"/>
        <v>27</v>
      </c>
      <c r="B34" s="246" t="s">
        <v>606</v>
      </c>
      <c r="C34" s="18">
        <f>C26-C32</f>
        <v>1746073.1957123389</v>
      </c>
      <c r="D34" s="18">
        <f>C34+D22+D24-D32</f>
        <v>1746376.6949581157</v>
      </c>
      <c r="E34" s="18">
        <f t="shared" ref="E34:O34" si="9">D34+E22+E24-E32</f>
        <v>1746680.1942038925</v>
      </c>
      <c r="F34" s="18">
        <f t="shared" si="9"/>
        <v>1746983.6934496693</v>
      </c>
      <c r="G34" s="18">
        <f t="shared" si="9"/>
        <v>1747287.1926954461</v>
      </c>
      <c r="H34" s="18">
        <f t="shared" si="9"/>
        <v>1747590.6919412229</v>
      </c>
      <c r="I34" s="18">
        <f t="shared" si="9"/>
        <v>1747894.1911869997</v>
      </c>
      <c r="J34" s="18">
        <f t="shared" si="9"/>
        <v>1748197.6904327765</v>
      </c>
      <c r="K34" s="18">
        <f t="shared" si="9"/>
        <v>1748501.1896785533</v>
      </c>
      <c r="L34" s="18">
        <f t="shared" si="9"/>
        <v>1748804.6889243301</v>
      </c>
      <c r="M34" s="18">
        <f t="shared" si="9"/>
        <v>1749108.1881701068</v>
      </c>
      <c r="N34" s="18">
        <f t="shared" si="9"/>
        <v>1749411.6874158836</v>
      </c>
      <c r="O34" s="18">
        <f t="shared" si="9"/>
        <v>1749715.1866616604</v>
      </c>
    </row>
    <row r="35" spans="1:15" x14ac:dyDescent="0.25">
      <c r="A35" s="10">
        <f t="shared" si="1"/>
        <v>28</v>
      </c>
      <c r="C35" s="18"/>
      <c r="D35" s="18"/>
      <c r="E35" s="18"/>
      <c r="F35" s="18"/>
      <c r="G35" s="18"/>
      <c r="H35" s="18"/>
      <c r="I35" s="18"/>
      <c r="J35" s="18"/>
      <c r="K35" s="18"/>
      <c r="L35" s="18"/>
      <c r="M35" s="18"/>
      <c r="N35" s="18"/>
      <c r="O35" s="18"/>
    </row>
    <row r="36" spans="1:15" x14ac:dyDescent="0.25">
      <c r="A36" s="10">
        <f t="shared" si="1"/>
        <v>29</v>
      </c>
      <c r="B36" s="437" t="s">
        <v>607</v>
      </c>
      <c r="C36" s="438">
        <v>0.95437899999999998</v>
      </c>
      <c r="D36" s="438">
        <v>0.95437899999999998</v>
      </c>
      <c r="E36" s="438">
        <v>0.95437899999999998</v>
      </c>
      <c r="F36" s="438">
        <v>0.95437899999999998</v>
      </c>
      <c r="G36" s="438">
        <v>0.95437899999999998</v>
      </c>
      <c r="H36" s="438">
        <v>0.95437899999999998</v>
      </c>
      <c r="I36" s="438">
        <v>0.95437899999999998</v>
      </c>
      <c r="J36" s="438">
        <v>0.95437899999999998</v>
      </c>
      <c r="K36" s="438">
        <v>0.95437899999999998</v>
      </c>
      <c r="L36" s="438">
        <v>0.95437899999999998</v>
      </c>
      <c r="M36" s="438">
        <v>0.95437899999999998</v>
      </c>
      <c r="N36" s="438">
        <v>0.95437899999999998</v>
      </c>
      <c r="O36" s="438">
        <v>0.95437899999999998</v>
      </c>
    </row>
    <row r="37" spans="1:15" x14ac:dyDescent="0.25">
      <c r="A37" s="10">
        <f t="shared" si="1"/>
        <v>30</v>
      </c>
      <c r="C37" s="28"/>
      <c r="D37" s="28"/>
      <c r="E37" s="28"/>
      <c r="F37" s="28"/>
      <c r="G37" s="28"/>
      <c r="H37" s="28"/>
      <c r="I37" s="28"/>
      <c r="J37" s="28"/>
      <c r="K37" s="28"/>
      <c r="L37" s="28"/>
      <c r="M37" s="28"/>
      <c r="N37" s="28"/>
      <c r="O37" s="28"/>
    </row>
    <row r="38" spans="1:15" x14ac:dyDescent="0.25">
      <c r="A38" s="10">
        <f t="shared" si="1"/>
        <v>31</v>
      </c>
      <c r="B38" s="437" t="s">
        <v>608</v>
      </c>
      <c r="C38" s="438">
        <v>0.95238599999999995</v>
      </c>
      <c r="D38" s="438">
        <v>0.95238599999999995</v>
      </c>
      <c r="E38" s="438">
        <v>0.95238599999999995</v>
      </c>
      <c r="F38" s="438">
        <v>0.95238599999999995</v>
      </c>
      <c r="G38" s="438">
        <v>0.95238599999999995</v>
      </c>
      <c r="H38" s="438">
        <v>0.95238599999999995</v>
      </c>
      <c r="I38" s="438">
        <v>0.95238599999999995</v>
      </c>
      <c r="J38" s="438">
        <v>0.95238599999999995</v>
      </c>
      <c r="K38" s="438">
        <v>0.95238599999999995</v>
      </c>
      <c r="L38" s="438">
        <v>0.95238599999999995</v>
      </c>
      <c r="M38" s="438">
        <v>0.95238599999999995</v>
      </c>
      <c r="N38" s="438">
        <v>0.95238599999999995</v>
      </c>
      <c r="O38" s="438">
        <v>0.95238599999999995</v>
      </c>
    </row>
    <row r="39" spans="1:15" x14ac:dyDescent="0.25">
      <c r="A39" s="10">
        <f t="shared" si="1"/>
        <v>32</v>
      </c>
      <c r="C39" s="28"/>
      <c r="D39" s="28"/>
      <c r="E39" s="28"/>
      <c r="F39" s="28"/>
      <c r="G39" s="28"/>
      <c r="H39" s="28"/>
      <c r="I39" s="28"/>
      <c r="J39" s="28"/>
      <c r="K39" s="28"/>
      <c r="L39" s="28"/>
      <c r="M39" s="28"/>
      <c r="N39" s="28"/>
      <c r="O39" s="28"/>
    </row>
    <row r="40" spans="1:15" ht="13.8" thickBot="1" x14ac:dyDescent="0.3">
      <c r="A40" s="10">
        <f t="shared" si="1"/>
        <v>33</v>
      </c>
      <c r="B40" s="246" t="s">
        <v>609</v>
      </c>
      <c r="C40" s="439">
        <f>ROUND(C22*C38,2)</f>
        <v>1658987.88</v>
      </c>
      <c r="D40" s="439">
        <f t="shared" ref="D40:O40" si="10">ROUND(D22*D38,2)</f>
        <v>0</v>
      </c>
      <c r="E40" s="439">
        <f t="shared" si="10"/>
        <v>0</v>
      </c>
      <c r="F40" s="439">
        <f t="shared" si="10"/>
        <v>0</v>
      </c>
      <c r="G40" s="439">
        <f t="shared" si="10"/>
        <v>0</v>
      </c>
      <c r="H40" s="439">
        <f t="shared" si="10"/>
        <v>0</v>
      </c>
      <c r="I40" s="439">
        <f t="shared" si="10"/>
        <v>0</v>
      </c>
      <c r="J40" s="439">
        <f t="shared" si="10"/>
        <v>0</v>
      </c>
      <c r="K40" s="439">
        <f t="shared" si="10"/>
        <v>0</v>
      </c>
      <c r="L40" s="439">
        <f t="shared" si="10"/>
        <v>0</v>
      </c>
      <c r="M40" s="439">
        <f t="shared" si="10"/>
        <v>0</v>
      </c>
      <c r="N40" s="439">
        <f t="shared" si="10"/>
        <v>0</v>
      </c>
      <c r="O40" s="439">
        <f t="shared" si="10"/>
        <v>0</v>
      </c>
    </row>
    <row r="41" spans="1:15" x14ac:dyDescent="0.25">
      <c r="A41" s="10">
        <f t="shared" si="1"/>
        <v>34</v>
      </c>
    </row>
    <row r="42" spans="1:15" ht="13.8" thickBot="1" x14ac:dyDescent="0.3">
      <c r="A42" s="10">
        <f t="shared" si="1"/>
        <v>35</v>
      </c>
      <c r="B42" s="246" t="s">
        <v>610</v>
      </c>
      <c r="C42" s="439">
        <f>ROUND(C32*C36,2)</f>
        <v>-4488.3</v>
      </c>
      <c r="D42" s="439">
        <f t="shared" ref="D42:G42" si="11">ROUND(D32*D36,2)</f>
        <v>0</v>
      </c>
      <c r="E42" s="439">
        <f t="shared" si="11"/>
        <v>0</v>
      </c>
      <c r="F42" s="439">
        <f t="shared" si="11"/>
        <v>0</v>
      </c>
      <c r="G42" s="439">
        <f t="shared" si="11"/>
        <v>0</v>
      </c>
      <c r="H42" s="439">
        <f>ROUND(H32*H38,2)</f>
        <v>0</v>
      </c>
      <c r="I42" s="439">
        <f t="shared" ref="I42:O42" si="12">ROUND(I32*I38,2)</f>
        <v>0</v>
      </c>
      <c r="J42" s="439">
        <f t="shared" si="12"/>
        <v>0</v>
      </c>
      <c r="K42" s="439">
        <f t="shared" si="12"/>
        <v>0</v>
      </c>
      <c r="L42" s="439">
        <f t="shared" si="12"/>
        <v>0</v>
      </c>
      <c r="M42" s="439">
        <f t="shared" si="12"/>
        <v>0</v>
      </c>
      <c r="N42" s="439">
        <f t="shared" si="12"/>
        <v>0</v>
      </c>
      <c r="O42" s="439">
        <f t="shared" si="12"/>
        <v>0</v>
      </c>
    </row>
    <row r="43" spans="1:15" x14ac:dyDescent="0.25">
      <c r="A43" s="10">
        <f t="shared" si="1"/>
        <v>36</v>
      </c>
    </row>
    <row r="44" spans="1:15" s="432" customFormat="1" x14ac:dyDescent="0.25">
      <c r="A44" s="10">
        <f t="shared" si="1"/>
        <v>37</v>
      </c>
      <c r="B44" s="432" t="s">
        <v>611</v>
      </c>
    </row>
    <row r="45" spans="1:15" s="435" customFormat="1" x14ac:dyDescent="0.25">
      <c r="A45" s="10">
        <f t="shared" si="1"/>
        <v>38</v>
      </c>
      <c r="B45" s="435" t="s">
        <v>612</v>
      </c>
    </row>
    <row r="46" spans="1:15" s="437" customFormat="1" x14ac:dyDescent="0.25">
      <c r="A46" s="10">
        <f t="shared" si="1"/>
        <v>39</v>
      </c>
      <c r="B46" s="437" t="s">
        <v>613</v>
      </c>
    </row>
    <row r="47" spans="1:15" x14ac:dyDescent="0.25">
      <c r="A47" s="414"/>
    </row>
    <row r="48" spans="1:15" x14ac:dyDescent="0.25">
      <c r="A48" s="10"/>
    </row>
    <row r="49" spans="1:9" x14ac:dyDescent="0.25">
      <c r="A49" s="10"/>
      <c r="I49" s="18"/>
    </row>
    <row r="50" spans="1:9" x14ac:dyDescent="0.25">
      <c r="A50" s="10"/>
    </row>
    <row r="51" spans="1:9" x14ac:dyDescent="0.25">
      <c r="A51" s="10"/>
    </row>
    <row r="52" spans="1:9" x14ac:dyDescent="0.25">
      <c r="A52" s="10"/>
    </row>
    <row r="53" spans="1:9" x14ac:dyDescent="0.25">
      <c r="A53" s="10"/>
    </row>
    <row r="54" spans="1:9" x14ac:dyDescent="0.25">
      <c r="A54" s="10"/>
    </row>
    <row r="55" spans="1:9" x14ac:dyDescent="0.25">
      <c r="A55" s="10"/>
    </row>
    <row r="56" spans="1:9" x14ac:dyDescent="0.25">
      <c r="A56" s="10"/>
    </row>
    <row r="57" spans="1:9" x14ac:dyDescent="0.25">
      <c r="A57" s="10"/>
    </row>
    <row r="58" spans="1:9" x14ac:dyDescent="0.25">
      <c r="A58" s="10"/>
    </row>
    <row r="59" spans="1:9" x14ac:dyDescent="0.25">
      <c r="A59" s="10"/>
    </row>
    <row r="60" spans="1:9" x14ac:dyDescent="0.25">
      <c r="A60" s="10"/>
    </row>
    <row r="61" spans="1:9" x14ac:dyDescent="0.25">
      <c r="A61" s="10"/>
    </row>
    <row r="62" spans="1:9" x14ac:dyDescent="0.25">
      <c r="A62" s="10"/>
    </row>
    <row r="63" spans="1:9" x14ac:dyDescent="0.25">
      <c r="A63" s="10"/>
    </row>
    <row r="64" spans="1:9" x14ac:dyDescent="0.25">
      <c r="A64" s="10"/>
    </row>
    <row r="65" spans="1:1" x14ac:dyDescent="0.25">
      <c r="A65" s="10"/>
    </row>
    <row r="66" spans="1:1" x14ac:dyDescent="0.25">
      <c r="A66" s="10"/>
    </row>
    <row r="67" spans="1:1" x14ac:dyDescent="0.25">
      <c r="A67" s="10"/>
    </row>
    <row r="68" spans="1:1" x14ac:dyDescent="0.25">
      <c r="A68" s="10"/>
    </row>
    <row r="69" spans="1:1" x14ac:dyDescent="0.25">
      <c r="A69" s="10"/>
    </row>
    <row r="70" spans="1:1" x14ac:dyDescent="0.25">
      <c r="A70" s="10"/>
    </row>
    <row r="71" spans="1:1" x14ac:dyDescent="0.25">
      <c r="A71" s="10"/>
    </row>
    <row r="72" spans="1:1" x14ac:dyDescent="0.25">
      <c r="A72" s="10"/>
    </row>
    <row r="73" spans="1:1" x14ac:dyDescent="0.25">
      <c r="A73" s="10"/>
    </row>
    <row r="74" spans="1:1" x14ac:dyDescent="0.25">
      <c r="A74" s="10"/>
    </row>
    <row r="75" spans="1:1" x14ac:dyDescent="0.25">
      <c r="A75" s="10"/>
    </row>
    <row r="76" spans="1:1" x14ac:dyDescent="0.25">
      <c r="A76" s="10"/>
    </row>
    <row r="77" spans="1:1" x14ac:dyDescent="0.25">
      <c r="A77" s="10"/>
    </row>
    <row r="78" spans="1:1" x14ac:dyDescent="0.25">
      <c r="A78" s="10"/>
    </row>
    <row r="79" spans="1:1" x14ac:dyDescent="0.25">
      <c r="A79" s="10"/>
    </row>
    <row r="80" spans="1:1" x14ac:dyDescent="0.25">
      <c r="A80" s="10"/>
    </row>
    <row r="81" spans="1:1" x14ac:dyDescent="0.25">
      <c r="A81" s="10"/>
    </row>
    <row r="82" spans="1:1" x14ac:dyDescent="0.25">
      <c r="A82" s="10"/>
    </row>
    <row r="83" spans="1:1" x14ac:dyDescent="0.25">
      <c r="A83" s="10"/>
    </row>
    <row r="84" spans="1:1" x14ac:dyDescent="0.25">
      <c r="A84" s="10"/>
    </row>
    <row r="85" spans="1:1" x14ac:dyDescent="0.25">
      <c r="A85" s="10"/>
    </row>
    <row r="86" spans="1:1" x14ac:dyDescent="0.25">
      <c r="A86" s="10"/>
    </row>
    <row r="87" spans="1:1" x14ac:dyDescent="0.25">
      <c r="A87" s="10"/>
    </row>
    <row r="88" spans="1:1" x14ac:dyDescent="0.25">
      <c r="A88" s="10"/>
    </row>
    <row r="89" spans="1:1" x14ac:dyDescent="0.25">
      <c r="A89" s="10"/>
    </row>
    <row r="90" spans="1:1" x14ac:dyDescent="0.25">
      <c r="A90" s="10"/>
    </row>
    <row r="91" spans="1:1" x14ac:dyDescent="0.25">
      <c r="A91" s="10"/>
    </row>
  </sheetData>
  <printOptions horizontalCentered="1"/>
  <pageMargins left="0.45" right="0.45" top="0.75" bottom="0.75" header="0.3" footer="0.3"/>
  <pageSetup scale="55" orientation="landscape" blackAndWhite="1" horizontalDpi="1200" verticalDpi="1200" r:id="rId1"/>
  <headerFooter>
    <oddHeader>&amp;RAdvice No. 2018-xx
Workpaper No. 9</oddHeader>
    <oddFooter>&amp;L&amp;F
&amp;A&amp;R&amp;D</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S91"/>
  <sheetViews>
    <sheetView zoomScaleNormal="100" workbookViewId="0">
      <pane xSplit="2" ySplit="6" topLeftCell="C7" activePane="bottomRight" state="frozen"/>
      <selection activeCell="C48" sqref="C48"/>
      <selection pane="topRight" activeCell="C48" sqref="C48"/>
      <selection pane="bottomLeft" activeCell="C48" sqref="C48"/>
      <selection pane="bottomRight" activeCell="C48" sqref="C48"/>
    </sheetView>
  </sheetViews>
  <sheetFormatPr defaultColWidth="9.109375" defaultRowHeight="13.2" x14ac:dyDescent="0.25"/>
  <cols>
    <col min="1" max="1" width="5.5546875" style="246" bestFit="1" customWidth="1"/>
    <col min="2" max="2" width="41" style="246" customWidth="1"/>
    <col min="3" max="15" width="14.109375" style="246" customWidth="1"/>
    <col min="16" max="16" width="12.33203125" style="246" customWidth="1"/>
    <col min="17" max="16384" width="9.109375" style="246"/>
  </cols>
  <sheetData>
    <row r="1" spans="1:19" x14ac:dyDescent="0.25">
      <c r="A1" s="275" t="s">
        <v>0</v>
      </c>
      <c r="B1" s="275"/>
      <c r="C1" s="275"/>
      <c r="D1" s="275"/>
      <c r="E1" s="275"/>
      <c r="F1" s="275"/>
      <c r="G1" s="275"/>
      <c r="H1" s="275"/>
      <c r="I1" s="275"/>
      <c r="J1" s="275"/>
      <c r="K1" s="275"/>
      <c r="L1" s="275"/>
      <c r="M1" s="275"/>
      <c r="N1" s="275"/>
    </row>
    <row r="2" spans="1:19" x14ac:dyDescent="0.25">
      <c r="A2" s="275" t="s">
        <v>1</v>
      </c>
      <c r="B2" s="275"/>
      <c r="C2" s="275"/>
      <c r="D2" s="275"/>
      <c r="E2" s="275"/>
      <c r="F2" s="275"/>
      <c r="G2" s="275"/>
      <c r="H2" s="275"/>
      <c r="I2" s="275"/>
      <c r="J2" s="275"/>
      <c r="K2" s="275"/>
      <c r="L2" s="275"/>
      <c r="M2" s="275"/>
      <c r="N2" s="275"/>
    </row>
    <row r="3" spans="1:19" x14ac:dyDescent="0.25">
      <c r="A3" s="275" t="s">
        <v>598</v>
      </c>
      <c r="B3" s="275"/>
      <c r="C3" s="275"/>
      <c r="D3" s="275"/>
      <c r="E3" s="275"/>
      <c r="F3" s="275"/>
      <c r="G3" s="275"/>
      <c r="H3" s="275"/>
      <c r="I3" s="275"/>
      <c r="J3" s="275"/>
      <c r="K3" s="275"/>
      <c r="L3" s="275"/>
      <c r="M3" s="275"/>
      <c r="N3" s="275"/>
    </row>
    <row r="4" spans="1:19" x14ac:dyDescent="0.25">
      <c r="A4" s="275" t="s">
        <v>618</v>
      </c>
      <c r="B4" s="275"/>
      <c r="C4" s="275"/>
      <c r="D4" s="275"/>
      <c r="E4" s="275"/>
      <c r="F4" s="275"/>
      <c r="G4" s="275"/>
      <c r="H4" s="275"/>
      <c r="I4" s="275"/>
      <c r="J4" s="275"/>
      <c r="K4" s="275"/>
      <c r="L4" s="275"/>
      <c r="M4" s="275"/>
      <c r="N4" s="275"/>
      <c r="O4" s="275"/>
      <c r="P4" s="275"/>
    </row>
    <row r="5" spans="1:19" x14ac:dyDescent="0.25">
      <c r="C5" s="428"/>
    </row>
    <row r="6" spans="1:19" ht="25.5" customHeight="1" x14ac:dyDescent="0.25">
      <c r="A6" s="429" t="s">
        <v>56</v>
      </c>
      <c r="B6" s="383"/>
      <c r="C6" s="384">
        <v>43070</v>
      </c>
      <c r="D6" s="384">
        <f t="shared" ref="D6:O6" si="0">EDATE(C6,1)</f>
        <v>43101</v>
      </c>
      <c r="E6" s="384">
        <f t="shared" si="0"/>
        <v>43132</v>
      </c>
      <c r="F6" s="384">
        <f t="shared" si="0"/>
        <v>43160</v>
      </c>
      <c r="G6" s="384">
        <f t="shared" si="0"/>
        <v>43191</v>
      </c>
      <c r="H6" s="384">
        <f t="shared" si="0"/>
        <v>43221</v>
      </c>
      <c r="I6" s="384">
        <f t="shared" si="0"/>
        <v>43252</v>
      </c>
      <c r="J6" s="384">
        <f t="shared" si="0"/>
        <v>43282</v>
      </c>
      <c r="K6" s="384">
        <f t="shared" si="0"/>
        <v>43313</v>
      </c>
      <c r="L6" s="384">
        <f t="shared" si="0"/>
        <v>43344</v>
      </c>
      <c r="M6" s="384">
        <f t="shared" si="0"/>
        <v>43374</v>
      </c>
      <c r="N6" s="384">
        <f t="shared" si="0"/>
        <v>43405</v>
      </c>
      <c r="O6" s="384">
        <f t="shared" si="0"/>
        <v>43435</v>
      </c>
      <c r="P6" s="430"/>
      <c r="Q6" s="431"/>
      <c r="R6" s="431"/>
      <c r="S6" s="431"/>
    </row>
    <row r="7" spans="1:19" x14ac:dyDescent="0.25">
      <c r="A7" s="10"/>
      <c r="B7" s="10"/>
      <c r="C7" s="10"/>
      <c r="D7" s="10"/>
      <c r="E7" s="10"/>
      <c r="F7" s="10"/>
      <c r="G7" s="10"/>
      <c r="H7" s="10"/>
      <c r="I7" s="10"/>
      <c r="J7" s="10"/>
      <c r="K7" s="10"/>
      <c r="L7" s="10"/>
      <c r="M7" s="10"/>
      <c r="N7" s="10"/>
      <c r="O7" s="10"/>
    </row>
    <row r="8" spans="1:19" x14ac:dyDescent="0.25">
      <c r="A8" s="10">
        <v>1</v>
      </c>
      <c r="B8" s="432" t="s">
        <v>86</v>
      </c>
      <c r="C8" s="433">
        <v>481</v>
      </c>
      <c r="D8" s="433"/>
      <c r="E8" s="433"/>
      <c r="F8" s="433"/>
      <c r="G8" s="433"/>
      <c r="H8" s="433"/>
      <c r="I8" s="433"/>
      <c r="J8" s="433"/>
      <c r="K8" s="433"/>
      <c r="L8" s="433"/>
      <c r="M8" s="433"/>
      <c r="N8" s="433"/>
      <c r="O8" s="433"/>
      <c r="P8" s="434"/>
    </row>
    <row r="9" spans="1:19" x14ac:dyDescent="0.25">
      <c r="A9" s="10">
        <f>A8+1</f>
        <v>2</v>
      </c>
      <c r="B9" s="246" t="s">
        <v>600</v>
      </c>
      <c r="C9" s="36">
        <v>3061.5934073979856</v>
      </c>
      <c r="D9" s="36">
        <v>5823.0945869090301</v>
      </c>
      <c r="E9" s="36">
        <v>6925.5492398239439</v>
      </c>
      <c r="F9" s="36">
        <v>6175.2836368364688</v>
      </c>
      <c r="G9" s="36">
        <v>5131.9223715099652</v>
      </c>
      <c r="H9" s="36">
        <v>4359.0086231289288</v>
      </c>
      <c r="I9" s="36">
        <v>4573.4880380368422</v>
      </c>
      <c r="J9" s="36">
        <v>4227.3267835447095</v>
      </c>
      <c r="K9" s="36">
        <v>5775.4591516246192</v>
      </c>
      <c r="L9" s="36">
        <v>4685.2186030352632</v>
      </c>
      <c r="M9" s="36">
        <v>5233.9793316093655</v>
      </c>
      <c r="N9" s="36">
        <v>5680.0768932225947</v>
      </c>
      <c r="O9" s="36">
        <v>7300.7227407182736</v>
      </c>
      <c r="P9" s="36"/>
    </row>
    <row r="10" spans="1:19" x14ac:dyDescent="0.25">
      <c r="A10" s="10">
        <f t="shared" ref="A10:A46" si="1">A9+1</f>
        <v>3</v>
      </c>
      <c r="B10" s="246" t="s">
        <v>601</v>
      </c>
      <c r="C10" s="18">
        <f t="shared" ref="C10:O10" si="2">C8*C9</f>
        <v>1472626.4289584311</v>
      </c>
      <c r="D10" s="18">
        <f t="shared" si="2"/>
        <v>0</v>
      </c>
      <c r="E10" s="18">
        <f t="shared" si="2"/>
        <v>0</v>
      </c>
      <c r="F10" s="18">
        <f t="shared" si="2"/>
        <v>0</v>
      </c>
      <c r="G10" s="18">
        <f t="shared" si="2"/>
        <v>0</v>
      </c>
      <c r="H10" s="18">
        <f t="shared" si="2"/>
        <v>0</v>
      </c>
      <c r="I10" s="18">
        <f t="shared" si="2"/>
        <v>0</v>
      </c>
      <c r="J10" s="18">
        <f t="shared" si="2"/>
        <v>0</v>
      </c>
      <c r="K10" s="18">
        <f t="shared" si="2"/>
        <v>0</v>
      </c>
      <c r="L10" s="18">
        <f t="shared" si="2"/>
        <v>0</v>
      </c>
      <c r="M10" s="18">
        <f t="shared" si="2"/>
        <v>0</v>
      </c>
      <c r="N10" s="18">
        <f t="shared" si="2"/>
        <v>0</v>
      </c>
      <c r="O10" s="18">
        <f t="shared" si="2"/>
        <v>0</v>
      </c>
      <c r="P10" s="18"/>
    </row>
    <row r="11" spans="1:19" x14ac:dyDescent="0.25">
      <c r="A11" s="10">
        <f t="shared" si="1"/>
        <v>4</v>
      </c>
    </row>
    <row r="12" spans="1:19" x14ac:dyDescent="0.25">
      <c r="A12" s="10">
        <f t="shared" si="1"/>
        <v>5</v>
      </c>
      <c r="B12" s="432" t="s">
        <v>615</v>
      </c>
      <c r="C12" s="433">
        <v>15963.313458262352</v>
      </c>
      <c r="D12" s="433"/>
      <c r="E12" s="433"/>
      <c r="F12" s="433"/>
      <c r="G12" s="433"/>
      <c r="H12" s="433"/>
      <c r="I12" s="433"/>
      <c r="J12" s="433"/>
      <c r="K12" s="433"/>
      <c r="L12" s="433"/>
      <c r="M12" s="433"/>
      <c r="N12" s="433"/>
      <c r="O12" s="433"/>
      <c r="P12" s="434"/>
    </row>
    <row r="13" spans="1:19" x14ac:dyDescent="0.25">
      <c r="A13" s="10">
        <f t="shared" si="1"/>
        <v>6</v>
      </c>
      <c r="B13" s="246" t="s">
        <v>586</v>
      </c>
      <c r="C13" s="36">
        <v>11.56</v>
      </c>
      <c r="D13" s="36">
        <v>11.56</v>
      </c>
      <c r="E13" s="36">
        <v>11.56</v>
      </c>
      <c r="F13" s="36">
        <v>11.56</v>
      </c>
      <c r="G13" s="36">
        <v>7.7</v>
      </c>
      <c r="H13" s="36">
        <v>7.7</v>
      </c>
      <c r="I13" s="36">
        <v>7.7</v>
      </c>
      <c r="J13" s="36">
        <v>7.7</v>
      </c>
      <c r="K13" s="36">
        <v>7.7</v>
      </c>
      <c r="L13" s="36">
        <v>7.7</v>
      </c>
      <c r="M13" s="36">
        <v>11.56</v>
      </c>
      <c r="N13" s="36">
        <v>11.56</v>
      </c>
      <c r="O13" s="36">
        <v>11.56</v>
      </c>
      <c r="P13" s="28"/>
    </row>
    <row r="14" spans="1:19" x14ac:dyDescent="0.25">
      <c r="A14" s="10">
        <f t="shared" si="1"/>
        <v>7</v>
      </c>
      <c r="B14" s="246" t="s">
        <v>602</v>
      </c>
      <c r="C14" s="18">
        <f t="shared" ref="C14:O14" si="3">C12*C13</f>
        <v>184535.9035775128</v>
      </c>
      <c r="D14" s="18">
        <f t="shared" si="3"/>
        <v>0</v>
      </c>
      <c r="E14" s="18">
        <f t="shared" si="3"/>
        <v>0</v>
      </c>
      <c r="F14" s="18">
        <f t="shared" si="3"/>
        <v>0</v>
      </c>
      <c r="G14" s="18">
        <f t="shared" si="3"/>
        <v>0</v>
      </c>
      <c r="H14" s="18">
        <f t="shared" si="3"/>
        <v>0</v>
      </c>
      <c r="I14" s="18">
        <f t="shared" si="3"/>
        <v>0</v>
      </c>
      <c r="J14" s="18">
        <f t="shared" si="3"/>
        <v>0</v>
      </c>
      <c r="K14" s="18">
        <f t="shared" si="3"/>
        <v>0</v>
      </c>
      <c r="L14" s="18">
        <f t="shared" si="3"/>
        <v>0</v>
      </c>
      <c r="M14" s="18">
        <f t="shared" si="3"/>
        <v>0</v>
      </c>
      <c r="N14" s="18">
        <f t="shared" si="3"/>
        <v>0</v>
      </c>
      <c r="O14" s="18">
        <f t="shared" si="3"/>
        <v>0</v>
      </c>
      <c r="P14" s="18"/>
    </row>
    <row r="15" spans="1:19" x14ac:dyDescent="0.25">
      <c r="A15" s="10">
        <f t="shared" si="1"/>
        <v>8</v>
      </c>
    </row>
    <row r="16" spans="1:19" x14ac:dyDescent="0.25">
      <c r="A16" s="10">
        <f t="shared" si="1"/>
        <v>9</v>
      </c>
      <c r="B16" s="432" t="s">
        <v>616</v>
      </c>
      <c r="C16" s="433">
        <v>0</v>
      </c>
      <c r="D16" s="433">
        <v>0</v>
      </c>
      <c r="E16" s="433">
        <v>0</v>
      </c>
      <c r="F16" s="433">
        <v>0</v>
      </c>
      <c r="G16" s="433">
        <v>0</v>
      </c>
      <c r="H16" s="433">
        <v>0</v>
      </c>
      <c r="I16" s="433">
        <v>0</v>
      </c>
      <c r="J16" s="433">
        <v>0</v>
      </c>
      <c r="K16" s="433">
        <v>0</v>
      </c>
      <c r="L16" s="433">
        <v>0</v>
      </c>
      <c r="M16" s="433">
        <v>0</v>
      </c>
      <c r="N16" s="433">
        <v>0</v>
      </c>
      <c r="O16" s="433">
        <v>0</v>
      </c>
    </row>
    <row r="17" spans="1:16" x14ac:dyDescent="0.25">
      <c r="A17" s="10">
        <f t="shared" si="1"/>
        <v>10</v>
      </c>
      <c r="B17" s="246" t="s">
        <v>586</v>
      </c>
      <c r="C17" s="36">
        <v>11.56</v>
      </c>
      <c r="D17" s="36">
        <v>11.56</v>
      </c>
      <c r="E17" s="36">
        <v>11.56</v>
      </c>
      <c r="F17" s="36">
        <v>11.56</v>
      </c>
      <c r="G17" s="36">
        <v>7.7</v>
      </c>
      <c r="H17" s="36">
        <v>7.7</v>
      </c>
      <c r="I17" s="36">
        <v>7.7</v>
      </c>
      <c r="J17" s="36">
        <v>7.7</v>
      </c>
      <c r="K17" s="36">
        <v>7.7</v>
      </c>
      <c r="L17" s="36">
        <v>7.7</v>
      </c>
      <c r="M17" s="36">
        <v>11.56</v>
      </c>
      <c r="N17" s="36">
        <v>11.56</v>
      </c>
      <c r="O17" s="36">
        <v>11.56</v>
      </c>
    </row>
    <row r="18" spans="1:16" x14ac:dyDescent="0.25">
      <c r="A18" s="10">
        <f t="shared" si="1"/>
        <v>11</v>
      </c>
      <c r="B18" s="246" t="s">
        <v>602</v>
      </c>
      <c r="C18" s="18">
        <f t="shared" ref="C18:O18" si="4">C16*C17</f>
        <v>0</v>
      </c>
      <c r="D18" s="18">
        <f t="shared" si="4"/>
        <v>0</v>
      </c>
      <c r="E18" s="18">
        <f t="shared" si="4"/>
        <v>0</v>
      </c>
      <c r="F18" s="18">
        <f t="shared" si="4"/>
        <v>0</v>
      </c>
      <c r="G18" s="18">
        <f t="shared" si="4"/>
        <v>0</v>
      </c>
      <c r="H18" s="18">
        <f t="shared" si="4"/>
        <v>0</v>
      </c>
      <c r="I18" s="18">
        <f t="shared" si="4"/>
        <v>0</v>
      </c>
      <c r="J18" s="18">
        <f t="shared" si="4"/>
        <v>0</v>
      </c>
      <c r="K18" s="18">
        <f t="shared" si="4"/>
        <v>0</v>
      </c>
      <c r="L18" s="18">
        <f t="shared" si="4"/>
        <v>0</v>
      </c>
      <c r="M18" s="18">
        <f t="shared" si="4"/>
        <v>0</v>
      </c>
      <c r="N18" s="18">
        <f t="shared" si="4"/>
        <v>0</v>
      </c>
      <c r="O18" s="18">
        <f t="shared" si="4"/>
        <v>0</v>
      </c>
    </row>
    <row r="19" spans="1:16" x14ac:dyDescent="0.25">
      <c r="A19" s="10">
        <f t="shared" si="1"/>
        <v>12</v>
      </c>
    </row>
    <row r="20" spans="1:16" x14ac:dyDescent="0.25">
      <c r="A20" s="10">
        <f t="shared" si="1"/>
        <v>13</v>
      </c>
      <c r="B20" s="246" t="s">
        <v>567</v>
      </c>
      <c r="C20" s="18">
        <f>C14+C18</f>
        <v>184535.9035775128</v>
      </c>
      <c r="D20" s="18">
        <f t="shared" ref="D20:M20" si="5">D14+D18</f>
        <v>0</v>
      </c>
      <c r="E20" s="18">
        <f t="shared" si="5"/>
        <v>0</v>
      </c>
      <c r="F20" s="18">
        <f t="shared" si="5"/>
        <v>0</v>
      </c>
      <c r="G20" s="18">
        <f t="shared" si="5"/>
        <v>0</v>
      </c>
      <c r="H20" s="18">
        <f t="shared" si="5"/>
        <v>0</v>
      </c>
      <c r="I20" s="18">
        <f t="shared" si="5"/>
        <v>0</v>
      </c>
      <c r="J20" s="18">
        <f t="shared" si="5"/>
        <v>0</v>
      </c>
      <c r="K20" s="18">
        <f t="shared" si="5"/>
        <v>0</v>
      </c>
      <c r="L20" s="18">
        <f t="shared" si="5"/>
        <v>0</v>
      </c>
      <c r="M20" s="18">
        <f t="shared" si="5"/>
        <v>0</v>
      </c>
      <c r="N20" s="18">
        <f>N14+N18</f>
        <v>0</v>
      </c>
      <c r="O20" s="18">
        <f>O14+O18</f>
        <v>0</v>
      </c>
    </row>
    <row r="21" spans="1:16" x14ac:dyDescent="0.25">
      <c r="A21" s="10">
        <f t="shared" si="1"/>
        <v>14</v>
      </c>
    </row>
    <row r="22" spans="1:16" x14ac:dyDescent="0.25">
      <c r="A22" s="10">
        <f t="shared" si="1"/>
        <v>15</v>
      </c>
      <c r="B22" s="246" t="s">
        <v>568</v>
      </c>
      <c r="C22" s="18">
        <f>C10-C20</f>
        <v>1288090.5253809183</v>
      </c>
      <c r="D22" s="18">
        <f t="shared" ref="D22:O22" si="6">D10-D20</f>
        <v>0</v>
      </c>
      <c r="E22" s="18">
        <f t="shared" si="6"/>
        <v>0</v>
      </c>
      <c r="F22" s="18">
        <f t="shared" si="6"/>
        <v>0</v>
      </c>
      <c r="G22" s="18">
        <f t="shared" si="6"/>
        <v>0</v>
      </c>
      <c r="H22" s="18">
        <f t="shared" si="6"/>
        <v>0</v>
      </c>
      <c r="I22" s="18">
        <f t="shared" si="6"/>
        <v>0</v>
      </c>
      <c r="J22" s="18">
        <f t="shared" si="6"/>
        <v>0</v>
      </c>
      <c r="K22" s="18">
        <f t="shared" si="6"/>
        <v>0</v>
      </c>
      <c r="L22" s="18">
        <f t="shared" si="6"/>
        <v>0</v>
      </c>
      <c r="M22" s="18">
        <f t="shared" si="6"/>
        <v>0</v>
      </c>
      <c r="N22" s="18">
        <f t="shared" si="6"/>
        <v>0</v>
      </c>
      <c r="O22" s="18">
        <f t="shared" si="6"/>
        <v>0</v>
      </c>
      <c r="P22" s="18"/>
    </row>
    <row r="23" spans="1:16" x14ac:dyDescent="0.25">
      <c r="A23" s="10">
        <f t="shared" si="1"/>
        <v>16</v>
      </c>
      <c r="C23" s="18"/>
      <c r="D23" s="18"/>
      <c r="E23" s="18"/>
      <c r="F23" s="18"/>
      <c r="G23" s="18"/>
      <c r="H23" s="18"/>
      <c r="I23" s="18"/>
      <c r="J23" s="18"/>
      <c r="K23" s="18"/>
      <c r="L23" s="18"/>
      <c r="M23" s="18"/>
      <c r="N23" s="18"/>
      <c r="O23" s="18"/>
      <c r="P23" s="18"/>
    </row>
    <row r="24" spans="1:16" x14ac:dyDescent="0.25">
      <c r="A24" s="10">
        <f t="shared" si="1"/>
        <v>17</v>
      </c>
      <c r="B24" s="246" t="s">
        <v>603</v>
      </c>
      <c r="C24" s="18">
        <v>-385.39974556518763</v>
      </c>
      <c r="D24" s="18">
        <v>175.29987033163283</v>
      </c>
      <c r="E24" s="18">
        <v>175.29987033163283</v>
      </c>
      <c r="F24" s="18">
        <v>175.29987033163283</v>
      </c>
      <c r="G24" s="18">
        <v>175.29987033163283</v>
      </c>
      <c r="H24" s="18">
        <v>175.29987033163283</v>
      </c>
      <c r="I24" s="18">
        <v>175.29987033163283</v>
      </c>
      <c r="J24" s="18">
        <v>175.29987033163283</v>
      </c>
      <c r="K24" s="18">
        <v>175.29987033163283</v>
      </c>
      <c r="L24" s="18">
        <v>175.29987033163283</v>
      </c>
      <c r="M24" s="18">
        <v>175.29987033163283</v>
      </c>
      <c r="N24" s="18">
        <v>175.29987033163283</v>
      </c>
      <c r="O24" s="18">
        <v>175.29987033163283</v>
      </c>
      <c r="P24" s="36"/>
    </row>
    <row r="25" spans="1:16" x14ac:dyDescent="0.25">
      <c r="A25" s="10">
        <f t="shared" si="1"/>
        <v>18</v>
      </c>
    </row>
    <row r="26" spans="1:16" x14ac:dyDescent="0.25">
      <c r="A26" s="10">
        <f t="shared" si="1"/>
        <v>19</v>
      </c>
      <c r="B26" s="246" t="s">
        <v>604</v>
      </c>
      <c r="C26" s="18">
        <f>C22+C24</f>
        <v>1287705.1256353531</v>
      </c>
      <c r="D26" s="18">
        <f t="shared" ref="D26:O26" si="7">C26+D22+D24</f>
        <v>1287880.4255056847</v>
      </c>
      <c r="E26" s="18">
        <f t="shared" si="7"/>
        <v>1288055.7253760162</v>
      </c>
      <c r="F26" s="18">
        <f t="shared" si="7"/>
        <v>1288231.0252463478</v>
      </c>
      <c r="G26" s="18">
        <f t="shared" si="7"/>
        <v>1288406.3251166793</v>
      </c>
      <c r="H26" s="18">
        <f t="shared" si="7"/>
        <v>1288581.6249870108</v>
      </c>
      <c r="I26" s="18">
        <f t="shared" si="7"/>
        <v>1288756.9248573424</v>
      </c>
      <c r="J26" s="18">
        <f t="shared" si="7"/>
        <v>1288932.2247276739</v>
      </c>
      <c r="K26" s="18">
        <f t="shared" si="7"/>
        <v>1289107.5245980055</v>
      </c>
      <c r="L26" s="18">
        <f t="shared" si="7"/>
        <v>1289282.824468337</v>
      </c>
      <c r="M26" s="18">
        <f t="shared" si="7"/>
        <v>1289458.1243386685</v>
      </c>
      <c r="N26" s="18">
        <f t="shared" si="7"/>
        <v>1289633.4242090001</v>
      </c>
      <c r="O26" s="18">
        <f t="shared" si="7"/>
        <v>1289808.7240793316</v>
      </c>
    </row>
    <row r="27" spans="1:16" x14ac:dyDescent="0.25">
      <c r="A27" s="10">
        <f t="shared" si="1"/>
        <v>20</v>
      </c>
    </row>
    <row r="28" spans="1:16" x14ac:dyDescent="0.25">
      <c r="A28" s="10">
        <f t="shared" si="1"/>
        <v>21</v>
      </c>
      <c r="B28" s="435" t="s">
        <v>590</v>
      </c>
      <c r="C28" s="440">
        <v>-0.04</v>
      </c>
      <c r="D28" s="440">
        <v>-0.04</v>
      </c>
      <c r="E28" s="440">
        <v>-0.04</v>
      </c>
      <c r="F28" s="440">
        <v>-0.04</v>
      </c>
      <c r="G28" s="440">
        <v>-0.04</v>
      </c>
      <c r="H28" s="440">
        <v>0</v>
      </c>
      <c r="I28" s="440">
        <v>0</v>
      </c>
      <c r="J28" s="440">
        <v>0</v>
      </c>
      <c r="K28" s="440">
        <v>0</v>
      </c>
      <c r="L28" s="440">
        <v>0</v>
      </c>
      <c r="M28" s="440">
        <v>0</v>
      </c>
      <c r="N28" s="440">
        <v>0</v>
      </c>
      <c r="O28" s="440">
        <v>0</v>
      </c>
    </row>
    <row r="29" spans="1:16" x14ac:dyDescent="0.25">
      <c r="A29" s="10">
        <f t="shared" si="1"/>
        <v>22</v>
      </c>
      <c r="C29" s="27"/>
      <c r="D29" s="27"/>
      <c r="E29" s="27"/>
      <c r="F29" s="27"/>
      <c r="G29" s="27"/>
      <c r="H29" s="27"/>
      <c r="I29" s="27"/>
      <c r="J29" s="27"/>
      <c r="K29" s="27"/>
      <c r="L29" s="27"/>
      <c r="M29" s="27"/>
      <c r="N29" s="27"/>
      <c r="O29" s="27"/>
    </row>
    <row r="30" spans="1:16" x14ac:dyDescent="0.25">
      <c r="A30" s="10">
        <f t="shared" si="1"/>
        <v>23</v>
      </c>
      <c r="B30" s="435" t="s">
        <v>617</v>
      </c>
      <c r="C30" s="440">
        <v>0</v>
      </c>
      <c r="D30" s="440">
        <v>0</v>
      </c>
      <c r="E30" s="440">
        <v>0</v>
      </c>
      <c r="F30" s="440">
        <v>0</v>
      </c>
      <c r="G30" s="440">
        <v>0</v>
      </c>
      <c r="H30" s="440">
        <v>0</v>
      </c>
      <c r="I30" s="440">
        <v>0</v>
      </c>
      <c r="J30" s="440">
        <v>0</v>
      </c>
      <c r="K30" s="440">
        <v>0</v>
      </c>
      <c r="L30" s="440">
        <v>0</v>
      </c>
      <c r="M30" s="440">
        <v>0</v>
      </c>
      <c r="N30" s="440">
        <v>0</v>
      </c>
      <c r="O30" s="440">
        <v>0</v>
      </c>
    </row>
    <row r="31" spans="1:16" x14ac:dyDescent="0.25">
      <c r="A31" s="10">
        <f t="shared" si="1"/>
        <v>24</v>
      </c>
      <c r="C31" s="18"/>
      <c r="D31" s="18"/>
      <c r="E31" s="18"/>
      <c r="F31" s="18"/>
      <c r="G31" s="18"/>
      <c r="H31" s="18"/>
      <c r="I31" s="18"/>
      <c r="J31" s="18"/>
      <c r="K31" s="18"/>
      <c r="L31" s="18"/>
      <c r="M31" s="18"/>
      <c r="N31" s="18"/>
      <c r="O31" s="18"/>
    </row>
    <row r="32" spans="1:16" x14ac:dyDescent="0.25">
      <c r="A32" s="10">
        <f t="shared" si="1"/>
        <v>25</v>
      </c>
      <c r="B32" s="246" t="s">
        <v>292</v>
      </c>
      <c r="C32" s="18">
        <f>(C12*C28)+(C16*C30)</f>
        <v>-638.53253833049405</v>
      </c>
      <c r="D32" s="18">
        <f>(D12*D28)+(D16*D30)</f>
        <v>0</v>
      </c>
      <c r="E32" s="18">
        <f t="shared" ref="E32:O32" si="8">(E12*E28)+(E16*E30)</f>
        <v>0</v>
      </c>
      <c r="F32" s="18">
        <f t="shared" si="8"/>
        <v>0</v>
      </c>
      <c r="G32" s="18">
        <f t="shared" si="8"/>
        <v>0</v>
      </c>
      <c r="H32" s="18">
        <f t="shared" si="8"/>
        <v>0</v>
      </c>
      <c r="I32" s="18">
        <f t="shared" si="8"/>
        <v>0</v>
      </c>
      <c r="J32" s="18">
        <f t="shared" si="8"/>
        <v>0</v>
      </c>
      <c r="K32" s="18">
        <f t="shared" si="8"/>
        <v>0</v>
      </c>
      <c r="L32" s="18">
        <f t="shared" si="8"/>
        <v>0</v>
      </c>
      <c r="M32" s="18">
        <f t="shared" si="8"/>
        <v>0</v>
      </c>
      <c r="N32" s="18">
        <f t="shared" si="8"/>
        <v>0</v>
      </c>
      <c r="O32" s="18">
        <f t="shared" si="8"/>
        <v>0</v>
      </c>
    </row>
    <row r="33" spans="1:15" x14ac:dyDescent="0.25">
      <c r="A33" s="10">
        <f t="shared" si="1"/>
        <v>26</v>
      </c>
      <c r="C33" s="18"/>
      <c r="D33" s="18"/>
      <c r="E33" s="18"/>
      <c r="F33" s="18"/>
      <c r="G33" s="18"/>
      <c r="H33" s="18"/>
      <c r="I33" s="18"/>
      <c r="J33" s="18"/>
      <c r="K33" s="18"/>
      <c r="L33" s="18"/>
      <c r="M33" s="18"/>
      <c r="N33" s="18"/>
      <c r="O33" s="18"/>
    </row>
    <row r="34" spans="1:15" x14ac:dyDescent="0.25">
      <c r="A34" s="10">
        <f t="shared" si="1"/>
        <v>27</v>
      </c>
      <c r="B34" s="246" t="s">
        <v>606</v>
      </c>
      <c r="C34" s="18">
        <f>C26-C32</f>
        <v>1288343.6581736836</v>
      </c>
      <c r="D34" s="18">
        <f>C34+D22+D24-D32</f>
        <v>1288518.9580440151</v>
      </c>
      <c r="E34" s="18">
        <f t="shared" ref="E34:N34" si="9">D34+E22+E24-E32</f>
        <v>1288694.2579143466</v>
      </c>
      <c r="F34" s="18">
        <f t="shared" si="9"/>
        <v>1288869.5577846782</v>
      </c>
      <c r="G34" s="18">
        <f t="shared" si="9"/>
        <v>1289044.8576550097</v>
      </c>
      <c r="H34" s="18">
        <f t="shared" si="9"/>
        <v>1289220.1575253413</v>
      </c>
      <c r="I34" s="18">
        <f t="shared" si="9"/>
        <v>1289395.4573956728</v>
      </c>
      <c r="J34" s="18">
        <f t="shared" si="9"/>
        <v>1289570.7572660043</v>
      </c>
      <c r="K34" s="18">
        <f t="shared" si="9"/>
        <v>1289746.0571363359</v>
      </c>
      <c r="L34" s="18">
        <f t="shared" si="9"/>
        <v>1289921.3570066674</v>
      </c>
      <c r="M34" s="18">
        <f t="shared" si="9"/>
        <v>1290096.656876999</v>
      </c>
      <c r="N34" s="18">
        <f t="shared" si="9"/>
        <v>1290271.9567473305</v>
      </c>
      <c r="O34" s="18">
        <f>N34+O22+O24-O32</f>
        <v>1290447.256617662</v>
      </c>
    </row>
    <row r="35" spans="1:15" x14ac:dyDescent="0.25">
      <c r="A35" s="10">
        <f t="shared" si="1"/>
        <v>28</v>
      </c>
      <c r="C35" s="18"/>
      <c r="D35" s="18"/>
      <c r="E35" s="18"/>
      <c r="F35" s="18"/>
      <c r="G35" s="18"/>
      <c r="H35" s="18"/>
      <c r="I35" s="18"/>
      <c r="J35" s="18"/>
      <c r="K35" s="18"/>
      <c r="L35" s="18"/>
      <c r="M35" s="18"/>
      <c r="N35" s="18"/>
      <c r="O35" s="18"/>
    </row>
    <row r="36" spans="1:15" x14ac:dyDescent="0.25">
      <c r="A36" s="10">
        <f t="shared" si="1"/>
        <v>29</v>
      </c>
      <c r="B36" s="437" t="s">
        <v>607</v>
      </c>
      <c r="C36" s="438">
        <v>0.95437899999999998</v>
      </c>
      <c r="D36" s="438">
        <v>0.95437899999999998</v>
      </c>
      <c r="E36" s="438">
        <v>0.95437899999999998</v>
      </c>
      <c r="F36" s="438">
        <v>0.95437899999999998</v>
      </c>
      <c r="G36" s="438">
        <v>0.95437899999999998</v>
      </c>
      <c r="H36" s="438">
        <v>0.95437899999999998</v>
      </c>
      <c r="I36" s="438">
        <v>0.95437899999999998</v>
      </c>
      <c r="J36" s="438">
        <v>0.95437899999999998</v>
      </c>
      <c r="K36" s="438">
        <v>0.95437899999999998</v>
      </c>
      <c r="L36" s="438">
        <v>0.95437899999999998</v>
      </c>
      <c r="M36" s="438">
        <v>0.95437899999999998</v>
      </c>
      <c r="N36" s="438">
        <v>0.95437899999999998</v>
      </c>
      <c r="O36" s="438">
        <v>0.95437899999999998</v>
      </c>
    </row>
    <row r="37" spans="1:15" x14ac:dyDescent="0.25">
      <c r="A37" s="10">
        <f t="shared" si="1"/>
        <v>30</v>
      </c>
      <c r="C37" s="28"/>
      <c r="D37" s="28"/>
      <c r="E37" s="28"/>
      <c r="F37" s="28"/>
      <c r="G37" s="28"/>
      <c r="H37" s="28"/>
      <c r="I37" s="28"/>
      <c r="J37" s="28"/>
      <c r="K37" s="28"/>
      <c r="L37" s="28"/>
      <c r="M37" s="28"/>
      <c r="N37" s="28"/>
      <c r="O37" s="28"/>
    </row>
    <row r="38" spans="1:15" x14ac:dyDescent="0.25">
      <c r="A38" s="10">
        <f t="shared" si="1"/>
        <v>31</v>
      </c>
      <c r="B38" s="437" t="s">
        <v>608</v>
      </c>
      <c r="C38" s="438">
        <v>0.95238599999999995</v>
      </c>
      <c r="D38" s="438">
        <v>0.95238599999999995</v>
      </c>
      <c r="E38" s="438">
        <v>0.95238599999999995</v>
      </c>
      <c r="F38" s="438">
        <v>0.95238599999999995</v>
      </c>
      <c r="G38" s="438">
        <v>0.95238599999999995</v>
      </c>
      <c r="H38" s="438">
        <v>0.95238599999999995</v>
      </c>
      <c r="I38" s="438">
        <v>0.95238599999999995</v>
      </c>
      <c r="J38" s="438">
        <v>0.95238599999999995</v>
      </c>
      <c r="K38" s="438">
        <v>0.95238599999999995</v>
      </c>
      <c r="L38" s="438">
        <v>0.95238599999999995</v>
      </c>
      <c r="M38" s="438">
        <v>0.95238599999999995</v>
      </c>
      <c r="N38" s="438">
        <v>0.95238599999999995</v>
      </c>
      <c r="O38" s="438">
        <v>0.95238599999999995</v>
      </c>
    </row>
    <row r="39" spans="1:15" x14ac:dyDescent="0.25">
      <c r="A39" s="10">
        <f t="shared" si="1"/>
        <v>32</v>
      </c>
      <c r="C39" s="28"/>
      <c r="D39" s="28"/>
      <c r="E39" s="28"/>
      <c r="F39" s="28"/>
      <c r="G39" s="28"/>
      <c r="H39" s="28"/>
      <c r="I39" s="28"/>
      <c r="J39" s="28"/>
      <c r="K39" s="28"/>
      <c r="L39" s="28"/>
      <c r="M39" s="28"/>
      <c r="N39" s="28"/>
      <c r="O39" s="28"/>
    </row>
    <row r="40" spans="1:15" ht="13.8" thickBot="1" x14ac:dyDescent="0.3">
      <c r="A40" s="10">
        <f t="shared" si="1"/>
        <v>33</v>
      </c>
      <c r="B40" s="246" t="s">
        <v>609</v>
      </c>
      <c r="C40" s="439">
        <f>ROUND(C22*C38,2)</f>
        <v>1226759.3799999999</v>
      </c>
      <c r="D40" s="439">
        <f t="shared" ref="D40:O40" si="10">ROUND(D22*D38,2)</f>
        <v>0</v>
      </c>
      <c r="E40" s="439">
        <f t="shared" si="10"/>
        <v>0</v>
      </c>
      <c r="F40" s="439">
        <f t="shared" si="10"/>
        <v>0</v>
      </c>
      <c r="G40" s="439">
        <f t="shared" si="10"/>
        <v>0</v>
      </c>
      <c r="H40" s="439">
        <f t="shared" si="10"/>
        <v>0</v>
      </c>
      <c r="I40" s="439">
        <f t="shared" si="10"/>
        <v>0</v>
      </c>
      <c r="J40" s="439">
        <f t="shared" si="10"/>
        <v>0</v>
      </c>
      <c r="K40" s="439">
        <f t="shared" si="10"/>
        <v>0</v>
      </c>
      <c r="L40" s="439">
        <f t="shared" si="10"/>
        <v>0</v>
      </c>
      <c r="M40" s="439">
        <f t="shared" si="10"/>
        <v>0</v>
      </c>
      <c r="N40" s="439">
        <f t="shared" si="10"/>
        <v>0</v>
      </c>
      <c r="O40" s="439">
        <f t="shared" si="10"/>
        <v>0</v>
      </c>
    </row>
    <row r="41" spans="1:15" x14ac:dyDescent="0.25">
      <c r="A41" s="10">
        <f t="shared" si="1"/>
        <v>34</v>
      </c>
    </row>
    <row r="42" spans="1:15" ht="13.8" thickBot="1" x14ac:dyDescent="0.3">
      <c r="A42" s="10">
        <f t="shared" si="1"/>
        <v>35</v>
      </c>
      <c r="B42" s="246" t="s">
        <v>610</v>
      </c>
      <c r="C42" s="439">
        <f>ROUND(C32*C36,2)</f>
        <v>-609.4</v>
      </c>
      <c r="D42" s="439">
        <f t="shared" ref="D42:G42" si="11">ROUND(D32*D36,2)</f>
        <v>0</v>
      </c>
      <c r="E42" s="439">
        <f t="shared" si="11"/>
        <v>0</v>
      </c>
      <c r="F42" s="439">
        <f t="shared" si="11"/>
        <v>0</v>
      </c>
      <c r="G42" s="439">
        <f t="shared" si="11"/>
        <v>0</v>
      </c>
      <c r="H42" s="439">
        <f>ROUND(H32*H38,2)</f>
        <v>0</v>
      </c>
      <c r="I42" s="439">
        <f t="shared" ref="I42:O42" si="12">ROUND(I32*I38,2)</f>
        <v>0</v>
      </c>
      <c r="J42" s="439">
        <f t="shared" si="12"/>
        <v>0</v>
      </c>
      <c r="K42" s="439">
        <f t="shared" si="12"/>
        <v>0</v>
      </c>
      <c r="L42" s="439">
        <f t="shared" si="12"/>
        <v>0</v>
      </c>
      <c r="M42" s="439">
        <f t="shared" si="12"/>
        <v>0</v>
      </c>
      <c r="N42" s="439">
        <f t="shared" si="12"/>
        <v>0</v>
      </c>
      <c r="O42" s="439">
        <f t="shared" si="12"/>
        <v>0</v>
      </c>
    </row>
    <row r="43" spans="1:15" x14ac:dyDescent="0.25">
      <c r="A43" s="10">
        <f t="shared" si="1"/>
        <v>36</v>
      </c>
    </row>
    <row r="44" spans="1:15" s="432" customFormat="1" x14ac:dyDescent="0.25">
      <c r="A44" s="10">
        <f t="shared" si="1"/>
        <v>37</v>
      </c>
      <c r="B44" s="432" t="s">
        <v>611</v>
      </c>
    </row>
    <row r="45" spans="1:15" s="435" customFormat="1" x14ac:dyDescent="0.25">
      <c r="A45" s="10">
        <f t="shared" si="1"/>
        <v>38</v>
      </c>
      <c r="B45" s="435" t="s">
        <v>612</v>
      </c>
    </row>
    <row r="46" spans="1:15" s="437" customFormat="1" x14ac:dyDescent="0.25">
      <c r="A46" s="10">
        <f t="shared" si="1"/>
        <v>39</v>
      </c>
      <c r="B46" s="437" t="s">
        <v>613</v>
      </c>
    </row>
    <row r="47" spans="1:15" x14ac:dyDescent="0.25">
      <c r="A47" s="414"/>
    </row>
    <row r="48" spans="1:15" x14ac:dyDescent="0.25">
      <c r="A48" s="10"/>
    </row>
    <row r="49" spans="1:9" x14ac:dyDescent="0.25">
      <c r="A49" s="10"/>
      <c r="I49" s="18"/>
    </row>
    <row r="50" spans="1:9" x14ac:dyDescent="0.25">
      <c r="A50" s="10"/>
    </row>
    <row r="51" spans="1:9" x14ac:dyDescent="0.25">
      <c r="A51" s="10"/>
    </row>
    <row r="52" spans="1:9" x14ac:dyDescent="0.25">
      <c r="A52" s="10"/>
    </row>
    <row r="53" spans="1:9" x14ac:dyDescent="0.25">
      <c r="A53" s="10"/>
    </row>
    <row r="54" spans="1:9" x14ac:dyDescent="0.25">
      <c r="A54" s="10"/>
    </row>
    <row r="55" spans="1:9" x14ac:dyDescent="0.25">
      <c r="A55" s="10"/>
    </row>
    <row r="56" spans="1:9" x14ac:dyDescent="0.25">
      <c r="A56" s="10"/>
    </row>
    <row r="57" spans="1:9" x14ac:dyDescent="0.25">
      <c r="A57" s="10"/>
    </row>
    <row r="58" spans="1:9" x14ac:dyDescent="0.25">
      <c r="A58" s="10"/>
    </row>
    <row r="59" spans="1:9" x14ac:dyDescent="0.25">
      <c r="A59" s="10"/>
    </row>
    <row r="60" spans="1:9" x14ac:dyDescent="0.25">
      <c r="A60" s="10"/>
    </row>
    <row r="61" spans="1:9" x14ac:dyDescent="0.25">
      <c r="A61" s="10"/>
    </row>
    <row r="62" spans="1:9" x14ac:dyDescent="0.25">
      <c r="A62" s="10"/>
    </row>
    <row r="63" spans="1:9" x14ac:dyDescent="0.25">
      <c r="A63" s="10"/>
    </row>
    <row r="64" spans="1:9" x14ac:dyDescent="0.25">
      <c r="A64" s="10"/>
    </row>
    <row r="65" spans="1:1" x14ac:dyDescent="0.25">
      <c r="A65" s="10"/>
    </row>
    <row r="66" spans="1:1" x14ac:dyDescent="0.25">
      <c r="A66" s="10"/>
    </row>
    <row r="67" spans="1:1" x14ac:dyDescent="0.25">
      <c r="A67" s="10"/>
    </row>
    <row r="68" spans="1:1" x14ac:dyDescent="0.25">
      <c r="A68" s="10"/>
    </row>
    <row r="69" spans="1:1" x14ac:dyDescent="0.25">
      <c r="A69" s="10"/>
    </row>
    <row r="70" spans="1:1" x14ac:dyDescent="0.25">
      <c r="A70" s="10"/>
    </row>
    <row r="71" spans="1:1" x14ac:dyDescent="0.25">
      <c r="A71" s="10"/>
    </row>
    <row r="72" spans="1:1" x14ac:dyDescent="0.25">
      <c r="A72" s="10"/>
    </row>
    <row r="73" spans="1:1" x14ac:dyDescent="0.25">
      <c r="A73" s="10"/>
    </row>
    <row r="74" spans="1:1" x14ac:dyDescent="0.25">
      <c r="A74" s="10"/>
    </row>
    <row r="75" spans="1:1" x14ac:dyDescent="0.25">
      <c r="A75" s="10"/>
    </row>
    <row r="76" spans="1:1" x14ac:dyDescent="0.25">
      <c r="A76" s="10"/>
    </row>
    <row r="77" spans="1:1" x14ac:dyDescent="0.25">
      <c r="A77" s="10"/>
    </row>
    <row r="78" spans="1:1" x14ac:dyDescent="0.25">
      <c r="A78" s="10"/>
    </row>
    <row r="79" spans="1:1" x14ac:dyDescent="0.25">
      <c r="A79" s="10"/>
    </row>
    <row r="80" spans="1:1" x14ac:dyDescent="0.25">
      <c r="A80" s="10"/>
    </row>
    <row r="81" spans="1:1" x14ac:dyDescent="0.25">
      <c r="A81" s="10"/>
    </row>
    <row r="82" spans="1:1" x14ac:dyDescent="0.25">
      <c r="A82" s="10"/>
    </row>
    <row r="83" spans="1:1" x14ac:dyDescent="0.25">
      <c r="A83" s="10"/>
    </row>
    <row r="84" spans="1:1" x14ac:dyDescent="0.25">
      <c r="A84" s="10"/>
    </row>
    <row r="85" spans="1:1" x14ac:dyDescent="0.25">
      <c r="A85" s="10"/>
    </row>
    <row r="86" spans="1:1" x14ac:dyDescent="0.25">
      <c r="A86" s="10"/>
    </row>
    <row r="87" spans="1:1" x14ac:dyDescent="0.25">
      <c r="A87" s="10"/>
    </row>
    <row r="88" spans="1:1" x14ac:dyDescent="0.25">
      <c r="A88" s="10"/>
    </row>
    <row r="89" spans="1:1" x14ac:dyDescent="0.25">
      <c r="A89" s="10"/>
    </row>
    <row r="90" spans="1:1" x14ac:dyDescent="0.25">
      <c r="A90" s="10"/>
    </row>
    <row r="91" spans="1:1" x14ac:dyDescent="0.25">
      <c r="A91" s="10"/>
    </row>
  </sheetData>
  <printOptions horizontalCentered="1"/>
  <pageMargins left="0.45" right="0.45" top="0.75" bottom="0.75" header="0.3" footer="0.3"/>
  <pageSetup scale="55" orientation="landscape" blackAndWhite="1" horizontalDpi="1200" verticalDpi="1200" r:id="rId1"/>
  <headerFooter>
    <oddHeader>&amp;RAdvice No. 2018-xx
Workpaper No. 10</oddHeader>
    <oddFooter>&amp;L&amp;F
&amp;A&amp;R&amp;D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pageSetUpPr fitToPage="1"/>
  </sheetPr>
  <dimension ref="A1:O34"/>
  <sheetViews>
    <sheetView zoomScaleNormal="100" workbookViewId="0">
      <selection activeCell="C48" sqref="C48"/>
    </sheetView>
  </sheetViews>
  <sheetFormatPr defaultColWidth="9.109375" defaultRowHeight="13.8" x14ac:dyDescent="0.3"/>
  <cols>
    <col min="1" max="1" width="5.33203125" style="2" customWidth="1"/>
    <col min="2" max="2" width="50.6640625" style="2" customWidth="1"/>
    <col min="3" max="3" width="21.6640625" style="2" bestFit="1" customWidth="1"/>
    <col min="4" max="5" width="16.109375" style="2" customWidth="1"/>
    <col min="6" max="6" width="20.5546875" style="2" bestFit="1" customWidth="1"/>
    <col min="7" max="10" width="16.109375" style="2" customWidth="1"/>
    <col min="11" max="16384" width="9.109375" style="2"/>
  </cols>
  <sheetData>
    <row r="1" spans="1:15" ht="12.75" x14ac:dyDescent="0.2">
      <c r="A1" s="483" t="s">
        <v>0</v>
      </c>
      <c r="B1" s="483"/>
      <c r="C1" s="483"/>
      <c r="D1" s="483"/>
      <c r="E1" s="483"/>
      <c r="F1" s="483"/>
      <c r="G1" s="483"/>
      <c r="H1" s="483"/>
      <c r="I1" s="483"/>
      <c r="J1" s="483"/>
      <c r="K1" s="1"/>
      <c r="L1" s="1"/>
      <c r="M1" s="1"/>
      <c r="N1" s="1"/>
      <c r="O1" s="1"/>
    </row>
    <row r="2" spans="1:15" ht="12.75" x14ac:dyDescent="0.2">
      <c r="A2" s="483" t="str">
        <f>'Delivery Rate Change Calc'!A2:H2</f>
        <v>2018 Electric Decoupling Filing</v>
      </c>
      <c r="B2" s="483"/>
      <c r="C2" s="483"/>
      <c r="D2" s="483"/>
      <c r="E2" s="483"/>
      <c r="F2" s="483"/>
      <c r="G2" s="483"/>
      <c r="H2" s="483"/>
      <c r="I2" s="483"/>
      <c r="J2" s="483"/>
      <c r="K2" s="1"/>
      <c r="L2" s="1"/>
      <c r="M2" s="1"/>
      <c r="N2" s="1"/>
      <c r="O2" s="1"/>
    </row>
    <row r="3" spans="1:15" ht="12.75" x14ac:dyDescent="0.2">
      <c r="A3" s="483" t="s">
        <v>275</v>
      </c>
      <c r="B3" s="483"/>
      <c r="C3" s="483"/>
      <c r="D3" s="483"/>
      <c r="E3" s="483"/>
      <c r="F3" s="483"/>
      <c r="G3" s="483"/>
      <c r="H3" s="483"/>
      <c r="I3" s="483"/>
      <c r="J3" s="483"/>
      <c r="K3" s="1"/>
      <c r="L3" s="1"/>
      <c r="M3" s="1"/>
      <c r="N3" s="1"/>
      <c r="O3" s="1"/>
    </row>
    <row r="4" spans="1:15" ht="12.75" x14ac:dyDescent="0.2">
      <c r="A4" s="483" t="str">
        <f>'Delivery Rate Change Calc'!A4:H4</f>
        <v>Proposed Effective May 1, 2018</v>
      </c>
      <c r="B4" s="483"/>
      <c r="C4" s="483"/>
      <c r="D4" s="483"/>
      <c r="E4" s="483"/>
      <c r="F4" s="483"/>
      <c r="G4" s="483"/>
      <c r="H4" s="483"/>
      <c r="I4" s="483"/>
      <c r="J4" s="483"/>
      <c r="K4" s="1"/>
      <c r="L4" s="1"/>
      <c r="M4" s="1"/>
      <c r="N4" s="1"/>
      <c r="O4" s="1"/>
    </row>
    <row r="5" spans="1:15" ht="12.75" x14ac:dyDescent="0.2">
      <c r="A5" s="3"/>
      <c r="B5" s="3"/>
      <c r="C5" s="3"/>
      <c r="D5" s="3"/>
      <c r="E5" s="3"/>
      <c r="F5" s="3"/>
    </row>
    <row r="6" spans="1:15" ht="12.75" customHeight="1" x14ac:dyDescent="0.2">
      <c r="A6" s="3"/>
      <c r="B6" s="3"/>
      <c r="C6" s="3"/>
      <c r="D6" s="3"/>
      <c r="E6" s="4"/>
      <c r="F6" s="4"/>
    </row>
    <row r="7" spans="1:15" ht="12.75" customHeight="1" x14ac:dyDescent="0.2">
      <c r="A7" s="5" t="s">
        <v>2</v>
      </c>
      <c r="B7" s="3"/>
      <c r="C7" s="3"/>
      <c r="D7" s="6" t="s">
        <v>3</v>
      </c>
      <c r="E7" s="6" t="s">
        <v>4</v>
      </c>
      <c r="F7" s="6" t="s">
        <v>4</v>
      </c>
      <c r="G7" s="6" t="s">
        <v>3</v>
      </c>
      <c r="H7" s="6" t="s">
        <v>4</v>
      </c>
      <c r="I7" s="6" t="s">
        <v>4</v>
      </c>
      <c r="J7" s="6" t="s">
        <v>4</v>
      </c>
    </row>
    <row r="8" spans="1:15" ht="12.75" x14ac:dyDescent="0.2">
      <c r="A8" s="7" t="s">
        <v>5</v>
      </c>
      <c r="B8" s="8"/>
      <c r="C8" s="7" t="s">
        <v>6</v>
      </c>
      <c r="D8" s="7">
        <v>7</v>
      </c>
      <c r="E8" s="7" t="s">
        <v>7</v>
      </c>
      <c r="F8" s="7" t="s">
        <v>8</v>
      </c>
      <c r="G8" s="7">
        <v>40</v>
      </c>
      <c r="H8" s="7" t="s">
        <v>24</v>
      </c>
      <c r="I8" s="7" t="s">
        <v>25</v>
      </c>
      <c r="J8" s="7" t="s">
        <v>268</v>
      </c>
    </row>
    <row r="9" spans="1:15" ht="12.75" x14ac:dyDescent="0.2">
      <c r="A9" s="9"/>
      <c r="B9" s="10" t="s">
        <v>9</v>
      </c>
      <c r="C9" s="10" t="s">
        <v>10</v>
      </c>
      <c r="D9" s="10" t="s">
        <v>11</v>
      </c>
      <c r="E9" s="10" t="s">
        <v>12</v>
      </c>
      <c r="F9" s="10" t="s">
        <v>13</v>
      </c>
      <c r="G9" s="10" t="s">
        <v>14</v>
      </c>
      <c r="H9" s="10" t="s">
        <v>67</v>
      </c>
      <c r="I9" s="10" t="s">
        <v>68</v>
      </c>
      <c r="J9" s="10" t="s">
        <v>69</v>
      </c>
    </row>
    <row r="10" spans="1:15" ht="12.75" x14ac:dyDescent="0.2">
      <c r="A10" s="10"/>
      <c r="B10" s="11"/>
      <c r="C10" s="10"/>
      <c r="D10" s="10"/>
      <c r="E10" s="10"/>
      <c r="F10" s="10"/>
    </row>
    <row r="11" spans="1:15" ht="12.75" x14ac:dyDescent="0.2">
      <c r="A11" s="10">
        <v>1</v>
      </c>
      <c r="B11" s="9"/>
      <c r="C11" s="10"/>
      <c r="D11" s="12"/>
      <c r="E11" s="12"/>
      <c r="F11" s="12"/>
      <c r="G11" s="12"/>
      <c r="H11" s="12"/>
      <c r="I11" s="12"/>
      <c r="J11" s="12"/>
    </row>
    <row r="12" spans="1:15" ht="12.75" x14ac:dyDescent="0.2">
      <c r="A12" s="10">
        <f t="shared" ref="A12:A32" si="0">A11+1</f>
        <v>2</v>
      </c>
      <c r="B12" s="9" t="s">
        <v>271</v>
      </c>
      <c r="C12" s="10" t="s">
        <v>643</v>
      </c>
      <c r="D12" s="13">
        <f>'FPC Deferral Balance'!D20</f>
        <v>0</v>
      </c>
      <c r="E12" s="13">
        <f>'FPC Deferral Balance'!E20</f>
        <v>0</v>
      </c>
      <c r="F12" s="13">
        <f>'FPC Deferral Balance'!F20</f>
        <v>0</v>
      </c>
      <c r="G12" s="13">
        <f>'FPC Deferral Balance'!G20</f>
        <v>0</v>
      </c>
      <c r="H12" s="13">
        <f>'FPC Deferral Balance'!H20</f>
        <v>0</v>
      </c>
      <c r="I12" s="13">
        <f>'FPC Deferral Balance'!I20</f>
        <v>0</v>
      </c>
      <c r="J12" s="13">
        <f>'FPC Deferral Balance'!J20</f>
        <v>0</v>
      </c>
    </row>
    <row r="13" spans="1:15" ht="12.75" x14ac:dyDescent="0.2">
      <c r="A13" s="10">
        <f t="shared" si="0"/>
        <v>3</v>
      </c>
      <c r="B13" s="9"/>
      <c r="C13" s="10"/>
      <c r="D13" s="12"/>
      <c r="E13" s="12"/>
      <c r="F13" s="12"/>
      <c r="G13" s="12"/>
      <c r="H13" s="12"/>
      <c r="I13" s="12"/>
      <c r="J13" s="12"/>
    </row>
    <row r="14" spans="1:15" ht="12.75" x14ac:dyDescent="0.2">
      <c r="A14" s="10">
        <f t="shared" si="0"/>
        <v>4</v>
      </c>
      <c r="B14" s="9" t="s">
        <v>272</v>
      </c>
      <c r="C14" s="10" t="s">
        <v>643</v>
      </c>
      <c r="D14" s="13">
        <f>'FPC Deferral Balance'!D22</f>
        <v>1356142.3816299278</v>
      </c>
      <c r="E14" s="13">
        <f>'FPC Deferral Balance'!E22</f>
        <v>462610.80064175662</v>
      </c>
      <c r="F14" s="13">
        <f>'FPC Deferral Balance'!F22</f>
        <v>677714.0853487975</v>
      </c>
      <c r="G14" s="13">
        <f>'FPC Deferral Balance'!G22</f>
        <v>274905.3034945915</v>
      </c>
      <c r="H14" s="13">
        <f>'FPC Deferral Balance'!H22</f>
        <v>587996.12681727787</v>
      </c>
      <c r="I14" s="13">
        <f>'FPC Deferral Balance'!I22</f>
        <v>205207.80545283106</v>
      </c>
      <c r="J14" s="13">
        <f>'FPC Deferral Balance'!J22</f>
        <v>133735.32261499015</v>
      </c>
    </row>
    <row r="15" spans="1:15" ht="12.75" x14ac:dyDescent="0.2">
      <c r="A15" s="10">
        <f t="shared" si="0"/>
        <v>5</v>
      </c>
      <c r="B15" s="9"/>
      <c r="C15" s="10"/>
      <c r="D15" s="13"/>
      <c r="E15" s="13"/>
      <c r="F15" s="13"/>
      <c r="G15" s="13"/>
      <c r="H15" s="13"/>
      <c r="I15" s="13"/>
      <c r="J15" s="13"/>
    </row>
    <row r="16" spans="1:15" ht="12.75" x14ac:dyDescent="0.2">
      <c r="A16" s="10">
        <f t="shared" si="0"/>
        <v>6</v>
      </c>
      <c r="B16" s="9" t="s">
        <v>273</v>
      </c>
      <c r="C16" s="10" t="s">
        <v>643</v>
      </c>
      <c r="D16" s="13">
        <f>'FPC Deferral Balance'!D24</f>
        <v>-2529.5330106437937</v>
      </c>
      <c r="E16" s="13">
        <f>'FPC Deferral Balance'!E24</f>
        <v>-391.86445473088992</v>
      </c>
      <c r="F16" s="13">
        <f>'FPC Deferral Balance'!F24</f>
        <v>-66.192437205082811</v>
      </c>
      <c r="G16" s="13">
        <f>'FPC Deferral Balance'!G24</f>
        <v>237.84108964222492</v>
      </c>
      <c r="H16" s="13">
        <f>'FPC Deferral Balance'!H24</f>
        <v>245.63370834759579</v>
      </c>
      <c r="I16" s="13">
        <f>'FPC Deferral Balance'!I24</f>
        <v>-159.12601328837957</v>
      </c>
      <c r="J16" s="13">
        <f>'FPC Deferral Balance'!J24</f>
        <v>0</v>
      </c>
    </row>
    <row r="17" spans="1:10" ht="12.75" x14ac:dyDescent="0.2">
      <c r="A17" s="10">
        <f t="shared" si="0"/>
        <v>7</v>
      </c>
      <c r="B17" s="9"/>
      <c r="C17" s="10"/>
      <c r="D17" s="13"/>
      <c r="E17" s="13"/>
      <c r="F17" s="13"/>
      <c r="G17" s="13"/>
      <c r="H17" s="13"/>
      <c r="I17" s="13"/>
      <c r="J17" s="13"/>
    </row>
    <row r="18" spans="1:10" ht="12.75" x14ac:dyDescent="0.2">
      <c r="A18" s="10">
        <f t="shared" si="0"/>
        <v>8</v>
      </c>
      <c r="B18" s="9" t="s">
        <v>274</v>
      </c>
      <c r="C18" s="10"/>
      <c r="D18" s="248">
        <v>0</v>
      </c>
      <c r="E18" s="248">
        <v>0</v>
      </c>
      <c r="F18" s="248">
        <v>0</v>
      </c>
      <c r="G18" s="248">
        <v>0</v>
      </c>
      <c r="H18" s="248">
        <v>0</v>
      </c>
      <c r="I18" s="248">
        <v>0</v>
      </c>
      <c r="J18" s="248">
        <v>0</v>
      </c>
    </row>
    <row r="19" spans="1:10" ht="12.75" x14ac:dyDescent="0.2">
      <c r="A19" s="10">
        <f t="shared" si="0"/>
        <v>9</v>
      </c>
      <c r="B19" s="9"/>
      <c r="C19" s="10"/>
      <c r="D19" s="12"/>
      <c r="E19" s="12"/>
      <c r="F19" s="12"/>
      <c r="G19" s="12"/>
      <c r="H19" s="12"/>
      <c r="I19" s="12"/>
      <c r="J19" s="12"/>
    </row>
    <row r="20" spans="1:10" ht="12.75" x14ac:dyDescent="0.2">
      <c r="A20" s="10">
        <f t="shared" si="0"/>
        <v>10</v>
      </c>
      <c r="B20" s="9" t="s">
        <v>16</v>
      </c>
      <c r="C20" s="10" t="str">
        <f>"("&amp;A12&amp;")+("&amp;A14&amp;")+("&amp;A16&amp;")+("&amp;A18&amp;")"</f>
        <v>(2)+(4)+(6)+(8)</v>
      </c>
      <c r="D20" s="12">
        <f>D12+D14+D16+D18</f>
        <v>1353612.8486192839</v>
      </c>
      <c r="E20" s="12">
        <f t="shared" ref="E20:G20" si="1">E12+E14+E16+E18</f>
        <v>462218.93618702574</v>
      </c>
      <c r="F20" s="12">
        <f t="shared" si="1"/>
        <v>677647.89291159238</v>
      </c>
      <c r="G20" s="12">
        <f t="shared" si="1"/>
        <v>275143.1445842337</v>
      </c>
      <c r="H20" s="12">
        <f t="shared" ref="H20:I20" si="2">H12+H14+H16+H18</f>
        <v>588241.76052562543</v>
      </c>
      <c r="I20" s="12">
        <f t="shared" si="2"/>
        <v>205048.67943954267</v>
      </c>
      <c r="J20" s="12">
        <f t="shared" ref="J20" si="3">J12+J14+J16+J18</f>
        <v>133735.32261499015</v>
      </c>
    </row>
    <row r="21" spans="1:10" ht="12.75" x14ac:dyDescent="0.2">
      <c r="A21" s="10">
        <f t="shared" si="0"/>
        <v>11</v>
      </c>
      <c r="B21" s="9"/>
      <c r="C21" s="10"/>
      <c r="D21" s="12"/>
      <c r="E21" s="12"/>
      <c r="F21" s="12"/>
      <c r="G21" s="12"/>
      <c r="H21" s="12"/>
      <c r="I21" s="12"/>
      <c r="J21" s="12"/>
    </row>
    <row r="22" spans="1:10" ht="12.75" x14ac:dyDescent="0.2">
      <c r="A22" s="10">
        <f t="shared" si="0"/>
        <v>12</v>
      </c>
      <c r="B22" s="9" t="s">
        <v>17</v>
      </c>
      <c r="C22" s="10" t="s">
        <v>640</v>
      </c>
      <c r="D22" s="15">
        <f>Forecast!P8</f>
        <v>10637302206</v>
      </c>
      <c r="E22" s="15">
        <f>Forecast!P10</f>
        <v>3012276888</v>
      </c>
      <c r="F22" s="15">
        <f>Forecast!P22</f>
        <v>3147073863</v>
      </c>
      <c r="G22" s="15">
        <f>Forecast!P16</f>
        <v>626649491</v>
      </c>
      <c r="H22" s="15">
        <f>Forecast!P12</f>
        <v>1937803470</v>
      </c>
      <c r="I22" s="15">
        <f>Forecast!P14</f>
        <v>1335864224</v>
      </c>
      <c r="J22" s="15">
        <f>Forecast!P23</f>
        <v>656807891</v>
      </c>
    </row>
    <row r="23" spans="1:10" ht="12.75" x14ac:dyDescent="0.2">
      <c r="A23" s="10">
        <f t="shared" si="0"/>
        <v>13</v>
      </c>
      <c r="B23" s="3"/>
      <c r="C23" s="3"/>
      <c r="D23" s="3"/>
      <c r="E23" s="3"/>
      <c r="F23" s="3"/>
      <c r="G23" s="3"/>
      <c r="H23" s="3"/>
      <c r="I23" s="3"/>
      <c r="J23" s="3"/>
    </row>
    <row r="24" spans="1:10" ht="13.5" thickBot="1" x14ac:dyDescent="0.25">
      <c r="A24" s="10">
        <f t="shared" si="0"/>
        <v>14</v>
      </c>
      <c r="B24" s="9" t="s">
        <v>18</v>
      </c>
      <c r="C24" s="10" t="str">
        <f>"("&amp;A20&amp;") / ("&amp;A22&amp;")"</f>
        <v>(10) / (12)</v>
      </c>
      <c r="D24" s="16">
        <f>ROUND(D20/D22,6)</f>
        <v>1.27E-4</v>
      </c>
      <c r="E24" s="16">
        <f t="shared" ref="E24:G24" si="4">ROUND(E20/E22,6)</f>
        <v>1.5300000000000001E-4</v>
      </c>
      <c r="F24" s="16">
        <f t="shared" si="4"/>
        <v>2.1499999999999999E-4</v>
      </c>
      <c r="G24" s="16">
        <f t="shared" si="4"/>
        <v>4.3899999999999999E-4</v>
      </c>
      <c r="H24" s="16">
        <f t="shared" ref="H24:I24" si="5">ROUND(H20/H22,6)</f>
        <v>3.0400000000000002E-4</v>
      </c>
      <c r="I24" s="16">
        <f t="shared" si="5"/>
        <v>1.5300000000000001E-4</v>
      </c>
      <c r="J24" s="16">
        <f t="shared" ref="J24" si="6">ROUND(J20/J22,6)</f>
        <v>2.04E-4</v>
      </c>
    </row>
    <row r="25" spans="1:10" ht="13.5" thickTop="1" x14ac:dyDescent="0.2">
      <c r="A25" s="10">
        <f t="shared" si="0"/>
        <v>15</v>
      </c>
      <c r="B25" s="3"/>
      <c r="C25" s="3"/>
      <c r="D25" s="3"/>
      <c r="E25" s="3"/>
      <c r="F25" s="3"/>
      <c r="G25" s="3"/>
      <c r="H25" s="3"/>
      <c r="I25" s="3"/>
      <c r="J25" s="3"/>
    </row>
    <row r="26" spans="1:10" x14ac:dyDescent="0.3">
      <c r="A26" s="10">
        <f t="shared" si="0"/>
        <v>16</v>
      </c>
      <c r="B26" s="9" t="s">
        <v>19</v>
      </c>
      <c r="C26" s="10" t="s">
        <v>641</v>
      </c>
      <c r="D26" s="17">
        <f>'Rate Test'!D41</f>
        <v>1.27E-4</v>
      </c>
      <c r="E26" s="17">
        <f>'Rate Test'!E41</f>
        <v>1.5300000000000001E-4</v>
      </c>
      <c r="F26" s="17">
        <f>'Rate Test'!F41</f>
        <v>2.1499999999999999E-4</v>
      </c>
      <c r="G26" s="17">
        <f>'Rate Test'!G41</f>
        <v>4.3899999999999999E-4</v>
      </c>
      <c r="H26" s="17">
        <f>'Rate Test 26&amp;31'!D47</f>
        <v>3.0400000000000002E-4</v>
      </c>
      <c r="I26" s="17">
        <f>'Rate Test 26&amp;31'!E47</f>
        <v>1.5300000000000001E-4</v>
      </c>
      <c r="J26" s="17">
        <f>'Rate Test'!H41</f>
        <v>2.04E-4</v>
      </c>
    </row>
    <row r="27" spans="1:10" x14ac:dyDescent="0.3">
      <c r="A27" s="10">
        <f t="shared" si="0"/>
        <v>17</v>
      </c>
      <c r="B27" s="9"/>
      <c r="C27" s="10"/>
      <c r="D27" s="3"/>
      <c r="E27" s="3"/>
      <c r="F27" s="3"/>
      <c r="G27" s="3"/>
      <c r="H27" s="3"/>
      <c r="I27" s="3"/>
      <c r="J27" s="3"/>
    </row>
    <row r="28" spans="1:10" x14ac:dyDescent="0.3">
      <c r="A28" s="10">
        <f t="shared" si="0"/>
        <v>18</v>
      </c>
      <c r="B28" s="9" t="s">
        <v>20</v>
      </c>
      <c r="C28" s="10" t="s">
        <v>21</v>
      </c>
      <c r="D28" s="12">
        <f>IF(D24=D26,D14,(D14-((D24-D26)*D22)))</f>
        <v>1356142.3816299278</v>
      </c>
      <c r="E28" s="12">
        <f t="shared" ref="E28:G28" si="7">IF(E24=E26,E14,(E14-((E24-E26)*E22)))</f>
        <v>462610.80064175662</v>
      </c>
      <c r="F28" s="12">
        <f t="shared" si="7"/>
        <v>677714.0853487975</v>
      </c>
      <c r="G28" s="12">
        <f t="shared" si="7"/>
        <v>274905.3034945915</v>
      </c>
      <c r="H28" s="12">
        <f t="shared" ref="H28:I28" si="8">IF(H24=H26,H14,(H14-((H24-H26)*H22)))</f>
        <v>587996.12681727787</v>
      </c>
      <c r="I28" s="12">
        <f t="shared" si="8"/>
        <v>205207.80545283106</v>
      </c>
      <c r="J28" s="12">
        <f t="shared" ref="J28" si="9">IF(J24=J26,J14,(J14-((J24-J26)*J22)))</f>
        <v>133735.32261499015</v>
      </c>
    </row>
    <row r="29" spans="1:10" x14ac:dyDescent="0.3">
      <c r="A29" s="10">
        <f t="shared" si="0"/>
        <v>19</v>
      </c>
      <c r="B29" s="3"/>
      <c r="C29" s="3"/>
      <c r="D29" s="12"/>
      <c r="E29" s="18"/>
      <c r="F29" s="18"/>
      <c r="G29" s="18"/>
      <c r="H29" s="18"/>
      <c r="I29" s="18"/>
      <c r="J29" s="18"/>
    </row>
    <row r="30" spans="1:10" x14ac:dyDescent="0.3">
      <c r="A30" s="10">
        <f t="shared" si="0"/>
        <v>20</v>
      </c>
      <c r="B30" s="9" t="s">
        <v>22</v>
      </c>
      <c r="C30" s="10" t="str">
        <f>"("&amp;A12&amp;")+("&amp;A16&amp;")+("&amp;A18&amp;")+("&amp;A28&amp;")"</f>
        <v>(2)+(6)+(8)+(18)</v>
      </c>
      <c r="D30" s="12">
        <f>D28+D12+D16+D18</f>
        <v>1353612.8486192839</v>
      </c>
      <c r="E30" s="18">
        <f>E28+E12+E16+E18</f>
        <v>462218.93618702574</v>
      </c>
      <c r="F30" s="18">
        <f>F28+F12+F16+F18</f>
        <v>677647.89291159238</v>
      </c>
      <c r="G30" s="18">
        <f>G28+G12+G16+G18</f>
        <v>275143.1445842337</v>
      </c>
      <c r="H30" s="18">
        <f t="shared" ref="H30:I30" si="10">H28+H12+H16+H18</f>
        <v>588241.76052562543</v>
      </c>
      <c r="I30" s="18">
        <f t="shared" si="10"/>
        <v>205048.67943954267</v>
      </c>
      <c r="J30" s="18">
        <f t="shared" ref="J30" si="11">J28+J12+J16+J18</f>
        <v>133735.32261499015</v>
      </c>
    </row>
    <row r="31" spans="1:10" x14ac:dyDescent="0.3">
      <c r="A31" s="10">
        <f t="shared" si="0"/>
        <v>21</v>
      </c>
      <c r="B31" s="3"/>
      <c r="C31" s="3"/>
      <c r="D31" s="9"/>
      <c r="E31" s="9"/>
      <c r="F31" s="9"/>
      <c r="G31" s="9"/>
      <c r="H31" s="9"/>
      <c r="I31" s="9"/>
      <c r="J31" s="9"/>
    </row>
    <row r="32" spans="1:10" x14ac:dyDescent="0.3">
      <c r="A32" s="10">
        <f t="shared" si="0"/>
        <v>22</v>
      </c>
      <c r="B32" s="9" t="s">
        <v>23</v>
      </c>
      <c r="C32" s="10" t="str">
        <f>"("&amp;A$30&amp;") - ("&amp;A20&amp;")"</f>
        <v>(20) - (10)</v>
      </c>
      <c r="D32" s="18">
        <f>D30-D20</f>
        <v>0</v>
      </c>
      <c r="E32" s="18">
        <f t="shared" ref="E32:G32" si="12">E30-E20</f>
        <v>0</v>
      </c>
      <c r="F32" s="18">
        <f t="shared" si="12"/>
        <v>0</v>
      </c>
      <c r="G32" s="18">
        <f t="shared" si="12"/>
        <v>0</v>
      </c>
      <c r="H32" s="18">
        <f t="shared" ref="H32:I32" si="13">H30-H20</f>
        <v>0</v>
      </c>
      <c r="I32" s="18">
        <f t="shared" si="13"/>
        <v>0</v>
      </c>
      <c r="J32" s="18">
        <f t="shared" ref="J32" si="14">J30-J20</f>
        <v>0</v>
      </c>
    </row>
    <row r="33" spans="1:6" x14ac:dyDescent="0.3">
      <c r="A33" s="3"/>
      <c r="B33" s="9"/>
      <c r="C33" s="3"/>
      <c r="D33" s="3"/>
      <c r="E33" s="3"/>
      <c r="F33" s="3"/>
    </row>
    <row r="34" spans="1:6" x14ac:dyDescent="0.3">
      <c r="B34" s="9"/>
    </row>
  </sheetData>
  <mergeCells count="4">
    <mergeCell ref="A1:J1"/>
    <mergeCell ref="A2:J2"/>
    <mergeCell ref="A3:J3"/>
    <mergeCell ref="A4:J4"/>
  </mergeCells>
  <printOptions horizontalCentered="1"/>
  <pageMargins left="0.7" right="0.7" top="0.75" bottom="0.75" header="0.3" footer="0.3"/>
  <pageSetup scale="62" orientation="landscape" blackAndWhite="1" r:id="rId1"/>
  <headerFooter>
    <oddHeader>&amp;RAdvice No. 2018-xx
Exhibit No. 3</oddHeader>
    <oddFooter>&amp;L&amp;F
&amp;A&amp;R&amp;D</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S73"/>
  <sheetViews>
    <sheetView zoomScaleNormal="100" workbookViewId="0">
      <pane xSplit="2" ySplit="6" topLeftCell="C7" activePane="bottomRight" state="frozen"/>
      <selection activeCell="C48" sqref="C48"/>
      <selection pane="topRight" activeCell="C48" sqref="C48"/>
      <selection pane="bottomLeft" activeCell="C48" sqref="C48"/>
      <selection pane="bottomRight" activeCell="C48" sqref="C48"/>
    </sheetView>
  </sheetViews>
  <sheetFormatPr defaultColWidth="9.109375" defaultRowHeight="13.2" x14ac:dyDescent="0.25"/>
  <cols>
    <col min="1" max="1" width="5.5546875" style="246" bestFit="1" customWidth="1"/>
    <col min="2" max="2" width="41" style="246" customWidth="1"/>
    <col min="3" max="15" width="14.109375" style="246" customWidth="1"/>
    <col min="16" max="16" width="12.33203125" style="246" customWidth="1"/>
    <col min="17" max="16384" width="9.109375" style="246"/>
  </cols>
  <sheetData>
    <row r="1" spans="1:19" x14ac:dyDescent="0.25">
      <c r="A1" s="275" t="s">
        <v>0</v>
      </c>
      <c r="B1" s="275"/>
      <c r="C1" s="275"/>
      <c r="D1" s="275"/>
      <c r="E1" s="275"/>
      <c r="F1" s="275"/>
      <c r="G1" s="275"/>
      <c r="H1" s="275"/>
      <c r="I1" s="275"/>
      <c r="J1" s="275"/>
      <c r="K1" s="275"/>
      <c r="L1" s="275"/>
      <c r="M1" s="275"/>
      <c r="N1" s="275"/>
    </row>
    <row r="2" spans="1:19" x14ac:dyDescent="0.25">
      <c r="A2" s="275" t="s">
        <v>1</v>
      </c>
      <c r="B2" s="275"/>
      <c r="C2" s="275"/>
      <c r="D2" s="275"/>
      <c r="E2" s="275"/>
      <c r="F2" s="275"/>
      <c r="G2" s="275"/>
      <c r="H2" s="275"/>
      <c r="I2" s="275"/>
      <c r="J2" s="275"/>
      <c r="K2" s="275"/>
      <c r="L2" s="275"/>
      <c r="M2" s="275"/>
      <c r="N2" s="275"/>
    </row>
    <row r="3" spans="1:19" x14ac:dyDescent="0.25">
      <c r="A3" s="275" t="s">
        <v>619</v>
      </c>
      <c r="B3" s="275"/>
      <c r="C3" s="275"/>
      <c r="D3" s="275"/>
      <c r="E3" s="275"/>
      <c r="F3" s="275"/>
      <c r="G3" s="275"/>
      <c r="H3" s="275"/>
      <c r="I3" s="275"/>
      <c r="J3" s="275"/>
      <c r="K3" s="275"/>
      <c r="L3" s="275"/>
      <c r="M3" s="275"/>
      <c r="N3" s="275"/>
    </row>
    <row r="4" spans="1:19" x14ac:dyDescent="0.25">
      <c r="A4" s="275" t="s">
        <v>288</v>
      </c>
      <c r="B4" s="275"/>
      <c r="C4" s="275"/>
      <c r="D4" s="275"/>
      <c r="E4" s="275"/>
      <c r="F4" s="275"/>
      <c r="G4" s="275"/>
      <c r="H4" s="275"/>
      <c r="I4" s="275"/>
      <c r="J4" s="275"/>
      <c r="K4" s="275"/>
      <c r="L4" s="275"/>
      <c r="M4" s="275"/>
      <c r="N4" s="275"/>
      <c r="O4" s="275"/>
      <c r="P4" s="275"/>
    </row>
    <row r="5" spans="1:19" x14ac:dyDescent="0.25">
      <c r="C5" s="428"/>
    </row>
    <row r="6" spans="1:19" ht="25.5" customHeight="1" x14ac:dyDescent="0.25">
      <c r="A6" s="429" t="s">
        <v>56</v>
      </c>
      <c r="B6" s="383"/>
      <c r="C6" s="384">
        <v>43070</v>
      </c>
      <c r="D6" s="384">
        <f t="shared" ref="D6:O6" si="0">EDATE(C6,1)</f>
        <v>43101</v>
      </c>
      <c r="E6" s="384">
        <f t="shared" si="0"/>
        <v>43132</v>
      </c>
      <c r="F6" s="384">
        <f t="shared" si="0"/>
        <v>43160</v>
      </c>
      <c r="G6" s="384">
        <f t="shared" si="0"/>
        <v>43191</v>
      </c>
      <c r="H6" s="384">
        <f t="shared" si="0"/>
        <v>43221</v>
      </c>
      <c r="I6" s="384">
        <f t="shared" si="0"/>
        <v>43252</v>
      </c>
      <c r="J6" s="384">
        <f t="shared" si="0"/>
        <v>43282</v>
      </c>
      <c r="K6" s="384">
        <f t="shared" si="0"/>
        <v>43313</v>
      </c>
      <c r="L6" s="384">
        <f t="shared" si="0"/>
        <v>43344</v>
      </c>
      <c r="M6" s="384">
        <f t="shared" si="0"/>
        <v>43374</v>
      </c>
      <c r="N6" s="384">
        <f t="shared" si="0"/>
        <v>43405</v>
      </c>
      <c r="O6" s="384">
        <f t="shared" si="0"/>
        <v>43435</v>
      </c>
      <c r="P6" s="430"/>
      <c r="Q6" s="431"/>
      <c r="R6" s="431"/>
      <c r="S6" s="431"/>
    </row>
    <row r="7" spans="1:19" x14ac:dyDescent="0.25">
      <c r="A7" s="10"/>
      <c r="B7" s="10"/>
      <c r="C7" s="10"/>
      <c r="D7" s="10"/>
      <c r="E7" s="10"/>
      <c r="F7" s="10"/>
      <c r="G7" s="10"/>
      <c r="H7" s="10"/>
      <c r="I7" s="10"/>
      <c r="J7" s="10"/>
      <c r="K7" s="10"/>
      <c r="L7" s="10"/>
      <c r="M7" s="10"/>
      <c r="N7" s="10"/>
      <c r="O7" s="10"/>
    </row>
    <row r="8" spans="1:19" x14ac:dyDescent="0.25">
      <c r="A8" s="10">
        <v>1</v>
      </c>
      <c r="B8" s="432" t="s">
        <v>564</v>
      </c>
      <c r="C8" s="433">
        <v>18856882.760000002</v>
      </c>
      <c r="D8" s="433"/>
      <c r="E8" s="433"/>
      <c r="F8" s="433"/>
      <c r="G8" s="433"/>
      <c r="H8" s="433"/>
      <c r="I8" s="433"/>
      <c r="J8" s="433"/>
      <c r="K8" s="433"/>
      <c r="L8" s="433"/>
      <c r="M8" s="433"/>
      <c r="N8" s="433"/>
      <c r="O8" s="433"/>
      <c r="P8" s="434"/>
    </row>
    <row r="9" spans="1:19" x14ac:dyDescent="0.25">
      <c r="A9" s="10">
        <f>A8+1</f>
        <v>2</v>
      </c>
    </row>
    <row r="10" spans="1:19" x14ac:dyDescent="0.25">
      <c r="A10" s="10">
        <f t="shared" ref="A10:A28" si="1">A9+1</f>
        <v>3</v>
      </c>
      <c r="B10" s="432" t="s">
        <v>566</v>
      </c>
      <c r="C10" s="433">
        <v>0</v>
      </c>
      <c r="D10" s="433">
        <v>0</v>
      </c>
      <c r="E10" s="433">
        <v>0</v>
      </c>
      <c r="F10" s="433">
        <v>0</v>
      </c>
      <c r="G10" s="433">
        <v>0</v>
      </c>
      <c r="H10" s="433">
        <v>0</v>
      </c>
      <c r="I10" s="433">
        <v>0</v>
      </c>
      <c r="J10" s="433">
        <v>0</v>
      </c>
      <c r="K10" s="433">
        <v>0</v>
      </c>
      <c r="L10" s="433">
        <v>0</v>
      </c>
      <c r="M10" s="433">
        <v>0</v>
      </c>
      <c r="N10" s="433">
        <v>0</v>
      </c>
      <c r="O10" s="433">
        <v>0</v>
      </c>
    </row>
    <row r="11" spans="1:19" x14ac:dyDescent="0.25">
      <c r="A11" s="10">
        <f t="shared" si="1"/>
        <v>4</v>
      </c>
      <c r="C11" s="18"/>
      <c r="D11" s="18"/>
      <c r="E11" s="18"/>
      <c r="F11" s="18"/>
      <c r="G11" s="18"/>
      <c r="H11" s="18"/>
      <c r="I11" s="18"/>
      <c r="J11" s="18"/>
      <c r="K11" s="18"/>
      <c r="L11" s="18"/>
      <c r="M11" s="18"/>
      <c r="N11" s="18"/>
      <c r="O11" s="18"/>
      <c r="P11" s="18"/>
    </row>
    <row r="12" spans="1:19" x14ac:dyDescent="0.25">
      <c r="A12" s="10">
        <f t="shared" si="1"/>
        <v>5</v>
      </c>
      <c r="B12" s="246" t="s">
        <v>603</v>
      </c>
      <c r="C12" s="18">
        <v>-40.18143303371297</v>
      </c>
      <c r="D12" s="18">
        <v>-81.126408737900292</v>
      </c>
      <c r="E12" s="18">
        <v>-81.126408737900292</v>
      </c>
      <c r="F12" s="18">
        <v>-81.126408737900292</v>
      </c>
      <c r="G12" s="18">
        <v>-81.126408737900292</v>
      </c>
      <c r="H12" s="18">
        <v>-81.126408737900292</v>
      </c>
      <c r="I12" s="18">
        <v>-81.126408737900292</v>
      </c>
      <c r="J12" s="18">
        <v>-81.126408737900292</v>
      </c>
      <c r="K12" s="18">
        <v>-81.126408737900292</v>
      </c>
      <c r="L12" s="18">
        <v>-81.126408737900292</v>
      </c>
      <c r="M12" s="18">
        <v>-81.126408737900292</v>
      </c>
      <c r="N12" s="18">
        <v>-81.126408737900292</v>
      </c>
      <c r="O12" s="18">
        <v>-81.126408737900292</v>
      </c>
      <c r="P12" s="36"/>
    </row>
    <row r="13" spans="1:19" x14ac:dyDescent="0.25">
      <c r="A13" s="10">
        <f t="shared" si="1"/>
        <v>6</v>
      </c>
    </row>
    <row r="14" spans="1:19" x14ac:dyDescent="0.25">
      <c r="A14" s="10">
        <f t="shared" si="1"/>
        <v>7</v>
      </c>
      <c r="B14" s="435" t="s">
        <v>571</v>
      </c>
      <c r="C14" s="436">
        <v>1.335E-3</v>
      </c>
      <c r="D14" s="436">
        <v>1.335E-3</v>
      </c>
      <c r="E14" s="436">
        <v>1.335E-3</v>
      </c>
      <c r="F14" s="436">
        <v>1.335E-3</v>
      </c>
      <c r="G14" s="436">
        <v>1.335E-3</v>
      </c>
      <c r="H14" s="436">
        <v>0</v>
      </c>
      <c r="I14" s="436">
        <v>0</v>
      </c>
      <c r="J14" s="436">
        <v>0</v>
      </c>
      <c r="K14" s="436">
        <v>0</v>
      </c>
      <c r="L14" s="436">
        <v>0</v>
      </c>
      <c r="M14" s="436">
        <v>0</v>
      </c>
      <c r="N14" s="436">
        <v>0</v>
      </c>
      <c r="O14" s="436">
        <v>0</v>
      </c>
    </row>
    <row r="15" spans="1:19" x14ac:dyDescent="0.25">
      <c r="A15" s="10">
        <f t="shared" si="1"/>
        <v>8</v>
      </c>
      <c r="C15" s="27"/>
      <c r="D15" s="27"/>
      <c r="E15" s="27"/>
      <c r="F15" s="27"/>
      <c r="G15" s="27"/>
      <c r="H15" s="27"/>
      <c r="I15" s="27"/>
      <c r="J15" s="27"/>
      <c r="K15" s="27"/>
      <c r="L15" s="27"/>
      <c r="M15" s="27"/>
      <c r="N15" s="27"/>
      <c r="O15" s="27"/>
    </row>
    <row r="16" spans="1:19" x14ac:dyDescent="0.25">
      <c r="A16" s="10">
        <f t="shared" si="1"/>
        <v>9</v>
      </c>
      <c r="B16" s="435" t="s">
        <v>605</v>
      </c>
      <c r="C16" s="436">
        <v>0</v>
      </c>
      <c r="D16" s="436">
        <v>0</v>
      </c>
      <c r="E16" s="436">
        <v>0</v>
      </c>
      <c r="F16" s="436">
        <v>0</v>
      </c>
      <c r="G16" s="436">
        <v>0</v>
      </c>
      <c r="H16" s="436">
        <v>0</v>
      </c>
      <c r="I16" s="436">
        <v>0</v>
      </c>
      <c r="J16" s="436">
        <v>0</v>
      </c>
      <c r="K16" s="436">
        <v>0</v>
      </c>
      <c r="L16" s="436">
        <v>0</v>
      </c>
      <c r="M16" s="436">
        <v>0</v>
      </c>
      <c r="N16" s="436">
        <v>0</v>
      </c>
      <c r="O16" s="436">
        <v>0</v>
      </c>
    </row>
    <row r="17" spans="1:15" x14ac:dyDescent="0.25">
      <c r="A17" s="10">
        <f t="shared" si="1"/>
        <v>10</v>
      </c>
      <c r="C17" s="18"/>
      <c r="D17" s="18"/>
      <c r="E17" s="18"/>
      <c r="F17" s="18"/>
      <c r="G17" s="18"/>
      <c r="H17" s="18"/>
      <c r="I17" s="18"/>
      <c r="J17" s="18"/>
      <c r="K17" s="18"/>
      <c r="L17" s="18"/>
      <c r="M17" s="18"/>
      <c r="N17" s="18"/>
      <c r="O17" s="18"/>
    </row>
    <row r="18" spans="1:15" x14ac:dyDescent="0.25">
      <c r="A18" s="10">
        <f t="shared" si="1"/>
        <v>11</v>
      </c>
      <c r="B18" s="246" t="s">
        <v>292</v>
      </c>
      <c r="C18" s="18">
        <f t="shared" ref="C18:O18" si="2">(C8*C14)+(C10*C16)</f>
        <v>25173.938484600003</v>
      </c>
      <c r="D18" s="18">
        <f t="shared" si="2"/>
        <v>0</v>
      </c>
      <c r="E18" s="18">
        <f t="shared" si="2"/>
        <v>0</v>
      </c>
      <c r="F18" s="18">
        <f t="shared" si="2"/>
        <v>0</v>
      </c>
      <c r="G18" s="18">
        <f t="shared" si="2"/>
        <v>0</v>
      </c>
      <c r="H18" s="18">
        <f t="shared" si="2"/>
        <v>0</v>
      </c>
      <c r="I18" s="18">
        <f t="shared" si="2"/>
        <v>0</v>
      </c>
      <c r="J18" s="18">
        <f t="shared" si="2"/>
        <v>0</v>
      </c>
      <c r="K18" s="18">
        <f t="shared" si="2"/>
        <v>0</v>
      </c>
      <c r="L18" s="18">
        <f t="shared" si="2"/>
        <v>0</v>
      </c>
      <c r="M18" s="18">
        <f t="shared" si="2"/>
        <v>0</v>
      </c>
      <c r="N18" s="18">
        <f t="shared" si="2"/>
        <v>0</v>
      </c>
      <c r="O18" s="18">
        <f t="shared" si="2"/>
        <v>0</v>
      </c>
    </row>
    <row r="19" spans="1:15" x14ac:dyDescent="0.25">
      <c r="A19" s="10">
        <f t="shared" si="1"/>
        <v>12</v>
      </c>
      <c r="C19" s="18"/>
      <c r="D19" s="18"/>
      <c r="E19" s="18"/>
      <c r="F19" s="18"/>
      <c r="G19" s="18"/>
      <c r="H19" s="18"/>
      <c r="I19" s="18"/>
      <c r="J19" s="18"/>
      <c r="K19" s="18"/>
      <c r="L19" s="18"/>
      <c r="M19" s="18"/>
      <c r="N19" s="18"/>
      <c r="O19" s="18"/>
    </row>
    <row r="20" spans="1:15" x14ac:dyDescent="0.25">
      <c r="A20" s="10">
        <f t="shared" si="1"/>
        <v>13</v>
      </c>
      <c r="B20" s="437" t="s">
        <v>607</v>
      </c>
      <c r="C20" s="438">
        <v>0.95437899999999998</v>
      </c>
      <c r="D20" s="438">
        <v>0.95437899999999998</v>
      </c>
      <c r="E20" s="438">
        <v>0.95437899999999998</v>
      </c>
      <c r="F20" s="438">
        <v>0.95437899999999998</v>
      </c>
      <c r="G20" s="438">
        <v>0.95437899999999998</v>
      </c>
      <c r="H20" s="438">
        <v>0.95437899999999998</v>
      </c>
      <c r="I20" s="438">
        <v>0.95437899999999998</v>
      </c>
      <c r="J20" s="438">
        <v>0.95437899999999998</v>
      </c>
      <c r="K20" s="438">
        <v>0.95437899999999998</v>
      </c>
      <c r="L20" s="438">
        <v>0.95437899999999998</v>
      </c>
      <c r="M20" s="438">
        <v>0.95437899999999998</v>
      </c>
      <c r="N20" s="438">
        <v>0.95437899999999998</v>
      </c>
      <c r="O20" s="438">
        <v>0.95437899999999998</v>
      </c>
    </row>
    <row r="21" spans="1:15" x14ac:dyDescent="0.25">
      <c r="A21" s="10">
        <f t="shared" si="1"/>
        <v>14</v>
      </c>
      <c r="C21" s="28"/>
      <c r="D21" s="28"/>
      <c r="E21" s="28"/>
      <c r="F21" s="28"/>
      <c r="G21" s="28"/>
      <c r="H21" s="28"/>
      <c r="I21" s="28"/>
      <c r="J21" s="28"/>
      <c r="K21" s="28"/>
      <c r="L21" s="28"/>
      <c r="M21" s="28"/>
      <c r="N21" s="28"/>
      <c r="O21" s="28"/>
    </row>
    <row r="22" spans="1:15" x14ac:dyDescent="0.25">
      <c r="A22" s="10">
        <f t="shared" si="1"/>
        <v>15</v>
      </c>
      <c r="B22" s="437" t="s">
        <v>608</v>
      </c>
      <c r="C22" s="438">
        <v>0.95238599999999995</v>
      </c>
      <c r="D22" s="438">
        <v>0.95238599999999995</v>
      </c>
      <c r="E22" s="438">
        <v>0.95238599999999995</v>
      </c>
      <c r="F22" s="438">
        <v>0.95238599999999995</v>
      </c>
      <c r="G22" s="438">
        <v>0.95238599999999995</v>
      </c>
      <c r="H22" s="438">
        <v>0.95238599999999995</v>
      </c>
      <c r="I22" s="438">
        <v>0.95238599999999995</v>
      </c>
      <c r="J22" s="438">
        <v>0.95238599999999995</v>
      </c>
      <c r="K22" s="438">
        <v>0.95238599999999995</v>
      </c>
      <c r="L22" s="438">
        <v>0.95238599999999995</v>
      </c>
      <c r="M22" s="438">
        <v>0.95238599999999995</v>
      </c>
      <c r="N22" s="438">
        <v>0.95238599999999995</v>
      </c>
      <c r="O22" s="438">
        <v>0.95238599999999995</v>
      </c>
    </row>
    <row r="23" spans="1:15" x14ac:dyDescent="0.25">
      <c r="A23" s="10">
        <f t="shared" si="1"/>
        <v>16</v>
      </c>
      <c r="C23" s="28"/>
      <c r="D23" s="28"/>
      <c r="E23" s="28"/>
      <c r="F23" s="28"/>
      <c r="G23" s="28"/>
      <c r="H23" s="28"/>
      <c r="I23" s="28"/>
      <c r="J23" s="28"/>
      <c r="K23" s="28"/>
      <c r="L23" s="28"/>
      <c r="M23" s="28"/>
      <c r="N23" s="28"/>
      <c r="O23" s="28"/>
    </row>
    <row r="24" spans="1:15" ht="13.8" thickBot="1" x14ac:dyDescent="0.3">
      <c r="A24" s="10">
        <f t="shared" si="1"/>
        <v>17</v>
      </c>
      <c r="B24" s="246" t="s">
        <v>610</v>
      </c>
      <c r="C24" s="439">
        <f>ROUND(C18*C20,2)</f>
        <v>24025.48</v>
      </c>
      <c r="D24" s="439">
        <f>ROUND(D18*D20,2)</f>
        <v>0</v>
      </c>
      <c r="E24" s="439">
        <f>ROUND(E18*E20,2)</f>
        <v>0</v>
      </c>
      <c r="F24" s="439">
        <f>ROUND(F18*F20,2)</f>
        <v>0</v>
      </c>
      <c r="G24" s="439">
        <f>ROUND(G18*G20,2)</f>
        <v>0</v>
      </c>
      <c r="H24" s="439">
        <f t="shared" ref="H24:O24" si="3">ROUND(H18*H22,2)</f>
        <v>0</v>
      </c>
      <c r="I24" s="439">
        <f t="shared" si="3"/>
        <v>0</v>
      </c>
      <c r="J24" s="439">
        <f t="shared" si="3"/>
        <v>0</v>
      </c>
      <c r="K24" s="439">
        <f t="shared" si="3"/>
        <v>0</v>
      </c>
      <c r="L24" s="439">
        <f t="shared" si="3"/>
        <v>0</v>
      </c>
      <c r="M24" s="439">
        <f t="shared" si="3"/>
        <v>0</v>
      </c>
      <c r="N24" s="439">
        <f t="shared" si="3"/>
        <v>0</v>
      </c>
      <c r="O24" s="439">
        <f t="shared" si="3"/>
        <v>0</v>
      </c>
    </row>
    <row r="25" spans="1:15" x14ac:dyDescent="0.25">
      <c r="A25" s="10">
        <f t="shared" si="1"/>
        <v>18</v>
      </c>
    </row>
    <row r="26" spans="1:15" s="432" customFormat="1" x14ac:dyDescent="0.25">
      <c r="A26" s="10">
        <f t="shared" si="1"/>
        <v>19</v>
      </c>
      <c r="B26" s="432" t="s">
        <v>620</v>
      </c>
    </row>
    <row r="27" spans="1:15" s="435" customFormat="1" x14ac:dyDescent="0.25">
      <c r="A27" s="10">
        <f t="shared" si="1"/>
        <v>20</v>
      </c>
      <c r="B27" s="435" t="s">
        <v>612</v>
      </c>
    </row>
    <row r="28" spans="1:15" s="437" customFormat="1" x14ac:dyDescent="0.25">
      <c r="A28" s="10">
        <f t="shared" si="1"/>
        <v>21</v>
      </c>
      <c r="B28" s="437" t="s">
        <v>613</v>
      </c>
    </row>
    <row r="29" spans="1:15" x14ac:dyDescent="0.25">
      <c r="A29" s="414"/>
    </row>
    <row r="30" spans="1:15" x14ac:dyDescent="0.25">
      <c r="A30" s="10"/>
    </row>
    <row r="31" spans="1:15" x14ac:dyDescent="0.25">
      <c r="A31" s="10"/>
      <c r="I31" s="18"/>
    </row>
    <row r="32" spans="1:15" x14ac:dyDescent="0.25">
      <c r="A32" s="10"/>
    </row>
    <row r="33" spans="1:1" x14ac:dyDescent="0.25">
      <c r="A33" s="10"/>
    </row>
    <row r="34" spans="1:1" x14ac:dyDescent="0.25">
      <c r="A34" s="10"/>
    </row>
    <row r="35" spans="1:1" x14ac:dyDescent="0.25">
      <c r="A35" s="10"/>
    </row>
    <row r="36" spans="1:1" x14ac:dyDescent="0.25">
      <c r="A36" s="10"/>
    </row>
    <row r="37" spans="1:1" x14ac:dyDescent="0.25">
      <c r="A37" s="10"/>
    </row>
    <row r="38" spans="1:1" x14ac:dyDescent="0.25">
      <c r="A38" s="10"/>
    </row>
    <row r="39" spans="1:1" x14ac:dyDescent="0.25">
      <c r="A39" s="10"/>
    </row>
    <row r="40" spans="1:1" x14ac:dyDescent="0.25">
      <c r="A40" s="10"/>
    </row>
    <row r="41" spans="1:1" x14ac:dyDescent="0.25">
      <c r="A41" s="10"/>
    </row>
    <row r="42" spans="1:1" x14ac:dyDescent="0.25">
      <c r="A42" s="10"/>
    </row>
    <row r="43" spans="1:1" x14ac:dyDescent="0.25">
      <c r="A43" s="10"/>
    </row>
    <row r="44" spans="1:1" x14ac:dyDescent="0.25">
      <c r="A44" s="10"/>
    </row>
    <row r="45" spans="1:1" x14ac:dyDescent="0.25">
      <c r="A45" s="10"/>
    </row>
    <row r="46" spans="1:1" x14ac:dyDescent="0.25">
      <c r="A46" s="10"/>
    </row>
    <row r="47" spans="1:1" x14ac:dyDescent="0.25">
      <c r="A47" s="10"/>
    </row>
    <row r="48" spans="1:1" x14ac:dyDescent="0.25">
      <c r="A48" s="10"/>
    </row>
    <row r="49" spans="1:1" x14ac:dyDescent="0.25">
      <c r="A49" s="10"/>
    </row>
    <row r="50" spans="1:1" x14ac:dyDescent="0.25">
      <c r="A50" s="10"/>
    </row>
    <row r="51" spans="1:1" x14ac:dyDescent="0.25">
      <c r="A51" s="10"/>
    </row>
    <row r="52" spans="1:1" x14ac:dyDescent="0.25">
      <c r="A52" s="10"/>
    </row>
    <row r="53" spans="1:1" x14ac:dyDescent="0.25">
      <c r="A53" s="10"/>
    </row>
    <row r="54" spans="1:1" x14ac:dyDescent="0.25">
      <c r="A54" s="10"/>
    </row>
    <row r="55" spans="1:1" x14ac:dyDescent="0.25">
      <c r="A55" s="10"/>
    </row>
    <row r="56" spans="1:1" x14ac:dyDescent="0.25">
      <c r="A56" s="10"/>
    </row>
    <row r="57" spans="1:1" x14ac:dyDescent="0.25">
      <c r="A57" s="10"/>
    </row>
    <row r="58" spans="1:1" x14ac:dyDescent="0.25">
      <c r="A58" s="10"/>
    </row>
    <row r="59" spans="1:1" x14ac:dyDescent="0.25">
      <c r="A59" s="10"/>
    </row>
    <row r="60" spans="1:1" x14ac:dyDescent="0.25">
      <c r="A60" s="10"/>
    </row>
    <row r="61" spans="1:1" x14ac:dyDescent="0.25">
      <c r="A61" s="10"/>
    </row>
    <row r="62" spans="1:1" x14ac:dyDescent="0.25">
      <c r="A62" s="10"/>
    </row>
    <row r="63" spans="1:1" x14ac:dyDescent="0.25">
      <c r="A63" s="10"/>
    </row>
    <row r="64" spans="1:1" x14ac:dyDescent="0.25">
      <c r="A64" s="10"/>
    </row>
    <row r="65" spans="1:1" x14ac:dyDescent="0.25">
      <c r="A65" s="10"/>
    </row>
    <row r="66" spans="1:1" x14ac:dyDescent="0.25">
      <c r="A66" s="10"/>
    </row>
    <row r="67" spans="1:1" x14ac:dyDescent="0.25">
      <c r="A67" s="10"/>
    </row>
    <row r="68" spans="1:1" x14ac:dyDescent="0.25">
      <c r="A68" s="10"/>
    </row>
    <row r="69" spans="1:1" x14ac:dyDescent="0.25">
      <c r="A69" s="10"/>
    </row>
    <row r="70" spans="1:1" x14ac:dyDescent="0.25">
      <c r="A70" s="10"/>
    </row>
    <row r="71" spans="1:1" x14ac:dyDescent="0.25">
      <c r="A71" s="10"/>
    </row>
    <row r="72" spans="1:1" x14ac:dyDescent="0.25">
      <c r="A72" s="10"/>
    </row>
    <row r="73" spans="1:1" x14ac:dyDescent="0.25">
      <c r="A73" s="10"/>
    </row>
  </sheetData>
  <printOptions horizontalCentered="1"/>
  <pageMargins left="0.45" right="0.45" top="0.75" bottom="0.75" header="0.3" footer="0.3"/>
  <pageSetup scale="55" orientation="landscape" blackAndWhite="1" horizontalDpi="1200" verticalDpi="1200" r:id="rId1"/>
  <headerFooter>
    <oddHeader>&amp;RAdvice No. 2018-xx
Workpaper No. 11</oddHeader>
    <oddFooter>&amp;L&amp;F
&amp;A&amp;R&amp;D</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S87"/>
  <sheetViews>
    <sheetView zoomScaleNormal="100" workbookViewId="0">
      <pane xSplit="2" ySplit="6" topLeftCell="C7" activePane="bottomRight" state="frozen"/>
      <selection activeCell="C48" sqref="C48"/>
      <selection pane="topRight" activeCell="C48" sqref="C48"/>
      <selection pane="bottomLeft" activeCell="C48" sqref="C48"/>
      <selection pane="bottomRight" activeCell="C48" sqref="C48"/>
    </sheetView>
  </sheetViews>
  <sheetFormatPr defaultColWidth="9.109375" defaultRowHeight="13.2" x14ac:dyDescent="0.25"/>
  <cols>
    <col min="1" max="1" width="5.5546875" style="246" bestFit="1" customWidth="1"/>
    <col min="2" max="2" width="41" style="246" customWidth="1"/>
    <col min="3" max="15" width="14.109375" style="246" customWidth="1"/>
    <col min="16" max="16" width="12.33203125" style="246" customWidth="1"/>
    <col min="17" max="16384" width="9.109375" style="246"/>
  </cols>
  <sheetData>
    <row r="1" spans="1:19" x14ac:dyDescent="0.25">
      <c r="A1" s="275" t="s">
        <v>0</v>
      </c>
      <c r="B1" s="275"/>
      <c r="C1" s="275"/>
      <c r="D1" s="275"/>
      <c r="E1" s="275"/>
      <c r="F1" s="275"/>
      <c r="G1" s="275"/>
      <c r="H1" s="275"/>
      <c r="I1" s="275"/>
      <c r="J1" s="275"/>
      <c r="K1" s="275"/>
      <c r="L1" s="275"/>
      <c r="M1" s="275"/>
      <c r="N1" s="275"/>
    </row>
    <row r="2" spans="1:19" x14ac:dyDescent="0.25">
      <c r="A2" s="275" t="s">
        <v>1</v>
      </c>
      <c r="B2" s="275"/>
      <c r="C2" s="275"/>
      <c r="D2" s="275"/>
      <c r="E2" s="275"/>
      <c r="F2" s="275"/>
      <c r="G2" s="275"/>
      <c r="H2" s="275"/>
      <c r="I2" s="275"/>
      <c r="J2" s="275"/>
      <c r="K2" s="275"/>
      <c r="L2" s="275"/>
      <c r="M2" s="275"/>
      <c r="N2" s="275"/>
    </row>
    <row r="3" spans="1:19" x14ac:dyDescent="0.25">
      <c r="A3" s="275" t="s">
        <v>621</v>
      </c>
      <c r="B3" s="275"/>
      <c r="C3" s="275"/>
      <c r="D3" s="275"/>
      <c r="E3" s="275"/>
      <c r="F3" s="275"/>
      <c r="G3" s="275"/>
      <c r="H3" s="275"/>
      <c r="I3" s="275"/>
      <c r="J3" s="275"/>
      <c r="K3" s="275"/>
      <c r="L3" s="275"/>
      <c r="M3" s="275"/>
      <c r="N3" s="275"/>
    </row>
    <row r="4" spans="1:19" x14ac:dyDescent="0.25">
      <c r="A4" s="275" t="s">
        <v>622</v>
      </c>
      <c r="B4" s="275"/>
      <c r="C4" s="275"/>
      <c r="D4" s="275"/>
      <c r="E4" s="275"/>
      <c r="F4" s="275"/>
      <c r="G4" s="275"/>
      <c r="H4" s="275"/>
      <c r="I4" s="275"/>
      <c r="J4" s="275"/>
      <c r="K4" s="275"/>
      <c r="L4" s="275"/>
      <c r="M4" s="275"/>
      <c r="N4" s="275"/>
      <c r="O4" s="275"/>
      <c r="P4" s="275"/>
    </row>
    <row r="5" spans="1:19" x14ac:dyDescent="0.25">
      <c r="C5" s="428"/>
    </row>
    <row r="6" spans="1:19" ht="25.5" customHeight="1" x14ac:dyDescent="0.25">
      <c r="A6" s="429" t="s">
        <v>56</v>
      </c>
      <c r="B6" s="383"/>
      <c r="C6" s="384">
        <v>43070</v>
      </c>
      <c r="D6" s="384">
        <f t="shared" ref="D6:O6" si="0">EDATE(C6,1)</f>
        <v>43101</v>
      </c>
      <c r="E6" s="384">
        <f t="shared" si="0"/>
        <v>43132</v>
      </c>
      <c r="F6" s="384">
        <f t="shared" si="0"/>
        <v>43160</v>
      </c>
      <c r="G6" s="384">
        <f t="shared" si="0"/>
        <v>43191</v>
      </c>
      <c r="H6" s="384">
        <f t="shared" si="0"/>
        <v>43221</v>
      </c>
      <c r="I6" s="384">
        <f t="shared" si="0"/>
        <v>43252</v>
      </c>
      <c r="J6" s="384">
        <f t="shared" si="0"/>
        <v>43282</v>
      </c>
      <c r="K6" s="384">
        <f t="shared" si="0"/>
        <v>43313</v>
      </c>
      <c r="L6" s="384">
        <f t="shared" si="0"/>
        <v>43344</v>
      </c>
      <c r="M6" s="384">
        <f t="shared" si="0"/>
        <v>43374</v>
      </c>
      <c r="N6" s="384">
        <f t="shared" si="0"/>
        <v>43405</v>
      </c>
      <c r="O6" s="384">
        <f t="shared" si="0"/>
        <v>43435</v>
      </c>
      <c r="P6" s="430"/>
      <c r="Q6" s="431"/>
      <c r="R6" s="431"/>
      <c r="S6" s="431"/>
    </row>
    <row r="7" spans="1:19" x14ac:dyDescent="0.25">
      <c r="A7" s="10"/>
      <c r="B7" s="10"/>
      <c r="C7" s="10"/>
      <c r="D7" s="10"/>
      <c r="E7" s="10"/>
      <c r="F7" s="10"/>
      <c r="G7" s="10"/>
      <c r="H7" s="10"/>
      <c r="I7" s="10"/>
      <c r="J7" s="10"/>
      <c r="K7" s="10"/>
      <c r="L7" s="10"/>
      <c r="M7" s="10"/>
      <c r="N7" s="10"/>
      <c r="O7" s="10"/>
    </row>
    <row r="8" spans="1:19" x14ac:dyDescent="0.25">
      <c r="A8" s="10">
        <v>1</v>
      </c>
      <c r="B8" s="246" t="s">
        <v>623</v>
      </c>
      <c r="C8" s="18">
        <v>15711956.736875234</v>
      </c>
      <c r="D8" s="18">
        <v>36772803.370941333</v>
      </c>
      <c r="E8" s="18">
        <v>31166448.792700659</v>
      </c>
      <c r="F8" s="18">
        <v>30033056.351918213</v>
      </c>
      <c r="G8" s="18">
        <v>23875337.069592729</v>
      </c>
      <c r="H8" s="18">
        <v>21465961.481396787</v>
      </c>
      <c r="I8" s="18">
        <v>18559542.841368664</v>
      </c>
      <c r="J8" s="18">
        <v>20796156.279777255</v>
      </c>
      <c r="K8" s="18">
        <v>20153897.603936847</v>
      </c>
      <c r="L8" s="18">
        <v>18464178.946238026</v>
      </c>
      <c r="M8" s="18">
        <v>23650777.528915919</v>
      </c>
      <c r="N8" s="18">
        <v>30855814.195900667</v>
      </c>
      <c r="O8" s="18">
        <v>37466973.757164016</v>
      </c>
      <c r="P8" s="18"/>
    </row>
    <row r="9" spans="1:19" x14ac:dyDescent="0.25">
      <c r="A9" s="10">
        <f t="shared" ref="A9:A42" si="1">A8+1</f>
        <v>2</v>
      </c>
    </row>
    <row r="10" spans="1:19" x14ac:dyDescent="0.25">
      <c r="A10" s="10">
        <f t="shared" si="1"/>
        <v>3</v>
      </c>
      <c r="B10" s="432" t="s">
        <v>564</v>
      </c>
      <c r="C10" s="433">
        <v>571818087.43268919</v>
      </c>
      <c r="D10" s="433"/>
      <c r="E10" s="433"/>
      <c r="F10" s="433"/>
      <c r="G10" s="433"/>
      <c r="H10" s="433"/>
      <c r="I10" s="433"/>
      <c r="J10" s="433"/>
      <c r="K10" s="433"/>
      <c r="L10" s="433"/>
      <c r="M10" s="433"/>
      <c r="N10" s="433"/>
      <c r="O10" s="433"/>
      <c r="P10" s="434"/>
    </row>
    <row r="11" spans="1:19" x14ac:dyDescent="0.25">
      <c r="A11" s="10">
        <f t="shared" si="1"/>
        <v>4</v>
      </c>
      <c r="B11" s="246" t="s">
        <v>624</v>
      </c>
      <c r="C11" s="27">
        <v>2.9999000000000001E-2</v>
      </c>
      <c r="D11" s="27">
        <v>2.9999000000000001E-2</v>
      </c>
      <c r="E11" s="27">
        <v>2.9999000000000001E-2</v>
      </c>
      <c r="F11" s="27">
        <v>2.9999000000000001E-2</v>
      </c>
      <c r="G11" s="27">
        <v>2.9999000000000001E-2</v>
      </c>
      <c r="H11" s="27">
        <v>2.9999000000000001E-2</v>
      </c>
      <c r="I11" s="27">
        <v>2.9999000000000001E-2</v>
      </c>
      <c r="J11" s="27">
        <v>2.9999000000000001E-2</v>
      </c>
      <c r="K11" s="27">
        <v>2.9999000000000001E-2</v>
      </c>
      <c r="L11" s="27">
        <v>2.9999000000000001E-2</v>
      </c>
      <c r="M11" s="27">
        <v>2.9999000000000001E-2</v>
      </c>
      <c r="N11" s="27">
        <v>2.9999000000000001E-2</v>
      </c>
      <c r="O11" s="27">
        <v>2.9999000000000001E-2</v>
      </c>
      <c r="P11" s="28"/>
    </row>
    <row r="12" spans="1:19" x14ac:dyDescent="0.25">
      <c r="A12" s="10">
        <f t="shared" si="1"/>
        <v>5</v>
      </c>
      <c r="B12" s="246" t="s">
        <v>625</v>
      </c>
      <c r="C12" s="18">
        <f t="shared" ref="C12:O12" si="2">C10*C11</f>
        <v>17153970.804893244</v>
      </c>
      <c r="D12" s="18">
        <f t="shared" si="2"/>
        <v>0</v>
      </c>
      <c r="E12" s="18">
        <f t="shared" si="2"/>
        <v>0</v>
      </c>
      <c r="F12" s="18">
        <f t="shared" si="2"/>
        <v>0</v>
      </c>
      <c r="G12" s="18">
        <f t="shared" si="2"/>
        <v>0</v>
      </c>
      <c r="H12" s="18">
        <f t="shared" si="2"/>
        <v>0</v>
      </c>
      <c r="I12" s="18">
        <f t="shared" si="2"/>
        <v>0</v>
      </c>
      <c r="J12" s="18">
        <f t="shared" si="2"/>
        <v>0</v>
      </c>
      <c r="K12" s="18">
        <f t="shared" si="2"/>
        <v>0</v>
      </c>
      <c r="L12" s="18">
        <f t="shared" si="2"/>
        <v>0</v>
      </c>
      <c r="M12" s="18">
        <f t="shared" si="2"/>
        <v>0</v>
      </c>
      <c r="N12" s="18">
        <f t="shared" si="2"/>
        <v>0</v>
      </c>
      <c r="O12" s="18">
        <f t="shared" si="2"/>
        <v>0</v>
      </c>
      <c r="P12" s="18"/>
    </row>
    <row r="13" spans="1:19" x14ac:dyDescent="0.25">
      <c r="A13" s="10">
        <f t="shared" si="1"/>
        <v>6</v>
      </c>
    </row>
    <row r="14" spans="1:19" x14ac:dyDescent="0.25">
      <c r="A14" s="10">
        <f t="shared" si="1"/>
        <v>7</v>
      </c>
      <c r="B14" s="432" t="s">
        <v>566</v>
      </c>
      <c r="C14" s="433">
        <v>0</v>
      </c>
      <c r="D14" s="433">
        <v>0</v>
      </c>
      <c r="E14" s="433">
        <v>0</v>
      </c>
      <c r="F14" s="433">
        <v>0</v>
      </c>
      <c r="G14" s="433">
        <v>0</v>
      </c>
      <c r="H14" s="433">
        <v>0</v>
      </c>
      <c r="I14" s="433">
        <v>0</v>
      </c>
      <c r="J14" s="433">
        <v>0</v>
      </c>
      <c r="K14" s="433">
        <v>0</v>
      </c>
      <c r="L14" s="433">
        <v>0</v>
      </c>
      <c r="M14" s="433">
        <v>0</v>
      </c>
      <c r="N14" s="433">
        <v>0</v>
      </c>
      <c r="O14" s="433">
        <v>0</v>
      </c>
    </row>
    <row r="15" spans="1:19" x14ac:dyDescent="0.25">
      <c r="A15" s="10">
        <f t="shared" si="1"/>
        <v>8</v>
      </c>
      <c r="B15" s="246" t="s">
        <v>624</v>
      </c>
      <c r="C15" s="27">
        <v>2.9999000000000001E-2</v>
      </c>
      <c r="D15" s="27">
        <v>2.9999000000000001E-2</v>
      </c>
      <c r="E15" s="27">
        <v>2.9999000000000001E-2</v>
      </c>
      <c r="F15" s="27">
        <v>2.9999000000000001E-2</v>
      </c>
      <c r="G15" s="27">
        <v>2.9999000000000001E-2</v>
      </c>
      <c r="H15" s="27">
        <v>2.9999000000000001E-2</v>
      </c>
      <c r="I15" s="27">
        <v>2.9999000000000001E-2</v>
      </c>
      <c r="J15" s="27">
        <v>2.9999000000000001E-2</v>
      </c>
      <c r="K15" s="27">
        <v>2.9999000000000001E-2</v>
      </c>
      <c r="L15" s="27">
        <v>2.9999000000000001E-2</v>
      </c>
      <c r="M15" s="27">
        <v>2.9999000000000001E-2</v>
      </c>
      <c r="N15" s="27">
        <v>2.9999000000000001E-2</v>
      </c>
      <c r="O15" s="27">
        <v>2.9999000000000001E-2</v>
      </c>
    </row>
    <row r="16" spans="1:19" x14ac:dyDescent="0.25">
      <c r="A16" s="10">
        <f t="shared" si="1"/>
        <v>9</v>
      </c>
      <c r="B16" s="246" t="s">
        <v>625</v>
      </c>
      <c r="C16" s="18">
        <f t="shared" ref="C16:O16" si="3">C14*C15</f>
        <v>0</v>
      </c>
      <c r="D16" s="18">
        <f t="shared" si="3"/>
        <v>0</v>
      </c>
      <c r="E16" s="18">
        <f t="shared" si="3"/>
        <v>0</v>
      </c>
      <c r="F16" s="18">
        <f t="shared" si="3"/>
        <v>0</v>
      </c>
      <c r="G16" s="18">
        <f t="shared" si="3"/>
        <v>0</v>
      </c>
      <c r="H16" s="18">
        <f t="shared" si="3"/>
        <v>0</v>
      </c>
      <c r="I16" s="18">
        <f t="shared" si="3"/>
        <v>0</v>
      </c>
      <c r="J16" s="18">
        <f t="shared" si="3"/>
        <v>0</v>
      </c>
      <c r="K16" s="18">
        <f t="shared" si="3"/>
        <v>0</v>
      </c>
      <c r="L16" s="18">
        <f t="shared" si="3"/>
        <v>0</v>
      </c>
      <c r="M16" s="18">
        <f t="shared" si="3"/>
        <v>0</v>
      </c>
      <c r="N16" s="18">
        <f t="shared" si="3"/>
        <v>0</v>
      </c>
      <c r="O16" s="18">
        <f t="shared" si="3"/>
        <v>0</v>
      </c>
    </row>
    <row r="17" spans="1:16" x14ac:dyDescent="0.25">
      <c r="A17" s="10">
        <f t="shared" si="1"/>
        <v>10</v>
      </c>
    </row>
    <row r="18" spans="1:16" x14ac:dyDescent="0.25">
      <c r="A18" s="10">
        <f t="shared" si="1"/>
        <v>11</v>
      </c>
      <c r="B18" s="246" t="s">
        <v>626</v>
      </c>
      <c r="C18" s="18">
        <f>C12+C16</f>
        <v>17153970.804893244</v>
      </c>
      <c r="D18" s="18">
        <f>D12+D16</f>
        <v>0</v>
      </c>
      <c r="E18" s="18">
        <f t="shared" ref="E18:M18" si="4">E12+E16</f>
        <v>0</v>
      </c>
      <c r="F18" s="18">
        <f t="shared" si="4"/>
        <v>0</v>
      </c>
      <c r="G18" s="18">
        <f t="shared" si="4"/>
        <v>0</v>
      </c>
      <c r="H18" s="18">
        <f t="shared" si="4"/>
        <v>0</v>
      </c>
      <c r="I18" s="18">
        <f t="shared" si="4"/>
        <v>0</v>
      </c>
      <c r="J18" s="18">
        <f t="shared" si="4"/>
        <v>0</v>
      </c>
      <c r="K18" s="18">
        <f t="shared" si="4"/>
        <v>0</v>
      </c>
      <c r="L18" s="18">
        <f t="shared" si="4"/>
        <v>0</v>
      </c>
      <c r="M18" s="18">
        <f t="shared" si="4"/>
        <v>0</v>
      </c>
      <c r="N18" s="18">
        <f>N12+N16</f>
        <v>0</v>
      </c>
      <c r="O18" s="18">
        <f>O12+O16</f>
        <v>0</v>
      </c>
    </row>
    <row r="19" spans="1:16" x14ac:dyDescent="0.25">
      <c r="A19" s="10">
        <f t="shared" si="1"/>
        <v>12</v>
      </c>
    </row>
    <row r="20" spans="1:16" x14ac:dyDescent="0.25">
      <c r="A20" s="10">
        <f t="shared" si="1"/>
        <v>13</v>
      </c>
      <c r="B20" s="246" t="s">
        <v>568</v>
      </c>
      <c r="C20" s="18">
        <f>C8-C18</f>
        <v>-1442014.0680180099</v>
      </c>
      <c r="D20" s="18">
        <f t="shared" ref="D20:O20" si="5">D8-D18</f>
        <v>36772803.370941333</v>
      </c>
      <c r="E20" s="18">
        <f t="shared" si="5"/>
        <v>31166448.792700659</v>
      </c>
      <c r="F20" s="18">
        <f t="shared" si="5"/>
        <v>30033056.351918213</v>
      </c>
      <c r="G20" s="18">
        <f t="shared" si="5"/>
        <v>23875337.069592729</v>
      </c>
      <c r="H20" s="18">
        <f t="shared" si="5"/>
        <v>21465961.481396787</v>
      </c>
      <c r="I20" s="18">
        <f t="shared" si="5"/>
        <v>18559542.841368664</v>
      </c>
      <c r="J20" s="18">
        <f t="shared" si="5"/>
        <v>20796156.279777255</v>
      </c>
      <c r="K20" s="18">
        <f t="shared" si="5"/>
        <v>20153897.603936847</v>
      </c>
      <c r="L20" s="18">
        <f t="shared" si="5"/>
        <v>18464178.946238026</v>
      </c>
      <c r="M20" s="18">
        <f t="shared" si="5"/>
        <v>23650777.528915919</v>
      </c>
      <c r="N20" s="18">
        <f t="shared" si="5"/>
        <v>30855814.195900667</v>
      </c>
      <c r="O20" s="18">
        <f t="shared" si="5"/>
        <v>37466973.757164016</v>
      </c>
      <c r="P20" s="18"/>
    </row>
    <row r="21" spans="1:16" x14ac:dyDescent="0.25">
      <c r="A21" s="10">
        <f t="shared" si="1"/>
        <v>14</v>
      </c>
      <c r="C21" s="18"/>
      <c r="D21" s="18"/>
      <c r="E21" s="18"/>
      <c r="F21" s="18"/>
      <c r="G21" s="18"/>
      <c r="H21" s="18"/>
      <c r="I21" s="18"/>
      <c r="J21" s="18"/>
      <c r="K21" s="18"/>
      <c r="L21" s="18"/>
      <c r="M21" s="18"/>
      <c r="N21" s="18"/>
      <c r="O21" s="18"/>
      <c r="P21" s="18"/>
    </row>
    <row r="22" spans="1:16" x14ac:dyDescent="0.25">
      <c r="A22" s="10">
        <f t="shared" si="1"/>
        <v>15</v>
      </c>
      <c r="B22" s="246" t="s">
        <v>603</v>
      </c>
      <c r="C22" s="18">
        <v>-2409.0918258749998</v>
      </c>
      <c r="D22" s="18">
        <v>57153.991305208336</v>
      </c>
      <c r="E22" s="18">
        <v>171734.68655208335</v>
      </c>
      <c r="F22" s="18">
        <v>274948.68472604168</v>
      </c>
      <c r="G22" s="18">
        <v>365866.09994062508</v>
      </c>
      <c r="H22" s="18">
        <v>442334.96507812501</v>
      </c>
      <c r="I22" s="18">
        <v>509838.65354895842</v>
      </c>
      <c r="J22" s="18">
        <v>576212.70423854177</v>
      </c>
      <c r="K22" s="18">
        <v>645275.66113125009</v>
      </c>
      <c r="L22" s="18">
        <v>710405.69890729163</v>
      </c>
      <c r="M22" s="18">
        <v>781433.28369687509</v>
      </c>
      <c r="N22" s="18">
        <v>873359.57044583338</v>
      </c>
      <c r="O22" s="18">
        <v>988587.10528020852</v>
      </c>
      <c r="P22" s="36"/>
    </row>
    <row r="23" spans="1:16" x14ac:dyDescent="0.25">
      <c r="A23" s="10">
        <f t="shared" si="1"/>
        <v>16</v>
      </c>
    </row>
    <row r="24" spans="1:16" x14ac:dyDescent="0.25">
      <c r="A24" s="10">
        <f t="shared" si="1"/>
        <v>17</v>
      </c>
      <c r="B24" s="246" t="s">
        <v>604</v>
      </c>
      <c r="C24" s="18">
        <f>C20+C22</f>
        <v>-1444423.1598438849</v>
      </c>
      <c r="D24" s="18">
        <f t="shared" ref="D24:O24" si="6">C24+D20+D22</f>
        <v>35385534.202402659</v>
      </c>
      <c r="E24" s="18">
        <f t="shared" si="6"/>
        <v>66723717.6816554</v>
      </c>
      <c r="F24" s="18">
        <f t="shared" si="6"/>
        <v>97031722.718299657</v>
      </c>
      <c r="G24" s="18">
        <f t="shared" si="6"/>
        <v>121272925.88783301</v>
      </c>
      <c r="H24" s="18">
        <f t="shared" si="6"/>
        <v>143181222.33430791</v>
      </c>
      <c r="I24" s="18">
        <f t="shared" si="6"/>
        <v>162250603.82922554</v>
      </c>
      <c r="J24" s="18">
        <f t="shared" si="6"/>
        <v>183622972.81324133</v>
      </c>
      <c r="K24" s="18">
        <f t="shared" si="6"/>
        <v>204422146.07830945</v>
      </c>
      <c r="L24" s="18">
        <f t="shared" si="6"/>
        <v>223596730.72345474</v>
      </c>
      <c r="M24" s="18">
        <f t="shared" si="6"/>
        <v>248028941.53606755</v>
      </c>
      <c r="N24" s="18">
        <f t="shared" si="6"/>
        <v>279758115.30241406</v>
      </c>
      <c r="O24" s="18">
        <f t="shared" si="6"/>
        <v>318213676.16485828</v>
      </c>
    </row>
    <row r="25" spans="1:16" x14ac:dyDescent="0.25">
      <c r="A25" s="10">
        <f t="shared" si="1"/>
        <v>18</v>
      </c>
    </row>
    <row r="26" spans="1:16" x14ac:dyDescent="0.25">
      <c r="A26" s="10">
        <f t="shared" si="1"/>
        <v>19</v>
      </c>
      <c r="B26" s="435" t="s">
        <v>571</v>
      </c>
      <c r="C26" s="436">
        <v>0</v>
      </c>
      <c r="D26" s="436">
        <v>0</v>
      </c>
      <c r="E26" s="436">
        <v>0</v>
      </c>
      <c r="F26" s="436">
        <v>0</v>
      </c>
      <c r="G26" s="436">
        <v>0</v>
      </c>
      <c r="H26" s="436">
        <v>0</v>
      </c>
      <c r="I26" s="436">
        <v>0</v>
      </c>
      <c r="J26" s="436">
        <v>0</v>
      </c>
      <c r="K26" s="436">
        <v>0</v>
      </c>
      <c r="L26" s="436">
        <v>0</v>
      </c>
      <c r="M26" s="436">
        <v>0</v>
      </c>
      <c r="N26" s="436">
        <v>0</v>
      </c>
      <c r="O26" s="436">
        <v>0</v>
      </c>
    </row>
    <row r="27" spans="1:16" x14ac:dyDescent="0.25">
      <c r="A27" s="10">
        <f t="shared" si="1"/>
        <v>20</v>
      </c>
      <c r="C27" s="27"/>
      <c r="D27" s="27"/>
      <c r="E27" s="27"/>
      <c r="F27" s="27"/>
      <c r="G27" s="27"/>
      <c r="H27" s="27"/>
      <c r="I27" s="27"/>
      <c r="J27" s="27"/>
      <c r="K27" s="27"/>
      <c r="L27" s="27"/>
      <c r="M27" s="27"/>
      <c r="N27" s="27"/>
      <c r="O27" s="27"/>
    </row>
    <row r="28" spans="1:16" x14ac:dyDescent="0.25">
      <c r="A28" s="10">
        <f t="shared" si="1"/>
        <v>21</v>
      </c>
      <c r="B28" s="435" t="s">
        <v>605</v>
      </c>
      <c r="C28" s="436">
        <v>0</v>
      </c>
      <c r="D28" s="436">
        <v>0</v>
      </c>
      <c r="E28" s="436">
        <v>0</v>
      </c>
      <c r="F28" s="436">
        <v>0</v>
      </c>
      <c r="G28" s="436">
        <v>0</v>
      </c>
      <c r="H28" s="436">
        <v>0</v>
      </c>
      <c r="I28" s="436">
        <v>0</v>
      </c>
      <c r="J28" s="436">
        <v>0</v>
      </c>
      <c r="K28" s="436">
        <v>0</v>
      </c>
      <c r="L28" s="436">
        <v>0</v>
      </c>
      <c r="M28" s="436">
        <v>0</v>
      </c>
      <c r="N28" s="436">
        <v>0</v>
      </c>
      <c r="O28" s="436">
        <v>0</v>
      </c>
    </row>
    <row r="29" spans="1:16" x14ac:dyDescent="0.25">
      <c r="A29" s="10">
        <f t="shared" si="1"/>
        <v>22</v>
      </c>
      <c r="C29" s="18"/>
      <c r="D29" s="18"/>
      <c r="E29" s="18"/>
      <c r="F29" s="18"/>
      <c r="G29" s="18"/>
      <c r="H29" s="18"/>
      <c r="I29" s="18"/>
      <c r="J29" s="18"/>
      <c r="K29" s="18"/>
      <c r="L29" s="18"/>
      <c r="M29" s="18"/>
      <c r="N29" s="18"/>
      <c r="O29" s="18"/>
    </row>
    <row r="30" spans="1:16" x14ac:dyDescent="0.25">
      <c r="A30" s="10">
        <f t="shared" si="1"/>
        <v>23</v>
      </c>
      <c r="B30" s="246" t="s">
        <v>292</v>
      </c>
      <c r="C30" s="18">
        <f>(C10*C26)+(C14*C28)</f>
        <v>0</v>
      </c>
      <c r="D30" s="18">
        <f t="shared" ref="D30:O30" si="7">(D10*D26)+(D14*D28)</f>
        <v>0</v>
      </c>
      <c r="E30" s="18">
        <f t="shared" si="7"/>
        <v>0</v>
      </c>
      <c r="F30" s="18">
        <f t="shared" si="7"/>
        <v>0</v>
      </c>
      <c r="G30" s="18">
        <f t="shared" si="7"/>
        <v>0</v>
      </c>
      <c r="H30" s="18">
        <f t="shared" si="7"/>
        <v>0</v>
      </c>
      <c r="I30" s="18">
        <f t="shared" si="7"/>
        <v>0</v>
      </c>
      <c r="J30" s="18">
        <f t="shared" si="7"/>
        <v>0</v>
      </c>
      <c r="K30" s="18">
        <f t="shared" si="7"/>
        <v>0</v>
      </c>
      <c r="L30" s="18">
        <f t="shared" si="7"/>
        <v>0</v>
      </c>
      <c r="M30" s="18">
        <f t="shared" si="7"/>
        <v>0</v>
      </c>
      <c r="N30" s="18">
        <f t="shared" si="7"/>
        <v>0</v>
      </c>
      <c r="O30" s="18">
        <f t="shared" si="7"/>
        <v>0</v>
      </c>
    </row>
    <row r="31" spans="1:16" x14ac:dyDescent="0.25">
      <c r="A31" s="10">
        <f t="shared" si="1"/>
        <v>24</v>
      </c>
      <c r="C31" s="18"/>
      <c r="D31" s="18"/>
      <c r="E31" s="18"/>
      <c r="F31" s="18"/>
      <c r="G31" s="18"/>
      <c r="H31" s="18"/>
      <c r="I31" s="18"/>
      <c r="J31" s="18"/>
      <c r="K31" s="18"/>
      <c r="L31" s="18"/>
      <c r="M31" s="18"/>
      <c r="N31" s="18"/>
      <c r="O31" s="18"/>
    </row>
    <row r="32" spans="1:16" x14ac:dyDescent="0.25">
      <c r="A32" s="10">
        <f t="shared" si="1"/>
        <v>25</v>
      </c>
      <c r="B32" s="246" t="s">
        <v>606</v>
      </c>
      <c r="C32" s="18">
        <f>C24-C30</f>
        <v>-1444423.1598438849</v>
      </c>
      <c r="D32" s="18">
        <f>C32+D20+D22-D30</f>
        <v>35385534.202402659</v>
      </c>
      <c r="E32" s="18">
        <f t="shared" ref="E32:O32" si="8">D32+E20+E22-E30</f>
        <v>66723717.6816554</v>
      </c>
      <c r="F32" s="18">
        <f t="shared" si="8"/>
        <v>97031722.718299657</v>
      </c>
      <c r="G32" s="18">
        <f t="shared" si="8"/>
        <v>121272925.88783301</v>
      </c>
      <c r="H32" s="18">
        <f t="shared" si="8"/>
        <v>143181222.33430791</v>
      </c>
      <c r="I32" s="18">
        <f t="shared" si="8"/>
        <v>162250603.82922554</v>
      </c>
      <c r="J32" s="18">
        <f t="shared" si="8"/>
        <v>183622972.81324133</v>
      </c>
      <c r="K32" s="18">
        <f t="shared" si="8"/>
        <v>204422146.07830945</v>
      </c>
      <c r="L32" s="18">
        <f t="shared" si="8"/>
        <v>223596730.72345474</v>
      </c>
      <c r="M32" s="18">
        <f t="shared" si="8"/>
        <v>248028941.53606755</v>
      </c>
      <c r="N32" s="18">
        <f t="shared" si="8"/>
        <v>279758115.30241406</v>
      </c>
      <c r="O32" s="18">
        <f t="shared" si="8"/>
        <v>318213676.16485828</v>
      </c>
    </row>
    <row r="33" spans="1:15" x14ac:dyDescent="0.25">
      <c r="A33" s="10">
        <f t="shared" si="1"/>
        <v>26</v>
      </c>
      <c r="C33" s="18"/>
      <c r="D33" s="18"/>
      <c r="E33" s="18"/>
      <c r="F33" s="18"/>
      <c r="G33" s="18"/>
      <c r="H33" s="18"/>
      <c r="I33" s="18"/>
      <c r="J33" s="18"/>
      <c r="K33" s="18"/>
      <c r="L33" s="18"/>
      <c r="M33" s="18"/>
      <c r="N33" s="18"/>
      <c r="O33" s="18"/>
    </row>
    <row r="34" spans="1:15" x14ac:dyDescent="0.25">
      <c r="A34" s="10">
        <f t="shared" si="1"/>
        <v>27</v>
      </c>
      <c r="B34" s="437" t="s">
        <v>608</v>
      </c>
      <c r="C34" s="438">
        <v>0.95238599999999995</v>
      </c>
      <c r="D34" s="438">
        <v>0.95238599999999995</v>
      </c>
      <c r="E34" s="438">
        <v>0.95238599999999995</v>
      </c>
      <c r="F34" s="438">
        <v>0.95238599999999995</v>
      </c>
      <c r="G34" s="438">
        <v>0.95238599999999995</v>
      </c>
      <c r="H34" s="438">
        <v>0.95238599999999995</v>
      </c>
      <c r="I34" s="438">
        <v>0.95238599999999995</v>
      </c>
      <c r="J34" s="438">
        <v>0.95238599999999995</v>
      </c>
      <c r="K34" s="438">
        <v>0.95238599999999995</v>
      </c>
      <c r="L34" s="438">
        <v>0.95238599999999995</v>
      </c>
      <c r="M34" s="438">
        <v>0.95238599999999995</v>
      </c>
      <c r="N34" s="438">
        <v>0.95238599999999995</v>
      </c>
      <c r="O34" s="438">
        <v>0.95238599999999995</v>
      </c>
    </row>
    <row r="35" spans="1:15" x14ac:dyDescent="0.25">
      <c r="A35" s="10">
        <f t="shared" si="1"/>
        <v>28</v>
      </c>
      <c r="C35" s="28"/>
      <c r="D35" s="28"/>
      <c r="E35" s="28"/>
      <c r="F35" s="28"/>
      <c r="G35" s="28"/>
      <c r="H35" s="28"/>
      <c r="I35" s="28"/>
      <c r="J35" s="28"/>
      <c r="K35" s="28"/>
      <c r="L35" s="28"/>
      <c r="M35" s="28"/>
      <c r="N35" s="28"/>
      <c r="O35" s="28"/>
    </row>
    <row r="36" spans="1:15" ht="13.8" thickBot="1" x14ac:dyDescent="0.3">
      <c r="A36" s="10">
        <f t="shared" si="1"/>
        <v>29</v>
      </c>
      <c r="B36" s="246" t="s">
        <v>609</v>
      </c>
      <c r="C36" s="439">
        <f>ROUND(C20*C34,2)</f>
        <v>-1373354.01</v>
      </c>
      <c r="D36" s="439">
        <f t="shared" ref="D36:O36" si="9">ROUND(D20*D34,2)</f>
        <v>35021903.109999999</v>
      </c>
      <c r="E36" s="439">
        <f t="shared" si="9"/>
        <v>29682489.5</v>
      </c>
      <c r="F36" s="439">
        <f t="shared" si="9"/>
        <v>28603062.41</v>
      </c>
      <c r="G36" s="439">
        <f t="shared" si="9"/>
        <v>22738536.77</v>
      </c>
      <c r="H36" s="439">
        <f t="shared" si="9"/>
        <v>20443881.190000001</v>
      </c>
      <c r="I36" s="439">
        <f t="shared" si="9"/>
        <v>17675848.77</v>
      </c>
      <c r="J36" s="439">
        <f t="shared" si="9"/>
        <v>19805968.09</v>
      </c>
      <c r="K36" s="439">
        <f t="shared" si="9"/>
        <v>19194289.920000002</v>
      </c>
      <c r="L36" s="439">
        <f t="shared" si="9"/>
        <v>17585025.530000001</v>
      </c>
      <c r="M36" s="439">
        <f t="shared" si="9"/>
        <v>22524669.41</v>
      </c>
      <c r="N36" s="439">
        <f t="shared" si="9"/>
        <v>29386645.460000001</v>
      </c>
      <c r="O36" s="439">
        <f t="shared" si="9"/>
        <v>35683021.270000003</v>
      </c>
    </row>
    <row r="37" spans="1:15" x14ac:dyDescent="0.25">
      <c r="A37" s="10">
        <f t="shared" si="1"/>
        <v>30</v>
      </c>
    </row>
    <row r="38" spans="1:15" ht="13.8" thickBot="1" x14ac:dyDescent="0.3">
      <c r="A38" s="10">
        <f t="shared" si="1"/>
        <v>31</v>
      </c>
      <c r="B38" s="246" t="s">
        <v>610</v>
      </c>
      <c r="C38" s="439">
        <f>ROUND(C30*C34,2)</f>
        <v>0</v>
      </c>
      <c r="D38" s="439">
        <f t="shared" ref="D38:O38" si="10">ROUND(D30*D34,2)</f>
        <v>0</v>
      </c>
      <c r="E38" s="439">
        <f t="shared" si="10"/>
        <v>0</v>
      </c>
      <c r="F38" s="439">
        <f t="shared" si="10"/>
        <v>0</v>
      </c>
      <c r="G38" s="439">
        <f t="shared" si="10"/>
        <v>0</v>
      </c>
      <c r="H38" s="439">
        <f t="shared" si="10"/>
        <v>0</v>
      </c>
      <c r="I38" s="439">
        <f t="shared" si="10"/>
        <v>0</v>
      </c>
      <c r="J38" s="439">
        <f t="shared" si="10"/>
        <v>0</v>
      </c>
      <c r="K38" s="439">
        <f t="shared" si="10"/>
        <v>0</v>
      </c>
      <c r="L38" s="439">
        <f t="shared" si="10"/>
        <v>0</v>
      </c>
      <c r="M38" s="439">
        <f t="shared" si="10"/>
        <v>0</v>
      </c>
      <c r="N38" s="439">
        <f t="shared" si="10"/>
        <v>0</v>
      </c>
      <c r="O38" s="439">
        <f t="shared" si="10"/>
        <v>0</v>
      </c>
    </row>
    <row r="39" spans="1:15" x14ac:dyDescent="0.25">
      <c r="A39" s="10">
        <f t="shared" si="1"/>
        <v>32</v>
      </c>
    </row>
    <row r="40" spans="1:15" s="432" customFormat="1" x14ac:dyDescent="0.25">
      <c r="A40" s="10">
        <f t="shared" si="1"/>
        <v>33</v>
      </c>
      <c r="B40" s="432" t="s">
        <v>620</v>
      </c>
    </row>
    <row r="41" spans="1:15" s="435" customFormat="1" x14ac:dyDescent="0.25">
      <c r="A41" s="10">
        <f t="shared" si="1"/>
        <v>34</v>
      </c>
      <c r="B41" s="435" t="s">
        <v>612</v>
      </c>
    </row>
    <row r="42" spans="1:15" s="437" customFormat="1" x14ac:dyDescent="0.25">
      <c r="A42" s="10">
        <f t="shared" si="1"/>
        <v>35</v>
      </c>
      <c r="B42" s="437" t="s">
        <v>613</v>
      </c>
    </row>
    <row r="43" spans="1:15" x14ac:dyDescent="0.25">
      <c r="A43" s="414"/>
    </row>
    <row r="44" spans="1:15" x14ac:dyDescent="0.25">
      <c r="A44" s="10"/>
    </row>
    <row r="45" spans="1:15" x14ac:dyDescent="0.25">
      <c r="A45" s="10"/>
      <c r="I45" s="18"/>
    </row>
    <row r="46" spans="1:15" x14ac:dyDescent="0.25">
      <c r="A46" s="10"/>
    </row>
    <row r="47" spans="1:15" x14ac:dyDescent="0.25">
      <c r="A47" s="10"/>
    </row>
    <row r="48" spans="1:15" x14ac:dyDescent="0.25">
      <c r="A48" s="10"/>
    </row>
    <row r="49" spans="1:1" x14ac:dyDescent="0.25">
      <c r="A49" s="10"/>
    </row>
    <row r="50" spans="1:1" x14ac:dyDescent="0.25">
      <c r="A50" s="10"/>
    </row>
    <row r="51" spans="1:1" x14ac:dyDescent="0.25">
      <c r="A51" s="10"/>
    </row>
    <row r="52" spans="1:1" x14ac:dyDescent="0.25">
      <c r="A52" s="10"/>
    </row>
    <row r="53" spans="1:1" x14ac:dyDescent="0.25">
      <c r="A53" s="10"/>
    </row>
    <row r="54" spans="1:1" x14ac:dyDescent="0.25">
      <c r="A54" s="10"/>
    </row>
    <row r="55" spans="1:1" x14ac:dyDescent="0.25">
      <c r="A55" s="10"/>
    </row>
    <row r="56" spans="1:1" x14ac:dyDescent="0.25">
      <c r="A56" s="10"/>
    </row>
    <row r="57" spans="1:1" x14ac:dyDescent="0.25">
      <c r="A57" s="10"/>
    </row>
    <row r="58" spans="1:1" x14ac:dyDescent="0.25">
      <c r="A58" s="10"/>
    </row>
    <row r="59" spans="1:1" x14ac:dyDescent="0.25">
      <c r="A59" s="10"/>
    </row>
    <row r="60" spans="1:1" x14ac:dyDescent="0.25">
      <c r="A60" s="10"/>
    </row>
    <row r="61" spans="1:1" x14ac:dyDescent="0.25">
      <c r="A61" s="10"/>
    </row>
    <row r="62" spans="1:1" x14ac:dyDescent="0.25">
      <c r="A62" s="10"/>
    </row>
    <row r="63" spans="1:1" x14ac:dyDescent="0.25">
      <c r="A63" s="10"/>
    </row>
    <row r="64" spans="1:1" x14ac:dyDescent="0.25">
      <c r="A64" s="10"/>
    </row>
    <row r="65" spans="1:1" x14ac:dyDescent="0.25">
      <c r="A65" s="10"/>
    </row>
    <row r="66" spans="1:1" x14ac:dyDescent="0.25">
      <c r="A66" s="10"/>
    </row>
    <row r="67" spans="1:1" x14ac:dyDescent="0.25">
      <c r="A67" s="10"/>
    </row>
    <row r="68" spans="1:1" x14ac:dyDescent="0.25">
      <c r="A68" s="10"/>
    </row>
    <row r="69" spans="1:1" x14ac:dyDescent="0.25">
      <c r="A69" s="10"/>
    </row>
    <row r="70" spans="1:1" x14ac:dyDescent="0.25">
      <c r="A70" s="10"/>
    </row>
    <row r="71" spans="1:1" x14ac:dyDescent="0.25">
      <c r="A71" s="10"/>
    </row>
    <row r="72" spans="1:1" x14ac:dyDescent="0.25">
      <c r="A72" s="10"/>
    </row>
    <row r="73" spans="1:1" x14ac:dyDescent="0.25">
      <c r="A73" s="10"/>
    </row>
    <row r="74" spans="1:1" x14ac:dyDescent="0.25">
      <c r="A74" s="10"/>
    </row>
    <row r="75" spans="1:1" x14ac:dyDescent="0.25">
      <c r="A75" s="10"/>
    </row>
    <row r="76" spans="1:1" x14ac:dyDescent="0.25">
      <c r="A76" s="10"/>
    </row>
    <row r="77" spans="1:1" x14ac:dyDescent="0.25">
      <c r="A77" s="10"/>
    </row>
    <row r="78" spans="1:1" x14ac:dyDescent="0.25">
      <c r="A78" s="10"/>
    </row>
    <row r="79" spans="1:1" x14ac:dyDescent="0.25">
      <c r="A79" s="10"/>
    </row>
    <row r="80" spans="1:1" x14ac:dyDescent="0.25">
      <c r="A80" s="10"/>
    </row>
    <row r="81" spans="1:1" x14ac:dyDescent="0.25">
      <c r="A81" s="10"/>
    </row>
    <row r="82" spans="1:1" x14ac:dyDescent="0.25">
      <c r="A82" s="10"/>
    </row>
    <row r="83" spans="1:1" x14ac:dyDescent="0.25">
      <c r="A83" s="10"/>
    </row>
    <row r="84" spans="1:1" x14ac:dyDescent="0.25">
      <c r="A84" s="10"/>
    </row>
    <row r="85" spans="1:1" x14ac:dyDescent="0.25">
      <c r="A85" s="10"/>
    </row>
    <row r="86" spans="1:1" x14ac:dyDescent="0.25">
      <c r="A86" s="10"/>
    </row>
    <row r="87" spans="1:1" x14ac:dyDescent="0.25">
      <c r="A87" s="10"/>
    </row>
  </sheetData>
  <printOptions horizontalCentered="1"/>
  <pageMargins left="0.45" right="0.45" top="0.75" bottom="0.75" header="0.3" footer="0.3"/>
  <pageSetup scale="55" orientation="landscape" blackAndWhite="1" horizontalDpi="1200" verticalDpi="1200" r:id="rId1"/>
  <headerFooter>
    <oddHeader>&amp;RAdvice No. 2018-xx
Workpaper No. 12</oddHeader>
    <oddFooter>&amp;L&amp;F
&amp;A&amp;R&amp;D</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S87"/>
  <sheetViews>
    <sheetView zoomScaleNormal="100" workbookViewId="0">
      <pane xSplit="2" ySplit="6" topLeftCell="C10" activePane="bottomRight" state="frozen"/>
      <selection activeCell="C48" sqref="C48"/>
      <selection pane="topRight" activeCell="C48" sqref="C48"/>
      <selection pane="bottomLeft" activeCell="C48" sqref="C48"/>
      <selection pane="bottomRight" activeCell="C48" sqref="C48"/>
    </sheetView>
  </sheetViews>
  <sheetFormatPr defaultColWidth="9.109375" defaultRowHeight="13.2" x14ac:dyDescent="0.25"/>
  <cols>
    <col min="1" max="1" width="5.5546875" style="246" bestFit="1" customWidth="1"/>
    <col min="2" max="2" width="41" style="246" customWidth="1"/>
    <col min="3" max="15" width="14.109375" style="246" customWidth="1"/>
    <col min="16" max="16" width="12.33203125" style="246" customWidth="1"/>
    <col min="17" max="16384" width="9.109375" style="246"/>
  </cols>
  <sheetData>
    <row r="1" spans="1:19" x14ac:dyDescent="0.25">
      <c r="A1" s="275" t="s">
        <v>0</v>
      </c>
      <c r="B1" s="275"/>
      <c r="C1" s="275"/>
      <c r="D1" s="275"/>
      <c r="E1" s="275"/>
      <c r="F1" s="275"/>
      <c r="G1" s="275"/>
      <c r="H1" s="275"/>
      <c r="I1" s="275"/>
      <c r="J1" s="275"/>
      <c r="K1" s="275"/>
      <c r="L1" s="275"/>
      <c r="M1" s="275"/>
      <c r="N1" s="275"/>
    </row>
    <row r="2" spans="1:19" x14ac:dyDescent="0.25">
      <c r="A2" s="275" t="s">
        <v>1</v>
      </c>
      <c r="B2" s="275"/>
      <c r="C2" s="275"/>
      <c r="D2" s="275"/>
      <c r="E2" s="275"/>
      <c r="F2" s="275"/>
      <c r="G2" s="275"/>
      <c r="H2" s="275"/>
      <c r="I2" s="275"/>
      <c r="J2" s="275"/>
      <c r="K2" s="275"/>
      <c r="L2" s="275"/>
      <c r="M2" s="275"/>
      <c r="N2" s="275"/>
    </row>
    <row r="3" spans="1:19" x14ac:dyDescent="0.25">
      <c r="A3" s="275" t="s">
        <v>621</v>
      </c>
      <c r="B3" s="275"/>
      <c r="C3" s="275"/>
      <c r="D3" s="275"/>
      <c r="E3" s="275"/>
      <c r="F3" s="275"/>
      <c r="G3" s="275"/>
      <c r="H3" s="275"/>
      <c r="I3" s="275"/>
      <c r="J3" s="275"/>
      <c r="K3" s="275"/>
      <c r="L3" s="275"/>
      <c r="M3" s="275"/>
      <c r="N3" s="275"/>
    </row>
    <row r="4" spans="1:19" x14ac:dyDescent="0.25">
      <c r="A4" s="275" t="s">
        <v>111</v>
      </c>
      <c r="B4" s="275"/>
      <c r="C4" s="275"/>
      <c r="D4" s="275"/>
      <c r="E4" s="275"/>
      <c r="F4" s="275"/>
      <c r="G4" s="275"/>
      <c r="H4" s="275"/>
      <c r="I4" s="275"/>
      <c r="J4" s="275"/>
      <c r="K4" s="275"/>
      <c r="L4" s="275"/>
      <c r="M4" s="275"/>
      <c r="N4" s="275"/>
      <c r="O4" s="275"/>
      <c r="P4" s="275"/>
    </row>
    <row r="5" spans="1:19" x14ac:dyDescent="0.25">
      <c r="C5" s="428"/>
    </row>
    <row r="6" spans="1:19" ht="25.5" customHeight="1" x14ac:dyDescent="0.25">
      <c r="A6" s="429" t="s">
        <v>56</v>
      </c>
      <c r="B6" s="383"/>
      <c r="C6" s="384">
        <v>43070</v>
      </c>
      <c r="D6" s="384">
        <f t="shared" ref="D6:O6" si="0">EDATE(C6,1)</f>
        <v>43101</v>
      </c>
      <c r="E6" s="384">
        <f t="shared" si="0"/>
        <v>43132</v>
      </c>
      <c r="F6" s="384">
        <f t="shared" si="0"/>
        <v>43160</v>
      </c>
      <c r="G6" s="384">
        <f t="shared" si="0"/>
        <v>43191</v>
      </c>
      <c r="H6" s="384">
        <f t="shared" si="0"/>
        <v>43221</v>
      </c>
      <c r="I6" s="384">
        <f t="shared" si="0"/>
        <v>43252</v>
      </c>
      <c r="J6" s="384">
        <f t="shared" si="0"/>
        <v>43282</v>
      </c>
      <c r="K6" s="384">
        <f t="shared" si="0"/>
        <v>43313</v>
      </c>
      <c r="L6" s="384">
        <f t="shared" si="0"/>
        <v>43344</v>
      </c>
      <c r="M6" s="384">
        <f t="shared" si="0"/>
        <v>43374</v>
      </c>
      <c r="N6" s="384">
        <f t="shared" si="0"/>
        <v>43405</v>
      </c>
      <c r="O6" s="384">
        <f t="shared" si="0"/>
        <v>43435</v>
      </c>
      <c r="P6" s="430"/>
      <c r="Q6" s="431"/>
      <c r="R6" s="431"/>
      <c r="S6" s="431"/>
    </row>
    <row r="7" spans="1:19" x14ac:dyDescent="0.25">
      <c r="A7" s="10"/>
      <c r="B7" s="10"/>
      <c r="C7" s="10"/>
      <c r="D7" s="10"/>
      <c r="E7" s="10"/>
      <c r="F7" s="10"/>
      <c r="G7" s="10"/>
      <c r="H7" s="10"/>
      <c r="I7" s="10"/>
      <c r="J7" s="10"/>
      <c r="K7" s="10"/>
      <c r="L7" s="10"/>
      <c r="M7" s="10"/>
      <c r="N7" s="10"/>
      <c r="O7" s="10"/>
    </row>
    <row r="8" spans="1:19" x14ac:dyDescent="0.25">
      <c r="A8" s="10">
        <v>1</v>
      </c>
      <c r="B8" s="246" t="s">
        <v>623</v>
      </c>
      <c r="C8" s="18">
        <v>3109882.3752334993</v>
      </c>
      <c r="D8" s="18">
        <v>7759312.2916817255</v>
      </c>
      <c r="E8" s="18">
        <v>6311178.4105709586</v>
      </c>
      <c r="F8" s="18">
        <v>6983617.2285631448</v>
      </c>
      <c r="G8" s="18">
        <v>5624195.965732675</v>
      </c>
      <c r="H8" s="18">
        <v>6065007.6876259837</v>
      </c>
      <c r="I8" s="18">
        <v>5623110.1819435721</v>
      </c>
      <c r="J8" s="18">
        <v>6208893.5749446871</v>
      </c>
      <c r="K8" s="18">
        <v>6474510.0213130526</v>
      </c>
      <c r="L8" s="18">
        <v>5950577.0772680668</v>
      </c>
      <c r="M8" s="18">
        <v>5942915.0506969681</v>
      </c>
      <c r="N8" s="18">
        <v>6439920.7557481481</v>
      </c>
      <c r="O8" s="18">
        <v>7415873.3563260371</v>
      </c>
      <c r="P8" s="18"/>
    </row>
    <row r="9" spans="1:19" x14ac:dyDescent="0.25">
      <c r="A9" s="10">
        <f t="shared" ref="A9:A42" si="1">A8+1</f>
        <v>2</v>
      </c>
    </row>
    <row r="10" spans="1:19" x14ac:dyDescent="0.25">
      <c r="A10" s="10">
        <f t="shared" si="1"/>
        <v>3</v>
      </c>
      <c r="B10" s="432" t="s">
        <v>564</v>
      </c>
      <c r="C10" s="433">
        <v>120989947.11760621</v>
      </c>
      <c r="D10" s="433"/>
      <c r="E10" s="433"/>
      <c r="F10" s="433"/>
      <c r="G10" s="433"/>
      <c r="H10" s="433"/>
      <c r="I10" s="433"/>
      <c r="J10" s="433"/>
      <c r="K10" s="433"/>
      <c r="L10" s="433"/>
      <c r="M10" s="433"/>
      <c r="N10" s="433"/>
      <c r="O10" s="433"/>
      <c r="P10" s="434"/>
    </row>
    <row r="11" spans="1:19" x14ac:dyDescent="0.25">
      <c r="A11" s="10">
        <f t="shared" si="1"/>
        <v>4</v>
      </c>
      <c r="B11" s="246" t="s">
        <v>624</v>
      </c>
      <c r="C11" s="27">
        <v>2.7550000000000002E-2</v>
      </c>
      <c r="D11" s="27">
        <v>2.7550000000000002E-2</v>
      </c>
      <c r="E11" s="27">
        <v>2.7550000000000002E-2</v>
      </c>
      <c r="F11" s="27">
        <v>2.7550000000000002E-2</v>
      </c>
      <c r="G11" s="27">
        <v>2.7550000000000002E-2</v>
      </c>
      <c r="H11" s="27">
        <v>2.7550000000000002E-2</v>
      </c>
      <c r="I11" s="27">
        <v>2.7550000000000002E-2</v>
      </c>
      <c r="J11" s="27">
        <v>2.7550000000000002E-2</v>
      </c>
      <c r="K11" s="27">
        <v>2.7550000000000002E-2</v>
      </c>
      <c r="L11" s="27">
        <v>2.7550000000000002E-2</v>
      </c>
      <c r="M11" s="27">
        <v>2.7550000000000002E-2</v>
      </c>
      <c r="N11" s="27">
        <v>2.7550000000000002E-2</v>
      </c>
      <c r="O11" s="27">
        <v>2.7550000000000002E-2</v>
      </c>
      <c r="P11" s="28"/>
    </row>
    <row r="12" spans="1:19" x14ac:dyDescent="0.25">
      <c r="A12" s="10">
        <f t="shared" si="1"/>
        <v>5</v>
      </c>
      <c r="B12" s="246" t="s">
        <v>625</v>
      </c>
      <c r="C12" s="18">
        <f t="shared" ref="C12:O12" si="2">C10*C11</f>
        <v>3333273.043090051</v>
      </c>
      <c r="D12" s="18">
        <f t="shared" si="2"/>
        <v>0</v>
      </c>
      <c r="E12" s="18">
        <f t="shared" si="2"/>
        <v>0</v>
      </c>
      <c r="F12" s="18">
        <f t="shared" si="2"/>
        <v>0</v>
      </c>
      <c r="G12" s="18">
        <f t="shared" si="2"/>
        <v>0</v>
      </c>
      <c r="H12" s="18">
        <f t="shared" si="2"/>
        <v>0</v>
      </c>
      <c r="I12" s="18">
        <f t="shared" si="2"/>
        <v>0</v>
      </c>
      <c r="J12" s="18">
        <f t="shared" si="2"/>
        <v>0</v>
      </c>
      <c r="K12" s="18">
        <f t="shared" si="2"/>
        <v>0</v>
      </c>
      <c r="L12" s="18">
        <f t="shared" si="2"/>
        <v>0</v>
      </c>
      <c r="M12" s="18">
        <f t="shared" si="2"/>
        <v>0</v>
      </c>
      <c r="N12" s="18">
        <f t="shared" si="2"/>
        <v>0</v>
      </c>
      <c r="O12" s="18">
        <f t="shared" si="2"/>
        <v>0</v>
      </c>
      <c r="P12" s="18"/>
    </row>
    <row r="13" spans="1:19" x14ac:dyDescent="0.25">
      <c r="A13" s="10">
        <f t="shared" si="1"/>
        <v>6</v>
      </c>
    </row>
    <row r="14" spans="1:19" x14ac:dyDescent="0.25">
      <c r="A14" s="10">
        <f t="shared" si="1"/>
        <v>7</v>
      </c>
      <c r="B14" s="432" t="s">
        <v>566</v>
      </c>
      <c r="C14" s="433">
        <v>0</v>
      </c>
      <c r="D14" s="433">
        <v>0</v>
      </c>
      <c r="E14" s="433">
        <v>0</v>
      </c>
      <c r="F14" s="433">
        <v>0</v>
      </c>
      <c r="G14" s="433">
        <v>0</v>
      </c>
      <c r="H14" s="433">
        <v>0</v>
      </c>
      <c r="I14" s="433">
        <v>0</v>
      </c>
      <c r="J14" s="433">
        <v>0</v>
      </c>
      <c r="K14" s="433">
        <v>0</v>
      </c>
      <c r="L14" s="433">
        <v>0</v>
      </c>
      <c r="M14" s="433">
        <v>0</v>
      </c>
      <c r="N14" s="433">
        <v>0</v>
      </c>
      <c r="O14" s="433">
        <v>0</v>
      </c>
    </row>
    <row r="15" spans="1:19" x14ac:dyDescent="0.25">
      <c r="A15" s="10">
        <f t="shared" si="1"/>
        <v>8</v>
      </c>
      <c r="B15" s="246" t="s">
        <v>624</v>
      </c>
      <c r="C15" s="27">
        <v>2.7550000000000002E-2</v>
      </c>
      <c r="D15" s="27">
        <v>2.7550000000000002E-2</v>
      </c>
      <c r="E15" s="27">
        <v>2.7550000000000002E-2</v>
      </c>
      <c r="F15" s="27">
        <v>2.7550000000000002E-2</v>
      </c>
      <c r="G15" s="27">
        <v>2.7550000000000002E-2</v>
      </c>
      <c r="H15" s="27">
        <v>2.7550000000000002E-2</v>
      </c>
      <c r="I15" s="27">
        <v>2.7550000000000002E-2</v>
      </c>
      <c r="J15" s="27">
        <v>2.7550000000000002E-2</v>
      </c>
      <c r="K15" s="27">
        <v>2.7550000000000002E-2</v>
      </c>
      <c r="L15" s="27">
        <v>2.7550000000000002E-2</v>
      </c>
      <c r="M15" s="27">
        <v>2.7550000000000002E-2</v>
      </c>
      <c r="N15" s="27">
        <v>2.7550000000000002E-2</v>
      </c>
      <c r="O15" s="27">
        <v>2.7550000000000002E-2</v>
      </c>
    </row>
    <row r="16" spans="1:19" x14ac:dyDescent="0.25">
      <c r="A16" s="10">
        <f t="shared" si="1"/>
        <v>9</v>
      </c>
      <c r="B16" s="246" t="s">
        <v>625</v>
      </c>
      <c r="C16" s="18">
        <f t="shared" ref="C16:O16" si="3">C14*C15</f>
        <v>0</v>
      </c>
      <c r="D16" s="18">
        <f t="shared" si="3"/>
        <v>0</v>
      </c>
      <c r="E16" s="18">
        <f t="shared" si="3"/>
        <v>0</v>
      </c>
      <c r="F16" s="18">
        <f t="shared" si="3"/>
        <v>0</v>
      </c>
      <c r="G16" s="18">
        <f t="shared" si="3"/>
        <v>0</v>
      </c>
      <c r="H16" s="18">
        <f t="shared" si="3"/>
        <v>0</v>
      </c>
      <c r="I16" s="18">
        <f t="shared" si="3"/>
        <v>0</v>
      </c>
      <c r="J16" s="18">
        <f t="shared" si="3"/>
        <v>0</v>
      </c>
      <c r="K16" s="18">
        <f t="shared" si="3"/>
        <v>0</v>
      </c>
      <c r="L16" s="18">
        <f t="shared" si="3"/>
        <v>0</v>
      </c>
      <c r="M16" s="18">
        <f t="shared" si="3"/>
        <v>0</v>
      </c>
      <c r="N16" s="18">
        <f t="shared" si="3"/>
        <v>0</v>
      </c>
      <c r="O16" s="18">
        <f t="shared" si="3"/>
        <v>0</v>
      </c>
    </row>
    <row r="17" spans="1:16" x14ac:dyDescent="0.25">
      <c r="A17" s="10">
        <f t="shared" si="1"/>
        <v>10</v>
      </c>
    </row>
    <row r="18" spans="1:16" x14ac:dyDescent="0.25">
      <c r="A18" s="10">
        <f t="shared" si="1"/>
        <v>11</v>
      </c>
      <c r="B18" s="246" t="s">
        <v>626</v>
      </c>
      <c r="C18" s="18">
        <f>C12+C16</f>
        <v>3333273.043090051</v>
      </c>
      <c r="D18" s="18">
        <f t="shared" ref="D18:M18" si="4">D12+D16</f>
        <v>0</v>
      </c>
      <c r="E18" s="18">
        <f t="shared" si="4"/>
        <v>0</v>
      </c>
      <c r="F18" s="18">
        <f t="shared" si="4"/>
        <v>0</v>
      </c>
      <c r="G18" s="18">
        <f t="shared" si="4"/>
        <v>0</v>
      </c>
      <c r="H18" s="18">
        <f t="shared" si="4"/>
        <v>0</v>
      </c>
      <c r="I18" s="18">
        <f t="shared" si="4"/>
        <v>0</v>
      </c>
      <c r="J18" s="18">
        <f t="shared" si="4"/>
        <v>0</v>
      </c>
      <c r="K18" s="18">
        <f t="shared" si="4"/>
        <v>0</v>
      </c>
      <c r="L18" s="18">
        <f t="shared" si="4"/>
        <v>0</v>
      </c>
      <c r="M18" s="18">
        <f t="shared" si="4"/>
        <v>0</v>
      </c>
      <c r="N18" s="18">
        <f>N12+N16</f>
        <v>0</v>
      </c>
      <c r="O18" s="18">
        <f>O12+O16</f>
        <v>0</v>
      </c>
    </row>
    <row r="19" spans="1:16" x14ac:dyDescent="0.25">
      <c r="A19" s="10">
        <f t="shared" si="1"/>
        <v>12</v>
      </c>
    </row>
    <row r="20" spans="1:16" x14ac:dyDescent="0.25">
      <c r="A20" s="10">
        <f t="shared" si="1"/>
        <v>13</v>
      </c>
      <c r="B20" s="246" t="s">
        <v>568</v>
      </c>
      <c r="C20" s="18">
        <f>C8-C18</f>
        <v>-223390.66785655171</v>
      </c>
      <c r="D20" s="18">
        <f t="shared" ref="D20:O20" si="5">D8-D18</f>
        <v>7759312.2916817255</v>
      </c>
      <c r="E20" s="18">
        <f t="shared" si="5"/>
        <v>6311178.4105709586</v>
      </c>
      <c r="F20" s="18">
        <f t="shared" si="5"/>
        <v>6983617.2285631448</v>
      </c>
      <c r="G20" s="18">
        <f t="shared" si="5"/>
        <v>5624195.965732675</v>
      </c>
      <c r="H20" s="18">
        <f t="shared" si="5"/>
        <v>6065007.6876259837</v>
      </c>
      <c r="I20" s="18">
        <f t="shared" si="5"/>
        <v>5623110.1819435721</v>
      </c>
      <c r="J20" s="18">
        <f t="shared" si="5"/>
        <v>6208893.5749446871</v>
      </c>
      <c r="K20" s="18">
        <f t="shared" si="5"/>
        <v>6474510.0213130526</v>
      </c>
      <c r="L20" s="18">
        <f t="shared" si="5"/>
        <v>5950577.0772680668</v>
      </c>
      <c r="M20" s="18">
        <f t="shared" si="5"/>
        <v>5942915.0506969681</v>
      </c>
      <c r="N20" s="18">
        <f t="shared" si="5"/>
        <v>6439920.7557481481</v>
      </c>
      <c r="O20" s="18">
        <f t="shared" si="5"/>
        <v>7415873.3563260371</v>
      </c>
      <c r="P20" s="18"/>
    </row>
    <row r="21" spans="1:16" x14ac:dyDescent="0.25">
      <c r="A21" s="10">
        <f t="shared" si="1"/>
        <v>14</v>
      </c>
      <c r="C21" s="18"/>
      <c r="D21" s="18"/>
      <c r="E21" s="18"/>
      <c r="F21" s="18"/>
      <c r="G21" s="18"/>
      <c r="H21" s="18"/>
      <c r="I21" s="18"/>
      <c r="J21" s="18"/>
      <c r="K21" s="18"/>
      <c r="L21" s="18"/>
      <c r="M21" s="18"/>
      <c r="N21" s="18"/>
      <c r="O21" s="18"/>
      <c r="P21" s="18"/>
    </row>
    <row r="22" spans="1:16" x14ac:dyDescent="0.25">
      <c r="A22" s="10">
        <f t="shared" si="1"/>
        <v>15</v>
      </c>
      <c r="B22" s="246" t="s">
        <v>603</v>
      </c>
      <c r="C22" s="18">
        <v>-373.20622058333333</v>
      </c>
      <c r="D22" s="18">
        <v>12332.70687916667</v>
      </c>
      <c r="E22" s="18">
        <v>36062.826891666671</v>
      </c>
      <c r="F22" s="18">
        <v>58484.724087500006</v>
      </c>
      <c r="G22" s="18">
        <v>79748.01380208334</v>
      </c>
      <c r="H22" s="18">
        <v>99462.053017708342</v>
      </c>
      <c r="I22" s="18">
        <v>119174.26103229169</v>
      </c>
      <c r="J22" s="18">
        <v>139129.13503333335</v>
      </c>
      <c r="K22" s="18">
        <v>160519.90923541668</v>
      </c>
      <c r="L22" s="18">
        <v>181475.02829791667</v>
      </c>
      <c r="M22" s="18">
        <v>201533.60346770834</v>
      </c>
      <c r="N22" s="18">
        <v>222417.46501145838</v>
      </c>
      <c r="O22" s="18">
        <v>245785.49559583332</v>
      </c>
      <c r="P22" s="36"/>
    </row>
    <row r="23" spans="1:16" x14ac:dyDescent="0.25">
      <c r="A23" s="10">
        <f t="shared" si="1"/>
        <v>16</v>
      </c>
    </row>
    <row r="24" spans="1:16" x14ac:dyDescent="0.25">
      <c r="A24" s="10">
        <f t="shared" si="1"/>
        <v>17</v>
      </c>
      <c r="B24" s="246" t="s">
        <v>604</v>
      </c>
      <c r="C24" s="18">
        <f>C20+C22</f>
        <v>-223763.87407713503</v>
      </c>
      <c r="D24" s="18">
        <f t="shared" ref="D24:O24" si="6">C24+D20+D22</f>
        <v>7547881.1244837577</v>
      </c>
      <c r="E24" s="18">
        <f t="shared" si="6"/>
        <v>13895122.361946383</v>
      </c>
      <c r="F24" s="18">
        <f t="shared" si="6"/>
        <v>20937224.314597026</v>
      </c>
      <c r="G24" s="18">
        <f t="shared" si="6"/>
        <v>26641168.294131786</v>
      </c>
      <c r="H24" s="18">
        <f t="shared" si="6"/>
        <v>32805638.034775477</v>
      </c>
      <c r="I24" s="18">
        <f t="shared" si="6"/>
        <v>38547922.477751337</v>
      </c>
      <c r="J24" s="18">
        <f t="shared" si="6"/>
        <v>44895945.187729359</v>
      </c>
      <c r="K24" s="18">
        <f t="shared" si="6"/>
        <v>51530975.118277833</v>
      </c>
      <c r="L24" s="18">
        <f t="shared" si="6"/>
        <v>57663027.223843813</v>
      </c>
      <c r="M24" s="18">
        <f t="shared" si="6"/>
        <v>63807475.878008492</v>
      </c>
      <c r="N24" s="18">
        <f t="shared" si="6"/>
        <v>70469814.0987681</v>
      </c>
      <c r="O24" s="18">
        <f t="shared" si="6"/>
        <v>78131472.950689971</v>
      </c>
    </row>
    <row r="25" spans="1:16" x14ac:dyDescent="0.25">
      <c r="A25" s="10">
        <f t="shared" si="1"/>
        <v>18</v>
      </c>
    </row>
    <row r="26" spans="1:16" x14ac:dyDescent="0.25">
      <c r="A26" s="10">
        <f t="shared" si="1"/>
        <v>19</v>
      </c>
      <c r="B26" s="435" t="s">
        <v>571</v>
      </c>
      <c r="C26" s="436">
        <v>0</v>
      </c>
      <c r="D26" s="436">
        <v>0</v>
      </c>
      <c r="E26" s="436">
        <v>0</v>
      </c>
      <c r="F26" s="436">
        <v>0</v>
      </c>
      <c r="G26" s="436">
        <v>0</v>
      </c>
      <c r="H26" s="436">
        <v>0</v>
      </c>
      <c r="I26" s="436">
        <v>0</v>
      </c>
      <c r="J26" s="436">
        <v>0</v>
      </c>
      <c r="K26" s="436">
        <v>0</v>
      </c>
      <c r="L26" s="436">
        <v>0</v>
      </c>
      <c r="M26" s="436">
        <v>0</v>
      </c>
      <c r="N26" s="436">
        <v>0</v>
      </c>
      <c r="O26" s="436">
        <v>0</v>
      </c>
    </row>
    <row r="27" spans="1:16" x14ac:dyDescent="0.25">
      <c r="A27" s="10">
        <f t="shared" si="1"/>
        <v>20</v>
      </c>
      <c r="C27" s="27"/>
      <c r="D27" s="27"/>
      <c r="E27" s="27"/>
      <c r="F27" s="27"/>
      <c r="G27" s="27"/>
      <c r="H27" s="27"/>
      <c r="I27" s="27"/>
      <c r="J27" s="27"/>
      <c r="K27" s="27"/>
      <c r="L27" s="27"/>
      <c r="M27" s="27"/>
      <c r="N27" s="27"/>
      <c r="O27" s="27"/>
    </row>
    <row r="28" spans="1:16" x14ac:dyDescent="0.25">
      <c r="A28" s="10">
        <f t="shared" si="1"/>
        <v>21</v>
      </c>
      <c r="B28" s="435" t="s">
        <v>605</v>
      </c>
      <c r="C28" s="436">
        <v>0</v>
      </c>
      <c r="D28" s="436">
        <v>0</v>
      </c>
      <c r="E28" s="436">
        <v>0</v>
      </c>
      <c r="F28" s="436">
        <v>0</v>
      </c>
      <c r="G28" s="436">
        <v>0</v>
      </c>
      <c r="H28" s="436">
        <v>0</v>
      </c>
      <c r="I28" s="436">
        <v>0</v>
      </c>
      <c r="J28" s="436">
        <v>0</v>
      </c>
      <c r="K28" s="436">
        <v>0</v>
      </c>
      <c r="L28" s="436">
        <v>0</v>
      </c>
      <c r="M28" s="436">
        <v>0</v>
      </c>
      <c r="N28" s="436">
        <v>0</v>
      </c>
      <c r="O28" s="436">
        <v>0</v>
      </c>
    </row>
    <row r="29" spans="1:16" x14ac:dyDescent="0.25">
      <c r="A29" s="10">
        <f t="shared" si="1"/>
        <v>22</v>
      </c>
      <c r="C29" s="18"/>
      <c r="D29" s="18"/>
      <c r="E29" s="18"/>
      <c r="F29" s="18"/>
      <c r="G29" s="18"/>
      <c r="H29" s="18"/>
      <c r="I29" s="18"/>
      <c r="J29" s="18"/>
      <c r="K29" s="18"/>
      <c r="L29" s="18"/>
      <c r="M29" s="18"/>
      <c r="N29" s="18"/>
      <c r="O29" s="18"/>
    </row>
    <row r="30" spans="1:16" x14ac:dyDescent="0.25">
      <c r="A30" s="10">
        <f t="shared" si="1"/>
        <v>23</v>
      </c>
      <c r="B30" s="246" t="s">
        <v>292</v>
      </c>
      <c r="C30" s="18">
        <f>(C10*C26)+(C14*C28)</f>
        <v>0</v>
      </c>
      <c r="D30" s="18">
        <f t="shared" ref="D30:O30" si="7">(D10*D26)+(D14*D28)</f>
        <v>0</v>
      </c>
      <c r="E30" s="18">
        <f t="shared" si="7"/>
        <v>0</v>
      </c>
      <c r="F30" s="18">
        <f t="shared" si="7"/>
        <v>0</v>
      </c>
      <c r="G30" s="18">
        <f t="shared" si="7"/>
        <v>0</v>
      </c>
      <c r="H30" s="18">
        <f t="shared" si="7"/>
        <v>0</v>
      </c>
      <c r="I30" s="18">
        <f t="shared" si="7"/>
        <v>0</v>
      </c>
      <c r="J30" s="18">
        <f t="shared" si="7"/>
        <v>0</v>
      </c>
      <c r="K30" s="18">
        <f t="shared" si="7"/>
        <v>0</v>
      </c>
      <c r="L30" s="18">
        <f t="shared" si="7"/>
        <v>0</v>
      </c>
      <c r="M30" s="18">
        <f t="shared" si="7"/>
        <v>0</v>
      </c>
      <c r="N30" s="18">
        <f t="shared" si="7"/>
        <v>0</v>
      </c>
      <c r="O30" s="18">
        <f t="shared" si="7"/>
        <v>0</v>
      </c>
    </row>
    <row r="31" spans="1:16" x14ac:dyDescent="0.25">
      <c r="A31" s="10">
        <f t="shared" si="1"/>
        <v>24</v>
      </c>
      <c r="C31" s="18"/>
      <c r="D31" s="18"/>
      <c r="E31" s="18"/>
      <c r="F31" s="18"/>
      <c r="G31" s="18"/>
      <c r="H31" s="18"/>
      <c r="I31" s="18"/>
      <c r="J31" s="18"/>
      <c r="K31" s="18"/>
      <c r="L31" s="18"/>
      <c r="M31" s="18"/>
      <c r="N31" s="18"/>
      <c r="O31" s="18"/>
    </row>
    <row r="32" spans="1:16" x14ac:dyDescent="0.25">
      <c r="A32" s="10">
        <f t="shared" si="1"/>
        <v>25</v>
      </c>
      <c r="B32" s="246" t="s">
        <v>606</v>
      </c>
      <c r="C32" s="18">
        <f>C24-C30</f>
        <v>-223763.87407713503</v>
      </c>
      <c r="D32" s="18">
        <f>C32+D20+D22-D30</f>
        <v>7547881.1244837577</v>
      </c>
      <c r="E32" s="18">
        <f t="shared" ref="E32:O32" si="8">D32+E20+E22-E30</f>
        <v>13895122.361946383</v>
      </c>
      <c r="F32" s="18">
        <f t="shared" si="8"/>
        <v>20937224.314597026</v>
      </c>
      <c r="G32" s="18">
        <f t="shared" si="8"/>
        <v>26641168.294131786</v>
      </c>
      <c r="H32" s="18">
        <f t="shared" si="8"/>
        <v>32805638.034775477</v>
      </c>
      <c r="I32" s="18">
        <f t="shared" si="8"/>
        <v>38547922.477751337</v>
      </c>
      <c r="J32" s="18">
        <f t="shared" si="8"/>
        <v>44895945.187729359</v>
      </c>
      <c r="K32" s="18">
        <f t="shared" si="8"/>
        <v>51530975.118277833</v>
      </c>
      <c r="L32" s="18">
        <f t="shared" si="8"/>
        <v>57663027.223843813</v>
      </c>
      <c r="M32" s="18">
        <f t="shared" si="8"/>
        <v>63807475.878008492</v>
      </c>
      <c r="N32" s="18">
        <f t="shared" si="8"/>
        <v>70469814.0987681</v>
      </c>
      <c r="O32" s="18">
        <f t="shared" si="8"/>
        <v>78131472.950689971</v>
      </c>
    </row>
    <row r="33" spans="1:15" x14ac:dyDescent="0.25">
      <c r="A33" s="10">
        <f t="shared" si="1"/>
        <v>26</v>
      </c>
      <c r="C33" s="18"/>
      <c r="D33" s="18"/>
      <c r="E33" s="18"/>
      <c r="F33" s="18"/>
      <c r="G33" s="18"/>
      <c r="H33" s="18"/>
      <c r="I33" s="18"/>
      <c r="J33" s="18"/>
      <c r="K33" s="18"/>
      <c r="L33" s="18"/>
      <c r="M33" s="18"/>
      <c r="N33" s="18"/>
      <c r="O33" s="18"/>
    </row>
    <row r="34" spans="1:15" x14ac:dyDescent="0.25">
      <c r="A34" s="10">
        <f t="shared" si="1"/>
        <v>27</v>
      </c>
      <c r="B34" s="437" t="s">
        <v>608</v>
      </c>
      <c r="C34" s="438">
        <v>0.95238599999999995</v>
      </c>
      <c r="D34" s="438">
        <v>0.95238599999999995</v>
      </c>
      <c r="E34" s="438">
        <v>0.95238599999999995</v>
      </c>
      <c r="F34" s="438">
        <v>0.95238599999999995</v>
      </c>
      <c r="G34" s="438">
        <v>0.95238599999999995</v>
      </c>
      <c r="H34" s="438">
        <v>0.95238599999999995</v>
      </c>
      <c r="I34" s="438">
        <v>0.95238599999999995</v>
      </c>
      <c r="J34" s="438">
        <v>0.95238599999999995</v>
      </c>
      <c r="K34" s="438">
        <v>0.95238599999999995</v>
      </c>
      <c r="L34" s="438">
        <v>0.95238599999999995</v>
      </c>
      <c r="M34" s="438">
        <v>0.95238599999999995</v>
      </c>
      <c r="N34" s="438">
        <v>0.95238599999999995</v>
      </c>
      <c r="O34" s="438">
        <v>0.95238599999999995</v>
      </c>
    </row>
    <row r="35" spans="1:15" x14ac:dyDescent="0.25">
      <c r="A35" s="10">
        <f t="shared" si="1"/>
        <v>28</v>
      </c>
      <c r="C35" s="28"/>
      <c r="D35" s="28"/>
      <c r="E35" s="28"/>
      <c r="F35" s="28"/>
      <c r="G35" s="28"/>
      <c r="H35" s="28"/>
      <c r="I35" s="28"/>
      <c r="J35" s="28"/>
      <c r="K35" s="28"/>
      <c r="L35" s="28"/>
      <c r="M35" s="28"/>
      <c r="N35" s="28"/>
      <c r="O35" s="28"/>
    </row>
    <row r="36" spans="1:15" ht="13.8" thickBot="1" x14ac:dyDescent="0.3">
      <c r="A36" s="10">
        <f t="shared" si="1"/>
        <v>29</v>
      </c>
      <c r="B36" s="246" t="s">
        <v>609</v>
      </c>
      <c r="C36" s="439">
        <f>ROUND(C20*C34,2)</f>
        <v>-212754.14</v>
      </c>
      <c r="D36" s="439">
        <f t="shared" ref="D36:O36" si="9">ROUND(D20*D34,2)</f>
        <v>7389860.4000000004</v>
      </c>
      <c r="E36" s="439">
        <f t="shared" si="9"/>
        <v>6010677.96</v>
      </c>
      <c r="F36" s="439">
        <f t="shared" si="9"/>
        <v>6651099.2800000003</v>
      </c>
      <c r="G36" s="439">
        <f t="shared" si="9"/>
        <v>5356405.5</v>
      </c>
      <c r="H36" s="439">
        <f t="shared" si="9"/>
        <v>5776228.4100000001</v>
      </c>
      <c r="I36" s="439">
        <f t="shared" si="9"/>
        <v>5355371.41</v>
      </c>
      <c r="J36" s="439">
        <f t="shared" si="9"/>
        <v>5913263.3200000003</v>
      </c>
      <c r="K36" s="439">
        <f t="shared" si="9"/>
        <v>6166232.7000000002</v>
      </c>
      <c r="L36" s="439">
        <f t="shared" si="9"/>
        <v>5667246.2999999998</v>
      </c>
      <c r="M36" s="439">
        <f t="shared" si="9"/>
        <v>5659949.0899999999</v>
      </c>
      <c r="N36" s="439">
        <f t="shared" si="9"/>
        <v>6133290.3700000001</v>
      </c>
      <c r="O36" s="439">
        <f t="shared" si="9"/>
        <v>7062773.96</v>
      </c>
    </row>
    <row r="37" spans="1:15" x14ac:dyDescent="0.25">
      <c r="A37" s="10">
        <f t="shared" si="1"/>
        <v>30</v>
      </c>
    </row>
    <row r="38" spans="1:15" ht="13.8" thickBot="1" x14ac:dyDescent="0.3">
      <c r="A38" s="10">
        <f t="shared" si="1"/>
        <v>31</v>
      </c>
      <c r="B38" s="246" t="s">
        <v>610</v>
      </c>
      <c r="C38" s="439">
        <f>ROUND(C30*C34,2)</f>
        <v>0</v>
      </c>
      <c r="D38" s="439">
        <f t="shared" ref="D38:O38" si="10">ROUND(D30*D34,2)</f>
        <v>0</v>
      </c>
      <c r="E38" s="439">
        <f t="shared" si="10"/>
        <v>0</v>
      </c>
      <c r="F38" s="439">
        <f t="shared" si="10"/>
        <v>0</v>
      </c>
      <c r="G38" s="439">
        <f t="shared" si="10"/>
        <v>0</v>
      </c>
      <c r="H38" s="439">
        <f t="shared" si="10"/>
        <v>0</v>
      </c>
      <c r="I38" s="439">
        <f t="shared" si="10"/>
        <v>0</v>
      </c>
      <c r="J38" s="439">
        <f t="shared" si="10"/>
        <v>0</v>
      </c>
      <c r="K38" s="439">
        <f t="shared" si="10"/>
        <v>0</v>
      </c>
      <c r="L38" s="439">
        <f t="shared" si="10"/>
        <v>0</v>
      </c>
      <c r="M38" s="439">
        <f t="shared" si="10"/>
        <v>0</v>
      </c>
      <c r="N38" s="439">
        <f t="shared" si="10"/>
        <v>0</v>
      </c>
      <c r="O38" s="439">
        <f t="shared" si="10"/>
        <v>0</v>
      </c>
    </row>
    <row r="39" spans="1:15" x14ac:dyDescent="0.25">
      <c r="A39" s="10">
        <f t="shared" si="1"/>
        <v>32</v>
      </c>
    </row>
    <row r="40" spans="1:15" s="432" customFormat="1" x14ac:dyDescent="0.25">
      <c r="A40" s="10">
        <f t="shared" si="1"/>
        <v>33</v>
      </c>
      <c r="B40" s="432" t="s">
        <v>620</v>
      </c>
    </row>
    <row r="41" spans="1:15" s="435" customFormat="1" x14ac:dyDescent="0.25">
      <c r="A41" s="10">
        <f t="shared" si="1"/>
        <v>34</v>
      </c>
      <c r="B41" s="435" t="s">
        <v>612</v>
      </c>
    </row>
    <row r="42" spans="1:15" s="437" customFormat="1" x14ac:dyDescent="0.25">
      <c r="A42" s="10">
        <f t="shared" si="1"/>
        <v>35</v>
      </c>
      <c r="B42" s="437" t="s">
        <v>613</v>
      </c>
    </row>
    <row r="43" spans="1:15" x14ac:dyDescent="0.25">
      <c r="A43" s="414"/>
    </row>
    <row r="44" spans="1:15" x14ac:dyDescent="0.25">
      <c r="A44" s="10"/>
    </row>
    <row r="45" spans="1:15" x14ac:dyDescent="0.25">
      <c r="A45" s="10"/>
      <c r="I45" s="18"/>
    </row>
    <row r="46" spans="1:15" x14ac:dyDescent="0.25">
      <c r="A46" s="10"/>
    </row>
    <row r="47" spans="1:15" x14ac:dyDescent="0.25">
      <c r="A47" s="10"/>
    </row>
    <row r="48" spans="1:15" x14ac:dyDescent="0.25">
      <c r="A48" s="10"/>
    </row>
    <row r="49" spans="1:1" x14ac:dyDescent="0.25">
      <c r="A49" s="10"/>
    </row>
    <row r="50" spans="1:1" x14ac:dyDescent="0.25">
      <c r="A50" s="10"/>
    </row>
    <row r="51" spans="1:1" x14ac:dyDescent="0.25">
      <c r="A51" s="10"/>
    </row>
    <row r="52" spans="1:1" x14ac:dyDescent="0.25">
      <c r="A52" s="10"/>
    </row>
    <row r="53" spans="1:1" x14ac:dyDescent="0.25">
      <c r="A53" s="10"/>
    </row>
    <row r="54" spans="1:1" x14ac:dyDescent="0.25">
      <c r="A54" s="10"/>
    </row>
    <row r="55" spans="1:1" x14ac:dyDescent="0.25">
      <c r="A55" s="10"/>
    </row>
    <row r="56" spans="1:1" x14ac:dyDescent="0.25">
      <c r="A56" s="10"/>
    </row>
    <row r="57" spans="1:1" x14ac:dyDescent="0.25">
      <c r="A57" s="10"/>
    </row>
    <row r="58" spans="1:1" x14ac:dyDescent="0.25">
      <c r="A58" s="10"/>
    </row>
    <row r="59" spans="1:1" x14ac:dyDescent="0.25">
      <c r="A59" s="10"/>
    </row>
    <row r="60" spans="1:1" x14ac:dyDescent="0.25">
      <c r="A60" s="10"/>
    </row>
    <row r="61" spans="1:1" x14ac:dyDescent="0.25">
      <c r="A61" s="10"/>
    </row>
    <row r="62" spans="1:1" x14ac:dyDescent="0.25">
      <c r="A62" s="10"/>
    </row>
    <row r="63" spans="1:1" x14ac:dyDescent="0.25">
      <c r="A63" s="10"/>
    </row>
    <row r="64" spans="1:1" x14ac:dyDescent="0.25">
      <c r="A64" s="10"/>
    </row>
    <row r="65" spans="1:1" x14ac:dyDescent="0.25">
      <c r="A65" s="10"/>
    </row>
    <row r="66" spans="1:1" x14ac:dyDescent="0.25">
      <c r="A66" s="10"/>
    </row>
    <row r="67" spans="1:1" x14ac:dyDescent="0.25">
      <c r="A67" s="10"/>
    </row>
    <row r="68" spans="1:1" x14ac:dyDescent="0.25">
      <c r="A68" s="10"/>
    </row>
    <row r="69" spans="1:1" x14ac:dyDescent="0.25">
      <c r="A69" s="10"/>
    </row>
    <row r="70" spans="1:1" x14ac:dyDescent="0.25">
      <c r="A70" s="10"/>
    </row>
    <row r="71" spans="1:1" x14ac:dyDescent="0.25">
      <c r="A71" s="10"/>
    </row>
    <row r="72" spans="1:1" x14ac:dyDescent="0.25">
      <c r="A72" s="10"/>
    </row>
    <row r="73" spans="1:1" x14ac:dyDescent="0.25">
      <c r="A73" s="10"/>
    </row>
    <row r="74" spans="1:1" x14ac:dyDescent="0.25">
      <c r="A74" s="10"/>
    </row>
    <row r="75" spans="1:1" x14ac:dyDescent="0.25">
      <c r="A75" s="10"/>
    </row>
    <row r="76" spans="1:1" x14ac:dyDescent="0.25">
      <c r="A76" s="10"/>
    </row>
    <row r="77" spans="1:1" x14ac:dyDescent="0.25">
      <c r="A77" s="10"/>
    </row>
    <row r="78" spans="1:1" x14ac:dyDescent="0.25">
      <c r="A78" s="10"/>
    </row>
    <row r="79" spans="1:1" x14ac:dyDescent="0.25">
      <c r="A79" s="10"/>
    </row>
    <row r="80" spans="1:1" x14ac:dyDescent="0.25">
      <c r="A80" s="10"/>
    </row>
    <row r="81" spans="1:1" x14ac:dyDescent="0.25">
      <c r="A81" s="10"/>
    </row>
    <row r="82" spans="1:1" x14ac:dyDescent="0.25">
      <c r="A82" s="10"/>
    </row>
    <row r="83" spans="1:1" x14ac:dyDescent="0.25">
      <c r="A83" s="10"/>
    </row>
    <row r="84" spans="1:1" x14ac:dyDescent="0.25">
      <c r="A84" s="10"/>
    </row>
    <row r="85" spans="1:1" x14ac:dyDescent="0.25">
      <c r="A85" s="10"/>
    </row>
    <row r="86" spans="1:1" x14ac:dyDescent="0.25">
      <c r="A86" s="10"/>
    </row>
    <row r="87" spans="1:1" x14ac:dyDescent="0.25">
      <c r="A87" s="10"/>
    </row>
  </sheetData>
  <printOptions horizontalCentered="1"/>
  <pageMargins left="0.45" right="0.45" top="0.75" bottom="0.75" header="0.3" footer="0.3"/>
  <pageSetup scale="55" orientation="landscape" blackAndWhite="1" horizontalDpi="1200" verticalDpi="1200" r:id="rId1"/>
  <headerFooter>
    <oddHeader>&amp;RAdvice No. 2018-xx
Workpaper No. 13</oddHeader>
    <oddFooter>&amp;L&amp;F
&amp;A&amp;R&amp;D</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S87"/>
  <sheetViews>
    <sheetView zoomScaleNormal="100" workbookViewId="0">
      <pane xSplit="2" ySplit="6" topLeftCell="C7" activePane="bottomRight" state="frozen"/>
      <selection activeCell="C48" sqref="C48"/>
      <selection pane="topRight" activeCell="C48" sqref="C48"/>
      <selection pane="bottomLeft" activeCell="C48" sqref="C48"/>
      <selection pane="bottomRight" activeCell="C48" sqref="C48"/>
    </sheetView>
  </sheetViews>
  <sheetFormatPr defaultColWidth="9.109375" defaultRowHeight="13.2" x14ac:dyDescent="0.25"/>
  <cols>
    <col min="1" max="1" width="5.5546875" style="246" bestFit="1" customWidth="1"/>
    <col min="2" max="2" width="41" style="246" customWidth="1"/>
    <col min="3" max="15" width="14.109375" style="246" customWidth="1"/>
    <col min="16" max="16" width="12.33203125" style="246" customWidth="1"/>
    <col min="17" max="16384" width="9.109375" style="246"/>
  </cols>
  <sheetData>
    <row r="1" spans="1:19" x14ac:dyDescent="0.25">
      <c r="A1" s="275" t="s">
        <v>0</v>
      </c>
      <c r="B1" s="275"/>
      <c r="C1" s="275"/>
      <c r="D1" s="275"/>
      <c r="E1" s="275"/>
      <c r="F1" s="275"/>
      <c r="G1" s="275"/>
      <c r="H1" s="275"/>
      <c r="I1" s="275"/>
      <c r="J1" s="275"/>
      <c r="K1" s="275"/>
      <c r="L1" s="275"/>
      <c r="M1" s="275"/>
      <c r="N1" s="275"/>
    </row>
    <row r="2" spans="1:19" x14ac:dyDescent="0.25">
      <c r="A2" s="275" t="s">
        <v>1</v>
      </c>
      <c r="B2" s="275"/>
      <c r="C2" s="275"/>
      <c r="D2" s="275"/>
      <c r="E2" s="275"/>
      <c r="F2" s="275"/>
      <c r="G2" s="275"/>
      <c r="H2" s="275"/>
      <c r="I2" s="275"/>
      <c r="J2" s="275"/>
      <c r="K2" s="275"/>
      <c r="L2" s="275"/>
      <c r="M2" s="275"/>
      <c r="N2" s="275"/>
    </row>
    <row r="3" spans="1:19" x14ac:dyDescent="0.25">
      <c r="A3" s="275" t="s">
        <v>621</v>
      </c>
      <c r="B3" s="275"/>
      <c r="C3" s="275"/>
      <c r="D3" s="275"/>
      <c r="E3" s="275"/>
      <c r="F3" s="275"/>
      <c r="G3" s="275"/>
      <c r="H3" s="275"/>
      <c r="I3" s="275"/>
      <c r="J3" s="275"/>
      <c r="K3" s="275"/>
      <c r="L3" s="275"/>
      <c r="M3" s="275"/>
      <c r="N3" s="275"/>
    </row>
    <row r="4" spans="1:19" x14ac:dyDescent="0.25">
      <c r="A4" s="275" t="s">
        <v>112</v>
      </c>
      <c r="B4" s="275"/>
      <c r="C4" s="275"/>
      <c r="D4" s="275"/>
      <c r="E4" s="275"/>
      <c r="F4" s="275"/>
      <c r="G4" s="275"/>
      <c r="H4" s="275"/>
      <c r="I4" s="275"/>
      <c r="J4" s="275"/>
      <c r="K4" s="275"/>
      <c r="L4" s="275"/>
      <c r="M4" s="275"/>
      <c r="N4" s="275"/>
      <c r="O4" s="275"/>
      <c r="P4" s="275"/>
    </row>
    <row r="5" spans="1:19" x14ac:dyDescent="0.25">
      <c r="C5" s="428"/>
    </row>
    <row r="6" spans="1:19" ht="25.5" customHeight="1" x14ac:dyDescent="0.25">
      <c r="A6" s="429" t="s">
        <v>56</v>
      </c>
      <c r="B6" s="383"/>
      <c r="C6" s="384">
        <v>43070</v>
      </c>
      <c r="D6" s="384">
        <f t="shared" ref="D6:O6" si="0">EDATE(C6,1)</f>
        <v>43101</v>
      </c>
      <c r="E6" s="384">
        <f t="shared" si="0"/>
        <v>43132</v>
      </c>
      <c r="F6" s="384">
        <f t="shared" si="0"/>
        <v>43160</v>
      </c>
      <c r="G6" s="384">
        <f t="shared" si="0"/>
        <v>43191</v>
      </c>
      <c r="H6" s="384">
        <f t="shared" si="0"/>
        <v>43221</v>
      </c>
      <c r="I6" s="384">
        <f t="shared" si="0"/>
        <v>43252</v>
      </c>
      <c r="J6" s="384">
        <f t="shared" si="0"/>
        <v>43282</v>
      </c>
      <c r="K6" s="384">
        <f t="shared" si="0"/>
        <v>43313</v>
      </c>
      <c r="L6" s="384">
        <f t="shared" si="0"/>
        <v>43344</v>
      </c>
      <c r="M6" s="384">
        <f t="shared" si="0"/>
        <v>43374</v>
      </c>
      <c r="N6" s="384">
        <f t="shared" si="0"/>
        <v>43405</v>
      </c>
      <c r="O6" s="384">
        <f t="shared" si="0"/>
        <v>43435</v>
      </c>
      <c r="P6" s="430"/>
      <c r="Q6" s="431"/>
      <c r="R6" s="431"/>
      <c r="S6" s="431"/>
    </row>
    <row r="7" spans="1:19" x14ac:dyDescent="0.25">
      <c r="A7" s="10"/>
      <c r="B7" s="10"/>
      <c r="C7" s="10"/>
      <c r="D7" s="10"/>
      <c r="E7" s="10"/>
      <c r="F7" s="10"/>
      <c r="G7" s="10"/>
      <c r="H7" s="10"/>
      <c r="I7" s="10"/>
      <c r="J7" s="10"/>
      <c r="K7" s="10"/>
      <c r="L7" s="10"/>
      <c r="M7" s="10"/>
      <c r="N7" s="10"/>
      <c r="O7" s="10"/>
    </row>
    <row r="8" spans="1:19" x14ac:dyDescent="0.25">
      <c r="A8" s="10">
        <v>1</v>
      </c>
      <c r="B8" s="246" t="s">
        <v>623</v>
      </c>
      <c r="C8" s="18">
        <v>3176617.9525498389</v>
      </c>
      <c r="D8" s="18">
        <v>7197855.9265863048</v>
      </c>
      <c r="E8" s="18">
        <v>6600315.2367277034</v>
      </c>
      <c r="F8" s="18">
        <v>7223459.9209639924</v>
      </c>
      <c r="G8" s="18">
        <v>5752171.1186450766</v>
      </c>
      <c r="H8" s="18">
        <v>6149126.3629455753</v>
      </c>
      <c r="I8" s="18">
        <v>6548955.7199478066</v>
      </c>
      <c r="J8" s="18">
        <v>6708468.656003085</v>
      </c>
      <c r="K8" s="18">
        <v>6389844.3104158901</v>
      </c>
      <c r="L8" s="18">
        <v>6818699.758621824</v>
      </c>
      <c r="M8" s="18">
        <v>6498686.8444149019</v>
      </c>
      <c r="N8" s="18">
        <v>6632387.3741147527</v>
      </c>
      <c r="O8" s="18">
        <v>7575012.0406957697</v>
      </c>
      <c r="P8" s="18"/>
    </row>
    <row r="9" spans="1:19" x14ac:dyDescent="0.25">
      <c r="A9" s="10">
        <f t="shared" ref="A9:A42" si="1">A8+1</f>
        <v>2</v>
      </c>
    </row>
    <row r="10" spans="1:19" x14ac:dyDescent="0.25">
      <c r="A10" s="10">
        <f t="shared" si="1"/>
        <v>3</v>
      </c>
      <c r="B10" s="432" t="s">
        <v>564</v>
      </c>
      <c r="C10" s="433">
        <v>119510423.71096371</v>
      </c>
      <c r="D10" s="433"/>
      <c r="E10" s="433"/>
      <c r="F10" s="433"/>
      <c r="G10" s="433"/>
      <c r="H10" s="433"/>
      <c r="I10" s="433"/>
      <c r="J10" s="433"/>
      <c r="K10" s="433"/>
      <c r="L10" s="433"/>
      <c r="M10" s="433"/>
      <c r="N10" s="433"/>
      <c r="O10" s="433"/>
      <c r="P10" s="434"/>
    </row>
    <row r="11" spans="1:19" x14ac:dyDescent="0.25">
      <c r="A11" s="10">
        <f t="shared" si="1"/>
        <v>4</v>
      </c>
      <c r="B11" s="246" t="s">
        <v>624</v>
      </c>
      <c r="C11" s="27">
        <v>2.6896E-2</v>
      </c>
      <c r="D11" s="27">
        <v>2.6896E-2</v>
      </c>
      <c r="E11" s="27">
        <v>2.6896E-2</v>
      </c>
      <c r="F11" s="27">
        <v>2.6896E-2</v>
      </c>
      <c r="G11" s="27">
        <v>2.6896E-2</v>
      </c>
      <c r="H11" s="27">
        <v>2.6896E-2</v>
      </c>
      <c r="I11" s="27">
        <v>2.6896E-2</v>
      </c>
      <c r="J11" s="27">
        <v>2.6896E-2</v>
      </c>
      <c r="K11" s="27">
        <v>2.6896E-2</v>
      </c>
      <c r="L11" s="27">
        <v>2.6896E-2</v>
      </c>
      <c r="M11" s="27">
        <v>2.6896E-2</v>
      </c>
      <c r="N11" s="27">
        <v>2.6896E-2</v>
      </c>
      <c r="O11" s="27">
        <v>2.6896E-2</v>
      </c>
      <c r="P11" s="28"/>
    </row>
    <row r="12" spans="1:19" x14ac:dyDescent="0.25">
      <c r="A12" s="10">
        <f t="shared" si="1"/>
        <v>5</v>
      </c>
      <c r="B12" s="246" t="s">
        <v>625</v>
      </c>
      <c r="C12" s="18">
        <f t="shared" ref="C12:O12" si="2">C10*C11</f>
        <v>3214352.3561300798</v>
      </c>
      <c r="D12" s="18">
        <f t="shared" si="2"/>
        <v>0</v>
      </c>
      <c r="E12" s="18">
        <f t="shared" si="2"/>
        <v>0</v>
      </c>
      <c r="F12" s="18">
        <f t="shared" si="2"/>
        <v>0</v>
      </c>
      <c r="G12" s="18">
        <f t="shared" si="2"/>
        <v>0</v>
      </c>
      <c r="H12" s="18">
        <f t="shared" si="2"/>
        <v>0</v>
      </c>
      <c r="I12" s="18">
        <f t="shared" si="2"/>
        <v>0</v>
      </c>
      <c r="J12" s="18">
        <f t="shared" si="2"/>
        <v>0</v>
      </c>
      <c r="K12" s="18">
        <f t="shared" si="2"/>
        <v>0</v>
      </c>
      <c r="L12" s="18">
        <f t="shared" si="2"/>
        <v>0</v>
      </c>
      <c r="M12" s="18">
        <f t="shared" si="2"/>
        <v>0</v>
      </c>
      <c r="N12" s="18">
        <f t="shared" si="2"/>
        <v>0</v>
      </c>
      <c r="O12" s="18">
        <f t="shared" si="2"/>
        <v>0</v>
      </c>
      <c r="P12" s="18"/>
    </row>
    <row r="13" spans="1:19" x14ac:dyDescent="0.25">
      <c r="A13" s="10">
        <f t="shared" si="1"/>
        <v>6</v>
      </c>
    </row>
    <row r="14" spans="1:19" x14ac:dyDescent="0.25">
      <c r="A14" s="10">
        <f t="shared" si="1"/>
        <v>7</v>
      </c>
      <c r="B14" s="432" t="s">
        <v>566</v>
      </c>
      <c r="C14" s="433">
        <v>0</v>
      </c>
      <c r="D14" s="433">
        <v>0</v>
      </c>
      <c r="E14" s="433">
        <v>0</v>
      </c>
      <c r="F14" s="433">
        <v>0</v>
      </c>
      <c r="G14" s="433">
        <v>0</v>
      </c>
      <c r="H14" s="433">
        <v>0</v>
      </c>
      <c r="I14" s="433">
        <v>0</v>
      </c>
      <c r="J14" s="433">
        <v>0</v>
      </c>
      <c r="K14" s="433">
        <v>0</v>
      </c>
      <c r="L14" s="433">
        <v>0</v>
      </c>
      <c r="M14" s="433">
        <v>0</v>
      </c>
      <c r="N14" s="433">
        <v>0</v>
      </c>
      <c r="O14" s="433">
        <v>0</v>
      </c>
    </row>
    <row r="15" spans="1:19" x14ac:dyDescent="0.25">
      <c r="A15" s="10">
        <f t="shared" si="1"/>
        <v>8</v>
      </c>
      <c r="B15" s="246" t="s">
        <v>624</v>
      </c>
      <c r="C15" s="27">
        <v>2.6896E-2</v>
      </c>
      <c r="D15" s="27">
        <v>2.6896E-2</v>
      </c>
      <c r="E15" s="27">
        <v>2.6896E-2</v>
      </c>
      <c r="F15" s="27">
        <v>2.6896E-2</v>
      </c>
      <c r="G15" s="27">
        <v>2.6896E-2</v>
      </c>
      <c r="H15" s="27">
        <v>2.6896E-2</v>
      </c>
      <c r="I15" s="27">
        <v>2.6896E-2</v>
      </c>
      <c r="J15" s="27">
        <v>2.6896E-2</v>
      </c>
      <c r="K15" s="27">
        <v>2.6896E-2</v>
      </c>
      <c r="L15" s="27">
        <v>2.6896E-2</v>
      </c>
      <c r="M15" s="27">
        <v>2.6896E-2</v>
      </c>
      <c r="N15" s="27">
        <v>2.6896E-2</v>
      </c>
      <c r="O15" s="27">
        <v>2.6896E-2</v>
      </c>
    </row>
    <row r="16" spans="1:19" x14ac:dyDescent="0.25">
      <c r="A16" s="10">
        <f t="shared" si="1"/>
        <v>9</v>
      </c>
      <c r="B16" s="246" t="s">
        <v>625</v>
      </c>
      <c r="C16" s="18">
        <f t="shared" ref="C16:O16" si="3">C14*C15</f>
        <v>0</v>
      </c>
      <c r="D16" s="18">
        <f t="shared" si="3"/>
        <v>0</v>
      </c>
      <c r="E16" s="18">
        <f t="shared" si="3"/>
        <v>0</v>
      </c>
      <c r="F16" s="18">
        <f t="shared" si="3"/>
        <v>0</v>
      </c>
      <c r="G16" s="18">
        <f t="shared" si="3"/>
        <v>0</v>
      </c>
      <c r="H16" s="18">
        <f t="shared" si="3"/>
        <v>0</v>
      </c>
      <c r="I16" s="18">
        <f t="shared" si="3"/>
        <v>0</v>
      </c>
      <c r="J16" s="18">
        <f t="shared" si="3"/>
        <v>0</v>
      </c>
      <c r="K16" s="18">
        <f t="shared" si="3"/>
        <v>0</v>
      </c>
      <c r="L16" s="18">
        <f t="shared" si="3"/>
        <v>0</v>
      </c>
      <c r="M16" s="18">
        <f t="shared" si="3"/>
        <v>0</v>
      </c>
      <c r="N16" s="18">
        <f t="shared" si="3"/>
        <v>0</v>
      </c>
      <c r="O16" s="18">
        <f t="shared" si="3"/>
        <v>0</v>
      </c>
    </row>
    <row r="17" spans="1:16" x14ac:dyDescent="0.25">
      <c r="A17" s="10">
        <f t="shared" si="1"/>
        <v>10</v>
      </c>
    </row>
    <row r="18" spans="1:16" x14ac:dyDescent="0.25">
      <c r="A18" s="10">
        <f t="shared" si="1"/>
        <v>11</v>
      </c>
      <c r="B18" s="246" t="s">
        <v>626</v>
      </c>
      <c r="C18" s="18">
        <f>C12+C16</f>
        <v>3214352.3561300798</v>
      </c>
      <c r="D18" s="18">
        <f t="shared" ref="D18:M18" si="4">D12+D16</f>
        <v>0</v>
      </c>
      <c r="E18" s="18">
        <f t="shared" si="4"/>
        <v>0</v>
      </c>
      <c r="F18" s="18">
        <f t="shared" si="4"/>
        <v>0</v>
      </c>
      <c r="G18" s="18">
        <f t="shared" si="4"/>
        <v>0</v>
      </c>
      <c r="H18" s="18">
        <f t="shared" si="4"/>
        <v>0</v>
      </c>
      <c r="I18" s="18">
        <f t="shared" si="4"/>
        <v>0</v>
      </c>
      <c r="J18" s="18">
        <f t="shared" si="4"/>
        <v>0</v>
      </c>
      <c r="K18" s="18">
        <f t="shared" si="4"/>
        <v>0</v>
      </c>
      <c r="L18" s="18">
        <f t="shared" si="4"/>
        <v>0</v>
      </c>
      <c r="M18" s="18">
        <f t="shared" si="4"/>
        <v>0</v>
      </c>
      <c r="N18" s="18">
        <f>N12+N16</f>
        <v>0</v>
      </c>
      <c r="O18" s="18">
        <f>O12+O16</f>
        <v>0</v>
      </c>
    </row>
    <row r="19" spans="1:16" x14ac:dyDescent="0.25">
      <c r="A19" s="10">
        <f t="shared" si="1"/>
        <v>12</v>
      </c>
    </row>
    <row r="20" spans="1:16" x14ac:dyDescent="0.25">
      <c r="A20" s="10">
        <f t="shared" si="1"/>
        <v>13</v>
      </c>
      <c r="B20" s="246" t="s">
        <v>568</v>
      </c>
      <c r="C20" s="18">
        <f>C8-C18</f>
        <v>-37734.403580240905</v>
      </c>
      <c r="D20" s="18">
        <f t="shared" ref="D20:O20" si="5">D8-D18</f>
        <v>7197855.9265863048</v>
      </c>
      <c r="E20" s="18">
        <f t="shared" si="5"/>
        <v>6600315.2367277034</v>
      </c>
      <c r="F20" s="18">
        <f t="shared" si="5"/>
        <v>7223459.9209639924</v>
      </c>
      <c r="G20" s="18">
        <f t="shared" si="5"/>
        <v>5752171.1186450766</v>
      </c>
      <c r="H20" s="18">
        <f t="shared" si="5"/>
        <v>6149126.3629455753</v>
      </c>
      <c r="I20" s="18">
        <f t="shared" si="5"/>
        <v>6548955.7199478066</v>
      </c>
      <c r="J20" s="18">
        <f t="shared" si="5"/>
        <v>6708468.656003085</v>
      </c>
      <c r="K20" s="18">
        <f t="shared" si="5"/>
        <v>6389844.3104158901</v>
      </c>
      <c r="L20" s="18">
        <f t="shared" si="5"/>
        <v>6818699.758621824</v>
      </c>
      <c r="M20" s="18">
        <f t="shared" si="5"/>
        <v>6498686.8444149019</v>
      </c>
      <c r="N20" s="18">
        <f t="shared" si="5"/>
        <v>6632387.3741147527</v>
      </c>
      <c r="O20" s="18">
        <f t="shared" si="5"/>
        <v>7575012.0406957697</v>
      </c>
      <c r="P20" s="18"/>
    </row>
    <row r="21" spans="1:16" x14ac:dyDescent="0.25">
      <c r="A21" s="10">
        <f t="shared" si="1"/>
        <v>14</v>
      </c>
      <c r="C21" s="18"/>
      <c r="D21" s="18"/>
      <c r="E21" s="18"/>
      <c r="F21" s="18"/>
      <c r="G21" s="18"/>
      <c r="H21" s="18"/>
      <c r="I21" s="18"/>
      <c r="J21" s="18"/>
      <c r="K21" s="18"/>
      <c r="L21" s="18"/>
      <c r="M21" s="18"/>
      <c r="N21" s="18"/>
      <c r="O21" s="18"/>
      <c r="P21" s="18"/>
    </row>
    <row r="22" spans="1:16" x14ac:dyDescent="0.25">
      <c r="A22" s="10">
        <f t="shared" si="1"/>
        <v>15</v>
      </c>
      <c r="B22" s="246" t="s">
        <v>603</v>
      </c>
      <c r="C22" s="18">
        <v>-63.040750500000001</v>
      </c>
      <c r="D22" s="18">
        <v>12012.026051041668</v>
      </c>
      <c r="E22" s="18">
        <v>35282.874559375006</v>
      </c>
      <c r="F22" s="18">
        <v>58596.904643750015</v>
      </c>
      <c r="G22" s="18">
        <v>80480.525350000025</v>
      </c>
      <c r="H22" s="18">
        <v>100552.26438125002</v>
      </c>
      <c r="I22" s="18">
        <v>121967.79408958335</v>
      </c>
      <c r="J22" s="18">
        <v>144326.66401562502</v>
      </c>
      <c r="K22" s="18">
        <v>166417.18986250003</v>
      </c>
      <c r="L22" s="18">
        <v>188693.62232604169</v>
      </c>
      <c r="M22" s="18">
        <v>211153.61956770837</v>
      </c>
      <c r="N22" s="18">
        <v>233299.39782291671</v>
      </c>
      <c r="O22" s="18">
        <v>257260.41668750005</v>
      </c>
      <c r="P22" s="36"/>
    </row>
    <row r="23" spans="1:16" x14ac:dyDescent="0.25">
      <c r="A23" s="10">
        <f t="shared" si="1"/>
        <v>16</v>
      </c>
    </row>
    <row r="24" spans="1:16" x14ac:dyDescent="0.25">
      <c r="A24" s="10">
        <f t="shared" si="1"/>
        <v>17</v>
      </c>
      <c r="B24" s="246" t="s">
        <v>604</v>
      </c>
      <c r="C24" s="18">
        <f>C20+C22</f>
        <v>-37797.444330740902</v>
      </c>
      <c r="D24" s="18">
        <f t="shared" ref="D24:O24" si="6">C24+D20+D22</f>
        <v>7172070.5083066057</v>
      </c>
      <c r="E24" s="18">
        <f t="shared" si="6"/>
        <v>13807668.619593684</v>
      </c>
      <c r="F24" s="18">
        <f t="shared" si="6"/>
        <v>21089725.445201427</v>
      </c>
      <c r="G24" s="18">
        <f t="shared" si="6"/>
        <v>26922377.089196503</v>
      </c>
      <c r="H24" s="18">
        <f t="shared" si="6"/>
        <v>33172055.716523327</v>
      </c>
      <c r="I24" s="18">
        <f t="shared" si="6"/>
        <v>39842979.23056072</v>
      </c>
      <c r="J24" s="18">
        <f t="shared" si="6"/>
        <v>46695774.550579436</v>
      </c>
      <c r="K24" s="18">
        <f t="shared" si="6"/>
        <v>53252036.05085782</v>
      </c>
      <c r="L24" s="18">
        <f t="shared" si="6"/>
        <v>60259429.431805685</v>
      </c>
      <c r="M24" s="18">
        <f t="shared" si="6"/>
        <v>66969269.895788297</v>
      </c>
      <c r="N24" s="18">
        <f t="shared" si="6"/>
        <v>73834956.667725965</v>
      </c>
      <c r="O24" s="18">
        <f t="shared" si="6"/>
        <v>81667229.12510924</v>
      </c>
    </row>
    <row r="25" spans="1:16" x14ac:dyDescent="0.25">
      <c r="A25" s="10">
        <f t="shared" si="1"/>
        <v>18</v>
      </c>
    </row>
    <row r="26" spans="1:16" x14ac:dyDescent="0.25">
      <c r="A26" s="10">
        <f t="shared" si="1"/>
        <v>19</v>
      </c>
      <c r="B26" s="435" t="s">
        <v>571</v>
      </c>
      <c r="C26" s="436">
        <v>0</v>
      </c>
      <c r="D26" s="436">
        <v>0</v>
      </c>
      <c r="E26" s="436">
        <v>0</v>
      </c>
      <c r="F26" s="436">
        <v>0</v>
      </c>
      <c r="G26" s="436">
        <v>0</v>
      </c>
      <c r="H26" s="436">
        <v>0</v>
      </c>
      <c r="I26" s="436">
        <v>0</v>
      </c>
      <c r="J26" s="436">
        <v>0</v>
      </c>
      <c r="K26" s="436">
        <v>0</v>
      </c>
      <c r="L26" s="436">
        <v>0</v>
      </c>
      <c r="M26" s="436">
        <v>0</v>
      </c>
      <c r="N26" s="436">
        <v>0</v>
      </c>
      <c r="O26" s="436">
        <v>0</v>
      </c>
    </row>
    <row r="27" spans="1:16" x14ac:dyDescent="0.25">
      <c r="A27" s="10">
        <f t="shared" si="1"/>
        <v>20</v>
      </c>
      <c r="C27" s="27"/>
      <c r="D27" s="27"/>
      <c r="E27" s="27"/>
      <c r="F27" s="27"/>
      <c r="G27" s="27"/>
      <c r="H27" s="27"/>
      <c r="I27" s="27"/>
      <c r="J27" s="27"/>
      <c r="K27" s="27"/>
      <c r="L27" s="27"/>
      <c r="M27" s="27"/>
      <c r="N27" s="27"/>
      <c r="O27" s="27"/>
    </row>
    <row r="28" spans="1:16" x14ac:dyDescent="0.25">
      <c r="A28" s="10">
        <f t="shared" si="1"/>
        <v>21</v>
      </c>
      <c r="B28" s="435" t="s">
        <v>605</v>
      </c>
      <c r="C28" s="436">
        <v>0</v>
      </c>
      <c r="D28" s="436">
        <v>0</v>
      </c>
      <c r="E28" s="436">
        <v>0</v>
      </c>
      <c r="F28" s="436">
        <v>0</v>
      </c>
      <c r="G28" s="436">
        <v>0</v>
      </c>
      <c r="H28" s="436">
        <v>0</v>
      </c>
      <c r="I28" s="436">
        <v>0</v>
      </c>
      <c r="J28" s="436">
        <v>0</v>
      </c>
      <c r="K28" s="436">
        <v>0</v>
      </c>
      <c r="L28" s="436">
        <v>0</v>
      </c>
      <c r="M28" s="436">
        <v>0</v>
      </c>
      <c r="N28" s="436">
        <v>0</v>
      </c>
      <c r="O28" s="436">
        <v>0</v>
      </c>
    </row>
    <row r="29" spans="1:16" x14ac:dyDescent="0.25">
      <c r="A29" s="10">
        <f t="shared" si="1"/>
        <v>22</v>
      </c>
      <c r="C29" s="18"/>
      <c r="D29" s="18"/>
      <c r="E29" s="18"/>
      <c r="F29" s="18"/>
      <c r="G29" s="18"/>
      <c r="H29" s="18"/>
      <c r="I29" s="18"/>
      <c r="J29" s="18"/>
      <c r="K29" s="18"/>
      <c r="L29" s="18"/>
      <c r="M29" s="18"/>
      <c r="N29" s="18"/>
      <c r="O29" s="18"/>
    </row>
    <row r="30" spans="1:16" x14ac:dyDescent="0.25">
      <c r="A30" s="10">
        <f t="shared" si="1"/>
        <v>23</v>
      </c>
      <c r="B30" s="246" t="s">
        <v>292</v>
      </c>
      <c r="C30" s="18">
        <f>(C10*C26)+(C14*C28)</f>
        <v>0</v>
      </c>
      <c r="D30" s="18">
        <f t="shared" ref="D30:O30" si="7">(D10*D26)+(D14*D28)</f>
        <v>0</v>
      </c>
      <c r="E30" s="18">
        <f t="shared" si="7"/>
        <v>0</v>
      </c>
      <c r="F30" s="18">
        <f t="shared" si="7"/>
        <v>0</v>
      </c>
      <c r="G30" s="18">
        <f t="shared" si="7"/>
        <v>0</v>
      </c>
      <c r="H30" s="18">
        <f t="shared" si="7"/>
        <v>0</v>
      </c>
      <c r="I30" s="18">
        <f t="shared" si="7"/>
        <v>0</v>
      </c>
      <c r="J30" s="18">
        <f t="shared" si="7"/>
        <v>0</v>
      </c>
      <c r="K30" s="18">
        <f t="shared" si="7"/>
        <v>0</v>
      </c>
      <c r="L30" s="18">
        <f t="shared" si="7"/>
        <v>0</v>
      </c>
      <c r="M30" s="18">
        <f t="shared" si="7"/>
        <v>0</v>
      </c>
      <c r="N30" s="18">
        <f t="shared" si="7"/>
        <v>0</v>
      </c>
      <c r="O30" s="18">
        <f t="shared" si="7"/>
        <v>0</v>
      </c>
    </row>
    <row r="31" spans="1:16" x14ac:dyDescent="0.25">
      <c r="A31" s="10">
        <f t="shared" si="1"/>
        <v>24</v>
      </c>
      <c r="C31" s="18"/>
      <c r="D31" s="18"/>
      <c r="E31" s="18"/>
      <c r="F31" s="18"/>
      <c r="G31" s="18"/>
      <c r="H31" s="18"/>
      <c r="I31" s="18"/>
      <c r="J31" s="18"/>
      <c r="K31" s="18"/>
      <c r="L31" s="18"/>
      <c r="M31" s="18"/>
      <c r="N31" s="18"/>
      <c r="O31" s="18"/>
    </row>
    <row r="32" spans="1:16" x14ac:dyDescent="0.25">
      <c r="A32" s="10">
        <f t="shared" si="1"/>
        <v>25</v>
      </c>
      <c r="B32" s="246" t="s">
        <v>606</v>
      </c>
      <c r="C32" s="18">
        <f>C24-C30</f>
        <v>-37797.444330740902</v>
      </c>
      <c r="D32" s="18">
        <f>C32+D20+D22-D30</f>
        <v>7172070.5083066057</v>
      </c>
      <c r="E32" s="18">
        <f t="shared" ref="E32:O32" si="8">D32+E20+E22-E30</f>
        <v>13807668.619593684</v>
      </c>
      <c r="F32" s="18">
        <f t="shared" si="8"/>
        <v>21089725.445201427</v>
      </c>
      <c r="G32" s="18">
        <f t="shared" si="8"/>
        <v>26922377.089196503</v>
      </c>
      <c r="H32" s="18">
        <f t="shared" si="8"/>
        <v>33172055.716523327</v>
      </c>
      <c r="I32" s="18">
        <f t="shared" si="8"/>
        <v>39842979.23056072</v>
      </c>
      <c r="J32" s="18">
        <f t="shared" si="8"/>
        <v>46695774.550579436</v>
      </c>
      <c r="K32" s="18">
        <f t="shared" si="8"/>
        <v>53252036.05085782</v>
      </c>
      <c r="L32" s="18">
        <f t="shared" si="8"/>
        <v>60259429.431805685</v>
      </c>
      <c r="M32" s="18">
        <f t="shared" si="8"/>
        <v>66969269.895788297</v>
      </c>
      <c r="N32" s="18">
        <f t="shared" si="8"/>
        <v>73834956.667725965</v>
      </c>
      <c r="O32" s="18">
        <f t="shared" si="8"/>
        <v>81667229.12510924</v>
      </c>
    </row>
    <row r="33" spans="1:15" x14ac:dyDescent="0.25">
      <c r="A33" s="10">
        <f t="shared" si="1"/>
        <v>26</v>
      </c>
      <c r="C33" s="18"/>
      <c r="D33" s="18"/>
      <c r="E33" s="18"/>
      <c r="F33" s="18"/>
      <c r="G33" s="18"/>
      <c r="H33" s="18"/>
      <c r="I33" s="18"/>
      <c r="J33" s="18"/>
      <c r="K33" s="18"/>
      <c r="L33" s="18"/>
      <c r="M33" s="18"/>
      <c r="N33" s="18"/>
      <c r="O33" s="18"/>
    </row>
    <row r="34" spans="1:15" x14ac:dyDescent="0.25">
      <c r="A34" s="10">
        <f t="shared" si="1"/>
        <v>27</v>
      </c>
      <c r="B34" s="437" t="s">
        <v>608</v>
      </c>
      <c r="C34" s="438">
        <v>0.95238599999999995</v>
      </c>
      <c r="D34" s="438">
        <v>0.95238599999999995</v>
      </c>
      <c r="E34" s="438">
        <v>0.95238599999999995</v>
      </c>
      <c r="F34" s="438">
        <v>0.95238599999999995</v>
      </c>
      <c r="G34" s="438">
        <v>0.95238599999999995</v>
      </c>
      <c r="H34" s="438">
        <v>0.95238599999999995</v>
      </c>
      <c r="I34" s="438">
        <v>0.95238599999999995</v>
      </c>
      <c r="J34" s="438">
        <v>0.95238599999999995</v>
      </c>
      <c r="K34" s="438">
        <v>0.95238599999999995</v>
      </c>
      <c r="L34" s="438">
        <v>0.95238599999999995</v>
      </c>
      <c r="M34" s="438">
        <v>0.95238599999999995</v>
      </c>
      <c r="N34" s="438">
        <v>0.95238599999999995</v>
      </c>
      <c r="O34" s="438">
        <v>0.95238599999999995</v>
      </c>
    </row>
    <row r="35" spans="1:15" x14ac:dyDescent="0.25">
      <c r="A35" s="10">
        <f t="shared" si="1"/>
        <v>28</v>
      </c>
      <c r="C35" s="28"/>
      <c r="D35" s="28"/>
      <c r="E35" s="28"/>
      <c r="F35" s="28"/>
      <c r="G35" s="28"/>
      <c r="H35" s="28"/>
      <c r="I35" s="28"/>
      <c r="J35" s="28"/>
      <c r="K35" s="28"/>
      <c r="L35" s="28"/>
      <c r="M35" s="28"/>
      <c r="N35" s="28"/>
      <c r="O35" s="28"/>
    </row>
    <row r="36" spans="1:15" ht="13.8" thickBot="1" x14ac:dyDescent="0.3">
      <c r="A36" s="10">
        <f t="shared" si="1"/>
        <v>29</v>
      </c>
      <c r="B36" s="246" t="s">
        <v>609</v>
      </c>
      <c r="C36" s="439">
        <f>ROUND(C20*C34,2)</f>
        <v>-35937.72</v>
      </c>
      <c r="D36" s="439">
        <f t="shared" ref="D36:O36" si="9">ROUND(D20*D34,2)</f>
        <v>6855137.21</v>
      </c>
      <c r="E36" s="439">
        <f t="shared" si="9"/>
        <v>6286047.8300000001</v>
      </c>
      <c r="F36" s="439">
        <f t="shared" si="9"/>
        <v>6879522.0999999996</v>
      </c>
      <c r="G36" s="439">
        <f t="shared" si="9"/>
        <v>5478287.2400000002</v>
      </c>
      <c r="H36" s="439">
        <f t="shared" si="9"/>
        <v>5856341.8600000003</v>
      </c>
      <c r="I36" s="439">
        <f t="shared" si="9"/>
        <v>6237133.7400000002</v>
      </c>
      <c r="J36" s="439">
        <f t="shared" si="9"/>
        <v>6389051.6299999999</v>
      </c>
      <c r="K36" s="439">
        <f t="shared" si="9"/>
        <v>6085598.2599999998</v>
      </c>
      <c r="L36" s="439">
        <f t="shared" si="9"/>
        <v>6494034.1900000004</v>
      </c>
      <c r="M36" s="439">
        <f t="shared" si="9"/>
        <v>6189258.3700000001</v>
      </c>
      <c r="N36" s="439">
        <f t="shared" si="9"/>
        <v>6316592.8799999999</v>
      </c>
      <c r="O36" s="439">
        <f t="shared" si="9"/>
        <v>7214335.4199999999</v>
      </c>
    </row>
    <row r="37" spans="1:15" x14ac:dyDescent="0.25">
      <c r="A37" s="10">
        <f t="shared" si="1"/>
        <v>30</v>
      </c>
    </row>
    <row r="38" spans="1:15" ht="13.8" thickBot="1" x14ac:dyDescent="0.3">
      <c r="A38" s="10">
        <f t="shared" si="1"/>
        <v>31</v>
      </c>
      <c r="B38" s="246" t="s">
        <v>610</v>
      </c>
      <c r="C38" s="439">
        <f>ROUND(C30*C34,2)</f>
        <v>0</v>
      </c>
      <c r="D38" s="439">
        <f t="shared" ref="D38:O38" si="10">ROUND(D30*D34,2)</f>
        <v>0</v>
      </c>
      <c r="E38" s="439">
        <f t="shared" si="10"/>
        <v>0</v>
      </c>
      <c r="F38" s="439">
        <f t="shared" si="10"/>
        <v>0</v>
      </c>
      <c r="G38" s="439">
        <f t="shared" si="10"/>
        <v>0</v>
      </c>
      <c r="H38" s="439">
        <f t="shared" si="10"/>
        <v>0</v>
      </c>
      <c r="I38" s="439">
        <f t="shared" si="10"/>
        <v>0</v>
      </c>
      <c r="J38" s="439">
        <f t="shared" si="10"/>
        <v>0</v>
      </c>
      <c r="K38" s="439">
        <f t="shared" si="10"/>
        <v>0</v>
      </c>
      <c r="L38" s="439">
        <f t="shared" si="10"/>
        <v>0</v>
      </c>
      <c r="M38" s="439">
        <f t="shared" si="10"/>
        <v>0</v>
      </c>
      <c r="N38" s="439">
        <f t="shared" si="10"/>
        <v>0</v>
      </c>
      <c r="O38" s="439">
        <f t="shared" si="10"/>
        <v>0</v>
      </c>
    </row>
    <row r="39" spans="1:15" x14ac:dyDescent="0.25">
      <c r="A39" s="10">
        <f t="shared" si="1"/>
        <v>32</v>
      </c>
    </row>
    <row r="40" spans="1:15" s="432" customFormat="1" x14ac:dyDescent="0.25">
      <c r="A40" s="10">
        <f t="shared" si="1"/>
        <v>33</v>
      </c>
      <c r="B40" s="432" t="s">
        <v>620</v>
      </c>
    </row>
    <row r="41" spans="1:15" s="435" customFormat="1" x14ac:dyDescent="0.25">
      <c r="A41" s="10">
        <f t="shared" si="1"/>
        <v>34</v>
      </c>
      <c r="B41" s="435" t="s">
        <v>612</v>
      </c>
    </row>
    <row r="42" spans="1:15" s="437" customFormat="1" x14ac:dyDescent="0.25">
      <c r="A42" s="10">
        <f t="shared" si="1"/>
        <v>35</v>
      </c>
      <c r="B42" s="437" t="s">
        <v>613</v>
      </c>
    </row>
    <row r="43" spans="1:15" x14ac:dyDescent="0.25">
      <c r="A43" s="414"/>
    </row>
    <row r="44" spans="1:15" x14ac:dyDescent="0.25">
      <c r="A44" s="10"/>
    </row>
    <row r="45" spans="1:15" x14ac:dyDescent="0.25">
      <c r="A45" s="10"/>
      <c r="I45" s="18"/>
    </row>
    <row r="46" spans="1:15" x14ac:dyDescent="0.25">
      <c r="A46" s="10"/>
    </row>
    <row r="47" spans="1:15" x14ac:dyDescent="0.25">
      <c r="A47" s="10"/>
    </row>
    <row r="48" spans="1:15" x14ac:dyDescent="0.25">
      <c r="A48" s="10"/>
    </row>
    <row r="49" spans="1:1" x14ac:dyDescent="0.25">
      <c r="A49" s="10"/>
    </row>
    <row r="50" spans="1:1" x14ac:dyDescent="0.25">
      <c r="A50" s="10"/>
    </row>
    <row r="51" spans="1:1" x14ac:dyDescent="0.25">
      <c r="A51" s="10"/>
    </row>
    <row r="52" spans="1:1" x14ac:dyDescent="0.25">
      <c r="A52" s="10"/>
    </row>
    <row r="53" spans="1:1" x14ac:dyDescent="0.25">
      <c r="A53" s="10"/>
    </row>
    <row r="54" spans="1:1" x14ac:dyDescent="0.25">
      <c r="A54" s="10"/>
    </row>
    <row r="55" spans="1:1" x14ac:dyDescent="0.25">
      <c r="A55" s="10"/>
    </row>
    <row r="56" spans="1:1" x14ac:dyDescent="0.25">
      <c r="A56" s="10"/>
    </row>
    <row r="57" spans="1:1" x14ac:dyDescent="0.25">
      <c r="A57" s="10"/>
    </row>
    <row r="58" spans="1:1" x14ac:dyDescent="0.25">
      <c r="A58" s="10"/>
    </row>
    <row r="59" spans="1:1" x14ac:dyDescent="0.25">
      <c r="A59" s="10"/>
    </row>
    <row r="60" spans="1:1" x14ac:dyDescent="0.25">
      <c r="A60" s="10"/>
    </row>
    <row r="61" spans="1:1" x14ac:dyDescent="0.25">
      <c r="A61" s="10"/>
    </row>
    <row r="62" spans="1:1" x14ac:dyDescent="0.25">
      <c r="A62" s="10"/>
    </row>
    <row r="63" spans="1:1" x14ac:dyDescent="0.25">
      <c r="A63" s="10"/>
    </row>
    <row r="64" spans="1:1" x14ac:dyDescent="0.25">
      <c r="A64" s="10"/>
    </row>
    <row r="65" spans="1:1" x14ac:dyDescent="0.25">
      <c r="A65" s="10"/>
    </row>
    <row r="66" spans="1:1" x14ac:dyDescent="0.25">
      <c r="A66" s="10"/>
    </row>
    <row r="67" spans="1:1" x14ac:dyDescent="0.25">
      <c r="A67" s="10"/>
    </row>
    <row r="68" spans="1:1" x14ac:dyDescent="0.25">
      <c r="A68" s="10"/>
    </row>
    <row r="69" spans="1:1" x14ac:dyDescent="0.25">
      <c r="A69" s="10"/>
    </row>
    <row r="70" spans="1:1" x14ac:dyDescent="0.25">
      <c r="A70" s="10"/>
    </row>
    <row r="71" spans="1:1" x14ac:dyDescent="0.25">
      <c r="A71" s="10"/>
    </row>
    <row r="72" spans="1:1" x14ac:dyDescent="0.25">
      <c r="A72" s="10"/>
    </row>
    <row r="73" spans="1:1" x14ac:dyDescent="0.25">
      <c r="A73" s="10"/>
    </row>
    <row r="74" spans="1:1" x14ac:dyDescent="0.25">
      <c r="A74" s="10"/>
    </row>
    <row r="75" spans="1:1" x14ac:dyDescent="0.25">
      <c r="A75" s="10"/>
    </row>
    <row r="76" spans="1:1" x14ac:dyDescent="0.25">
      <c r="A76" s="10"/>
    </row>
    <row r="77" spans="1:1" x14ac:dyDescent="0.25">
      <c r="A77" s="10"/>
    </row>
    <row r="78" spans="1:1" x14ac:dyDescent="0.25">
      <c r="A78" s="10"/>
    </row>
    <row r="79" spans="1:1" x14ac:dyDescent="0.25">
      <c r="A79" s="10"/>
    </row>
    <row r="80" spans="1:1" x14ac:dyDescent="0.25">
      <c r="A80" s="10"/>
    </row>
    <row r="81" spans="1:1" x14ac:dyDescent="0.25">
      <c r="A81" s="10"/>
    </row>
    <row r="82" spans="1:1" x14ac:dyDescent="0.25">
      <c r="A82" s="10"/>
    </row>
    <row r="83" spans="1:1" x14ac:dyDescent="0.25">
      <c r="A83" s="10"/>
    </row>
    <row r="84" spans="1:1" x14ac:dyDescent="0.25">
      <c r="A84" s="10"/>
    </row>
    <row r="85" spans="1:1" x14ac:dyDescent="0.25">
      <c r="A85" s="10"/>
    </row>
    <row r="86" spans="1:1" x14ac:dyDescent="0.25">
      <c r="A86" s="10"/>
    </row>
    <row r="87" spans="1:1" x14ac:dyDescent="0.25">
      <c r="A87" s="10"/>
    </row>
  </sheetData>
  <printOptions horizontalCentered="1"/>
  <pageMargins left="0.45" right="0.45" top="0.75" bottom="0.75" header="0.3" footer="0.3"/>
  <pageSetup scale="55" orientation="landscape" blackAndWhite="1" horizontalDpi="1200" verticalDpi="1200" r:id="rId1"/>
  <headerFooter>
    <oddHeader>&amp;RAdvice No. 2018-xx
Workpaper No. 14</oddHeader>
    <oddFooter>&amp;L&amp;F
&amp;A&amp;R&amp;D</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S87"/>
  <sheetViews>
    <sheetView zoomScaleNormal="100" workbookViewId="0">
      <pane xSplit="2" ySplit="6" topLeftCell="C7" activePane="bottomRight" state="frozen"/>
      <selection activeCell="C48" sqref="C48"/>
      <selection pane="topRight" activeCell="C48" sqref="C48"/>
      <selection pane="bottomLeft" activeCell="C48" sqref="C48"/>
      <selection pane="bottomRight" activeCell="C48" sqref="C48"/>
    </sheetView>
  </sheetViews>
  <sheetFormatPr defaultColWidth="9.109375" defaultRowHeight="13.2" x14ac:dyDescent="0.25"/>
  <cols>
    <col min="1" max="1" width="5.5546875" style="246" bestFit="1" customWidth="1"/>
    <col min="2" max="2" width="41" style="246" customWidth="1"/>
    <col min="3" max="14" width="14.109375" style="246" customWidth="1"/>
    <col min="15" max="15" width="14.33203125" style="246" customWidth="1"/>
    <col min="16" max="16" width="12.33203125" style="246" customWidth="1"/>
    <col min="17" max="16384" width="9.109375" style="246"/>
  </cols>
  <sheetData>
    <row r="1" spans="1:19" x14ac:dyDescent="0.25">
      <c r="A1" s="275" t="s">
        <v>0</v>
      </c>
      <c r="B1" s="275"/>
      <c r="C1" s="275"/>
      <c r="D1" s="275"/>
      <c r="E1" s="275"/>
      <c r="F1" s="275"/>
      <c r="G1" s="275"/>
      <c r="H1" s="275"/>
      <c r="I1" s="275"/>
      <c r="J1" s="275"/>
      <c r="K1" s="275"/>
      <c r="L1" s="275"/>
      <c r="M1" s="275"/>
      <c r="N1" s="275"/>
    </row>
    <row r="2" spans="1:19" x14ac:dyDescent="0.25">
      <c r="A2" s="275" t="s">
        <v>1</v>
      </c>
      <c r="B2" s="275"/>
      <c r="C2" s="275"/>
      <c r="D2" s="275"/>
      <c r="E2" s="275"/>
      <c r="F2" s="275"/>
      <c r="G2" s="275"/>
      <c r="H2" s="275"/>
      <c r="I2" s="275"/>
      <c r="J2" s="275"/>
      <c r="K2" s="275"/>
      <c r="L2" s="275"/>
      <c r="M2" s="275"/>
      <c r="N2" s="275"/>
    </row>
    <row r="3" spans="1:19" x14ac:dyDescent="0.25">
      <c r="A3" s="275" t="s">
        <v>621</v>
      </c>
      <c r="B3" s="275"/>
      <c r="C3" s="275"/>
      <c r="D3" s="275"/>
      <c r="E3" s="275"/>
      <c r="F3" s="275"/>
      <c r="G3" s="275"/>
      <c r="H3" s="275"/>
      <c r="I3" s="275"/>
      <c r="J3" s="275"/>
      <c r="K3" s="275"/>
      <c r="L3" s="275"/>
      <c r="M3" s="275"/>
      <c r="N3" s="275"/>
    </row>
    <row r="4" spans="1:19" x14ac:dyDescent="0.25">
      <c r="A4" s="275" t="s">
        <v>389</v>
      </c>
      <c r="B4" s="275"/>
      <c r="C4" s="275"/>
      <c r="D4" s="275"/>
      <c r="E4" s="275"/>
      <c r="F4" s="275"/>
      <c r="G4" s="275"/>
      <c r="H4" s="275"/>
      <c r="I4" s="275"/>
      <c r="J4" s="275"/>
      <c r="K4" s="275"/>
      <c r="L4" s="275"/>
      <c r="M4" s="275"/>
      <c r="N4" s="275"/>
      <c r="O4" s="275"/>
      <c r="P4" s="275"/>
    </row>
    <row r="5" spans="1:19" x14ac:dyDescent="0.25">
      <c r="C5" s="428"/>
    </row>
    <row r="6" spans="1:19" ht="25.5" customHeight="1" x14ac:dyDescent="0.25">
      <c r="A6" s="429" t="s">
        <v>56</v>
      </c>
      <c r="B6" s="383"/>
      <c r="C6" s="384">
        <v>43070</v>
      </c>
      <c r="D6" s="384">
        <f t="shared" ref="D6:O6" si="0">EDATE(C6,1)</f>
        <v>43101</v>
      </c>
      <c r="E6" s="384">
        <f t="shared" si="0"/>
        <v>43132</v>
      </c>
      <c r="F6" s="384">
        <f t="shared" si="0"/>
        <v>43160</v>
      </c>
      <c r="G6" s="384">
        <f t="shared" si="0"/>
        <v>43191</v>
      </c>
      <c r="H6" s="384">
        <f t="shared" si="0"/>
        <v>43221</v>
      </c>
      <c r="I6" s="384">
        <f t="shared" si="0"/>
        <v>43252</v>
      </c>
      <c r="J6" s="384">
        <f t="shared" si="0"/>
        <v>43282</v>
      </c>
      <c r="K6" s="384">
        <f t="shared" si="0"/>
        <v>43313</v>
      </c>
      <c r="L6" s="384">
        <f t="shared" si="0"/>
        <v>43344</v>
      </c>
      <c r="M6" s="384">
        <f t="shared" si="0"/>
        <v>43374</v>
      </c>
      <c r="N6" s="384">
        <f t="shared" si="0"/>
        <v>43405</v>
      </c>
      <c r="O6" s="384">
        <f t="shared" si="0"/>
        <v>43435</v>
      </c>
      <c r="P6" s="430"/>
      <c r="Q6" s="431"/>
      <c r="R6" s="431"/>
      <c r="S6" s="431"/>
    </row>
    <row r="7" spans="1:19" x14ac:dyDescent="0.25">
      <c r="A7" s="10"/>
      <c r="B7" s="10"/>
      <c r="C7" s="10"/>
      <c r="D7" s="10"/>
      <c r="E7" s="10"/>
      <c r="F7" s="10"/>
      <c r="G7" s="10"/>
      <c r="H7" s="10"/>
      <c r="I7" s="10"/>
      <c r="J7" s="10"/>
      <c r="K7" s="10"/>
      <c r="L7" s="10"/>
      <c r="M7" s="10"/>
      <c r="N7" s="10"/>
      <c r="O7" s="10"/>
    </row>
    <row r="8" spans="1:19" x14ac:dyDescent="0.25">
      <c r="A8" s="10">
        <v>1</v>
      </c>
      <c r="B8" s="246" t="s">
        <v>623</v>
      </c>
      <c r="C8" s="18">
        <v>597983.92571404867</v>
      </c>
      <c r="D8" s="18">
        <v>1434327.8644169222</v>
      </c>
      <c r="E8" s="18">
        <v>1128023.1217243255</v>
      </c>
      <c r="F8" s="18">
        <v>1149532.8493864734</v>
      </c>
      <c r="G8" s="18">
        <v>1147498.1704503982</v>
      </c>
      <c r="H8" s="18">
        <v>1469898.6546993111</v>
      </c>
      <c r="I8" s="18">
        <v>1250243.1793726198</v>
      </c>
      <c r="J8" s="18">
        <v>1258698.2518576353</v>
      </c>
      <c r="K8" s="18">
        <v>1626107.4706731471</v>
      </c>
      <c r="L8" s="18">
        <v>1157573.1459075746</v>
      </c>
      <c r="M8" s="18">
        <v>1333253.4791929605</v>
      </c>
      <c r="N8" s="18">
        <v>1215285.5198475821</v>
      </c>
      <c r="O8" s="18">
        <v>1425961.6690104236</v>
      </c>
      <c r="P8" s="18"/>
    </row>
    <row r="9" spans="1:19" x14ac:dyDescent="0.25">
      <c r="A9" s="10">
        <f t="shared" ref="A9:A42" si="1">A8+1</f>
        <v>2</v>
      </c>
    </row>
    <row r="10" spans="1:19" x14ac:dyDescent="0.25">
      <c r="A10" s="10">
        <f t="shared" si="1"/>
        <v>3</v>
      </c>
      <c r="B10" s="432" t="s">
        <v>564</v>
      </c>
      <c r="C10" s="433">
        <v>18431024.893425465</v>
      </c>
      <c r="D10" s="433"/>
      <c r="E10" s="433"/>
      <c r="F10" s="433"/>
      <c r="G10" s="433"/>
      <c r="H10" s="433"/>
      <c r="I10" s="433"/>
      <c r="J10" s="433"/>
      <c r="K10" s="433"/>
      <c r="L10" s="433"/>
      <c r="M10" s="433"/>
      <c r="N10" s="433"/>
      <c r="O10" s="433"/>
      <c r="P10" s="434"/>
    </row>
    <row r="11" spans="1:19" x14ac:dyDescent="0.25">
      <c r="A11" s="10">
        <f t="shared" si="1"/>
        <v>4</v>
      </c>
      <c r="B11" s="246" t="s">
        <v>624</v>
      </c>
      <c r="C11" s="27">
        <v>2.5087999999999999E-2</v>
      </c>
      <c r="D11" s="27">
        <v>2.5087999999999999E-2</v>
      </c>
      <c r="E11" s="27">
        <v>2.5087999999999999E-2</v>
      </c>
      <c r="F11" s="27">
        <v>2.5087999999999999E-2</v>
      </c>
      <c r="G11" s="27">
        <v>2.5087999999999999E-2</v>
      </c>
      <c r="H11" s="27">
        <v>2.5087999999999999E-2</v>
      </c>
      <c r="I11" s="27">
        <v>2.5087999999999999E-2</v>
      </c>
      <c r="J11" s="27">
        <v>2.5087999999999999E-2</v>
      </c>
      <c r="K11" s="27">
        <v>2.5087999999999999E-2</v>
      </c>
      <c r="L11" s="27">
        <v>2.5087999999999999E-2</v>
      </c>
      <c r="M11" s="27">
        <v>2.5087999999999999E-2</v>
      </c>
      <c r="N11" s="27">
        <v>2.5087999999999999E-2</v>
      </c>
      <c r="O11" s="27">
        <v>2.5087999999999999E-2</v>
      </c>
      <c r="P11" s="28"/>
    </row>
    <row r="12" spans="1:19" x14ac:dyDescent="0.25">
      <c r="A12" s="10">
        <f t="shared" si="1"/>
        <v>5</v>
      </c>
      <c r="B12" s="246" t="s">
        <v>625</v>
      </c>
      <c r="C12" s="18">
        <f t="shared" ref="C12:O12" si="2">C10*C11</f>
        <v>462397.55252625805</v>
      </c>
      <c r="D12" s="18">
        <f t="shared" si="2"/>
        <v>0</v>
      </c>
      <c r="E12" s="18">
        <f t="shared" si="2"/>
        <v>0</v>
      </c>
      <c r="F12" s="18">
        <f t="shared" si="2"/>
        <v>0</v>
      </c>
      <c r="G12" s="18">
        <f t="shared" si="2"/>
        <v>0</v>
      </c>
      <c r="H12" s="18">
        <f t="shared" si="2"/>
        <v>0</v>
      </c>
      <c r="I12" s="18">
        <f t="shared" si="2"/>
        <v>0</v>
      </c>
      <c r="J12" s="18">
        <f t="shared" si="2"/>
        <v>0</v>
      </c>
      <c r="K12" s="18">
        <f t="shared" si="2"/>
        <v>0</v>
      </c>
      <c r="L12" s="18">
        <f t="shared" si="2"/>
        <v>0</v>
      </c>
      <c r="M12" s="18">
        <f t="shared" si="2"/>
        <v>0</v>
      </c>
      <c r="N12" s="18">
        <f t="shared" si="2"/>
        <v>0</v>
      </c>
      <c r="O12" s="18">
        <f t="shared" si="2"/>
        <v>0</v>
      </c>
      <c r="P12" s="18"/>
    </row>
    <row r="13" spans="1:19" x14ac:dyDescent="0.25">
      <c r="A13" s="10">
        <f t="shared" si="1"/>
        <v>6</v>
      </c>
    </row>
    <row r="14" spans="1:19" x14ac:dyDescent="0.25">
      <c r="A14" s="10">
        <f t="shared" si="1"/>
        <v>7</v>
      </c>
      <c r="B14" s="432" t="s">
        <v>566</v>
      </c>
      <c r="C14" s="433">
        <v>0</v>
      </c>
      <c r="D14" s="433">
        <v>0</v>
      </c>
      <c r="E14" s="433">
        <v>0</v>
      </c>
      <c r="F14" s="433">
        <v>0</v>
      </c>
      <c r="G14" s="433">
        <v>0</v>
      </c>
      <c r="H14" s="433">
        <v>0</v>
      </c>
      <c r="I14" s="433">
        <v>0</v>
      </c>
      <c r="J14" s="433">
        <v>0</v>
      </c>
      <c r="K14" s="433">
        <v>0</v>
      </c>
      <c r="L14" s="433">
        <v>0</v>
      </c>
      <c r="M14" s="433">
        <v>0</v>
      </c>
      <c r="N14" s="433">
        <v>0</v>
      </c>
      <c r="O14" s="433">
        <v>0</v>
      </c>
    </row>
    <row r="15" spans="1:19" x14ac:dyDescent="0.25">
      <c r="A15" s="10">
        <f t="shared" si="1"/>
        <v>8</v>
      </c>
      <c r="B15" s="246" t="s">
        <v>624</v>
      </c>
      <c r="C15" s="27">
        <v>2.5087999999999999E-2</v>
      </c>
      <c r="D15" s="27">
        <v>2.5087999999999999E-2</v>
      </c>
      <c r="E15" s="27">
        <v>2.5087999999999999E-2</v>
      </c>
      <c r="F15" s="27">
        <v>2.5087999999999999E-2</v>
      </c>
      <c r="G15" s="27">
        <v>2.5087999999999999E-2</v>
      </c>
      <c r="H15" s="27">
        <v>2.5087999999999999E-2</v>
      </c>
      <c r="I15" s="27">
        <v>2.5087999999999999E-2</v>
      </c>
      <c r="J15" s="27">
        <v>2.5087999999999999E-2</v>
      </c>
      <c r="K15" s="27">
        <v>2.5087999999999999E-2</v>
      </c>
      <c r="L15" s="27">
        <v>2.5087999999999999E-2</v>
      </c>
      <c r="M15" s="27">
        <v>2.5087999999999999E-2</v>
      </c>
      <c r="N15" s="27">
        <v>2.5087999999999999E-2</v>
      </c>
      <c r="O15" s="27">
        <v>2.5087999999999999E-2</v>
      </c>
    </row>
    <row r="16" spans="1:19" x14ac:dyDescent="0.25">
      <c r="A16" s="10">
        <f t="shared" si="1"/>
        <v>9</v>
      </c>
      <c r="B16" s="246" t="s">
        <v>625</v>
      </c>
      <c r="C16" s="18">
        <f t="shared" ref="C16:O16" si="3">C14*C15</f>
        <v>0</v>
      </c>
      <c r="D16" s="18">
        <f t="shared" si="3"/>
        <v>0</v>
      </c>
      <c r="E16" s="18">
        <f t="shared" si="3"/>
        <v>0</v>
      </c>
      <c r="F16" s="18">
        <f t="shared" si="3"/>
        <v>0</v>
      </c>
      <c r="G16" s="18">
        <f t="shared" si="3"/>
        <v>0</v>
      </c>
      <c r="H16" s="18">
        <f t="shared" si="3"/>
        <v>0</v>
      </c>
      <c r="I16" s="18">
        <f t="shared" si="3"/>
        <v>0</v>
      </c>
      <c r="J16" s="18">
        <f t="shared" si="3"/>
        <v>0</v>
      </c>
      <c r="K16" s="18">
        <f t="shared" si="3"/>
        <v>0</v>
      </c>
      <c r="L16" s="18">
        <f t="shared" si="3"/>
        <v>0</v>
      </c>
      <c r="M16" s="18">
        <f t="shared" si="3"/>
        <v>0</v>
      </c>
      <c r="N16" s="18">
        <f t="shared" si="3"/>
        <v>0</v>
      </c>
      <c r="O16" s="18">
        <f t="shared" si="3"/>
        <v>0</v>
      </c>
    </row>
    <row r="17" spans="1:16" x14ac:dyDescent="0.25">
      <c r="A17" s="10">
        <f t="shared" si="1"/>
        <v>10</v>
      </c>
    </row>
    <row r="18" spans="1:16" x14ac:dyDescent="0.25">
      <c r="A18" s="10">
        <f t="shared" si="1"/>
        <v>11</v>
      </c>
      <c r="B18" s="246" t="s">
        <v>626</v>
      </c>
      <c r="C18" s="18">
        <f>C12+C16</f>
        <v>462397.55252625805</v>
      </c>
      <c r="D18" s="18">
        <f t="shared" ref="D18:M18" si="4">D12+D16</f>
        <v>0</v>
      </c>
      <c r="E18" s="18">
        <f t="shared" si="4"/>
        <v>0</v>
      </c>
      <c r="F18" s="18">
        <f t="shared" si="4"/>
        <v>0</v>
      </c>
      <c r="G18" s="18">
        <f t="shared" si="4"/>
        <v>0</v>
      </c>
      <c r="H18" s="18">
        <f t="shared" si="4"/>
        <v>0</v>
      </c>
      <c r="I18" s="18">
        <f t="shared" si="4"/>
        <v>0</v>
      </c>
      <c r="J18" s="18">
        <f t="shared" si="4"/>
        <v>0</v>
      </c>
      <c r="K18" s="18">
        <f t="shared" si="4"/>
        <v>0</v>
      </c>
      <c r="L18" s="18">
        <f t="shared" si="4"/>
        <v>0</v>
      </c>
      <c r="M18" s="18">
        <f t="shared" si="4"/>
        <v>0</v>
      </c>
      <c r="N18" s="18">
        <f>N12+N16</f>
        <v>0</v>
      </c>
      <c r="O18" s="18">
        <f>O12+O16</f>
        <v>0</v>
      </c>
    </row>
    <row r="19" spans="1:16" x14ac:dyDescent="0.25">
      <c r="A19" s="10">
        <f t="shared" si="1"/>
        <v>12</v>
      </c>
    </row>
    <row r="20" spans="1:16" x14ac:dyDescent="0.25">
      <c r="A20" s="10">
        <f t="shared" si="1"/>
        <v>13</v>
      </c>
      <c r="B20" s="246" t="s">
        <v>568</v>
      </c>
      <c r="C20" s="18">
        <f>C8-C18</f>
        <v>135586.37318779062</v>
      </c>
      <c r="D20" s="18">
        <f t="shared" ref="D20:O20" si="5">D8-D18</f>
        <v>1434327.8644169222</v>
      </c>
      <c r="E20" s="18">
        <f t="shared" si="5"/>
        <v>1128023.1217243255</v>
      </c>
      <c r="F20" s="18">
        <f t="shared" si="5"/>
        <v>1149532.8493864734</v>
      </c>
      <c r="G20" s="18">
        <f t="shared" si="5"/>
        <v>1147498.1704503982</v>
      </c>
      <c r="H20" s="18">
        <f t="shared" si="5"/>
        <v>1469898.6546993111</v>
      </c>
      <c r="I20" s="18">
        <f t="shared" si="5"/>
        <v>1250243.1793726198</v>
      </c>
      <c r="J20" s="18">
        <f t="shared" si="5"/>
        <v>1258698.2518576353</v>
      </c>
      <c r="K20" s="18">
        <f t="shared" si="5"/>
        <v>1626107.4706731471</v>
      </c>
      <c r="L20" s="18">
        <f t="shared" si="5"/>
        <v>1157573.1459075746</v>
      </c>
      <c r="M20" s="18">
        <f t="shared" si="5"/>
        <v>1333253.4791929605</v>
      </c>
      <c r="N20" s="18">
        <f t="shared" si="5"/>
        <v>1215285.5198475821</v>
      </c>
      <c r="O20" s="18">
        <f t="shared" si="5"/>
        <v>1425961.6690104236</v>
      </c>
      <c r="P20" s="18"/>
    </row>
    <row r="21" spans="1:16" x14ac:dyDescent="0.25">
      <c r="A21" s="10">
        <f t="shared" si="1"/>
        <v>14</v>
      </c>
      <c r="C21" s="18"/>
      <c r="D21" s="18"/>
      <c r="E21" s="18"/>
      <c r="F21" s="18"/>
      <c r="G21" s="18"/>
      <c r="H21" s="18"/>
      <c r="I21" s="18"/>
      <c r="J21" s="18"/>
      <c r="K21" s="18"/>
      <c r="L21" s="18"/>
      <c r="M21" s="18"/>
      <c r="N21" s="18"/>
      <c r="O21" s="18"/>
      <c r="P21" s="18"/>
    </row>
    <row r="22" spans="1:16" x14ac:dyDescent="0.25">
      <c r="A22" s="10">
        <f t="shared" si="1"/>
        <v>15</v>
      </c>
      <c r="B22" s="246" t="s">
        <v>603</v>
      </c>
      <c r="C22" s="18">
        <v>226.516524</v>
      </c>
      <c r="D22" s="18">
        <v>2876.3555520833338</v>
      </c>
      <c r="E22" s="18">
        <v>7197.8037364583352</v>
      </c>
      <c r="F22" s="18">
        <v>11038.940313541665</v>
      </c>
      <c r="G22" s="18">
        <v>14912.921882291666</v>
      </c>
      <c r="H22" s="18">
        <v>19327.205791666667</v>
      </c>
      <c r="I22" s="18">
        <v>23914.770895833335</v>
      </c>
      <c r="J22" s="18">
        <v>28146.142951041664</v>
      </c>
      <c r="K22" s="18">
        <v>33011.416478125007</v>
      </c>
      <c r="L22" s="18">
        <v>37706.140816666659</v>
      </c>
      <c r="M22" s="18">
        <v>41906.961959374996</v>
      </c>
      <c r="N22" s="18">
        <v>46205.116000000002</v>
      </c>
      <c r="O22" s="18">
        <v>50659.623963541664</v>
      </c>
      <c r="P22" s="36"/>
    </row>
    <row r="23" spans="1:16" x14ac:dyDescent="0.25">
      <c r="A23" s="10">
        <f t="shared" si="1"/>
        <v>16</v>
      </c>
    </row>
    <row r="24" spans="1:16" x14ac:dyDescent="0.25">
      <c r="A24" s="10">
        <f t="shared" si="1"/>
        <v>17</v>
      </c>
      <c r="B24" s="246" t="s">
        <v>604</v>
      </c>
      <c r="C24" s="18">
        <f>C20+C22</f>
        <v>135812.88971179063</v>
      </c>
      <c r="D24" s="18">
        <f t="shared" ref="D24:O24" si="6">C24+D20+D22</f>
        <v>1573017.1096807963</v>
      </c>
      <c r="E24" s="18">
        <f t="shared" si="6"/>
        <v>2708238.0351415803</v>
      </c>
      <c r="F24" s="18">
        <f t="shared" si="6"/>
        <v>3868809.8248415957</v>
      </c>
      <c r="G24" s="18">
        <f t="shared" si="6"/>
        <v>5031220.9171742853</v>
      </c>
      <c r="H24" s="18">
        <f t="shared" si="6"/>
        <v>6520446.777665263</v>
      </c>
      <c r="I24" s="18">
        <f t="shared" si="6"/>
        <v>7794604.727933716</v>
      </c>
      <c r="J24" s="18">
        <f t="shared" si="6"/>
        <v>9081449.1227423921</v>
      </c>
      <c r="K24" s="18">
        <f t="shared" si="6"/>
        <v>10740568.009893665</v>
      </c>
      <c r="L24" s="18">
        <f t="shared" si="6"/>
        <v>11935847.296617907</v>
      </c>
      <c r="M24" s="18">
        <f t="shared" si="6"/>
        <v>13311007.737770243</v>
      </c>
      <c r="N24" s="18">
        <f t="shared" si="6"/>
        <v>14572498.373617824</v>
      </c>
      <c r="O24" s="18">
        <f t="shared" si="6"/>
        <v>16049119.66659179</v>
      </c>
    </row>
    <row r="25" spans="1:16" x14ac:dyDescent="0.25">
      <c r="A25" s="10">
        <f t="shared" si="1"/>
        <v>18</v>
      </c>
    </row>
    <row r="26" spans="1:16" x14ac:dyDescent="0.25">
      <c r="A26" s="10">
        <f t="shared" si="1"/>
        <v>19</v>
      </c>
      <c r="B26" s="435" t="s">
        <v>571</v>
      </c>
      <c r="C26" s="436">
        <v>0</v>
      </c>
      <c r="D26" s="436">
        <v>0</v>
      </c>
      <c r="E26" s="436">
        <v>0</v>
      </c>
      <c r="F26" s="436">
        <v>0</v>
      </c>
      <c r="G26" s="436">
        <v>0</v>
      </c>
      <c r="H26" s="436">
        <v>0</v>
      </c>
      <c r="I26" s="436">
        <v>0</v>
      </c>
      <c r="J26" s="436">
        <v>0</v>
      </c>
      <c r="K26" s="436">
        <v>0</v>
      </c>
      <c r="L26" s="436">
        <v>0</v>
      </c>
      <c r="M26" s="436">
        <v>0</v>
      </c>
      <c r="N26" s="436">
        <v>0</v>
      </c>
      <c r="O26" s="436">
        <v>0</v>
      </c>
    </row>
    <row r="27" spans="1:16" x14ac:dyDescent="0.25">
      <c r="A27" s="10">
        <f t="shared" si="1"/>
        <v>20</v>
      </c>
      <c r="C27" s="27"/>
      <c r="D27" s="27"/>
      <c r="E27" s="27"/>
      <c r="F27" s="27"/>
      <c r="G27" s="27"/>
      <c r="H27" s="27"/>
      <c r="I27" s="27"/>
      <c r="J27" s="27"/>
      <c r="K27" s="27"/>
      <c r="L27" s="27"/>
      <c r="M27" s="27"/>
      <c r="N27" s="27"/>
      <c r="O27" s="27"/>
    </row>
    <row r="28" spans="1:16" x14ac:dyDescent="0.25">
      <c r="A28" s="10">
        <f t="shared" si="1"/>
        <v>21</v>
      </c>
      <c r="B28" s="435" t="s">
        <v>605</v>
      </c>
      <c r="C28" s="436">
        <v>0</v>
      </c>
      <c r="D28" s="436">
        <v>0</v>
      </c>
      <c r="E28" s="436">
        <v>0</v>
      </c>
      <c r="F28" s="436">
        <v>0</v>
      </c>
      <c r="G28" s="436">
        <v>0</v>
      </c>
      <c r="H28" s="436">
        <v>0</v>
      </c>
      <c r="I28" s="436">
        <v>0</v>
      </c>
      <c r="J28" s="436">
        <v>0</v>
      </c>
      <c r="K28" s="436">
        <v>0</v>
      </c>
      <c r="L28" s="436">
        <v>0</v>
      </c>
      <c r="M28" s="436">
        <v>0</v>
      </c>
      <c r="N28" s="436">
        <v>0</v>
      </c>
      <c r="O28" s="436">
        <v>0</v>
      </c>
    </row>
    <row r="29" spans="1:16" x14ac:dyDescent="0.25">
      <c r="A29" s="10">
        <f t="shared" si="1"/>
        <v>22</v>
      </c>
      <c r="C29" s="18"/>
      <c r="D29" s="18"/>
      <c r="E29" s="18"/>
      <c r="F29" s="18"/>
      <c r="G29" s="18"/>
      <c r="H29" s="18"/>
      <c r="I29" s="18"/>
      <c r="J29" s="18"/>
      <c r="K29" s="18"/>
      <c r="L29" s="18"/>
      <c r="M29" s="18"/>
      <c r="N29" s="18"/>
      <c r="O29" s="18"/>
    </row>
    <row r="30" spans="1:16" x14ac:dyDescent="0.25">
      <c r="A30" s="10">
        <f t="shared" si="1"/>
        <v>23</v>
      </c>
      <c r="B30" s="246" t="s">
        <v>292</v>
      </c>
      <c r="C30" s="18">
        <f>(C10*C26)+(C14*C28)</f>
        <v>0</v>
      </c>
      <c r="D30" s="18">
        <f t="shared" ref="D30:O30" si="7">(D10*D26)+(D14*D28)</f>
        <v>0</v>
      </c>
      <c r="E30" s="18">
        <f t="shared" si="7"/>
        <v>0</v>
      </c>
      <c r="F30" s="18">
        <f t="shared" si="7"/>
        <v>0</v>
      </c>
      <c r="G30" s="18">
        <f t="shared" si="7"/>
        <v>0</v>
      </c>
      <c r="H30" s="18">
        <f t="shared" si="7"/>
        <v>0</v>
      </c>
      <c r="I30" s="18">
        <f t="shared" si="7"/>
        <v>0</v>
      </c>
      <c r="J30" s="18">
        <f t="shared" si="7"/>
        <v>0</v>
      </c>
      <c r="K30" s="18">
        <f t="shared" si="7"/>
        <v>0</v>
      </c>
      <c r="L30" s="18">
        <f t="shared" si="7"/>
        <v>0</v>
      </c>
      <c r="M30" s="18">
        <f t="shared" si="7"/>
        <v>0</v>
      </c>
      <c r="N30" s="18">
        <f t="shared" si="7"/>
        <v>0</v>
      </c>
      <c r="O30" s="18">
        <f t="shared" si="7"/>
        <v>0</v>
      </c>
    </row>
    <row r="31" spans="1:16" x14ac:dyDescent="0.25">
      <c r="A31" s="10">
        <f t="shared" si="1"/>
        <v>24</v>
      </c>
      <c r="C31" s="18"/>
      <c r="D31" s="18"/>
      <c r="E31" s="18"/>
      <c r="F31" s="18"/>
      <c r="G31" s="18"/>
      <c r="H31" s="18"/>
      <c r="I31" s="18"/>
      <c r="J31" s="18"/>
      <c r="K31" s="18"/>
      <c r="L31" s="18"/>
      <c r="M31" s="18"/>
      <c r="N31" s="18"/>
      <c r="O31" s="18"/>
    </row>
    <row r="32" spans="1:16" x14ac:dyDescent="0.25">
      <c r="A32" s="10">
        <f t="shared" si="1"/>
        <v>25</v>
      </c>
      <c r="B32" s="246" t="s">
        <v>606</v>
      </c>
      <c r="C32" s="18">
        <f>C24-C30</f>
        <v>135812.88971179063</v>
      </c>
      <c r="D32" s="18">
        <f>C32+D20+D22-D30</f>
        <v>1573017.1096807963</v>
      </c>
      <c r="E32" s="18">
        <f t="shared" ref="E32:O32" si="8">D32+E20+E22-E30</f>
        <v>2708238.0351415803</v>
      </c>
      <c r="F32" s="18">
        <f t="shared" si="8"/>
        <v>3868809.8248415957</v>
      </c>
      <c r="G32" s="18">
        <f t="shared" si="8"/>
        <v>5031220.9171742853</v>
      </c>
      <c r="H32" s="18">
        <f t="shared" si="8"/>
        <v>6520446.777665263</v>
      </c>
      <c r="I32" s="18">
        <f t="shared" si="8"/>
        <v>7794604.727933716</v>
      </c>
      <c r="J32" s="18">
        <f t="shared" si="8"/>
        <v>9081449.1227423921</v>
      </c>
      <c r="K32" s="18">
        <f t="shared" si="8"/>
        <v>10740568.009893665</v>
      </c>
      <c r="L32" s="18">
        <f t="shared" si="8"/>
        <v>11935847.296617907</v>
      </c>
      <c r="M32" s="18">
        <f t="shared" si="8"/>
        <v>13311007.737770243</v>
      </c>
      <c r="N32" s="18">
        <f t="shared" si="8"/>
        <v>14572498.373617824</v>
      </c>
      <c r="O32" s="18">
        <f t="shared" si="8"/>
        <v>16049119.66659179</v>
      </c>
    </row>
    <row r="33" spans="1:15" x14ac:dyDescent="0.25">
      <c r="A33" s="10">
        <f t="shared" si="1"/>
        <v>26</v>
      </c>
      <c r="C33" s="18"/>
      <c r="D33" s="18"/>
      <c r="E33" s="18"/>
      <c r="F33" s="18"/>
      <c r="G33" s="18"/>
      <c r="H33" s="18"/>
      <c r="I33" s="18"/>
      <c r="J33" s="18"/>
      <c r="K33" s="18"/>
      <c r="L33" s="18"/>
      <c r="M33" s="18"/>
      <c r="N33" s="18"/>
      <c r="O33" s="18"/>
    </row>
    <row r="34" spans="1:15" x14ac:dyDescent="0.25">
      <c r="A34" s="10">
        <f t="shared" si="1"/>
        <v>27</v>
      </c>
      <c r="B34" s="437" t="s">
        <v>608</v>
      </c>
      <c r="C34" s="438">
        <v>0.95238599999999995</v>
      </c>
      <c r="D34" s="438">
        <v>0.95238599999999995</v>
      </c>
      <c r="E34" s="438">
        <v>0.95238599999999995</v>
      </c>
      <c r="F34" s="438">
        <v>0.95238599999999995</v>
      </c>
      <c r="G34" s="438">
        <v>0.95238599999999995</v>
      </c>
      <c r="H34" s="438">
        <v>0.95238599999999995</v>
      </c>
      <c r="I34" s="438">
        <v>0.95238599999999995</v>
      </c>
      <c r="J34" s="438">
        <v>0.95238599999999995</v>
      </c>
      <c r="K34" s="438">
        <v>0.95238599999999995</v>
      </c>
      <c r="L34" s="438">
        <v>0.95238599999999995</v>
      </c>
      <c r="M34" s="438">
        <v>0.95238599999999995</v>
      </c>
      <c r="N34" s="438">
        <v>0.95238599999999995</v>
      </c>
      <c r="O34" s="438">
        <v>0.95238599999999995</v>
      </c>
    </row>
    <row r="35" spans="1:15" x14ac:dyDescent="0.25">
      <c r="A35" s="10">
        <f t="shared" si="1"/>
        <v>28</v>
      </c>
      <c r="C35" s="28"/>
      <c r="D35" s="28"/>
      <c r="E35" s="28"/>
      <c r="F35" s="28"/>
      <c r="G35" s="28"/>
      <c r="H35" s="28"/>
      <c r="I35" s="28"/>
      <c r="J35" s="28"/>
      <c r="K35" s="28"/>
      <c r="L35" s="28"/>
      <c r="M35" s="28"/>
      <c r="N35" s="28"/>
      <c r="O35" s="28"/>
    </row>
    <row r="36" spans="1:15" ht="13.8" thickBot="1" x14ac:dyDescent="0.3">
      <c r="A36" s="10">
        <f t="shared" si="1"/>
        <v>29</v>
      </c>
      <c r="B36" s="246" t="s">
        <v>609</v>
      </c>
      <c r="C36" s="439">
        <f>ROUND(C20*C34,2)</f>
        <v>129130.56</v>
      </c>
      <c r="D36" s="439">
        <f t="shared" ref="D36:O36" si="9">ROUND(D20*D34,2)</f>
        <v>1366033.78</v>
      </c>
      <c r="E36" s="439">
        <f t="shared" si="9"/>
        <v>1074313.43</v>
      </c>
      <c r="F36" s="439">
        <f t="shared" si="9"/>
        <v>1094798.99</v>
      </c>
      <c r="G36" s="439">
        <f t="shared" si="9"/>
        <v>1092861.19</v>
      </c>
      <c r="H36" s="439">
        <f t="shared" si="9"/>
        <v>1399910.9</v>
      </c>
      <c r="I36" s="439">
        <f t="shared" si="9"/>
        <v>1190714.1000000001</v>
      </c>
      <c r="J36" s="439">
        <f t="shared" si="9"/>
        <v>1198766.5900000001</v>
      </c>
      <c r="K36" s="439">
        <f t="shared" si="9"/>
        <v>1548681.99</v>
      </c>
      <c r="L36" s="439">
        <f t="shared" si="9"/>
        <v>1102456.46</v>
      </c>
      <c r="M36" s="439">
        <f t="shared" si="9"/>
        <v>1269771.95</v>
      </c>
      <c r="N36" s="439">
        <f t="shared" si="9"/>
        <v>1157420.92</v>
      </c>
      <c r="O36" s="439">
        <f t="shared" si="9"/>
        <v>1358065.93</v>
      </c>
    </row>
    <row r="37" spans="1:15" x14ac:dyDescent="0.25">
      <c r="A37" s="10">
        <f t="shared" si="1"/>
        <v>30</v>
      </c>
    </row>
    <row r="38" spans="1:15" ht="13.8" thickBot="1" x14ac:dyDescent="0.3">
      <c r="A38" s="10">
        <f t="shared" si="1"/>
        <v>31</v>
      </c>
      <c r="B38" s="246" t="s">
        <v>610</v>
      </c>
      <c r="C38" s="439">
        <f>ROUND(C30*C34,2)</f>
        <v>0</v>
      </c>
      <c r="D38" s="439">
        <f t="shared" ref="D38:O38" si="10">ROUND(D30*D34,2)</f>
        <v>0</v>
      </c>
      <c r="E38" s="439">
        <f t="shared" si="10"/>
        <v>0</v>
      </c>
      <c r="F38" s="439">
        <f t="shared" si="10"/>
        <v>0</v>
      </c>
      <c r="G38" s="439">
        <f t="shared" si="10"/>
        <v>0</v>
      </c>
      <c r="H38" s="439">
        <f t="shared" si="10"/>
        <v>0</v>
      </c>
      <c r="I38" s="439">
        <f t="shared" si="10"/>
        <v>0</v>
      </c>
      <c r="J38" s="439">
        <f t="shared" si="10"/>
        <v>0</v>
      </c>
      <c r="K38" s="439">
        <f t="shared" si="10"/>
        <v>0</v>
      </c>
      <c r="L38" s="439">
        <f t="shared" si="10"/>
        <v>0</v>
      </c>
      <c r="M38" s="439">
        <f t="shared" si="10"/>
        <v>0</v>
      </c>
      <c r="N38" s="439">
        <f t="shared" si="10"/>
        <v>0</v>
      </c>
      <c r="O38" s="439">
        <f t="shared" si="10"/>
        <v>0</v>
      </c>
    </row>
    <row r="39" spans="1:15" x14ac:dyDescent="0.25">
      <c r="A39" s="10">
        <f t="shared" si="1"/>
        <v>32</v>
      </c>
    </row>
    <row r="40" spans="1:15" s="432" customFormat="1" x14ac:dyDescent="0.25">
      <c r="A40" s="10">
        <f t="shared" si="1"/>
        <v>33</v>
      </c>
      <c r="B40" s="432" t="s">
        <v>620</v>
      </c>
    </row>
    <row r="41" spans="1:15" s="435" customFormat="1" x14ac:dyDescent="0.25">
      <c r="A41" s="10">
        <f t="shared" si="1"/>
        <v>34</v>
      </c>
      <c r="B41" s="435" t="s">
        <v>612</v>
      </c>
    </row>
    <row r="42" spans="1:15" s="437" customFormat="1" x14ac:dyDescent="0.25">
      <c r="A42" s="10">
        <f t="shared" si="1"/>
        <v>35</v>
      </c>
      <c r="B42" s="437" t="s">
        <v>613</v>
      </c>
    </row>
    <row r="43" spans="1:15" x14ac:dyDescent="0.25">
      <c r="A43" s="414"/>
    </row>
    <row r="44" spans="1:15" x14ac:dyDescent="0.25">
      <c r="A44" s="10"/>
    </row>
    <row r="45" spans="1:15" x14ac:dyDescent="0.25">
      <c r="A45" s="10"/>
      <c r="I45" s="18"/>
    </row>
    <row r="46" spans="1:15" x14ac:dyDescent="0.25">
      <c r="A46" s="10"/>
    </row>
    <row r="47" spans="1:15" x14ac:dyDescent="0.25">
      <c r="A47" s="10"/>
    </row>
    <row r="48" spans="1:15" x14ac:dyDescent="0.25">
      <c r="A48" s="10"/>
    </row>
    <row r="49" spans="1:1" x14ac:dyDescent="0.25">
      <c r="A49" s="10"/>
    </row>
    <row r="50" spans="1:1" x14ac:dyDescent="0.25">
      <c r="A50" s="10"/>
    </row>
    <row r="51" spans="1:1" x14ac:dyDescent="0.25">
      <c r="A51" s="10"/>
    </row>
    <row r="52" spans="1:1" x14ac:dyDescent="0.25">
      <c r="A52" s="10"/>
    </row>
    <row r="53" spans="1:1" x14ac:dyDescent="0.25">
      <c r="A53" s="10"/>
    </row>
    <row r="54" spans="1:1" x14ac:dyDescent="0.25">
      <c r="A54" s="10"/>
    </row>
    <row r="55" spans="1:1" x14ac:dyDescent="0.25">
      <c r="A55" s="10"/>
    </row>
    <row r="56" spans="1:1" x14ac:dyDescent="0.25">
      <c r="A56" s="10"/>
    </row>
    <row r="57" spans="1:1" x14ac:dyDescent="0.25">
      <c r="A57" s="10"/>
    </row>
    <row r="58" spans="1:1" x14ac:dyDescent="0.25">
      <c r="A58" s="10"/>
    </row>
    <row r="59" spans="1:1" x14ac:dyDescent="0.25">
      <c r="A59" s="10"/>
    </row>
    <row r="60" spans="1:1" x14ac:dyDescent="0.25">
      <c r="A60" s="10"/>
    </row>
    <row r="61" spans="1:1" x14ac:dyDescent="0.25">
      <c r="A61" s="10"/>
    </row>
    <row r="62" spans="1:1" x14ac:dyDescent="0.25">
      <c r="A62" s="10"/>
    </row>
    <row r="63" spans="1:1" x14ac:dyDescent="0.25">
      <c r="A63" s="10"/>
    </row>
    <row r="64" spans="1:1" x14ac:dyDescent="0.25">
      <c r="A64" s="10"/>
    </row>
    <row r="65" spans="1:1" x14ac:dyDescent="0.25">
      <c r="A65" s="10"/>
    </row>
    <row r="66" spans="1:1" x14ac:dyDescent="0.25">
      <c r="A66" s="10"/>
    </row>
    <row r="67" spans="1:1" x14ac:dyDescent="0.25">
      <c r="A67" s="10"/>
    </row>
    <row r="68" spans="1:1" x14ac:dyDescent="0.25">
      <c r="A68" s="10"/>
    </row>
    <row r="69" spans="1:1" x14ac:dyDescent="0.25">
      <c r="A69" s="10"/>
    </row>
    <row r="70" spans="1:1" x14ac:dyDescent="0.25">
      <c r="A70" s="10"/>
    </row>
    <row r="71" spans="1:1" x14ac:dyDescent="0.25">
      <c r="A71" s="10"/>
    </row>
    <row r="72" spans="1:1" x14ac:dyDescent="0.25">
      <c r="A72" s="10"/>
    </row>
    <row r="73" spans="1:1" x14ac:dyDescent="0.25">
      <c r="A73" s="10"/>
    </row>
    <row r="74" spans="1:1" x14ac:dyDescent="0.25">
      <c r="A74" s="10"/>
    </row>
    <row r="75" spans="1:1" x14ac:dyDescent="0.25">
      <c r="A75" s="10"/>
    </row>
    <row r="76" spans="1:1" x14ac:dyDescent="0.25">
      <c r="A76" s="10"/>
    </row>
    <row r="77" spans="1:1" x14ac:dyDescent="0.25">
      <c r="A77" s="10"/>
    </row>
    <row r="78" spans="1:1" x14ac:dyDescent="0.25">
      <c r="A78" s="10"/>
    </row>
    <row r="79" spans="1:1" x14ac:dyDescent="0.25">
      <c r="A79" s="10"/>
    </row>
    <row r="80" spans="1:1" x14ac:dyDescent="0.25">
      <c r="A80" s="10"/>
    </row>
    <row r="81" spans="1:1" x14ac:dyDescent="0.25">
      <c r="A81" s="10"/>
    </row>
    <row r="82" spans="1:1" x14ac:dyDescent="0.25">
      <c r="A82" s="10"/>
    </row>
    <row r="83" spans="1:1" x14ac:dyDescent="0.25">
      <c r="A83" s="10"/>
    </row>
    <row r="84" spans="1:1" x14ac:dyDescent="0.25">
      <c r="A84" s="10"/>
    </row>
    <row r="85" spans="1:1" x14ac:dyDescent="0.25">
      <c r="A85" s="10"/>
    </row>
    <row r="86" spans="1:1" x14ac:dyDescent="0.25">
      <c r="A86" s="10"/>
    </row>
    <row r="87" spans="1:1" x14ac:dyDescent="0.25">
      <c r="A87" s="10"/>
    </row>
  </sheetData>
  <printOptions horizontalCentered="1"/>
  <pageMargins left="0.45" right="0.45" top="0.75" bottom="0.75" header="0.3" footer="0.3"/>
  <pageSetup scale="55" orientation="landscape" blackAndWhite="1" horizontalDpi="1200" verticalDpi="1200" r:id="rId1"/>
  <headerFooter>
    <oddHeader>&amp;RAdvice No. 2018-xx
Workpaper No. 15</oddHeader>
    <oddFooter>&amp;L&amp;F
&amp;A&amp;R&amp;D</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S87"/>
  <sheetViews>
    <sheetView zoomScaleNormal="100" workbookViewId="0">
      <pane xSplit="2" ySplit="6" topLeftCell="C7" activePane="bottomRight" state="frozen"/>
      <selection activeCell="C48" sqref="C48"/>
      <selection pane="topRight" activeCell="C48" sqref="C48"/>
      <selection pane="bottomLeft" activeCell="C48" sqref="C48"/>
      <selection pane="bottomRight" activeCell="C48" sqref="C48"/>
    </sheetView>
  </sheetViews>
  <sheetFormatPr defaultColWidth="9.109375" defaultRowHeight="13.2" x14ac:dyDescent="0.25"/>
  <cols>
    <col min="1" max="1" width="5.5546875" style="246" bestFit="1" customWidth="1"/>
    <col min="2" max="2" width="41" style="246" customWidth="1"/>
    <col min="3" max="15" width="14.109375" style="246" customWidth="1"/>
    <col min="16" max="16" width="12.33203125" style="246" customWidth="1"/>
    <col min="17" max="16384" width="9.109375" style="246"/>
  </cols>
  <sheetData>
    <row r="1" spans="1:19" x14ac:dyDescent="0.25">
      <c r="A1" s="275" t="s">
        <v>0</v>
      </c>
      <c r="B1" s="275"/>
      <c r="C1" s="275"/>
      <c r="D1" s="275"/>
      <c r="E1" s="275"/>
      <c r="F1" s="275"/>
      <c r="G1" s="275"/>
      <c r="H1" s="275"/>
      <c r="I1" s="275"/>
      <c r="J1" s="275"/>
      <c r="K1" s="275"/>
      <c r="L1" s="275"/>
      <c r="M1" s="275"/>
      <c r="N1" s="275"/>
    </row>
    <row r="2" spans="1:19" x14ac:dyDescent="0.25">
      <c r="A2" s="275" t="s">
        <v>1</v>
      </c>
      <c r="B2" s="275"/>
      <c r="C2" s="275"/>
      <c r="D2" s="275"/>
      <c r="E2" s="275"/>
      <c r="F2" s="275"/>
      <c r="G2" s="275"/>
      <c r="H2" s="275"/>
      <c r="I2" s="275"/>
      <c r="J2" s="275"/>
      <c r="K2" s="275"/>
      <c r="L2" s="275"/>
      <c r="M2" s="275"/>
      <c r="N2" s="275"/>
    </row>
    <row r="3" spans="1:19" x14ac:dyDescent="0.25">
      <c r="A3" s="275" t="s">
        <v>621</v>
      </c>
      <c r="B3" s="275"/>
      <c r="C3" s="275"/>
      <c r="D3" s="275"/>
      <c r="E3" s="275"/>
      <c r="F3" s="275"/>
      <c r="G3" s="275"/>
      <c r="H3" s="275"/>
      <c r="I3" s="275"/>
      <c r="J3" s="275"/>
      <c r="K3" s="275"/>
      <c r="L3" s="275"/>
      <c r="M3" s="275"/>
      <c r="N3" s="275"/>
    </row>
    <row r="4" spans="1:19" x14ac:dyDescent="0.25">
      <c r="A4" s="275" t="s">
        <v>614</v>
      </c>
      <c r="B4" s="275"/>
      <c r="C4" s="275"/>
      <c r="D4" s="275"/>
      <c r="E4" s="275"/>
      <c r="F4" s="275"/>
      <c r="G4" s="275"/>
      <c r="H4" s="275"/>
      <c r="I4" s="275"/>
      <c r="J4" s="275"/>
      <c r="K4" s="275"/>
      <c r="L4" s="275"/>
      <c r="M4" s="275"/>
      <c r="N4" s="275"/>
      <c r="O4" s="275"/>
      <c r="P4" s="275"/>
    </row>
    <row r="5" spans="1:19" x14ac:dyDescent="0.25">
      <c r="C5" s="428"/>
    </row>
    <row r="6" spans="1:19" ht="25.5" customHeight="1" x14ac:dyDescent="0.25">
      <c r="A6" s="429" t="s">
        <v>56</v>
      </c>
      <c r="B6" s="383"/>
      <c r="C6" s="384">
        <v>43070</v>
      </c>
      <c r="D6" s="384">
        <f t="shared" ref="D6:O6" si="0">EDATE(C6,1)</f>
        <v>43101</v>
      </c>
      <c r="E6" s="384">
        <f t="shared" si="0"/>
        <v>43132</v>
      </c>
      <c r="F6" s="384">
        <f t="shared" si="0"/>
        <v>43160</v>
      </c>
      <c r="G6" s="384">
        <f t="shared" si="0"/>
        <v>43191</v>
      </c>
      <c r="H6" s="384">
        <f t="shared" si="0"/>
        <v>43221</v>
      </c>
      <c r="I6" s="384">
        <f t="shared" si="0"/>
        <v>43252</v>
      </c>
      <c r="J6" s="384">
        <f t="shared" si="0"/>
        <v>43282</v>
      </c>
      <c r="K6" s="384">
        <f t="shared" si="0"/>
        <v>43313</v>
      </c>
      <c r="L6" s="384">
        <f t="shared" si="0"/>
        <v>43344</v>
      </c>
      <c r="M6" s="384">
        <f t="shared" si="0"/>
        <v>43374</v>
      </c>
      <c r="N6" s="384">
        <f t="shared" si="0"/>
        <v>43405</v>
      </c>
      <c r="O6" s="384">
        <f t="shared" si="0"/>
        <v>43435</v>
      </c>
      <c r="P6" s="430"/>
      <c r="Q6" s="431"/>
      <c r="R6" s="431"/>
      <c r="S6" s="431"/>
    </row>
    <row r="7" spans="1:19" x14ac:dyDescent="0.25">
      <c r="A7" s="10"/>
      <c r="B7" s="10"/>
      <c r="C7" s="10"/>
      <c r="D7" s="10"/>
      <c r="E7" s="10"/>
      <c r="F7" s="10"/>
      <c r="G7" s="10"/>
      <c r="H7" s="10"/>
      <c r="I7" s="10"/>
      <c r="J7" s="10"/>
      <c r="K7" s="10"/>
      <c r="L7" s="10"/>
      <c r="M7" s="10"/>
      <c r="N7" s="10"/>
      <c r="O7" s="10"/>
    </row>
    <row r="8" spans="1:19" x14ac:dyDescent="0.25">
      <c r="A8" s="10">
        <v>1</v>
      </c>
      <c r="B8" s="246" t="s">
        <v>623</v>
      </c>
      <c r="C8" s="18">
        <v>1882812.4152896183</v>
      </c>
      <c r="D8" s="18">
        <v>4093834.6251108712</v>
      </c>
      <c r="E8" s="18">
        <v>3982271.9871035586</v>
      </c>
      <c r="F8" s="18">
        <v>4123862.62639509</v>
      </c>
      <c r="G8" s="18">
        <v>4005590.8055399219</v>
      </c>
      <c r="H8" s="18">
        <v>3632623.2458415348</v>
      </c>
      <c r="I8" s="18">
        <v>4566505.5259191049</v>
      </c>
      <c r="J8" s="18">
        <v>4460616.8014319781</v>
      </c>
      <c r="K8" s="18">
        <v>4296505.6174179027</v>
      </c>
      <c r="L8" s="18">
        <v>4294111.0092143314</v>
      </c>
      <c r="M8" s="18">
        <v>4176336.3971401351</v>
      </c>
      <c r="N8" s="18">
        <v>4028101.6397236437</v>
      </c>
      <c r="O8" s="18">
        <v>4489783.4518444743</v>
      </c>
      <c r="P8" s="18"/>
    </row>
    <row r="9" spans="1:19" x14ac:dyDescent="0.25">
      <c r="A9" s="10">
        <f t="shared" ref="A9:A42" si="1">A8+1</f>
        <v>2</v>
      </c>
    </row>
    <row r="10" spans="1:19" x14ac:dyDescent="0.25">
      <c r="A10" s="10">
        <f t="shared" si="1"/>
        <v>3</v>
      </c>
      <c r="B10" s="432" t="s">
        <v>564</v>
      </c>
      <c r="C10" s="433">
        <v>65750535.829207838</v>
      </c>
      <c r="D10" s="433"/>
      <c r="E10" s="433"/>
      <c r="F10" s="433"/>
      <c r="G10" s="433"/>
      <c r="H10" s="433"/>
      <c r="I10" s="433"/>
      <c r="J10" s="433"/>
      <c r="K10" s="433"/>
      <c r="L10" s="433"/>
      <c r="M10" s="433"/>
      <c r="N10" s="433"/>
      <c r="O10" s="433"/>
      <c r="P10" s="434"/>
    </row>
    <row r="11" spans="1:19" x14ac:dyDescent="0.25">
      <c r="A11" s="10">
        <f t="shared" si="1"/>
        <v>4</v>
      </c>
      <c r="B11" s="246" t="s">
        <v>624</v>
      </c>
      <c r="C11" s="27">
        <v>2.6505999999999998E-2</v>
      </c>
      <c r="D11" s="27">
        <v>2.6505999999999998E-2</v>
      </c>
      <c r="E11" s="27">
        <v>2.6505999999999998E-2</v>
      </c>
      <c r="F11" s="27">
        <v>2.6505999999999998E-2</v>
      </c>
      <c r="G11" s="27">
        <v>2.6505999999999998E-2</v>
      </c>
      <c r="H11" s="27">
        <v>2.6505999999999998E-2</v>
      </c>
      <c r="I11" s="27">
        <v>2.6505999999999998E-2</v>
      </c>
      <c r="J11" s="27">
        <v>2.6505999999999998E-2</v>
      </c>
      <c r="K11" s="27">
        <v>2.6505999999999998E-2</v>
      </c>
      <c r="L11" s="27">
        <v>2.6505999999999998E-2</v>
      </c>
      <c r="M11" s="27">
        <v>2.6505999999999998E-2</v>
      </c>
      <c r="N11" s="27">
        <v>2.6505999999999998E-2</v>
      </c>
      <c r="O11" s="27">
        <v>2.6505999999999998E-2</v>
      </c>
      <c r="P11" s="28"/>
    </row>
    <row r="12" spans="1:19" x14ac:dyDescent="0.25">
      <c r="A12" s="10">
        <f t="shared" si="1"/>
        <v>5</v>
      </c>
      <c r="B12" s="246" t="s">
        <v>625</v>
      </c>
      <c r="C12" s="18">
        <f t="shared" ref="C12:O12" si="2">C10*C11</f>
        <v>1742783.7026889829</v>
      </c>
      <c r="D12" s="18">
        <f t="shared" si="2"/>
        <v>0</v>
      </c>
      <c r="E12" s="18">
        <f t="shared" si="2"/>
        <v>0</v>
      </c>
      <c r="F12" s="18">
        <f t="shared" si="2"/>
        <v>0</v>
      </c>
      <c r="G12" s="18">
        <f t="shared" si="2"/>
        <v>0</v>
      </c>
      <c r="H12" s="18">
        <f t="shared" si="2"/>
        <v>0</v>
      </c>
      <c r="I12" s="18">
        <f t="shared" si="2"/>
        <v>0</v>
      </c>
      <c r="J12" s="18">
        <f t="shared" si="2"/>
        <v>0</v>
      </c>
      <c r="K12" s="18">
        <f t="shared" si="2"/>
        <v>0</v>
      </c>
      <c r="L12" s="18">
        <f t="shared" si="2"/>
        <v>0</v>
      </c>
      <c r="M12" s="18">
        <f t="shared" si="2"/>
        <v>0</v>
      </c>
      <c r="N12" s="18">
        <f t="shared" si="2"/>
        <v>0</v>
      </c>
      <c r="O12" s="18">
        <f t="shared" si="2"/>
        <v>0</v>
      </c>
      <c r="P12" s="18"/>
    </row>
    <row r="13" spans="1:19" x14ac:dyDescent="0.25">
      <c r="A13" s="10">
        <f t="shared" si="1"/>
        <v>6</v>
      </c>
    </row>
    <row r="14" spans="1:19" x14ac:dyDescent="0.25">
      <c r="A14" s="10">
        <f t="shared" si="1"/>
        <v>7</v>
      </c>
      <c r="B14" s="432" t="s">
        <v>566</v>
      </c>
      <c r="C14" s="433">
        <v>0</v>
      </c>
      <c r="D14" s="433">
        <v>0</v>
      </c>
      <c r="E14" s="433">
        <v>0</v>
      </c>
      <c r="F14" s="433">
        <v>0</v>
      </c>
      <c r="G14" s="433">
        <v>0</v>
      </c>
      <c r="H14" s="433">
        <v>0</v>
      </c>
      <c r="I14" s="433">
        <v>0</v>
      </c>
      <c r="J14" s="433">
        <v>0</v>
      </c>
      <c r="K14" s="433">
        <v>0</v>
      </c>
      <c r="L14" s="433">
        <v>0</v>
      </c>
      <c r="M14" s="433">
        <v>0</v>
      </c>
      <c r="N14" s="433">
        <v>0</v>
      </c>
      <c r="O14" s="433">
        <v>0</v>
      </c>
    </row>
    <row r="15" spans="1:19" x14ac:dyDescent="0.25">
      <c r="A15" s="10">
        <f t="shared" si="1"/>
        <v>8</v>
      </c>
      <c r="B15" s="246" t="s">
        <v>624</v>
      </c>
      <c r="C15" s="27">
        <v>2.6505999999999998E-2</v>
      </c>
      <c r="D15" s="27">
        <v>2.6505999999999998E-2</v>
      </c>
      <c r="E15" s="27">
        <v>2.6505999999999998E-2</v>
      </c>
      <c r="F15" s="27">
        <v>2.6505999999999998E-2</v>
      </c>
      <c r="G15" s="27">
        <v>2.6505999999999998E-2</v>
      </c>
      <c r="H15" s="27">
        <v>2.6505999999999998E-2</v>
      </c>
      <c r="I15" s="27">
        <v>2.6505999999999998E-2</v>
      </c>
      <c r="J15" s="27">
        <v>2.6505999999999998E-2</v>
      </c>
      <c r="K15" s="27">
        <v>2.6505999999999998E-2</v>
      </c>
      <c r="L15" s="27">
        <v>2.6505999999999998E-2</v>
      </c>
      <c r="M15" s="27">
        <v>2.6505999999999998E-2</v>
      </c>
      <c r="N15" s="27">
        <v>2.6505999999999998E-2</v>
      </c>
      <c r="O15" s="27">
        <v>2.6505999999999998E-2</v>
      </c>
    </row>
    <row r="16" spans="1:19" x14ac:dyDescent="0.25">
      <c r="A16" s="10">
        <f t="shared" si="1"/>
        <v>9</v>
      </c>
      <c r="B16" s="246" t="s">
        <v>625</v>
      </c>
      <c r="C16" s="18">
        <f t="shared" ref="C16:O16" si="3">C14*C15</f>
        <v>0</v>
      </c>
      <c r="D16" s="18">
        <f t="shared" si="3"/>
        <v>0</v>
      </c>
      <c r="E16" s="18">
        <f t="shared" si="3"/>
        <v>0</v>
      </c>
      <c r="F16" s="18">
        <f t="shared" si="3"/>
        <v>0</v>
      </c>
      <c r="G16" s="18">
        <f t="shared" si="3"/>
        <v>0</v>
      </c>
      <c r="H16" s="18">
        <f t="shared" si="3"/>
        <v>0</v>
      </c>
      <c r="I16" s="18">
        <f t="shared" si="3"/>
        <v>0</v>
      </c>
      <c r="J16" s="18">
        <f t="shared" si="3"/>
        <v>0</v>
      </c>
      <c r="K16" s="18">
        <f t="shared" si="3"/>
        <v>0</v>
      </c>
      <c r="L16" s="18">
        <f t="shared" si="3"/>
        <v>0</v>
      </c>
      <c r="M16" s="18">
        <f t="shared" si="3"/>
        <v>0</v>
      </c>
      <c r="N16" s="18">
        <f t="shared" si="3"/>
        <v>0</v>
      </c>
      <c r="O16" s="18">
        <f t="shared" si="3"/>
        <v>0</v>
      </c>
    </row>
    <row r="17" spans="1:16" x14ac:dyDescent="0.25">
      <c r="A17" s="10">
        <f t="shared" si="1"/>
        <v>10</v>
      </c>
    </row>
    <row r="18" spans="1:16" x14ac:dyDescent="0.25">
      <c r="A18" s="10">
        <f t="shared" si="1"/>
        <v>11</v>
      </c>
      <c r="B18" s="246" t="s">
        <v>626</v>
      </c>
      <c r="C18" s="18">
        <f>C12+C16</f>
        <v>1742783.7026889829</v>
      </c>
      <c r="D18" s="18">
        <f t="shared" ref="D18:M18" si="4">D12+D16</f>
        <v>0</v>
      </c>
      <c r="E18" s="18">
        <f t="shared" si="4"/>
        <v>0</v>
      </c>
      <c r="F18" s="18">
        <f t="shared" si="4"/>
        <v>0</v>
      </c>
      <c r="G18" s="18">
        <f t="shared" si="4"/>
        <v>0</v>
      </c>
      <c r="H18" s="18">
        <f t="shared" si="4"/>
        <v>0</v>
      </c>
      <c r="I18" s="18">
        <f t="shared" si="4"/>
        <v>0</v>
      </c>
      <c r="J18" s="18">
        <f t="shared" si="4"/>
        <v>0</v>
      </c>
      <c r="K18" s="18">
        <f t="shared" si="4"/>
        <v>0</v>
      </c>
      <c r="L18" s="18">
        <f t="shared" si="4"/>
        <v>0</v>
      </c>
      <c r="M18" s="18">
        <f t="shared" si="4"/>
        <v>0</v>
      </c>
      <c r="N18" s="18">
        <f>N12+N16</f>
        <v>0</v>
      </c>
      <c r="O18" s="18">
        <f>O12+O16</f>
        <v>0</v>
      </c>
    </row>
    <row r="19" spans="1:16" x14ac:dyDescent="0.25">
      <c r="A19" s="10">
        <f t="shared" si="1"/>
        <v>12</v>
      </c>
    </row>
    <row r="20" spans="1:16" x14ac:dyDescent="0.25">
      <c r="A20" s="10">
        <f t="shared" si="1"/>
        <v>13</v>
      </c>
      <c r="B20" s="246" t="s">
        <v>568</v>
      </c>
      <c r="C20" s="18">
        <f>C8-C18</f>
        <v>140028.71260063536</v>
      </c>
      <c r="D20" s="18">
        <f t="shared" ref="D20:O20" si="5">D8-D18</f>
        <v>4093834.6251108712</v>
      </c>
      <c r="E20" s="18">
        <f t="shared" si="5"/>
        <v>3982271.9871035586</v>
      </c>
      <c r="F20" s="18">
        <f t="shared" si="5"/>
        <v>4123862.62639509</v>
      </c>
      <c r="G20" s="18">
        <f t="shared" si="5"/>
        <v>4005590.8055399219</v>
      </c>
      <c r="H20" s="18">
        <f t="shared" si="5"/>
        <v>3632623.2458415348</v>
      </c>
      <c r="I20" s="18">
        <f t="shared" si="5"/>
        <v>4566505.5259191049</v>
      </c>
      <c r="J20" s="18">
        <f t="shared" si="5"/>
        <v>4460616.8014319781</v>
      </c>
      <c r="K20" s="18">
        <f t="shared" si="5"/>
        <v>4296505.6174179027</v>
      </c>
      <c r="L20" s="18">
        <f t="shared" si="5"/>
        <v>4294111.0092143314</v>
      </c>
      <c r="M20" s="18">
        <f t="shared" si="5"/>
        <v>4176336.3971401351</v>
      </c>
      <c r="N20" s="18">
        <f t="shared" si="5"/>
        <v>4028101.6397236437</v>
      </c>
      <c r="O20" s="18">
        <f t="shared" si="5"/>
        <v>4489783.4518444743</v>
      </c>
      <c r="P20" s="18"/>
    </row>
    <row r="21" spans="1:16" x14ac:dyDescent="0.25">
      <c r="A21" s="10">
        <f t="shared" si="1"/>
        <v>14</v>
      </c>
      <c r="C21" s="18"/>
      <c r="D21" s="18"/>
      <c r="E21" s="18"/>
      <c r="F21" s="18"/>
      <c r="G21" s="18"/>
      <c r="H21" s="18"/>
      <c r="I21" s="18"/>
      <c r="J21" s="18"/>
      <c r="K21" s="18"/>
      <c r="L21" s="18"/>
      <c r="M21" s="18"/>
      <c r="N21" s="18"/>
      <c r="O21" s="18"/>
      <c r="P21" s="18"/>
    </row>
    <row r="22" spans="1:16" x14ac:dyDescent="0.25">
      <c r="A22" s="10">
        <f t="shared" si="1"/>
        <v>15</v>
      </c>
      <c r="B22" s="246" t="s">
        <v>603</v>
      </c>
      <c r="C22" s="18">
        <v>233.93810495833335</v>
      </c>
      <c r="D22" s="18">
        <v>7376.6427625000006</v>
      </c>
      <c r="E22" s="18">
        <v>20997.132844791668</v>
      </c>
      <c r="F22" s="18">
        <v>34668.265661458332</v>
      </c>
      <c r="G22" s="18">
        <v>48378.726047916665</v>
      </c>
      <c r="H22" s="18">
        <v>61260.70292708333</v>
      </c>
      <c r="I22" s="18">
        <v>75088.671953124998</v>
      </c>
      <c r="J22" s="18">
        <v>90313.066082291669</v>
      </c>
      <c r="K22" s="18">
        <v>105082.10081458332</v>
      </c>
      <c r="L22" s="18">
        <v>119570.32072812501</v>
      </c>
      <c r="M22" s="18">
        <v>133855.87322916667</v>
      </c>
      <c r="N22" s="18">
        <v>147692.79643854167</v>
      </c>
      <c r="O22" s="18">
        <v>162058.35338333333</v>
      </c>
      <c r="P22" s="36"/>
    </row>
    <row r="23" spans="1:16" x14ac:dyDescent="0.25">
      <c r="A23" s="10">
        <f t="shared" si="1"/>
        <v>16</v>
      </c>
    </row>
    <row r="24" spans="1:16" x14ac:dyDescent="0.25">
      <c r="A24" s="10">
        <f t="shared" si="1"/>
        <v>17</v>
      </c>
      <c r="B24" s="246" t="s">
        <v>604</v>
      </c>
      <c r="C24" s="18">
        <f>C20+C22</f>
        <v>140262.6507055937</v>
      </c>
      <c r="D24" s="18">
        <f t="shared" ref="D24:O24" si="6">C24+D20+D22</f>
        <v>4241473.9185789647</v>
      </c>
      <c r="E24" s="18">
        <f t="shared" si="6"/>
        <v>8244743.0385273146</v>
      </c>
      <c r="F24" s="18">
        <f t="shared" si="6"/>
        <v>12403273.930583863</v>
      </c>
      <c r="G24" s="18">
        <f t="shared" si="6"/>
        <v>16457243.462171702</v>
      </c>
      <c r="H24" s="18">
        <f t="shared" si="6"/>
        <v>20151127.410940319</v>
      </c>
      <c r="I24" s="18">
        <f t="shared" si="6"/>
        <v>24792721.608812552</v>
      </c>
      <c r="J24" s="18">
        <f t="shared" si="6"/>
        <v>29343651.476326823</v>
      </c>
      <c r="K24" s="18">
        <f t="shared" si="6"/>
        <v>33745239.194559306</v>
      </c>
      <c r="L24" s="18">
        <f t="shared" si="6"/>
        <v>38158920.524501763</v>
      </c>
      <c r="M24" s="18">
        <f t="shared" si="6"/>
        <v>42469112.794871069</v>
      </c>
      <c r="N24" s="18">
        <f t="shared" si="6"/>
        <v>46644907.231033258</v>
      </c>
      <c r="O24" s="18">
        <f t="shared" si="6"/>
        <v>51296749.036261067</v>
      </c>
    </row>
    <row r="25" spans="1:16" x14ac:dyDescent="0.25">
      <c r="A25" s="10">
        <f t="shared" si="1"/>
        <v>18</v>
      </c>
    </row>
    <row r="26" spans="1:16" x14ac:dyDescent="0.25">
      <c r="A26" s="10">
        <f t="shared" si="1"/>
        <v>19</v>
      </c>
      <c r="B26" s="435" t="s">
        <v>571</v>
      </c>
      <c r="C26" s="436">
        <v>0</v>
      </c>
      <c r="D26" s="436">
        <v>0</v>
      </c>
      <c r="E26" s="436">
        <v>0</v>
      </c>
      <c r="F26" s="436">
        <v>0</v>
      </c>
      <c r="G26" s="436">
        <v>0</v>
      </c>
      <c r="H26" s="436">
        <v>0</v>
      </c>
      <c r="I26" s="436">
        <v>0</v>
      </c>
      <c r="J26" s="436">
        <v>0</v>
      </c>
      <c r="K26" s="436">
        <v>0</v>
      </c>
      <c r="L26" s="436">
        <v>0</v>
      </c>
      <c r="M26" s="436">
        <v>0</v>
      </c>
      <c r="N26" s="436">
        <v>0</v>
      </c>
      <c r="O26" s="436">
        <v>0</v>
      </c>
    </row>
    <row r="27" spans="1:16" x14ac:dyDescent="0.25">
      <c r="A27" s="10">
        <f t="shared" si="1"/>
        <v>20</v>
      </c>
      <c r="C27" s="27"/>
      <c r="D27" s="27"/>
      <c r="E27" s="27"/>
      <c r="F27" s="27"/>
      <c r="G27" s="27"/>
      <c r="H27" s="27"/>
      <c r="I27" s="27"/>
      <c r="J27" s="27"/>
      <c r="K27" s="27"/>
      <c r="L27" s="27"/>
      <c r="M27" s="27"/>
      <c r="N27" s="27"/>
      <c r="O27" s="27"/>
    </row>
    <row r="28" spans="1:16" x14ac:dyDescent="0.25">
      <c r="A28" s="10">
        <f t="shared" si="1"/>
        <v>21</v>
      </c>
      <c r="B28" s="435" t="s">
        <v>605</v>
      </c>
      <c r="C28" s="436">
        <v>0</v>
      </c>
      <c r="D28" s="436">
        <v>0</v>
      </c>
      <c r="E28" s="436">
        <v>0</v>
      </c>
      <c r="F28" s="436">
        <v>0</v>
      </c>
      <c r="G28" s="436">
        <v>0</v>
      </c>
      <c r="H28" s="436">
        <v>0</v>
      </c>
      <c r="I28" s="436">
        <v>0</v>
      </c>
      <c r="J28" s="436">
        <v>0</v>
      </c>
      <c r="K28" s="436">
        <v>0</v>
      </c>
      <c r="L28" s="436">
        <v>0</v>
      </c>
      <c r="M28" s="436">
        <v>0</v>
      </c>
      <c r="N28" s="436">
        <v>0</v>
      </c>
      <c r="O28" s="436">
        <v>0</v>
      </c>
    </row>
    <row r="29" spans="1:16" x14ac:dyDescent="0.25">
      <c r="A29" s="10">
        <f t="shared" si="1"/>
        <v>22</v>
      </c>
      <c r="C29" s="18"/>
      <c r="D29" s="18"/>
      <c r="E29" s="18"/>
      <c r="F29" s="18"/>
      <c r="G29" s="18"/>
      <c r="H29" s="18"/>
      <c r="I29" s="18"/>
      <c r="J29" s="18"/>
      <c r="K29" s="18"/>
      <c r="L29" s="18"/>
      <c r="M29" s="18"/>
      <c r="N29" s="18"/>
      <c r="O29" s="18"/>
    </row>
    <row r="30" spans="1:16" x14ac:dyDescent="0.25">
      <c r="A30" s="10">
        <f t="shared" si="1"/>
        <v>23</v>
      </c>
      <c r="B30" s="246" t="s">
        <v>292</v>
      </c>
      <c r="C30" s="18">
        <f>(C10*C26)+(C14*C28)</f>
        <v>0</v>
      </c>
      <c r="D30" s="18">
        <f t="shared" ref="D30:O30" si="7">(D10*D26)+(D14*D28)</f>
        <v>0</v>
      </c>
      <c r="E30" s="18">
        <f t="shared" si="7"/>
        <v>0</v>
      </c>
      <c r="F30" s="18">
        <f t="shared" si="7"/>
        <v>0</v>
      </c>
      <c r="G30" s="18">
        <f t="shared" si="7"/>
        <v>0</v>
      </c>
      <c r="H30" s="18">
        <f t="shared" si="7"/>
        <v>0</v>
      </c>
      <c r="I30" s="18">
        <f t="shared" si="7"/>
        <v>0</v>
      </c>
      <c r="J30" s="18">
        <f t="shared" si="7"/>
        <v>0</v>
      </c>
      <c r="K30" s="18">
        <f t="shared" si="7"/>
        <v>0</v>
      </c>
      <c r="L30" s="18">
        <f t="shared" si="7"/>
        <v>0</v>
      </c>
      <c r="M30" s="18">
        <f t="shared" si="7"/>
        <v>0</v>
      </c>
      <c r="N30" s="18">
        <f t="shared" si="7"/>
        <v>0</v>
      </c>
      <c r="O30" s="18">
        <f t="shared" si="7"/>
        <v>0</v>
      </c>
    </row>
    <row r="31" spans="1:16" x14ac:dyDescent="0.25">
      <c r="A31" s="10">
        <f t="shared" si="1"/>
        <v>24</v>
      </c>
      <c r="C31" s="18"/>
      <c r="D31" s="18"/>
      <c r="E31" s="18"/>
      <c r="F31" s="18"/>
      <c r="G31" s="18"/>
      <c r="H31" s="18"/>
      <c r="I31" s="18"/>
      <c r="J31" s="18"/>
      <c r="K31" s="18"/>
      <c r="L31" s="18"/>
      <c r="M31" s="18"/>
      <c r="N31" s="18"/>
      <c r="O31" s="18"/>
    </row>
    <row r="32" spans="1:16" x14ac:dyDescent="0.25">
      <c r="A32" s="10">
        <f t="shared" si="1"/>
        <v>25</v>
      </c>
      <c r="B32" s="246" t="s">
        <v>606</v>
      </c>
      <c r="C32" s="18">
        <f>C24-C30</f>
        <v>140262.6507055937</v>
      </c>
      <c r="D32" s="18">
        <f>C32+D20+D22-D30</f>
        <v>4241473.9185789647</v>
      </c>
      <c r="E32" s="18">
        <f t="shared" ref="E32:O32" si="8">D32+E20+E22-E30</f>
        <v>8244743.0385273146</v>
      </c>
      <c r="F32" s="18">
        <f t="shared" si="8"/>
        <v>12403273.930583863</v>
      </c>
      <c r="G32" s="18">
        <f t="shared" si="8"/>
        <v>16457243.462171702</v>
      </c>
      <c r="H32" s="18">
        <f t="shared" si="8"/>
        <v>20151127.410940319</v>
      </c>
      <c r="I32" s="18">
        <f t="shared" si="8"/>
        <v>24792721.608812552</v>
      </c>
      <c r="J32" s="18">
        <f t="shared" si="8"/>
        <v>29343651.476326823</v>
      </c>
      <c r="K32" s="18">
        <f t="shared" si="8"/>
        <v>33745239.194559306</v>
      </c>
      <c r="L32" s="18">
        <f t="shared" si="8"/>
        <v>38158920.524501763</v>
      </c>
      <c r="M32" s="18">
        <f t="shared" si="8"/>
        <v>42469112.794871069</v>
      </c>
      <c r="N32" s="18">
        <f t="shared" si="8"/>
        <v>46644907.231033258</v>
      </c>
      <c r="O32" s="18">
        <f t="shared" si="8"/>
        <v>51296749.036261067</v>
      </c>
    </row>
    <row r="33" spans="1:15" x14ac:dyDescent="0.25">
      <c r="A33" s="10">
        <f t="shared" si="1"/>
        <v>26</v>
      </c>
      <c r="C33" s="18"/>
      <c r="D33" s="18"/>
      <c r="E33" s="18"/>
      <c r="F33" s="18"/>
      <c r="G33" s="18"/>
      <c r="H33" s="18"/>
      <c r="I33" s="18"/>
      <c r="J33" s="18"/>
      <c r="K33" s="18"/>
      <c r="L33" s="18"/>
      <c r="M33" s="18"/>
      <c r="N33" s="18"/>
      <c r="O33" s="18"/>
    </row>
    <row r="34" spans="1:15" x14ac:dyDescent="0.25">
      <c r="A34" s="10">
        <f t="shared" si="1"/>
        <v>27</v>
      </c>
      <c r="B34" s="437" t="s">
        <v>608</v>
      </c>
      <c r="C34" s="438">
        <v>0.95238599999999995</v>
      </c>
      <c r="D34" s="438">
        <v>0.95238599999999995</v>
      </c>
      <c r="E34" s="438">
        <v>0.95238599999999995</v>
      </c>
      <c r="F34" s="438">
        <v>0.95238599999999995</v>
      </c>
      <c r="G34" s="438">
        <v>0.95238599999999995</v>
      </c>
      <c r="H34" s="438">
        <v>0.95238599999999995</v>
      </c>
      <c r="I34" s="438">
        <v>0.95238599999999995</v>
      </c>
      <c r="J34" s="438">
        <v>0.95238599999999995</v>
      </c>
      <c r="K34" s="438">
        <v>0.95238599999999995</v>
      </c>
      <c r="L34" s="438">
        <v>0.95238599999999995</v>
      </c>
      <c r="M34" s="438">
        <v>0.95238599999999995</v>
      </c>
      <c r="N34" s="438">
        <v>0.95238599999999995</v>
      </c>
      <c r="O34" s="438">
        <v>0.95238599999999995</v>
      </c>
    </row>
    <row r="35" spans="1:15" x14ac:dyDescent="0.25">
      <c r="A35" s="10">
        <f t="shared" si="1"/>
        <v>28</v>
      </c>
      <c r="C35" s="28"/>
      <c r="D35" s="28"/>
      <c r="E35" s="28"/>
      <c r="F35" s="28"/>
      <c r="G35" s="28"/>
      <c r="H35" s="28"/>
      <c r="I35" s="28"/>
      <c r="J35" s="28"/>
      <c r="K35" s="28"/>
      <c r="L35" s="28"/>
      <c r="M35" s="28"/>
      <c r="N35" s="28"/>
      <c r="O35" s="28"/>
    </row>
    <row r="36" spans="1:15" ht="13.8" thickBot="1" x14ac:dyDescent="0.3">
      <c r="A36" s="10">
        <f t="shared" si="1"/>
        <v>29</v>
      </c>
      <c r="B36" s="246" t="s">
        <v>609</v>
      </c>
      <c r="C36" s="439">
        <f>ROUND(C20*C34,2)</f>
        <v>133361.39000000001</v>
      </c>
      <c r="D36" s="439">
        <f t="shared" ref="D36:O36" si="9">ROUND(D20*D34,2)</f>
        <v>3898910.78</v>
      </c>
      <c r="E36" s="439">
        <f t="shared" si="9"/>
        <v>3792660.09</v>
      </c>
      <c r="F36" s="439">
        <f t="shared" si="9"/>
        <v>3927509.03</v>
      </c>
      <c r="G36" s="439">
        <f t="shared" si="9"/>
        <v>3814868.6</v>
      </c>
      <c r="H36" s="439">
        <f t="shared" si="9"/>
        <v>3459659.52</v>
      </c>
      <c r="I36" s="439">
        <f t="shared" si="9"/>
        <v>4349075.93</v>
      </c>
      <c r="J36" s="439">
        <f t="shared" si="9"/>
        <v>4248228.99</v>
      </c>
      <c r="K36" s="439">
        <f t="shared" si="9"/>
        <v>4091931.8</v>
      </c>
      <c r="L36" s="439">
        <f t="shared" si="9"/>
        <v>4089651.21</v>
      </c>
      <c r="M36" s="439">
        <f t="shared" si="9"/>
        <v>3977484.32</v>
      </c>
      <c r="N36" s="439">
        <f t="shared" si="9"/>
        <v>3836307.61</v>
      </c>
      <c r="O36" s="439">
        <f t="shared" si="9"/>
        <v>4276006.9000000004</v>
      </c>
    </row>
    <row r="37" spans="1:15" x14ac:dyDescent="0.25">
      <c r="A37" s="10">
        <f t="shared" si="1"/>
        <v>30</v>
      </c>
    </row>
    <row r="38" spans="1:15" ht="13.8" thickBot="1" x14ac:dyDescent="0.3">
      <c r="A38" s="10">
        <f t="shared" si="1"/>
        <v>31</v>
      </c>
      <c r="B38" s="246" t="s">
        <v>610</v>
      </c>
      <c r="C38" s="439">
        <f>ROUND(C30*C34,2)</f>
        <v>0</v>
      </c>
      <c r="D38" s="439">
        <f t="shared" ref="D38:O38" si="10">ROUND(D30*D34,2)</f>
        <v>0</v>
      </c>
      <c r="E38" s="439">
        <f t="shared" si="10"/>
        <v>0</v>
      </c>
      <c r="F38" s="439">
        <f t="shared" si="10"/>
        <v>0</v>
      </c>
      <c r="G38" s="439">
        <f t="shared" si="10"/>
        <v>0</v>
      </c>
      <c r="H38" s="439">
        <f t="shared" si="10"/>
        <v>0</v>
      </c>
      <c r="I38" s="439">
        <f t="shared" si="10"/>
        <v>0</v>
      </c>
      <c r="J38" s="439">
        <f t="shared" si="10"/>
        <v>0</v>
      </c>
      <c r="K38" s="439">
        <f t="shared" si="10"/>
        <v>0</v>
      </c>
      <c r="L38" s="439">
        <f t="shared" si="10"/>
        <v>0</v>
      </c>
      <c r="M38" s="439">
        <f t="shared" si="10"/>
        <v>0</v>
      </c>
      <c r="N38" s="439">
        <f t="shared" si="10"/>
        <v>0</v>
      </c>
      <c r="O38" s="439">
        <f t="shared" si="10"/>
        <v>0</v>
      </c>
    </row>
    <row r="39" spans="1:15" x14ac:dyDescent="0.25">
      <c r="A39" s="10">
        <f t="shared" si="1"/>
        <v>32</v>
      </c>
    </row>
    <row r="40" spans="1:15" s="432" customFormat="1" x14ac:dyDescent="0.25">
      <c r="A40" s="10">
        <f t="shared" si="1"/>
        <v>33</v>
      </c>
      <c r="B40" s="432" t="s">
        <v>620</v>
      </c>
    </row>
    <row r="41" spans="1:15" s="435" customFormat="1" x14ac:dyDescent="0.25">
      <c r="A41" s="10">
        <f t="shared" si="1"/>
        <v>34</v>
      </c>
      <c r="B41" s="435" t="s">
        <v>612</v>
      </c>
    </row>
    <row r="42" spans="1:15" s="437" customFormat="1" x14ac:dyDescent="0.25">
      <c r="A42" s="10">
        <f t="shared" si="1"/>
        <v>35</v>
      </c>
      <c r="B42" s="437" t="s">
        <v>613</v>
      </c>
    </row>
    <row r="43" spans="1:15" x14ac:dyDescent="0.25">
      <c r="A43" s="414"/>
    </row>
    <row r="44" spans="1:15" x14ac:dyDescent="0.25">
      <c r="A44" s="10"/>
    </row>
    <row r="45" spans="1:15" x14ac:dyDescent="0.25">
      <c r="A45" s="10"/>
      <c r="I45" s="18"/>
    </row>
    <row r="46" spans="1:15" x14ac:dyDescent="0.25">
      <c r="A46" s="10"/>
    </row>
    <row r="47" spans="1:15" x14ac:dyDescent="0.25">
      <c r="A47" s="10"/>
    </row>
    <row r="48" spans="1:15" x14ac:dyDescent="0.25">
      <c r="A48" s="10"/>
    </row>
    <row r="49" spans="1:1" x14ac:dyDescent="0.25">
      <c r="A49" s="10"/>
    </row>
    <row r="50" spans="1:1" x14ac:dyDescent="0.25">
      <c r="A50" s="10"/>
    </row>
    <row r="51" spans="1:1" x14ac:dyDescent="0.25">
      <c r="A51" s="10"/>
    </row>
    <row r="52" spans="1:1" x14ac:dyDescent="0.25">
      <c r="A52" s="10"/>
    </row>
    <row r="53" spans="1:1" x14ac:dyDescent="0.25">
      <c r="A53" s="10"/>
    </row>
    <row r="54" spans="1:1" x14ac:dyDescent="0.25">
      <c r="A54" s="10"/>
    </row>
    <row r="55" spans="1:1" x14ac:dyDescent="0.25">
      <c r="A55" s="10"/>
    </row>
    <row r="56" spans="1:1" x14ac:dyDescent="0.25">
      <c r="A56" s="10"/>
    </row>
    <row r="57" spans="1:1" x14ac:dyDescent="0.25">
      <c r="A57" s="10"/>
    </row>
    <row r="58" spans="1:1" x14ac:dyDescent="0.25">
      <c r="A58" s="10"/>
    </row>
    <row r="59" spans="1:1" x14ac:dyDescent="0.25">
      <c r="A59" s="10"/>
    </row>
    <row r="60" spans="1:1" x14ac:dyDescent="0.25">
      <c r="A60" s="10"/>
    </row>
    <row r="61" spans="1:1" x14ac:dyDescent="0.25">
      <c r="A61" s="10"/>
    </row>
    <row r="62" spans="1:1" x14ac:dyDescent="0.25">
      <c r="A62" s="10"/>
    </row>
    <row r="63" spans="1:1" x14ac:dyDescent="0.25">
      <c r="A63" s="10"/>
    </row>
    <row r="64" spans="1:1" x14ac:dyDescent="0.25">
      <c r="A64" s="10"/>
    </row>
    <row r="65" spans="1:1" x14ac:dyDescent="0.25">
      <c r="A65" s="10"/>
    </row>
    <row r="66" spans="1:1" x14ac:dyDescent="0.25">
      <c r="A66" s="10"/>
    </row>
    <row r="67" spans="1:1" x14ac:dyDescent="0.25">
      <c r="A67" s="10"/>
    </row>
    <row r="68" spans="1:1" x14ac:dyDescent="0.25">
      <c r="A68" s="10"/>
    </row>
    <row r="69" spans="1:1" x14ac:dyDescent="0.25">
      <c r="A69" s="10"/>
    </row>
    <row r="70" spans="1:1" x14ac:dyDescent="0.25">
      <c r="A70" s="10"/>
    </row>
    <row r="71" spans="1:1" x14ac:dyDescent="0.25">
      <c r="A71" s="10"/>
    </row>
    <row r="72" spans="1:1" x14ac:dyDescent="0.25">
      <c r="A72" s="10"/>
    </row>
    <row r="73" spans="1:1" x14ac:dyDescent="0.25">
      <c r="A73" s="10"/>
    </row>
    <row r="74" spans="1:1" x14ac:dyDescent="0.25">
      <c r="A74" s="10"/>
    </row>
    <row r="75" spans="1:1" x14ac:dyDescent="0.25">
      <c r="A75" s="10"/>
    </row>
    <row r="76" spans="1:1" x14ac:dyDescent="0.25">
      <c r="A76" s="10"/>
    </row>
    <row r="77" spans="1:1" x14ac:dyDescent="0.25">
      <c r="A77" s="10"/>
    </row>
    <row r="78" spans="1:1" x14ac:dyDescent="0.25">
      <c r="A78" s="10"/>
    </row>
    <row r="79" spans="1:1" x14ac:dyDescent="0.25">
      <c r="A79" s="10"/>
    </row>
    <row r="80" spans="1:1" x14ac:dyDescent="0.25">
      <c r="A80" s="10"/>
    </row>
    <row r="81" spans="1:1" x14ac:dyDescent="0.25">
      <c r="A81" s="10"/>
    </row>
    <row r="82" spans="1:1" x14ac:dyDescent="0.25">
      <c r="A82" s="10"/>
    </row>
    <row r="83" spans="1:1" x14ac:dyDescent="0.25">
      <c r="A83" s="10"/>
    </row>
    <row r="84" spans="1:1" x14ac:dyDescent="0.25">
      <c r="A84" s="10"/>
    </row>
    <row r="85" spans="1:1" x14ac:dyDescent="0.25">
      <c r="A85" s="10"/>
    </row>
    <row r="86" spans="1:1" x14ac:dyDescent="0.25">
      <c r="A86" s="10"/>
    </row>
    <row r="87" spans="1:1" x14ac:dyDescent="0.25">
      <c r="A87" s="10"/>
    </row>
  </sheetData>
  <printOptions horizontalCentered="1"/>
  <pageMargins left="0.45" right="0.45" top="0.75" bottom="0.75" header="0.3" footer="0.3"/>
  <pageSetup scale="55" orientation="landscape" blackAndWhite="1" horizontalDpi="1200" verticalDpi="1200" r:id="rId1"/>
  <headerFooter>
    <oddHeader>&amp;RAdvice No. 2018-xx
Workpaper No. 16</oddHeader>
    <oddFooter>&amp;L&amp;F
&amp;A&amp;R&amp;D</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S87"/>
  <sheetViews>
    <sheetView zoomScaleNormal="100" workbookViewId="0">
      <pane xSplit="2" ySplit="6" topLeftCell="C7" activePane="bottomRight" state="frozen"/>
      <selection activeCell="C48" sqref="C48"/>
      <selection pane="topRight" activeCell="C48" sqref="C48"/>
      <selection pane="bottomLeft" activeCell="C48" sqref="C48"/>
      <selection pane="bottomRight" activeCell="C48" sqref="C48"/>
    </sheetView>
  </sheetViews>
  <sheetFormatPr defaultColWidth="9.109375" defaultRowHeight="13.2" x14ac:dyDescent="0.25"/>
  <cols>
    <col min="1" max="1" width="5.5546875" style="246" bestFit="1" customWidth="1"/>
    <col min="2" max="2" width="41" style="246" customWidth="1"/>
    <col min="3" max="15" width="14.109375" style="246" customWidth="1"/>
    <col min="16" max="16" width="12.33203125" style="246" customWidth="1"/>
    <col min="17" max="16384" width="9.109375" style="246"/>
  </cols>
  <sheetData>
    <row r="1" spans="1:19" x14ac:dyDescent="0.25">
      <c r="A1" s="275" t="s">
        <v>0</v>
      </c>
      <c r="B1" s="275"/>
      <c r="C1" s="275"/>
      <c r="D1" s="275"/>
      <c r="E1" s="275"/>
      <c r="F1" s="275"/>
      <c r="G1" s="275"/>
      <c r="H1" s="275"/>
      <c r="I1" s="275"/>
      <c r="J1" s="275"/>
      <c r="K1" s="275"/>
      <c r="L1" s="275"/>
      <c r="M1" s="275"/>
      <c r="N1" s="275"/>
    </row>
    <row r="2" spans="1:19" x14ac:dyDescent="0.25">
      <c r="A2" s="275" t="s">
        <v>1</v>
      </c>
      <c r="B2" s="275"/>
      <c r="C2" s="275"/>
      <c r="D2" s="275"/>
      <c r="E2" s="275"/>
      <c r="F2" s="275"/>
      <c r="G2" s="275"/>
      <c r="H2" s="275"/>
      <c r="I2" s="275"/>
      <c r="J2" s="275"/>
      <c r="K2" s="275"/>
      <c r="L2" s="275"/>
      <c r="M2" s="275"/>
      <c r="N2" s="275"/>
    </row>
    <row r="3" spans="1:19" x14ac:dyDescent="0.25">
      <c r="A3" s="275" t="s">
        <v>621</v>
      </c>
      <c r="B3" s="275"/>
      <c r="C3" s="275"/>
      <c r="D3" s="275"/>
      <c r="E3" s="275"/>
      <c r="F3" s="275"/>
      <c r="G3" s="275"/>
      <c r="H3" s="275"/>
      <c r="I3" s="275"/>
      <c r="J3" s="275"/>
      <c r="K3" s="275"/>
      <c r="L3" s="275"/>
      <c r="M3" s="275"/>
      <c r="N3" s="275"/>
    </row>
    <row r="4" spans="1:19" x14ac:dyDescent="0.25">
      <c r="A4" s="275" t="s">
        <v>618</v>
      </c>
      <c r="B4" s="275"/>
      <c r="C4" s="275"/>
      <c r="D4" s="275"/>
      <c r="E4" s="275"/>
      <c r="F4" s="275"/>
      <c r="G4" s="275"/>
      <c r="H4" s="275"/>
      <c r="I4" s="275"/>
      <c r="J4" s="275"/>
      <c r="K4" s="275"/>
      <c r="L4" s="275"/>
      <c r="M4" s="275"/>
      <c r="N4" s="275"/>
      <c r="O4" s="275"/>
      <c r="P4" s="275"/>
    </row>
    <row r="5" spans="1:19" x14ac:dyDescent="0.25">
      <c r="C5" s="428"/>
    </row>
    <row r="6" spans="1:19" ht="25.5" customHeight="1" x14ac:dyDescent="0.25">
      <c r="A6" s="429" t="s">
        <v>56</v>
      </c>
      <c r="B6" s="383"/>
      <c r="C6" s="384">
        <v>43070</v>
      </c>
      <c r="D6" s="384">
        <f t="shared" ref="D6:O6" si="0">EDATE(C6,1)</f>
        <v>43101</v>
      </c>
      <c r="E6" s="384">
        <f t="shared" si="0"/>
        <v>43132</v>
      </c>
      <c r="F6" s="384">
        <f t="shared" si="0"/>
        <v>43160</v>
      </c>
      <c r="G6" s="384">
        <f t="shared" si="0"/>
        <v>43191</v>
      </c>
      <c r="H6" s="384">
        <f t="shared" si="0"/>
        <v>43221</v>
      </c>
      <c r="I6" s="384">
        <f t="shared" si="0"/>
        <v>43252</v>
      </c>
      <c r="J6" s="384">
        <f t="shared" si="0"/>
        <v>43282</v>
      </c>
      <c r="K6" s="384">
        <f t="shared" si="0"/>
        <v>43313</v>
      </c>
      <c r="L6" s="384">
        <f t="shared" si="0"/>
        <v>43344</v>
      </c>
      <c r="M6" s="384">
        <f t="shared" si="0"/>
        <v>43374</v>
      </c>
      <c r="N6" s="384">
        <f t="shared" si="0"/>
        <v>43405</v>
      </c>
      <c r="O6" s="384">
        <f t="shared" si="0"/>
        <v>43435</v>
      </c>
      <c r="P6" s="430"/>
      <c r="Q6" s="431"/>
      <c r="R6" s="431"/>
      <c r="S6" s="431"/>
    </row>
    <row r="7" spans="1:19" x14ac:dyDescent="0.25">
      <c r="A7" s="10"/>
      <c r="B7" s="10"/>
      <c r="C7" s="10"/>
      <c r="D7" s="10"/>
      <c r="E7" s="10"/>
      <c r="F7" s="10"/>
      <c r="G7" s="10"/>
      <c r="H7" s="10"/>
      <c r="I7" s="10"/>
      <c r="J7" s="10"/>
      <c r="K7" s="10"/>
      <c r="L7" s="10"/>
      <c r="M7" s="10"/>
      <c r="N7" s="10"/>
      <c r="O7" s="10"/>
    </row>
    <row r="8" spans="1:19" x14ac:dyDescent="0.25">
      <c r="A8" s="10">
        <v>1</v>
      </c>
      <c r="B8" s="246" t="s">
        <v>623</v>
      </c>
      <c r="C8" s="18">
        <v>1224561.6518044278</v>
      </c>
      <c r="D8" s="18">
        <v>2704327.4686083049</v>
      </c>
      <c r="E8" s="18">
        <v>2909459.4618988684</v>
      </c>
      <c r="F8" s="18">
        <v>2740143.9259997779</v>
      </c>
      <c r="G8" s="18">
        <v>2464973.3098426643</v>
      </c>
      <c r="H8" s="18">
        <v>2287088.1327601708</v>
      </c>
      <c r="I8" s="18">
        <v>2991772.9414884741</v>
      </c>
      <c r="J8" s="18">
        <v>2869489.0691272658</v>
      </c>
      <c r="K8" s="18">
        <v>2979707.7555644177</v>
      </c>
      <c r="L8" s="18">
        <v>2842874.0011988389</v>
      </c>
      <c r="M8" s="18">
        <v>2748653.6735928664</v>
      </c>
      <c r="N8" s="18">
        <v>2670227.0417637536</v>
      </c>
      <c r="O8" s="18">
        <v>2920108.5543028666</v>
      </c>
      <c r="P8" s="18"/>
    </row>
    <row r="9" spans="1:19" x14ac:dyDescent="0.25">
      <c r="A9" s="10">
        <f t="shared" ref="A9:A42" si="1">A8+1</f>
        <v>2</v>
      </c>
    </row>
    <row r="10" spans="1:19" x14ac:dyDescent="0.25">
      <c r="A10" s="10">
        <f t="shared" si="1"/>
        <v>3</v>
      </c>
      <c r="B10" s="432" t="s">
        <v>564</v>
      </c>
      <c r="C10" s="433">
        <v>50993479.736966841</v>
      </c>
      <c r="D10" s="433"/>
      <c r="E10" s="433"/>
      <c r="F10" s="433"/>
      <c r="G10" s="433"/>
      <c r="H10" s="433"/>
      <c r="I10" s="433"/>
      <c r="J10" s="433"/>
      <c r="K10" s="433"/>
      <c r="L10" s="433"/>
      <c r="M10" s="433"/>
      <c r="N10" s="433"/>
      <c r="O10" s="433"/>
      <c r="P10" s="434"/>
    </row>
    <row r="11" spans="1:19" x14ac:dyDescent="0.25">
      <c r="A11" s="10">
        <f t="shared" si="1"/>
        <v>4</v>
      </c>
      <c r="B11" s="246" t="s">
        <v>624</v>
      </c>
      <c r="C11" s="27">
        <v>2.5793E-2</v>
      </c>
      <c r="D11" s="27">
        <v>2.5793E-2</v>
      </c>
      <c r="E11" s="27">
        <v>2.5793E-2</v>
      </c>
      <c r="F11" s="27">
        <v>2.5793E-2</v>
      </c>
      <c r="G11" s="27">
        <v>2.5793E-2</v>
      </c>
      <c r="H11" s="27">
        <v>2.5793E-2</v>
      </c>
      <c r="I11" s="27">
        <v>2.5793E-2</v>
      </c>
      <c r="J11" s="27">
        <v>2.5793E-2</v>
      </c>
      <c r="K11" s="27">
        <v>2.5793E-2</v>
      </c>
      <c r="L11" s="27">
        <v>2.5793E-2</v>
      </c>
      <c r="M11" s="27">
        <v>2.5793E-2</v>
      </c>
      <c r="N11" s="27">
        <v>2.5793E-2</v>
      </c>
      <c r="O11" s="27">
        <v>2.5793E-2</v>
      </c>
      <c r="P11" s="28"/>
    </row>
    <row r="12" spans="1:19" x14ac:dyDescent="0.25">
      <c r="A12" s="10">
        <f t="shared" si="1"/>
        <v>5</v>
      </c>
      <c r="B12" s="246" t="s">
        <v>625</v>
      </c>
      <c r="C12" s="18">
        <f t="shared" ref="C12:O12" si="2">C10*C11</f>
        <v>1315274.8228555857</v>
      </c>
      <c r="D12" s="18">
        <f t="shared" si="2"/>
        <v>0</v>
      </c>
      <c r="E12" s="18">
        <f t="shared" si="2"/>
        <v>0</v>
      </c>
      <c r="F12" s="18">
        <f t="shared" si="2"/>
        <v>0</v>
      </c>
      <c r="G12" s="18">
        <f t="shared" si="2"/>
        <v>0</v>
      </c>
      <c r="H12" s="18">
        <f t="shared" si="2"/>
        <v>0</v>
      </c>
      <c r="I12" s="18">
        <f t="shared" si="2"/>
        <v>0</v>
      </c>
      <c r="J12" s="18">
        <f t="shared" si="2"/>
        <v>0</v>
      </c>
      <c r="K12" s="18">
        <f t="shared" si="2"/>
        <v>0</v>
      </c>
      <c r="L12" s="18">
        <f t="shared" si="2"/>
        <v>0</v>
      </c>
      <c r="M12" s="18">
        <f t="shared" si="2"/>
        <v>0</v>
      </c>
      <c r="N12" s="18">
        <f t="shared" si="2"/>
        <v>0</v>
      </c>
      <c r="O12" s="18">
        <f t="shared" si="2"/>
        <v>0</v>
      </c>
      <c r="P12" s="18"/>
    </row>
    <row r="13" spans="1:19" x14ac:dyDescent="0.25">
      <c r="A13" s="10">
        <f t="shared" si="1"/>
        <v>6</v>
      </c>
    </row>
    <row r="14" spans="1:19" x14ac:dyDescent="0.25">
      <c r="A14" s="10">
        <f t="shared" si="1"/>
        <v>7</v>
      </c>
      <c r="B14" s="432" t="s">
        <v>566</v>
      </c>
      <c r="C14" s="433">
        <v>0</v>
      </c>
      <c r="D14" s="433">
        <v>0</v>
      </c>
      <c r="E14" s="433">
        <v>0</v>
      </c>
      <c r="F14" s="433">
        <v>0</v>
      </c>
      <c r="G14" s="433">
        <v>0</v>
      </c>
      <c r="H14" s="433">
        <v>0</v>
      </c>
      <c r="I14" s="433">
        <v>0</v>
      </c>
      <c r="J14" s="433">
        <v>0</v>
      </c>
      <c r="K14" s="433">
        <v>0</v>
      </c>
      <c r="L14" s="433">
        <v>0</v>
      </c>
      <c r="M14" s="433">
        <v>0</v>
      </c>
      <c r="N14" s="433">
        <v>0</v>
      </c>
      <c r="O14" s="433">
        <v>0</v>
      </c>
    </row>
    <row r="15" spans="1:19" x14ac:dyDescent="0.25">
      <c r="A15" s="10">
        <f t="shared" si="1"/>
        <v>8</v>
      </c>
      <c r="B15" s="246" t="s">
        <v>624</v>
      </c>
      <c r="C15" s="27">
        <v>2.5793E-2</v>
      </c>
      <c r="D15" s="27">
        <v>2.5793E-2</v>
      </c>
      <c r="E15" s="27">
        <v>2.5793E-2</v>
      </c>
      <c r="F15" s="27">
        <v>2.5793E-2</v>
      </c>
      <c r="G15" s="27">
        <v>2.5793E-2</v>
      </c>
      <c r="H15" s="27">
        <v>2.5793E-2</v>
      </c>
      <c r="I15" s="27">
        <v>2.5793E-2</v>
      </c>
      <c r="J15" s="27">
        <v>2.5793E-2</v>
      </c>
      <c r="K15" s="27">
        <v>2.5793E-2</v>
      </c>
      <c r="L15" s="27">
        <v>2.5793E-2</v>
      </c>
      <c r="M15" s="27">
        <v>2.5793E-2</v>
      </c>
      <c r="N15" s="27">
        <v>2.5793E-2</v>
      </c>
      <c r="O15" s="27">
        <v>2.5793E-2</v>
      </c>
    </row>
    <row r="16" spans="1:19" x14ac:dyDescent="0.25">
      <c r="A16" s="10">
        <f t="shared" si="1"/>
        <v>9</v>
      </c>
      <c r="B16" s="246" t="s">
        <v>625</v>
      </c>
      <c r="C16" s="18">
        <f t="shared" ref="C16:O16" si="3">C14*C15</f>
        <v>0</v>
      </c>
      <c r="D16" s="18">
        <f t="shared" si="3"/>
        <v>0</v>
      </c>
      <c r="E16" s="18">
        <f t="shared" si="3"/>
        <v>0</v>
      </c>
      <c r="F16" s="18">
        <f t="shared" si="3"/>
        <v>0</v>
      </c>
      <c r="G16" s="18">
        <f t="shared" si="3"/>
        <v>0</v>
      </c>
      <c r="H16" s="18">
        <f t="shared" si="3"/>
        <v>0</v>
      </c>
      <c r="I16" s="18">
        <f t="shared" si="3"/>
        <v>0</v>
      </c>
      <c r="J16" s="18">
        <f t="shared" si="3"/>
        <v>0</v>
      </c>
      <c r="K16" s="18">
        <f t="shared" si="3"/>
        <v>0</v>
      </c>
      <c r="L16" s="18">
        <f t="shared" si="3"/>
        <v>0</v>
      </c>
      <c r="M16" s="18">
        <f t="shared" si="3"/>
        <v>0</v>
      </c>
      <c r="N16" s="18">
        <f t="shared" si="3"/>
        <v>0</v>
      </c>
      <c r="O16" s="18">
        <f t="shared" si="3"/>
        <v>0</v>
      </c>
    </row>
    <row r="17" spans="1:16" x14ac:dyDescent="0.25">
      <c r="A17" s="10">
        <f t="shared" si="1"/>
        <v>10</v>
      </c>
    </row>
    <row r="18" spans="1:16" x14ac:dyDescent="0.25">
      <c r="A18" s="10">
        <f t="shared" si="1"/>
        <v>11</v>
      </c>
      <c r="B18" s="246" t="s">
        <v>626</v>
      </c>
      <c r="C18" s="18">
        <f>C12+C16</f>
        <v>1315274.8228555857</v>
      </c>
      <c r="D18" s="18">
        <f t="shared" ref="D18:M18" si="4">D12+D16</f>
        <v>0</v>
      </c>
      <c r="E18" s="18">
        <f t="shared" si="4"/>
        <v>0</v>
      </c>
      <c r="F18" s="18">
        <f t="shared" si="4"/>
        <v>0</v>
      </c>
      <c r="G18" s="18">
        <f t="shared" si="4"/>
        <v>0</v>
      </c>
      <c r="H18" s="18">
        <f t="shared" si="4"/>
        <v>0</v>
      </c>
      <c r="I18" s="18">
        <f t="shared" si="4"/>
        <v>0</v>
      </c>
      <c r="J18" s="18">
        <f t="shared" si="4"/>
        <v>0</v>
      </c>
      <c r="K18" s="18">
        <f t="shared" si="4"/>
        <v>0</v>
      </c>
      <c r="L18" s="18">
        <f t="shared" si="4"/>
        <v>0</v>
      </c>
      <c r="M18" s="18">
        <f t="shared" si="4"/>
        <v>0</v>
      </c>
      <c r="N18" s="18">
        <f>N12+N16</f>
        <v>0</v>
      </c>
      <c r="O18" s="18">
        <f>O12+O16</f>
        <v>0</v>
      </c>
    </row>
    <row r="19" spans="1:16" x14ac:dyDescent="0.25">
      <c r="A19" s="10">
        <f t="shared" si="1"/>
        <v>12</v>
      </c>
    </row>
    <row r="20" spans="1:16" x14ac:dyDescent="0.25">
      <c r="A20" s="10">
        <f t="shared" si="1"/>
        <v>13</v>
      </c>
      <c r="B20" s="246" t="s">
        <v>568</v>
      </c>
      <c r="C20" s="18">
        <f>C8-C18</f>
        <v>-90713.171051157871</v>
      </c>
      <c r="D20" s="18">
        <f t="shared" ref="D20:O20" si="5">D8-D18</f>
        <v>2704327.4686083049</v>
      </c>
      <c r="E20" s="18">
        <f t="shared" si="5"/>
        <v>2909459.4618988684</v>
      </c>
      <c r="F20" s="18">
        <f t="shared" si="5"/>
        <v>2740143.9259997779</v>
      </c>
      <c r="G20" s="18">
        <f t="shared" si="5"/>
        <v>2464973.3098426643</v>
      </c>
      <c r="H20" s="18">
        <f t="shared" si="5"/>
        <v>2287088.1327601708</v>
      </c>
      <c r="I20" s="18">
        <f t="shared" si="5"/>
        <v>2991772.9414884741</v>
      </c>
      <c r="J20" s="18">
        <f t="shared" si="5"/>
        <v>2869489.0691272658</v>
      </c>
      <c r="K20" s="18">
        <f t="shared" si="5"/>
        <v>2979707.7555644177</v>
      </c>
      <c r="L20" s="18">
        <f t="shared" si="5"/>
        <v>2842874.0011988389</v>
      </c>
      <c r="M20" s="18">
        <f t="shared" si="5"/>
        <v>2748653.6735928664</v>
      </c>
      <c r="N20" s="18">
        <f t="shared" si="5"/>
        <v>2670227.0417637536</v>
      </c>
      <c r="O20" s="18">
        <f t="shared" si="5"/>
        <v>2920108.5543028666</v>
      </c>
      <c r="P20" s="18"/>
    </row>
    <row r="21" spans="1:16" x14ac:dyDescent="0.25">
      <c r="A21" s="10">
        <f t="shared" si="1"/>
        <v>14</v>
      </c>
      <c r="C21" s="18"/>
      <c r="D21" s="18"/>
      <c r="E21" s="18"/>
      <c r="F21" s="18"/>
      <c r="G21" s="18"/>
      <c r="H21" s="18"/>
      <c r="I21" s="18"/>
      <c r="J21" s="18"/>
      <c r="K21" s="18"/>
      <c r="L21" s="18"/>
      <c r="M21" s="18"/>
      <c r="N21" s="18"/>
      <c r="O21" s="18"/>
      <c r="P21" s="18"/>
    </row>
    <row r="22" spans="1:16" x14ac:dyDescent="0.25">
      <c r="A22" s="10">
        <f t="shared" si="1"/>
        <v>15</v>
      </c>
      <c r="B22" s="246" t="s">
        <v>603</v>
      </c>
      <c r="C22" s="18">
        <v>-151.54938729166665</v>
      </c>
      <c r="D22" s="18">
        <v>4254.9153374999996</v>
      </c>
      <c r="E22" s="18">
        <v>13722.661729166668</v>
      </c>
      <c r="F22" s="18">
        <v>23250.813176041669</v>
      </c>
      <c r="G22" s="18">
        <v>32029.331223958336</v>
      </c>
      <c r="H22" s="18">
        <v>40043.763039583333</v>
      </c>
      <c r="I22" s="18">
        <v>48946.651316666677</v>
      </c>
      <c r="J22" s="18">
        <v>58831.768604166682</v>
      </c>
      <c r="K22" s="18">
        <v>68696.537759375002</v>
      </c>
      <c r="L22" s="18">
        <v>78516.420150000005</v>
      </c>
      <c r="M22" s="18">
        <v>87946.625937499994</v>
      </c>
      <c r="N22" s="18">
        <v>97085.659709375002</v>
      </c>
      <c r="O22" s="18">
        <v>106513.85503437502</v>
      </c>
      <c r="P22" s="36"/>
    </row>
    <row r="23" spans="1:16" x14ac:dyDescent="0.25">
      <c r="A23" s="10">
        <f t="shared" si="1"/>
        <v>16</v>
      </c>
    </row>
    <row r="24" spans="1:16" x14ac:dyDescent="0.25">
      <c r="A24" s="10">
        <f t="shared" si="1"/>
        <v>17</v>
      </c>
      <c r="B24" s="246" t="s">
        <v>604</v>
      </c>
      <c r="C24" s="18">
        <f>C20+C22</f>
        <v>-90864.720438449542</v>
      </c>
      <c r="D24" s="18">
        <f t="shared" ref="D24:O24" si="6">C24+D20+D22</f>
        <v>2617717.6635073554</v>
      </c>
      <c r="E24" s="18">
        <f t="shared" si="6"/>
        <v>5540899.7871353906</v>
      </c>
      <c r="F24" s="18">
        <f t="shared" si="6"/>
        <v>8304294.5263112094</v>
      </c>
      <c r="G24" s="18">
        <f t="shared" si="6"/>
        <v>10801297.167377833</v>
      </c>
      <c r="H24" s="18">
        <f t="shared" si="6"/>
        <v>13128429.063177587</v>
      </c>
      <c r="I24" s="18">
        <f t="shared" si="6"/>
        <v>16169148.655982729</v>
      </c>
      <c r="J24" s="18">
        <f t="shared" si="6"/>
        <v>19097469.493714161</v>
      </c>
      <c r="K24" s="18">
        <f t="shared" si="6"/>
        <v>22145873.787037954</v>
      </c>
      <c r="L24" s="18">
        <f t="shared" si="6"/>
        <v>25067264.208386794</v>
      </c>
      <c r="M24" s="18">
        <f t="shared" si="6"/>
        <v>27903864.507917158</v>
      </c>
      <c r="N24" s="18">
        <f t="shared" si="6"/>
        <v>30671177.209390286</v>
      </c>
      <c r="O24" s="18">
        <f t="shared" si="6"/>
        <v>33697799.618727528</v>
      </c>
    </row>
    <row r="25" spans="1:16" x14ac:dyDescent="0.25">
      <c r="A25" s="10">
        <f t="shared" si="1"/>
        <v>18</v>
      </c>
    </row>
    <row r="26" spans="1:16" x14ac:dyDescent="0.25">
      <c r="A26" s="10">
        <f t="shared" si="1"/>
        <v>19</v>
      </c>
      <c r="B26" s="435" t="s">
        <v>571</v>
      </c>
      <c r="C26" s="436">
        <v>0</v>
      </c>
      <c r="D26" s="436">
        <v>0</v>
      </c>
      <c r="E26" s="436">
        <v>0</v>
      </c>
      <c r="F26" s="436">
        <v>0</v>
      </c>
      <c r="G26" s="436">
        <v>0</v>
      </c>
      <c r="H26" s="436">
        <v>0</v>
      </c>
      <c r="I26" s="436">
        <v>0</v>
      </c>
      <c r="J26" s="436">
        <v>0</v>
      </c>
      <c r="K26" s="436">
        <v>0</v>
      </c>
      <c r="L26" s="436">
        <v>0</v>
      </c>
      <c r="M26" s="436">
        <v>0</v>
      </c>
      <c r="N26" s="436">
        <v>0</v>
      </c>
      <c r="O26" s="436">
        <v>0</v>
      </c>
    </row>
    <row r="27" spans="1:16" x14ac:dyDescent="0.25">
      <c r="A27" s="10">
        <f t="shared" si="1"/>
        <v>20</v>
      </c>
      <c r="C27" s="27"/>
      <c r="D27" s="27"/>
      <c r="E27" s="27"/>
      <c r="F27" s="27"/>
      <c r="G27" s="27"/>
      <c r="H27" s="27"/>
      <c r="I27" s="27"/>
      <c r="J27" s="27"/>
      <c r="K27" s="27"/>
      <c r="L27" s="27"/>
      <c r="M27" s="27"/>
      <c r="N27" s="27"/>
      <c r="O27" s="27"/>
    </row>
    <row r="28" spans="1:16" x14ac:dyDescent="0.25">
      <c r="A28" s="10">
        <f t="shared" si="1"/>
        <v>21</v>
      </c>
      <c r="B28" s="435" t="s">
        <v>605</v>
      </c>
      <c r="C28" s="436">
        <v>0</v>
      </c>
      <c r="D28" s="436">
        <v>0</v>
      </c>
      <c r="E28" s="436">
        <v>0</v>
      </c>
      <c r="F28" s="436">
        <v>0</v>
      </c>
      <c r="G28" s="436">
        <v>0</v>
      </c>
      <c r="H28" s="436">
        <v>0</v>
      </c>
      <c r="I28" s="436">
        <v>0</v>
      </c>
      <c r="J28" s="436">
        <v>0</v>
      </c>
      <c r="K28" s="436">
        <v>0</v>
      </c>
      <c r="L28" s="436">
        <v>0</v>
      </c>
      <c r="M28" s="436">
        <v>0</v>
      </c>
      <c r="N28" s="436">
        <v>0</v>
      </c>
      <c r="O28" s="436">
        <v>0</v>
      </c>
    </row>
    <row r="29" spans="1:16" x14ac:dyDescent="0.25">
      <c r="A29" s="10">
        <f t="shared" si="1"/>
        <v>22</v>
      </c>
      <c r="C29" s="18"/>
      <c r="D29" s="18"/>
      <c r="E29" s="18"/>
      <c r="F29" s="18"/>
      <c r="G29" s="18"/>
      <c r="H29" s="18"/>
      <c r="I29" s="18"/>
      <c r="J29" s="18"/>
      <c r="K29" s="18"/>
      <c r="L29" s="18"/>
      <c r="M29" s="18"/>
      <c r="N29" s="18"/>
      <c r="O29" s="18"/>
    </row>
    <row r="30" spans="1:16" x14ac:dyDescent="0.25">
      <c r="A30" s="10">
        <f t="shared" si="1"/>
        <v>23</v>
      </c>
      <c r="B30" s="246" t="s">
        <v>292</v>
      </c>
      <c r="C30" s="18">
        <f>(C10*C26)+(C14*C28)</f>
        <v>0</v>
      </c>
      <c r="D30" s="18">
        <f t="shared" ref="D30:O30" si="7">(D10*D26)+(D14*D28)</f>
        <v>0</v>
      </c>
      <c r="E30" s="18">
        <f t="shared" si="7"/>
        <v>0</v>
      </c>
      <c r="F30" s="18">
        <f t="shared" si="7"/>
        <v>0</v>
      </c>
      <c r="G30" s="18">
        <f t="shared" si="7"/>
        <v>0</v>
      </c>
      <c r="H30" s="18">
        <f t="shared" si="7"/>
        <v>0</v>
      </c>
      <c r="I30" s="18">
        <f t="shared" si="7"/>
        <v>0</v>
      </c>
      <c r="J30" s="18">
        <f t="shared" si="7"/>
        <v>0</v>
      </c>
      <c r="K30" s="18">
        <f t="shared" si="7"/>
        <v>0</v>
      </c>
      <c r="L30" s="18">
        <f t="shared" si="7"/>
        <v>0</v>
      </c>
      <c r="M30" s="18">
        <f t="shared" si="7"/>
        <v>0</v>
      </c>
      <c r="N30" s="18">
        <f t="shared" si="7"/>
        <v>0</v>
      </c>
      <c r="O30" s="18">
        <f t="shared" si="7"/>
        <v>0</v>
      </c>
    </row>
    <row r="31" spans="1:16" x14ac:dyDescent="0.25">
      <c r="A31" s="10">
        <f t="shared" si="1"/>
        <v>24</v>
      </c>
      <c r="C31" s="18"/>
      <c r="D31" s="18"/>
      <c r="E31" s="18"/>
      <c r="F31" s="18"/>
      <c r="G31" s="18"/>
      <c r="H31" s="18"/>
      <c r="I31" s="18"/>
      <c r="J31" s="18"/>
      <c r="K31" s="18"/>
      <c r="L31" s="18"/>
      <c r="M31" s="18"/>
      <c r="N31" s="18"/>
      <c r="O31" s="18"/>
    </row>
    <row r="32" spans="1:16" x14ac:dyDescent="0.25">
      <c r="A32" s="10">
        <f t="shared" si="1"/>
        <v>25</v>
      </c>
      <c r="B32" s="246" t="s">
        <v>606</v>
      </c>
      <c r="C32" s="18">
        <f>C24-C30</f>
        <v>-90864.720438449542</v>
      </c>
      <c r="D32" s="18">
        <f>C32+D20+D22-D30</f>
        <v>2617717.6635073554</v>
      </c>
      <c r="E32" s="18">
        <f t="shared" ref="E32:O32" si="8">D32+E20+E22-E30</f>
        <v>5540899.7871353906</v>
      </c>
      <c r="F32" s="18">
        <f t="shared" si="8"/>
        <v>8304294.5263112094</v>
      </c>
      <c r="G32" s="18">
        <f t="shared" si="8"/>
        <v>10801297.167377833</v>
      </c>
      <c r="H32" s="18">
        <f t="shared" si="8"/>
        <v>13128429.063177587</v>
      </c>
      <c r="I32" s="18">
        <f t="shared" si="8"/>
        <v>16169148.655982729</v>
      </c>
      <c r="J32" s="18">
        <f t="shared" si="8"/>
        <v>19097469.493714161</v>
      </c>
      <c r="K32" s="18">
        <f t="shared" si="8"/>
        <v>22145873.787037954</v>
      </c>
      <c r="L32" s="18">
        <f t="shared" si="8"/>
        <v>25067264.208386794</v>
      </c>
      <c r="M32" s="18">
        <f t="shared" si="8"/>
        <v>27903864.507917158</v>
      </c>
      <c r="N32" s="18">
        <f t="shared" si="8"/>
        <v>30671177.209390286</v>
      </c>
      <c r="O32" s="18">
        <f t="shared" si="8"/>
        <v>33697799.618727528</v>
      </c>
    </row>
    <row r="33" spans="1:15" x14ac:dyDescent="0.25">
      <c r="A33" s="10">
        <f t="shared" si="1"/>
        <v>26</v>
      </c>
      <c r="C33" s="18"/>
      <c r="D33" s="18"/>
      <c r="E33" s="18"/>
      <c r="F33" s="18"/>
      <c r="G33" s="18"/>
      <c r="H33" s="18"/>
      <c r="I33" s="18"/>
      <c r="J33" s="18"/>
      <c r="K33" s="18"/>
      <c r="L33" s="18"/>
      <c r="M33" s="18"/>
      <c r="N33" s="18"/>
      <c r="O33" s="18"/>
    </row>
    <row r="34" spans="1:15" x14ac:dyDescent="0.25">
      <c r="A34" s="10">
        <f t="shared" si="1"/>
        <v>27</v>
      </c>
      <c r="B34" s="437" t="s">
        <v>608</v>
      </c>
      <c r="C34" s="438">
        <v>0.95238599999999995</v>
      </c>
      <c r="D34" s="438">
        <v>0.95238599999999995</v>
      </c>
      <c r="E34" s="438">
        <v>0.95238599999999995</v>
      </c>
      <c r="F34" s="438">
        <v>0.95238599999999995</v>
      </c>
      <c r="G34" s="438">
        <v>0.95238599999999995</v>
      </c>
      <c r="H34" s="438">
        <v>0.95238599999999995</v>
      </c>
      <c r="I34" s="438">
        <v>0.95238599999999995</v>
      </c>
      <c r="J34" s="438">
        <v>0.95238599999999995</v>
      </c>
      <c r="K34" s="438">
        <v>0.95238599999999995</v>
      </c>
      <c r="L34" s="438">
        <v>0.95238599999999995</v>
      </c>
      <c r="M34" s="438">
        <v>0.95238599999999995</v>
      </c>
      <c r="N34" s="438">
        <v>0.95238599999999995</v>
      </c>
      <c r="O34" s="438">
        <v>0.95238599999999995</v>
      </c>
    </row>
    <row r="35" spans="1:15" x14ac:dyDescent="0.25">
      <c r="A35" s="10">
        <f t="shared" si="1"/>
        <v>28</v>
      </c>
      <c r="C35" s="28"/>
      <c r="D35" s="28"/>
      <c r="E35" s="28"/>
      <c r="F35" s="28"/>
      <c r="G35" s="28"/>
      <c r="H35" s="28"/>
      <c r="I35" s="28"/>
      <c r="J35" s="28"/>
      <c r="K35" s="28"/>
      <c r="L35" s="28"/>
      <c r="M35" s="28"/>
      <c r="N35" s="28"/>
      <c r="O35" s="28"/>
    </row>
    <row r="36" spans="1:15" ht="13.8" thickBot="1" x14ac:dyDescent="0.3">
      <c r="A36" s="10">
        <f t="shared" si="1"/>
        <v>29</v>
      </c>
      <c r="B36" s="246" t="s">
        <v>609</v>
      </c>
      <c r="C36" s="439">
        <f>ROUND(C20*C34,2)</f>
        <v>-86393.95</v>
      </c>
      <c r="D36" s="439">
        <f t="shared" ref="D36:O36" si="9">ROUND(D20*D34,2)</f>
        <v>2575563.62</v>
      </c>
      <c r="E36" s="439">
        <f t="shared" si="9"/>
        <v>2770928.46</v>
      </c>
      <c r="F36" s="439">
        <f t="shared" si="9"/>
        <v>2609674.71</v>
      </c>
      <c r="G36" s="439">
        <f t="shared" si="9"/>
        <v>2347606.0699999998</v>
      </c>
      <c r="H36" s="439">
        <f t="shared" si="9"/>
        <v>2178190.7200000002</v>
      </c>
      <c r="I36" s="439">
        <f t="shared" si="9"/>
        <v>2849322.66</v>
      </c>
      <c r="J36" s="439">
        <f t="shared" si="9"/>
        <v>2732861.22</v>
      </c>
      <c r="K36" s="439">
        <f t="shared" si="9"/>
        <v>2837831.95</v>
      </c>
      <c r="L36" s="439">
        <f t="shared" si="9"/>
        <v>2707513.4</v>
      </c>
      <c r="M36" s="439">
        <f t="shared" si="9"/>
        <v>2617779.2799999998</v>
      </c>
      <c r="N36" s="439">
        <f t="shared" si="9"/>
        <v>2543086.85</v>
      </c>
      <c r="O36" s="439">
        <f t="shared" si="9"/>
        <v>2781070.51</v>
      </c>
    </row>
    <row r="37" spans="1:15" x14ac:dyDescent="0.25">
      <c r="A37" s="10">
        <f t="shared" si="1"/>
        <v>30</v>
      </c>
    </row>
    <row r="38" spans="1:15" ht="13.8" thickBot="1" x14ac:dyDescent="0.3">
      <c r="A38" s="10">
        <f t="shared" si="1"/>
        <v>31</v>
      </c>
      <c r="B38" s="246" t="s">
        <v>610</v>
      </c>
      <c r="C38" s="439">
        <f>ROUND(C30*C34,2)</f>
        <v>0</v>
      </c>
      <c r="D38" s="439">
        <f t="shared" ref="D38:O38" si="10">ROUND(D30*D34,2)</f>
        <v>0</v>
      </c>
      <c r="E38" s="439">
        <f t="shared" si="10"/>
        <v>0</v>
      </c>
      <c r="F38" s="439">
        <f t="shared" si="10"/>
        <v>0</v>
      </c>
      <c r="G38" s="439">
        <f t="shared" si="10"/>
        <v>0</v>
      </c>
      <c r="H38" s="439">
        <f t="shared" si="10"/>
        <v>0</v>
      </c>
      <c r="I38" s="439">
        <f t="shared" si="10"/>
        <v>0</v>
      </c>
      <c r="J38" s="439">
        <f t="shared" si="10"/>
        <v>0</v>
      </c>
      <c r="K38" s="439">
        <f t="shared" si="10"/>
        <v>0</v>
      </c>
      <c r="L38" s="439">
        <f t="shared" si="10"/>
        <v>0</v>
      </c>
      <c r="M38" s="439">
        <f t="shared" si="10"/>
        <v>0</v>
      </c>
      <c r="N38" s="439">
        <f t="shared" si="10"/>
        <v>0</v>
      </c>
      <c r="O38" s="439">
        <f t="shared" si="10"/>
        <v>0</v>
      </c>
    </row>
    <row r="39" spans="1:15" x14ac:dyDescent="0.25">
      <c r="A39" s="10">
        <f t="shared" si="1"/>
        <v>32</v>
      </c>
    </row>
    <row r="40" spans="1:15" s="432" customFormat="1" x14ac:dyDescent="0.25">
      <c r="A40" s="10">
        <f t="shared" si="1"/>
        <v>33</v>
      </c>
      <c r="B40" s="432" t="s">
        <v>620</v>
      </c>
    </row>
    <row r="41" spans="1:15" s="435" customFormat="1" x14ac:dyDescent="0.25">
      <c r="A41" s="10">
        <f t="shared" si="1"/>
        <v>34</v>
      </c>
      <c r="B41" s="435" t="s">
        <v>612</v>
      </c>
    </row>
    <row r="42" spans="1:15" s="437" customFormat="1" x14ac:dyDescent="0.25">
      <c r="A42" s="10">
        <f t="shared" si="1"/>
        <v>35</v>
      </c>
      <c r="B42" s="437" t="s">
        <v>613</v>
      </c>
    </row>
    <row r="43" spans="1:15" x14ac:dyDescent="0.25">
      <c r="A43" s="414"/>
    </row>
    <row r="44" spans="1:15" x14ac:dyDescent="0.25">
      <c r="A44" s="10"/>
    </row>
    <row r="45" spans="1:15" x14ac:dyDescent="0.25">
      <c r="A45" s="10"/>
      <c r="I45" s="18"/>
    </row>
    <row r="46" spans="1:15" x14ac:dyDescent="0.25">
      <c r="A46" s="10"/>
    </row>
    <row r="47" spans="1:15" x14ac:dyDescent="0.25">
      <c r="A47" s="10"/>
    </row>
    <row r="48" spans="1:15" x14ac:dyDescent="0.25">
      <c r="A48" s="10"/>
    </row>
    <row r="49" spans="1:1" x14ac:dyDescent="0.25">
      <c r="A49" s="10"/>
    </row>
    <row r="50" spans="1:1" x14ac:dyDescent="0.25">
      <c r="A50" s="10"/>
    </row>
    <row r="51" spans="1:1" x14ac:dyDescent="0.25">
      <c r="A51" s="10"/>
    </row>
    <row r="52" spans="1:1" x14ac:dyDescent="0.25">
      <c r="A52" s="10"/>
    </row>
    <row r="53" spans="1:1" x14ac:dyDescent="0.25">
      <c r="A53" s="10"/>
    </row>
    <row r="54" spans="1:1" x14ac:dyDescent="0.25">
      <c r="A54" s="10"/>
    </row>
    <row r="55" spans="1:1" x14ac:dyDescent="0.25">
      <c r="A55" s="10"/>
    </row>
    <row r="56" spans="1:1" x14ac:dyDescent="0.25">
      <c r="A56" s="10"/>
    </row>
    <row r="57" spans="1:1" x14ac:dyDescent="0.25">
      <c r="A57" s="10"/>
    </row>
    <row r="58" spans="1:1" x14ac:dyDescent="0.25">
      <c r="A58" s="10"/>
    </row>
    <row r="59" spans="1:1" x14ac:dyDescent="0.25">
      <c r="A59" s="10"/>
    </row>
    <row r="60" spans="1:1" x14ac:dyDescent="0.25">
      <c r="A60" s="10"/>
    </row>
    <row r="61" spans="1:1" x14ac:dyDescent="0.25">
      <c r="A61" s="10"/>
    </row>
    <row r="62" spans="1:1" x14ac:dyDescent="0.25">
      <c r="A62" s="10"/>
    </row>
    <row r="63" spans="1:1" x14ac:dyDescent="0.25">
      <c r="A63" s="10"/>
    </row>
    <row r="64" spans="1:1" x14ac:dyDescent="0.25">
      <c r="A64" s="10"/>
    </row>
    <row r="65" spans="1:1" x14ac:dyDescent="0.25">
      <c r="A65" s="10"/>
    </row>
    <row r="66" spans="1:1" x14ac:dyDescent="0.25">
      <c r="A66" s="10"/>
    </row>
    <row r="67" spans="1:1" x14ac:dyDescent="0.25">
      <c r="A67" s="10"/>
    </row>
    <row r="68" spans="1:1" x14ac:dyDescent="0.25">
      <c r="A68" s="10"/>
    </row>
    <row r="69" spans="1:1" x14ac:dyDescent="0.25">
      <c r="A69" s="10"/>
    </row>
    <row r="70" spans="1:1" x14ac:dyDescent="0.25">
      <c r="A70" s="10"/>
    </row>
    <row r="71" spans="1:1" x14ac:dyDescent="0.25">
      <c r="A71" s="10"/>
    </row>
    <row r="72" spans="1:1" x14ac:dyDescent="0.25">
      <c r="A72" s="10"/>
    </row>
    <row r="73" spans="1:1" x14ac:dyDescent="0.25">
      <c r="A73" s="10"/>
    </row>
    <row r="74" spans="1:1" x14ac:dyDescent="0.25">
      <c r="A74" s="10"/>
    </row>
    <row r="75" spans="1:1" x14ac:dyDescent="0.25">
      <c r="A75" s="10"/>
    </row>
    <row r="76" spans="1:1" x14ac:dyDescent="0.25">
      <c r="A76" s="10"/>
    </row>
    <row r="77" spans="1:1" x14ac:dyDescent="0.25">
      <c r="A77" s="10"/>
    </row>
    <row r="78" spans="1:1" x14ac:dyDescent="0.25">
      <c r="A78" s="10"/>
    </row>
    <row r="79" spans="1:1" x14ac:dyDescent="0.25">
      <c r="A79" s="10"/>
    </row>
    <row r="80" spans="1:1" x14ac:dyDescent="0.25">
      <c r="A80" s="10"/>
    </row>
    <row r="81" spans="1:1" x14ac:dyDescent="0.25">
      <c r="A81" s="10"/>
    </row>
    <row r="82" spans="1:1" x14ac:dyDescent="0.25">
      <c r="A82" s="10"/>
    </row>
    <row r="83" spans="1:1" x14ac:dyDescent="0.25">
      <c r="A83" s="10"/>
    </row>
    <row r="84" spans="1:1" x14ac:dyDescent="0.25">
      <c r="A84" s="10"/>
    </row>
    <row r="85" spans="1:1" x14ac:dyDescent="0.25">
      <c r="A85" s="10"/>
    </row>
    <row r="86" spans="1:1" x14ac:dyDescent="0.25">
      <c r="A86" s="10"/>
    </row>
    <row r="87" spans="1:1" x14ac:dyDescent="0.25">
      <c r="A87" s="10"/>
    </row>
  </sheetData>
  <printOptions horizontalCentered="1"/>
  <pageMargins left="0.45" right="0.45" top="0.75" bottom="0.75" header="0.3" footer="0.3"/>
  <pageSetup scale="55" orientation="landscape" blackAndWhite="1" horizontalDpi="1200" verticalDpi="1200" r:id="rId1"/>
  <headerFooter>
    <oddHeader>&amp;RAdvice No. 2018-xx
Workpaper No. 17</oddHeader>
    <oddFooter>&amp;L&amp;F
&amp;A&amp;R&amp;D</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R40"/>
  <sheetViews>
    <sheetView zoomScaleNormal="100" workbookViewId="0">
      <selection activeCell="C48" sqref="C48"/>
    </sheetView>
  </sheetViews>
  <sheetFormatPr defaultColWidth="8.6640625" defaultRowHeight="13.2" x14ac:dyDescent="0.25"/>
  <cols>
    <col min="1" max="1" width="4.44140625" style="277" bestFit="1" customWidth="1"/>
    <col min="2" max="2" width="22.6640625" style="277" bestFit="1" customWidth="1"/>
    <col min="3" max="3" width="16.6640625" style="277" bestFit="1" customWidth="1"/>
    <col min="4" max="4" width="17.6640625" style="277" bestFit="1" customWidth="1"/>
    <col min="5" max="5" width="15.6640625" style="277" bestFit="1" customWidth="1"/>
    <col min="6" max="6" width="15.109375" style="277" bestFit="1" customWidth="1"/>
    <col min="7" max="7" width="13.44140625" style="277" bestFit="1" customWidth="1"/>
    <col min="8" max="9" width="13" style="277" bestFit="1" customWidth="1"/>
    <col min="10" max="11" width="13.44140625" style="277" bestFit="1" customWidth="1"/>
    <col min="12" max="12" width="14.5546875" style="277" bestFit="1" customWidth="1"/>
    <col min="13" max="13" width="15.6640625" style="277" bestFit="1" customWidth="1"/>
    <col min="14" max="14" width="18.6640625" style="277" bestFit="1" customWidth="1"/>
    <col min="15" max="15" width="8.6640625" style="277"/>
    <col min="16" max="16" width="14.109375" style="277" bestFit="1" customWidth="1"/>
    <col min="17" max="17" width="13.33203125" style="277" bestFit="1" customWidth="1"/>
    <col min="18" max="16384" width="8.6640625" style="277"/>
  </cols>
  <sheetData>
    <row r="1" spans="1:18" x14ac:dyDescent="0.25">
      <c r="A1" s="497" t="s">
        <v>0</v>
      </c>
      <c r="B1" s="497"/>
      <c r="C1" s="497"/>
      <c r="D1" s="497"/>
      <c r="E1" s="497"/>
      <c r="F1" s="497"/>
      <c r="G1" s="497"/>
      <c r="H1" s="497"/>
      <c r="I1" s="497"/>
      <c r="J1" s="497"/>
      <c r="K1" s="497"/>
      <c r="L1" s="497"/>
      <c r="M1" s="497"/>
      <c r="N1" s="497"/>
      <c r="O1" s="276"/>
      <c r="P1" s="276"/>
    </row>
    <row r="2" spans="1:18" x14ac:dyDescent="0.25">
      <c r="A2" s="497" t="s">
        <v>1</v>
      </c>
      <c r="B2" s="497"/>
      <c r="C2" s="497"/>
      <c r="D2" s="497"/>
      <c r="E2" s="497"/>
      <c r="F2" s="497"/>
      <c r="G2" s="497"/>
      <c r="H2" s="497"/>
      <c r="I2" s="497"/>
      <c r="J2" s="497"/>
      <c r="K2" s="497"/>
      <c r="L2" s="497"/>
      <c r="M2" s="497"/>
      <c r="N2" s="497"/>
      <c r="O2" s="276"/>
      <c r="P2" s="276"/>
    </row>
    <row r="3" spans="1:18" x14ac:dyDescent="0.25">
      <c r="A3" s="497" t="s">
        <v>633</v>
      </c>
      <c r="B3" s="497"/>
      <c r="C3" s="497"/>
      <c r="D3" s="497"/>
      <c r="E3" s="497"/>
      <c r="F3" s="497"/>
      <c r="G3" s="497"/>
      <c r="H3" s="497"/>
      <c r="I3" s="497"/>
      <c r="J3" s="497"/>
      <c r="K3" s="497"/>
      <c r="L3" s="497"/>
      <c r="M3" s="497"/>
      <c r="N3" s="497"/>
      <c r="O3" s="276"/>
      <c r="P3" s="276"/>
    </row>
    <row r="4" spans="1:18" x14ac:dyDescent="0.25">
      <c r="A4" s="497" t="s">
        <v>164</v>
      </c>
      <c r="B4" s="497"/>
      <c r="C4" s="497"/>
      <c r="D4" s="497"/>
      <c r="E4" s="497"/>
      <c r="F4" s="497"/>
      <c r="G4" s="497"/>
      <c r="H4" s="497"/>
      <c r="I4" s="497"/>
      <c r="J4" s="497"/>
      <c r="K4" s="497"/>
      <c r="L4" s="497"/>
      <c r="M4" s="497"/>
      <c r="N4" s="497"/>
      <c r="O4" s="276"/>
      <c r="P4" s="276"/>
    </row>
    <row r="5" spans="1:18" x14ac:dyDescent="0.25">
      <c r="A5" s="278"/>
      <c r="B5" s="279"/>
      <c r="C5" s="279"/>
      <c r="D5" s="279"/>
      <c r="E5" s="279"/>
      <c r="F5" s="279"/>
      <c r="G5" s="279"/>
      <c r="H5" s="279"/>
      <c r="I5" s="279"/>
      <c r="J5" s="279"/>
      <c r="K5" s="279"/>
      <c r="L5" s="279"/>
      <c r="M5" s="279"/>
      <c r="N5" s="280"/>
    </row>
    <row r="6" spans="1:18" x14ac:dyDescent="0.25">
      <c r="A6" s="278"/>
      <c r="B6" s="279"/>
      <c r="C6" s="279"/>
      <c r="D6" s="279"/>
      <c r="E6" s="279"/>
      <c r="F6" s="279"/>
      <c r="G6" s="279"/>
      <c r="H6" s="279"/>
      <c r="I6" s="279"/>
      <c r="J6" s="279"/>
      <c r="K6" s="279"/>
      <c r="L6" s="279"/>
      <c r="M6" s="279"/>
      <c r="N6" s="281"/>
    </row>
    <row r="7" spans="1:18" ht="39.6" x14ac:dyDescent="0.25">
      <c r="A7" s="282" t="s">
        <v>56</v>
      </c>
      <c r="B7" s="282" t="s">
        <v>31</v>
      </c>
      <c r="C7" s="283" t="s">
        <v>506</v>
      </c>
      <c r="D7" s="284" t="s">
        <v>508</v>
      </c>
      <c r="E7" s="284" t="s">
        <v>58</v>
      </c>
      <c r="F7" s="284" t="s">
        <v>59</v>
      </c>
      <c r="G7" s="284" t="s">
        <v>60</v>
      </c>
      <c r="H7" s="284" t="s">
        <v>61</v>
      </c>
      <c r="I7" s="284" t="s">
        <v>62</v>
      </c>
      <c r="J7" s="284" t="s">
        <v>63</v>
      </c>
      <c r="K7" s="284" t="s">
        <v>64</v>
      </c>
      <c r="L7" s="284" t="s">
        <v>65</v>
      </c>
      <c r="M7" s="284" t="s">
        <v>66</v>
      </c>
      <c r="N7" s="283" t="s">
        <v>509</v>
      </c>
    </row>
    <row r="8" spans="1:18" x14ac:dyDescent="0.25">
      <c r="A8" s="285">
        <v>1</v>
      </c>
      <c r="B8" s="286">
        <v>7</v>
      </c>
      <c r="C8" s="287">
        <v>10803894020.475845</v>
      </c>
      <c r="D8" s="288">
        <v>1177602000</v>
      </c>
      <c r="E8" s="288">
        <v>0</v>
      </c>
      <c r="F8" s="288">
        <v>-26913000</v>
      </c>
      <c r="G8" s="288">
        <v>65634000</v>
      </c>
      <c r="H8" s="288">
        <v>10123000</v>
      </c>
      <c r="I8" s="288">
        <v>-3738000</v>
      </c>
      <c r="J8" s="288">
        <v>-378000</v>
      </c>
      <c r="K8" s="288">
        <v>38937000</v>
      </c>
      <c r="L8" s="288">
        <v>12975000</v>
      </c>
      <c r="M8" s="288">
        <v>-80014000</v>
      </c>
      <c r="N8" s="288">
        <f>SUM(D8:M8)</f>
        <v>1194228000</v>
      </c>
      <c r="P8" s="289"/>
      <c r="Q8" s="289"/>
      <c r="R8" s="289"/>
    </row>
    <row r="9" spans="1:18" x14ac:dyDescent="0.25">
      <c r="A9" s="285">
        <f t="shared" ref="A9:A37" si="0">+A8+1</f>
        <v>2</v>
      </c>
      <c r="B9" s="290" t="s">
        <v>76</v>
      </c>
      <c r="C9" s="287">
        <v>2450009.5812922954</v>
      </c>
      <c r="D9" s="288">
        <v>208000</v>
      </c>
      <c r="E9" s="288">
        <v>0</v>
      </c>
      <c r="F9" s="288">
        <v>-5000</v>
      </c>
      <c r="G9" s="288">
        <v>11000</v>
      </c>
      <c r="H9" s="288">
        <v>2000</v>
      </c>
      <c r="I9" s="288">
        <v>-1000</v>
      </c>
      <c r="J9" s="288">
        <v>0</v>
      </c>
      <c r="K9" s="288">
        <v>6000</v>
      </c>
      <c r="L9" s="288">
        <v>3000</v>
      </c>
      <c r="M9" s="288">
        <v>-18000</v>
      </c>
      <c r="N9" s="288">
        <f>SUM(D9:M9)</f>
        <v>206000</v>
      </c>
      <c r="P9" s="289"/>
      <c r="Q9" s="289"/>
      <c r="R9" s="289"/>
    </row>
    <row r="10" spans="1:18" x14ac:dyDescent="0.25">
      <c r="A10" s="285">
        <f t="shared" si="0"/>
        <v>3</v>
      </c>
      <c r="B10" s="291" t="s">
        <v>77</v>
      </c>
      <c r="C10" s="292">
        <f t="shared" ref="C10:N10" si="1">SUM(C8:C9)</f>
        <v>10806344030.057138</v>
      </c>
      <c r="D10" s="293">
        <f t="shared" si="1"/>
        <v>1177810000</v>
      </c>
      <c r="E10" s="293">
        <f t="shared" si="1"/>
        <v>0</v>
      </c>
      <c r="F10" s="293">
        <f t="shared" si="1"/>
        <v>-26918000</v>
      </c>
      <c r="G10" s="293">
        <f t="shared" si="1"/>
        <v>65645000</v>
      </c>
      <c r="H10" s="293">
        <f t="shared" si="1"/>
        <v>10125000</v>
      </c>
      <c r="I10" s="293">
        <f t="shared" si="1"/>
        <v>-3739000</v>
      </c>
      <c r="J10" s="293">
        <f t="shared" si="1"/>
        <v>-378000</v>
      </c>
      <c r="K10" s="293">
        <f t="shared" si="1"/>
        <v>38943000</v>
      </c>
      <c r="L10" s="293">
        <f t="shared" si="1"/>
        <v>12978000</v>
      </c>
      <c r="M10" s="293">
        <f t="shared" si="1"/>
        <v>-80032000</v>
      </c>
      <c r="N10" s="293">
        <f t="shared" si="1"/>
        <v>1194434000</v>
      </c>
      <c r="P10" s="289"/>
      <c r="Q10" s="289"/>
      <c r="R10" s="289"/>
    </row>
    <row r="11" spans="1:18" x14ac:dyDescent="0.25">
      <c r="A11" s="285">
        <f t="shared" si="0"/>
        <v>4</v>
      </c>
      <c r="B11" s="285"/>
      <c r="C11" s="287"/>
      <c r="D11" s="288"/>
      <c r="E11" s="288"/>
      <c r="F11" s="288"/>
      <c r="G11" s="288"/>
      <c r="H11" s="288"/>
      <c r="I11" s="288"/>
      <c r="J11" s="288"/>
      <c r="K11" s="288"/>
      <c r="L11" s="288"/>
      <c r="M11" s="288"/>
      <c r="N11" s="288"/>
    </row>
    <row r="12" spans="1:18" x14ac:dyDescent="0.25">
      <c r="A12" s="285">
        <f t="shared" si="0"/>
        <v>5</v>
      </c>
      <c r="B12" s="286">
        <v>8</v>
      </c>
      <c r="C12" s="287">
        <v>261706759.21161911</v>
      </c>
      <c r="D12" s="288">
        <v>26247000</v>
      </c>
      <c r="E12" s="288">
        <v>0</v>
      </c>
      <c r="F12" s="288">
        <v>-527000</v>
      </c>
      <c r="G12" s="288">
        <v>1215000</v>
      </c>
      <c r="H12" s="288">
        <v>224000</v>
      </c>
      <c r="I12" s="288">
        <v>-69000</v>
      </c>
      <c r="J12" s="288">
        <v>-7000</v>
      </c>
      <c r="K12" s="288">
        <v>667000</v>
      </c>
      <c r="L12" s="288">
        <v>349000</v>
      </c>
      <c r="M12" s="288">
        <v>-1938000</v>
      </c>
      <c r="N12" s="288">
        <f t="shared" ref="N12:N18" si="2">SUM(D12:M12)</f>
        <v>26161000</v>
      </c>
      <c r="P12" s="289"/>
      <c r="Q12" s="289"/>
      <c r="R12" s="289"/>
    </row>
    <row r="13" spans="1:18" x14ac:dyDescent="0.25">
      <c r="A13" s="285">
        <f t="shared" si="0"/>
        <v>6</v>
      </c>
      <c r="B13" s="286">
        <v>24</v>
      </c>
      <c r="C13" s="287">
        <v>2583235118.9493227</v>
      </c>
      <c r="D13" s="288">
        <v>259078000</v>
      </c>
      <c r="E13" s="288">
        <v>0</v>
      </c>
      <c r="F13" s="288">
        <v>-5197000</v>
      </c>
      <c r="G13" s="288">
        <v>11989000</v>
      </c>
      <c r="H13" s="288">
        <v>2209000</v>
      </c>
      <c r="I13" s="288">
        <v>-679000</v>
      </c>
      <c r="J13" s="288">
        <v>-72000</v>
      </c>
      <c r="K13" s="288">
        <v>6579000</v>
      </c>
      <c r="L13" s="288">
        <v>3449000</v>
      </c>
      <c r="M13" s="288">
        <v>0</v>
      </c>
      <c r="N13" s="288">
        <f t="shared" si="2"/>
        <v>277356000</v>
      </c>
      <c r="P13" s="289"/>
      <c r="Q13" s="289"/>
      <c r="R13" s="289"/>
    </row>
    <row r="14" spans="1:18" x14ac:dyDescent="0.25">
      <c r="A14" s="285">
        <f t="shared" si="0"/>
        <v>7</v>
      </c>
      <c r="B14" s="290">
        <v>11</v>
      </c>
      <c r="C14" s="287">
        <v>150903707.57441968</v>
      </c>
      <c r="D14" s="288">
        <v>13977000</v>
      </c>
      <c r="E14" s="288">
        <v>0</v>
      </c>
      <c r="F14" s="288">
        <v>-311000</v>
      </c>
      <c r="G14" s="288">
        <v>679000</v>
      </c>
      <c r="H14" s="288">
        <v>120000</v>
      </c>
      <c r="I14" s="288">
        <v>-37000</v>
      </c>
      <c r="J14" s="288">
        <v>-4000</v>
      </c>
      <c r="K14" s="288">
        <v>350000</v>
      </c>
      <c r="L14" s="288">
        <v>201000</v>
      </c>
      <c r="M14" s="288">
        <v>-1118000</v>
      </c>
      <c r="N14" s="288">
        <f t="shared" si="2"/>
        <v>13857000</v>
      </c>
      <c r="P14" s="289"/>
      <c r="Q14" s="289"/>
      <c r="R14" s="289"/>
    </row>
    <row r="15" spans="1:18" x14ac:dyDescent="0.25">
      <c r="A15" s="285">
        <f t="shared" si="0"/>
        <v>8</v>
      </c>
      <c r="B15" s="290">
        <v>25</v>
      </c>
      <c r="C15" s="287">
        <v>2747494368.027422</v>
      </c>
      <c r="D15" s="288">
        <v>254470000</v>
      </c>
      <c r="E15" s="288">
        <v>0</v>
      </c>
      <c r="F15" s="288">
        <v>-5657000</v>
      </c>
      <c r="G15" s="288">
        <v>12361000</v>
      </c>
      <c r="H15" s="288">
        <v>2182000</v>
      </c>
      <c r="I15" s="288">
        <v>-673000</v>
      </c>
      <c r="J15" s="288">
        <v>-80000</v>
      </c>
      <c r="K15" s="288">
        <v>6369000</v>
      </c>
      <c r="L15" s="288">
        <v>3668000</v>
      </c>
      <c r="M15" s="288">
        <v>0</v>
      </c>
      <c r="N15" s="288">
        <f t="shared" si="2"/>
        <v>272640000</v>
      </c>
      <c r="P15" s="289"/>
      <c r="Q15" s="289"/>
      <c r="R15" s="289"/>
    </row>
    <row r="16" spans="1:18" x14ac:dyDescent="0.25">
      <c r="A16" s="285">
        <f t="shared" si="0"/>
        <v>9</v>
      </c>
      <c r="B16" s="286">
        <v>12</v>
      </c>
      <c r="C16" s="287">
        <v>17397679.022697907</v>
      </c>
      <c r="D16" s="288">
        <v>1476000</v>
      </c>
      <c r="E16" s="288">
        <v>0</v>
      </c>
      <c r="F16" s="288">
        <v>-36000</v>
      </c>
      <c r="G16" s="288">
        <v>84000</v>
      </c>
      <c r="H16" s="288">
        <v>12000</v>
      </c>
      <c r="I16" s="288">
        <v>-4000</v>
      </c>
      <c r="J16" s="288">
        <v>-1000</v>
      </c>
      <c r="K16" s="288">
        <v>38000</v>
      </c>
      <c r="L16" s="288">
        <v>-8000</v>
      </c>
      <c r="M16" s="288">
        <v>-129000</v>
      </c>
      <c r="N16" s="288">
        <f t="shared" si="2"/>
        <v>1432000</v>
      </c>
      <c r="P16" s="289"/>
      <c r="Q16" s="289"/>
      <c r="R16" s="289"/>
    </row>
    <row r="17" spans="1:18" x14ac:dyDescent="0.25">
      <c r="A17" s="285">
        <f t="shared" si="0"/>
        <v>10</v>
      </c>
      <c r="B17" s="286" t="s">
        <v>78</v>
      </c>
      <c r="C17" s="287">
        <v>1854391529.5442722</v>
      </c>
      <c r="D17" s="288">
        <v>157305000</v>
      </c>
      <c r="E17" s="288">
        <v>0</v>
      </c>
      <c r="F17" s="288">
        <v>-3818000</v>
      </c>
      <c r="G17" s="288">
        <v>8901000</v>
      </c>
      <c r="H17" s="288">
        <v>1311000</v>
      </c>
      <c r="I17" s="288">
        <v>-375000</v>
      </c>
      <c r="J17" s="288">
        <v>-56000</v>
      </c>
      <c r="K17" s="288">
        <v>4091000</v>
      </c>
      <c r="L17" s="288">
        <v>-741000</v>
      </c>
      <c r="M17" s="288">
        <v>0</v>
      </c>
      <c r="N17" s="288">
        <f t="shared" si="2"/>
        <v>166618000</v>
      </c>
      <c r="P17" s="289"/>
      <c r="Q17" s="289"/>
      <c r="R17" s="289"/>
    </row>
    <row r="18" spans="1:18" x14ac:dyDescent="0.25">
      <c r="A18" s="285">
        <f t="shared" si="0"/>
        <v>11</v>
      </c>
      <c r="B18" s="286">
        <v>29</v>
      </c>
      <c r="C18" s="287">
        <v>14376245.905967504</v>
      </c>
      <c r="D18" s="288">
        <v>1175000</v>
      </c>
      <c r="E18" s="288">
        <v>0</v>
      </c>
      <c r="F18" s="288">
        <v>-31000</v>
      </c>
      <c r="G18" s="288">
        <v>66000</v>
      </c>
      <c r="H18" s="288">
        <v>10000</v>
      </c>
      <c r="I18" s="288">
        <v>-4000</v>
      </c>
      <c r="J18" s="288">
        <v>0</v>
      </c>
      <c r="K18" s="288">
        <v>33000</v>
      </c>
      <c r="L18" s="288">
        <v>19000</v>
      </c>
      <c r="M18" s="288">
        <v>-106000</v>
      </c>
      <c r="N18" s="288">
        <f t="shared" si="2"/>
        <v>1162000</v>
      </c>
      <c r="P18" s="289"/>
      <c r="Q18" s="289"/>
      <c r="R18" s="289"/>
    </row>
    <row r="19" spans="1:18" x14ac:dyDescent="0.25">
      <c r="A19" s="285">
        <f t="shared" si="0"/>
        <v>12</v>
      </c>
      <c r="B19" s="294" t="s">
        <v>79</v>
      </c>
      <c r="C19" s="292">
        <f>SUM(C12:C18)</f>
        <v>7629505408.2357206</v>
      </c>
      <c r="D19" s="293">
        <f t="shared" ref="D19:N19" si="3">SUM(D12:D18)</f>
        <v>713728000</v>
      </c>
      <c r="E19" s="293">
        <f t="shared" si="3"/>
        <v>0</v>
      </c>
      <c r="F19" s="293">
        <f t="shared" si="3"/>
        <v>-15577000</v>
      </c>
      <c r="G19" s="293">
        <f>SUM(G12:G18)</f>
        <v>35295000</v>
      </c>
      <c r="H19" s="293">
        <f t="shared" si="3"/>
        <v>6068000</v>
      </c>
      <c r="I19" s="293">
        <f t="shared" si="3"/>
        <v>-1841000</v>
      </c>
      <c r="J19" s="293">
        <f t="shared" si="3"/>
        <v>-220000</v>
      </c>
      <c r="K19" s="293">
        <f t="shared" si="3"/>
        <v>18127000</v>
      </c>
      <c r="L19" s="293">
        <f t="shared" si="3"/>
        <v>6937000</v>
      </c>
      <c r="M19" s="293">
        <f t="shared" si="3"/>
        <v>-3291000</v>
      </c>
      <c r="N19" s="293">
        <f t="shared" si="3"/>
        <v>759226000</v>
      </c>
      <c r="P19" s="289"/>
      <c r="Q19" s="289"/>
      <c r="R19" s="289"/>
    </row>
    <row r="20" spans="1:18" x14ac:dyDescent="0.25">
      <c r="A20" s="285">
        <f t="shared" si="0"/>
        <v>13</v>
      </c>
      <c r="B20" s="285"/>
      <c r="C20" s="287"/>
      <c r="D20" s="288"/>
      <c r="E20" s="288"/>
      <c r="F20" s="288"/>
      <c r="G20" s="288"/>
      <c r="H20" s="288"/>
      <c r="I20" s="288"/>
      <c r="J20" s="288"/>
      <c r="K20" s="288"/>
      <c r="L20" s="288"/>
      <c r="M20" s="288"/>
      <c r="N20" s="288"/>
    </row>
    <row r="21" spans="1:18" x14ac:dyDescent="0.25">
      <c r="A21" s="285">
        <f t="shared" si="0"/>
        <v>14</v>
      </c>
      <c r="B21" s="286">
        <v>10</v>
      </c>
      <c r="C21" s="287">
        <v>32006545.571725868</v>
      </c>
      <c r="D21" s="288">
        <v>2670000</v>
      </c>
      <c r="E21" s="288">
        <v>0</v>
      </c>
      <c r="F21" s="288">
        <v>-64000</v>
      </c>
      <c r="G21" s="288">
        <v>146000</v>
      </c>
      <c r="H21" s="288">
        <v>22000</v>
      </c>
      <c r="I21" s="288">
        <v>-8000</v>
      </c>
      <c r="J21" s="288">
        <v>-1000</v>
      </c>
      <c r="K21" s="288">
        <v>70000</v>
      </c>
      <c r="L21" s="288">
        <v>-3000</v>
      </c>
      <c r="M21" s="288">
        <v>-237000</v>
      </c>
      <c r="N21" s="288">
        <f>SUM(D21:M21)</f>
        <v>2595000</v>
      </c>
      <c r="P21" s="289"/>
      <c r="Q21" s="289"/>
      <c r="R21" s="289"/>
    </row>
    <row r="22" spans="1:18" x14ac:dyDescent="0.25">
      <c r="A22" s="285">
        <f t="shared" si="0"/>
        <v>15</v>
      </c>
      <c r="B22" s="286">
        <v>31</v>
      </c>
      <c r="C22" s="287">
        <v>1281203840.9003561</v>
      </c>
      <c r="D22" s="288">
        <v>106888000</v>
      </c>
      <c r="E22" s="288">
        <v>0</v>
      </c>
      <c r="F22" s="288">
        <v>-2569000</v>
      </c>
      <c r="G22" s="288">
        <v>5832000</v>
      </c>
      <c r="H22" s="288">
        <v>892000</v>
      </c>
      <c r="I22" s="288">
        <v>-305000</v>
      </c>
      <c r="J22" s="288">
        <v>-36000</v>
      </c>
      <c r="K22" s="288">
        <v>2816000</v>
      </c>
      <c r="L22" s="288">
        <v>-127000</v>
      </c>
      <c r="M22" s="288">
        <v>0</v>
      </c>
      <c r="N22" s="288">
        <f>SUM(D22:M22)</f>
        <v>113391000</v>
      </c>
      <c r="P22" s="289"/>
      <c r="Q22" s="289"/>
      <c r="R22" s="289"/>
    </row>
    <row r="23" spans="1:18" x14ac:dyDescent="0.25">
      <c r="A23" s="285">
        <f t="shared" si="0"/>
        <v>16</v>
      </c>
      <c r="B23" s="286">
        <v>35</v>
      </c>
      <c r="C23" s="287">
        <v>3795600</v>
      </c>
      <c r="D23" s="288">
        <v>225000</v>
      </c>
      <c r="E23" s="288">
        <v>0</v>
      </c>
      <c r="F23" s="288">
        <v>-5000</v>
      </c>
      <c r="G23" s="288">
        <v>12000</v>
      </c>
      <c r="H23" s="288">
        <v>2000</v>
      </c>
      <c r="I23" s="288">
        <v>-1000</v>
      </c>
      <c r="J23" s="288">
        <v>0</v>
      </c>
      <c r="K23" s="288">
        <v>8000</v>
      </c>
      <c r="L23" s="288">
        <v>5000</v>
      </c>
      <c r="M23" s="288">
        <v>-28000</v>
      </c>
      <c r="N23" s="288">
        <f>SUM(D23:M23)</f>
        <v>218000</v>
      </c>
      <c r="P23" s="289"/>
      <c r="Q23" s="289"/>
      <c r="R23" s="289"/>
    </row>
    <row r="24" spans="1:18" x14ac:dyDescent="0.25">
      <c r="A24" s="285">
        <f t="shared" si="0"/>
        <v>17</v>
      </c>
      <c r="B24" s="286">
        <v>43</v>
      </c>
      <c r="C24" s="287">
        <v>125504529.54336946</v>
      </c>
      <c r="D24" s="288">
        <v>11421000</v>
      </c>
      <c r="E24" s="288">
        <v>0</v>
      </c>
      <c r="F24" s="288">
        <v>-227000</v>
      </c>
      <c r="G24" s="288">
        <v>533000</v>
      </c>
      <c r="H24" s="288">
        <v>97000</v>
      </c>
      <c r="I24" s="288">
        <v>-30000</v>
      </c>
      <c r="J24" s="288">
        <v>-3000</v>
      </c>
      <c r="K24" s="288">
        <v>473000</v>
      </c>
      <c r="L24" s="288">
        <v>168000</v>
      </c>
      <c r="M24" s="288">
        <v>0</v>
      </c>
      <c r="N24" s="288">
        <f>SUM(D24:M24)</f>
        <v>12432000</v>
      </c>
      <c r="P24" s="289"/>
      <c r="Q24" s="289"/>
      <c r="R24" s="289"/>
    </row>
    <row r="25" spans="1:18" x14ac:dyDescent="0.25">
      <c r="A25" s="285">
        <f t="shared" si="0"/>
        <v>18</v>
      </c>
      <c r="B25" s="291" t="s">
        <v>80</v>
      </c>
      <c r="C25" s="292">
        <f>SUM(C21:C24)</f>
        <v>1442510516.0154514</v>
      </c>
      <c r="D25" s="293">
        <f t="shared" ref="D25:N25" si="4">SUM(D21:D24)</f>
        <v>121204000</v>
      </c>
      <c r="E25" s="293">
        <f t="shared" si="4"/>
        <v>0</v>
      </c>
      <c r="F25" s="293">
        <f t="shared" si="4"/>
        <v>-2865000</v>
      </c>
      <c r="G25" s="293">
        <f>SUM(G21:G24)</f>
        <v>6523000</v>
      </c>
      <c r="H25" s="293">
        <f t="shared" si="4"/>
        <v>1013000</v>
      </c>
      <c r="I25" s="293">
        <f t="shared" si="4"/>
        <v>-344000</v>
      </c>
      <c r="J25" s="293">
        <f t="shared" si="4"/>
        <v>-40000</v>
      </c>
      <c r="K25" s="293">
        <f t="shared" si="4"/>
        <v>3367000</v>
      </c>
      <c r="L25" s="293">
        <f t="shared" si="4"/>
        <v>43000</v>
      </c>
      <c r="M25" s="293">
        <f t="shared" si="4"/>
        <v>-265000</v>
      </c>
      <c r="N25" s="293">
        <f t="shared" si="4"/>
        <v>128636000</v>
      </c>
      <c r="P25" s="289"/>
      <c r="Q25" s="289"/>
      <c r="R25" s="289"/>
    </row>
    <row r="26" spans="1:18" x14ac:dyDescent="0.25">
      <c r="A26" s="285">
        <f t="shared" si="0"/>
        <v>19</v>
      </c>
      <c r="B26" s="285"/>
      <c r="C26" s="287"/>
      <c r="D26" s="288"/>
      <c r="E26" s="288"/>
      <c r="F26" s="288"/>
      <c r="G26" s="288"/>
      <c r="H26" s="288"/>
      <c r="I26" s="288"/>
      <c r="J26" s="288"/>
      <c r="K26" s="288"/>
      <c r="L26" s="288"/>
      <c r="M26" s="288"/>
      <c r="N26" s="288"/>
    </row>
    <row r="27" spans="1:18" x14ac:dyDescent="0.25">
      <c r="A27" s="285">
        <f t="shared" si="0"/>
        <v>20</v>
      </c>
      <c r="B27" s="286">
        <v>40</v>
      </c>
      <c r="C27" s="292">
        <v>589021558.84228396</v>
      </c>
      <c r="D27" s="293">
        <v>44351000</v>
      </c>
      <c r="E27" s="293">
        <v>0</v>
      </c>
      <c r="F27" s="293">
        <v>-1254000</v>
      </c>
      <c r="G27" s="293">
        <v>3029000</v>
      </c>
      <c r="H27" s="293">
        <v>395000</v>
      </c>
      <c r="I27" s="293">
        <v>-77000</v>
      </c>
      <c r="J27" s="293">
        <v>-18000</v>
      </c>
      <c r="K27" s="293">
        <v>1384000</v>
      </c>
      <c r="L27" s="293">
        <v>786000</v>
      </c>
      <c r="M27" s="293">
        <v>0</v>
      </c>
      <c r="N27" s="293">
        <f>SUM(D27:M27)</f>
        <v>48596000</v>
      </c>
      <c r="P27" s="289"/>
      <c r="Q27" s="289"/>
      <c r="R27" s="289"/>
    </row>
    <row r="28" spans="1:18" x14ac:dyDescent="0.25">
      <c r="A28" s="285">
        <f t="shared" si="0"/>
        <v>21</v>
      </c>
      <c r="B28" s="286"/>
      <c r="C28" s="287"/>
      <c r="D28" s="288"/>
      <c r="E28" s="288"/>
      <c r="F28" s="288"/>
      <c r="G28" s="288"/>
      <c r="H28" s="288"/>
      <c r="I28" s="288"/>
      <c r="J28" s="288"/>
      <c r="K28" s="288"/>
      <c r="L28" s="288"/>
      <c r="M28" s="288"/>
      <c r="N28" s="288"/>
    </row>
    <row r="29" spans="1:18" x14ac:dyDescent="0.25">
      <c r="A29" s="285">
        <f t="shared" si="0"/>
        <v>22</v>
      </c>
      <c r="B29" s="286">
        <v>46</v>
      </c>
      <c r="C29" s="287">
        <v>72680991.648498118</v>
      </c>
      <c r="D29" s="288">
        <v>4987000</v>
      </c>
      <c r="E29" s="288">
        <v>0</v>
      </c>
      <c r="F29" s="288">
        <v>-74000</v>
      </c>
      <c r="G29" s="288">
        <v>212000</v>
      </c>
      <c r="H29" s="288">
        <v>43000</v>
      </c>
      <c r="I29" s="288">
        <v>-8000</v>
      </c>
      <c r="J29" s="288">
        <v>-1000</v>
      </c>
      <c r="K29" s="288">
        <v>107000</v>
      </c>
      <c r="L29" s="288">
        <v>97000</v>
      </c>
      <c r="M29" s="288">
        <v>0</v>
      </c>
      <c r="N29" s="288">
        <f>SUM(D29:M29)</f>
        <v>5363000</v>
      </c>
      <c r="P29" s="289"/>
      <c r="Q29" s="289"/>
      <c r="R29" s="289"/>
    </row>
    <row r="30" spans="1:18" x14ac:dyDescent="0.25">
      <c r="A30" s="285">
        <f t="shared" si="0"/>
        <v>23</v>
      </c>
      <c r="B30" s="286">
        <v>49</v>
      </c>
      <c r="C30" s="287">
        <v>551178809.92550194</v>
      </c>
      <c r="D30" s="288">
        <v>37113000</v>
      </c>
      <c r="E30" s="288">
        <v>0</v>
      </c>
      <c r="F30" s="288">
        <v>-1123000</v>
      </c>
      <c r="G30" s="288">
        <v>2440000</v>
      </c>
      <c r="H30" s="288">
        <v>317000</v>
      </c>
      <c r="I30" s="288">
        <v>-61000</v>
      </c>
      <c r="J30" s="288">
        <v>-15000</v>
      </c>
      <c r="K30" s="288">
        <v>808000</v>
      </c>
      <c r="L30" s="288">
        <v>736000</v>
      </c>
      <c r="M30" s="288">
        <v>0</v>
      </c>
      <c r="N30" s="288">
        <f>SUM(D30:M30)</f>
        <v>40215000</v>
      </c>
      <c r="P30" s="289"/>
      <c r="Q30" s="289"/>
      <c r="R30" s="289"/>
    </row>
    <row r="31" spans="1:18" x14ac:dyDescent="0.25">
      <c r="A31" s="285">
        <f t="shared" si="0"/>
        <v>24</v>
      </c>
      <c r="B31" s="291" t="s">
        <v>81</v>
      </c>
      <c r="C31" s="292">
        <f>SUM(C29:C30)</f>
        <v>623859801.57400012</v>
      </c>
      <c r="D31" s="293">
        <f t="shared" ref="D31:N31" si="5">SUM(D29:D30)</f>
        <v>42100000</v>
      </c>
      <c r="E31" s="293">
        <f t="shared" si="5"/>
        <v>0</v>
      </c>
      <c r="F31" s="293">
        <f t="shared" si="5"/>
        <v>-1197000</v>
      </c>
      <c r="G31" s="293">
        <f>SUM(G29:G30)</f>
        <v>2652000</v>
      </c>
      <c r="H31" s="293">
        <f t="shared" si="5"/>
        <v>360000</v>
      </c>
      <c r="I31" s="293">
        <f t="shared" si="5"/>
        <v>-69000</v>
      </c>
      <c r="J31" s="293">
        <f t="shared" si="5"/>
        <v>-16000</v>
      </c>
      <c r="K31" s="293">
        <f t="shared" si="5"/>
        <v>915000</v>
      </c>
      <c r="L31" s="293">
        <f t="shared" si="5"/>
        <v>833000</v>
      </c>
      <c r="M31" s="293">
        <f t="shared" si="5"/>
        <v>0</v>
      </c>
      <c r="N31" s="293">
        <f t="shared" si="5"/>
        <v>45578000</v>
      </c>
      <c r="P31" s="289"/>
      <c r="Q31" s="289"/>
      <c r="R31" s="289"/>
    </row>
    <row r="32" spans="1:18" x14ac:dyDescent="0.25">
      <c r="A32" s="285">
        <f t="shared" si="0"/>
        <v>25</v>
      </c>
      <c r="B32" s="286"/>
      <c r="C32" s="287"/>
      <c r="D32" s="288"/>
      <c r="E32" s="288"/>
      <c r="F32" s="288"/>
      <c r="G32" s="288"/>
      <c r="H32" s="288"/>
      <c r="I32" s="288"/>
      <c r="J32" s="288"/>
      <c r="K32" s="288"/>
      <c r="L32" s="288"/>
      <c r="M32" s="288"/>
      <c r="N32" s="288"/>
    </row>
    <row r="33" spans="1:18" x14ac:dyDescent="0.25">
      <c r="A33" s="285">
        <f t="shared" si="0"/>
        <v>26</v>
      </c>
      <c r="B33" s="286" t="s">
        <v>82</v>
      </c>
      <c r="C33" s="292">
        <v>72835386.840000004</v>
      </c>
      <c r="D33" s="293">
        <v>18003000</v>
      </c>
      <c r="E33" s="293">
        <v>0</v>
      </c>
      <c r="F33" s="293">
        <v>-185000</v>
      </c>
      <c r="G33" s="293">
        <v>457000</v>
      </c>
      <c r="H33" s="293">
        <v>158000</v>
      </c>
      <c r="I33" s="293">
        <v>-102000</v>
      </c>
      <c r="J33" s="293">
        <v>-3000</v>
      </c>
      <c r="K33" s="293">
        <v>744000</v>
      </c>
      <c r="L33" s="293">
        <v>0</v>
      </c>
      <c r="M33" s="293">
        <v>-15000</v>
      </c>
      <c r="N33" s="293">
        <f>SUM(D33:M33)</f>
        <v>19057000</v>
      </c>
      <c r="P33" s="289"/>
      <c r="Q33" s="289"/>
      <c r="R33" s="289"/>
    </row>
    <row r="34" spans="1:18" x14ac:dyDescent="0.25">
      <c r="A34" s="285">
        <f t="shared" si="0"/>
        <v>27</v>
      </c>
      <c r="B34" s="286"/>
      <c r="C34" s="287"/>
      <c r="D34" s="288"/>
      <c r="E34" s="288"/>
      <c r="F34" s="288"/>
      <c r="G34" s="288"/>
      <c r="H34" s="288"/>
      <c r="I34" s="288"/>
      <c r="J34" s="288"/>
      <c r="K34" s="288"/>
      <c r="L34" s="288"/>
      <c r="M34" s="288"/>
      <c r="N34" s="288"/>
    </row>
    <row r="35" spans="1:18" x14ac:dyDescent="0.25">
      <c r="A35" s="285">
        <f t="shared" si="0"/>
        <v>28</v>
      </c>
      <c r="B35" s="286" t="s">
        <v>83</v>
      </c>
      <c r="C35" s="292">
        <v>2001244000</v>
      </c>
      <c r="D35" s="293">
        <v>8149000</v>
      </c>
      <c r="E35" s="293">
        <v>0</v>
      </c>
      <c r="F35" s="293">
        <v>0</v>
      </c>
      <c r="G35" s="293">
        <v>2165000</v>
      </c>
      <c r="H35" s="293">
        <v>66000</v>
      </c>
      <c r="I35" s="293">
        <v>-56000</v>
      </c>
      <c r="J35" s="293">
        <v>0</v>
      </c>
      <c r="K35" s="293">
        <v>598000</v>
      </c>
      <c r="L35" s="293">
        <v>0</v>
      </c>
      <c r="M35" s="293">
        <v>0</v>
      </c>
      <c r="N35" s="293">
        <f>SUM(D35:M35)</f>
        <v>10922000</v>
      </c>
      <c r="P35" s="289"/>
      <c r="Q35" s="289"/>
      <c r="R35" s="289"/>
    </row>
    <row r="36" spans="1:18" x14ac:dyDescent="0.25">
      <c r="A36" s="285">
        <f t="shared" si="0"/>
        <v>29</v>
      </c>
      <c r="B36" s="286"/>
      <c r="C36" s="287"/>
      <c r="D36" s="288"/>
      <c r="E36" s="288"/>
      <c r="F36" s="288"/>
      <c r="G36" s="288"/>
      <c r="H36" s="288"/>
      <c r="I36" s="288"/>
      <c r="J36" s="288"/>
      <c r="K36" s="288"/>
      <c r="L36" s="288"/>
      <c r="M36" s="288"/>
      <c r="N36" s="288"/>
    </row>
    <row r="37" spans="1:18" ht="13.8" thickBot="1" x14ac:dyDescent="0.3">
      <c r="A37" s="285">
        <f t="shared" si="0"/>
        <v>30</v>
      </c>
      <c r="B37" s="291" t="s">
        <v>84</v>
      </c>
      <c r="C37" s="295">
        <f t="shared" ref="C37:N37" si="6">SUM(C10,C19,C25,C27,C31,C33,C35)</f>
        <v>23165320701.564598</v>
      </c>
      <c r="D37" s="296">
        <f t="shared" si="6"/>
        <v>2125345000</v>
      </c>
      <c r="E37" s="296">
        <f t="shared" si="6"/>
        <v>0</v>
      </c>
      <c r="F37" s="296">
        <f t="shared" si="6"/>
        <v>-47996000</v>
      </c>
      <c r="G37" s="296">
        <f t="shared" si="6"/>
        <v>115766000</v>
      </c>
      <c r="H37" s="296">
        <f t="shared" si="6"/>
        <v>18185000</v>
      </c>
      <c r="I37" s="296">
        <f t="shared" si="6"/>
        <v>-6228000</v>
      </c>
      <c r="J37" s="296">
        <f t="shared" si="6"/>
        <v>-675000</v>
      </c>
      <c r="K37" s="296">
        <f t="shared" si="6"/>
        <v>64078000</v>
      </c>
      <c r="L37" s="296">
        <f t="shared" si="6"/>
        <v>21577000</v>
      </c>
      <c r="M37" s="296">
        <f t="shared" si="6"/>
        <v>-83603000</v>
      </c>
      <c r="N37" s="296">
        <f t="shared" si="6"/>
        <v>2206449000</v>
      </c>
      <c r="P37" s="288"/>
      <c r="Q37" s="288"/>
      <c r="R37" s="289"/>
    </row>
    <row r="38" spans="1:18" ht="13.8" thickTop="1" x14ac:dyDescent="0.25"/>
    <row r="39" spans="1:18" x14ac:dyDescent="0.25">
      <c r="B39" s="297" t="s">
        <v>507</v>
      </c>
    </row>
    <row r="40" spans="1:18" x14ac:dyDescent="0.25">
      <c r="D40" s="288"/>
      <c r="N40" s="298"/>
    </row>
  </sheetData>
  <mergeCells count="4">
    <mergeCell ref="A1:N1"/>
    <mergeCell ref="A2:N2"/>
    <mergeCell ref="A3:N3"/>
    <mergeCell ref="A4:N4"/>
  </mergeCells>
  <printOptions horizontalCentered="1"/>
  <pageMargins left="0.25" right="0.25" top="0.75" bottom="0.75" header="0.3" footer="0.3"/>
  <pageSetup scale="64" orientation="landscape" r:id="rId1"/>
  <headerFooter>
    <oddHeader>&amp;RAdvice No. 2018-xx
Workpaper No. 18</oddHeader>
    <oddFooter>&amp;L&amp;F
&amp;A&amp;R&amp;D</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D27"/>
  <sheetViews>
    <sheetView zoomScaleNormal="100" workbookViewId="0">
      <selection activeCell="C48" sqref="C48"/>
    </sheetView>
  </sheetViews>
  <sheetFormatPr defaultColWidth="9.109375" defaultRowHeight="13.2" x14ac:dyDescent="0.25"/>
  <cols>
    <col min="1" max="1" width="5.5546875" style="54" customWidth="1"/>
    <col min="2" max="2" width="44.44140625" style="54" customWidth="1"/>
    <col min="3" max="3" width="15.6640625" style="54" customWidth="1"/>
    <col min="4" max="16384" width="9.109375" style="54"/>
  </cols>
  <sheetData>
    <row r="1" spans="1:3" x14ac:dyDescent="0.25">
      <c r="A1" s="483" t="s">
        <v>0</v>
      </c>
      <c r="B1" s="483"/>
      <c r="C1" s="483"/>
    </row>
    <row r="2" spans="1:3" x14ac:dyDescent="0.25">
      <c r="A2" s="485" t="s">
        <v>1</v>
      </c>
      <c r="B2" s="485"/>
      <c r="C2" s="485"/>
    </row>
    <row r="3" spans="1:3" x14ac:dyDescent="0.25">
      <c r="A3" s="483" t="s">
        <v>195</v>
      </c>
      <c r="B3" s="483"/>
      <c r="C3" s="483"/>
    </row>
    <row r="4" spans="1:3" x14ac:dyDescent="0.25">
      <c r="A4" s="483"/>
      <c r="B4" s="483"/>
      <c r="C4" s="483"/>
    </row>
    <row r="5" spans="1:3" x14ac:dyDescent="0.25">
      <c r="A5" s="9"/>
      <c r="B5" s="9"/>
      <c r="C5" s="56"/>
    </row>
    <row r="6" spans="1:3" ht="26.4" x14ac:dyDescent="0.25">
      <c r="A6" s="57" t="s">
        <v>56</v>
      </c>
      <c r="B6" s="8"/>
      <c r="C6" s="58" t="s">
        <v>196</v>
      </c>
    </row>
    <row r="7" spans="1:3" x14ac:dyDescent="0.25">
      <c r="A7" s="9"/>
      <c r="B7" s="10" t="s">
        <v>9</v>
      </c>
      <c r="C7" s="10" t="s">
        <v>10</v>
      </c>
    </row>
    <row r="8" spans="1:3" x14ac:dyDescent="0.25">
      <c r="A8" s="10">
        <v>1</v>
      </c>
      <c r="B8" s="11"/>
      <c r="C8" s="9"/>
    </row>
    <row r="9" spans="1:3" x14ac:dyDescent="0.25">
      <c r="A9" s="10">
        <f t="shared" ref="A9:A25" si="0">A8+1</f>
        <v>2</v>
      </c>
      <c r="B9" s="59" t="s">
        <v>86</v>
      </c>
      <c r="C9" s="9"/>
    </row>
    <row r="10" spans="1:3" x14ac:dyDescent="0.25">
      <c r="A10" s="10">
        <f t="shared" si="0"/>
        <v>3</v>
      </c>
      <c r="B10" s="9" t="s">
        <v>87</v>
      </c>
      <c r="C10" s="60">
        <f>'Average Cust Counts'!N57</f>
        <v>998075.41666666663</v>
      </c>
    </row>
    <row r="11" spans="1:3" x14ac:dyDescent="0.25">
      <c r="A11" s="10">
        <f t="shared" si="0"/>
        <v>4</v>
      </c>
      <c r="B11" s="9" t="s">
        <v>397</v>
      </c>
      <c r="C11" s="60">
        <f>'Average Cust Counts'!N58</f>
        <v>128109.91666666667</v>
      </c>
    </row>
    <row r="12" spans="1:3" x14ac:dyDescent="0.25">
      <c r="A12" s="10">
        <f t="shared" si="0"/>
        <v>5</v>
      </c>
      <c r="B12" s="9" t="s">
        <v>197</v>
      </c>
      <c r="C12" s="60">
        <f>'Average Cust Counts'!N59</f>
        <v>793.91666666666663</v>
      </c>
    </row>
    <row r="13" spans="1:3" x14ac:dyDescent="0.25">
      <c r="A13" s="10">
        <f t="shared" si="0"/>
        <v>6</v>
      </c>
      <c r="B13" s="9" t="s">
        <v>198</v>
      </c>
      <c r="C13" s="60">
        <f>'Average Cust Counts'!N60</f>
        <v>480.66666666666669</v>
      </c>
    </row>
    <row r="14" spans="1:3" x14ac:dyDescent="0.25">
      <c r="A14" s="10">
        <f t="shared" si="0"/>
        <v>7</v>
      </c>
      <c r="B14" s="9"/>
      <c r="C14" s="25"/>
    </row>
    <row r="15" spans="1:3" x14ac:dyDescent="0.25">
      <c r="A15" s="10">
        <f t="shared" si="0"/>
        <v>8</v>
      </c>
      <c r="B15" s="61" t="s">
        <v>635</v>
      </c>
      <c r="C15" s="25"/>
    </row>
    <row r="16" spans="1:3" x14ac:dyDescent="0.25">
      <c r="A16" s="10">
        <f t="shared" si="0"/>
        <v>9</v>
      </c>
      <c r="B16" s="9" t="s">
        <v>87</v>
      </c>
      <c r="C16" s="20">
        <f>'ERF Allowed'!D27</f>
        <v>449.85</v>
      </c>
    </row>
    <row r="17" spans="1:4" x14ac:dyDescent="0.25">
      <c r="A17" s="10">
        <f t="shared" si="0"/>
        <v>10</v>
      </c>
      <c r="B17" s="9" t="s">
        <v>397</v>
      </c>
      <c r="C17" s="20">
        <f>'ERF Allowed'!E27</f>
        <v>1705.96</v>
      </c>
    </row>
    <row r="18" spans="1:4" x14ac:dyDescent="0.25">
      <c r="A18" s="10">
        <f t="shared" si="0"/>
        <v>11</v>
      </c>
      <c r="B18" s="9" t="s">
        <v>197</v>
      </c>
      <c r="C18" s="20">
        <f>'ERF Allowed 26&amp;31'!D28</f>
        <v>52433.57</v>
      </c>
    </row>
    <row r="19" spans="1:4" x14ac:dyDescent="0.25">
      <c r="A19" s="10">
        <f t="shared" si="0"/>
        <v>12</v>
      </c>
      <c r="B19" s="9" t="s">
        <v>198</v>
      </c>
      <c r="C19" s="20">
        <f>'ERF Allowed 26&amp;31'!E28</f>
        <v>64640.11</v>
      </c>
    </row>
    <row r="20" spans="1:4" x14ac:dyDescent="0.25">
      <c r="A20" s="10">
        <f t="shared" si="0"/>
        <v>13</v>
      </c>
      <c r="B20" s="9"/>
      <c r="C20" s="9"/>
    </row>
    <row r="21" spans="1:4" x14ac:dyDescent="0.25">
      <c r="A21" s="10">
        <f t="shared" si="0"/>
        <v>14</v>
      </c>
      <c r="B21" s="61" t="s">
        <v>634</v>
      </c>
      <c r="C21" s="9"/>
    </row>
    <row r="22" spans="1:4" x14ac:dyDescent="0.25">
      <c r="A22" s="10">
        <f t="shared" si="0"/>
        <v>15</v>
      </c>
      <c r="B22" s="9" t="s">
        <v>87</v>
      </c>
      <c r="C22" s="18">
        <f>ROUND(C10*C16,0)</f>
        <v>448984226</v>
      </c>
      <c r="D22" s="62"/>
    </row>
    <row r="23" spans="1:4" x14ac:dyDescent="0.25">
      <c r="A23" s="10">
        <f t="shared" si="0"/>
        <v>16</v>
      </c>
      <c r="B23" s="9" t="s">
        <v>397</v>
      </c>
      <c r="C23" s="18">
        <f t="shared" ref="C23:C24" si="1">ROUND(C11*C17,0)</f>
        <v>218550393</v>
      </c>
      <c r="D23" s="62"/>
    </row>
    <row r="24" spans="1:4" x14ac:dyDescent="0.25">
      <c r="A24" s="10">
        <f t="shared" si="0"/>
        <v>17</v>
      </c>
      <c r="B24" s="9" t="s">
        <v>197</v>
      </c>
      <c r="C24" s="18">
        <f t="shared" si="1"/>
        <v>41627885</v>
      </c>
      <c r="D24" s="62"/>
    </row>
    <row r="25" spans="1:4" x14ac:dyDescent="0.25">
      <c r="A25" s="10">
        <f t="shared" si="0"/>
        <v>18</v>
      </c>
      <c r="B25" s="9" t="s">
        <v>198</v>
      </c>
      <c r="C25" s="18">
        <f>ROUND(C13*C19,0)</f>
        <v>31070346</v>
      </c>
      <c r="D25" s="62"/>
    </row>
    <row r="26" spans="1:4" x14ac:dyDescent="0.25">
      <c r="A26" s="9"/>
      <c r="B26" s="9"/>
      <c r="C26" s="9"/>
    </row>
    <row r="27" spans="1:4" x14ac:dyDescent="0.25">
      <c r="A27" s="9"/>
      <c r="B27" s="9" t="s">
        <v>636</v>
      </c>
      <c r="C27" s="9"/>
    </row>
  </sheetData>
  <mergeCells count="4">
    <mergeCell ref="A1:C1"/>
    <mergeCell ref="A2:C2"/>
    <mergeCell ref="A3:C3"/>
    <mergeCell ref="A4:C4"/>
  </mergeCells>
  <printOptions horizontalCentered="1"/>
  <pageMargins left="0.45" right="0.45" top="0.75" bottom="0.75" header="0.3" footer="0.3"/>
  <pageSetup orientation="portrait" blackAndWhite="1" r:id="rId1"/>
  <headerFooter>
    <oddHeader>&amp;RAdvice No. 2018-xx
Workpaper No. 19</oddHeader>
    <oddFooter>&amp;L&amp;F
&amp;A&amp;R&amp;D</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P35"/>
  <sheetViews>
    <sheetView workbookViewId="0">
      <selection activeCell="C48" sqref="C48"/>
    </sheetView>
  </sheetViews>
  <sheetFormatPr defaultColWidth="9.109375" defaultRowHeight="13.2" x14ac:dyDescent="0.25"/>
  <cols>
    <col min="1" max="1" width="5.33203125" style="54" customWidth="1"/>
    <col min="2" max="2" width="34.88671875" style="54" customWidth="1"/>
    <col min="3" max="14" width="13.5546875" style="54" customWidth="1"/>
    <col min="15" max="15" width="13.88671875" style="54" customWidth="1"/>
    <col min="16" max="16384" width="9.109375" style="54"/>
  </cols>
  <sheetData>
    <row r="1" spans="1:16" x14ac:dyDescent="0.25">
      <c r="A1" s="483" t="s">
        <v>0</v>
      </c>
      <c r="B1" s="483"/>
      <c r="C1" s="483"/>
      <c r="D1" s="483"/>
      <c r="E1" s="483"/>
      <c r="F1" s="483"/>
      <c r="G1" s="483"/>
      <c r="H1" s="483"/>
      <c r="I1" s="483"/>
      <c r="J1" s="483"/>
      <c r="K1" s="483"/>
      <c r="L1" s="483"/>
      <c r="M1" s="483"/>
      <c r="N1" s="483"/>
      <c r="O1" s="483"/>
      <c r="P1" s="9"/>
    </row>
    <row r="2" spans="1:16" x14ac:dyDescent="0.25">
      <c r="A2" s="485" t="s">
        <v>1</v>
      </c>
      <c r="B2" s="485"/>
      <c r="C2" s="485"/>
      <c r="D2" s="485"/>
      <c r="E2" s="485"/>
      <c r="F2" s="485"/>
      <c r="G2" s="485"/>
      <c r="H2" s="485"/>
      <c r="I2" s="485"/>
      <c r="J2" s="485"/>
      <c r="K2" s="485"/>
      <c r="L2" s="485"/>
      <c r="M2" s="485"/>
      <c r="N2" s="485"/>
      <c r="O2" s="485"/>
      <c r="P2" s="9"/>
    </row>
    <row r="3" spans="1:16" x14ac:dyDescent="0.25">
      <c r="A3" s="485" t="s">
        <v>367</v>
      </c>
      <c r="B3" s="485"/>
      <c r="C3" s="485"/>
      <c r="D3" s="485"/>
      <c r="E3" s="485"/>
      <c r="F3" s="485"/>
      <c r="G3" s="485"/>
      <c r="H3" s="485"/>
      <c r="I3" s="485"/>
      <c r="J3" s="485"/>
      <c r="K3" s="485"/>
      <c r="L3" s="485"/>
      <c r="M3" s="485"/>
      <c r="N3" s="485"/>
      <c r="O3" s="485"/>
      <c r="P3" s="9"/>
    </row>
    <row r="4" spans="1:16" x14ac:dyDescent="0.25">
      <c r="A4" s="485"/>
      <c r="B4" s="485"/>
      <c r="C4" s="485"/>
      <c r="D4" s="485"/>
      <c r="E4" s="485"/>
      <c r="F4" s="485"/>
      <c r="G4" s="485"/>
      <c r="H4" s="485"/>
      <c r="I4" s="485"/>
      <c r="J4" s="485"/>
      <c r="K4" s="485"/>
      <c r="L4" s="485"/>
      <c r="M4" s="485"/>
      <c r="N4" s="485"/>
      <c r="O4" s="485"/>
      <c r="P4" s="9"/>
    </row>
    <row r="5" spans="1:16" x14ac:dyDescent="0.25">
      <c r="A5" s="483"/>
      <c r="B5" s="483"/>
      <c r="C5" s="483"/>
      <c r="D5" s="483"/>
      <c r="E5" s="483"/>
      <c r="F5" s="483"/>
      <c r="G5" s="483"/>
      <c r="H5" s="483"/>
      <c r="I5" s="483"/>
      <c r="J5" s="483"/>
      <c r="K5" s="483"/>
      <c r="L5" s="483"/>
      <c r="M5" s="483"/>
      <c r="N5" s="483"/>
      <c r="O5" s="483"/>
      <c r="P5" s="9"/>
    </row>
    <row r="6" spans="1:16" x14ac:dyDescent="0.25">
      <c r="A6" s="9"/>
      <c r="B6" s="9"/>
      <c r="C6" s="9"/>
      <c r="D6" s="9"/>
      <c r="E6" s="9"/>
      <c r="F6" s="9"/>
      <c r="G6" s="9"/>
      <c r="H6" s="9"/>
      <c r="I6" s="9"/>
      <c r="J6" s="9"/>
      <c r="K6" s="9"/>
      <c r="L6" s="9"/>
      <c r="M6" s="56"/>
      <c r="N6" s="56"/>
      <c r="O6" s="56"/>
      <c r="P6" s="9"/>
    </row>
    <row r="7" spans="1:16" ht="26.4" x14ac:dyDescent="0.25">
      <c r="A7" s="57" t="s">
        <v>56</v>
      </c>
      <c r="B7" s="8"/>
      <c r="C7" s="58">
        <v>42736</v>
      </c>
      <c r="D7" s="58">
        <f>EDATE(C7,1)</f>
        <v>42767</v>
      </c>
      <c r="E7" s="58">
        <f t="shared" ref="E7:N7" si="0">EDATE(D7,1)</f>
        <v>42795</v>
      </c>
      <c r="F7" s="58">
        <f t="shared" si="0"/>
        <v>42826</v>
      </c>
      <c r="G7" s="58">
        <f t="shared" si="0"/>
        <v>42856</v>
      </c>
      <c r="H7" s="58">
        <f t="shared" si="0"/>
        <v>42887</v>
      </c>
      <c r="I7" s="58">
        <f t="shared" si="0"/>
        <v>42917</v>
      </c>
      <c r="J7" s="58">
        <f t="shared" si="0"/>
        <v>42948</v>
      </c>
      <c r="K7" s="58">
        <f t="shared" si="0"/>
        <v>42979</v>
      </c>
      <c r="L7" s="58">
        <f t="shared" si="0"/>
        <v>43009</v>
      </c>
      <c r="M7" s="58">
        <f t="shared" si="0"/>
        <v>43040</v>
      </c>
      <c r="N7" s="58">
        <f t="shared" si="0"/>
        <v>43070</v>
      </c>
      <c r="O7" s="58" t="s">
        <v>84</v>
      </c>
      <c r="P7" s="9"/>
    </row>
    <row r="8" spans="1:16" x14ac:dyDescent="0.25">
      <c r="A8" s="9"/>
      <c r="B8" s="10" t="s">
        <v>9</v>
      </c>
      <c r="C8" s="10" t="s">
        <v>10</v>
      </c>
      <c r="D8" s="10" t="s">
        <v>11</v>
      </c>
      <c r="E8" s="10" t="s">
        <v>12</v>
      </c>
      <c r="F8" s="10" t="s">
        <v>13</v>
      </c>
      <c r="G8" s="10" t="s">
        <v>14</v>
      </c>
      <c r="H8" s="10" t="s">
        <v>67</v>
      </c>
      <c r="I8" s="10" t="s">
        <v>68</v>
      </c>
      <c r="J8" s="100" t="s">
        <v>69</v>
      </c>
      <c r="K8" s="100" t="s">
        <v>70</v>
      </c>
      <c r="L8" s="100" t="s">
        <v>71</v>
      </c>
      <c r="M8" s="100" t="s">
        <v>72</v>
      </c>
      <c r="N8" s="100" t="s">
        <v>73</v>
      </c>
      <c r="O8" s="100" t="s">
        <v>74</v>
      </c>
      <c r="P8" s="9"/>
    </row>
    <row r="9" spans="1:16" x14ac:dyDescent="0.25">
      <c r="A9" s="10">
        <v>1</v>
      </c>
      <c r="B9" s="11"/>
      <c r="C9" s="11"/>
      <c r="D9" s="11"/>
      <c r="E9" s="11"/>
      <c r="F9" s="11"/>
      <c r="G9" s="11"/>
      <c r="H9" s="11"/>
      <c r="I9" s="10"/>
      <c r="J9" s="10"/>
      <c r="K9" s="10"/>
      <c r="L9" s="10"/>
      <c r="M9" s="9"/>
      <c r="N9" s="9"/>
      <c r="O9" s="9"/>
      <c r="P9" s="9"/>
    </row>
    <row r="10" spans="1:16" x14ac:dyDescent="0.25">
      <c r="A10" s="10">
        <f t="shared" ref="A10:A35" si="1">A9+1</f>
        <v>2</v>
      </c>
      <c r="B10" s="59" t="s">
        <v>199</v>
      </c>
      <c r="C10" s="59"/>
      <c r="D10" s="59"/>
      <c r="E10" s="59"/>
      <c r="F10" s="59"/>
      <c r="G10" s="59"/>
      <c r="H10" s="59"/>
      <c r="I10" s="71"/>
      <c r="J10" s="72"/>
      <c r="K10" s="18"/>
      <c r="L10" s="18"/>
      <c r="M10" s="9"/>
      <c r="N10" s="9"/>
      <c r="O10" s="9"/>
      <c r="P10" s="9"/>
    </row>
    <row r="11" spans="1:16" x14ac:dyDescent="0.25">
      <c r="A11" s="10">
        <f t="shared" si="1"/>
        <v>3</v>
      </c>
      <c r="B11" s="9" t="s">
        <v>88</v>
      </c>
      <c r="C11" s="35">
        <f>'Elec 2017 Norm Total Usage'!B13</f>
        <v>282068237.67989683</v>
      </c>
      <c r="D11" s="35">
        <f>'Elec 2017 Norm Total Usage'!C13</f>
        <v>260283139.90980548</v>
      </c>
      <c r="E11" s="35">
        <f>'Elec 2017 Norm Total Usage'!D13</f>
        <v>274691572.7681728</v>
      </c>
      <c r="F11" s="35">
        <f>'Elec 2017 Norm Total Usage'!E13</f>
        <v>230308283.89087585</v>
      </c>
      <c r="G11" s="35">
        <f>'Elec 2017 Norm Total Usage'!F13</f>
        <v>221568987.20596281</v>
      </c>
      <c r="H11" s="35">
        <f>'Elec 2017 Norm Total Usage'!G13</f>
        <v>217305331.70995194</v>
      </c>
      <c r="I11" s="35">
        <f>'Elec 2017 Norm Total Usage'!H13</f>
        <v>214418263.01737416</v>
      </c>
      <c r="J11" s="35">
        <f>'Elec 2017 Norm Total Usage'!I13</f>
        <v>222034889.81666097</v>
      </c>
      <c r="K11" s="35">
        <f>'Elec 2017 Norm Total Usage'!J13</f>
        <v>223843308.67060781</v>
      </c>
      <c r="L11" s="35">
        <f>'Elec 2017 Norm Total Usage'!K13</f>
        <v>216464006.05387628</v>
      </c>
      <c r="M11" s="35">
        <f>'Elec 2017 Norm Total Usage'!L13</f>
        <v>232560771.03685063</v>
      </c>
      <c r="N11" s="35">
        <f>'Elec 2017 Norm Total Usage'!M13</f>
        <v>249395086.40090618</v>
      </c>
      <c r="O11" s="115">
        <f t="shared" ref="O11:O17" si="2">SUM(C11:N11)</f>
        <v>2844941878.1609411</v>
      </c>
      <c r="P11" s="9"/>
    </row>
    <row r="12" spans="1:16" x14ac:dyDescent="0.25">
      <c r="A12" s="10">
        <f t="shared" si="1"/>
        <v>4</v>
      </c>
      <c r="B12" s="9" t="s">
        <v>368</v>
      </c>
      <c r="C12" s="35">
        <f>'Elec 2017 Norm Total Usage'!B17</f>
        <v>258632411.97217053</v>
      </c>
      <c r="D12" s="35">
        <f>'Elec 2017 Norm Total Usage'!C17</f>
        <v>244862629.3971996</v>
      </c>
      <c r="E12" s="35">
        <f>'Elec 2017 Norm Total Usage'!D17</f>
        <v>267725702.21033037</v>
      </c>
      <c r="F12" s="35">
        <f>'Elec 2017 Norm Total Usage'!E17</f>
        <v>226830361.03695038</v>
      </c>
      <c r="G12" s="35">
        <f>'Elec 2017 Norm Total Usage'!F17</f>
        <v>231261219.19315684</v>
      </c>
      <c r="H12" s="35">
        <f>'Elec 2017 Norm Total Usage'!G17</f>
        <v>235845999.40198097</v>
      </c>
      <c r="I12" s="35">
        <f>'Elec 2017 Norm Total Usage'!H17</f>
        <v>232388249.26332164</v>
      </c>
      <c r="J12" s="35">
        <f>'Elec 2017 Norm Total Usage'!I17</f>
        <v>236888403.38971779</v>
      </c>
      <c r="K12" s="35">
        <f>'Elec 2017 Norm Total Usage'!J17</f>
        <v>240287712.66469985</v>
      </c>
      <c r="L12" s="35">
        <f>'Elec 2017 Norm Total Usage'!K17</f>
        <v>235187975.02352422</v>
      </c>
      <c r="M12" s="35">
        <f>'Elec 2017 Norm Total Usage'!L17</f>
        <v>239278076.23332879</v>
      </c>
      <c r="N12" s="35">
        <f>'Elec 2017 Norm Total Usage'!M17</f>
        <v>251659345.39675266</v>
      </c>
      <c r="O12" s="115">
        <f t="shared" si="2"/>
        <v>2900848085.1831341</v>
      </c>
      <c r="P12" s="9"/>
    </row>
    <row r="13" spans="1:16" x14ac:dyDescent="0.25">
      <c r="A13" s="10">
        <f t="shared" si="1"/>
        <v>5</v>
      </c>
      <c r="B13" s="9" t="s">
        <v>200</v>
      </c>
      <c r="C13" s="35">
        <f>'Elec 2017 Norm Total Usage'!B27</f>
        <v>261450.65400000001</v>
      </c>
      <c r="D13" s="35">
        <f>'Elec 2017 Norm Total Usage'!C27</f>
        <v>230414.712</v>
      </c>
      <c r="E13" s="35">
        <f>'Elec 2017 Norm Total Usage'!D27</f>
        <v>250140.027</v>
      </c>
      <c r="F13" s="35">
        <f>'Elec 2017 Norm Total Usage'!E27</f>
        <v>243224.34299999999</v>
      </c>
      <c r="G13" s="35">
        <f>'Elec 2017 Norm Total Usage'!F27</f>
        <v>403861.72200000001</v>
      </c>
      <c r="H13" s="35">
        <f>'Elec 2017 Norm Total Usage'!G27</f>
        <v>1045681.6638982329</v>
      </c>
      <c r="I13" s="35">
        <f>'Elec 2017 Norm Total Usage'!H27</f>
        <v>2328156.7911858237</v>
      </c>
      <c r="J13" s="35">
        <f>'Elec 2017 Norm Total Usage'!I27</f>
        <v>3992407.1712656985</v>
      </c>
      <c r="K13" s="35">
        <f>'Elec 2017 Norm Total Usage'!J27</f>
        <v>3525454.561617746</v>
      </c>
      <c r="L13" s="35">
        <f>'Elec 2017 Norm Total Usage'!K27</f>
        <v>1543509.81</v>
      </c>
      <c r="M13" s="35">
        <f>'Elec 2017 Norm Total Usage'!L27</f>
        <v>346375.08299999998</v>
      </c>
      <c r="N13" s="35">
        <f>'Elec 2017 Norm Total Usage'!M27</f>
        <v>205569.367</v>
      </c>
      <c r="O13" s="115">
        <f t="shared" si="2"/>
        <v>14376245.905967504</v>
      </c>
      <c r="P13" s="9"/>
    </row>
    <row r="14" spans="1:16" x14ac:dyDescent="0.25">
      <c r="A14" s="10">
        <f t="shared" si="1"/>
        <v>6</v>
      </c>
      <c r="B14" s="9" t="s">
        <v>201</v>
      </c>
      <c r="C14" s="35">
        <f>'Elec 2017 Norm Total Usage'!B40</f>
        <v>2400</v>
      </c>
      <c r="D14" s="35">
        <f>'Elec 2017 Norm Total Usage'!C40</f>
        <v>3600</v>
      </c>
      <c r="E14" s="35">
        <f>'Elec 2017 Norm Total Usage'!D40</f>
        <v>3000</v>
      </c>
      <c r="F14" s="35">
        <f>'Elec 2017 Norm Total Usage'!E40</f>
        <v>2400</v>
      </c>
      <c r="G14" s="35">
        <f>'Elec 2017 Norm Total Usage'!F40</f>
        <v>3000</v>
      </c>
      <c r="H14" s="35">
        <f>'Elec 2017 Norm Total Usage'!G40</f>
        <v>442800</v>
      </c>
      <c r="I14" s="35">
        <f>'Elec 2017 Norm Total Usage'!H40</f>
        <v>526200</v>
      </c>
      <c r="J14" s="35">
        <f>'Elec 2017 Norm Total Usage'!I40</f>
        <v>1019400</v>
      </c>
      <c r="K14" s="35">
        <f>'Elec 2017 Norm Total Usage'!J40</f>
        <v>791400</v>
      </c>
      <c r="L14" s="35">
        <f>'Elec 2017 Norm Total Usage'!K40</f>
        <v>672600</v>
      </c>
      <c r="M14" s="35">
        <f>'Elec 2017 Norm Total Usage'!L40</f>
        <v>325800</v>
      </c>
      <c r="N14" s="35">
        <f>'Elec 2017 Norm Total Usage'!M40</f>
        <v>3000</v>
      </c>
      <c r="O14" s="115">
        <f t="shared" si="2"/>
        <v>3795600</v>
      </c>
      <c r="P14" s="9"/>
    </row>
    <row r="15" spans="1:16" x14ac:dyDescent="0.25">
      <c r="A15" s="10">
        <f t="shared" si="1"/>
        <v>7</v>
      </c>
      <c r="B15" s="9" t="s">
        <v>202</v>
      </c>
      <c r="C15" s="35">
        <f>'Elec 2017 Norm Total Usage'!B28</f>
        <v>56535826.724061377</v>
      </c>
      <c r="D15" s="35">
        <f>'Elec 2017 Norm Total Usage'!C28</f>
        <v>49768077.763657287</v>
      </c>
      <c r="E15" s="35">
        <f>'Elec 2017 Norm Total Usage'!D28</f>
        <v>51883938.3625369</v>
      </c>
      <c r="F15" s="35">
        <f>'Elec 2017 Norm Total Usage'!E28</f>
        <v>46552219.153936379</v>
      </c>
      <c r="G15" s="35">
        <f>'Elec 2017 Norm Total Usage'!F28</f>
        <v>46341976.790178865</v>
      </c>
      <c r="H15" s="35">
        <f>'Elec 2017 Norm Total Usage'!G28</f>
        <v>50158845.914856829</v>
      </c>
      <c r="I15" s="35">
        <f>'Elec 2017 Norm Total Usage'!H28</f>
        <v>49870083.449338317</v>
      </c>
      <c r="J15" s="35">
        <f>'Elec 2017 Norm Total Usage'!I28</f>
        <v>49047738.409360357</v>
      </c>
      <c r="K15" s="35">
        <f>'Elec 2017 Norm Total Usage'!J28</f>
        <v>49884119.088857777</v>
      </c>
      <c r="L15" s="35">
        <f>'Elec 2017 Norm Total Usage'!K28</f>
        <v>48663657.419437096</v>
      </c>
      <c r="M15" s="35">
        <f>'Elec 2017 Norm Total Usage'!L28</f>
        <v>42306826.226782486</v>
      </c>
      <c r="N15" s="35">
        <f>'Elec 2017 Norm Total Usage'!M28</f>
        <v>48008249.539280318</v>
      </c>
      <c r="O15" s="115">
        <f t="shared" si="2"/>
        <v>589021558.84228396</v>
      </c>
      <c r="P15" s="9"/>
    </row>
    <row r="16" spans="1:16" x14ac:dyDescent="0.25">
      <c r="A16" s="10">
        <f t="shared" si="1"/>
        <v>8</v>
      </c>
      <c r="B16" s="9" t="s">
        <v>203</v>
      </c>
      <c r="C16" s="35">
        <f>'Elec 2017 Norm Total Usage'!B29</f>
        <v>13164973.711563468</v>
      </c>
      <c r="D16" s="35">
        <f>'Elec 2017 Norm Total Usage'!C29</f>
        <v>15946938.001801016</v>
      </c>
      <c r="E16" s="35">
        <f>'Elec 2017 Norm Total Usage'!D29</f>
        <v>17571955.324937694</v>
      </c>
      <c r="F16" s="35">
        <f>'Elec 2017 Norm Total Usage'!E29</f>
        <v>12359719.531756025</v>
      </c>
      <c r="G16" s="35">
        <f>'Elec 2017 Norm Total Usage'!F29</f>
        <v>10076522.178438982</v>
      </c>
      <c r="H16" s="35">
        <f>'Elec 2017 Norm Total Usage'!G29</f>
        <v>8777983.3408971783</v>
      </c>
      <c r="I16" s="35">
        <f>'Elec 2017 Norm Total Usage'!H29</f>
        <v>6487316.735755275</v>
      </c>
      <c r="J16" s="35">
        <f>'Elec 2017 Norm Total Usage'!I29</f>
        <v>4976338.2230755351</v>
      </c>
      <c r="K16" s="35">
        <f>'Elec 2017 Norm Total Usage'!J29</f>
        <v>5677747.8044299232</v>
      </c>
      <c r="L16" s="35">
        <f>'Elec 2017 Norm Total Usage'!K29</f>
        <v>7995411.0430061752</v>
      </c>
      <c r="M16" s="35">
        <f>'Elec 2017 Norm Total Usage'!L29</f>
        <v>10218285.767696336</v>
      </c>
      <c r="N16" s="35">
        <f>'Elec 2017 Norm Total Usage'!M29</f>
        <v>12251337.880011858</v>
      </c>
      <c r="O16" s="115">
        <f t="shared" si="2"/>
        <v>125504529.54336946</v>
      </c>
      <c r="P16" s="9"/>
    </row>
    <row r="17" spans="1:16" x14ac:dyDescent="0.25">
      <c r="A17" s="10">
        <f t="shared" si="1"/>
        <v>9</v>
      </c>
      <c r="B17" s="9" t="s">
        <v>369</v>
      </c>
      <c r="C17" s="35">
        <f>'Elec 2017 Norm Total Usage'!B39</f>
        <v>44941413.318000004</v>
      </c>
      <c r="D17" s="35">
        <f>'Elec 2017 Norm Total Usage'!C39</f>
        <v>57077216.847000003</v>
      </c>
      <c r="E17" s="35">
        <f>'Elec 2017 Norm Total Usage'!D39</f>
        <v>47641471.173</v>
      </c>
      <c r="F17" s="35">
        <f>'Elec 2017 Norm Total Usage'!E39</f>
        <v>53676137.343000002</v>
      </c>
      <c r="G17" s="35">
        <f>'Elec 2017 Norm Total Usage'!F39</f>
        <v>49111634.311999999</v>
      </c>
      <c r="H17" s="35">
        <f>'Elec 2017 Norm Total Usage'!G39</f>
        <v>52102885.515000001</v>
      </c>
      <c r="I17" s="35">
        <f>'Elec 2017 Norm Total Usage'!H39</f>
        <v>50982145.237999998</v>
      </c>
      <c r="J17" s="35">
        <f>'Elec 2017 Norm Total Usage'!I39</f>
        <v>55577022.233000003</v>
      </c>
      <c r="K17" s="35">
        <f>'Elec 2017 Norm Total Usage'!J39</f>
        <v>55220358.689999998</v>
      </c>
      <c r="L17" s="35">
        <f>'Elec 2017 Norm Total Usage'!K39</f>
        <v>53158183.479000002</v>
      </c>
      <c r="M17" s="35">
        <f>'Elec 2017 Norm Total Usage'!L39</f>
        <v>55187671.693000004</v>
      </c>
      <c r="N17" s="35">
        <f>'Elec 2017 Norm Total Usage'!M39</f>
        <v>49183661.733000003</v>
      </c>
      <c r="O17" s="115">
        <f t="shared" si="2"/>
        <v>623859801.574</v>
      </c>
      <c r="P17" s="9"/>
    </row>
    <row r="18" spans="1:16" x14ac:dyDescent="0.25">
      <c r="A18" s="10">
        <f t="shared" si="1"/>
        <v>10</v>
      </c>
      <c r="C18" s="9"/>
      <c r="D18" s="9"/>
      <c r="E18" s="9"/>
      <c r="F18" s="9"/>
      <c r="G18" s="9"/>
      <c r="H18" s="9"/>
      <c r="I18" s="71"/>
      <c r="J18" s="71"/>
      <c r="K18" s="18"/>
      <c r="L18" s="18"/>
      <c r="M18" s="9"/>
      <c r="N18" s="9"/>
      <c r="O18" s="9"/>
      <c r="P18" s="9"/>
    </row>
    <row r="19" spans="1:16" x14ac:dyDescent="0.25">
      <c r="A19" s="10">
        <f t="shared" si="1"/>
        <v>11</v>
      </c>
      <c r="B19" s="61" t="s">
        <v>204</v>
      </c>
      <c r="C19" s="61"/>
      <c r="D19" s="61"/>
      <c r="E19" s="61"/>
      <c r="F19" s="61"/>
      <c r="G19" s="61"/>
      <c r="H19" s="61"/>
      <c r="I19" s="10"/>
      <c r="J19" s="72"/>
      <c r="K19" s="18"/>
      <c r="L19" s="18"/>
      <c r="M19" s="9"/>
      <c r="N19" s="9"/>
      <c r="O19" s="9"/>
      <c r="P19" s="9"/>
    </row>
    <row r="20" spans="1:16" x14ac:dyDescent="0.25">
      <c r="A20" s="10">
        <f t="shared" si="1"/>
        <v>12</v>
      </c>
      <c r="B20" s="9" t="s">
        <v>88</v>
      </c>
      <c r="C20" s="116">
        <v>2.4187E-2</v>
      </c>
      <c r="D20" s="116">
        <v>2.4187E-2</v>
      </c>
      <c r="E20" s="116">
        <v>2.4187E-2</v>
      </c>
      <c r="F20" s="116">
        <v>2.4187E-2</v>
      </c>
      <c r="G20" s="116">
        <v>2.5144E-2</v>
      </c>
      <c r="H20" s="116">
        <v>2.5144E-2</v>
      </c>
      <c r="I20" s="116">
        <v>2.5144E-2</v>
      </c>
      <c r="J20" s="116">
        <v>2.5144E-2</v>
      </c>
      <c r="K20" s="116">
        <v>2.5144E-2</v>
      </c>
      <c r="L20" s="116">
        <v>2.5144E-2</v>
      </c>
      <c r="M20" s="116">
        <v>2.5144E-2</v>
      </c>
      <c r="N20" s="116">
        <v>2.5144E-2</v>
      </c>
      <c r="O20" s="36"/>
      <c r="P20" s="9"/>
    </row>
    <row r="21" spans="1:16" x14ac:dyDescent="0.25">
      <c r="A21" s="10">
        <f t="shared" si="1"/>
        <v>13</v>
      </c>
      <c r="B21" s="9" t="s">
        <v>368</v>
      </c>
      <c r="C21" s="116">
        <v>2.4187E-2</v>
      </c>
      <c r="D21" s="116">
        <v>2.4187E-2</v>
      </c>
      <c r="E21" s="116">
        <v>2.4187E-2</v>
      </c>
      <c r="F21" s="116">
        <v>2.4187E-2</v>
      </c>
      <c r="G21" s="116">
        <v>2.5144E-2</v>
      </c>
      <c r="H21" s="116">
        <v>2.5144E-2</v>
      </c>
      <c r="I21" s="116">
        <v>2.5144E-2</v>
      </c>
      <c r="J21" s="116">
        <v>2.5144E-2</v>
      </c>
      <c r="K21" s="116">
        <v>2.5144E-2</v>
      </c>
      <c r="L21" s="116">
        <v>2.5144E-2</v>
      </c>
      <c r="M21" s="116">
        <v>2.5144E-2</v>
      </c>
      <c r="N21" s="116">
        <v>2.5144E-2</v>
      </c>
      <c r="O21" s="36"/>
      <c r="P21" s="9"/>
    </row>
    <row r="22" spans="1:16" x14ac:dyDescent="0.25">
      <c r="A22" s="10">
        <f t="shared" si="1"/>
        <v>14</v>
      </c>
      <c r="B22" s="9" t="s">
        <v>200</v>
      </c>
      <c r="C22" s="116">
        <v>2.4187E-2</v>
      </c>
      <c r="D22" s="116">
        <v>2.4187E-2</v>
      </c>
      <c r="E22" s="116">
        <v>2.4187E-2</v>
      </c>
      <c r="F22" s="116">
        <v>2.4187E-2</v>
      </c>
      <c r="G22" s="116">
        <v>2.5144E-2</v>
      </c>
      <c r="H22" s="116">
        <v>2.5144E-2</v>
      </c>
      <c r="I22" s="116">
        <v>2.5144E-2</v>
      </c>
      <c r="J22" s="116">
        <v>2.5144E-2</v>
      </c>
      <c r="K22" s="116">
        <v>2.5144E-2</v>
      </c>
      <c r="L22" s="116">
        <v>2.5144E-2</v>
      </c>
      <c r="M22" s="116">
        <v>2.5144E-2</v>
      </c>
      <c r="N22" s="116">
        <v>2.5144E-2</v>
      </c>
      <c r="O22" s="36"/>
      <c r="P22" s="9"/>
    </row>
    <row r="23" spans="1:16" x14ac:dyDescent="0.25">
      <c r="A23" s="10">
        <f t="shared" si="1"/>
        <v>15</v>
      </c>
      <c r="B23" s="9" t="s">
        <v>201</v>
      </c>
      <c r="C23" s="116">
        <v>2.4187E-2</v>
      </c>
      <c r="D23" s="116">
        <v>2.4187E-2</v>
      </c>
      <c r="E23" s="116">
        <v>2.4187E-2</v>
      </c>
      <c r="F23" s="116">
        <v>2.4187E-2</v>
      </c>
      <c r="G23" s="116">
        <v>2.5144E-2</v>
      </c>
      <c r="H23" s="116">
        <v>2.5144E-2</v>
      </c>
      <c r="I23" s="116">
        <v>2.5144E-2</v>
      </c>
      <c r="J23" s="116">
        <v>2.5144E-2</v>
      </c>
      <c r="K23" s="116">
        <v>2.5144E-2</v>
      </c>
      <c r="L23" s="116">
        <v>2.5144E-2</v>
      </c>
      <c r="M23" s="116">
        <v>2.5144E-2</v>
      </c>
      <c r="N23" s="116">
        <v>2.5144E-2</v>
      </c>
      <c r="O23" s="36"/>
      <c r="P23" s="9"/>
    </row>
    <row r="24" spans="1:16" x14ac:dyDescent="0.25">
      <c r="A24" s="10">
        <f t="shared" si="1"/>
        <v>16</v>
      </c>
      <c r="B24" s="9" t="s">
        <v>202</v>
      </c>
      <c r="C24" s="116">
        <v>2.4187E-2</v>
      </c>
      <c r="D24" s="116">
        <v>2.4187E-2</v>
      </c>
      <c r="E24" s="116">
        <v>2.4187E-2</v>
      </c>
      <c r="F24" s="116">
        <v>2.4187E-2</v>
      </c>
      <c r="G24" s="116">
        <v>2.5144E-2</v>
      </c>
      <c r="H24" s="116">
        <v>2.5144E-2</v>
      </c>
      <c r="I24" s="116">
        <v>2.5144E-2</v>
      </c>
      <c r="J24" s="116">
        <v>2.5144E-2</v>
      </c>
      <c r="K24" s="116">
        <v>2.5144E-2</v>
      </c>
      <c r="L24" s="116">
        <v>2.5144E-2</v>
      </c>
      <c r="M24" s="116">
        <v>2.5144E-2</v>
      </c>
      <c r="N24" s="116">
        <v>2.5144E-2</v>
      </c>
      <c r="O24" s="36"/>
      <c r="P24" s="9"/>
    </row>
    <row r="25" spans="1:16" x14ac:dyDescent="0.25">
      <c r="A25" s="10">
        <f t="shared" si="1"/>
        <v>17</v>
      </c>
      <c r="B25" s="9" t="s">
        <v>203</v>
      </c>
      <c r="C25" s="116">
        <v>2.4187E-2</v>
      </c>
      <c r="D25" s="116">
        <v>2.4187E-2</v>
      </c>
      <c r="E25" s="116">
        <v>2.4187E-2</v>
      </c>
      <c r="F25" s="116">
        <v>2.4187E-2</v>
      </c>
      <c r="G25" s="116">
        <v>2.5144E-2</v>
      </c>
      <c r="H25" s="116">
        <v>2.5144E-2</v>
      </c>
      <c r="I25" s="116">
        <v>2.5144E-2</v>
      </c>
      <c r="J25" s="116">
        <v>2.5144E-2</v>
      </c>
      <c r="K25" s="116">
        <v>2.5144E-2</v>
      </c>
      <c r="L25" s="116">
        <v>2.5144E-2</v>
      </c>
      <c r="M25" s="116">
        <v>2.5144E-2</v>
      </c>
      <c r="N25" s="116">
        <v>2.5144E-2</v>
      </c>
      <c r="O25" s="36"/>
      <c r="P25" s="9"/>
    </row>
    <row r="26" spans="1:16" x14ac:dyDescent="0.25">
      <c r="A26" s="10">
        <f t="shared" si="1"/>
        <v>18</v>
      </c>
      <c r="B26" s="9" t="s">
        <v>369</v>
      </c>
      <c r="C26" s="116">
        <v>2.4187E-2</v>
      </c>
      <c r="D26" s="116">
        <v>2.4187E-2</v>
      </c>
      <c r="E26" s="116">
        <v>2.4187E-2</v>
      </c>
      <c r="F26" s="116">
        <v>2.4187E-2</v>
      </c>
      <c r="G26" s="116">
        <v>2.5144E-2</v>
      </c>
      <c r="H26" s="116">
        <v>2.5144E-2</v>
      </c>
      <c r="I26" s="116">
        <v>2.5144E-2</v>
      </c>
      <c r="J26" s="116">
        <v>2.5144E-2</v>
      </c>
      <c r="K26" s="116">
        <v>2.5144E-2</v>
      </c>
      <c r="L26" s="116">
        <v>2.5144E-2</v>
      </c>
      <c r="M26" s="116">
        <v>2.5144E-2</v>
      </c>
      <c r="N26" s="116">
        <v>2.5144E-2</v>
      </c>
      <c r="O26" s="36"/>
      <c r="P26" s="9"/>
    </row>
    <row r="27" spans="1:16" x14ac:dyDescent="0.25">
      <c r="A27" s="10">
        <f t="shared" si="1"/>
        <v>19</v>
      </c>
      <c r="B27" s="9"/>
      <c r="C27" s="9"/>
      <c r="D27" s="9"/>
      <c r="E27" s="9"/>
      <c r="F27" s="9"/>
      <c r="G27" s="9"/>
      <c r="H27" s="9"/>
      <c r="I27" s="117"/>
      <c r="J27" s="9"/>
      <c r="K27" s="18"/>
      <c r="L27" s="18"/>
      <c r="M27" s="9"/>
      <c r="N27" s="9"/>
      <c r="O27" s="9"/>
      <c r="P27" s="9"/>
    </row>
    <row r="28" spans="1:16" x14ac:dyDescent="0.25">
      <c r="A28" s="10">
        <f t="shared" si="1"/>
        <v>20</v>
      </c>
      <c r="B28" s="61" t="s">
        <v>205</v>
      </c>
      <c r="C28" s="61"/>
      <c r="D28" s="61"/>
      <c r="E28" s="61"/>
      <c r="F28" s="61"/>
      <c r="G28" s="61"/>
      <c r="H28" s="61"/>
      <c r="I28" s="9"/>
      <c r="J28" s="9"/>
      <c r="K28" s="18"/>
      <c r="L28" s="18"/>
      <c r="M28" s="9"/>
      <c r="N28" s="9"/>
      <c r="O28" s="9"/>
      <c r="P28" s="9"/>
    </row>
    <row r="29" spans="1:16" x14ac:dyDescent="0.25">
      <c r="A29" s="10">
        <f t="shared" si="1"/>
        <v>21</v>
      </c>
      <c r="B29" s="9" t="s">
        <v>88</v>
      </c>
      <c r="C29" s="18">
        <f t="shared" ref="C29:N35" si="3">C11*C20</f>
        <v>6822384.4647636646</v>
      </c>
      <c r="D29" s="18">
        <f t="shared" si="3"/>
        <v>6295468.3049984649</v>
      </c>
      <c r="E29" s="18">
        <f t="shared" si="3"/>
        <v>6643965.0705437958</v>
      </c>
      <c r="F29" s="18">
        <f t="shared" si="3"/>
        <v>5570466.4624686139</v>
      </c>
      <c r="G29" s="18">
        <f t="shared" si="3"/>
        <v>5571130.6143067284</v>
      </c>
      <c r="H29" s="18">
        <f t="shared" si="3"/>
        <v>5463925.2605150314</v>
      </c>
      <c r="I29" s="18">
        <f t="shared" si="3"/>
        <v>5391332.8053088561</v>
      </c>
      <c r="J29" s="18">
        <f t="shared" si="3"/>
        <v>5582845.2695501233</v>
      </c>
      <c r="K29" s="18">
        <f t="shared" si="3"/>
        <v>5628316.1532137627</v>
      </c>
      <c r="L29" s="18">
        <f t="shared" si="3"/>
        <v>5442770.9682186656</v>
      </c>
      <c r="M29" s="18">
        <f t="shared" si="3"/>
        <v>5847508.0269505726</v>
      </c>
      <c r="N29" s="18">
        <f t="shared" si="3"/>
        <v>6270790.0524643846</v>
      </c>
      <c r="O29" s="18">
        <f t="shared" ref="O29:O35" si="4">SUM(C29:N29)</f>
        <v>70530903.453302667</v>
      </c>
      <c r="P29" s="9"/>
    </row>
    <row r="30" spans="1:16" x14ac:dyDescent="0.25">
      <c r="A30" s="10">
        <f t="shared" si="1"/>
        <v>22</v>
      </c>
      <c r="B30" s="9" t="s">
        <v>368</v>
      </c>
      <c r="C30" s="18">
        <f t="shared" si="3"/>
        <v>6255542.148370889</v>
      </c>
      <c r="D30" s="18">
        <f t="shared" si="3"/>
        <v>5922492.4172300668</v>
      </c>
      <c r="E30" s="18">
        <f t="shared" si="3"/>
        <v>6475481.5593612604</v>
      </c>
      <c r="F30" s="18">
        <f t="shared" si="3"/>
        <v>5486345.942400719</v>
      </c>
      <c r="G30" s="18">
        <f t="shared" si="3"/>
        <v>5814832.0953927357</v>
      </c>
      <c r="H30" s="18">
        <f t="shared" si="3"/>
        <v>5930111.8089634096</v>
      </c>
      <c r="I30" s="18">
        <f t="shared" si="3"/>
        <v>5843170.1394769596</v>
      </c>
      <c r="J30" s="18">
        <f t="shared" si="3"/>
        <v>5956322.0148310643</v>
      </c>
      <c r="K30" s="18">
        <f t="shared" si="3"/>
        <v>6041794.247241213</v>
      </c>
      <c r="L30" s="18">
        <f t="shared" si="3"/>
        <v>5913566.4439914934</v>
      </c>
      <c r="M30" s="18">
        <f t="shared" si="3"/>
        <v>6016407.9488108186</v>
      </c>
      <c r="N30" s="18">
        <f t="shared" si="3"/>
        <v>6327722.5806559483</v>
      </c>
      <c r="O30" s="18">
        <f t="shared" si="4"/>
        <v>71983789.346726581</v>
      </c>
      <c r="P30" s="9"/>
    </row>
    <row r="31" spans="1:16" x14ac:dyDescent="0.25">
      <c r="A31" s="10">
        <f t="shared" si="1"/>
        <v>23</v>
      </c>
      <c r="B31" s="9" t="s">
        <v>200</v>
      </c>
      <c r="C31" s="18">
        <f t="shared" si="3"/>
        <v>6323.706968298</v>
      </c>
      <c r="D31" s="18">
        <f t="shared" si="3"/>
        <v>5573.0406391440001</v>
      </c>
      <c r="E31" s="18">
        <f t="shared" si="3"/>
        <v>6050.1368330490004</v>
      </c>
      <c r="F31" s="18">
        <f t="shared" si="3"/>
        <v>5882.8671841409996</v>
      </c>
      <c r="G31" s="18">
        <f t="shared" si="3"/>
        <v>10154.699137968</v>
      </c>
      <c r="H31" s="18">
        <f t="shared" si="3"/>
        <v>26292.619757057168</v>
      </c>
      <c r="I31" s="18">
        <f t="shared" si="3"/>
        <v>58539.174357576354</v>
      </c>
      <c r="J31" s="18">
        <f t="shared" si="3"/>
        <v>100385.08591430473</v>
      </c>
      <c r="K31" s="18">
        <f t="shared" si="3"/>
        <v>88644.029497316602</v>
      </c>
      <c r="L31" s="18">
        <f t="shared" si="3"/>
        <v>38810.010662640001</v>
      </c>
      <c r="M31" s="18">
        <f t="shared" si="3"/>
        <v>8709.2550869520001</v>
      </c>
      <c r="N31" s="18">
        <f t="shared" si="3"/>
        <v>5168.8361638480001</v>
      </c>
      <c r="O31" s="18">
        <f t="shared" si="4"/>
        <v>360533.46220229479</v>
      </c>
      <c r="P31" s="9"/>
    </row>
    <row r="32" spans="1:16" x14ac:dyDescent="0.25">
      <c r="A32" s="10">
        <f t="shared" si="1"/>
        <v>24</v>
      </c>
      <c r="B32" s="9" t="s">
        <v>201</v>
      </c>
      <c r="C32" s="18">
        <f t="shared" si="3"/>
        <v>58.0488</v>
      </c>
      <c r="D32" s="18">
        <f t="shared" si="3"/>
        <v>87.0732</v>
      </c>
      <c r="E32" s="18">
        <f t="shared" si="3"/>
        <v>72.561000000000007</v>
      </c>
      <c r="F32" s="18">
        <f t="shared" si="3"/>
        <v>58.0488</v>
      </c>
      <c r="G32" s="18">
        <f t="shared" si="3"/>
        <v>75.432000000000002</v>
      </c>
      <c r="H32" s="18">
        <f t="shared" si="3"/>
        <v>11133.763199999999</v>
      </c>
      <c r="I32" s="18">
        <f t="shared" si="3"/>
        <v>13230.772800000001</v>
      </c>
      <c r="J32" s="18">
        <f t="shared" si="3"/>
        <v>25631.793600000001</v>
      </c>
      <c r="K32" s="18">
        <f t="shared" si="3"/>
        <v>19898.961599999999</v>
      </c>
      <c r="L32" s="18">
        <f t="shared" si="3"/>
        <v>16911.8544</v>
      </c>
      <c r="M32" s="18">
        <f t="shared" si="3"/>
        <v>8191.9151999999995</v>
      </c>
      <c r="N32" s="18">
        <f t="shared" si="3"/>
        <v>75.432000000000002</v>
      </c>
      <c r="O32" s="18">
        <f t="shared" si="4"/>
        <v>95425.656600000002</v>
      </c>
      <c r="P32" s="9"/>
    </row>
    <row r="33" spans="1:16" x14ac:dyDescent="0.25">
      <c r="A33" s="10">
        <f t="shared" si="1"/>
        <v>25</v>
      </c>
      <c r="B33" s="9" t="s">
        <v>202</v>
      </c>
      <c r="C33" s="18">
        <f t="shared" si="3"/>
        <v>1367432.0409748727</v>
      </c>
      <c r="D33" s="18">
        <f t="shared" si="3"/>
        <v>1203740.4968695787</v>
      </c>
      <c r="E33" s="18">
        <f t="shared" si="3"/>
        <v>1254916.8171746801</v>
      </c>
      <c r="F33" s="18">
        <f t="shared" si="3"/>
        <v>1125958.5246762591</v>
      </c>
      <c r="G33" s="18">
        <f t="shared" si="3"/>
        <v>1165222.6644122573</v>
      </c>
      <c r="H33" s="18">
        <f t="shared" si="3"/>
        <v>1261194.02168316</v>
      </c>
      <c r="I33" s="18">
        <f t="shared" si="3"/>
        <v>1253933.3782501626</v>
      </c>
      <c r="J33" s="18">
        <f t="shared" si="3"/>
        <v>1233256.3345649568</v>
      </c>
      <c r="K33" s="18">
        <f t="shared" si="3"/>
        <v>1254286.2903702399</v>
      </c>
      <c r="L33" s="18">
        <f t="shared" si="3"/>
        <v>1223599.0021543263</v>
      </c>
      <c r="M33" s="18">
        <f t="shared" si="3"/>
        <v>1063762.8386462189</v>
      </c>
      <c r="N33" s="18">
        <f t="shared" si="3"/>
        <v>1207119.4264156644</v>
      </c>
      <c r="O33" s="18">
        <f t="shared" si="4"/>
        <v>14614421.836192377</v>
      </c>
      <c r="P33" s="9"/>
    </row>
    <row r="34" spans="1:16" x14ac:dyDescent="0.25">
      <c r="A34" s="10">
        <f t="shared" si="1"/>
        <v>26</v>
      </c>
      <c r="B34" s="9" t="s">
        <v>203</v>
      </c>
      <c r="C34" s="18">
        <f t="shared" si="3"/>
        <v>318421.21916158561</v>
      </c>
      <c r="D34" s="18">
        <f t="shared" si="3"/>
        <v>385708.5894495612</v>
      </c>
      <c r="E34" s="18">
        <f t="shared" si="3"/>
        <v>425012.88344426802</v>
      </c>
      <c r="F34" s="18">
        <f t="shared" si="3"/>
        <v>298944.53631458298</v>
      </c>
      <c r="G34" s="18">
        <f t="shared" si="3"/>
        <v>253364.07365466977</v>
      </c>
      <c r="H34" s="18">
        <f t="shared" si="3"/>
        <v>220713.61312351865</v>
      </c>
      <c r="I34" s="18">
        <f t="shared" si="3"/>
        <v>163117.09200383062</v>
      </c>
      <c r="J34" s="18">
        <f t="shared" si="3"/>
        <v>125125.04828101126</v>
      </c>
      <c r="K34" s="18">
        <f t="shared" si="3"/>
        <v>142761.29079458598</v>
      </c>
      <c r="L34" s="18">
        <f t="shared" si="3"/>
        <v>201036.61526534727</v>
      </c>
      <c r="M34" s="18">
        <f t="shared" si="3"/>
        <v>256928.57734295668</v>
      </c>
      <c r="N34" s="18">
        <f t="shared" si="3"/>
        <v>308047.63965501817</v>
      </c>
      <c r="O34" s="18">
        <f t="shared" si="4"/>
        <v>3099181.1784909363</v>
      </c>
    </row>
    <row r="35" spans="1:16" x14ac:dyDescent="0.25">
      <c r="A35" s="10">
        <f t="shared" si="1"/>
        <v>27</v>
      </c>
      <c r="B35" s="9" t="s">
        <v>369</v>
      </c>
      <c r="C35" s="18">
        <f t="shared" si="3"/>
        <v>1086997.9639224662</v>
      </c>
      <c r="D35" s="18">
        <f t="shared" si="3"/>
        <v>1380526.6438783891</v>
      </c>
      <c r="E35" s="18">
        <f t="shared" si="3"/>
        <v>1152304.263261351</v>
      </c>
      <c r="F35" s="18">
        <f t="shared" si="3"/>
        <v>1298264.7339151411</v>
      </c>
      <c r="G35" s="18">
        <f t="shared" si="3"/>
        <v>1234862.9331409279</v>
      </c>
      <c r="H35" s="18">
        <f t="shared" si="3"/>
        <v>1310074.9533891601</v>
      </c>
      <c r="I35" s="18">
        <f t="shared" si="3"/>
        <v>1281895.0598642719</v>
      </c>
      <c r="J35" s="18">
        <f t="shared" si="3"/>
        <v>1397428.6470265521</v>
      </c>
      <c r="K35" s="18">
        <f t="shared" si="3"/>
        <v>1388460.6989013599</v>
      </c>
      <c r="L35" s="18">
        <f t="shared" si="3"/>
        <v>1336609.365395976</v>
      </c>
      <c r="M35" s="18">
        <f t="shared" si="3"/>
        <v>1387638.817048792</v>
      </c>
      <c r="N35" s="18">
        <f t="shared" si="3"/>
        <v>1236673.9906145521</v>
      </c>
      <c r="O35" s="18">
        <f t="shared" si="4"/>
        <v>15491738.070358938</v>
      </c>
    </row>
  </sheetData>
  <mergeCells count="5">
    <mergeCell ref="A1:O1"/>
    <mergeCell ref="A2:O2"/>
    <mergeCell ref="A3:O3"/>
    <mergeCell ref="A4:O4"/>
    <mergeCell ref="A5:O5"/>
  </mergeCells>
  <printOptions horizontalCentered="1"/>
  <pageMargins left="0.45" right="0.45" top="0.75" bottom="0.75" header="0.3" footer="0.3"/>
  <pageSetup scale="59" orientation="landscape" blackAndWhite="1" horizontalDpi="1200" verticalDpi="1200" r:id="rId1"/>
  <headerFooter>
    <oddHeader>&amp;RAdvice No. 2018-xx
Workpaper No. 20</oddHeader>
    <oddFooter>&amp;L&amp;F
&amp;A&amp;R&amp;D</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pageSetUpPr fitToPage="1"/>
  </sheetPr>
  <dimension ref="A1:R31"/>
  <sheetViews>
    <sheetView zoomScaleNormal="100" workbookViewId="0">
      <selection activeCell="C48" sqref="C48"/>
    </sheetView>
  </sheetViews>
  <sheetFormatPr defaultColWidth="9.109375" defaultRowHeight="15" customHeight="1" x14ac:dyDescent="0.25"/>
  <cols>
    <col min="1" max="1" width="5.5546875" style="64" bestFit="1" customWidth="1"/>
    <col min="2" max="2" width="3.33203125" style="64" customWidth="1"/>
    <col min="3" max="3" width="33.88671875" style="85" customWidth="1"/>
    <col min="4" max="4" width="9.88671875" style="85" bestFit="1" customWidth="1"/>
    <col min="5" max="5" width="17.33203125" style="85" customWidth="1"/>
    <col min="6" max="6" width="6.109375" style="64" customWidth="1"/>
    <col min="7" max="8" width="15.44140625" style="64" customWidth="1"/>
    <col min="9" max="10" width="9.109375" style="64" customWidth="1"/>
    <col min="11" max="16384" width="9.109375" style="64"/>
  </cols>
  <sheetData>
    <row r="1" spans="1:18" ht="15" customHeight="1" x14ac:dyDescent="0.25">
      <c r="A1" s="483" t="s">
        <v>0</v>
      </c>
      <c r="B1" s="483"/>
      <c r="C1" s="483"/>
      <c r="D1" s="483"/>
      <c r="E1" s="483"/>
      <c r="F1" s="483"/>
      <c r="G1" s="483"/>
      <c r="H1" s="483"/>
      <c r="I1" s="73"/>
      <c r="J1" s="74"/>
      <c r="K1" s="74"/>
      <c r="L1" s="74"/>
      <c r="M1" s="74"/>
      <c r="N1" s="74"/>
      <c r="O1" s="74"/>
    </row>
    <row r="2" spans="1:18" ht="15" customHeight="1" x14ac:dyDescent="0.25">
      <c r="A2" s="485" t="str">
        <f>'Delivery Rate Change Calc'!A2:H2</f>
        <v>2018 Electric Decoupling Filing</v>
      </c>
      <c r="B2" s="485"/>
      <c r="C2" s="485"/>
      <c r="D2" s="485"/>
      <c r="E2" s="485"/>
      <c r="F2" s="485"/>
      <c r="G2" s="485"/>
      <c r="H2" s="485"/>
      <c r="I2" s="73"/>
      <c r="J2" s="74"/>
      <c r="K2" s="74"/>
      <c r="L2" s="74"/>
      <c r="M2" s="74"/>
      <c r="N2" s="74"/>
      <c r="O2" s="74"/>
    </row>
    <row r="3" spans="1:18" ht="15" customHeight="1" x14ac:dyDescent="0.25">
      <c r="A3" s="483" t="s">
        <v>466</v>
      </c>
      <c r="B3" s="483"/>
      <c r="C3" s="483"/>
      <c r="D3" s="483"/>
      <c r="E3" s="483"/>
      <c r="F3" s="483"/>
      <c r="G3" s="483"/>
      <c r="H3" s="483"/>
      <c r="I3" s="73"/>
      <c r="J3" s="74"/>
      <c r="K3" s="74"/>
      <c r="L3" s="74"/>
      <c r="M3" s="74"/>
      <c r="N3" s="74"/>
      <c r="O3" s="74"/>
    </row>
    <row r="4" spans="1:18" ht="15" customHeight="1" x14ac:dyDescent="0.25">
      <c r="A4" s="485" t="str">
        <f>'Delivery Rate Change Calc'!A4:H4</f>
        <v>Proposed Effective May 1, 2018</v>
      </c>
      <c r="B4" s="485"/>
      <c r="C4" s="485"/>
      <c r="D4" s="485"/>
      <c r="E4" s="485"/>
      <c r="F4" s="485"/>
      <c r="G4" s="485"/>
      <c r="H4" s="485"/>
      <c r="I4" s="75"/>
      <c r="J4" s="76"/>
      <c r="K4" s="76"/>
      <c r="L4" s="76"/>
      <c r="M4" s="76"/>
      <c r="N4" s="76"/>
      <c r="O4" s="76"/>
      <c r="P4" s="77"/>
      <c r="Q4" s="77"/>
      <c r="R4" s="77"/>
    </row>
    <row r="5" spans="1:18" ht="15" customHeight="1" x14ac:dyDescent="0.25">
      <c r="B5" s="78"/>
      <c r="C5" s="78"/>
      <c r="D5" s="78"/>
      <c r="E5" s="78"/>
      <c r="F5" s="79"/>
      <c r="G5" s="76"/>
      <c r="H5" s="76"/>
      <c r="I5" s="75"/>
      <c r="J5" s="76"/>
      <c r="K5" s="76"/>
      <c r="L5" s="76"/>
      <c r="M5" s="76"/>
      <c r="N5" s="76"/>
      <c r="O5" s="76"/>
      <c r="P5" s="77"/>
      <c r="Q5" s="77"/>
      <c r="R5" s="77"/>
    </row>
    <row r="6" spans="1:18" ht="15" customHeight="1" x14ac:dyDescent="0.25">
      <c r="B6" s="78"/>
      <c r="C6" s="78"/>
      <c r="D6" s="78"/>
      <c r="E6" s="80" t="s">
        <v>100</v>
      </c>
      <c r="F6" s="79"/>
      <c r="G6" s="484" t="s">
        <v>101</v>
      </c>
      <c r="H6" s="484"/>
      <c r="I6" s="75"/>
      <c r="J6" s="76"/>
      <c r="K6" s="76"/>
      <c r="L6" s="76"/>
      <c r="M6" s="76"/>
      <c r="N6" s="76"/>
      <c r="O6" s="76"/>
      <c r="P6" s="77"/>
      <c r="Q6" s="77"/>
      <c r="R6" s="77"/>
    </row>
    <row r="7" spans="1:18" ht="15" customHeight="1" x14ac:dyDescent="0.25">
      <c r="A7" s="6" t="s">
        <v>2</v>
      </c>
      <c r="C7" s="80"/>
      <c r="D7" s="80"/>
      <c r="E7" s="80" t="s">
        <v>102</v>
      </c>
      <c r="F7" s="80"/>
      <c r="G7" s="81" t="s">
        <v>103</v>
      </c>
      <c r="H7" s="64" t="s">
        <v>104</v>
      </c>
      <c r="I7" s="74"/>
      <c r="J7" s="74"/>
      <c r="K7" s="74"/>
      <c r="L7" s="74"/>
      <c r="M7" s="74"/>
      <c r="N7" s="74"/>
      <c r="O7" s="74"/>
    </row>
    <row r="8" spans="1:18" ht="15" customHeight="1" x14ac:dyDescent="0.25">
      <c r="A8" s="57" t="s">
        <v>5</v>
      </c>
      <c r="B8" s="82"/>
      <c r="C8" s="83"/>
      <c r="D8" s="83" t="s">
        <v>105</v>
      </c>
      <c r="E8" s="83" t="s">
        <v>106</v>
      </c>
      <c r="F8" s="80"/>
      <c r="G8" s="83" t="s">
        <v>107</v>
      </c>
      <c r="H8" s="83" t="s">
        <v>107</v>
      </c>
      <c r="I8" s="74"/>
      <c r="J8" s="83" t="s">
        <v>85</v>
      </c>
      <c r="K8" s="74"/>
      <c r="L8" s="74"/>
      <c r="M8" s="74"/>
      <c r="N8" s="74"/>
      <c r="O8" s="74"/>
    </row>
    <row r="9" spans="1:18" ht="15" customHeight="1" x14ac:dyDescent="0.25">
      <c r="A9" s="84"/>
      <c r="B9" s="85"/>
      <c r="C9" s="80" t="s">
        <v>9</v>
      </c>
      <c r="D9" s="80" t="s">
        <v>10</v>
      </c>
      <c r="E9" s="10" t="s">
        <v>11</v>
      </c>
      <c r="F9" s="10"/>
      <c r="G9" s="10" t="s">
        <v>12</v>
      </c>
      <c r="H9" s="10" t="s">
        <v>13</v>
      </c>
      <c r="I9" s="74"/>
      <c r="J9" s="74"/>
      <c r="K9" s="74"/>
      <c r="L9" s="74"/>
      <c r="M9" s="74"/>
      <c r="N9" s="74"/>
      <c r="O9" s="74"/>
    </row>
    <row r="10" spans="1:18" ht="15" customHeight="1" x14ac:dyDescent="0.25">
      <c r="A10" s="10">
        <v>1</v>
      </c>
      <c r="B10" s="86" t="s">
        <v>108</v>
      </c>
      <c r="C10" s="46"/>
      <c r="D10" s="80"/>
      <c r="E10" s="10"/>
      <c r="F10" s="80"/>
      <c r="G10" s="74"/>
      <c r="H10" s="74"/>
      <c r="I10" s="74"/>
      <c r="J10" s="74"/>
      <c r="K10" s="74"/>
      <c r="L10" s="74"/>
      <c r="M10" s="74"/>
      <c r="N10" s="74"/>
      <c r="O10" s="74"/>
    </row>
    <row r="11" spans="1:18" ht="15" customHeight="1" x14ac:dyDescent="0.25">
      <c r="A11" s="10">
        <f>A10+1</f>
        <v>2</v>
      </c>
      <c r="B11" s="46"/>
      <c r="C11" s="87" t="s">
        <v>109</v>
      </c>
      <c r="D11" s="85" t="s">
        <v>110</v>
      </c>
      <c r="E11" s="88">
        <f>SUM(G11:H11)</f>
        <v>-1.1280000000000001E-3</v>
      </c>
      <c r="F11" s="89"/>
      <c r="G11" s="90">
        <f>'Delivery Rate Change Calc'!D26</f>
        <v>-1.255E-3</v>
      </c>
      <c r="H11" s="90">
        <f>'FPC Rate Change Calc'!D26</f>
        <v>1.27E-4</v>
      </c>
      <c r="I11" s="74"/>
      <c r="J11" s="91">
        <f>E11-'Rate Test'!D43</f>
        <v>0</v>
      </c>
      <c r="K11" s="74"/>
      <c r="L11" s="74"/>
      <c r="M11" s="74"/>
      <c r="N11" s="74"/>
      <c r="O11" s="74"/>
    </row>
    <row r="12" spans="1:18" ht="15" customHeight="1" x14ac:dyDescent="0.25">
      <c r="A12" s="10">
        <f t="shared" ref="A12:A31" si="0">A11+1</f>
        <v>3</v>
      </c>
      <c r="B12" s="46"/>
      <c r="C12" s="64"/>
      <c r="E12" s="90"/>
      <c r="F12" s="89"/>
      <c r="G12" s="90"/>
      <c r="H12" s="90"/>
      <c r="I12" s="74"/>
      <c r="J12" s="74"/>
      <c r="K12" s="74"/>
      <c r="L12" s="74"/>
      <c r="M12" s="74"/>
      <c r="N12" s="74"/>
      <c r="O12" s="74"/>
    </row>
    <row r="13" spans="1:18" ht="15" customHeight="1" x14ac:dyDescent="0.25">
      <c r="A13" s="10">
        <f t="shared" si="0"/>
        <v>4</v>
      </c>
      <c r="B13" s="86" t="s">
        <v>111</v>
      </c>
      <c r="C13" s="46"/>
      <c r="D13" s="80"/>
      <c r="E13" s="90"/>
      <c r="F13" s="89"/>
      <c r="G13" s="90"/>
      <c r="H13" s="90"/>
      <c r="I13" s="74"/>
      <c r="J13" s="74"/>
      <c r="K13" s="74"/>
      <c r="L13" s="74"/>
      <c r="M13" s="74"/>
      <c r="N13" s="74"/>
      <c r="O13" s="74"/>
    </row>
    <row r="14" spans="1:18" ht="15" customHeight="1" x14ac:dyDescent="0.25">
      <c r="A14" s="10">
        <f t="shared" si="0"/>
        <v>5</v>
      </c>
      <c r="B14" s="46"/>
      <c r="C14" s="87" t="s">
        <v>109</v>
      </c>
      <c r="D14" s="85" t="s">
        <v>110</v>
      </c>
      <c r="E14" s="88">
        <f>SUM(G14:H14)</f>
        <v>1.369E-3</v>
      </c>
      <c r="F14" s="89"/>
      <c r="G14" s="90">
        <f>'Delivery Rate Change Calc'!E26</f>
        <v>1.2160000000000001E-3</v>
      </c>
      <c r="H14" s="90">
        <f>'FPC Rate Change Calc'!E26</f>
        <v>1.5300000000000001E-4</v>
      </c>
      <c r="I14" s="74"/>
      <c r="J14" s="91">
        <f>E14-'Rate Test'!E43</f>
        <v>0</v>
      </c>
      <c r="K14" s="74"/>
      <c r="L14" s="74"/>
      <c r="M14" s="74"/>
      <c r="N14" s="74"/>
      <c r="O14" s="74"/>
    </row>
    <row r="15" spans="1:18" ht="15" customHeight="1" x14ac:dyDescent="0.25">
      <c r="A15" s="10">
        <f t="shared" si="0"/>
        <v>6</v>
      </c>
      <c r="B15" s="46"/>
      <c r="C15" s="64"/>
      <c r="E15" s="90"/>
      <c r="F15" s="89"/>
      <c r="G15" s="90"/>
      <c r="H15" s="90"/>
      <c r="I15" s="74"/>
      <c r="J15" s="74"/>
      <c r="K15" s="74"/>
      <c r="L15" s="74"/>
      <c r="M15" s="74"/>
      <c r="N15" s="74"/>
      <c r="O15" s="74"/>
    </row>
    <row r="16" spans="1:18" ht="15" customHeight="1" x14ac:dyDescent="0.25">
      <c r="A16" s="10">
        <f t="shared" si="0"/>
        <v>7</v>
      </c>
      <c r="B16" s="86" t="s">
        <v>112</v>
      </c>
      <c r="C16" s="46"/>
      <c r="D16" s="80"/>
      <c r="E16" s="90"/>
      <c r="F16" s="89"/>
      <c r="G16" s="90"/>
      <c r="H16" s="90"/>
      <c r="I16" s="74"/>
      <c r="J16" s="74"/>
      <c r="K16" s="74"/>
      <c r="L16" s="74"/>
      <c r="M16" s="74"/>
      <c r="N16" s="74"/>
      <c r="O16" s="74"/>
    </row>
    <row r="17" spans="1:15" ht="15" customHeight="1" x14ac:dyDescent="0.25">
      <c r="A17" s="10">
        <f t="shared" si="0"/>
        <v>8</v>
      </c>
      <c r="B17" s="46"/>
      <c r="C17" s="87" t="s">
        <v>109</v>
      </c>
      <c r="D17" s="85" t="s">
        <v>110</v>
      </c>
      <c r="E17" s="88">
        <f>SUM(G17:H17)</f>
        <v>1.524E-3</v>
      </c>
      <c r="F17" s="89"/>
      <c r="G17" s="90">
        <f>'Delivery Rate Change Calc'!F26</f>
        <v>1.3090000000000001E-3</v>
      </c>
      <c r="H17" s="90">
        <f>'FPC Rate Change Calc'!F26</f>
        <v>2.1499999999999999E-4</v>
      </c>
      <c r="I17" s="74"/>
      <c r="J17" s="91">
        <f>E17-'Rate Test'!F43</f>
        <v>0</v>
      </c>
      <c r="K17" s="74"/>
      <c r="L17" s="74"/>
      <c r="M17" s="74"/>
      <c r="N17" s="74"/>
      <c r="O17" s="74"/>
    </row>
    <row r="18" spans="1:15" ht="15" customHeight="1" x14ac:dyDescent="0.25">
      <c r="A18" s="10">
        <f t="shared" si="0"/>
        <v>9</v>
      </c>
      <c r="B18" s="46"/>
      <c r="C18" s="64"/>
      <c r="E18" s="90"/>
      <c r="F18" s="89"/>
      <c r="G18" s="90"/>
      <c r="H18" s="90"/>
      <c r="I18" s="74"/>
      <c r="J18" s="74"/>
      <c r="K18" s="74"/>
      <c r="L18" s="74"/>
      <c r="M18" s="74"/>
      <c r="N18" s="74"/>
      <c r="O18" s="74"/>
    </row>
    <row r="19" spans="1:15" ht="15" customHeight="1" x14ac:dyDescent="0.25">
      <c r="A19" s="10">
        <f t="shared" si="0"/>
        <v>10</v>
      </c>
      <c r="B19" s="86" t="s">
        <v>389</v>
      </c>
      <c r="C19" s="46"/>
      <c r="D19" s="64"/>
      <c r="E19" s="92"/>
      <c r="G19" s="25"/>
      <c r="H19" s="92"/>
      <c r="I19" s="74"/>
      <c r="J19" s="74"/>
      <c r="K19" s="74"/>
      <c r="L19" s="74"/>
      <c r="M19" s="74"/>
      <c r="N19" s="74"/>
      <c r="O19" s="74"/>
    </row>
    <row r="20" spans="1:15" ht="15" customHeight="1" x14ac:dyDescent="0.25">
      <c r="A20" s="10">
        <f t="shared" si="0"/>
        <v>11</v>
      </c>
      <c r="B20" s="46"/>
      <c r="C20" s="87" t="s">
        <v>109</v>
      </c>
      <c r="D20" s="85" t="s">
        <v>110</v>
      </c>
      <c r="E20" s="88">
        <f>SUM(G20:H20)</f>
        <v>1.9119999999999999E-3</v>
      </c>
      <c r="G20" s="90">
        <f>'Delivery Rate Change Calc'!G26</f>
        <v>1.4729999999999999E-3</v>
      </c>
      <c r="H20" s="90">
        <f>'FPC Rate Change Calc'!G26</f>
        <v>4.3899999999999999E-4</v>
      </c>
      <c r="I20" s="74"/>
      <c r="J20" s="91">
        <f>E20-'Rate Test'!G43</f>
        <v>0</v>
      </c>
      <c r="K20" s="74"/>
      <c r="L20" s="74"/>
      <c r="M20" s="74"/>
      <c r="N20" s="74"/>
      <c r="O20" s="74"/>
    </row>
    <row r="21" spans="1:15" ht="15" customHeight="1" x14ac:dyDescent="0.25">
      <c r="A21" s="10">
        <f t="shared" si="0"/>
        <v>12</v>
      </c>
      <c r="G21" s="25"/>
      <c r="I21" s="74"/>
      <c r="J21" s="74"/>
      <c r="K21" s="74"/>
      <c r="L21" s="74"/>
      <c r="M21" s="74"/>
      <c r="N21" s="74"/>
      <c r="O21" s="74"/>
    </row>
    <row r="22" spans="1:15" ht="15" customHeight="1" x14ac:dyDescent="0.25">
      <c r="A22" s="10">
        <f t="shared" si="0"/>
        <v>13</v>
      </c>
      <c r="B22" s="93" t="s">
        <v>113</v>
      </c>
      <c r="C22" s="64"/>
      <c r="D22" s="94"/>
      <c r="E22" s="90"/>
      <c r="F22" s="89"/>
      <c r="G22" s="90"/>
      <c r="H22" s="90"/>
    </row>
    <row r="23" spans="1:15" ht="15" customHeight="1" x14ac:dyDescent="0.25">
      <c r="A23" s="10">
        <f t="shared" si="0"/>
        <v>14</v>
      </c>
      <c r="C23" s="85" t="s">
        <v>114</v>
      </c>
      <c r="D23" s="85" t="s">
        <v>115</v>
      </c>
      <c r="E23" s="95">
        <f>SUM(G23:H23)</f>
        <v>-0.09</v>
      </c>
      <c r="F23" s="89"/>
      <c r="G23" s="96">
        <f>'Delivery Rate Change Calc 26&amp;31'!D26</f>
        <v>-0.09</v>
      </c>
      <c r="H23" s="96"/>
      <c r="J23" s="91">
        <f>E23-'Rate Test 26&amp;31'!D45</f>
        <v>0</v>
      </c>
    </row>
    <row r="24" spans="1:15" ht="15" customHeight="1" x14ac:dyDescent="0.25">
      <c r="A24" s="10">
        <f t="shared" si="0"/>
        <v>15</v>
      </c>
      <c r="C24" s="85" t="s">
        <v>109</v>
      </c>
      <c r="D24" s="85" t="s">
        <v>116</v>
      </c>
      <c r="E24" s="88">
        <f>SUM(G24:H24)</f>
        <v>3.0400000000000002E-4</v>
      </c>
      <c r="F24" s="89"/>
      <c r="G24" s="96"/>
      <c r="H24" s="90">
        <f>'FPC Rate Change Calc'!H26</f>
        <v>3.0400000000000002E-4</v>
      </c>
      <c r="J24" s="91">
        <f>E24-'Rate Test 26&amp;31'!D47</f>
        <v>0</v>
      </c>
    </row>
    <row r="25" spans="1:15" ht="15" customHeight="1" x14ac:dyDescent="0.25">
      <c r="A25" s="10">
        <f t="shared" si="0"/>
        <v>16</v>
      </c>
      <c r="E25" s="96"/>
      <c r="F25" s="80"/>
      <c r="G25" s="97"/>
      <c r="H25" s="98"/>
    </row>
    <row r="26" spans="1:15" ht="15" customHeight="1" x14ac:dyDescent="0.25">
      <c r="A26" s="10">
        <f t="shared" si="0"/>
        <v>17</v>
      </c>
      <c r="B26" s="93" t="s">
        <v>117</v>
      </c>
      <c r="C26" s="64"/>
      <c r="D26" s="94"/>
      <c r="E26" s="96"/>
      <c r="G26" s="25"/>
      <c r="H26" s="98"/>
    </row>
    <row r="27" spans="1:15" ht="15" customHeight="1" x14ac:dyDescent="0.25">
      <c r="A27" s="10">
        <f t="shared" si="0"/>
        <v>18</v>
      </c>
      <c r="B27" s="85"/>
      <c r="C27" s="85" t="s">
        <v>114</v>
      </c>
      <c r="D27" s="85" t="s">
        <v>118</v>
      </c>
      <c r="E27" s="95">
        <f>SUM(G27:H27)</f>
        <v>-0.11</v>
      </c>
      <c r="G27" s="96">
        <f>'Delivery Rate Change Calc 26&amp;31'!E26</f>
        <v>-0.11</v>
      </c>
      <c r="H27" s="96"/>
      <c r="J27" s="91">
        <f>E27-'Rate Test 26&amp;31'!E45</f>
        <v>0</v>
      </c>
    </row>
    <row r="28" spans="1:15" ht="15" customHeight="1" x14ac:dyDescent="0.25">
      <c r="A28" s="10">
        <f t="shared" si="0"/>
        <v>19</v>
      </c>
      <c r="B28" s="85"/>
      <c r="C28" s="94" t="s">
        <v>109</v>
      </c>
      <c r="D28" s="85" t="s">
        <v>116</v>
      </c>
      <c r="E28" s="88">
        <f>SUM(G28:H28)</f>
        <v>1.5300000000000001E-4</v>
      </c>
      <c r="H28" s="90">
        <f>'FPC Rate Change Calc'!I26</f>
        <v>1.5300000000000001E-4</v>
      </c>
      <c r="J28" s="91">
        <f>E28-'Rate Test 26&amp;31'!E47</f>
        <v>0</v>
      </c>
    </row>
    <row r="29" spans="1:15" ht="15" customHeight="1" x14ac:dyDescent="0.25">
      <c r="A29" s="10">
        <f t="shared" si="0"/>
        <v>20</v>
      </c>
    </row>
    <row r="30" spans="1:15" ht="15" customHeight="1" x14ac:dyDescent="0.25">
      <c r="A30" s="10">
        <f t="shared" si="0"/>
        <v>21</v>
      </c>
      <c r="B30" s="86" t="s">
        <v>288</v>
      </c>
      <c r="C30" s="46"/>
      <c r="D30" s="64"/>
      <c r="E30" s="92"/>
      <c r="G30" s="25"/>
      <c r="H30" s="92"/>
      <c r="I30" s="74"/>
      <c r="J30" s="74"/>
    </row>
    <row r="31" spans="1:15" ht="15" customHeight="1" x14ac:dyDescent="0.25">
      <c r="A31" s="10">
        <f t="shared" si="0"/>
        <v>22</v>
      </c>
      <c r="B31" s="46"/>
      <c r="C31" s="87" t="s">
        <v>109</v>
      </c>
      <c r="D31" s="85" t="s">
        <v>110</v>
      </c>
      <c r="E31" s="88">
        <f>SUM(G31:H31)</f>
        <v>1.418E-3</v>
      </c>
      <c r="G31" s="90">
        <f>'Delivery Rate Change Calc'!H26</f>
        <v>1.214E-3</v>
      </c>
      <c r="H31" s="90">
        <f>'FPC Rate Change Calc'!J26</f>
        <v>2.04E-4</v>
      </c>
      <c r="I31" s="74"/>
      <c r="J31" s="91">
        <f>E31-'Rate Test'!H43</f>
        <v>0</v>
      </c>
    </row>
  </sheetData>
  <mergeCells count="5">
    <mergeCell ref="G6:H6"/>
    <mergeCell ref="A1:H1"/>
    <mergeCell ref="A2:H2"/>
    <mergeCell ref="A3:H3"/>
    <mergeCell ref="A4:H4"/>
  </mergeCells>
  <printOptions horizontalCentered="1"/>
  <pageMargins left="0.7" right="0.7" top="0.75" bottom="0.75" header="0.3" footer="0.3"/>
  <pageSetup orientation="landscape" blackAndWhite="1" cellComments="asDisplayed" horizontalDpi="1200" verticalDpi="1200" r:id="rId1"/>
  <headerFooter>
    <oddHeader>&amp;RAdvice No. 2018-xx
Exhibit No. 4</oddHeader>
    <oddFooter>&amp;L&amp;F
&amp;A&amp;R&amp;D</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O58"/>
  <sheetViews>
    <sheetView workbookViewId="0">
      <selection activeCell="C48" sqref="C48"/>
    </sheetView>
  </sheetViews>
  <sheetFormatPr defaultColWidth="9.109375" defaultRowHeight="13.8" x14ac:dyDescent="0.3"/>
  <cols>
    <col min="1" max="1" width="5.33203125" style="2" customWidth="1"/>
    <col min="2" max="2" width="51.5546875" style="2" bestFit="1" customWidth="1"/>
    <col min="3" max="3" width="19.44140625" style="2" bestFit="1" customWidth="1"/>
    <col min="4" max="4" width="19.44140625" style="2" customWidth="1"/>
    <col min="5" max="5" width="16.6640625" style="2" customWidth="1"/>
    <col min="6" max="6" width="20.5546875" style="2" bestFit="1" customWidth="1"/>
    <col min="7" max="8" width="16.6640625" style="2" customWidth="1"/>
    <col min="9" max="16384" width="9.109375" style="2"/>
  </cols>
  <sheetData>
    <row r="1" spans="1:15" x14ac:dyDescent="0.3">
      <c r="A1" s="483" t="s">
        <v>0</v>
      </c>
      <c r="B1" s="483"/>
      <c r="C1" s="483"/>
      <c r="D1" s="483"/>
      <c r="E1" s="483"/>
      <c r="F1" s="483"/>
      <c r="G1" s="483"/>
      <c r="H1" s="483"/>
      <c r="I1" s="76"/>
      <c r="J1" s="1"/>
      <c r="K1" s="1"/>
      <c r="L1" s="1"/>
      <c r="M1" s="1"/>
      <c r="N1" s="1"/>
      <c r="O1" s="1"/>
    </row>
    <row r="2" spans="1:15" x14ac:dyDescent="0.3">
      <c r="A2" s="483" t="s">
        <v>1</v>
      </c>
      <c r="B2" s="483"/>
      <c r="C2" s="483"/>
      <c r="D2" s="483"/>
      <c r="E2" s="483"/>
      <c r="F2" s="483"/>
      <c r="G2" s="483"/>
      <c r="H2" s="483"/>
      <c r="I2" s="76"/>
      <c r="J2" s="1"/>
      <c r="K2" s="1"/>
      <c r="L2" s="1"/>
      <c r="M2" s="1"/>
      <c r="N2" s="1"/>
      <c r="O2" s="1"/>
    </row>
    <row r="3" spans="1:15" x14ac:dyDescent="0.3">
      <c r="A3" s="483" t="s">
        <v>637</v>
      </c>
      <c r="B3" s="483"/>
      <c r="C3" s="483"/>
      <c r="D3" s="483"/>
      <c r="E3" s="483"/>
      <c r="F3" s="483"/>
      <c r="G3" s="483"/>
      <c r="H3" s="483"/>
      <c r="I3" s="76"/>
      <c r="J3" s="1"/>
      <c r="K3" s="1"/>
      <c r="L3" s="1"/>
      <c r="M3" s="1"/>
      <c r="N3" s="1"/>
      <c r="O3" s="1"/>
    </row>
    <row r="4" spans="1:15" x14ac:dyDescent="0.3">
      <c r="A4" s="483"/>
      <c r="B4" s="483"/>
      <c r="C4" s="483"/>
      <c r="D4" s="483"/>
      <c r="E4" s="483"/>
      <c r="F4" s="483"/>
      <c r="G4" s="483"/>
      <c r="H4" s="483"/>
      <c r="I4" s="76"/>
      <c r="J4" s="1"/>
      <c r="K4" s="1"/>
      <c r="L4" s="1"/>
      <c r="M4" s="1"/>
      <c r="N4" s="1"/>
      <c r="O4" s="1"/>
    </row>
    <row r="5" spans="1:15" x14ac:dyDescent="0.3">
      <c r="A5" s="3"/>
      <c r="B5" s="3"/>
      <c r="C5" s="3"/>
      <c r="D5" s="3"/>
      <c r="E5" s="3"/>
      <c r="F5" s="3"/>
      <c r="G5" s="3"/>
      <c r="H5" s="3"/>
      <c r="I5" s="3"/>
    </row>
    <row r="6" spans="1:15" x14ac:dyDescent="0.3">
      <c r="A6" s="3"/>
      <c r="B6" s="3"/>
      <c r="C6" s="3"/>
      <c r="D6" s="3"/>
      <c r="E6" s="3"/>
      <c r="F6" s="3"/>
      <c r="G6" s="3"/>
      <c r="H6" s="3"/>
      <c r="I6" s="3"/>
    </row>
    <row r="7" spans="1:15" x14ac:dyDescent="0.3">
      <c r="A7" s="5" t="s">
        <v>2</v>
      </c>
      <c r="B7" s="3"/>
      <c r="C7" s="3"/>
      <c r="D7" s="3"/>
      <c r="E7" s="6" t="s">
        <v>4</v>
      </c>
      <c r="F7" s="6" t="s">
        <v>4</v>
      </c>
      <c r="G7" s="6" t="s">
        <v>3</v>
      </c>
      <c r="H7" s="6" t="s">
        <v>4</v>
      </c>
      <c r="I7" s="3"/>
    </row>
    <row r="8" spans="1:15" x14ac:dyDescent="0.3">
      <c r="A8" s="7" t="s">
        <v>5</v>
      </c>
      <c r="B8" s="8"/>
      <c r="C8" s="7" t="s">
        <v>6</v>
      </c>
      <c r="D8" s="7" t="s">
        <v>84</v>
      </c>
      <c r="E8" s="7" t="s">
        <v>7</v>
      </c>
      <c r="F8" s="7" t="s">
        <v>8</v>
      </c>
      <c r="G8" s="7">
        <v>40</v>
      </c>
      <c r="H8" s="7" t="s">
        <v>268</v>
      </c>
      <c r="I8" s="3"/>
    </row>
    <row r="9" spans="1:15" x14ac:dyDescent="0.3">
      <c r="A9" s="9"/>
      <c r="B9" s="10" t="s">
        <v>9</v>
      </c>
      <c r="C9" s="10" t="s">
        <v>10</v>
      </c>
      <c r="D9" s="10" t="s">
        <v>11</v>
      </c>
      <c r="E9" s="10" t="s">
        <v>12</v>
      </c>
      <c r="F9" s="10" t="s">
        <v>13</v>
      </c>
      <c r="G9" s="10" t="s">
        <v>14</v>
      </c>
      <c r="H9" s="10" t="s">
        <v>67</v>
      </c>
      <c r="I9" s="3"/>
    </row>
    <row r="10" spans="1:15" x14ac:dyDescent="0.3">
      <c r="A10" s="10">
        <v>1</v>
      </c>
      <c r="B10" s="11"/>
      <c r="C10" s="10"/>
      <c r="D10" s="10"/>
      <c r="E10" s="10"/>
      <c r="F10" s="10"/>
      <c r="G10" s="10"/>
      <c r="H10" s="10"/>
      <c r="I10" s="3"/>
    </row>
    <row r="11" spans="1:15" x14ac:dyDescent="0.3">
      <c r="A11" s="10">
        <f t="shared" ref="A11:A41" si="0">A10+1</f>
        <v>2</v>
      </c>
      <c r="B11" s="9" t="s">
        <v>89</v>
      </c>
      <c r="C11" s="71" t="s">
        <v>15</v>
      </c>
      <c r="D11" s="72">
        <f>SUM(E11:H11)</f>
        <v>176175993.00387377</v>
      </c>
      <c r="E11" s="24">
        <f>'Elec Margin Calc NonRes 2017'!O29</f>
        <v>70530903.453302667</v>
      </c>
      <c r="F11" s="24">
        <f>SUM('Elec Margin Calc NonRes 2017'!O30:O32,'Elec Margin Calc NonRes 2017'!O34)</f>
        <v>75538929.644019812</v>
      </c>
      <c r="G11" s="24">
        <f>SUM('Elec Margin Calc NonRes 2017'!O33)</f>
        <v>14614421.836192377</v>
      </c>
      <c r="H11" s="24">
        <f>SUM('Elec Margin Calc NonRes 2017'!O35:O35)</f>
        <v>15491738.070358938</v>
      </c>
      <c r="I11" s="3"/>
    </row>
    <row r="12" spans="1:15" x14ac:dyDescent="0.3">
      <c r="A12" s="10">
        <f t="shared" si="0"/>
        <v>3</v>
      </c>
      <c r="B12" s="9"/>
      <c r="C12" s="10"/>
      <c r="D12" s="10"/>
      <c r="E12" s="9"/>
      <c r="F12" s="9"/>
      <c r="G12" s="9"/>
      <c r="H12" s="9"/>
      <c r="I12" s="3"/>
    </row>
    <row r="13" spans="1:15" x14ac:dyDescent="0.3">
      <c r="A13" s="10">
        <f t="shared" si="0"/>
        <v>4</v>
      </c>
      <c r="B13" s="9" t="s">
        <v>180</v>
      </c>
      <c r="C13" s="71" t="s">
        <v>170</v>
      </c>
      <c r="D13" s="33">
        <f>SUM(E13:H13)</f>
        <v>0.99999999999999989</v>
      </c>
      <c r="E13" s="33">
        <f>ROUND(E11/D11,4)</f>
        <v>0.40029999999999999</v>
      </c>
      <c r="F13" s="33">
        <f>ROUND(F11/D11,4)</f>
        <v>0.42880000000000001</v>
      </c>
      <c r="G13" s="33">
        <f>ROUND(G11/D11,4)</f>
        <v>8.3000000000000004E-2</v>
      </c>
      <c r="H13" s="33">
        <f>ROUND(H11/D11,4)</f>
        <v>8.7900000000000006E-2</v>
      </c>
      <c r="I13" s="3"/>
    </row>
    <row r="14" spans="1:15" x14ac:dyDescent="0.3">
      <c r="A14" s="10">
        <f t="shared" si="0"/>
        <v>5</v>
      </c>
      <c r="B14" s="3"/>
      <c r="C14" s="71"/>
      <c r="D14" s="71"/>
      <c r="E14" s="18"/>
      <c r="F14" s="18"/>
      <c r="G14" s="18"/>
      <c r="H14" s="18"/>
      <c r="I14" s="3"/>
    </row>
    <row r="15" spans="1:15" x14ac:dyDescent="0.3">
      <c r="A15" s="10">
        <f t="shared" si="0"/>
        <v>6</v>
      </c>
      <c r="B15" s="106" t="s">
        <v>171</v>
      </c>
      <c r="C15" s="71"/>
      <c r="D15" s="71"/>
      <c r="E15" s="18"/>
      <c r="F15" s="18"/>
      <c r="G15" s="18"/>
      <c r="H15" s="18"/>
      <c r="I15" s="3"/>
    </row>
    <row r="16" spans="1:15" x14ac:dyDescent="0.3">
      <c r="A16" s="10">
        <f t="shared" si="0"/>
        <v>7</v>
      </c>
      <c r="B16" s="9" t="s">
        <v>181</v>
      </c>
      <c r="C16" s="10" t="s">
        <v>365</v>
      </c>
      <c r="D16" s="112">
        <v>4071075.57</v>
      </c>
      <c r="E16" s="36"/>
      <c r="F16" s="36"/>
      <c r="G16" s="36"/>
      <c r="H16" s="36"/>
      <c r="I16" s="3"/>
    </row>
    <row r="17" spans="1:9" x14ac:dyDescent="0.3">
      <c r="A17" s="10">
        <f t="shared" si="0"/>
        <v>8</v>
      </c>
      <c r="D17" s="113"/>
      <c r="E17" s="107"/>
      <c r="F17" s="107"/>
      <c r="G17" s="107"/>
      <c r="H17" s="107"/>
      <c r="I17" s="3"/>
    </row>
    <row r="18" spans="1:9" x14ac:dyDescent="0.3">
      <c r="A18" s="10">
        <f t="shared" si="0"/>
        <v>9</v>
      </c>
      <c r="B18" s="9" t="s">
        <v>182</v>
      </c>
      <c r="C18" s="71" t="s">
        <v>183</v>
      </c>
      <c r="D18" s="108">
        <f>SUM(E18:H18)</f>
        <v>4071075.57</v>
      </c>
      <c r="E18" s="108">
        <f>D16*$E$13</f>
        <v>1629651.5506709998</v>
      </c>
      <c r="F18" s="108">
        <f>D16*$F$13</f>
        <v>1745677.2044160001</v>
      </c>
      <c r="G18" s="108">
        <f>D16*$G$13</f>
        <v>337899.27231000003</v>
      </c>
      <c r="H18" s="108">
        <f>D16*$H$13</f>
        <v>357847.54260300001</v>
      </c>
      <c r="I18" s="3"/>
    </row>
    <row r="19" spans="1:9" x14ac:dyDescent="0.3">
      <c r="A19" s="10">
        <f t="shared" si="0"/>
        <v>10</v>
      </c>
      <c r="B19" s="9"/>
      <c r="C19" s="71"/>
      <c r="D19" s="112"/>
      <c r="E19" s="108"/>
      <c r="F19" s="108"/>
      <c r="G19" s="108"/>
      <c r="H19" s="108"/>
      <c r="I19" s="3"/>
    </row>
    <row r="20" spans="1:9" x14ac:dyDescent="0.3">
      <c r="A20" s="10">
        <f t="shared" si="0"/>
        <v>11</v>
      </c>
      <c r="B20" s="9" t="s">
        <v>184</v>
      </c>
      <c r="C20" s="10" t="s">
        <v>365</v>
      </c>
      <c r="D20" s="112">
        <v>11496655.73</v>
      </c>
      <c r="E20" s="36"/>
      <c r="F20" s="36"/>
      <c r="G20" s="36"/>
      <c r="H20" s="36"/>
      <c r="I20" s="3"/>
    </row>
    <row r="21" spans="1:9" x14ac:dyDescent="0.3">
      <c r="A21" s="10">
        <f t="shared" si="0"/>
        <v>12</v>
      </c>
      <c r="D21" s="113"/>
      <c r="E21" s="107"/>
      <c r="F21" s="107"/>
      <c r="G21" s="107"/>
      <c r="H21" s="107"/>
      <c r="I21" s="3"/>
    </row>
    <row r="22" spans="1:9" x14ac:dyDescent="0.3">
      <c r="A22" s="10">
        <f t="shared" si="0"/>
        <v>13</v>
      </c>
      <c r="B22" s="9" t="s">
        <v>173</v>
      </c>
      <c r="C22" s="71" t="s">
        <v>185</v>
      </c>
      <c r="D22" s="108">
        <f>SUM(E22:H22)</f>
        <v>11496655.73</v>
      </c>
      <c r="E22" s="108">
        <f>D20*$E$13</f>
        <v>4602111.2887190003</v>
      </c>
      <c r="F22" s="108">
        <f>D20*$F$13</f>
        <v>4929765.9770240001</v>
      </c>
      <c r="G22" s="108">
        <f>D20*$G$13</f>
        <v>954222.42559000012</v>
      </c>
      <c r="H22" s="108">
        <f>D20*$H$13</f>
        <v>1010556.0386670001</v>
      </c>
      <c r="I22" s="3"/>
    </row>
    <row r="23" spans="1:9" x14ac:dyDescent="0.3">
      <c r="A23" s="10">
        <f t="shared" si="0"/>
        <v>14</v>
      </c>
      <c r="B23" s="9"/>
      <c r="C23" s="10"/>
      <c r="D23" s="112"/>
      <c r="E23" s="36"/>
      <c r="F23" s="36"/>
      <c r="G23" s="36"/>
      <c r="H23" s="36"/>
      <c r="I23" s="3"/>
    </row>
    <row r="24" spans="1:9" x14ac:dyDescent="0.3">
      <c r="A24" s="10">
        <f t="shared" si="0"/>
        <v>15</v>
      </c>
      <c r="B24" s="9" t="s">
        <v>186</v>
      </c>
      <c r="C24" s="10" t="s">
        <v>365</v>
      </c>
      <c r="D24" s="112">
        <v>515962.22</v>
      </c>
      <c r="E24" s="36"/>
      <c r="F24" s="36"/>
      <c r="G24" s="36"/>
      <c r="H24" s="36"/>
      <c r="I24" s="3"/>
    </row>
    <row r="25" spans="1:9" x14ac:dyDescent="0.3">
      <c r="A25" s="10">
        <f t="shared" si="0"/>
        <v>16</v>
      </c>
      <c r="D25" s="107"/>
      <c r="E25" s="107"/>
      <c r="F25" s="107"/>
      <c r="G25" s="107"/>
      <c r="H25" s="107"/>
      <c r="I25" s="3"/>
    </row>
    <row r="26" spans="1:9" x14ac:dyDescent="0.3">
      <c r="A26" s="10">
        <f t="shared" si="0"/>
        <v>17</v>
      </c>
      <c r="B26" s="9" t="s">
        <v>187</v>
      </c>
      <c r="C26" s="71" t="s">
        <v>188</v>
      </c>
      <c r="D26" s="108">
        <f>SUM(E26:H26)</f>
        <v>515962.22</v>
      </c>
      <c r="E26" s="108">
        <f>D24*$E$13</f>
        <v>206539.67666599998</v>
      </c>
      <c r="F26" s="108">
        <f>D24*$F$13</f>
        <v>221244.59993599998</v>
      </c>
      <c r="G26" s="108">
        <f>D24*$G$13</f>
        <v>42824.864260000002</v>
      </c>
      <c r="H26" s="108">
        <f>D24*$H$13</f>
        <v>45353.079138000001</v>
      </c>
      <c r="I26" s="3"/>
    </row>
    <row r="27" spans="1:9" x14ac:dyDescent="0.3">
      <c r="A27" s="10">
        <f>A26+1</f>
        <v>18</v>
      </c>
      <c r="B27" s="9"/>
      <c r="C27" s="10"/>
      <c r="D27" s="68"/>
      <c r="E27" s="36"/>
      <c r="F27" s="36"/>
      <c r="G27" s="36"/>
      <c r="H27" s="36"/>
      <c r="I27" s="3"/>
    </row>
    <row r="28" spans="1:9" x14ac:dyDescent="0.3">
      <c r="A28" s="10">
        <f t="shared" si="0"/>
        <v>19</v>
      </c>
      <c r="B28" s="106" t="s">
        <v>175</v>
      </c>
      <c r="C28" s="10" t="s">
        <v>90</v>
      </c>
      <c r="D28" s="109">
        <v>0.95238599999999995</v>
      </c>
      <c r="E28" s="110"/>
      <c r="F28" s="110"/>
      <c r="G28" s="110"/>
      <c r="H28" s="110"/>
      <c r="I28" s="3"/>
    </row>
    <row r="29" spans="1:9" x14ac:dyDescent="0.3">
      <c r="A29" s="10">
        <f t="shared" si="0"/>
        <v>20</v>
      </c>
      <c r="B29" s="9"/>
      <c r="C29" s="10"/>
      <c r="D29" s="68"/>
      <c r="E29" s="36"/>
      <c r="F29" s="36"/>
      <c r="G29" s="36"/>
      <c r="H29" s="36"/>
      <c r="I29" s="3"/>
    </row>
    <row r="30" spans="1:9" x14ac:dyDescent="0.3">
      <c r="A30" s="10">
        <f t="shared" si="0"/>
        <v>21</v>
      </c>
      <c r="B30" s="106" t="s">
        <v>176</v>
      </c>
      <c r="C30" s="71"/>
      <c r="D30" s="111"/>
      <c r="E30" s="36"/>
      <c r="F30" s="36"/>
      <c r="G30" s="36"/>
      <c r="H30" s="36"/>
      <c r="I30" s="3"/>
    </row>
    <row r="31" spans="1:9" x14ac:dyDescent="0.3">
      <c r="A31" s="10">
        <f t="shared" si="0"/>
        <v>22</v>
      </c>
      <c r="B31" s="9" t="s">
        <v>181</v>
      </c>
      <c r="C31" s="10" t="s">
        <v>189</v>
      </c>
      <c r="D31" s="112">
        <f>D16/D$28</f>
        <v>4274606.6930845268</v>
      </c>
      <c r="E31" s="36"/>
      <c r="F31" s="36"/>
      <c r="G31" s="36"/>
      <c r="H31" s="36"/>
      <c r="I31" s="3"/>
    </row>
    <row r="32" spans="1:9" x14ac:dyDescent="0.3">
      <c r="A32" s="10">
        <f t="shared" si="0"/>
        <v>23</v>
      </c>
      <c r="D32" s="113"/>
      <c r="E32" s="107"/>
      <c r="F32" s="107"/>
      <c r="G32" s="107"/>
      <c r="H32" s="107"/>
      <c r="I32" s="3"/>
    </row>
    <row r="33" spans="1:9" x14ac:dyDescent="0.3">
      <c r="A33" s="10">
        <f t="shared" si="0"/>
        <v>24</v>
      </c>
      <c r="B33" s="9" t="s">
        <v>182</v>
      </c>
      <c r="C33" s="71" t="s">
        <v>190</v>
      </c>
      <c r="D33" s="108">
        <f>SUM(E33:H33)</f>
        <v>4274606.6930845268</v>
      </c>
      <c r="E33" s="108">
        <f>D31*$E$13</f>
        <v>1711125.0592417361</v>
      </c>
      <c r="F33" s="108">
        <f>D31*$F$13</f>
        <v>1832951.3499946452</v>
      </c>
      <c r="G33" s="108">
        <f>D31*$G$13</f>
        <v>354792.35552601574</v>
      </c>
      <c r="H33" s="108">
        <f>D31*$H$13</f>
        <v>375737.92832212994</v>
      </c>
      <c r="I33" s="3"/>
    </row>
    <row r="34" spans="1:9" x14ac:dyDescent="0.3">
      <c r="A34" s="10">
        <f t="shared" si="0"/>
        <v>25</v>
      </c>
      <c r="B34" s="9"/>
      <c r="C34" s="71"/>
      <c r="D34" s="114"/>
      <c r="E34" s="36"/>
      <c r="F34" s="36"/>
      <c r="G34" s="36"/>
      <c r="H34" s="36"/>
      <c r="I34" s="3"/>
    </row>
    <row r="35" spans="1:9" x14ac:dyDescent="0.3">
      <c r="A35" s="10">
        <f t="shared" si="0"/>
        <v>26</v>
      </c>
      <c r="B35" s="9" t="s">
        <v>184</v>
      </c>
      <c r="C35" s="10" t="s">
        <v>191</v>
      </c>
      <c r="D35" s="112">
        <f>D20/D$28</f>
        <v>12071424.53794995</v>
      </c>
      <c r="E35" s="36"/>
      <c r="F35" s="36"/>
      <c r="G35" s="36"/>
      <c r="H35" s="36"/>
      <c r="I35" s="3"/>
    </row>
    <row r="36" spans="1:9" x14ac:dyDescent="0.3">
      <c r="A36" s="10">
        <f t="shared" si="0"/>
        <v>27</v>
      </c>
      <c r="C36" s="71"/>
      <c r="D36" s="114"/>
      <c r="E36" s="36"/>
      <c r="F36" s="36"/>
      <c r="G36" s="36"/>
      <c r="H36" s="36"/>
      <c r="I36" s="3"/>
    </row>
    <row r="37" spans="1:9" x14ac:dyDescent="0.3">
      <c r="A37" s="10">
        <f t="shared" si="0"/>
        <v>28</v>
      </c>
      <c r="B37" s="9" t="s">
        <v>173</v>
      </c>
      <c r="C37" s="71" t="s">
        <v>192</v>
      </c>
      <c r="D37" s="108">
        <f>SUM(E37:H37)</f>
        <v>12071424.537949951</v>
      </c>
      <c r="E37" s="108">
        <f>D35*E13</f>
        <v>4832191.2425413644</v>
      </c>
      <c r="F37" s="108">
        <f>D35*F13</f>
        <v>5176226.8418729389</v>
      </c>
      <c r="G37" s="108">
        <f>D35*G13</f>
        <v>1001928.2366498458</v>
      </c>
      <c r="H37" s="108">
        <f>D35*H13</f>
        <v>1061078.2168858007</v>
      </c>
      <c r="I37" s="3"/>
    </row>
    <row r="38" spans="1:9" x14ac:dyDescent="0.3">
      <c r="A38" s="10">
        <f t="shared" si="0"/>
        <v>29</v>
      </c>
      <c r="B38" s="9"/>
      <c r="C38" s="71"/>
      <c r="D38" s="114"/>
      <c r="E38" s="36"/>
      <c r="F38" s="36"/>
      <c r="G38" s="36"/>
      <c r="H38" s="36"/>
      <c r="I38" s="3"/>
    </row>
    <row r="39" spans="1:9" x14ac:dyDescent="0.3">
      <c r="A39" s="10">
        <f t="shared" si="0"/>
        <v>30</v>
      </c>
      <c r="B39" s="9" t="s">
        <v>186</v>
      </c>
      <c r="C39" s="10" t="s">
        <v>193</v>
      </c>
      <c r="D39" s="112">
        <f>D24/D$28</f>
        <v>541757.45968546369</v>
      </c>
      <c r="E39" s="36"/>
      <c r="F39" s="36"/>
      <c r="G39" s="36"/>
      <c r="H39" s="36"/>
      <c r="I39" s="3"/>
    </row>
    <row r="40" spans="1:9" x14ac:dyDescent="0.3">
      <c r="A40" s="10">
        <f t="shared" si="0"/>
        <v>31</v>
      </c>
      <c r="C40" s="71"/>
      <c r="D40" s="108"/>
      <c r="E40" s="36"/>
      <c r="F40" s="36"/>
      <c r="G40" s="36"/>
      <c r="H40" s="36"/>
      <c r="I40" s="3"/>
    </row>
    <row r="41" spans="1:9" x14ac:dyDescent="0.3">
      <c r="A41" s="10">
        <f t="shared" si="0"/>
        <v>32</v>
      </c>
      <c r="B41" s="9" t="s">
        <v>187</v>
      </c>
      <c r="C41" s="71" t="s">
        <v>194</v>
      </c>
      <c r="D41" s="108">
        <f>SUM(E41:H41)</f>
        <v>541757.45968546369</v>
      </c>
      <c r="E41" s="108">
        <f>$D$39*E13</f>
        <v>216865.5111120911</v>
      </c>
      <c r="F41" s="108">
        <f>$D$39*F13</f>
        <v>232305.59871312685</v>
      </c>
      <c r="G41" s="108">
        <f>$D$39*G13</f>
        <v>44965.869153893487</v>
      </c>
      <c r="H41" s="108">
        <f>$D$39*H13</f>
        <v>47620.48070635226</v>
      </c>
      <c r="I41" s="3"/>
    </row>
    <row r="42" spans="1:9" x14ac:dyDescent="0.3">
      <c r="A42" s="10"/>
      <c r="B42" s="9"/>
      <c r="C42" s="3"/>
      <c r="D42" s="3"/>
      <c r="E42" s="18"/>
      <c r="F42" s="18"/>
      <c r="G42" s="3"/>
      <c r="H42" s="3"/>
      <c r="I42" s="3"/>
    </row>
    <row r="43" spans="1:9" x14ac:dyDescent="0.3">
      <c r="A43" s="10"/>
      <c r="B43" s="3"/>
      <c r="C43" s="3"/>
      <c r="D43" s="3"/>
      <c r="E43" s="18"/>
      <c r="F43" s="18"/>
      <c r="G43" s="3"/>
      <c r="H43" s="3"/>
      <c r="I43" s="3"/>
    </row>
    <row r="44" spans="1:9" x14ac:dyDescent="0.3">
      <c r="A44" s="10"/>
      <c r="B44" s="3"/>
      <c r="C44" s="3"/>
      <c r="D44" s="3"/>
      <c r="E44" s="18"/>
      <c r="F44" s="18"/>
      <c r="G44" s="3"/>
      <c r="H44" s="3"/>
      <c r="I44" s="3"/>
    </row>
    <row r="45" spans="1:9" x14ac:dyDescent="0.3">
      <c r="A45" s="3"/>
      <c r="B45" s="3"/>
      <c r="C45" s="3"/>
      <c r="D45" s="3"/>
      <c r="E45" s="3"/>
      <c r="F45" s="3"/>
      <c r="G45" s="3"/>
      <c r="H45" s="3"/>
      <c r="I45" s="3"/>
    </row>
    <row r="46" spans="1:9" x14ac:dyDescent="0.3">
      <c r="A46" s="3"/>
      <c r="B46" s="3"/>
      <c r="C46" s="3"/>
      <c r="D46" s="3"/>
      <c r="E46" s="3"/>
      <c r="F46" s="3"/>
      <c r="G46" s="3"/>
      <c r="H46" s="3"/>
      <c r="I46" s="3"/>
    </row>
    <row r="47" spans="1:9" x14ac:dyDescent="0.3">
      <c r="A47" s="3"/>
      <c r="B47" s="3"/>
      <c r="C47" s="3"/>
      <c r="D47" s="3"/>
      <c r="E47" s="3"/>
      <c r="F47" s="3"/>
      <c r="G47" s="3"/>
      <c r="H47" s="3"/>
      <c r="I47" s="3"/>
    </row>
    <row r="48" spans="1:9" x14ac:dyDescent="0.3">
      <c r="A48" s="3"/>
      <c r="B48" s="3"/>
      <c r="C48" s="3"/>
      <c r="D48" s="3"/>
      <c r="E48" s="3"/>
      <c r="F48" s="3"/>
      <c r="G48" s="3"/>
      <c r="H48" s="3"/>
      <c r="I48" s="3"/>
    </row>
    <row r="49" spans="1:9" x14ac:dyDescent="0.3">
      <c r="A49" s="3"/>
      <c r="B49" s="3"/>
      <c r="C49" s="3"/>
      <c r="D49" s="3"/>
      <c r="E49" s="3"/>
      <c r="F49" s="3"/>
      <c r="G49" s="3"/>
      <c r="H49" s="3"/>
      <c r="I49" s="3"/>
    </row>
    <row r="50" spans="1:9" x14ac:dyDescent="0.3">
      <c r="A50" s="3"/>
      <c r="B50" s="3"/>
      <c r="C50" s="3"/>
      <c r="D50" s="3"/>
      <c r="E50" s="3"/>
      <c r="F50" s="3"/>
      <c r="G50" s="3"/>
      <c r="H50" s="3"/>
      <c r="I50" s="3"/>
    </row>
    <row r="51" spans="1:9" x14ac:dyDescent="0.3">
      <c r="A51" s="3"/>
      <c r="B51" s="3"/>
      <c r="C51" s="3"/>
      <c r="D51" s="3"/>
      <c r="E51" s="3"/>
      <c r="F51" s="3"/>
      <c r="G51" s="3"/>
      <c r="H51" s="3"/>
      <c r="I51" s="3"/>
    </row>
    <row r="52" spans="1:9" x14ac:dyDescent="0.3">
      <c r="A52" s="3"/>
      <c r="B52" s="3"/>
      <c r="C52" s="3"/>
      <c r="D52" s="3"/>
      <c r="E52" s="3"/>
      <c r="F52" s="3"/>
      <c r="G52" s="3"/>
      <c r="H52" s="3"/>
      <c r="I52" s="3"/>
    </row>
    <row r="53" spans="1:9" x14ac:dyDescent="0.3">
      <c r="A53" s="3"/>
      <c r="B53" s="3"/>
      <c r="C53" s="3"/>
      <c r="D53" s="3"/>
      <c r="E53" s="3"/>
      <c r="F53" s="3"/>
      <c r="G53" s="3"/>
      <c r="H53" s="3"/>
      <c r="I53" s="3"/>
    </row>
    <row r="54" spans="1:9" x14ac:dyDescent="0.3">
      <c r="A54" s="3"/>
      <c r="B54" s="3"/>
      <c r="C54" s="3"/>
      <c r="D54" s="3"/>
      <c r="E54" s="3"/>
      <c r="F54" s="3"/>
      <c r="G54" s="3"/>
      <c r="H54" s="3"/>
      <c r="I54" s="3"/>
    </row>
    <row r="55" spans="1:9" x14ac:dyDescent="0.3">
      <c r="A55" s="3"/>
      <c r="B55" s="3"/>
      <c r="C55" s="3"/>
      <c r="D55" s="3"/>
      <c r="E55" s="3"/>
      <c r="F55" s="3"/>
      <c r="G55" s="3"/>
      <c r="H55" s="3"/>
      <c r="I55" s="3"/>
    </row>
    <row r="56" spans="1:9" x14ac:dyDescent="0.3">
      <c r="A56" s="3"/>
      <c r="B56" s="3"/>
      <c r="C56" s="3"/>
      <c r="D56" s="3"/>
      <c r="E56" s="3"/>
      <c r="F56" s="3"/>
      <c r="G56" s="3"/>
      <c r="H56" s="3"/>
      <c r="I56" s="3"/>
    </row>
    <row r="57" spans="1:9" x14ac:dyDescent="0.3">
      <c r="A57" s="3"/>
      <c r="B57" s="3"/>
      <c r="C57" s="3"/>
      <c r="D57" s="3"/>
      <c r="E57" s="3"/>
      <c r="F57" s="3"/>
      <c r="G57" s="3"/>
      <c r="H57" s="3"/>
      <c r="I57" s="3"/>
    </row>
    <row r="58" spans="1:9" x14ac:dyDescent="0.3">
      <c r="A58" s="3"/>
      <c r="B58" s="3"/>
      <c r="C58" s="3"/>
      <c r="D58" s="3"/>
      <c r="E58" s="3"/>
      <c r="F58" s="3"/>
      <c r="G58" s="3"/>
      <c r="H58" s="3"/>
      <c r="I58" s="3"/>
    </row>
  </sheetData>
  <mergeCells count="4">
    <mergeCell ref="A1:H1"/>
    <mergeCell ref="A2:H2"/>
    <mergeCell ref="A3:H3"/>
    <mergeCell ref="A4:H4"/>
  </mergeCells>
  <printOptions horizontalCentered="1"/>
  <pageMargins left="0.7" right="0.7" top="0.75" bottom="0.75" header="0.3" footer="0.3"/>
  <pageSetup scale="73" orientation="landscape" blackAndWhite="1" horizontalDpi="1200" verticalDpi="1200" r:id="rId1"/>
  <headerFooter>
    <oddHeader>&amp;RAdvice No. 2018-xx
Workpaper No. 21</oddHeader>
    <oddFooter>&amp;L&amp;F
&amp;A&amp;R&amp;D</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Q40"/>
  <sheetViews>
    <sheetView zoomScaleNormal="100" workbookViewId="0">
      <selection activeCell="C48" sqref="C48"/>
    </sheetView>
  </sheetViews>
  <sheetFormatPr defaultColWidth="9.109375" defaultRowHeight="13.8" x14ac:dyDescent="0.3"/>
  <cols>
    <col min="1" max="1" width="5.33203125" style="2" customWidth="1"/>
    <col min="2" max="2" width="51.5546875" style="2" bestFit="1" customWidth="1"/>
    <col min="3" max="3" width="19.44140625" style="2" bestFit="1" customWidth="1"/>
    <col min="4" max="4" width="19.44140625" style="2" customWidth="1"/>
    <col min="5" max="6" width="16.6640625" style="2" customWidth="1"/>
    <col min="7" max="7" width="20.5546875" style="2" bestFit="1" customWidth="1"/>
    <col min="8" max="11" width="16.6640625" style="2" customWidth="1"/>
    <col min="12" max="16384" width="9.109375" style="2"/>
  </cols>
  <sheetData>
    <row r="1" spans="1:17" x14ac:dyDescent="0.3">
      <c r="A1" s="483" t="s">
        <v>0</v>
      </c>
      <c r="B1" s="483"/>
      <c r="C1" s="483"/>
      <c r="D1" s="483"/>
      <c r="E1" s="483"/>
      <c r="F1" s="483"/>
      <c r="G1" s="483"/>
      <c r="H1" s="483"/>
      <c r="I1" s="483"/>
      <c r="J1" s="483"/>
      <c r="K1" s="483"/>
      <c r="L1" s="1"/>
      <c r="M1" s="1"/>
      <c r="N1" s="1"/>
      <c r="O1" s="1"/>
      <c r="P1" s="1"/>
      <c r="Q1" s="1"/>
    </row>
    <row r="2" spans="1:17" x14ac:dyDescent="0.3">
      <c r="A2" s="483" t="s">
        <v>1</v>
      </c>
      <c r="B2" s="483"/>
      <c r="C2" s="483"/>
      <c r="D2" s="483"/>
      <c r="E2" s="483"/>
      <c r="F2" s="483"/>
      <c r="G2" s="483"/>
      <c r="H2" s="483"/>
      <c r="I2" s="483"/>
      <c r="J2" s="483"/>
      <c r="K2" s="483"/>
      <c r="L2" s="1"/>
      <c r="M2" s="1"/>
      <c r="N2" s="1"/>
      <c r="O2" s="1"/>
      <c r="P2" s="1"/>
      <c r="Q2" s="1"/>
    </row>
    <row r="3" spans="1:17" x14ac:dyDescent="0.3">
      <c r="A3" s="483" t="s">
        <v>366</v>
      </c>
      <c r="B3" s="483"/>
      <c r="C3" s="483"/>
      <c r="D3" s="483"/>
      <c r="E3" s="483"/>
      <c r="F3" s="483"/>
      <c r="G3" s="483"/>
      <c r="H3" s="483"/>
      <c r="I3" s="483"/>
      <c r="J3" s="483"/>
      <c r="K3" s="483"/>
      <c r="L3" s="1"/>
      <c r="M3" s="1"/>
      <c r="N3" s="1"/>
      <c r="O3" s="1"/>
      <c r="P3" s="1"/>
      <c r="Q3" s="1"/>
    </row>
    <row r="4" spans="1:17" x14ac:dyDescent="0.3">
      <c r="A4" s="483"/>
      <c r="B4" s="483"/>
      <c r="C4" s="483"/>
      <c r="D4" s="483"/>
      <c r="E4" s="483"/>
      <c r="F4" s="483"/>
      <c r="G4" s="483"/>
      <c r="H4" s="483"/>
      <c r="I4" s="483"/>
      <c r="J4" s="483"/>
      <c r="K4" s="483"/>
      <c r="L4" s="1"/>
      <c r="M4" s="1"/>
      <c r="N4" s="1"/>
      <c r="O4" s="1"/>
      <c r="P4" s="1"/>
      <c r="Q4" s="1"/>
    </row>
    <row r="5" spans="1:17" x14ac:dyDescent="0.3">
      <c r="A5" s="3"/>
      <c r="B5" s="3"/>
      <c r="C5" s="3"/>
      <c r="D5" s="3"/>
      <c r="E5" s="3"/>
      <c r="F5" s="3"/>
      <c r="G5" s="3"/>
      <c r="H5" s="3"/>
      <c r="I5" s="3"/>
      <c r="J5" s="3"/>
      <c r="K5" s="3"/>
    </row>
    <row r="6" spans="1:17" x14ac:dyDescent="0.3">
      <c r="A6" s="3"/>
      <c r="B6" s="3"/>
      <c r="C6" s="3"/>
      <c r="D6" s="3"/>
      <c r="E6" s="3"/>
      <c r="F6" s="3"/>
      <c r="G6" s="3"/>
      <c r="H6" s="3"/>
      <c r="I6" s="3"/>
      <c r="J6" s="3"/>
      <c r="K6" s="3"/>
    </row>
    <row r="7" spans="1:17" x14ac:dyDescent="0.3">
      <c r="A7" s="5" t="s">
        <v>2</v>
      </c>
      <c r="B7" s="3"/>
      <c r="C7" s="3"/>
      <c r="D7" s="3"/>
      <c r="E7" s="6" t="s">
        <v>3</v>
      </c>
      <c r="F7" s="6" t="s">
        <v>4</v>
      </c>
      <c r="G7" s="6" t="s">
        <v>4</v>
      </c>
      <c r="H7" s="6" t="s">
        <v>3</v>
      </c>
      <c r="I7" s="6" t="s">
        <v>4</v>
      </c>
      <c r="J7" s="6" t="s">
        <v>4</v>
      </c>
      <c r="K7" s="6" t="s">
        <v>4</v>
      </c>
    </row>
    <row r="8" spans="1:17" x14ac:dyDescent="0.3">
      <c r="A8" s="7" t="s">
        <v>5</v>
      </c>
      <c r="B8" s="8"/>
      <c r="C8" s="7" t="s">
        <v>6</v>
      </c>
      <c r="D8" s="7" t="s">
        <v>84</v>
      </c>
      <c r="E8" s="7">
        <v>7</v>
      </c>
      <c r="F8" s="7" t="s">
        <v>7</v>
      </c>
      <c r="G8" s="7" t="s">
        <v>8</v>
      </c>
      <c r="H8" s="7">
        <v>40</v>
      </c>
      <c r="I8" s="7" t="s">
        <v>268</v>
      </c>
      <c r="J8" s="7" t="s">
        <v>24</v>
      </c>
      <c r="K8" s="7" t="s">
        <v>25</v>
      </c>
    </row>
    <row r="9" spans="1:17" x14ac:dyDescent="0.3">
      <c r="A9" s="9"/>
      <c r="B9" s="10" t="s">
        <v>9</v>
      </c>
      <c r="C9" s="10" t="s">
        <v>10</v>
      </c>
      <c r="D9" s="10" t="s">
        <v>11</v>
      </c>
      <c r="E9" s="10" t="s">
        <v>12</v>
      </c>
      <c r="F9" s="10" t="s">
        <v>13</v>
      </c>
      <c r="G9" s="10" t="s">
        <v>14</v>
      </c>
      <c r="H9" s="10" t="s">
        <v>67</v>
      </c>
      <c r="I9" s="10" t="s">
        <v>68</v>
      </c>
      <c r="J9" s="10" t="s">
        <v>69</v>
      </c>
      <c r="K9" s="10" t="s">
        <v>70</v>
      </c>
    </row>
    <row r="10" spans="1:17" x14ac:dyDescent="0.3">
      <c r="A10" s="10">
        <v>1</v>
      </c>
      <c r="B10" s="11"/>
      <c r="C10" s="10"/>
      <c r="D10" s="10"/>
      <c r="E10" s="10"/>
      <c r="F10" s="10"/>
      <c r="G10" s="10"/>
      <c r="H10" s="10"/>
      <c r="I10" s="10"/>
      <c r="J10" s="10"/>
      <c r="K10" s="10"/>
    </row>
    <row r="11" spans="1:17" x14ac:dyDescent="0.3">
      <c r="A11" s="10">
        <f>A10+1</f>
        <v>2</v>
      </c>
      <c r="B11" s="9" t="s">
        <v>169</v>
      </c>
      <c r="C11" s="71" t="s">
        <v>170</v>
      </c>
      <c r="D11" s="33">
        <f>SUM(E11:K11)</f>
        <v>0.99965899999999996</v>
      </c>
      <c r="E11" s="105">
        <f>'2017 GRC PCA Costs FPC'!E30</f>
        <v>0.53621700000000005</v>
      </c>
      <c r="F11" s="105">
        <f>'2017 GRC PCA Costs FPC'!F30</f>
        <v>0.13145999999999999</v>
      </c>
      <c r="G11" s="105">
        <f>SUM('2017 GRC PCA Costs FPC'!G30,'2017 GRC PCA Costs FPC'!J30:K30)</f>
        <v>0.13710299999999997</v>
      </c>
      <c r="H11" s="105">
        <f>'2017 GRC PCA Costs FPC'!L30</f>
        <v>2.6698E-2</v>
      </c>
      <c r="I11" s="105">
        <f>'2017 GRC PCA Costs FPC'!M30</f>
        <v>2.5627999999999998E-2</v>
      </c>
      <c r="J11" s="105">
        <f>'2017 GRC PCA Costs FPC'!H30</f>
        <v>8.5844999999999991E-2</v>
      </c>
      <c r="K11" s="105">
        <f>'2017 GRC PCA Costs FPC'!I30</f>
        <v>5.6707999999999995E-2</v>
      </c>
    </row>
    <row r="12" spans="1:17" x14ac:dyDescent="0.3">
      <c r="A12" s="10">
        <f t="shared" ref="A12:A23" si="0">A11+1</f>
        <v>3</v>
      </c>
      <c r="B12" s="3"/>
      <c r="C12" s="71"/>
      <c r="D12" s="71"/>
      <c r="E12" s="18"/>
      <c r="F12" s="18"/>
      <c r="G12" s="18"/>
      <c r="H12" s="18"/>
      <c r="I12" s="18"/>
      <c r="J12" s="18"/>
      <c r="K12" s="18"/>
    </row>
    <row r="13" spans="1:17" x14ac:dyDescent="0.3">
      <c r="A13" s="10">
        <f t="shared" si="0"/>
        <v>4</v>
      </c>
      <c r="B13" s="106" t="s">
        <v>171</v>
      </c>
      <c r="C13" s="71"/>
      <c r="D13" s="71"/>
      <c r="E13" s="18"/>
      <c r="F13" s="18"/>
      <c r="G13" s="18"/>
      <c r="H13" s="18"/>
      <c r="I13" s="18"/>
      <c r="J13" s="18"/>
      <c r="K13" s="18"/>
    </row>
    <row r="14" spans="1:17" x14ac:dyDescent="0.3">
      <c r="A14" s="10">
        <f t="shared" si="0"/>
        <v>5</v>
      </c>
      <c r="B14" s="9" t="s">
        <v>172</v>
      </c>
      <c r="C14" s="10" t="s">
        <v>365</v>
      </c>
      <c r="D14" s="112">
        <v>4969863</v>
      </c>
      <c r="E14" s="36"/>
      <c r="F14" s="36"/>
      <c r="G14" s="36"/>
      <c r="H14" s="36"/>
      <c r="I14" s="36"/>
      <c r="J14" s="36"/>
      <c r="K14" s="36"/>
    </row>
    <row r="15" spans="1:17" x14ac:dyDescent="0.3">
      <c r="A15" s="10">
        <f t="shared" si="0"/>
        <v>6</v>
      </c>
      <c r="D15" s="107"/>
      <c r="E15" s="107"/>
      <c r="F15" s="107"/>
      <c r="G15" s="107"/>
      <c r="H15" s="107"/>
      <c r="I15" s="107"/>
      <c r="J15" s="107"/>
      <c r="K15" s="107"/>
    </row>
    <row r="16" spans="1:17" x14ac:dyDescent="0.3">
      <c r="A16" s="10">
        <f t="shared" si="0"/>
        <v>7</v>
      </c>
      <c r="B16" s="9" t="s">
        <v>173</v>
      </c>
      <c r="C16" s="71" t="s">
        <v>174</v>
      </c>
      <c r="D16" s="108">
        <f>SUM(E16:K16)</f>
        <v>4968168.2767169997</v>
      </c>
      <c r="E16" s="108">
        <f>$D$14*E$11</f>
        <v>2664925.0282710004</v>
      </c>
      <c r="F16" s="108">
        <f t="shared" ref="F16:K16" si="1">$D$14*F$11</f>
        <v>653338.18998000002</v>
      </c>
      <c r="G16" s="108">
        <f t="shared" si="1"/>
        <v>681383.12688899983</v>
      </c>
      <c r="H16" s="108">
        <f t="shared" si="1"/>
        <v>132685.402374</v>
      </c>
      <c r="I16" s="108">
        <f t="shared" si="1"/>
        <v>127367.64896399999</v>
      </c>
      <c r="J16" s="108">
        <f t="shared" si="1"/>
        <v>426637.88923499995</v>
      </c>
      <c r="K16" s="108">
        <f t="shared" si="1"/>
        <v>281830.99100399995</v>
      </c>
    </row>
    <row r="17" spans="1:11" x14ac:dyDescent="0.3">
      <c r="A17" s="10">
        <f t="shared" si="0"/>
        <v>8</v>
      </c>
      <c r="B17" s="9"/>
      <c r="C17" s="10"/>
      <c r="D17" s="68"/>
      <c r="E17" s="36"/>
      <c r="F17" s="36"/>
      <c r="G17" s="36"/>
      <c r="H17" s="36"/>
      <c r="I17" s="36"/>
      <c r="J17" s="36"/>
      <c r="K17" s="36"/>
    </row>
    <row r="18" spans="1:11" x14ac:dyDescent="0.3">
      <c r="A18" s="10">
        <f t="shared" si="0"/>
        <v>9</v>
      </c>
      <c r="B18" s="106" t="s">
        <v>175</v>
      </c>
      <c r="C18" s="10" t="s">
        <v>90</v>
      </c>
      <c r="D18" s="109">
        <v>0.95238599999999995</v>
      </c>
      <c r="E18" s="110"/>
      <c r="F18" s="110"/>
      <c r="G18" s="110"/>
      <c r="H18" s="110"/>
      <c r="I18" s="110"/>
      <c r="J18" s="110"/>
      <c r="K18" s="110"/>
    </row>
    <row r="19" spans="1:11" x14ac:dyDescent="0.3">
      <c r="A19" s="10">
        <f t="shared" si="0"/>
        <v>10</v>
      </c>
      <c r="B19" s="9"/>
      <c r="C19" s="10"/>
      <c r="D19" s="68"/>
      <c r="E19" s="36"/>
      <c r="F19" s="36"/>
      <c r="G19" s="36"/>
      <c r="H19" s="36"/>
      <c r="I19" s="36"/>
      <c r="J19" s="36"/>
      <c r="K19" s="36"/>
    </row>
    <row r="20" spans="1:11" x14ac:dyDescent="0.3">
      <c r="A20" s="10">
        <f t="shared" si="0"/>
        <v>11</v>
      </c>
      <c r="B20" s="106" t="s">
        <v>176</v>
      </c>
      <c r="C20" s="71"/>
      <c r="D20" s="111"/>
      <c r="E20" s="36"/>
      <c r="F20" s="36"/>
      <c r="G20" s="36"/>
      <c r="H20" s="36"/>
      <c r="I20" s="36"/>
      <c r="J20" s="36"/>
      <c r="K20" s="36"/>
    </row>
    <row r="21" spans="1:11" x14ac:dyDescent="0.3">
      <c r="A21" s="10">
        <f t="shared" si="0"/>
        <v>12</v>
      </c>
      <c r="B21" s="9" t="s">
        <v>172</v>
      </c>
      <c r="C21" s="10" t="s">
        <v>177</v>
      </c>
      <c r="D21" s="108">
        <f>D14/D$18</f>
        <v>5218328.4928589882</v>
      </c>
      <c r="E21" s="36"/>
      <c r="F21" s="36"/>
      <c r="G21" s="36"/>
      <c r="H21" s="36"/>
      <c r="I21" s="36"/>
      <c r="J21" s="36"/>
      <c r="K21" s="36"/>
    </row>
    <row r="22" spans="1:11" x14ac:dyDescent="0.3">
      <c r="A22" s="10">
        <f t="shared" si="0"/>
        <v>13</v>
      </c>
      <c r="C22" s="71"/>
      <c r="D22" s="111"/>
      <c r="E22" s="36"/>
      <c r="F22" s="36"/>
      <c r="G22" s="36"/>
      <c r="H22" s="36"/>
      <c r="I22" s="36"/>
      <c r="J22" s="36"/>
      <c r="K22" s="36"/>
    </row>
    <row r="23" spans="1:11" x14ac:dyDescent="0.3">
      <c r="A23" s="10">
        <f t="shared" si="0"/>
        <v>14</v>
      </c>
      <c r="B23" s="9" t="s">
        <v>173</v>
      </c>
      <c r="C23" s="71" t="s">
        <v>178</v>
      </c>
      <c r="D23" s="108">
        <f>SUM(E23:K23)</f>
        <v>5216549.0428429227</v>
      </c>
      <c r="E23" s="108">
        <f>$D$21*E$11</f>
        <v>2798156.4494553683</v>
      </c>
      <c r="F23" s="108">
        <f t="shared" ref="F23:K23" si="2">$D$21*F$11</f>
        <v>686001.46367124259</v>
      </c>
      <c r="G23" s="108">
        <f t="shared" si="2"/>
        <v>715448.49135644571</v>
      </c>
      <c r="H23" s="108">
        <f t="shared" si="2"/>
        <v>139318.93410234927</v>
      </c>
      <c r="I23" s="108">
        <f t="shared" si="2"/>
        <v>133735.32261499015</v>
      </c>
      <c r="J23" s="108">
        <f t="shared" si="2"/>
        <v>447967.40946947981</v>
      </c>
      <c r="K23" s="108">
        <f t="shared" si="2"/>
        <v>295920.97217304748</v>
      </c>
    </row>
    <row r="24" spans="1:11" x14ac:dyDescent="0.3">
      <c r="A24" s="10"/>
      <c r="B24" s="9"/>
      <c r="C24" s="3"/>
      <c r="D24" s="3"/>
      <c r="E24" s="3"/>
      <c r="F24" s="18"/>
      <c r="G24" s="18"/>
      <c r="H24" s="3"/>
      <c r="I24" s="3"/>
      <c r="J24" s="3"/>
      <c r="K24" s="3"/>
    </row>
    <row r="25" spans="1:11" x14ac:dyDescent="0.3">
      <c r="A25" s="10"/>
      <c r="B25" s="3" t="s">
        <v>179</v>
      </c>
      <c r="C25" s="3"/>
      <c r="D25" s="3"/>
      <c r="E25" s="3"/>
      <c r="F25" s="18"/>
      <c r="G25" s="18"/>
      <c r="H25" s="3"/>
      <c r="I25" s="3"/>
      <c r="J25" s="3"/>
      <c r="K25" s="3"/>
    </row>
    <row r="26" spans="1:11" x14ac:dyDescent="0.3">
      <c r="A26" s="10"/>
      <c r="B26" s="3"/>
      <c r="C26" s="3"/>
      <c r="D26" s="3"/>
      <c r="E26" s="3"/>
      <c r="F26" s="18"/>
      <c r="G26" s="18"/>
      <c r="H26" s="3"/>
      <c r="I26" s="3"/>
      <c r="J26" s="3"/>
      <c r="K26" s="3"/>
    </row>
    <row r="27" spans="1:11" x14ac:dyDescent="0.3">
      <c r="A27" s="3"/>
      <c r="B27" s="3"/>
      <c r="C27" s="3"/>
      <c r="D27" s="3"/>
      <c r="E27" s="3"/>
      <c r="F27" s="3"/>
      <c r="G27" s="3"/>
      <c r="H27" s="3"/>
      <c r="I27" s="3"/>
      <c r="J27" s="3"/>
      <c r="K27" s="3"/>
    </row>
    <row r="28" spans="1:11" x14ac:dyDescent="0.3">
      <c r="A28" s="3"/>
      <c r="B28" s="3"/>
      <c r="C28" s="3"/>
      <c r="D28" s="42"/>
      <c r="E28" s="3"/>
      <c r="F28" s="3"/>
      <c r="G28" s="3"/>
      <c r="H28" s="3"/>
      <c r="I28" s="3"/>
      <c r="J28" s="3"/>
      <c r="K28" s="3"/>
    </row>
    <row r="29" spans="1:11" x14ac:dyDescent="0.3">
      <c r="A29" s="3"/>
      <c r="B29" s="3"/>
      <c r="C29" s="3"/>
      <c r="D29" s="3"/>
      <c r="E29" s="3"/>
      <c r="F29" s="3"/>
      <c r="G29" s="3"/>
      <c r="H29" s="3"/>
      <c r="I29" s="3"/>
      <c r="J29" s="3"/>
      <c r="K29" s="3"/>
    </row>
    <row r="30" spans="1:11" x14ac:dyDescent="0.3">
      <c r="A30" s="3"/>
      <c r="B30" s="3"/>
      <c r="C30" s="3"/>
      <c r="D30" s="3"/>
      <c r="E30" s="3"/>
      <c r="F30" s="3"/>
      <c r="G30" s="3"/>
      <c r="H30" s="3"/>
      <c r="I30" s="3"/>
      <c r="J30" s="3"/>
      <c r="K30" s="3"/>
    </row>
    <row r="31" spans="1:11" x14ac:dyDescent="0.3">
      <c r="A31" s="3"/>
      <c r="B31" s="3"/>
      <c r="C31" s="3"/>
      <c r="D31" s="3"/>
      <c r="E31" s="3"/>
      <c r="F31" s="3"/>
      <c r="G31" s="3"/>
      <c r="H31" s="3"/>
      <c r="I31" s="3"/>
      <c r="J31" s="3"/>
      <c r="K31" s="3"/>
    </row>
    <row r="32" spans="1:11" x14ac:dyDescent="0.3">
      <c r="A32" s="3"/>
      <c r="B32" s="3"/>
      <c r="C32" s="3"/>
      <c r="D32" s="3"/>
      <c r="E32" s="3"/>
      <c r="F32" s="3"/>
      <c r="G32" s="3"/>
      <c r="H32" s="3"/>
      <c r="I32" s="3"/>
      <c r="J32" s="3"/>
      <c r="K32" s="3"/>
    </row>
    <row r="33" spans="1:11" x14ac:dyDescent="0.3">
      <c r="A33" s="3"/>
      <c r="B33" s="3"/>
      <c r="C33" s="3"/>
      <c r="D33" s="3"/>
      <c r="E33" s="3"/>
      <c r="F33" s="3"/>
      <c r="G33" s="3"/>
      <c r="H33" s="3"/>
      <c r="I33" s="3"/>
      <c r="J33" s="3"/>
      <c r="K33" s="3"/>
    </row>
    <row r="34" spans="1:11" x14ac:dyDescent="0.3">
      <c r="A34" s="3"/>
      <c r="B34" s="3"/>
      <c r="C34" s="3"/>
      <c r="D34" s="3"/>
      <c r="E34" s="3"/>
      <c r="F34" s="3"/>
      <c r="G34" s="3"/>
      <c r="H34" s="3"/>
      <c r="I34" s="3"/>
      <c r="J34" s="3"/>
      <c r="K34" s="3"/>
    </row>
    <row r="35" spans="1:11" x14ac:dyDescent="0.3">
      <c r="A35" s="3"/>
      <c r="B35" s="3"/>
      <c r="C35" s="3"/>
      <c r="D35" s="3"/>
      <c r="E35" s="3"/>
      <c r="F35" s="3"/>
      <c r="G35" s="3"/>
      <c r="H35" s="3"/>
      <c r="I35" s="3"/>
      <c r="J35" s="3"/>
      <c r="K35" s="3"/>
    </row>
    <row r="36" spans="1:11" x14ac:dyDescent="0.3">
      <c r="A36" s="3"/>
      <c r="B36" s="3"/>
      <c r="C36" s="3"/>
      <c r="D36" s="3"/>
      <c r="E36" s="3"/>
      <c r="F36" s="3"/>
      <c r="G36" s="3"/>
      <c r="H36" s="3"/>
      <c r="I36" s="3"/>
      <c r="J36" s="3"/>
      <c r="K36" s="3"/>
    </row>
    <row r="37" spans="1:11" x14ac:dyDescent="0.3">
      <c r="A37" s="3"/>
      <c r="B37" s="3"/>
      <c r="C37" s="3"/>
      <c r="D37" s="3"/>
      <c r="E37" s="3"/>
      <c r="F37" s="3"/>
      <c r="G37" s="3"/>
      <c r="H37" s="3"/>
      <c r="I37" s="3"/>
      <c r="J37" s="3"/>
      <c r="K37" s="3"/>
    </row>
    <row r="38" spans="1:11" x14ac:dyDescent="0.3">
      <c r="A38" s="3"/>
      <c r="B38" s="3"/>
      <c r="C38" s="3"/>
      <c r="D38" s="3"/>
      <c r="E38" s="3"/>
      <c r="F38" s="3"/>
      <c r="G38" s="3"/>
      <c r="H38" s="3"/>
      <c r="I38" s="3"/>
      <c r="J38" s="3"/>
      <c r="K38" s="3"/>
    </row>
    <row r="39" spans="1:11" x14ac:dyDescent="0.3">
      <c r="A39" s="3"/>
      <c r="B39" s="3"/>
      <c r="C39" s="3"/>
      <c r="D39" s="3"/>
      <c r="E39" s="3"/>
      <c r="F39" s="3"/>
      <c r="G39" s="3"/>
      <c r="H39" s="3"/>
      <c r="I39" s="3"/>
      <c r="J39" s="3"/>
      <c r="K39" s="3"/>
    </row>
    <row r="40" spans="1:11" x14ac:dyDescent="0.3">
      <c r="A40" s="3"/>
      <c r="B40" s="3"/>
      <c r="C40" s="3"/>
      <c r="D40" s="3"/>
      <c r="E40" s="3"/>
      <c r="F40" s="3"/>
      <c r="G40" s="3"/>
      <c r="H40" s="3"/>
      <c r="I40" s="3"/>
      <c r="J40" s="3"/>
      <c r="K40" s="3"/>
    </row>
  </sheetData>
  <mergeCells count="4">
    <mergeCell ref="A1:K1"/>
    <mergeCell ref="A2:K2"/>
    <mergeCell ref="A3:K3"/>
    <mergeCell ref="A4:K4"/>
  </mergeCells>
  <printOptions horizontalCentered="1"/>
  <pageMargins left="0.7" right="0.7" top="0.75" bottom="0.75" header="0.3" footer="0.3"/>
  <pageSetup scale="56" orientation="landscape" blackAndWhite="1" horizontalDpi="1200" verticalDpi="1200" r:id="rId1"/>
  <headerFooter>
    <oddHeader>&amp;RAdvice No. 2018-xx
Workpaper No. 22</oddHeader>
    <oddFooter>&amp;L&amp;F
&amp;A&amp;R&amp;D</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AB55"/>
  <sheetViews>
    <sheetView zoomScaleNormal="100" workbookViewId="0">
      <pane xSplit="1" ySplit="7" topLeftCell="C8" activePane="bottomRight" state="frozen"/>
      <selection activeCell="C48" sqref="C48"/>
      <selection pane="topRight" activeCell="C48" sqref="C48"/>
      <selection pane="bottomLeft" activeCell="C48" sqref="C48"/>
      <selection pane="bottomRight" activeCell="C48" sqref="C48"/>
    </sheetView>
  </sheetViews>
  <sheetFormatPr defaultColWidth="9.109375" defaultRowHeight="13.2" x14ac:dyDescent="0.25"/>
  <cols>
    <col min="1" max="1" width="27.6640625" style="46" customWidth="1"/>
    <col min="2" max="14" width="16" style="46" customWidth="1"/>
    <col min="15" max="15" width="9.109375" style="46"/>
    <col min="16" max="16" width="14.33203125" style="46" customWidth="1"/>
    <col min="17" max="17" width="12.33203125" style="46" customWidth="1"/>
    <col min="18" max="16384" width="9.109375" style="46"/>
  </cols>
  <sheetData>
    <row r="1" spans="1:28" x14ac:dyDescent="0.25">
      <c r="A1" s="215" t="s">
        <v>370</v>
      </c>
    </row>
    <row r="2" spans="1:28" x14ac:dyDescent="0.25">
      <c r="A2" s="215" t="s">
        <v>371</v>
      </c>
    </row>
    <row r="4" spans="1:28" x14ac:dyDescent="0.25">
      <c r="A4" s="216"/>
    </row>
    <row r="5" spans="1:28" x14ac:dyDescent="0.25">
      <c r="B5" s="217"/>
      <c r="C5" s="217"/>
      <c r="D5" s="217"/>
      <c r="E5" s="217"/>
      <c r="F5" s="217"/>
      <c r="G5" s="217"/>
      <c r="H5" s="217"/>
      <c r="I5" s="217"/>
      <c r="J5" s="217"/>
      <c r="K5" s="217"/>
      <c r="L5" s="217"/>
      <c r="M5" s="217"/>
    </row>
    <row r="6" spans="1:28" x14ac:dyDescent="0.25">
      <c r="A6" s="218" t="s">
        <v>372</v>
      </c>
    </row>
    <row r="7" spans="1:28" x14ac:dyDescent="0.25">
      <c r="A7" s="215" t="s">
        <v>373</v>
      </c>
      <c r="B7" s="219">
        <v>42736</v>
      </c>
      <c r="C7" s="219">
        <v>42767</v>
      </c>
      <c r="D7" s="219">
        <v>42795</v>
      </c>
      <c r="E7" s="219">
        <v>42826</v>
      </c>
      <c r="F7" s="219">
        <v>42856</v>
      </c>
      <c r="G7" s="219">
        <v>42887</v>
      </c>
      <c r="H7" s="219">
        <v>42917</v>
      </c>
      <c r="I7" s="219">
        <v>42948</v>
      </c>
      <c r="J7" s="219">
        <v>42979</v>
      </c>
      <c r="K7" s="219">
        <v>43009</v>
      </c>
      <c r="L7" s="219">
        <v>43040</v>
      </c>
      <c r="M7" s="219">
        <v>43070</v>
      </c>
      <c r="N7" s="45" t="s">
        <v>374</v>
      </c>
    </row>
    <row r="8" spans="1:28" x14ac:dyDescent="0.25">
      <c r="A8" s="104" t="s">
        <v>375</v>
      </c>
      <c r="B8" s="47">
        <v>1309971221.388473</v>
      </c>
      <c r="C8" s="47">
        <v>1149455278.2932305</v>
      </c>
      <c r="D8" s="47">
        <v>1181438708.5424066</v>
      </c>
      <c r="E8" s="47">
        <v>921331428.71742964</v>
      </c>
      <c r="F8" s="47">
        <v>802400987.55604076</v>
      </c>
      <c r="G8" s="47">
        <v>698684214.82078302</v>
      </c>
      <c r="H8" s="47">
        <v>658674513.47654819</v>
      </c>
      <c r="I8" s="47">
        <v>658813653.85452652</v>
      </c>
      <c r="J8" s="47">
        <v>681453593.6896193</v>
      </c>
      <c r="K8" s="47">
        <v>719206659.63200998</v>
      </c>
      <c r="L8" s="47">
        <v>928984158.71704233</v>
      </c>
      <c r="M8" s="47">
        <v>1093479601.7877347</v>
      </c>
      <c r="N8" s="220">
        <f>SUM(B8:M8)</f>
        <v>10803894020.475845</v>
      </c>
      <c r="P8" s="221"/>
    </row>
    <row r="9" spans="1:28" x14ac:dyDescent="0.25">
      <c r="A9" s="50" t="s">
        <v>121</v>
      </c>
      <c r="B9" s="51">
        <f t="shared" ref="B9:M9" si="0">SUM(B8:B8)</f>
        <v>1309971221.388473</v>
      </c>
      <c r="C9" s="51">
        <f t="shared" si="0"/>
        <v>1149455278.2932305</v>
      </c>
      <c r="D9" s="51">
        <f t="shared" si="0"/>
        <v>1181438708.5424066</v>
      </c>
      <c r="E9" s="51">
        <f t="shared" si="0"/>
        <v>921331428.71742964</v>
      </c>
      <c r="F9" s="51">
        <f t="shared" si="0"/>
        <v>802400987.55604076</v>
      </c>
      <c r="G9" s="51">
        <f t="shared" si="0"/>
        <v>698684214.82078302</v>
      </c>
      <c r="H9" s="51">
        <f t="shared" si="0"/>
        <v>658674513.47654819</v>
      </c>
      <c r="I9" s="51">
        <f t="shared" si="0"/>
        <v>658813653.85452652</v>
      </c>
      <c r="J9" s="51">
        <f t="shared" si="0"/>
        <v>681453593.6896193</v>
      </c>
      <c r="K9" s="51">
        <f t="shared" si="0"/>
        <v>719206659.63200998</v>
      </c>
      <c r="L9" s="51">
        <f t="shared" si="0"/>
        <v>928984158.71704233</v>
      </c>
      <c r="M9" s="51">
        <f t="shared" si="0"/>
        <v>1093479601.7877347</v>
      </c>
      <c r="N9" s="51">
        <f>SUM(B9:M9)</f>
        <v>10803894020.475845</v>
      </c>
      <c r="P9" s="222"/>
      <c r="Q9" s="223"/>
    </row>
    <row r="10" spans="1:28" x14ac:dyDescent="0.25">
      <c r="B10" s="47"/>
      <c r="C10" s="47"/>
      <c r="D10" s="47"/>
      <c r="E10" s="47"/>
      <c r="F10" s="47"/>
      <c r="G10" s="47"/>
      <c r="H10" s="47"/>
      <c r="I10" s="47"/>
      <c r="J10" s="47"/>
      <c r="K10" s="47"/>
      <c r="L10" s="47"/>
      <c r="M10" s="47"/>
      <c r="N10" s="47"/>
      <c r="P10" s="221"/>
      <c r="Q10" s="223"/>
    </row>
    <row r="11" spans="1:28" x14ac:dyDescent="0.25">
      <c r="A11" s="104" t="s">
        <v>376</v>
      </c>
      <c r="B11" s="47">
        <v>29048573.489470717</v>
      </c>
      <c r="C11" s="47">
        <v>27092711.011120602</v>
      </c>
      <c r="D11" s="47">
        <v>27135433.338957585</v>
      </c>
      <c r="E11" s="47">
        <v>22454480.676906008</v>
      </c>
      <c r="F11" s="47">
        <v>19429562.054161765</v>
      </c>
      <c r="G11" s="47">
        <v>18582075.858697519</v>
      </c>
      <c r="H11" s="47">
        <v>17543363.288253058</v>
      </c>
      <c r="I11" s="47">
        <v>18153001.715973862</v>
      </c>
      <c r="J11" s="47">
        <v>18187651.688928064</v>
      </c>
      <c r="K11" s="47">
        <v>18574863.480290234</v>
      </c>
      <c r="L11" s="47">
        <v>21053451.224801086</v>
      </c>
      <c r="M11" s="47">
        <v>24451591.384058606</v>
      </c>
      <c r="N11" s="220">
        <f>SUM(B11:M11)</f>
        <v>261706759.21161911</v>
      </c>
      <c r="P11" s="222"/>
      <c r="Q11" s="223"/>
    </row>
    <row r="12" spans="1:28" s="224" customFormat="1" x14ac:dyDescent="0.25">
      <c r="A12" s="104" t="s">
        <v>377</v>
      </c>
      <c r="B12" s="53">
        <v>253019664.19042614</v>
      </c>
      <c r="C12" s="53">
        <v>233190428.89868486</v>
      </c>
      <c r="D12" s="53">
        <v>247556139.42921519</v>
      </c>
      <c r="E12" s="53">
        <v>207853803.21396983</v>
      </c>
      <c r="F12" s="53">
        <v>202139425.15180105</v>
      </c>
      <c r="G12" s="53">
        <v>198723255.8512544</v>
      </c>
      <c r="H12" s="53">
        <v>196874899.72912109</v>
      </c>
      <c r="I12" s="53">
        <v>203881888.10068712</v>
      </c>
      <c r="J12" s="53">
        <v>205655656.98167974</v>
      </c>
      <c r="K12" s="53">
        <v>197889142.57358605</v>
      </c>
      <c r="L12" s="53">
        <v>211507319.81204954</v>
      </c>
      <c r="M12" s="53">
        <v>224943495.01684758</v>
      </c>
      <c r="N12" s="53">
        <f>SUM(B12:M12)</f>
        <v>2583235118.9493227</v>
      </c>
      <c r="P12" s="222"/>
      <c r="Q12" s="223"/>
      <c r="R12" s="225"/>
      <c r="S12" s="225"/>
      <c r="T12" s="225"/>
      <c r="U12" s="225"/>
      <c r="V12" s="225"/>
      <c r="W12" s="225"/>
      <c r="X12" s="225"/>
      <c r="Y12" s="225"/>
      <c r="Z12" s="225"/>
      <c r="AA12" s="225"/>
      <c r="AB12" s="225"/>
    </row>
    <row r="13" spans="1:28" x14ac:dyDescent="0.25">
      <c r="A13" s="50" t="s">
        <v>378</v>
      </c>
      <c r="B13" s="51">
        <f t="shared" ref="B13:M13" si="1">SUM(B11:B12)</f>
        <v>282068237.67989683</v>
      </c>
      <c r="C13" s="51">
        <f t="shared" si="1"/>
        <v>260283139.90980548</v>
      </c>
      <c r="D13" s="51">
        <f t="shared" si="1"/>
        <v>274691572.7681728</v>
      </c>
      <c r="E13" s="51">
        <f t="shared" si="1"/>
        <v>230308283.89087585</v>
      </c>
      <c r="F13" s="51">
        <f t="shared" si="1"/>
        <v>221568987.20596281</v>
      </c>
      <c r="G13" s="51">
        <f t="shared" si="1"/>
        <v>217305331.70995194</v>
      </c>
      <c r="H13" s="51">
        <f t="shared" si="1"/>
        <v>214418263.01737416</v>
      </c>
      <c r="I13" s="51">
        <f t="shared" si="1"/>
        <v>222034889.81666097</v>
      </c>
      <c r="J13" s="51">
        <f t="shared" si="1"/>
        <v>223843308.67060781</v>
      </c>
      <c r="K13" s="51">
        <f t="shared" si="1"/>
        <v>216464006.05387628</v>
      </c>
      <c r="L13" s="51">
        <f t="shared" si="1"/>
        <v>232560771.03685063</v>
      </c>
      <c r="M13" s="51">
        <f t="shared" si="1"/>
        <v>249395086.40090618</v>
      </c>
      <c r="N13" s="51">
        <f>SUM(B13:M13)</f>
        <v>2844941878.1609411</v>
      </c>
      <c r="P13" s="222"/>
      <c r="Q13" s="223"/>
    </row>
    <row r="14" spans="1:28" x14ac:dyDescent="0.25">
      <c r="B14" s="47"/>
      <c r="C14" s="47"/>
      <c r="D14" s="47"/>
      <c r="E14" s="47"/>
      <c r="F14" s="47"/>
      <c r="G14" s="47"/>
      <c r="H14" s="47"/>
      <c r="I14" s="47"/>
      <c r="J14" s="47"/>
      <c r="K14" s="47"/>
      <c r="L14" s="47"/>
      <c r="M14" s="47"/>
      <c r="N14" s="220"/>
      <c r="P14" s="221"/>
      <c r="Q14" s="223"/>
      <c r="R14" s="226"/>
      <c r="S14" s="226"/>
      <c r="T14" s="226"/>
      <c r="U14" s="226"/>
      <c r="V14" s="226"/>
      <c r="W14" s="226"/>
      <c r="X14" s="226"/>
      <c r="Y14" s="226"/>
      <c r="Z14" s="226"/>
      <c r="AA14" s="226"/>
      <c r="AB14" s="226"/>
    </row>
    <row r="15" spans="1:28" x14ac:dyDescent="0.25">
      <c r="A15" s="104" t="s">
        <v>379</v>
      </c>
      <c r="B15" s="47">
        <v>16006221.686035838</v>
      </c>
      <c r="C15" s="47">
        <v>14554412.09033714</v>
      </c>
      <c r="D15" s="47">
        <v>14527472.27268216</v>
      </c>
      <c r="E15" s="47">
        <v>12483089.009905124</v>
      </c>
      <c r="F15" s="47">
        <v>11376312.296633318</v>
      </c>
      <c r="G15" s="47">
        <v>10909941.663687881</v>
      </c>
      <c r="H15" s="47">
        <v>10776579.690240594</v>
      </c>
      <c r="I15" s="47">
        <v>11185678.165622167</v>
      </c>
      <c r="J15" s="47">
        <v>11294676.491838042</v>
      </c>
      <c r="K15" s="47">
        <v>11333976.883918718</v>
      </c>
      <c r="L15" s="47">
        <v>12620391.339671781</v>
      </c>
      <c r="M15" s="47">
        <v>13834955.983846942</v>
      </c>
      <c r="N15" s="220">
        <f>SUM(B15:M15)</f>
        <v>150903707.57441968</v>
      </c>
      <c r="P15" s="222"/>
      <c r="Q15" s="223"/>
    </row>
    <row r="16" spans="1:28" s="224" customFormat="1" x14ac:dyDescent="0.25">
      <c r="A16" s="104" t="s">
        <v>380</v>
      </c>
      <c r="B16" s="53">
        <v>242626190.28613469</v>
      </c>
      <c r="C16" s="53">
        <v>230308217.30686247</v>
      </c>
      <c r="D16" s="53">
        <v>253198229.93764821</v>
      </c>
      <c r="E16" s="53">
        <v>214347272.02704525</v>
      </c>
      <c r="F16" s="53">
        <v>219884906.89652354</v>
      </c>
      <c r="G16" s="53">
        <v>224936057.73829308</v>
      </c>
      <c r="H16" s="53">
        <v>221611669.57308105</v>
      </c>
      <c r="I16" s="53">
        <v>225702725.22409561</v>
      </c>
      <c r="J16" s="53">
        <v>228993036.17286181</v>
      </c>
      <c r="K16" s="53">
        <v>223853998.13960552</v>
      </c>
      <c r="L16" s="53">
        <v>226657684.893657</v>
      </c>
      <c r="M16" s="53">
        <v>237824389.41290572</v>
      </c>
      <c r="N16" s="53">
        <f>SUM(B16:M16)</f>
        <v>2749944377.6087141</v>
      </c>
      <c r="P16" s="222"/>
      <c r="Q16" s="223"/>
      <c r="R16" s="225"/>
      <c r="S16" s="225"/>
      <c r="T16" s="225"/>
      <c r="U16" s="225"/>
      <c r="V16" s="225"/>
      <c r="W16" s="225"/>
      <c r="X16" s="225"/>
      <c r="Y16" s="225"/>
      <c r="Z16" s="225"/>
      <c r="AA16" s="225"/>
      <c r="AB16" s="225"/>
    </row>
    <row r="17" spans="1:28" x14ac:dyDescent="0.25">
      <c r="A17" s="50" t="s">
        <v>381</v>
      </c>
      <c r="B17" s="51">
        <f t="shared" ref="B17:M17" si="2">SUM(B15:B16)</f>
        <v>258632411.97217053</v>
      </c>
      <c r="C17" s="51">
        <f t="shared" si="2"/>
        <v>244862629.3971996</v>
      </c>
      <c r="D17" s="51">
        <f t="shared" si="2"/>
        <v>267725702.21033037</v>
      </c>
      <c r="E17" s="51">
        <f t="shared" si="2"/>
        <v>226830361.03695038</v>
      </c>
      <c r="F17" s="51">
        <f t="shared" si="2"/>
        <v>231261219.19315684</v>
      </c>
      <c r="G17" s="51">
        <f t="shared" si="2"/>
        <v>235845999.40198097</v>
      </c>
      <c r="H17" s="51">
        <f t="shared" si="2"/>
        <v>232388249.26332164</v>
      </c>
      <c r="I17" s="51">
        <f t="shared" si="2"/>
        <v>236888403.38971779</v>
      </c>
      <c r="J17" s="51">
        <f t="shared" si="2"/>
        <v>240287712.66469985</v>
      </c>
      <c r="K17" s="51">
        <f t="shared" si="2"/>
        <v>235187975.02352422</v>
      </c>
      <c r="L17" s="51">
        <f t="shared" si="2"/>
        <v>239278076.23332879</v>
      </c>
      <c r="M17" s="51">
        <f t="shared" si="2"/>
        <v>251659345.39675266</v>
      </c>
      <c r="N17" s="51">
        <f>SUM(B17:M17)</f>
        <v>2900848085.1831341</v>
      </c>
      <c r="P17" s="222"/>
      <c r="Q17" s="223"/>
    </row>
    <row r="18" spans="1:28" x14ac:dyDescent="0.25">
      <c r="B18" s="47"/>
      <c r="C18" s="47"/>
      <c r="D18" s="47"/>
      <c r="E18" s="47"/>
      <c r="F18" s="47"/>
      <c r="G18" s="47"/>
      <c r="H18" s="47"/>
      <c r="I18" s="47"/>
      <c r="J18" s="47"/>
      <c r="K18" s="47"/>
      <c r="L18" s="47"/>
      <c r="M18" s="47"/>
      <c r="N18" s="220"/>
      <c r="P18" s="221"/>
      <c r="Q18" s="223"/>
      <c r="R18" s="226"/>
      <c r="S18" s="226"/>
      <c r="T18" s="226"/>
      <c r="U18" s="226"/>
      <c r="V18" s="226"/>
      <c r="W18" s="226"/>
      <c r="X18" s="226"/>
      <c r="Y18" s="226"/>
      <c r="Z18" s="226"/>
      <c r="AA18" s="226"/>
      <c r="AB18" s="226"/>
    </row>
    <row r="19" spans="1:28" x14ac:dyDescent="0.25">
      <c r="A19" s="104" t="s">
        <v>382</v>
      </c>
      <c r="B19" s="47">
        <v>1643408.8032395148</v>
      </c>
      <c r="C19" s="47">
        <v>1700372.9706279254</v>
      </c>
      <c r="D19" s="47">
        <v>1494877.6930536586</v>
      </c>
      <c r="E19" s="47">
        <v>1606817.6897527885</v>
      </c>
      <c r="F19" s="47">
        <v>1288714.4245565925</v>
      </c>
      <c r="G19" s="47">
        <v>1133764.5575422843</v>
      </c>
      <c r="H19" s="47">
        <v>1328844.6454669344</v>
      </c>
      <c r="I19" s="47">
        <v>1844898.4527236605</v>
      </c>
      <c r="J19" s="47">
        <v>1354276.1529763616</v>
      </c>
      <c r="K19" s="47">
        <v>1238751.456859499</v>
      </c>
      <c r="L19" s="47">
        <v>1301504.3060037459</v>
      </c>
      <c r="M19" s="47">
        <v>1461447.869894943</v>
      </c>
      <c r="N19" s="220">
        <f>SUM(B19:M19)</f>
        <v>17397679.022697907</v>
      </c>
      <c r="P19" s="222"/>
      <c r="Q19" s="223"/>
    </row>
    <row r="20" spans="1:28" s="224" customFormat="1" x14ac:dyDescent="0.25">
      <c r="A20" s="104" t="s">
        <v>383</v>
      </c>
      <c r="B20" s="53">
        <v>157923417.99632317</v>
      </c>
      <c r="C20" s="53">
        <v>151880322.79051653</v>
      </c>
      <c r="D20" s="53">
        <v>163321701.40747863</v>
      </c>
      <c r="E20" s="53">
        <v>145098589.53975004</v>
      </c>
      <c r="F20" s="53">
        <v>150260639.38993186</v>
      </c>
      <c r="G20" s="53">
        <v>154755153.14708531</v>
      </c>
      <c r="H20" s="53">
        <v>153969356.6079337</v>
      </c>
      <c r="I20" s="53">
        <v>159804774.5672541</v>
      </c>
      <c r="J20" s="53">
        <v>160036537.2423524</v>
      </c>
      <c r="K20" s="53">
        <v>154219237.44256884</v>
      </c>
      <c r="L20" s="53">
        <v>150530992.22768667</v>
      </c>
      <c r="M20" s="53">
        <v>152590807.18539104</v>
      </c>
      <c r="N20" s="53">
        <f>SUM(B20:M20)</f>
        <v>1854391529.5442722</v>
      </c>
      <c r="P20" s="222"/>
      <c r="Q20" s="223"/>
      <c r="R20" s="225"/>
      <c r="S20" s="225"/>
      <c r="T20" s="225"/>
      <c r="U20" s="225"/>
      <c r="V20" s="225"/>
      <c r="W20" s="225"/>
      <c r="X20" s="225"/>
      <c r="Y20" s="225"/>
      <c r="Z20" s="225"/>
      <c r="AA20" s="225"/>
      <c r="AB20" s="225"/>
    </row>
    <row r="21" spans="1:28" x14ac:dyDescent="0.25">
      <c r="A21" s="50" t="s">
        <v>384</v>
      </c>
      <c r="B21" s="51">
        <f t="shared" ref="B21:M21" si="3">SUM(B19:B20)</f>
        <v>159566826.79956269</v>
      </c>
      <c r="C21" s="51">
        <f t="shared" si="3"/>
        <v>153580695.76114446</v>
      </c>
      <c r="D21" s="51">
        <f t="shared" si="3"/>
        <v>164816579.10053229</v>
      </c>
      <c r="E21" s="51">
        <f t="shared" si="3"/>
        <v>146705407.22950283</v>
      </c>
      <c r="F21" s="51">
        <f t="shared" si="3"/>
        <v>151549353.81448844</v>
      </c>
      <c r="G21" s="51">
        <f t="shared" si="3"/>
        <v>155888917.7046276</v>
      </c>
      <c r="H21" s="51">
        <f t="shared" si="3"/>
        <v>155298201.25340062</v>
      </c>
      <c r="I21" s="51">
        <f t="shared" si="3"/>
        <v>161649673.01997775</v>
      </c>
      <c r="J21" s="51">
        <f t="shared" si="3"/>
        <v>161390813.39532876</v>
      </c>
      <c r="K21" s="51">
        <f t="shared" si="3"/>
        <v>155457988.89942834</v>
      </c>
      <c r="L21" s="51">
        <f t="shared" si="3"/>
        <v>151832496.53369042</v>
      </c>
      <c r="M21" s="51">
        <f t="shared" si="3"/>
        <v>154052255.05528599</v>
      </c>
      <c r="N21" s="51">
        <f>SUM(B21:M21)</f>
        <v>1871789208.5669703</v>
      </c>
      <c r="P21" s="222"/>
      <c r="Q21" s="223"/>
    </row>
    <row r="22" spans="1:28" x14ac:dyDescent="0.25">
      <c r="B22" s="47"/>
      <c r="C22" s="47"/>
      <c r="D22" s="47"/>
      <c r="E22" s="47"/>
      <c r="F22" s="47"/>
      <c r="G22" s="47"/>
      <c r="H22" s="47"/>
      <c r="I22" s="47"/>
      <c r="J22" s="47"/>
      <c r="K22" s="47"/>
      <c r="L22" s="47"/>
      <c r="M22" s="47"/>
      <c r="N22" s="220"/>
      <c r="P22" s="221"/>
      <c r="Q22" s="223"/>
      <c r="R22" s="226"/>
      <c r="S22" s="226"/>
      <c r="T22" s="226"/>
      <c r="U22" s="226"/>
      <c r="V22" s="226"/>
      <c r="W22" s="226"/>
      <c r="X22" s="226"/>
      <c r="Y22" s="226"/>
      <c r="Z22" s="226"/>
      <c r="AA22" s="226"/>
      <c r="AB22" s="226"/>
    </row>
    <row r="23" spans="1:28" x14ac:dyDescent="0.25">
      <c r="A23" s="104" t="s">
        <v>385</v>
      </c>
      <c r="B23" s="47">
        <v>3207751.6263176808</v>
      </c>
      <c r="C23" s="47">
        <v>3212772.7571871318</v>
      </c>
      <c r="D23" s="47">
        <v>3338472.3302491535</v>
      </c>
      <c r="E23" s="47">
        <v>2790093.047453701</v>
      </c>
      <c r="F23" s="47">
        <v>2543611.0989926946</v>
      </c>
      <c r="G23" s="47">
        <v>2368610.9838132737</v>
      </c>
      <c r="H23" s="47">
        <v>2320022.7203490054</v>
      </c>
      <c r="I23" s="47">
        <v>2221833.3105481104</v>
      </c>
      <c r="J23" s="47">
        <v>2355328.7301695701</v>
      </c>
      <c r="K23" s="47">
        <v>2389512.2268790691</v>
      </c>
      <c r="L23" s="47">
        <v>2485704.393243297</v>
      </c>
      <c r="M23" s="47">
        <v>2772832.3465231792</v>
      </c>
      <c r="N23" s="220">
        <f>SUM(B23:M23)</f>
        <v>32006545.571725868</v>
      </c>
      <c r="P23" s="222"/>
      <c r="Q23" s="223"/>
    </row>
    <row r="24" spans="1:28" s="224" customFormat="1" x14ac:dyDescent="0.25">
      <c r="A24" s="104" t="s">
        <v>386</v>
      </c>
      <c r="B24" s="53">
        <v>106810964.96045849</v>
      </c>
      <c r="C24" s="53">
        <v>109535645.65637967</v>
      </c>
      <c r="D24" s="53">
        <v>113105722.42964263</v>
      </c>
      <c r="E24" s="53">
        <v>107484890.68363167</v>
      </c>
      <c r="F24" s="53">
        <v>104923492.17517577</v>
      </c>
      <c r="G24" s="53">
        <v>108043185.79290642</v>
      </c>
      <c r="H24" s="53">
        <v>99300732.184980899</v>
      </c>
      <c r="I24" s="53">
        <v>109274124.54784101</v>
      </c>
      <c r="J24" s="53">
        <v>106753155.98269022</v>
      </c>
      <c r="K24" s="53">
        <v>109530558.52419171</v>
      </c>
      <c r="L24" s="53">
        <v>101327757.70293364</v>
      </c>
      <c r="M24" s="53">
        <v>105113610.25952415</v>
      </c>
      <c r="N24" s="53">
        <f>SUM(B24:M24)</f>
        <v>1281203840.9003561</v>
      </c>
      <c r="P24" s="222"/>
      <c r="Q24" s="223"/>
    </row>
    <row r="25" spans="1:28" x14ac:dyDescent="0.25">
      <c r="A25" s="50" t="s">
        <v>387</v>
      </c>
      <c r="B25" s="51">
        <f t="shared" ref="B25:M25" si="4">SUM(B23:B24)</f>
        <v>110018716.58677617</v>
      </c>
      <c r="C25" s="51">
        <f t="shared" si="4"/>
        <v>112748418.4135668</v>
      </c>
      <c r="D25" s="51">
        <f t="shared" si="4"/>
        <v>116444194.75989179</v>
      </c>
      <c r="E25" s="51">
        <f t="shared" si="4"/>
        <v>110274983.73108537</v>
      </c>
      <c r="F25" s="51">
        <f t="shared" si="4"/>
        <v>107467103.27416846</v>
      </c>
      <c r="G25" s="51">
        <f t="shared" si="4"/>
        <v>110411796.77671969</v>
      </c>
      <c r="H25" s="51">
        <f t="shared" si="4"/>
        <v>101620754.9053299</v>
      </c>
      <c r="I25" s="51">
        <f t="shared" si="4"/>
        <v>111495957.85838912</v>
      </c>
      <c r="J25" s="51">
        <f t="shared" si="4"/>
        <v>109108484.71285978</v>
      </c>
      <c r="K25" s="51">
        <f t="shared" si="4"/>
        <v>111920070.75107078</v>
      </c>
      <c r="L25" s="51">
        <f t="shared" si="4"/>
        <v>103813462.09617694</v>
      </c>
      <c r="M25" s="51">
        <f t="shared" si="4"/>
        <v>107886442.60604733</v>
      </c>
      <c r="N25" s="51">
        <f>SUM(N23:N24)</f>
        <v>1313210386.4720819</v>
      </c>
      <c r="P25" s="222"/>
      <c r="Q25" s="223"/>
    </row>
    <row r="26" spans="1:28" x14ac:dyDescent="0.25">
      <c r="B26" s="47"/>
      <c r="C26" s="47"/>
      <c r="D26" s="47"/>
      <c r="E26" s="47"/>
      <c r="F26" s="47"/>
      <c r="G26" s="47"/>
      <c r="H26" s="47"/>
      <c r="I26" s="47"/>
      <c r="J26" s="47"/>
      <c r="K26" s="47"/>
      <c r="L26" s="47"/>
      <c r="M26" s="47"/>
      <c r="N26" s="220"/>
      <c r="P26" s="221"/>
      <c r="Q26" s="223"/>
    </row>
    <row r="27" spans="1:28" x14ac:dyDescent="0.25">
      <c r="A27" s="50" t="s">
        <v>388</v>
      </c>
      <c r="B27" s="47">
        <v>261450.65400000001</v>
      </c>
      <c r="C27" s="47">
        <v>230414.712</v>
      </c>
      <c r="D27" s="47">
        <v>250140.027</v>
      </c>
      <c r="E27" s="47">
        <v>243224.34299999999</v>
      </c>
      <c r="F27" s="47">
        <v>403861.72200000001</v>
      </c>
      <c r="G27" s="47">
        <v>1045681.6638982329</v>
      </c>
      <c r="H27" s="47">
        <v>2328156.7911858237</v>
      </c>
      <c r="I27" s="47">
        <v>3992407.1712656985</v>
      </c>
      <c r="J27" s="47">
        <v>3525454.561617746</v>
      </c>
      <c r="K27" s="47">
        <v>1543509.81</v>
      </c>
      <c r="L27" s="47">
        <v>346375.08299999998</v>
      </c>
      <c r="M27" s="47">
        <v>205569.367</v>
      </c>
      <c r="N27" s="220">
        <f t="shared" ref="N27:N30" si="5">SUM(B27:M27)</f>
        <v>14376245.905967504</v>
      </c>
      <c r="P27" s="222"/>
      <c r="Q27" s="223"/>
    </row>
    <row r="28" spans="1:28" x14ac:dyDescent="0.25">
      <c r="A28" s="50" t="s">
        <v>389</v>
      </c>
      <c r="B28" s="47">
        <v>56535826.724061377</v>
      </c>
      <c r="C28" s="47">
        <v>49768077.763657287</v>
      </c>
      <c r="D28" s="47">
        <v>51883938.3625369</v>
      </c>
      <c r="E28" s="47">
        <v>46552219.153936379</v>
      </c>
      <c r="F28" s="47">
        <v>46341976.790178865</v>
      </c>
      <c r="G28" s="47">
        <v>50158845.914856829</v>
      </c>
      <c r="H28" s="47">
        <v>49870083.449338317</v>
      </c>
      <c r="I28" s="47">
        <v>49047738.409360357</v>
      </c>
      <c r="J28" s="47">
        <v>49884119.088857777</v>
      </c>
      <c r="K28" s="47">
        <v>48663657.419437096</v>
      </c>
      <c r="L28" s="47">
        <v>42306826.226782486</v>
      </c>
      <c r="M28" s="47">
        <v>48008249.539280318</v>
      </c>
      <c r="N28" s="220">
        <f t="shared" si="5"/>
        <v>589021558.84228396</v>
      </c>
      <c r="P28" s="222"/>
      <c r="Q28" s="223"/>
    </row>
    <row r="29" spans="1:28" s="64" customFormat="1" x14ac:dyDescent="0.25">
      <c r="A29" s="227" t="s">
        <v>390</v>
      </c>
      <c r="B29" s="47">
        <v>13164973.711563468</v>
      </c>
      <c r="C29" s="47">
        <v>15946938.001801016</v>
      </c>
      <c r="D29" s="47">
        <v>17571955.324937694</v>
      </c>
      <c r="E29" s="47">
        <v>12359719.531756025</v>
      </c>
      <c r="F29" s="47">
        <v>10076522.178438982</v>
      </c>
      <c r="G29" s="47">
        <v>8777983.3408971783</v>
      </c>
      <c r="H29" s="47">
        <v>6487316.735755275</v>
      </c>
      <c r="I29" s="47">
        <v>4976338.2230755351</v>
      </c>
      <c r="J29" s="47">
        <v>5677747.8044299232</v>
      </c>
      <c r="K29" s="47">
        <v>7995411.0430061752</v>
      </c>
      <c r="L29" s="47">
        <v>10218285.767696336</v>
      </c>
      <c r="M29" s="47">
        <v>12251337.880011858</v>
      </c>
      <c r="N29" s="177">
        <f t="shared" si="5"/>
        <v>125504529.54336946</v>
      </c>
      <c r="P29" s="222"/>
      <c r="Q29" s="223"/>
    </row>
    <row r="30" spans="1:28" x14ac:dyDescent="0.25">
      <c r="A30" s="50" t="s">
        <v>391</v>
      </c>
      <c r="B30" s="47">
        <v>787683.53272215975</v>
      </c>
      <c r="C30" s="47">
        <v>1263923.8242125495</v>
      </c>
      <c r="D30" s="47">
        <v>960067.56648471381</v>
      </c>
      <c r="E30" s="47">
        <v>790557.73014668189</v>
      </c>
      <c r="F30" s="47">
        <v>634379.45705192268</v>
      </c>
      <c r="G30" s="47">
        <v>445698.27005824522</v>
      </c>
      <c r="H30" s="47">
        <v>319578.3711874641</v>
      </c>
      <c r="I30" s="47">
        <v>274103.55462205806</v>
      </c>
      <c r="J30" s="47">
        <v>264549.5264679463</v>
      </c>
      <c r="K30" s="47">
        <v>353623.56968107546</v>
      </c>
      <c r="L30" s="47">
        <v>566991.11948924279</v>
      </c>
      <c r="M30" s="47">
        <v>783326.56778126454</v>
      </c>
      <c r="N30" s="220">
        <f t="shared" si="5"/>
        <v>7444483.0899053244</v>
      </c>
      <c r="P30" s="222"/>
      <c r="Q30" s="223"/>
    </row>
    <row r="31" spans="1:28" x14ac:dyDescent="0.25">
      <c r="B31" s="47"/>
      <c r="C31" s="47"/>
      <c r="D31" s="47"/>
      <c r="E31" s="47"/>
      <c r="F31" s="47"/>
      <c r="G31" s="47"/>
      <c r="H31" s="47"/>
      <c r="I31" s="47"/>
      <c r="J31" s="47"/>
      <c r="K31" s="47"/>
      <c r="L31" s="47"/>
      <c r="M31" s="47"/>
      <c r="N31" s="47"/>
      <c r="P31" s="221"/>
      <c r="Q31" s="223"/>
    </row>
    <row r="32" spans="1:28" x14ac:dyDescent="0.25">
      <c r="A32" s="50" t="s">
        <v>84</v>
      </c>
      <c r="B32" s="51">
        <f t="shared" ref="B32:N32" si="6">SUM(B9,B13,B17,B21,B25,B27:B30)</f>
        <v>2191007349.0492263</v>
      </c>
      <c r="C32" s="51">
        <f t="shared" si="6"/>
        <v>1988139516.0766177</v>
      </c>
      <c r="D32" s="51">
        <f t="shared" si="6"/>
        <v>2075782858.662293</v>
      </c>
      <c r="E32" s="51">
        <f t="shared" si="6"/>
        <v>1695396185.3646829</v>
      </c>
      <c r="F32" s="51">
        <f t="shared" si="6"/>
        <v>1571704391.1914868</v>
      </c>
      <c r="G32" s="51">
        <f t="shared" si="6"/>
        <v>1478564469.6037734</v>
      </c>
      <c r="H32" s="51">
        <f t="shared" si="6"/>
        <v>1421405117.2634416</v>
      </c>
      <c r="I32" s="51">
        <f t="shared" si="6"/>
        <v>1449173165.297596</v>
      </c>
      <c r="J32" s="51">
        <f t="shared" si="6"/>
        <v>1475435784.1144893</v>
      </c>
      <c r="K32" s="51">
        <f t="shared" si="6"/>
        <v>1496792902.202034</v>
      </c>
      <c r="L32" s="51">
        <f t="shared" si="6"/>
        <v>1709907442.8140571</v>
      </c>
      <c r="M32" s="51">
        <f t="shared" si="6"/>
        <v>1917721214.6008003</v>
      </c>
      <c r="N32" s="51">
        <f t="shared" si="6"/>
        <v>20471030396.240498</v>
      </c>
      <c r="O32" s="47"/>
      <c r="P32" s="222"/>
      <c r="Q32" s="223"/>
    </row>
    <row r="33" spans="1:16" x14ac:dyDescent="0.25">
      <c r="A33" s="50"/>
      <c r="B33" s="47"/>
      <c r="C33" s="47"/>
      <c r="D33" s="47"/>
      <c r="E33" s="47"/>
      <c r="F33" s="47"/>
      <c r="G33" s="47"/>
      <c r="H33" s="47"/>
      <c r="I33" s="47"/>
      <c r="J33" s="47"/>
      <c r="K33" s="47"/>
      <c r="L33" s="47"/>
      <c r="M33" s="47"/>
      <c r="N33" s="47"/>
      <c r="O33" s="47"/>
    </row>
    <row r="34" spans="1:16" x14ac:dyDescent="0.25">
      <c r="A34" s="46" t="s">
        <v>392</v>
      </c>
      <c r="B34" s="49">
        <v>-4.6113563350169584E-2</v>
      </c>
      <c r="C34" s="49">
        <v>-2.5754953220444077E-2</v>
      </c>
      <c r="D34" s="49">
        <v>-4.0435389028159463E-3</v>
      </c>
      <c r="E34" s="49">
        <v>6.1913448051895692E-3</v>
      </c>
      <c r="F34" s="49">
        <v>-2.9847861631170369E-3</v>
      </c>
      <c r="G34" s="49">
        <v>-5.0139554178950663E-3</v>
      </c>
      <c r="H34" s="49">
        <v>-6.8862058420220418E-3</v>
      </c>
      <c r="I34" s="49">
        <v>-3.3628423991421519E-2</v>
      </c>
      <c r="J34" s="49">
        <v>-9.4504103062819089E-3</v>
      </c>
      <c r="K34" s="49">
        <v>-1.1291794082005646E-3</v>
      </c>
      <c r="L34" s="49">
        <v>1.1335666977654313E-2</v>
      </c>
      <c r="M34" s="49">
        <v>-1.2905339040311214E-2</v>
      </c>
      <c r="N34" s="49">
        <v>-1.2093143111389426E-2</v>
      </c>
      <c r="P34" s="228"/>
    </row>
    <row r="35" spans="1:16" x14ac:dyDescent="0.25">
      <c r="B35" s="47"/>
      <c r="C35" s="47"/>
      <c r="D35" s="47"/>
      <c r="E35" s="47"/>
      <c r="F35" s="47"/>
      <c r="G35" s="47"/>
      <c r="H35" s="47"/>
      <c r="I35" s="47"/>
      <c r="J35" s="47"/>
      <c r="K35" s="47"/>
      <c r="L35" s="47"/>
      <c r="M35" s="47"/>
      <c r="N35" s="47"/>
    </row>
    <row r="36" spans="1:16" x14ac:dyDescent="0.25">
      <c r="A36" s="218" t="s">
        <v>393</v>
      </c>
      <c r="B36" s="47"/>
      <c r="C36" s="47"/>
      <c r="D36" s="47"/>
      <c r="E36" s="47"/>
      <c r="F36" s="47"/>
      <c r="G36" s="47"/>
      <c r="H36" s="47"/>
      <c r="I36" s="47"/>
      <c r="J36" s="47"/>
      <c r="K36" s="47"/>
      <c r="L36" s="47"/>
      <c r="M36" s="47"/>
      <c r="N36" s="47"/>
    </row>
    <row r="37" spans="1:16" x14ac:dyDescent="0.25">
      <c r="A37" s="215" t="s">
        <v>373</v>
      </c>
      <c r="B37" s="219">
        <f t="shared" ref="B37:M37" si="7">B7</f>
        <v>42736</v>
      </c>
      <c r="C37" s="219">
        <f t="shared" si="7"/>
        <v>42767</v>
      </c>
      <c r="D37" s="219">
        <f t="shared" si="7"/>
        <v>42795</v>
      </c>
      <c r="E37" s="219">
        <f t="shared" si="7"/>
        <v>42826</v>
      </c>
      <c r="F37" s="219">
        <f t="shared" si="7"/>
        <v>42856</v>
      </c>
      <c r="G37" s="219">
        <f t="shared" si="7"/>
        <v>42887</v>
      </c>
      <c r="H37" s="219">
        <f t="shared" si="7"/>
        <v>42917</v>
      </c>
      <c r="I37" s="219">
        <f t="shared" si="7"/>
        <v>42948</v>
      </c>
      <c r="J37" s="219">
        <f t="shared" si="7"/>
        <v>42979</v>
      </c>
      <c r="K37" s="219">
        <f t="shared" si="7"/>
        <v>43009</v>
      </c>
      <c r="L37" s="219">
        <f t="shared" si="7"/>
        <v>43040</v>
      </c>
      <c r="M37" s="219">
        <f t="shared" si="7"/>
        <v>43070</v>
      </c>
      <c r="N37" s="45" t="s">
        <v>374</v>
      </c>
    </row>
    <row r="38" spans="1:16" x14ac:dyDescent="0.25">
      <c r="A38" s="50" t="s">
        <v>123</v>
      </c>
      <c r="B38" s="47">
        <v>6167178.5480000004</v>
      </c>
      <c r="C38" s="47">
        <v>6496896.8389999997</v>
      </c>
      <c r="D38" s="47">
        <v>6381715.2470000004</v>
      </c>
      <c r="E38" s="47">
        <v>5869486.3530000001</v>
      </c>
      <c r="F38" s="47">
        <v>6417645.8229999999</v>
      </c>
      <c r="G38" s="47">
        <v>5948139.5710000005</v>
      </c>
      <c r="H38" s="47">
        <v>5603974.716</v>
      </c>
      <c r="I38" s="47">
        <v>6166496.4989999998</v>
      </c>
      <c r="J38" s="47">
        <v>5741176.2850000001</v>
      </c>
      <c r="K38" s="47">
        <v>6157825.6359999999</v>
      </c>
      <c r="L38" s="47">
        <v>5712703.4900000002</v>
      </c>
      <c r="M38" s="47">
        <v>6172147.8329999996</v>
      </c>
      <c r="N38" s="47">
        <f>SUM(B38:M38)</f>
        <v>72835386.840000004</v>
      </c>
    </row>
    <row r="39" spans="1:16" x14ac:dyDescent="0.25">
      <c r="A39" s="50" t="s">
        <v>394</v>
      </c>
      <c r="B39" s="47">
        <v>44941413.318000004</v>
      </c>
      <c r="C39" s="47">
        <v>57077216.847000003</v>
      </c>
      <c r="D39" s="47">
        <v>47641471.173</v>
      </c>
      <c r="E39" s="47">
        <v>53676137.343000002</v>
      </c>
      <c r="F39" s="47">
        <v>49111634.311999999</v>
      </c>
      <c r="G39" s="47">
        <v>52102885.515000001</v>
      </c>
      <c r="H39" s="47">
        <v>50982145.237999998</v>
      </c>
      <c r="I39" s="47">
        <v>55577022.233000003</v>
      </c>
      <c r="J39" s="47">
        <v>55220358.689999998</v>
      </c>
      <c r="K39" s="47">
        <v>53158183.479000002</v>
      </c>
      <c r="L39" s="47">
        <v>55187671.693000004</v>
      </c>
      <c r="M39" s="47">
        <v>49183661.733000003</v>
      </c>
      <c r="N39" s="47">
        <f>SUM(B39:M39)</f>
        <v>623859801.574</v>
      </c>
    </row>
    <row r="40" spans="1:16" x14ac:dyDescent="0.25">
      <c r="A40" s="50" t="s">
        <v>395</v>
      </c>
      <c r="B40" s="47">
        <v>2400</v>
      </c>
      <c r="C40" s="47">
        <v>3600</v>
      </c>
      <c r="D40" s="47">
        <v>3000</v>
      </c>
      <c r="E40" s="47">
        <v>2400</v>
      </c>
      <c r="F40" s="47">
        <v>3000</v>
      </c>
      <c r="G40" s="47">
        <v>442800</v>
      </c>
      <c r="H40" s="47">
        <v>526200</v>
      </c>
      <c r="I40" s="47">
        <v>1019400</v>
      </c>
      <c r="J40" s="47">
        <v>791400</v>
      </c>
      <c r="K40" s="47">
        <v>672600</v>
      </c>
      <c r="L40" s="47">
        <v>325800</v>
      </c>
      <c r="M40" s="47">
        <v>3000</v>
      </c>
      <c r="N40" s="47">
        <f>SUM(B40:M40)</f>
        <v>3795600</v>
      </c>
    </row>
    <row r="41" spans="1:16" x14ac:dyDescent="0.25">
      <c r="A41" s="50"/>
      <c r="B41" s="47"/>
      <c r="C41" s="47"/>
      <c r="D41" s="47"/>
      <c r="E41" s="47"/>
      <c r="F41" s="47"/>
      <c r="G41" s="47"/>
      <c r="H41" s="47"/>
      <c r="I41" s="47"/>
      <c r="J41" s="47"/>
      <c r="K41" s="47"/>
      <c r="L41" s="47"/>
      <c r="M41" s="47"/>
      <c r="N41" s="47"/>
    </row>
    <row r="42" spans="1:16" x14ac:dyDescent="0.25">
      <c r="A42" s="50" t="s">
        <v>84</v>
      </c>
      <c r="B42" s="51">
        <f t="shared" ref="B42:N42" si="8">SUM(B38:B40)</f>
        <v>51110991.866000004</v>
      </c>
      <c r="C42" s="51">
        <f t="shared" si="8"/>
        <v>63577713.686000004</v>
      </c>
      <c r="D42" s="51">
        <f t="shared" si="8"/>
        <v>54026186.420000002</v>
      </c>
      <c r="E42" s="51">
        <f t="shared" si="8"/>
        <v>59548023.696000002</v>
      </c>
      <c r="F42" s="51">
        <f t="shared" si="8"/>
        <v>55532280.134999998</v>
      </c>
      <c r="G42" s="51">
        <f t="shared" si="8"/>
        <v>58493825.086000003</v>
      </c>
      <c r="H42" s="51">
        <f t="shared" si="8"/>
        <v>57112319.953999996</v>
      </c>
      <c r="I42" s="51">
        <f t="shared" si="8"/>
        <v>62762918.732000001</v>
      </c>
      <c r="J42" s="51">
        <f t="shared" si="8"/>
        <v>61752934.974999994</v>
      </c>
      <c r="K42" s="51">
        <f t="shared" si="8"/>
        <v>59988609.115000002</v>
      </c>
      <c r="L42" s="51">
        <f t="shared" si="8"/>
        <v>61226175.183000006</v>
      </c>
      <c r="M42" s="51">
        <f t="shared" si="8"/>
        <v>55358809.566</v>
      </c>
      <c r="N42" s="51">
        <f t="shared" si="8"/>
        <v>700490788.41400003</v>
      </c>
    </row>
    <row r="43" spans="1:16" x14ac:dyDescent="0.25">
      <c r="B43" s="47"/>
      <c r="C43" s="47"/>
      <c r="D43" s="47"/>
      <c r="E43" s="47"/>
      <c r="F43" s="47"/>
      <c r="G43" s="47"/>
      <c r="H43" s="47"/>
      <c r="I43" s="47"/>
      <c r="J43" s="47"/>
      <c r="K43" s="47"/>
      <c r="L43" s="47"/>
      <c r="M43" s="47"/>
      <c r="N43" s="47"/>
    </row>
    <row r="44" spans="1:16" x14ac:dyDescent="0.25">
      <c r="B44" s="47"/>
      <c r="C44" s="47"/>
      <c r="D44" s="47"/>
      <c r="E44" s="47"/>
      <c r="F44" s="47"/>
      <c r="G44" s="47"/>
      <c r="H44" s="47"/>
      <c r="I44" s="47"/>
      <c r="J44" s="47"/>
      <c r="K44" s="47"/>
      <c r="L44" s="47"/>
      <c r="M44" s="47"/>
      <c r="N44" s="47"/>
    </row>
    <row r="45" spans="1:16" s="87" customFormat="1" ht="13.8" thickBot="1" x14ac:dyDescent="0.3">
      <c r="A45" s="229" t="s">
        <v>396</v>
      </c>
      <c r="B45" s="52">
        <f t="shared" ref="B45:N45" si="9">B42+B32</f>
        <v>2242118340.9152265</v>
      </c>
      <c r="C45" s="52">
        <f t="shared" si="9"/>
        <v>2051717229.7626178</v>
      </c>
      <c r="D45" s="52">
        <f t="shared" si="9"/>
        <v>2129809045.082293</v>
      </c>
      <c r="E45" s="52">
        <f t="shared" si="9"/>
        <v>1754944209.060683</v>
      </c>
      <c r="F45" s="52">
        <f t="shared" si="9"/>
        <v>1627236671.3264868</v>
      </c>
      <c r="G45" s="52">
        <f t="shared" si="9"/>
        <v>1537058294.6897733</v>
      </c>
      <c r="H45" s="52">
        <f t="shared" si="9"/>
        <v>1478517437.2174416</v>
      </c>
      <c r="I45" s="52">
        <f t="shared" si="9"/>
        <v>1511936084.0295961</v>
      </c>
      <c r="J45" s="52">
        <f t="shared" si="9"/>
        <v>1537188719.0894892</v>
      </c>
      <c r="K45" s="52">
        <f t="shared" si="9"/>
        <v>1556781511.317034</v>
      </c>
      <c r="L45" s="52">
        <f t="shared" si="9"/>
        <v>1771133617.9970572</v>
      </c>
      <c r="M45" s="52">
        <f t="shared" si="9"/>
        <v>1973080024.1668003</v>
      </c>
      <c r="N45" s="52">
        <f t="shared" si="9"/>
        <v>21171521184.654499</v>
      </c>
    </row>
    <row r="46" spans="1:16" ht="15.6" thickTop="1" x14ac:dyDescent="0.4">
      <c r="B46" s="230"/>
      <c r="C46" s="230"/>
      <c r="D46" s="230"/>
      <c r="E46" s="230"/>
      <c r="F46" s="230"/>
      <c r="G46" s="230"/>
      <c r="H46" s="230"/>
      <c r="I46" s="230"/>
      <c r="J46" s="230"/>
      <c r="K46" s="230"/>
      <c r="L46" s="230"/>
      <c r="M46" s="230"/>
      <c r="N46" s="230"/>
    </row>
    <row r="47" spans="1:16" x14ac:dyDescent="0.25">
      <c r="B47" s="47"/>
      <c r="C47" s="47"/>
      <c r="D47" s="47"/>
      <c r="E47" s="47"/>
      <c r="F47" s="47"/>
      <c r="G47" s="47"/>
      <c r="H47" s="47"/>
      <c r="I47" s="47"/>
    </row>
    <row r="48" spans="1:16" x14ac:dyDescent="0.25">
      <c r="B48" s="47"/>
      <c r="C48" s="47"/>
      <c r="D48" s="47"/>
      <c r="E48" s="47"/>
      <c r="F48" s="47"/>
      <c r="G48" s="47"/>
      <c r="H48" s="47"/>
      <c r="I48" s="47"/>
    </row>
    <row r="49" spans="2:9" x14ac:dyDescent="0.25">
      <c r="B49" s="47"/>
      <c r="C49" s="47"/>
      <c r="D49" s="47"/>
      <c r="E49" s="47"/>
      <c r="F49" s="47"/>
      <c r="G49" s="47"/>
      <c r="H49" s="47"/>
      <c r="I49" s="47"/>
    </row>
    <row r="50" spans="2:9" x14ac:dyDescent="0.25">
      <c r="B50" s="47"/>
      <c r="C50" s="47"/>
      <c r="D50" s="47"/>
      <c r="E50" s="47"/>
      <c r="F50" s="47"/>
      <c r="G50" s="47"/>
      <c r="H50" s="47"/>
      <c r="I50" s="47"/>
    </row>
    <row r="51" spans="2:9" x14ac:dyDescent="0.25">
      <c r="B51" s="47"/>
      <c r="C51" s="47"/>
      <c r="D51" s="47"/>
      <c r="E51" s="47"/>
      <c r="F51" s="47"/>
      <c r="G51" s="47"/>
      <c r="H51" s="47"/>
      <c r="I51" s="47"/>
    </row>
    <row r="52" spans="2:9" x14ac:dyDescent="0.25">
      <c r="B52" s="47"/>
      <c r="C52" s="47"/>
      <c r="D52" s="47"/>
      <c r="E52" s="47"/>
      <c r="F52" s="47"/>
      <c r="G52" s="47"/>
      <c r="H52" s="47"/>
      <c r="I52" s="47"/>
    </row>
    <row r="54" spans="2:9" x14ac:dyDescent="0.25">
      <c r="B54" s="47"/>
      <c r="C54" s="47"/>
      <c r="D54" s="47"/>
      <c r="E54" s="47"/>
      <c r="F54" s="47"/>
      <c r="G54" s="47"/>
      <c r="H54" s="47"/>
      <c r="I54" s="47"/>
    </row>
    <row r="55" spans="2:9" x14ac:dyDescent="0.25">
      <c r="B55" s="47"/>
      <c r="C55" s="47"/>
      <c r="D55" s="47"/>
      <c r="E55" s="47"/>
      <c r="F55" s="47"/>
      <c r="G55" s="47"/>
      <c r="H55" s="47"/>
      <c r="I55" s="47"/>
    </row>
  </sheetData>
  <printOptions horizontalCentered="1"/>
  <pageMargins left="0.75" right="0.75" top="1" bottom="1" header="0.5" footer="0.5"/>
  <pageSetup scale="51" orientation="landscape" r:id="rId1"/>
  <headerFooter alignWithMargins="0">
    <oddHeader>&amp;RAdvice No. 2018-xx
Workpaper No. 23</oddHeader>
    <oddFooter xml:space="preserve">&amp;L&amp;F 
&amp;A&amp;R&amp;D
</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U41"/>
  <sheetViews>
    <sheetView showGridLines="0" zoomScaleNormal="100" workbookViewId="0">
      <selection activeCell="C48" sqref="C48"/>
    </sheetView>
  </sheetViews>
  <sheetFormatPr defaultColWidth="8.88671875" defaultRowHeight="13.2" x14ac:dyDescent="0.25"/>
  <cols>
    <col min="1" max="1" width="5.33203125" style="118" customWidth="1"/>
    <col min="2" max="2" width="34.109375" style="118" bestFit="1" customWidth="1"/>
    <col min="3" max="3" width="15.33203125" style="118" customWidth="1"/>
    <col min="4" max="4" width="3.33203125" style="118" customWidth="1"/>
    <col min="5" max="7" width="15.33203125" style="118" customWidth="1"/>
    <col min="8" max="8" width="14" style="118" customWidth="1"/>
    <col min="9" max="9" width="14.33203125" style="118" customWidth="1"/>
    <col min="10" max="10" width="11.88671875" style="118" customWidth="1"/>
    <col min="11" max="11" width="14.44140625" style="118" customWidth="1"/>
    <col min="12" max="12" width="12.5546875" style="118" customWidth="1"/>
    <col min="13" max="15" width="15.33203125" style="118" customWidth="1"/>
    <col min="16" max="16" width="12.44140625" style="118" customWidth="1"/>
    <col min="17" max="17" width="15.33203125" style="118" customWidth="1"/>
    <col min="18" max="16384" width="8.88671875" style="118"/>
  </cols>
  <sheetData>
    <row r="1" spans="1:21" x14ac:dyDescent="0.25">
      <c r="A1" s="498" t="s">
        <v>0</v>
      </c>
      <c r="B1" s="498"/>
      <c r="C1" s="498"/>
      <c r="D1" s="498"/>
      <c r="E1" s="498"/>
      <c r="F1" s="498"/>
      <c r="G1" s="498"/>
      <c r="H1" s="498"/>
      <c r="I1" s="498"/>
      <c r="J1" s="498"/>
      <c r="K1" s="498"/>
      <c r="L1" s="498"/>
      <c r="M1" s="498"/>
      <c r="N1" s="498"/>
      <c r="O1" s="498"/>
      <c r="P1" s="498"/>
      <c r="Q1" s="498"/>
    </row>
    <row r="2" spans="1:21" x14ac:dyDescent="0.25">
      <c r="A2" s="498" t="s">
        <v>206</v>
      </c>
      <c r="B2" s="498"/>
      <c r="C2" s="498"/>
      <c r="D2" s="498"/>
      <c r="E2" s="498"/>
      <c r="F2" s="498"/>
      <c r="G2" s="498"/>
      <c r="H2" s="498"/>
      <c r="I2" s="498"/>
      <c r="J2" s="498"/>
      <c r="K2" s="498"/>
      <c r="L2" s="498"/>
      <c r="M2" s="498"/>
      <c r="N2" s="498"/>
      <c r="O2" s="498"/>
      <c r="P2" s="498"/>
      <c r="Q2" s="498"/>
    </row>
    <row r="3" spans="1:21" x14ac:dyDescent="0.25">
      <c r="A3" s="498" t="s">
        <v>207</v>
      </c>
      <c r="B3" s="498"/>
      <c r="C3" s="498"/>
      <c r="D3" s="498"/>
      <c r="E3" s="498"/>
      <c r="F3" s="498"/>
      <c r="G3" s="498"/>
      <c r="H3" s="498"/>
      <c r="I3" s="498"/>
      <c r="J3" s="498"/>
      <c r="K3" s="498"/>
      <c r="L3" s="498"/>
      <c r="M3" s="498"/>
      <c r="N3" s="498"/>
      <c r="O3" s="498"/>
      <c r="P3" s="498"/>
      <c r="Q3" s="498"/>
    </row>
    <row r="4" spans="1:21" x14ac:dyDescent="0.25">
      <c r="A4" s="498" t="s">
        <v>208</v>
      </c>
      <c r="B4" s="498"/>
      <c r="C4" s="498"/>
      <c r="D4" s="498"/>
      <c r="E4" s="498"/>
      <c r="F4" s="498"/>
      <c r="G4" s="498"/>
      <c r="H4" s="498"/>
      <c r="I4" s="498"/>
      <c r="J4" s="498"/>
      <c r="K4" s="498"/>
      <c r="L4" s="498"/>
      <c r="M4" s="498"/>
      <c r="N4" s="498"/>
      <c r="O4" s="498"/>
      <c r="P4" s="498"/>
      <c r="Q4" s="498"/>
    </row>
    <row r="6" spans="1:21" ht="39.6" x14ac:dyDescent="0.25">
      <c r="A6" s="119" t="s">
        <v>56</v>
      </c>
      <c r="B6" s="119" t="s">
        <v>209</v>
      </c>
      <c r="C6" s="119" t="s">
        <v>210</v>
      </c>
      <c r="D6" s="119"/>
      <c r="E6" s="119" t="s">
        <v>211</v>
      </c>
      <c r="F6" s="119" t="s">
        <v>212</v>
      </c>
      <c r="G6" s="119" t="s">
        <v>213</v>
      </c>
      <c r="H6" s="119" t="s">
        <v>214</v>
      </c>
      <c r="I6" s="119" t="s">
        <v>215</v>
      </c>
      <c r="J6" s="119" t="s">
        <v>216</v>
      </c>
      <c r="K6" s="119" t="s">
        <v>217</v>
      </c>
      <c r="L6" s="119" t="s">
        <v>218</v>
      </c>
      <c r="M6" s="119" t="s">
        <v>219</v>
      </c>
      <c r="N6" s="119" t="s">
        <v>220</v>
      </c>
      <c r="O6" s="119" t="s">
        <v>221</v>
      </c>
      <c r="P6" s="119" t="s">
        <v>222</v>
      </c>
      <c r="Q6" s="119" t="s">
        <v>223</v>
      </c>
    </row>
    <row r="7" spans="1:21" x14ac:dyDescent="0.25">
      <c r="A7" s="120"/>
      <c r="B7" s="121" t="s">
        <v>9</v>
      </c>
      <c r="C7" s="121" t="s">
        <v>10</v>
      </c>
      <c r="D7" s="121"/>
      <c r="E7" s="121" t="s">
        <v>11</v>
      </c>
      <c r="F7" s="121" t="s">
        <v>12</v>
      </c>
      <c r="G7" s="121" t="s">
        <v>13</v>
      </c>
      <c r="H7" s="121" t="s">
        <v>67</v>
      </c>
      <c r="I7" s="121" t="s">
        <v>68</v>
      </c>
      <c r="J7" s="121" t="s">
        <v>69</v>
      </c>
      <c r="K7" s="121" t="s">
        <v>70</v>
      </c>
      <c r="L7" s="121" t="s">
        <v>71</v>
      </c>
      <c r="M7" s="121" t="s">
        <v>72</v>
      </c>
      <c r="N7" s="121" t="s">
        <v>73</v>
      </c>
      <c r="O7" s="121" t="s">
        <v>74</v>
      </c>
      <c r="P7" s="121" t="s">
        <v>75</v>
      </c>
      <c r="Q7" s="121" t="s">
        <v>224</v>
      </c>
    </row>
    <row r="8" spans="1:21" x14ac:dyDescent="0.25">
      <c r="C8" s="122"/>
      <c r="E8" s="122"/>
      <c r="F8" s="122"/>
      <c r="G8" s="122"/>
      <c r="H8" s="122"/>
      <c r="I8" s="122"/>
      <c r="J8" s="122"/>
      <c r="K8" s="122"/>
      <c r="L8" s="122"/>
      <c r="M8" s="122"/>
      <c r="N8" s="122"/>
      <c r="O8" s="122"/>
      <c r="P8" s="122"/>
      <c r="Q8" s="122"/>
    </row>
    <row r="9" spans="1:21" x14ac:dyDescent="0.25">
      <c r="A9" s="123">
        <v>1</v>
      </c>
      <c r="B9" s="124" t="s">
        <v>120</v>
      </c>
      <c r="C9" s="125">
        <v>22311829039.999996</v>
      </c>
      <c r="D9" s="126"/>
      <c r="E9" s="125">
        <v>11362694034.5944</v>
      </c>
      <c r="F9" s="125">
        <v>2983833723.3713889</v>
      </c>
      <c r="G9" s="125">
        <v>3080584885.4856691</v>
      </c>
      <c r="H9" s="125">
        <v>2051022389.543107</v>
      </c>
      <c r="I9" s="125">
        <v>1342870567.1184549</v>
      </c>
      <c r="J9" s="125">
        <v>4594563.3633324662</v>
      </c>
      <c r="K9" s="125">
        <v>124979540.86316925</v>
      </c>
      <c r="L9" s="125">
        <v>639599439.09802258</v>
      </c>
      <c r="M9" s="125">
        <v>632887813.72208166</v>
      </c>
      <c r="N9" s="125">
        <v>0</v>
      </c>
      <c r="O9" s="125">
        <v>0</v>
      </c>
      <c r="P9" s="125">
        <v>81534389.017231286</v>
      </c>
      <c r="Q9" s="125">
        <v>7227693.8231415441</v>
      </c>
      <c r="R9" s="127"/>
      <c r="S9" s="128"/>
      <c r="T9" s="128"/>
      <c r="U9" s="128"/>
    </row>
    <row r="10" spans="1:21" x14ac:dyDescent="0.25">
      <c r="A10" s="123">
        <f>+A9+1</f>
        <v>2</v>
      </c>
      <c r="B10" s="124" t="s">
        <v>225</v>
      </c>
      <c r="C10" s="125">
        <v>3941657.8585261339</v>
      </c>
      <c r="D10" s="126"/>
      <c r="E10" s="125">
        <v>2401760.8159533199</v>
      </c>
      <c r="F10" s="125">
        <v>483797.35950569448</v>
      </c>
      <c r="G10" s="125">
        <v>452472.55815379717</v>
      </c>
      <c r="H10" s="125">
        <v>261562.891393383</v>
      </c>
      <c r="I10" s="125">
        <v>179157.07260351363</v>
      </c>
      <c r="J10" s="125">
        <v>4.0419526549894496</v>
      </c>
      <c r="K10" s="125">
        <v>0</v>
      </c>
      <c r="L10" s="125">
        <v>80420.565981487191</v>
      </c>
      <c r="M10" s="125">
        <v>67179.705291231017</v>
      </c>
      <c r="N10" s="125">
        <v>0</v>
      </c>
      <c r="O10" s="125">
        <v>0</v>
      </c>
      <c r="P10" s="125">
        <v>13772.381425311305</v>
      </c>
      <c r="Q10" s="125">
        <v>1530.4662657410647</v>
      </c>
      <c r="R10" s="128"/>
      <c r="S10" s="128"/>
      <c r="T10" s="128"/>
      <c r="U10" s="128"/>
    </row>
    <row r="11" spans="1:21" x14ac:dyDescent="0.25">
      <c r="A11" s="123">
        <f t="shared" ref="A11:A30" si="0">+A10+1</f>
        <v>3</v>
      </c>
      <c r="B11" s="129" t="s">
        <v>226</v>
      </c>
      <c r="C11" s="130">
        <f>SUM(E11:Q11)</f>
        <v>1.0000000000000002</v>
      </c>
      <c r="D11" s="131"/>
      <c r="E11" s="130">
        <f t="shared" ref="E11:Q11" si="1">(E9/$C$9*$C$12+E10/$C$10*$C$13)</f>
        <v>0.53428267414961672</v>
      </c>
      <c r="F11" s="130">
        <f t="shared" si="1"/>
        <v>0.13098483852655646</v>
      </c>
      <c r="G11" s="130">
        <f t="shared" si="1"/>
        <v>0.13225029791791532</v>
      </c>
      <c r="H11" s="130">
        <f t="shared" si="1"/>
        <v>8.5533651911442882E-2</v>
      </c>
      <c r="I11" s="130">
        <f t="shared" si="1"/>
        <v>5.6502917113085652E-2</v>
      </c>
      <c r="J11" s="130">
        <f t="shared" si="1"/>
        <v>1.5470011013980859E-4</v>
      </c>
      <c r="K11" s="130">
        <f t="shared" si="1"/>
        <v>4.2011193022020825E-3</v>
      </c>
      <c r="L11" s="130">
        <f t="shared" si="1"/>
        <v>2.6600468875824963E-2</v>
      </c>
      <c r="M11" s="130">
        <f t="shared" si="1"/>
        <v>2.5535058472508355E-2</v>
      </c>
      <c r="N11" s="130">
        <f t="shared" si="1"/>
        <v>0</v>
      </c>
      <c r="O11" s="130">
        <f t="shared" si="1"/>
        <v>0</v>
      </c>
      <c r="P11" s="130">
        <f t="shared" si="1"/>
        <v>3.614248664337222E-3</v>
      </c>
      <c r="Q11" s="130">
        <f t="shared" si="1"/>
        <v>3.4002495637072092E-4</v>
      </c>
      <c r="R11" s="128"/>
      <c r="S11" s="128"/>
      <c r="T11" s="128"/>
      <c r="U11" s="128"/>
    </row>
    <row r="12" spans="1:21" x14ac:dyDescent="0.25">
      <c r="A12" s="123">
        <f t="shared" si="0"/>
        <v>4</v>
      </c>
      <c r="B12" s="132" t="s">
        <v>227</v>
      </c>
      <c r="C12" s="133">
        <v>0.75</v>
      </c>
      <c r="D12" s="128"/>
      <c r="E12" s="134"/>
      <c r="F12" s="134"/>
      <c r="G12" s="134"/>
      <c r="H12" s="134"/>
      <c r="I12" s="134"/>
      <c r="J12" s="134"/>
      <c r="K12" s="134"/>
      <c r="L12" s="134"/>
      <c r="M12" s="134"/>
      <c r="N12" s="134"/>
      <c r="O12" s="134"/>
      <c r="P12" s="134"/>
      <c r="Q12" s="134"/>
      <c r="R12" s="128"/>
      <c r="S12" s="128"/>
      <c r="T12" s="128"/>
      <c r="U12" s="128"/>
    </row>
    <row r="13" spans="1:21" x14ac:dyDescent="0.25">
      <c r="A13" s="123">
        <f t="shared" si="0"/>
        <v>5</v>
      </c>
      <c r="B13" s="132" t="s">
        <v>228</v>
      </c>
      <c r="C13" s="133">
        <v>0.25</v>
      </c>
      <c r="D13" s="128"/>
      <c r="E13" s="134"/>
      <c r="F13" s="134"/>
      <c r="G13" s="134"/>
      <c r="H13" s="134"/>
      <c r="I13" s="134"/>
      <c r="J13" s="134"/>
      <c r="K13" s="134"/>
      <c r="L13" s="134"/>
      <c r="M13" s="134"/>
      <c r="N13" s="134"/>
      <c r="O13" s="134"/>
      <c r="P13" s="134"/>
      <c r="Q13" s="134"/>
      <c r="R13" s="128"/>
      <c r="S13" s="128"/>
      <c r="T13" s="128"/>
      <c r="U13" s="128"/>
    </row>
    <row r="14" spans="1:21" x14ac:dyDescent="0.25">
      <c r="A14" s="123">
        <f t="shared" si="0"/>
        <v>6</v>
      </c>
      <c r="C14" s="134"/>
      <c r="D14" s="128"/>
      <c r="E14" s="134"/>
      <c r="F14" s="134"/>
      <c r="G14" s="134"/>
      <c r="H14" s="134"/>
      <c r="I14" s="134"/>
      <c r="J14" s="134"/>
      <c r="K14" s="134"/>
      <c r="L14" s="134"/>
      <c r="M14" s="134"/>
      <c r="N14" s="134"/>
      <c r="O14" s="134"/>
      <c r="P14" s="134"/>
      <c r="Q14" s="134"/>
      <c r="R14" s="128"/>
      <c r="S14" s="128"/>
      <c r="T14" s="128"/>
      <c r="U14" s="128"/>
    </row>
    <row r="15" spans="1:21" ht="12.75" customHeight="1" x14ac:dyDescent="0.25">
      <c r="A15" s="123">
        <f t="shared" si="0"/>
        <v>7</v>
      </c>
      <c r="B15" s="129" t="s">
        <v>229</v>
      </c>
      <c r="C15" s="134">
        <f>SUM(E15:Q15)</f>
        <v>2181097855.6679406</v>
      </c>
      <c r="D15" s="128"/>
      <c r="E15" s="134">
        <v>1241419786.2327406</v>
      </c>
      <c r="F15" s="134">
        <v>276117159.69454533</v>
      </c>
      <c r="G15" s="134">
        <v>260540539.01692268</v>
      </c>
      <c r="H15" s="134">
        <v>158040918.3157272</v>
      </c>
      <c r="I15" s="134">
        <v>107574272.6431451</v>
      </c>
      <c r="J15" s="134">
        <v>445881.34350446798</v>
      </c>
      <c r="K15" s="134">
        <v>11369267.922432896</v>
      </c>
      <c r="L15" s="134">
        <v>48472320.971117258</v>
      </c>
      <c r="M15" s="134">
        <v>43904812.493349552</v>
      </c>
      <c r="N15" s="134">
        <v>1196381.2736376822</v>
      </c>
      <c r="O15" s="134">
        <v>12007707.016380146</v>
      </c>
      <c r="P15" s="134">
        <v>19260219.539835766</v>
      </c>
      <c r="Q15" s="134">
        <v>748589.2046017223</v>
      </c>
      <c r="R15" s="128"/>
      <c r="S15" s="128"/>
      <c r="T15" s="128"/>
      <c r="U15" s="128"/>
    </row>
    <row r="16" spans="1:21" ht="12.75" customHeight="1" x14ac:dyDescent="0.25">
      <c r="A16" s="123">
        <f t="shared" si="0"/>
        <v>8</v>
      </c>
      <c r="B16" s="124"/>
      <c r="C16" s="128"/>
      <c r="D16" s="128"/>
      <c r="E16" s="128"/>
      <c r="F16" s="128"/>
      <c r="G16" s="128"/>
      <c r="H16" s="128"/>
      <c r="I16" s="128"/>
      <c r="J16" s="128"/>
      <c r="K16" s="128"/>
      <c r="L16" s="128"/>
      <c r="M16" s="128"/>
      <c r="N16" s="128"/>
      <c r="O16" s="128"/>
      <c r="P16" s="128"/>
      <c r="Q16" s="128"/>
      <c r="R16" s="128"/>
      <c r="S16" s="128"/>
      <c r="T16" s="128"/>
      <c r="U16" s="128"/>
    </row>
    <row r="17" spans="1:21" ht="12.75" customHeight="1" x14ac:dyDescent="0.25">
      <c r="A17" s="123">
        <f t="shared" si="0"/>
        <v>9</v>
      </c>
      <c r="B17" s="124" t="s">
        <v>230</v>
      </c>
      <c r="C17" s="134">
        <f>SUM(E17:Q17)</f>
        <v>111225825.98513673</v>
      </c>
      <c r="D17" s="128"/>
      <c r="E17" s="134">
        <v>60792526.492355719</v>
      </c>
      <c r="F17" s="134">
        <v>16929189.203066148</v>
      </c>
      <c r="G17" s="134">
        <v>11900165.035182636</v>
      </c>
      <c r="H17" s="134">
        <v>7202400.4051362295</v>
      </c>
      <c r="I17" s="134">
        <v>5549720.1749180267</v>
      </c>
      <c r="J17" s="134">
        <v>22319.875382678936</v>
      </c>
      <c r="K17" s="134">
        <v>479441.21714901226</v>
      </c>
      <c r="L17" s="134">
        <v>2170923.4248753381</v>
      </c>
      <c r="M17" s="134">
        <v>4835975.8716102857</v>
      </c>
      <c r="N17" s="134">
        <v>2850.6248341625537</v>
      </c>
      <c r="O17" s="134">
        <v>875638.69411477575</v>
      </c>
      <c r="P17" s="134">
        <v>425733.74896333064</v>
      </c>
      <c r="Q17" s="134">
        <v>38941.217548381959</v>
      </c>
      <c r="R17" s="128"/>
      <c r="S17" s="128"/>
      <c r="T17" s="128"/>
      <c r="U17" s="128"/>
    </row>
    <row r="18" spans="1:21" x14ac:dyDescent="0.25">
      <c r="A18" s="123">
        <f t="shared" si="0"/>
        <v>10</v>
      </c>
      <c r="C18" s="134"/>
      <c r="D18" s="128"/>
      <c r="E18" s="128"/>
      <c r="F18" s="128"/>
      <c r="G18" s="128"/>
      <c r="H18" s="128"/>
      <c r="I18" s="128"/>
      <c r="J18" s="128"/>
      <c r="K18" s="128"/>
      <c r="L18" s="128"/>
      <c r="M18" s="128"/>
      <c r="N18" s="128"/>
      <c r="O18" s="128"/>
      <c r="P18" s="128"/>
      <c r="Q18" s="128"/>
      <c r="R18" s="128"/>
      <c r="S18" s="128"/>
      <c r="T18" s="128"/>
      <c r="U18" s="128"/>
    </row>
    <row r="19" spans="1:21" x14ac:dyDescent="0.25">
      <c r="A19" s="123">
        <f t="shared" si="0"/>
        <v>11</v>
      </c>
      <c r="B19" s="124" t="s">
        <v>231</v>
      </c>
      <c r="C19" s="134">
        <v>586320618.98403943</v>
      </c>
      <c r="D19" s="128"/>
      <c r="E19" s="134"/>
      <c r="F19" s="134"/>
      <c r="G19" s="134"/>
      <c r="H19" s="134"/>
      <c r="I19" s="134"/>
      <c r="J19" s="134"/>
      <c r="K19" s="134"/>
      <c r="L19" s="134"/>
      <c r="M19" s="134"/>
      <c r="N19" s="134"/>
      <c r="O19" s="134"/>
      <c r="P19" s="134"/>
      <c r="Q19" s="134"/>
      <c r="R19" s="128"/>
      <c r="S19" s="128"/>
      <c r="T19" s="128"/>
      <c r="U19" s="128"/>
    </row>
    <row r="20" spans="1:21" x14ac:dyDescent="0.25">
      <c r="A20" s="123">
        <f t="shared" si="0"/>
        <v>12</v>
      </c>
      <c r="B20" s="124"/>
      <c r="C20" s="134"/>
      <c r="D20" s="128"/>
      <c r="E20" s="134"/>
      <c r="F20" s="134"/>
      <c r="G20" s="134"/>
      <c r="H20" s="134"/>
      <c r="I20" s="134"/>
      <c r="J20" s="134"/>
      <c r="K20" s="134"/>
      <c r="L20" s="134"/>
      <c r="M20" s="134"/>
      <c r="N20" s="134"/>
      <c r="O20" s="134"/>
      <c r="P20" s="134"/>
      <c r="Q20" s="134"/>
      <c r="R20" s="128"/>
      <c r="S20" s="128"/>
      <c r="T20" s="128"/>
      <c r="U20" s="128"/>
    </row>
    <row r="21" spans="1:21" x14ac:dyDescent="0.25">
      <c r="A21" s="123">
        <f t="shared" si="0"/>
        <v>13</v>
      </c>
      <c r="B21" s="124" t="s">
        <v>232</v>
      </c>
      <c r="C21" s="134">
        <v>715775660.02487493</v>
      </c>
      <c r="D21" s="128"/>
      <c r="E21" s="134"/>
      <c r="F21" s="134"/>
      <c r="G21" s="134"/>
      <c r="H21" s="134"/>
      <c r="I21" s="134"/>
      <c r="J21" s="134"/>
      <c r="K21" s="134"/>
      <c r="L21" s="134"/>
      <c r="M21" s="134"/>
      <c r="N21" s="134"/>
      <c r="O21" s="134"/>
      <c r="P21" s="134"/>
      <c r="Q21" s="134"/>
      <c r="R21" s="128"/>
      <c r="S21" s="128"/>
      <c r="T21" s="128"/>
      <c r="U21" s="128"/>
    </row>
    <row r="22" spans="1:21" x14ac:dyDescent="0.25">
      <c r="A22" s="123">
        <f t="shared" si="0"/>
        <v>14</v>
      </c>
      <c r="B22" s="124"/>
      <c r="C22" s="134"/>
      <c r="D22" s="128"/>
      <c r="E22" s="134"/>
      <c r="F22" s="134"/>
      <c r="G22" s="134"/>
      <c r="H22" s="134"/>
      <c r="I22" s="134"/>
      <c r="J22" s="134"/>
      <c r="K22" s="134"/>
      <c r="L22" s="134"/>
      <c r="M22" s="134"/>
      <c r="N22" s="134"/>
      <c r="O22" s="134"/>
      <c r="P22" s="134"/>
      <c r="Q22" s="134"/>
      <c r="R22" s="128"/>
      <c r="S22" s="128"/>
      <c r="T22" s="128"/>
      <c r="U22" s="128"/>
    </row>
    <row r="23" spans="1:21" x14ac:dyDescent="0.25">
      <c r="A23" s="123">
        <f t="shared" si="0"/>
        <v>15</v>
      </c>
      <c r="B23" s="129" t="s">
        <v>233</v>
      </c>
      <c r="C23" s="134">
        <f>SUM(E23:Q23)</f>
        <v>586320618.98403955</v>
      </c>
      <c r="D23" s="128"/>
      <c r="E23" s="134">
        <f>+$C$19*E$11</f>
        <v>313260948.21985114</v>
      </c>
      <c r="F23" s="134">
        <f t="shared" ref="F23:Q23" si="2">+$C$19*F$11</f>
        <v>76799111.60241504</v>
      </c>
      <c r="G23" s="134">
        <f t="shared" si="2"/>
        <v>77541076.536055729</v>
      </c>
      <c r="H23" s="134">
        <f t="shared" si="2"/>
        <v>50150143.732682556</v>
      </c>
      <c r="I23" s="134">
        <f t="shared" si="2"/>
        <v>33128825.336148255</v>
      </c>
      <c r="J23" s="134">
        <f t="shared" si="2"/>
        <v>90703.864334071652</v>
      </c>
      <c r="K23" s="134">
        <f t="shared" si="2"/>
        <v>2463202.8696929207</v>
      </c>
      <c r="L23" s="134">
        <f t="shared" si="2"/>
        <v>15596403.376539368</v>
      </c>
      <c r="M23" s="134">
        <f t="shared" si="2"/>
        <v>14971731.289394738</v>
      </c>
      <c r="N23" s="134">
        <f t="shared" si="2"/>
        <v>0</v>
      </c>
      <c r="O23" s="134">
        <f t="shared" si="2"/>
        <v>0</v>
      </c>
      <c r="P23" s="134">
        <f t="shared" si="2"/>
        <v>2119108.514036438</v>
      </c>
      <c r="Q23" s="134">
        <f t="shared" si="2"/>
        <v>199363.64288930208</v>
      </c>
      <c r="R23" s="128"/>
      <c r="S23" s="128"/>
      <c r="T23" s="128"/>
      <c r="U23" s="128"/>
    </row>
    <row r="24" spans="1:21" x14ac:dyDescent="0.25">
      <c r="A24" s="123">
        <f t="shared" si="0"/>
        <v>16</v>
      </c>
      <c r="B24" s="129" t="s">
        <v>234</v>
      </c>
      <c r="C24" s="134">
        <f>SUM(E24:Q24)</f>
        <v>715775660.02487504</v>
      </c>
      <c r="D24" s="128"/>
      <c r="E24" s="134">
        <f t="shared" ref="E24:Q24" si="3">+$C$21*E$11</f>
        <v>382426533.7292971</v>
      </c>
      <c r="F24" s="134">
        <f t="shared" si="3"/>
        <v>93755759.249597609</v>
      </c>
      <c r="G24" s="134">
        <f t="shared" si="3"/>
        <v>94661544.280682176</v>
      </c>
      <c r="H24" s="134">
        <f t="shared" si="3"/>
        <v>61222906.151250936</v>
      </c>
      <c r="I24" s="134">
        <f t="shared" si="3"/>
        <v>40443412.789949685</v>
      </c>
      <c r="J24" s="134">
        <f t="shared" si="3"/>
        <v>110730.57344124233</v>
      </c>
      <c r="K24" s="134">
        <f t="shared" si="3"/>
        <v>3007058.9413769376</v>
      </c>
      <c r="L24" s="134">
        <f t="shared" si="3"/>
        <v>19039968.166564755</v>
      </c>
      <c r="M24" s="134">
        <f t="shared" si="3"/>
        <v>18277373.331933443</v>
      </c>
      <c r="N24" s="134">
        <f t="shared" si="3"/>
        <v>0</v>
      </c>
      <c r="O24" s="134">
        <f t="shared" si="3"/>
        <v>0</v>
      </c>
      <c r="P24" s="134">
        <f t="shared" si="3"/>
        <v>2586991.2232099976</v>
      </c>
      <c r="Q24" s="134">
        <f t="shared" si="3"/>
        <v>243381.58757118206</v>
      </c>
      <c r="R24" s="128"/>
      <c r="S24" s="128"/>
      <c r="T24" s="128"/>
      <c r="U24" s="128"/>
    </row>
    <row r="25" spans="1:21" x14ac:dyDescent="0.25">
      <c r="A25" s="123">
        <f t="shared" si="0"/>
        <v>17</v>
      </c>
      <c r="B25" s="132" t="s">
        <v>235</v>
      </c>
      <c r="C25" s="134">
        <f>SUM(E25:Q25)</f>
        <v>1302096279.0089147</v>
      </c>
      <c r="D25" s="128"/>
      <c r="E25" s="134">
        <f>SUM(E23:E24)</f>
        <v>695687481.94914818</v>
      </c>
      <c r="F25" s="134">
        <f t="shared" ref="F25:Q25" si="4">SUM(F23:F24)</f>
        <v>170554870.85201263</v>
      </c>
      <c r="G25" s="134">
        <f t="shared" si="4"/>
        <v>172202620.81673789</v>
      </c>
      <c r="H25" s="134">
        <f t="shared" si="4"/>
        <v>111373049.88393348</v>
      </c>
      <c r="I25" s="134">
        <f t="shared" si="4"/>
        <v>73572238.126097947</v>
      </c>
      <c r="J25" s="134">
        <f t="shared" si="4"/>
        <v>201434.43777531397</v>
      </c>
      <c r="K25" s="134">
        <f t="shared" si="4"/>
        <v>5470261.8110698583</v>
      </c>
      <c r="L25" s="134">
        <f t="shared" si="4"/>
        <v>34636371.543104127</v>
      </c>
      <c r="M25" s="134">
        <f t="shared" si="4"/>
        <v>33249104.621328183</v>
      </c>
      <c r="N25" s="134">
        <f t="shared" si="4"/>
        <v>0</v>
      </c>
      <c r="O25" s="134">
        <f t="shared" si="4"/>
        <v>0</v>
      </c>
      <c r="P25" s="134">
        <f t="shared" si="4"/>
        <v>4706099.7372464351</v>
      </c>
      <c r="Q25" s="134">
        <f t="shared" si="4"/>
        <v>442745.23046048416</v>
      </c>
      <c r="R25" s="128"/>
      <c r="S25" s="128"/>
      <c r="T25" s="128"/>
      <c r="U25" s="128"/>
    </row>
    <row r="26" spans="1:21" x14ac:dyDescent="0.25">
      <c r="A26" s="123">
        <f t="shared" si="0"/>
        <v>18</v>
      </c>
      <c r="B26" s="124"/>
      <c r="C26" s="134"/>
      <c r="D26" s="128"/>
      <c r="E26" s="134"/>
      <c r="F26" s="134"/>
      <c r="G26" s="134"/>
      <c r="H26" s="134"/>
      <c r="I26" s="134"/>
      <c r="J26" s="134"/>
      <c r="K26" s="134"/>
      <c r="L26" s="134"/>
      <c r="M26" s="134"/>
      <c r="N26" s="134"/>
      <c r="O26" s="134"/>
      <c r="P26" s="134"/>
      <c r="Q26" s="134"/>
      <c r="R26" s="128"/>
      <c r="S26" s="128"/>
      <c r="T26" s="128"/>
      <c r="U26" s="128"/>
    </row>
    <row r="27" spans="1:21" x14ac:dyDescent="0.25">
      <c r="A27" s="123">
        <f t="shared" si="0"/>
        <v>19</v>
      </c>
      <c r="B27" s="135" t="s">
        <v>236</v>
      </c>
      <c r="C27" s="136"/>
      <c r="D27" s="136"/>
      <c r="E27" s="136"/>
      <c r="F27" s="136"/>
      <c r="G27" s="136"/>
      <c r="H27" s="136"/>
      <c r="I27" s="136"/>
      <c r="J27" s="136"/>
      <c r="K27" s="136"/>
      <c r="L27" s="136"/>
      <c r="M27" s="136"/>
      <c r="N27" s="136"/>
      <c r="O27" s="136"/>
      <c r="P27" s="136"/>
      <c r="Q27" s="136"/>
      <c r="R27" s="128"/>
      <c r="S27" s="128"/>
      <c r="T27" s="128"/>
      <c r="U27" s="128"/>
    </row>
    <row r="28" spans="1:21" x14ac:dyDescent="0.25">
      <c r="A28" s="123">
        <f t="shared" si="0"/>
        <v>20</v>
      </c>
      <c r="B28" s="135" t="s">
        <v>237</v>
      </c>
      <c r="C28" s="137">
        <f>SUM(E28:Q28)</f>
        <v>0.75000000000000011</v>
      </c>
      <c r="D28" s="137"/>
      <c r="E28" s="137">
        <f>ROUND(+$C$12*E9/SUM($E$9:$M$9,$Q$9),6)-0.000001</f>
        <v>0.38335100000000005</v>
      </c>
      <c r="F28" s="137">
        <f t="shared" ref="F28:O28" si="5">ROUND(+$C$12*F9/SUM($E$9:$M$9,$Q$9),6)</f>
        <v>0.10066799999999999</v>
      </c>
      <c r="G28" s="137">
        <f t="shared" si="5"/>
        <v>0.103932</v>
      </c>
      <c r="H28" s="137">
        <f t="shared" si="5"/>
        <v>6.9196999999999995E-2</v>
      </c>
      <c r="I28" s="137">
        <f t="shared" si="5"/>
        <v>4.5304999999999998E-2</v>
      </c>
      <c r="J28" s="137">
        <f t="shared" si="5"/>
        <v>1.55E-4</v>
      </c>
      <c r="K28" s="137">
        <f t="shared" si="5"/>
        <v>4.2170000000000003E-3</v>
      </c>
      <c r="L28" s="137">
        <f t="shared" si="5"/>
        <v>2.1579000000000001E-2</v>
      </c>
      <c r="M28" s="137">
        <f t="shared" si="5"/>
        <v>2.1351999999999999E-2</v>
      </c>
      <c r="N28" s="137">
        <f t="shared" si="5"/>
        <v>0</v>
      </c>
      <c r="O28" s="137">
        <f t="shared" si="5"/>
        <v>0</v>
      </c>
      <c r="P28" s="137">
        <v>0</v>
      </c>
      <c r="Q28" s="137">
        <f>ROUND(+$C$12*Q9/SUM($E$9:$M$9,$Q$9),6)</f>
        <v>2.4399999999999999E-4</v>
      </c>
      <c r="R28" s="128"/>
      <c r="S28" s="128"/>
      <c r="T28" s="128"/>
      <c r="U28" s="128"/>
    </row>
    <row r="29" spans="1:21" x14ac:dyDescent="0.25">
      <c r="A29" s="123">
        <f t="shared" si="0"/>
        <v>21</v>
      </c>
      <c r="B29" s="135" t="s">
        <v>238</v>
      </c>
      <c r="C29" s="137">
        <f>SUM(E29:Q29)</f>
        <v>0.25</v>
      </c>
      <c r="D29" s="137"/>
      <c r="E29" s="137">
        <f>ROUND(+$C$13*E10/SUM($E$10:$M$10,$Q$10),6)</f>
        <v>0.152866</v>
      </c>
      <c r="F29" s="137">
        <f t="shared" ref="F29:O29" si="6">ROUND(+$C$13*F10/SUM($E$10:$M$10,$Q$10),6)</f>
        <v>3.0792E-2</v>
      </c>
      <c r="G29" s="137">
        <f t="shared" si="6"/>
        <v>2.8799000000000002E-2</v>
      </c>
      <c r="H29" s="137">
        <f t="shared" si="6"/>
        <v>1.6648E-2</v>
      </c>
      <c r="I29" s="137">
        <f t="shared" si="6"/>
        <v>1.1403E-2</v>
      </c>
      <c r="J29" s="137">
        <f t="shared" si="6"/>
        <v>0</v>
      </c>
      <c r="K29" s="137">
        <f t="shared" si="6"/>
        <v>0</v>
      </c>
      <c r="L29" s="137">
        <f t="shared" si="6"/>
        <v>5.1190000000000003E-3</v>
      </c>
      <c r="M29" s="137">
        <f t="shared" si="6"/>
        <v>4.2760000000000003E-3</v>
      </c>
      <c r="N29" s="137">
        <f t="shared" si="6"/>
        <v>0</v>
      </c>
      <c r="O29" s="137">
        <f t="shared" si="6"/>
        <v>0</v>
      </c>
      <c r="P29" s="137">
        <v>0</v>
      </c>
      <c r="Q29" s="137">
        <f>ROUND(+$C$13*Q10/SUM($E$10:$M$10,$Q$10),6)</f>
        <v>9.7E-5</v>
      </c>
      <c r="R29" s="128"/>
      <c r="S29" s="128"/>
      <c r="T29" s="128"/>
      <c r="U29" s="128"/>
    </row>
    <row r="30" spans="1:21" x14ac:dyDescent="0.25">
      <c r="A30" s="123">
        <f t="shared" si="0"/>
        <v>22</v>
      </c>
      <c r="B30" s="135" t="s">
        <v>239</v>
      </c>
      <c r="C30" s="137">
        <f>SUM(E30:Q30)</f>
        <v>1</v>
      </c>
      <c r="D30" s="136"/>
      <c r="E30" s="137">
        <f>SUM(E28:E29)</f>
        <v>0.53621700000000005</v>
      </c>
      <c r="F30" s="137">
        <f t="shared" ref="F30:Q30" si="7">SUM(F28:F29)</f>
        <v>0.13145999999999999</v>
      </c>
      <c r="G30" s="137">
        <f t="shared" si="7"/>
        <v>0.13273099999999999</v>
      </c>
      <c r="H30" s="137">
        <f t="shared" si="7"/>
        <v>8.5844999999999991E-2</v>
      </c>
      <c r="I30" s="137">
        <f t="shared" si="7"/>
        <v>5.6707999999999995E-2</v>
      </c>
      <c r="J30" s="137">
        <f t="shared" si="7"/>
        <v>1.55E-4</v>
      </c>
      <c r="K30" s="137">
        <f t="shared" si="7"/>
        <v>4.2170000000000003E-3</v>
      </c>
      <c r="L30" s="137">
        <f t="shared" si="7"/>
        <v>2.6698E-2</v>
      </c>
      <c r="M30" s="137">
        <f t="shared" si="7"/>
        <v>2.5627999999999998E-2</v>
      </c>
      <c r="N30" s="137">
        <f t="shared" si="7"/>
        <v>0</v>
      </c>
      <c r="O30" s="137">
        <f t="shared" si="7"/>
        <v>0</v>
      </c>
      <c r="P30" s="137">
        <f t="shared" si="7"/>
        <v>0</v>
      </c>
      <c r="Q30" s="137">
        <f t="shared" si="7"/>
        <v>3.4099999999999999E-4</v>
      </c>
      <c r="R30" s="128"/>
      <c r="S30" s="128"/>
      <c r="T30" s="128"/>
      <c r="U30" s="128"/>
    </row>
    <row r="31" spans="1:21" x14ac:dyDescent="0.25">
      <c r="A31" s="138"/>
      <c r="C31" s="128"/>
      <c r="D31" s="128"/>
      <c r="E31" s="128"/>
      <c r="F31" s="128"/>
      <c r="G31" s="128"/>
      <c r="H31" s="128"/>
      <c r="I31" s="128"/>
      <c r="J31" s="128"/>
      <c r="K31" s="128"/>
      <c r="L31" s="128"/>
      <c r="M31" s="128"/>
      <c r="N31" s="128"/>
      <c r="O31" s="128"/>
      <c r="P31" s="128"/>
      <c r="Q31" s="128"/>
      <c r="R31" s="128"/>
      <c r="S31" s="128"/>
      <c r="T31" s="128"/>
      <c r="U31" s="128"/>
    </row>
    <row r="32" spans="1:21" x14ac:dyDescent="0.25">
      <c r="A32" s="138"/>
      <c r="C32" s="128"/>
      <c r="D32" s="128"/>
      <c r="E32" s="128"/>
      <c r="F32" s="128"/>
      <c r="G32" s="128"/>
      <c r="H32" s="128"/>
      <c r="I32" s="128"/>
      <c r="J32" s="128"/>
      <c r="K32" s="128"/>
      <c r="L32" s="128"/>
      <c r="M32" s="128"/>
      <c r="N32" s="128"/>
      <c r="O32" s="128"/>
      <c r="P32" s="128"/>
      <c r="Q32" s="128"/>
      <c r="R32" s="128"/>
      <c r="S32" s="128"/>
      <c r="T32" s="128"/>
      <c r="U32" s="128"/>
    </row>
    <row r="33" spans="1:21" x14ac:dyDescent="0.25">
      <c r="A33" s="138"/>
      <c r="C33" s="128"/>
      <c r="D33" s="128"/>
      <c r="E33" s="128"/>
      <c r="F33" s="128"/>
      <c r="G33" s="128"/>
      <c r="H33" s="128"/>
      <c r="I33" s="128"/>
      <c r="J33" s="128"/>
      <c r="K33" s="128"/>
      <c r="L33" s="128"/>
      <c r="M33" s="128"/>
      <c r="N33" s="128"/>
      <c r="O33" s="128"/>
      <c r="P33" s="128"/>
      <c r="Q33" s="128"/>
      <c r="R33" s="128"/>
      <c r="S33" s="128"/>
      <c r="T33" s="128"/>
      <c r="U33" s="128"/>
    </row>
    <row r="34" spans="1:21" x14ac:dyDescent="0.25">
      <c r="A34" s="138"/>
      <c r="C34" s="128"/>
      <c r="D34" s="128"/>
      <c r="E34" s="128"/>
      <c r="F34" s="128"/>
      <c r="G34" s="128"/>
      <c r="H34" s="128"/>
      <c r="I34" s="128"/>
      <c r="J34" s="128"/>
      <c r="K34" s="128"/>
      <c r="L34" s="128"/>
      <c r="M34" s="128"/>
      <c r="N34" s="128"/>
      <c r="O34" s="128"/>
      <c r="P34" s="128"/>
      <c r="Q34" s="128"/>
      <c r="R34" s="128"/>
      <c r="S34" s="128"/>
      <c r="T34" s="128"/>
      <c r="U34" s="128"/>
    </row>
    <row r="35" spans="1:21" x14ac:dyDescent="0.25">
      <c r="A35" s="138"/>
      <c r="C35" s="128"/>
      <c r="D35" s="128"/>
      <c r="E35" s="128"/>
      <c r="F35" s="128"/>
      <c r="G35" s="128"/>
      <c r="H35" s="128"/>
      <c r="I35" s="128"/>
      <c r="J35" s="128"/>
      <c r="K35" s="128"/>
      <c r="L35" s="128"/>
      <c r="M35" s="128"/>
      <c r="N35" s="128"/>
      <c r="O35" s="128"/>
      <c r="P35" s="128"/>
      <c r="Q35" s="128"/>
      <c r="R35" s="128"/>
      <c r="S35" s="128"/>
      <c r="T35" s="128"/>
      <c r="U35" s="128"/>
    </row>
    <row r="36" spans="1:21" x14ac:dyDescent="0.25">
      <c r="A36" s="138"/>
      <c r="C36" s="128"/>
      <c r="D36" s="128"/>
      <c r="E36" s="128"/>
      <c r="F36" s="128"/>
      <c r="G36" s="128"/>
      <c r="H36" s="128"/>
      <c r="I36" s="128"/>
      <c r="J36" s="128"/>
      <c r="K36" s="128"/>
      <c r="L36" s="128"/>
      <c r="M36" s="128"/>
      <c r="N36" s="128"/>
      <c r="O36" s="128"/>
      <c r="P36" s="128"/>
      <c r="Q36" s="128"/>
      <c r="R36" s="128"/>
      <c r="S36" s="128"/>
      <c r="T36" s="128"/>
      <c r="U36" s="128"/>
    </row>
    <row r="37" spans="1:21" x14ac:dyDescent="0.25">
      <c r="A37" s="138"/>
      <c r="C37" s="128"/>
      <c r="D37" s="128"/>
      <c r="E37" s="128"/>
      <c r="F37" s="128"/>
      <c r="G37" s="128"/>
      <c r="H37" s="128"/>
      <c r="I37" s="128"/>
      <c r="J37" s="128"/>
      <c r="K37" s="128"/>
      <c r="L37" s="128"/>
      <c r="M37" s="128"/>
      <c r="N37" s="128"/>
      <c r="O37" s="128"/>
      <c r="P37" s="128"/>
      <c r="Q37" s="128"/>
      <c r="R37" s="128"/>
      <c r="S37" s="128"/>
      <c r="T37" s="128"/>
      <c r="U37" s="128"/>
    </row>
    <row r="38" spans="1:21" x14ac:dyDescent="0.25">
      <c r="A38" s="138"/>
      <c r="C38" s="128"/>
      <c r="D38" s="128"/>
      <c r="E38" s="128"/>
      <c r="F38" s="128"/>
      <c r="G38" s="128"/>
      <c r="H38" s="128"/>
      <c r="I38" s="128"/>
      <c r="J38" s="128"/>
      <c r="K38" s="128"/>
      <c r="L38" s="128"/>
      <c r="M38" s="128"/>
      <c r="N38" s="128"/>
      <c r="O38" s="128"/>
      <c r="P38" s="128"/>
      <c r="Q38" s="128"/>
      <c r="R38" s="128"/>
      <c r="S38" s="128"/>
      <c r="T38" s="128"/>
      <c r="U38" s="128"/>
    </row>
    <row r="39" spans="1:21" x14ac:dyDescent="0.25">
      <c r="A39" s="138"/>
      <c r="C39" s="128"/>
      <c r="D39" s="128"/>
      <c r="E39" s="128"/>
      <c r="F39" s="128"/>
      <c r="G39" s="128"/>
      <c r="H39" s="128"/>
      <c r="I39" s="128"/>
      <c r="J39" s="128"/>
      <c r="K39" s="128"/>
      <c r="L39" s="128"/>
      <c r="M39" s="128"/>
      <c r="N39" s="128"/>
      <c r="O39" s="128"/>
      <c r="P39" s="128"/>
      <c r="Q39" s="128"/>
      <c r="R39" s="128"/>
      <c r="S39" s="128"/>
      <c r="T39" s="128"/>
      <c r="U39" s="128"/>
    </row>
    <row r="40" spans="1:21" x14ac:dyDescent="0.25">
      <c r="A40" s="138"/>
      <c r="C40" s="128"/>
      <c r="D40" s="128"/>
      <c r="E40" s="128"/>
      <c r="F40" s="128"/>
      <c r="G40" s="128"/>
      <c r="H40" s="128"/>
      <c r="I40" s="128"/>
      <c r="J40" s="128"/>
      <c r="K40" s="128"/>
      <c r="L40" s="128"/>
      <c r="M40" s="128"/>
      <c r="N40" s="128"/>
      <c r="O40" s="128"/>
      <c r="P40" s="128"/>
      <c r="Q40" s="128"/>
      <c r="R40" s="128"/>
      <c r="S40" s="128"/>
      <c r="T40" s="128"/>
      <c r="U40" s="128"/>
    </row>
    <row r="41" spans="1:21" x14ac:dyDescent="0.25">
      <c r="A41" s="138"/>
      <c r="C41" s="128"/>
      <c r="D41" s="128"/>
      <c r="E41" s="128"/>
      <c r="F41" s="128"/>
      <c r="G41" s="128"/>
      <c r="H41" s="128"/>
      <c r="I41" s="128"/>
      <c r="J41" s="128"/>
      <c r="K41" s="128"/>
      <c r="L41" s="128"/>
      <c r="M41" s="128"/>
      <c r="N41" s="128"/>
      <c r="O41" s="128"/>
      <c r="P41" s="128"/>
      <c r="Q41" s="128"/>
      <c r="R41" s="128"/>
      <c r="S41" s="128"/>
      <c r="T41" s="128"/>
      <c r="U41" s="128"/>
    </row>
  </sheetData>
  <mergeCells count="4">
    <mergeCell ref="A1:Q1"/>
    <mergeCell ref="A2:Q2"/>
    <mergeCell ref="A3:Q3"/>
    <mergeCell ref="A4:Q4"/>
  </mergeCells>
  <printOptions horizontalCentered="1"/>
  <pageMargins left="0.25" right="0.25" top="0.57999999999999996" bottom="0.72" header="0.22" footer="0.46"/>
  <pageSetup scale="52" pageOrder="overThenDown" orientation="landscape" r:id="rId1"/>
  <headerFooter alignWithMargins="0">
    <oddHeader>&amp;RAdvice No. 2018-xx
Workpaper No. 24</oddHeader>
    <oddFooter>&amp;L&amp;F
&amp;A&amp;R&amp;D</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N60"/>
  <sheetViews>
    <sheetView zoomScaleNormal="100" workbookViewId="0">
      <pane xSplit="1" ySplit="5" topLeftCell="B6" activePane="bottomRight" state="frozen"/>
      <selection activeCell="C48" sqref="C48"/>
      <selection pane="topRight" activeCell="C48" sqref="C48"/>
      <selection pane="bottomLeft" activeCell="C48" sqref="C48"/>
      <selection pane="bottomRight" activeCell="C48" sqref="C48"/>
    </sheetView>
  </sheetViews>
  <sheetFormatPr defaultColWidth="13.6640625" defaultRowHeight="14.4" x14ac:dyDescent="0.3"/>
  <cols>
    <col min="1" max="1" width="43.109375" style="232" customWidth="1"/>
    <col min="2" max="14" width="13.33203125" style="232" customWidth="1"/>
    <col min="15" max="16384" width="13.6640625" style="232"/>
  </cols>
  <sheetData>
    <row r="1" spans="1:14" x14ac:dyDescent="0.3">
      <c r="A1" s="231" t="s">
        <v>398</v>
      </c>
      <c r="B1" s="231" t="s">
        <v>399</v>
      </c>
    </row>
    <row r="3" spans="1:14" x14ac:dyDescent="0.3">
      <c r="B3" s="231" t="s">
        <v>400</v>
      </c>
      <c r="C3" s="231" t="s">
        <v>401</v>
      </c>
    </row>
    <row r="4" spans="1:14" x14ac:dyDescent="0.3">
      <c r="B4" s="499" t="s">
        <v>402</v>
      </c>
      <c r="C4" s="499" t="s">
        <v>402</v>
      </c>
      <c r="D4" s="499" t="s">
        <v>402</v>
      </c>
      <c r="E4" s="499" t="s">
        <v>402</v>
      </c>
      <c r="F4" s="499" t="s">
        <v>402</v>
      </c>
      <c r="G4" s="499" t="s">
        <v>402</v>
      </c>
      <c r="H4" s="499" t="s">
        <v>402</v>
      </c>
      <c r="I4" s="499" t="s">
        <v>402</v>
      </c>
      <c r="J4" s="499" t="s">
        <v>402</v>
      </c>
      <c r="K4" s="499" t="s">
        <v>402</v>
      </c>
      <c r="L4" s="499" t="s">
        <v>402</v>
      </c>
      <c r="M4" s="499" t="s">
        <v>402</v>
      </c>
      <c r="N4" s="500" t="s">
        <v>402</v>
      </c>
    </row>
    <row r="5" spans="1:14" ht="15" thickBot="1" x14ac:dyDescent="0.35">
      <c r="A5" s="231" t="s">
        <v>403</v>
      </c>
      <c r="B5" s="233" t="s">
        <v>404</v>
      </c>
      <c r="C5" s="233" t="s">
        <v>405</v>
      </c>
      <c r="D5" s="233" t="s">
        <v>406</v>
      </c>
      <c r="E5" s="233" t="s">
        <v>407</v>
      </c>
      <c r="F5" s="233" t="s">
        <v>408</v>
      </c>
      <c r="G5" s="233" t="s">
        <v>409</v>
      </c>
      <c r="H5" s="233" t="s">
        <v>410</v>
      </c>
      <c r="I5" s="233" t="s">
        <v>411</v>
      </c>
      <c r="J5" s="233" t="s">
        <v>412</v>
      </c>
      <c r="K5" s="233" t="s">
        <v>413</v>
      </c>
      <c r="L5" s="233" t="s">
        <v>414</v>
      </c>
      <c r="M5" s="233" t="s">
        <v>415</v>
      </c>
      <c r="N5" s="234" t="s">
        <v>286</v>
      </c>
    </row>
    <row r="6" spans="1:14" x14ac:dyDescent="0.3">
      <c r="A6" s="235" t="s">
        <v>416</v>
      </c>
      <c r="B6" s="236"/>
      <c r="C6" s="236"/>
      <c r="D6" s="236"/>
      <c r="E6" s="236"/>
      <c r="F6" s="236"/>
      <c r="G6" s="236"/>
      <c r="H6" s="236"/>
      <c r="I6" s="236"/>
      <c r="J6" s="236"/>
      <c r="K6" s="236"/>
      <c r="L6" s="236"/>
      <c r="M6" s="236"/>
      <c r="N6" s="237"/>
    </row>
    <row r="7" spans="1:14" x14ac:dyDescent="0.3">
      <c r="A7" s="238" t="s">
        <v>417</v>
      </c>
      <c r="B7" s="239"/>
      <c r="C7" s="239"/>
      <c r="D7" s="239"/>
      <c r="E7" s="239"/>
      <c r="F7" s="239"/>
      <c r="G7" s="239"/>
      <c r="H7" s="239"/>
      <c r="I7" s="239"/>
      <c r="J7" s="239"/>
      <c r="K7" s="239"/>
      <c r="L7" s="239"/>
      <c r="M7" s="239"/>
      <c r="N7" s="234"/>
    </row>
    <row r="8" spans="1:14" x14ac:dyDescent="0.3">
      <c r="A8" s="240" t="s">
        <v>418</v>
      </c>
      <c r="B8" s="241">
        <v>1</v>
      </c>
      <c r="C8" s="241">
        <v>1</v>
      </c>
      <c r="D8" s="241">
        <v>1</v>
      </c>
      <c r="E8" s="241">
        <v>1</v>
      </c>
      <c r="F8" s="241">
        <v>1</v>
      </c>
      <c r="G8" s="241">
        <v>1</v>
      </c>
      <c r="H8" s="241">
        <v>1</v>
      </c>
      <c r="I8" s="241">
        <v>1</v>
      </c>
      <c r="J8" s="241">
        <v>1</v>
      </c>
      <c r="K8" s="241">
        <v>1</v>
      </c>
      <c r="L8" s="241">
        <v>1</v>
      </c>
      <c r="M8" s="241">
        <v>1</v>
      </c>
      <c r="N8" s="242">
        <f>AVERAGE(B8:M8)</f>
        <v>1</v>
      </c>
    </row>
    <row r="9" spans="1:14" x14ac:dyDescent="0.3">
      <c r="A9" s="238" t="s">
        <v>419</v>
      </c>
      <c r="B9" s="243">
        <v>8</v>
      </c>
      <c r="C9" s="243">
        <v>8</v>
      </c>
      <c r="D9" s="243">
        <v>8</v>
      </c>
      <c r="E9" s="243">
        <v>8</v>
      </c>
      <c r="F9" s="243">
        <v>8</v>
      </c>
      <c r="G9" s="243">
        <v>8</v>
      </c>
      <c r="H9" s="243">
        <v>8</v>
      </c>
      <c r="I9" s="243">
        <v>8</v>
      </c>
      <c r="J9" s="243">
        <v>8</v>
      </c>
      <c r="K9" s="243">
        <v>8</v>
      </c>
      <c r="L9" s="243">
        <v>8</v>
      </c>
      <c r="M9" s="243">
        <v>8</v>
      </c>
      <c r="N9" s="242">
        <f t="shared" ref="N9:N54" si="0">AVERAGE(B9:M9)</f>
        <v>8</v>
      </c>
    </row>
    <row r="10" spans="1:14" x14ac:dyDescent="0.3">
      <c r="A10" s="240" t="s">
        <v>420</v>
      </c>
      <c r="B10" s="241">
        <v>13</v>
      </c>
      <c r="C10" s="241">
        <v>14</v>
      </c>
      <c r="D10" s="241">
        <v>14</v>
      </c>
      <c r="E10" s="241">
        <v>14</v>
      </c>
      <c r="F10" s="241">
        <v>14</v>
      </c>
      <c r="G10" s="241">
        <v>13</v>
      </c>
      <c r="H10" s="241">
        <v>13</v>
      </c>
      <c r="I10" s="241">
        <v>13</v>
      </c>
      <c r="J10" s="241">
        <v>13</v>
      </c>
      <c r="K10" s="241">
        <v>13</v>
      </c>
      <c r="L10" s="241">
        <v>13</v>
      </c>
      <c r="M10" s="241">
        <v>13</v>
      </c>
      <c r="N10" s="242">
        <f t="shared" si="0"/>
        <v>13.333333333333334</v>
      </c>
    </row>
    <row r="11" spans="1:14" x14ac:dyDescent="0.3">
      <c r="A11" s="238" t="s">
        <v>421</v>
      </c>
      <c r="B11" s="243">
        <v>313</v>
      </c>
      <c r="C11" s="243">
        <v>316</v>
      </c>
      <c r="D11" s="243">
        <v>315</v>
      </c>
      <c r="E11" s="243">
        <v>307</v>
      </c>
      <c r="F11" s="243">
        <v>308</v>
      </c>
      <c r="G11" s="243">
        <v>309</v>
      </c>
      <c r="H11" s="243">
        <v>308</v>
      </c>
      <c r="I11" s="243">
        <v>308</v>
      </c>
      <c r="J11" s="243">
        <v>310</v>
      </c>
      <c r="K11" s="243">
        <v>310</v>
      </c>
      <c r="L11" s="243">
        <v>311</v>
      </c>
      <c r="M11" s="243">
        <v>308</v>
      </c>
      <c r="N11" s="242">
        <f t="shared" si="0"/>
        <v>310.25</v>
      </c>
    </row>
    <row r="12" spans="1:14" x14ac:dyDescent="0.3">
      <c r="A12" s="240" t="s">
        <v>422</v>
      </c>
      <c r="B12" s="241">
        <v>12</v>
      </c>
      <c r="C12" s="241">
        <v>13</v>
      </c>
      <c r="D12" s="241">
        <v>13</v>
      </c>
      <c r="E12" s="241">
        <v>13</v>
      </c>
      <c r="F12" s="241">
        <v>13</v>
      </c>
      <c r="G12" s="241">
        <v>14</v>
      </c>
      <c r="H12" s="241">
        <v>14</v>
      </c>
      <c r="I12" s="241">
        <v>14</v>
      </c>
      <c r="J12" s="241">
        <v>14</v>
      </c>
      <c r="K12" s="241">
        <v>13</v>
      </c>
      <c r="L12" s="241">
        <v>13</v>
      </c>
      <c r="M12" s="241">
        <v>13</v>
      </c>
      <c r="N12" s="242">
        <f t="shared" si="0"/>
        <v>13.25</v>
      </c>
    </row>
    <row r="13" spans="1:14" x14ac:dyDescent="0.3">
      <c r="A13" s="238" t="s">
        <v>423</v>
      </c>
      <c r="B13" s="243">
        <v>85684</v>
      </c>
      <c r="C13" s="243">
        <v>85734</v>
      </c>
      <c r="D13" s="243">
        <v>85693</v>
      </c>
      <c r="E13" s="243">
        <v>85901</v>
      </c>
      <c r="F13" s="243">
        <v>86013</v>
      </c>
      <c r="G13" s="243">
        <v>86089</v>
      </c>
      <c r="H13" s="243">
        <v>86268</v>
      </c>
      <c r="I13" s="243">
        <v>86596</v>
      </c>
      <c r="J13" s="243">
        <v>86638</v>
      </c>
      <c r="K13" s="243">
        <v>86766</v>
      </c>
      <c r="L13" s="243">
        <v>87150</v>
      </c>
      <c r="M13" s="243">
        <v>87178</v>
      </c>
      <c r="N13" s="242">
        <f t="shared" si="0"/>
        <v>86309.166666666672</v>
      </c>
    </row>
    <row r="14" spans="1:14" x14ac:dyDescent="0.3">
      <c r="A14" s="240" t="s">
        <v>424</v>
      </c>
      <c r="B14" s="241">
        <v>2753</v>
      </c>
      <c r="C14" s="241">
        <v>2749</v>
      </c>
      <c r="D14" s="241">
        <v>2747</v>
      </c>
      <c r="E14" s="241">
        <v>2751</v>
      </c>
      <c r="F14" s="241">
        <v>2747</v>
      </c>
      <c r="G14" s="241">
        <v>2729</v>
      </c>
      <c r="H14" s="241">
        <v>2736</v>
      </c>
      <c r="I14" s="241">
        <v>2729</v>
      </c>
      <c r="J14" s="241">
        <v>2719</v>
      </c>
      <c r="K14" s="241">
        <v>2724</v>
      </c>
      <c r="L14" s="241">
        <v>2717</v>
      </c>
      <c r="M14" s="241">
        <v>2715</v>
      </c>
      <c r="N14" s="242">
        <f t="shared" si="0"/>
        <v>2734.6666666666665</v>
      </c>
    </row>
    <row r="15" spans="1:14" x14ac:dyDescent="0.3">
      <c r="A15" s="238" t="s">
        <v>425</v>
      </c>
      <c r="B15" s="243">
        <v>1140</v>
      </c>
      <c r="C15" s="243">
        <v>1140</v>
      </c>
      <c r="D15" s="243">
        <v>1139</v>
      </c>
      <c r="E15" s="243">
        <v>1137</v>
      </c>
      <c r="F15" s="243">
        <v>1136</v>
      </c>
      <c r="G15" s="243">
        <v>1135</v>
      </c>
      <c r="H15" s="243">
        <v>1133</v>
      </c>
      <c r="I15" s="243">
        <v>1133</v>
      </c>
      <c r="J15" s="243">
        <v>1133</v>
      </c>
      <c r="K15" s="243">
        <v>1133</v>
      </c>
      <c r="L15" s="243">
        <v>1130</v>
      </c>
      <c r="M15" s="243">
        <v>1131</v>
      </c>
      <c r="N15" s="242">
        <f t="shared" si="0"/>
        <v>1135</v>
      </c>
    </row>
    <row r="16" spans="1:14" x14ac:dyDescent="0.3">
      <c r="A16" s="240" t="s">
        <v>426</v>
      </c>
      <c r="B16" s="241">
        <v>6262</v>
      </c>
      <c r="C16" s="241">
        <v>6323</v>
      </c>
      <c r="D16" s="241">
        <v>6341</v>
      </c>
      <c r="E16" s="241">
        <v>6379</v>
      </c>
      <c r="F16" s="241">
        <v>6389</v>
      </c>
      <c r="G16" s="241">
        <v>6399</v>
      </c>
      <c r="H16" s="241">
        <v>6403</v>
      </c>
      <c r="I16" s="241">
        <v>6412</v>
      </c>
      <c r="J16" s="241">
        <v>6415</v>
      </c>
      <c r="K16" s="241">
        <v>6419</v>
      </c>
      <c r="L16" s="241">
        <v>6453</v>
      </c>
      <c r="M16" s="241">
        <v>6475</v>
      </c>
      <c r="N16" s="242">
        <f t="shared" si="0"/>
        <v>6389.166666666667</v>
      </c>
    </row>
    <row r="17" spans="1:14" x14ac:dyDescent="0.3">
      <c r="A17" s="238" t="s">
        <v>427</v>
      </c>
      <c r="B17" s="243">
        <v>437</v>
      </c>
      <c r="C17" s="243">
        <v>440</v>
      </c>
      <c r="D17" s="243">
        <v>443</v>
      </c>
      <c r="E17" s="243">
        <v>437</v>
      </c>
      <c r="F17" s="243">
        <v>439</v>
      </c>
      <c r="G17" s="243">
        <v>435</v>
      </c>
      <c r="H17" s="243">
        <v>435</v>
      </c>
      <c r="I17" s="243">
        <v>436</v>
      </c>
      <c r="J17" s="243">
        <v>437</v>
      </c>
      <c r="K17" s="243">
        <v>438</v>
      </c>
      <c r="L17" s="243">
        <v>436</v>
      </c>
      <c r="M17" s="243">
        <v>438</v>
      </c>
      <c r="N17" s="242">
        <f t="shared" si="0"/>
        <v>437.58333333333331</v>
      </c>
    </row>
    <row r="18" spans="1:14" x14ac:dyDescent="0.3">
      <c r="A18" s="240" t="s">
        <v>428</v>
      </c>
      <c r="B18" s="241">
        <v>8</v>
      </c>
      <c r="C18" s="241">
        <v>8</v>
      </c>
      <c r="D18" s="241">
        <v>8</v>
      </c>
      <c r="E18" s="241">
        <v>8</v>
      </c>
      <c r="F18" s="241">
        <v>8</v>
      </c>
      <c r="G18" s="241">
        <v>8</v>
      </c>
      <c r="H18" s="241">
        <v>8</v>
      </c>
      <c r="I18" s="241">
        <v>8</v>
      </c>
      <c r="J18" s="241">
        <v>8</v>
      </c>
      <c r="K18" s="241">
        <v>8</v>
      </c>
      <c r="L18" s="241">
        <v>8</v>
      </c>
      <c r="M18" s="241">
        <v>8</v>
      </c>
      <c r="N18" s="242">
        <f t="shared" si="0"/>
        <v>8</v>
      </c>
    </row>
    <row r="19" spans="1:14" x14ac:dyDescent="0.3">
      <c r="A19" s="238" t="s">
        <v>429</v>
      </c>
      <c r="B19" s="243">
        <v>686</v>
      </c>
      <c r="C19" s="243">
        <v>689</v>
      </c>
      <c r="D19" s="243">
        <v>688</v>
      </c>
      <c r="E19" s="243">
        <v>686</v>
      </c>
      <c r="F19" s="243">
        <v>689</v>
      </c>
      <c r="G19" s="243">
        <v>689</v>
      </c>
      <c r="H19" s="243">
        <v>690</v>
      </c>
      <c r="I19" s="243">
        <v>694</v>
      </c>
      <c r="J19" s="243">
        <v>692</v>
      </c>
      <c r="K19" s="243">
        <v>695</v>
      </c>
      <c r="L19" s="243">
        <v>699</v>
      </c>
      <c r="M19" s="243">
        <v>699</v>
      </c>
      <c r="N19" s="242">
        <f t="shared" si="0"/>
        <v>691.33333333333337</v>
      </c>
    </row>
    <row r="20" spans="1:14" x14ac:dyDescent="0.3">
      <c r="A20" s="240" t="s">
        <v>430</v>
      </c>
      <c r="B20" s="241">
        <v>89</v>
      </c>
      <c r="C20" s="241">
        <v>89</v>
      </c>
      <c r="D20" s="241">
        <v>89</v>
      </c>
      <c r="E20" s="241">
        <v>90</v>
      </c>
      <c r="F20" s="241">
        <v>90</v>
      </c>
      <c r="G20" s="241">
        <v>90</v>
      </c>
      <c r="H20" s="241">
        <v>90</v>
      </c>
      <c r="I20" s="241">
        <v>90</v>
      </c>
      <c r="J20" s="241">
        <v>90</v>
      </c>
      <c r="K20" s="241">
        <v>89</v>
      </c>
      <c r="L20" s="241">
        <v>88</v>
      </c>
      <c r="M20" s="241">
        <v>88</v>
      </c>
      <c r="N20" s="242">
        <f t="shared" si="0"/>
        <v>89.333333333333329</v>
      </c>
    </row>
    <row r="21" spans="1:14" x14ac:dyDescent="0.3">
      <c r="A21" s="238" t="s">
        <v>431</v>
      </c>
      <c r="B21" s="243">
        <v>509</v>
      </c>
      <c r="C21" s="243">
        <v>511</v>
      </c>
      <c r="D21" s="243">
        <v>507</v>
      </c>
      <c r="E21" s="243">
        <v>531</v>
      </c>
      <c r="F21" s="243">
        <v>587</v>
      </c>
      <c r="G21" s="243">
        <v>625</v>
      </c>
      <c r="H21" s="243">
        <v>667</v>
      </c>
      <c r="I21" s="243">
        <v>685</v>
      </c>
      <c r="J21" s="243">
        <v>683</v>
      </c>
      <c r="K21" s="243">
        <v>638</v>
      </c>
      <c r="L21" s="243">
        <v>551</v>
      </c>
      <c r="M21" s="243">
        <v>539</v>
      </c>
      <c r="N21" s="242">
        <f t="shared" si="0"/>
        <v>586.08333333333337</v>
      </c>
    </row>
    <row r="22" spans="1:14" x14ac:dyDescent="0.3">
      <c r="A22" s="240" t="s">
        <v>432</v>
      </c>
      <c r="B22" s="241">
        <v>346</v>
      </c>
      <c r="C22" s="241">
        <v>345</v>
      </c>
      <c r="D22" s="241">
        <v>345</v>
      </c>
      <c r="E22" s="241">
        <v>345</v>
      </c>
      <c r="F22" s="241">
        <v>345</v>
      </c>
      <c r="G22" s="241">
        <v>344</v>
      </c>
      <c r="H22" s="241">
        <v>344</v>
      </c>
      <c r="I22" s="241">
        <v>346</v>
      </c>
      <c r="J22" s="241">
        <v>346</v>
      </c>
      <c r="K22" s="241">
        <v>346</v>
      </c>
      <c r="L22" s="241">
        <v>346</v>
      </c>
      <c r="M22" s="241">
        <v>347</v>
      </c>
      <c r="N22" s="242">
        <f t="shared" si="0"/>
        <v>345.41666666666669</v>
      </c>
    </row>
    <row r="23" spans="1:14" x14ac:dyDescent="0.3">
      <c r="A23" s="238" t="s">
        <v>433</v>
      </c>
      <c r="B23" s="243">
        <v>121</v>
      </c>
      <c r="C23" s="243">
        <v>121</v>
      </c>
      <c r="D23" s="243">
        <v>121</v>
      </c>
      <c r="E23" s="243">
        <v>123</v>
      </c>
      <c r="F23" s="243">
        <v>122</v>
      </c>
      <c r="G23" s="243">
        <v>122</v>
      </c>
      <c r="H23" s="243">
        <v>123</v>
      </c>
      <c r="I23" s="243">
        <v>123</v>
      </c>
      <c r="J23" s="243">
        <v>122</v>
      </c>
      <c r="K23" s="243">
        <v>123</v>
      </c>
      <c r="L23" s="243">
        <v>121</v>
      </c>
      <c r="M23" s="243">
        <v>121</v>
      </c>
      <c r="N23" s="242">
        <f t="shared" si="0"/>
        <v>121.91666666666667</v>
      </c>
    </row>
    <row r="24" spans="1:14" x14ac:dyDescent="0.3">
      <c r="A24" s="240" t="s">
        <v>434</v>
      </c>
      <c r="B24" s="241">
        <v>1</v>
      </c>
      <c r="C24" s="241">
        <v>1</v>
      </c>
      <c r="D24" s="241">
        <v>1</v>
      </c>
      <c r="E24" s="241">
        <v>1</v>
      </c>
      <c r="F24" s="241">
        <v>1</v>
      </c>
      <c r="G24" s="241">
        <v>1</v>
      </c>
      <c r="H24" s="241">
        <v>1</v>
      </c>
      <c r="I24" s="241">
        <v>1</v>
      </c>
      <c r="J24" s="241">
        <v>1</v>
      </c>
      <c r="K24" s="241">
        <v>1</v>
      </c>
      <c r="L24" s="241">
        <v>1</v>
      </c>
      <c r="M24" s="241">
        <v>1</v>
      </c>
      <c r="N24" s="242">
        <f t="shared" si="0"/>
        <v>1</v>
      </c>
    </row>
    <row r="25" spans="1:14" x14ac:dyDescent="0.3">
      <c r="A25" s="238" t="s">
        <v>435</v>
      </c>
      <c r="B25" s="243">
        <v>126</v>
      </c>
      <c r="C25" s="243">
        <v>126</v>
      </c>
      <c r="D25" s="243">
        <v>126</v>
      </c>
      <c r="E25" s="243">
        <v>126</v>
      </c>
      <c r="F25" s="243">
        <v>125</v>
      </c>
      <c r="G25" s="243">
        <v>125</v>
      </c>
      <c r="H25" s="243">
        <v>125</v>
      </c>
      <c r="I25" s="243">
        <v>125</v>
      </c>
      <c r="J25" s="243">
        <v>125</v>
      </c>
      <c r="K25" s="243">
        <v>125</v>
      </c>
      <c r="L25" s="243">
        <v>124</v>
      </c>
      <c r="M25" s="243">
        <v>124</v>
      </c>
      <c r="N25" s="242">
        <f t="shared" si="0"/>
        <v>125.16666666666667</v>
      </c>
    </row>
    <row r="26" spans="1:14" x14ac:dyDescent="0.3">
      <c r="A26" s="240" t="s">
        <v>436</v>
      </c>
      <c r="B26" s="241">
        <v>6</v>
      </c>
      <c r="C26" s="241">
        <v>6</v>
      </c>
      <c r="D26" s="241">
        <v>6</v>
      </c>
      <c r="E26" s="241">
        <v>6</v>
      </c>
      <c r="F26" s="241">
        <v>6</v>
      </c>
      <c r="G26" s="241">
        <v>6</v>
      </c>
      <c r="H26" s="241">
        <v>6</v>
      </c>
      <c r="I26" s="241">
        <v>6</v>
      </c>
      <c r="J26" s="241">
        <v>6</v>
      </c>
      <c r="K26" s="241">
        <v>6</v>
      </c>
      <c r="L26" s="241">
        <v>6</v>
      </c>
      <c r="M26" s="241">
        <v>6</v>
      </c>
      <c r="N26" s="242">
        <f t="shared" si="0"/>
        <v>6</v>
      </c>
    </row>
    <row r="27" spans="1:14" x14ac:dyDescent="0.3">
      <c r="A27" s="238" t="s">
        <v>437</v>
      </c>
      <c r="B27" s="243">
        <v>158</v>
      </c>
      <c r="C27" s="243">
        <v>158</v>
      </c>
      <c r="D27" s="243">
        <v>158</v>
      </c>
      <c r="E27" s="243">
        <v>158</v>
      </c>
      <c r="F27" s="243">
        <v>158</v>
      </c>
      <c r="G27" s="243">
        <v>158</v>
      </c>
      <c r="H27" s="243">
        <v>158</v>
      </c>
      <c r="I27" s="243">
        <v>158</v>
      </c>
      <c r="J27" s="243">
        <v>157</v>
      </c>
      <c r="K27" s="243">
        <v>157</v>
      </c>
      <c r="L27" s="243">
        <v>157</v>
      </c>
      <c r="M27" s="243">
        <v>157</v>
      </c>
      <c r="N27" s="242">
        <f t="shared" si="0"/>
        <v>157.66666666666666</v>
      </c>
    </row>
    <row r="28" spans="1:14" x14ac:dyDescent="0.3">
      <c r="A28" s="240" t="s">
        <v>438</v>
      </c>
      <c r="B28" s="241">
        <v>1</v>
      </c>
      <c r="C28" s="241">
        <v>1</v>
      </c>
      <c r="D28" s="241">
        <v>1</v>
      </c>
      <c r="E28" s="241">
        <v>1</v>
      </c>
      <c r="F28" s="241">
        <v>1</v>
      </c>
      <c r="G28" s="241">
        <v>1</v>
      </c>
      <c r="H28" s="241">
        <v>1</v>
      </c>
      <c r="I28" s="241">
        <v>1</v>
      </c>
      <c r="J28" s="241">
        <v>1</v>
      </c>
      <c r="K28" s="241">
        <v>1</v>
      </c>
      <c r="L28" s="241">
        <v>1</v>
      </c>
      <c r="M28" s="241">
        <v>1</v>
      </c>
      <c r="N28" s="242">
        <f t="shared" si="0"/>
        <v>1</v>
      </c>
    </row>
    <row r="29" spans="1:14" x14ac:dyDescent="0.3">
      <c r="A29" s="238" t="s">
        <v>439</v>
      </c>
      <c r="B29" s="243">
        <v>12</v>
      </c>
      <c r="C29" s="243">
        <v>12</v>
      </c>
      <c r="D29" s="243">
        <v>12</v>
      </c>
      <c r="E29" s="243">
        <v>12</v>
      </c>
      <c r="F29" s="243">
        <v>12</v>
      </c>
      <c r="G29" s="243">
        <v>12</v>
      </c>
      <c r="H29" s="243">
        <v>12</v>
      </c>
      <c r="I29" s="243">
        <v>12</v>
      </c>
      <c r="J29" s="243">
        <v>12</v>
      </c>
      <c r="K29" s="243">
        <v>12</v>
      </c>
      <c r="L29" s="243">
        <v>12</v>
      </c>
      <c r="M29" s="243">
        <v>12</v>
      </c>
      <c r="N29" s="242">
        <f t="shared" si="0"/>
        <v>12</v>
      </c>
    </row>
    <row r="30" spans="1:14" x14ac:dyDescent="0.3">
      <c r="A30" s="240" t="s">
        <v>440</v>
      </c>
      <c r="B30" s="241">
        <v>3</v>
      </c>
      <c r="C30" s="241">
        <v>3</v>
      </c>
      <c r="D30" s="241">
        <v>3</v>
      </c>
      <c r="E30" s="241">
        <v>3</v>
      </c>
      <c r="F30" s="241">
        <v>3</v>
      </c>
      <c r="G30" s="241">
        <v>3</v>
      </c>
      <c r="H30" s="241">
        <v>3</v>
      </c>
      <c r="I30" s="241">
        <v>3</v>
      </c>
      <c r="J30" s="241">
        <v>3</v>
      </c>
      <c r="K30" s="241">
        <v>3</v>
      </c>
      <c r="L30" s="241">
        <v>3</v>
      </c>
      <c r="M30" s="241">
        <v>3</v>
      </c>
      <c r="N30" s="242">
        <f t="shared" si="0"/>
        <v>3</v>
      </c>
    </row>
    <row r="31" spans="1:14" x14ac:dyDescent="0.3">
      <c r="A31" s="238" t="s">
        <v>441</v>
      </c>
      <c r="B31" s="243">
        <v>2</v>
      </c>
      <c r="C31" s="243">
        <v>2</v>
      </c>
      <c r="D31" s="243">
        <v>2</v>
      </c>
      <c r="E31" s="243">
        <v>2</v>
      </c>
      <c r="F31" s="243">
        <v>2</v>
      </c>
      <c r="G31" s="243">
        <v>2</v>
      </c>
      <c r="H31" s="243">
        <v>2</v>
      </c>
      <c r="I31" s="243">
        <v>2</v>
      </c>
      <c r="J31" s="243">
        <v>2</v>
      </c>
      <c r="K31" s="243">
        <v>2</v>
      </c>
      <c r="L31" s="243">
        <v>2</v>
      </c>
      <c r="M31" s="243">
        <v>2</v>
      </c>
      <c r="N31" s="242">
        <f t="shared" si="0"/>
        <v>2</v>
      </c>
    </row>
    <row r="32" spans="1:14" x14ac:dyDescent="0.3">
      <c r="A32" s="240" t="s">
        <v>442</v>
      </c>
      <c r="B32" s="241">
        <v>4</v>
      </c>
      <c r="C32" s="241">
        <v>4</v>
      </c>
      <c r="D32" s="241">
        <v>4</v>
      </c>
      <c r="E32" s="241">
        <v>4</v>
      </c>
      <c r="F32" s="241">
        <v>4</v>
      </c>
      <c r="G32" s="241">
        <v>4</v>
      </c>
      <c r="H32" s="241">
        <v>4</v>
      </c>
      <c r="I32" s="241">
        <v>4</v>
      </c>
      <c r="J32" s="241">
        <v>4</v>
      </c>
      <c r="K32" s="241">
        <v>4</v>
      </c>
      <c r="L32" s="241">
        <v>4</v>
      </c>
      <c r="M32" s="241">
        <v>4</v>
      </c>
      <c r="N32" s="242">
        <f t="shared" si="0"/>
        <v>4</v>
      </c>
    </row>
    <row r="33" spans="1:14" x14ac:dyDescent="0.3">
      <c r="A33" s="238" t="s">
        <v>443</v>
      </c>
      <c r="B33" s="243">
        <v>14</v>
      </c>
      <c r="C33" s="243">
        <v>14</v>
      </c>
      <c r="D33" s="243">
        <v>14</v>
      </c>
      <c r="E33" s="243">
        <v>14</v>
      </c>
      <c r="F33" s="243">
        <v>14</v>
      </c>
      <c r="G33" s="243">
        <v>14</v>
      </c>
      <c r="H33" s="243">
        <v>14</v>
      </c>
      <c r="I33" s="243">
        <v>14</v>
      </c>
      <c r="J33" s="243">
        <v>14</v>
      </c>
      <c r="K33" s="243">
        <v>14</v>
      </c>
      <c r="L33" s="243">
        <v>14</v>
      </c>
      <c r="M33" s="243">
        <v>14</v>
      </c>
      <c r="N33" s="242">
        <f t="shared" si="0"/>
        <v>14</v>
      </c>
    </row>
    <row r="34" spans="1:14" x14ac:dyDescent="0.3">
      <c r="A34" s="240" t="s">
        <v>444</v>
      </c>
      <c r="B34" s="241">
        <v>5</v>
      </c>
      <c r="C34" s="241">
        <v>5</v>
      </c>
      <c r="D34" s="241">
        <v>5</v>
      </c>
      <c r="E34" s="241">
        <v>5</v>
      </c>
      <c r="F34" s="241">
        <v>5</v>
      </c>
      <c r="G34" s="241">
        <v>5</v>
      </c>
      <c r="H34" s="241">
        <v>5</v>
      </c>
      <c r="I34" s="241">
        <v>5</v>
      </c>
      <c r="J34" s="241">
        <v>5</v>
      </c>
      <c r="K34" s="241">
        <v>5</v>
      </c>
      <c r="L34" s="241">
        <v>5</v>
      </c>
      <c r="M34" s="241">
        <v>5</v>
      </c>
      <c r="N34" s="242">
        <f t="shared" si="0"/>
        <v>5</v>
      </c>
    </row>
    <row r="35" spans="1:14" x14ac:dyDescent="0.3">
      <c r="A35" s="238" t="s">
        <v>445</v>
      </c>
      <c r="B35" s="243">
        <v>11</v>
      </c>
      <c r="C35" s="243">
        <v>11</v>
      </c>
      <c r="D35" s="243">
        <v>11</v>
      </c>
      <c r="E35" s="243">
        <v>11</v>
      </c>
      <c r="F35" s="243">
        <v>11</v>
      </c>
      <c r="G35" s="243">
        <v>11</v>
      </c>
      <c r="H35" s="243">
        <v>11</v>
      </c>
      <c r="I35" s="243">
        <v>10</v>
      </c>
      <c r="J35" s="243">
        <v>10</v>
      </c>
      <c r="K35" s="243">
        <v>10</v>
      </c>
      <c r="L35" s="243">
        <v>10</v>
      </c>
      <c r="M35" s="243">
        <v>10</v>
      </c>
      <c r="N35" s="242">
        <f t="shared" si="0"/>
        <v>10.583333333333334</v>
      </c>
    </row>
    <row r="36" spans="1:14" x14ac:dyDescent="0.3">
      <c r="A36" s="240" t="s">
        <v>446</v>
      </c>
      <c r="B36" s="241">
        <v>281</v>
      </c>
      <c r="C36" s="241">
        <v>288</v>
      </c>
      <c r="D36" s="241">
        <v>317</v>
      </c>
      <c r="E36" s="241">
        <v>328</v>
      </c>
      <c r="F36" s="241">
        <v>346</v>
      </c>
      <c r="G36" s="241">
        <v>360</v>
      </c>
      <c r="H36" s="241">
        <v>373</v>
      </c>
      <c r="I36" s="241">
        <v>392</v>
      </c>
      <c r="J36" s="241">
        <v>412</v>
      </c>
      <c r="K36" s="241">
        <v>430</v>
      </c>
      <c r="L36" s="241">
        <v>460</v>
      </c>
      <c r="M36" s="241">
        <v>481</v>
      </c>
      <c r="N36" s="242">
        <f t="shared" si="0"/>
        <v>372.33333333333331</v>
      </c>
    </row>
    <row r="37" spans="1:14" x14ac:dyDescent="0.3">
      <c r="A37" s="238" t="s">
        <v>447</v>
      </c>
      <c r="B37" s="243">
        <v>2506</v>
      </c>
      <c r="C37" s="243">
        <v>2505</v>
      </c>
      <c r="D37" s="243">
        <v>2495</v>
      </c>
      <c r="E37" s="243">
        <v>2492</v>
      </c>
      <c r="F37" s="243">
        <v>2495</v>
      </c>
      <c r="G37" s="243">
        <v>2491</v>
      </c>
      <c r="H37" s="243">
        <v>2490</v>
      </c>
      <c r="I37" s="243">
        <v>2490</v>
      </c>
      <c r="J37" s="243">
        <v>2476</v>
      </c>
      <c r="K37" s="243">
        <v>2467</v>
      </c>
      <c r="L37" s="243">
        <v>2455</v>
      </c>
      <c r="M37" s="243">
        <v>2450</v>
      </c>
      <c r="N37" s="242">
        <f t="shared" si="0"/>
        <v>2484.3333333333335</v>
      </c>
    </row>
    <row r="38" spans="1:14" x14ac:dyDescent="0.3">
      <c r="A38" s="240" t="s">
        <v>448</v>
      </c>
      <c r="B38" s="241">
        <v>2494</v>
      </c>
      <c r="C38" s="241">
        <v>2517</v>
      </c>
      <c r="D38" s="241">
        <v>2537</v>
      </c>
      <c r="E38" s="241">
        <v>2520</v>
      </c>
      <c r="F38" s="241">
        <v>2527</v>
      </c>
      <c r="G38" s="241">
        <v>2548</v>
      </c>
      <c r="H38" s="241">
        <v>2561</v>
      </c>
      <c r="I38" s="241">
        <v>2575</v>
      </c>
      <c r="J38" s="241">
        <v>2571</v>
      </c>
      <c r="K38" s="241">
        <v>2576</v>
      </c>
      <c r="L38" s="241">
        <v>2584</v>
      </c>
      <c r="M38" s="241">
        <v>2597</v>
      </c>
      <c r="N38" s="242">
        <f t="shared" si="0"/>
        <v>2550.5833333333335</v>
      </c>
    </row>
    <row r="39" spans="1:14" x14ac:dyDescent="0.3">
      <c r="A39" s="238" t="s">
        <v>449</v>
      </c>
      <c r="B39" s="243">
        <v>44</v>
      </c>
      <c r="C39" s="243">
        <v>44</v>
      </c>
      <c r="D39" s="243">
        <v>44</v>
      </c>
      <c r="E39" s="243">
        <v>45</v>
      </c>
      <c r="F39" s="243">
        <v>44</v>
      </c>
      <c r="G39" s="243">
        <v>46</v>
      </c>
      <c r="H39" s="243">
        <v>46</v>
      </c>
      <c r="I39" s="243">
        <v>45</v>
      </c>
      <c r="J39" s="243">
        <v>44</v>
      </c>
      <c r="K39" s="243">
        <v>45</v>
      </c>
      <c r="L39" s="243">
        <v>44</v>
      </c>
      <c r="M39" s="243">
        <v>46</v>
      </c>
      <c r="N39" s="242">
        <f t="shared" si="0"/>
        <v>44.75</v>
      </c>
    </row>
    <row r="40" spans="1:14" x14ac:dyDescent="0.3">
      <c r="A40" s="240" t="s">
        <v>450</v>
      </c>
      <c r="B40" s="241">
        <v>811</v>
      </c>
      <c r="C40" s="241">
        <v>816</v>
      </c>
      <c r="D40" s="241">
        <v>806</v>
      </c>
      <c r="E40" s="241">
        <v>809</v>
      </c>
      <c r="F40" s="241">
        <v>814</v>
      </c>
      <c r="G40" s="241">
        <v>840</v>
      </c>
      <c r="H40" s="241">
        <v>820</v>
      </c>
      <c r="I40" s="241">
        <v>827</v>
      </c>
      <c r="J40" s="241">
        <v>821</v>
      </c>
      <c r="K40" s="241">
        <v>812</v>
      </c>
      <c r="L40" s="241">
        <v>820</v>
      </c>
      <c r="M40" s="241">
        <v>822</v>
      </c>
      <c r="N40" s="242">
        <f t="shared" si="0"/>
        <v>818.16666666666663</v>
      </c>
    </row>
    <row r="41" spans="1:14" x14ac:dyDescent="0.3">
      <c r="A41" s="238" t="s">
        <v>451</v>
      </c>
      <c r="B41" s="243">
        <v>843</v>
      </c>
      <c r="C41" s="243">
        <v>837</v>
      </c>
      <c r="D41" s="243">
        <v>828</v>
      </c>
      <c r="E41" s="243">
        <v>843</v>
      </c>
      <c r="F41" s="243">
        <v>863</v>
      </c>
      <c r="G41" s="243">
        <v>856</v>
      </c>
      <c r="H41" s="243">
        <v>858</v>
      </c>
      <c r="I41" s="243">
        <v>868</v>
      </c>
      <c r="J41" s="243">
        <v>868</v>
      </c>
      <c r="K41" s="243">
        <v>868</v>
      </c>
      <c r="L41" s="243">
        <v>863</v>
      </c>
      <c r="M41" s="243">
        <v>857</v>
      </c>
      <c r="N41" s="242">
        <f t="shared" si="0"/>
        <v>854.33333333333337</v>
      </c>
    </row>
    <row r="42" spans="1:14" x14ac:dyDescent="0.3">
      <c r="A42" s="240" t="s">
        <v>452</v>
      </c>
      <c r="B42" s="241">
        <v>107</v>
      </c>
      <c r="C42" s="241">
        <v>107</v>
      </c>
      <c r="D42" s="241">
        <v>108</v>
      </c>
      <c r="E42" s="241">
        <v>108</v>
      </c>
      <c r="F42" s="241">
        <v>108</v>
      </c>
      <c r="G42" s="241">
        <v>108</v>
      </c>
      <c r="H42" s="241">
        <v>108</v>
      </c>
      <c r="I42" s="241">
        <v>108</v>
      </c>
      <c r="J42" s="241">
        <v>108</v>
      </c>
      <c r="K42" s="241">
        <v>108</v>
      </c>
      <c r="L42" s="241">
        <v>108</v>
      </c>
      <c r="M42" s="241">
        <v>108</v>
      </c>
      <c r="N42" s="242">
        <f t="shared" si="0"/>
        <v>107.83333333333333</v>
      </c>
    </row>
    <row r="43" spans="1:14" x14ac:dyDescent="0.3">
      <c r="A43" s="238" t="s">
        <v>453</v>
      </c>
      <c r="B43" s="243">
        <v>284</v>
      </c>
      <c r="C43" s="243">
        <v>281</v>
      </c>
      <c r="D43" s="243">
        <v>285</v>
      </c>
      <c r="E43" s="243">
        <v>291</v>
      </c>
      <c r="F43" s="243">
        <v>283</v>
      </c>
      <c r="G43" s="243">
        <v>287</v>
      </c>
      <c r="H43" s="243">
        <v>287</v>
      </c>
      <c r="I43" s="243">
        <v>283</v>
      </c>
      <c r="J43" s="243">
        <v>292</v>
      </c>
      <c r="K43" s="243">
        <v>285</v>
      </c>
      <c r="L43" s="243">
        <v>284</v>
      </c>
      <c r="M43" s="243">
        <v>285</v>
      </c>
      <c r="N43" s="242">
        <f t="shared" si="0"/>
        <v>285.58333333333331</v>
      </c>
    </row>
    <row r="44" spans="1:14" x14ac:dyDescent="0.3">
      <c r="A44" s="240" t="s">
        <v>454</v>
      </c>
      <c r="B44" s="241">
        <v>28</v>
      </c>
      <c r="C44" s="241">
        <v>28</v>
      </c>
      <c r="D44" s="241">
        <v>28</v>
      </c>
      <c r="E44" s="241">
        <v>28</v>
      </c>
      <c r="F44" s="241">
        <v>28</v>
      </c>
      <c r="G44" s="241">
        <v>29</v>
      </c>
      <c r="H44" s="241">
        <v>28</v>
      </c>
      <c r="I44" s="241">
        <v>29</v>
      </c>
      <c r="J44" s="241">
        <v>26</v>
      </c>
      <c r="K44" s="241">
        <v>28</v>
      </c>
      <c r="L44" s="241">
        <v>28</v>
      </c>
      <c r="M44" s="241">
        <v>29</v>
      </c>
      <c r="N44" s="242">
        <f t="shared" si="0"/>
        <v>28.083333333333332</v>
      </c>
    </row>
    <row r="45" spans="1:14" x14ac:dyDescent="0.3">
      <c r="A45" s="238" t="s">
        <v>455</v>
      </c>
      <c r="B45" s="239"/>
      <c r="C45" s="239"/>
      <c r="D45" s="239"/>
      <c r="E45" s="239"/>
      <c r="F45" s="239"/>
      <c r="G45" s="239"/>
      <c r="H45" s="239"/>
      <c r="I45" s="239"/>
      <c r="J45" s="239"/>
      <c r="K45" s="239"/>
      <c r="L45" s="239"/>
      <c r="M45" s="239"/>
      <c r="N45" s="242"/>
    </row>
    <row r="46" spans="1:14" x14ac:dyDescent="0.3">
      <c r="A46" s="240" t="s">
        <v>456</v>
      </c>
      <c r="B46" s="241">
        <v>3</v>
      </c>
      <c r="C46" s="241">
        <v>3</v>
      </c>
      <c r="D46" s="241">
        <v>3</v>
      </c>
      <c r="E46" s="241">
        <v>3</v>
      </c>
      <c r="F46" s="241">
        <v>3</v>
      </c>
      <c r="G46" s="241">
        <v>3</v>
      </c>
      <c r="H46" s="241">
        <v>3</v>
      </c>
      <c r="I46" s="241">
        <v>2</v>
      </c>
      <c r="J46" s="241">
        <v>2</v>
      </c>
      <c r="K46" s="241">
        <v>2</v>
      </c>
      <c r="L46" s="241">
        <v>2</v>
      </c>
      <c r="M46" s="241">
        <v>5</v>
      </c>
      <c r="N46" s="242">
        <f t="shared" si="0"/>
        <v>2.8333333333333335</v>
      </c>
    </row>
    <row r="47" spans="1:14" x14ac:dyDescent="0.3">
      <c r="A47" s="238" t="s">
        <v>457</v>
      </c>
      <c r="B47" s="243">
        <v>993952</v>
      </c>
      <c r="C47" s="243">
        <v>994778</v>
      </c>
      <c r="D47" s="243">
        <v>995032</v>
      </c>
      <c r="E47" s="243">
        <v>995666</v>
      </c>
      <c r="F47" s="243">
        <v>996648</v>
      </c>
      <c r="G47" s="243">
        <v>997070</v>
      </c>
      <c r="H47" s="243">
        <v>997450</v>
      </c>
      <c r="I47" s="243">
        <v>998447</v>
      </c>
      <c r="J47" s="243">
        <v>999831</v>
      </c>
      <c r="K47" s="243">
        <v>1001369</v>
      </c>
      <c r="L47" s="243">
        <v>1002683</v>
      </c>
      <c r="M47" s="243">
        <v>1003979</v>
      </c>
      <c r="N47" s="242">
        <f t="shared" si="0"/>
        <v>998075.41666666663</v>
      </c>
    </row>
    <row r="48" spans="1:14" x14ac:dyDescent="0.3">
      <c r="A48" s="240" t="s">
        <v>458</v>
      </c>
      <c r="B48" s="241">
        <v>29804</v>
      </c>
      <c r="C48" s="241">
        <v>29830</v>
      </c>
      <c r="D48" s="241">
        <v>29827</v>
      </c>
      <c r="E48" s="241">
        <v>29819</v>
      </c>
      <c r="F48" s="241">
        <v>29839</v>
      </c>
      <c r="G48" s="241">
        <v>29854</v>
      </c>
      <c r="H48" s="241">
        <v>29905</v>
      </c>
      <c r="I48" s="241">
        <v>29929</v>
      </c>
      <c r="J48" s="241">
        <v>29938</v>
      </c>
      <c r="K48" s="241">
        <v>29954</v>
      </c>
      <c r="L48" s="241">
        <v>29950</v>
      </c>
      <c r="M48" s="241">
        <v>29973</v>
      </c>
      <c r="N48" s="242">
        <f t="shared" si="0"/>
        <v>29885.166666666668</v>
      </c>
    </row>
    <row r="49" spans="1:14" x14ac:dyDescent="0.3">
      <c r="A49" s="238" t="s">
        <v>459</v>
      </c>
      <c r="B49" s="239"/>
      <c r="C49" s="239"/>
      <c r="D49" s="239"/>
      <c r="E49" s="239"/>
      <c r="F49" s="239"/>
      <c r="G49" s="239"/>
      <c r="H49" s="239"/>
      <c r="I49" s="239"/>
      <c r="J49" s="239"/>
      <c r="K49" s="239"/>
      <c r="L49" s="239"/>
      <c r="M49" s="239"/>
      <c r="N49" s="242"/>
    </row>
    <row r="50" spans="1:14" x14ac:dyDescent="0.3">
      <c r="A50" s="240" t="s">
        <v>460</v>
      </c>
      <c r="B50" s="233"/>
      <c r="C50" s="233"/>
      <c r="D50" s="233"/>
      <c r="E50" s="233"/>
      <c r="F50" s="233"/>
      <c r="G50" s="233"/>
      <c r="H50" s="233"/>
      <c r="I50" s="233"/>
      <c r="J50" s="233"/>
      <c r="K50" s="233"/>
      <c r="L50" s="233"/>
      <c r="M50" s="233"/>
      <c r="N50" s="242"/>
    </row>
    <row r="51" spans="1:14" x14ac:dyDescent="0.3">
      <c r="A51" s="238" t="s">
        <v>461</v>
      </c>
      <c r="B51" s="239"/>
      <c r="C51" s="239"/>
      <c r="D51" s="239"/>
      <c r="E51" s="239"/>
      <c r="F51" s="239"/>
      <c r="G51" s="239"/>
      <c r="H51" s="239"/>
      <c r="I51" s="239"/>
      <c r="J51" s="239"/>
      <c r="K51" s="239"/>
      <c r="L51" s="239"/>
      <c r="M51" s="239"/>
      <c r="N51" s="242"/>
    </row>
    <row r="52" spans="1:14" x14ac:dyDescent="0.3">
      <c r="A52" s="240" t="s">
        <v>462</v>
      </c>
      <c r="B52" s="233"/>
      <c r="C52" s="233"/>
      <c r="D52" s="233"/>
      <c r="E52" s="233"/>
      <c r="F52" s="233"/>
      <c r="G52" s="233"/>
      <c r="H52" s="233"/>
      <c r="I52" s="233"/>
      <c r="J52" s="233"/>
      <c r="K52" s="233"/>
      <c r="L52" s="233"/>
      <c r="M52" s="233"/>
      <c r="N52" s="242"/>
    </row>
    <row r="53" spans="1:14" x14ac:dyDescent="0.3">
      <c r="A53" s="238" t="s">
        <v>463</v>
      </c>
      <c r="B53" s="239"/>
      <c r="C53" s="239"/>
      <c r="D53" s="239"/>
      <c r="E53" s="239"/>
      <c r="F53" s="239"/>
      <c r="G53" s="239"/>
      <c r="H53" s="239"/>
      <c r="I53" s="239"/>
      <c r="J53" s="239"/>
      <c r="K53" s="239"/>
      <c r="L53" s="239"/>
      <c r="M53" s="239"/>
      <c r="N53" s="242"/>
    </row>
    <row r="54" spans="1:14" x14ac:dyDescent="0.3">
      <c r="A54" s="244" t="s">
        <v>464</v>
      </c>
      <c r="B54" s="245">
        <v>1129882</v>
      </c>
      <c r="C54" s="245">
        <v>1130878</v>
      </c>
      <c r="D54" s="245">
        <v>1131125</v>
      </c>
      <c r="E54" s="245">
        <v>1132026</v>
      </c>
      <c r="F54" s="245">
        <v>1133249</v>
      </c>
      <c r="G54" s="245">
        <v>1133844</v>
      </c>
      <c r="H54" s="245">
        <v>1134512</v>
      </c>
      <c r="I54" s="245">
        <v>1135932</v>
      </c>
      <c r="J54" s="245">
        <v>1137358</v>
      </c>
      <c r="K54" s="245">
        <v>1139008</v>
      </c>
      <c r="L54" s="245">
        <v>1140665</v>
      </c>
      <c r="M54" s="245">
        <v>1142053</v>
      </c>
      <c r="N54" s="242">
        <f t="shared" si="0"/>
        <v>1135044.3333333333</v>
      </c>
    </row>
    <row r="57" spans="1:14" x14ac:dyDescent="0.3">
      <c r="A57" s="246" t="s">
        <v>87</v>
      </c>
      <c r="B57" s="247">
        <f>B47</f>
        <v>993952</v>
      </c>
      <c r="C57" s="247">
        <f t="shared" ref="C57:M57" si="1">C47</f>
        <v>994778</v>
      </c>
      <c r="D57" s="247">
        <f t="shared" si="1"/>
        <v>995032</v>
      </c>
      <c r="E57" s="247">
        <f t="shared" si="1"/>
        <v>995666</v>
      </c>
      <c r="F57" s="247">
        <f t="shared" si="1"/>
        <v>996648</v>
      </c>
      <c r="G57" s="247">
        <f t="shared" si="1"/>
        <v>997070</v>
      </c>
      <c r="H57" s="247">
        <f t="shared" si="1"/>
        <v>997450</v>
      </c>
      <c r="I57" s="247">
        <f t="shared" si="1"/>
        <v>998447</v>
      </c>
      <c r="J57" s="247">
        <f t="shared" si="1"/>
        <v>999831</v>
      </c>
      <c r="K57" s="247">
        <f t="shared" si="1"/>
        <v>1001369</v>
      </c>
      <c r="L57" s="247">
        <f t="shared" si="1"/>
        <v>1002683</v>
      </c>
      <c r="M57" s="247">
        <f t="shared" si="1"/>
        <v>1003979</v>
      </c>
      <c r="N57" s="247">
        <f>AVERAGE(B57:M57)</f>
        <v>998075.41666666663</v>
      </c>
    </row>
    <row r="58" spans="1:14" x14ac:dyDescent="0.3">
      <c r="A58" s="246" t="s">
        <v>397</v>
      </c>
      <c r="B58" s="247">
        <f>SUM(B48,B11,B13:B18,B21,B24:B27,B31:B34)</f>
        <v>127226</v>
      </c>
      <c r="C58" s="247">
        <f t="shared" ref="C58:M58" si="2">SUM(C48,C11,C13:C18,C21,C24:C27,C31:C34)</f>
        <v>127367</v>
      </c>
      <c r="D58" s="247">
        <f t="shared" si="2"/>
        <v>127336</v>
      </c>
      <c r="E58" s="247">
        <f t="shared" si="2"/>
        <v>127586</v>
      </c>
      <c r="F58" s="247">
        <f t="shared" si="2"/>
        <v>127781</v>
      </c>
      <c r="G58" s="247">
        <f t="shared" si="2"/>
        <v>127898</v>
      </c>
      <c r="H58" s="247">
        <f t="shared" si="2"/>
        <v>128178</v>
      </c>
      <c r="I58" s="247">
        <f t="shared" si="2"/>
        <v>128551</v>
      </c>
      <c r="J58" s="247">
        <f t="shared" si="2"/>
        <v>128595</v>
      </c>
      <c r="K58" s="247">
        <f t="shared" si="2"/>
        <v>128704</v>
      </c>
      <c r="L58" s="247">
        <f t="shared" si="2"/>
        <v>129019</v>
      </c>
      <c r="M58" s="247">
        <f t="shared" si="2"/>
        <v>129078</v>
      </c>
      <c r="N58" s="247">
        <f t="shared" ref="N58:N60" si="3">AVERAGE(B58:M58)</f>
        <v>128109.91666666667</v>
      </c>
    </row>
    <row r="59" spans="1:14" x14ac:dyDescent="0.3">
      <c r="A59" s="246" t="s">
        <v>197</v>
      </c>
      <c r="B59" s="247">
        <f>SUM(B12,B19:B20)</f>
        <v>787</v>
      </c>
      <c r="C59" s="247">
        <f t="shared" ref="C59:M59" si="4">SUM(C12,C19:C20)</f>
        <v>791</v>
      </c>
      <c r="D59" s="247">
        <f t="shared" si="4"/>
        <v>790</v>
      </c>
      <c r="E59" s="247">
        <f t="shared" si="4"/>
        <v>789</v>
      </c>
      <c r="F59" s="247">
        <f t="shared" si="4"/>
        <v>792</v>
      </c>
      <c r="G59" s="247">
        <f t="shared" si="4"/>
        <v>793</v>
      </c>
      <c r="H59" s="247">
        <f t="shared" si="4"/>
        <v>794</v>
      </c>
      <c r="I59" s="247">
        <f t="shared" si="4"/>
        <v>798</v>
      </c>
      <c r="J59" s="247">
        <f t="shared" si="4"/>
        <v>796</v>
      </c>
      <c r="K59" s="247">
        <f t="shared" si="4"/>
        <v>797</v>
      </c>
      <c r="L59" s="247">
        <f t="shared" si="4"/>
        <v>800</v>
      </c>
      <c r="M59" s="247">
        <f t="shared" si="4"/>
        <v>800</v>
      </c>
      <c r="N59" s="247">
        <f t="shared" si="3"/>
        <v>793.91666666666663</v>
      </c>
    </row>
    <row r="60" spans="1:14" x14ac:dyDescent="0.3">
      <c r="A60" s="246" t="s">
        <v>198</v>
      </c>
      <c r="B60" s="247">
        <f>SUM(B10,B22:B23)</f>
        <v>480</v>
      </c>
      <c r="C60" s="247">
        <f t="shared" ref="C60:M60" si="5">SUM(C10,C22:C23)</f>
        <v>480</v>
      </c>
      <c r="D60" s="247">
        <f t="shared" si="5"/>
        <v>480</v>
      </c>
      <c r="E60" s="247">
        <f t="shared" si="5"/>
        <v>482</v>
      </c>
      <c r="F60" s="247">
        <f t="shared" si="5"/>
        <v>481</v>
      </c>
      <c r="G60" s="247">
        <f t="shared" si="5"/>
        <v>479</v>
      </c>
      <c r="H60" s="247">
        <f t="shared" si="5"/>
        <v>480</v>
      </c>
      <c r="I60" s="247">
        <f t="shared" si="5"/>
        <v>482</v>
      </c>
      <c r="J60" s="247">
        <f t="shared" si="5"/>
        <v>481</v>
      </c>
      <c r="K60" s="247">
        <f t="shared" si="5"/>
        <v>482</v>
      </c>
      <c r="L60" s="247">
        <f t="shared" si="5"/>
        <v>480</v>
      </c>
      <c r="M60" s="247">
        <f t="shared" si="5"/>
        <v>481</v>
      </c>
      <c r="N60" s="247">
        <f t="shared" si="3"/>
        <v>480.66666666666669</v>
      </c>
    </row>
  </sheetData>
  <mergeCells count="1">
    <mergeCell ref="B4:N4"/>
  </mergeCells>
  <pageMargins left="0.7" right="0.7" top="0.75" bottom="0.75" header="0.3" footer="0.3"/>
  <pageSetup scale="56" orientation="landscape" r:id="rId1"/>
  <headerFooter>
    <oddHeader>&amp;RAdvice No. 2018-xx
Workpaper No. 25</oddHeader>
    <oddFooter>&amp;L&amp;F
&amp;A&amp;R&amp;D</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E22"/>
  <sheetViews>
    <sheetView workbookViewId="0">
      <selection activeCell="C48" sqref="C48"/>
    </sheetView>
  </sheetViews>
  <sheetFormatPr defaultRowHeight="14.4" x14ac:dyDescent="0.3"/>
  <cols>
    <col min="1" max="1" width="5" bestFit="1" customWidth="1"/>
    <col min="2" max="2" width="63" bestFit="1" customWidth="1"/>
    <col min="3" max="3" width="1.6640625" customWidth="1"/>
    <col min="4" max="4" width="7.33203125" bestFit="1" customWidth="1"/>
    <col min="5" max="5" width="10.88671875" bestFit="1" customWidth="1"/>
    <col min="257" max="257" width="5" bestFit="1" customWidth="1"/>
    <col min="258" max="258" width="63" bestFit="1" customWidth="1"/>
    <col min="259" max="259" width="1.6640625" customWidth="1"/>
    <col min="260" max="260" width="7.33203125" bestFit="1" customWidth="1"/>
    <col min="513" max="513" width="5" bestFit="1" customWidth="1"/>
    <col min="514" max="514" width="63" bestFit="1" customWidth="1"/>
    <col min="515" max="515" width="1.6640625" customWidth="1"/>
    <col min="516" max="516" width="7.33203125" bestFit="1" customWidth="1"/>
    <col min="769" max="769" width="5" bestFit="1" customWidth="1"/>
    <col min="770" max="770" width="63" bestFit="1" customWidth="1"/>
    <col min="771" max="771" width="1.6640625" customWidth="1"/>
    <col min="772" max="772" width="7.33203125" bestFit="1" customWidth="1"/>
    <col min="1025" max="1025" width="5" bestFit="1" customWidth="1"/>
    <col min="1026" max="1026" width="63" bestFit="1" customWidth="1"/>
    <col min="1027" max="1027" width="1.6640625" customWidth="1"/>
    <col min="1028" max="1028" width="7.33203125" bestFit="1" customWidth="1"/>
    <col min="1281" max="1281" width="5" bestFit="1" customWidth="1"/>
    <col min="1282" max="1282" width="63" bestFit="1" customWidth="1"/>
    <col min="1283" max="1283" width="1.6640625" customWidth="1"/>
    <col min="1284" max="1284" width="7.33203125" bestFit="1" customWidth="1"/>
    <col min="1537" max="1537" width="5" bestFit="1" customWidth="1"/>
    <col min="1538" max="1538" width="63" bestFit="1" customWidth="1"/>
    <col min="1539" max="1539" width="1.6640625" customWidth="1"/>
    <col min="1540" max="1540" width="7.33203125" bestFit="1" customWidth="1"/>
    <col min="1793" max="1793" width="5" bestFit="1" customWidth="1"/>
    <col min="1794" max="1794" width="63" bestFit="1" customWidth="1"/>
    <col min="1795" max="1795" width="1.6640625" customWidth="1"/>
    <col min="1796" max="1796" width="7.33203125" bestFit="1" customWidth="1"/>
    <col min="2049" max="2049" width="5" bestFit="1" customWidth="1"/>
    <col min="2050" max="2050" width="63" bestFit="1" customWidth="1"/>
    <col min="2051" max="2051" width="1.6640625" customWidth="1"/>
    <col min="2052" max="2052" width="7.33203125" bestFit="1" customWidth="1"/>
    <col min="2305" max="2305" width="5" bestFit="1" customWidth="1"/>
    <col min="2306" max="2306" width="63" bestFit="1" customWidth="1"/>
    <col min="2307" max="2307" width="1.6640625" customWidth="1"/>
    <col min="2308" max="2308" width="7.33203125" bestFit="1" customWidth="1"/>
    <col min="2561" max="2561" width="5" bestFit="1" customWidth="1"/>
    <col min="2562" max="2562" width="63" bestFit="1" customWidth="1"/>
    <col min="2563" max="2563" width="1.6640625" customWidth="1"/>
    <col min="2564" max="2564" width="7.33203125" bestFit="1" customWidth="1"/>
    <col min="2817" max="2817" width="5" bestFit="1" customWidth="1"/>
    <col min="2818" max="2818" width="63" bestFit="1" customWidth="1"/>
    <col min="2819" max="2819" width="1.6640625" customWidth="1"/>
    <col min="2820" max="2820" width="7.33203125" bestFit="1" customWidth="1"/>
    <col min="3073" max="3073" width="5" bestFit="1" customWidth="1"/>
    <col min="3074" max="3074" width="63" bestFit="1" customWidth="1"/>
    <col min="3075" max="3075" width="1.6640625" customWidth="1"/>
    <col min="3076" max="3076" width="7.33203125" bestFit="1" customWidth="1"/>
    <col min="3329" max="3329" width="5" bestFit="1" customWidth="1"/>
    <col min="3330" max="3330" width="63" bestFit="1" customWidth="1"/>
    <col min="3331" max="3331" width="1.6640625" customWidth="1"/>
    <col min="3332" max="3332" width="7.33203125" bestFit="1" customWidth="1"/>
    <col min="3585" max="3585" width="5" bestFit="1" customWidth="1"/>
    <col min="3586" max="3586" width="63" bestFit="1" customWidth="1"/>
    <col min="3587" max="3587" width="1.6640625" customWidth="1"/>
    <col min="3588" max="3588" width="7.33203125" bestFit="1" customWidth="1"/>
    <col min="3841" max="3841" width="5" bestFit="1" customWidth="1"/>
    <col min="3842" max="3842" width="63" bestFit="1" customWidth="1"/>
    <col min="3843" max="3843" width="1.6640625" customWidth="1"/>
    <col min="3844" max="3844" width="7.33203125" bestFit="1" customWidth="1"/>
    <col min="4097" max="4097" width="5" bestFit="1" customWidth="1"/>
    <col min="4098" max="4098" width="63" bestFit="1" customWidth="1"/>
    <col min="4099" max="4099" width="1.6640625" customWidth="1"/>
    <col min="4100" max="4100" width="7.33203125" bestFit="1" customWidth="1"/>
    <col min="4353" max="4353" width="5" bestFit="1" customWidth="1"/>
    <col min="4354" max="4354" width="63" bestFit="1" customWidth="1"/>
    <col min="4355" max="4355" width="1.6640625" customWidth="1"/>
    <col min="4356" max="4356" width="7.33203125" bestFit="1" customWidth="1"/>
    <col min="4609" max="4609" width="5" bestFit="1" customWidth="1"/>
    <col min="4610" max="4610" width="63" bestFit="1" customWidth="1"/>
    <col min="4611" max="4611" width="1.6640625" customWidth="1"/>
    <col min="4612" max="4612" width="7.33203125" bestFit="1" customWidth="1"/>
    <col min="4865" max="4865" width="5" bestFit="1" customWidth="1"/>
    <col min="4866" max="4866" width="63" bestFit="1" customWidth="1"/>
    <col min="4867" max="4867" width="1.6640625" customWidth="1"/>
    <col min="4868" max="4868" width="7.33203125" bestFit="1" customWidth="1"/>
    <col min="5121" max="5121" width="5" bestFit="1" customWidth="1"/>
    <col min="5122" max="5122" width="63" bestFit="1" customWidth="1"/>
    <col min="5123" max="5123" width="1.6640625" customWidth="1"/>
    <col min="5124" max="5124" width="7.33203125" bestFit="1" customWidth="1"/>
    <col min="5377" max="5377" width="5" bestFit="1" customWidth="1"/>
    <col min="5378" max="5378" width="63" bestFit="1" customWidth="1"/>
    <col min="5379" max="5379" width="1.6640625" customWidth="1"/>
    <col min="5380" max="5380" width="7.33203125" bestFit="1" customWidth="1"/>
    <col min="5633" max="5633" width="5" bestFit="1" customWidth="1"/>
    <col min="5634" max="5634" width="63" bestFit="1" customWidth="1"/>
    <col min="5635" max="5635" width="1.6640625" customWidth="1"/>
    <col min="5636" max="5636" width="7.33203125" bestFit="1" customWidth="1"/>
    <col min="5889" max="5889" width="5" bestFit="1" customWidth="1"/>
    <col min="5890" max="5890" width="63" bestFit="1" customWidth="1"/>
    <col min="5891" max="5891" width="1.6640625" customWidth="1"/>
    <col min="5892" max="5892" width="7.33203125" bestFit="1" customWidth="1"/>
    <col min="6145" max="6145" width="5" bestFit="1" customWidth="1"/>
    <col min="6146" max="6146" width="63" bestFit="1" customWidth="1"/>
    <col min="6147" max="6147" width="1.6640625" customWidth="1"/>
    <col min="6148" max="6148" width="7.33203125" bestFit="1" customWidth="1"/>
    <col min="6401" max="6401" width="5" bestFit="1" customWidth="1"/>
    <col min="6402" max="6402" width="63" bestFit="1" customWidth="1"/>
    <col min="6403" max="6403" width="1.6640625" customWidth="1"/>
    <col min="6404" max="6404" width="7.33203125" bestFit="1" customWidth="1"/>
    <col min="6657" max="6657" width="5" bestFit="1" customWidth="1"/>
    <col min="6658" max="6658" width="63" bestFit="1" customWidth="1"/>
    <col min="6659" max="6659" width="1.6640625" customWidth="1"/>
    <col min="6660" max="6660" width="7.33203125" bestFit="1" customWidth="1"/>
    <col min="6913" max="6913" width="5" bestFit="1" customWidth="1"/>
    <col min="6914" max="6914" width="63" bestFit="1" customWidth="1"/>
    <col min="6915" max="6915" width="1.6640625" customWidth="1"/>
    <col min="6916" max="6916" width="7.33203125" bestFit="1" customWidth="1"/>
    <col min="7169" max="7169" width="5" bestFit="1" customWidth="1"/>
    <col min="7170" max="7170" width="63" bestFit="1" customWidth="1"/>
    <col min="7171" max="7171" width="1.6640625" customWidth="1"/>
    <col min="7172" max="7172" width="7.33203125" bestFit="1" customWidth="1"/>
    <col min="7425" max="7425" width="5" bestFit="1" customWidth="1"/>
    <col min="7426" max="7426" width="63" bestFit="1" customWidth="1"/>
    <col min="7427" max="7427" width="1.6640625" customWidth="1"/>
    <col min="7428" max="7428" width="7.33203125" bestFit="1" customWidth="1"/>
    <col min="7681" max="7681" width="5" bestFit="1" customWidth="1"/>
    <col min="7682" max="7682" width="63" bestFit="1" customWidth="1"/>
    <col min="7683" max="7683" width="1.6640625" customWidth="1"/>
    <col min="7684" max="7684" width="7.33203125" bestFit="1" customWidth="1"/>
    <col min="7937" max="7937" width="5" bestFit="1" customWidth="1"/>
    <col min="7938" max="7938" width="63" bestFit="1" customWidth="1"/>
    <col min="7939" max="7939" width="1.6640625" customWidth="1"/>
    <col min="7940" max="7940" width="7.33203125" bestFit="1" customWidth="1"/>
    <col min="8193" max="8193" width="5" bestFit="1" customWidth="1"/>
    <col min="8194" max="8194" width="63" bestFit="1" customWidth="1"/>
    <col min="8195" max="8195" width="1.6640625" customWidth="1"/>
    <col min="8196" max="8196" width="7.33203125" bestFit="1" customWidth="1"/>
    <col min="8449" max="8449" width="5" bestFit="1" customWidth="1"/>
    <col min="8450" max="8450" width="63" bestFit="1" customWidth="1"/>
    <col min="8451" max="8451" width="1.6640625" customWidth="1"/>
    <col min="8452" max="8452" width="7.33203125" bestFit="1" customWidth="1"/>
    <col min="8705" max="8705" width="5" bestFit="1" customWidth="1"/>
    <col min="8706" max="8706" width="63" bestFit="1" customWidth="1"/>
    <col min="8707" max="8707" width="1.6640625" customWidth="1"/>
    <col min="8708" max="8708" width="7.33203125" bestFit="1" customWidth="1"/>
    <col min="8961" max="8961" width="5" bestFit="1" customWidth="1"/>
    <col min="8962" max="8962" width="63" bestFit="1" customWidth="1"/>
    <col min="8963" max="8963" width="1.6640625" customWidth="1"/>
    <col min="8964" max="8964" width="7.33203125" bestFit="1" customWidth="1"/>
    <col min="9217" max="9217" width="5" bestFit="1" customWidth="1"/>
    <col min="9218" max="9218" width="63" bestFit="1" customWidth="1"/>
    <col min="9219" max="9219" width="1.6640625" customWidth="1"/>
    <col min="9220" max="9220" width="7.33203125" bestFit="1" customWidth="1"/>
    <col min="9473" max="9473" width="5" bestFit="1" customWidth="1"/>
    <col min="9474" max="9474" width="63" bestFit="1" customWidth="1"/>
    <col min="9475" max="9475" width="1.6640625" customWidth="1"/>
    <col min="9476" max="9476" width="7.33203125" bestFit="1" customWidth="1"/>
    <col min="9729" max="9729" width="5" bestFit="1" customWidth="1"/>
    <col min="9730" max="9730" width="63" bestFit="1" customWidth="1"/>
    <col min="9731" max="9731" width="1.6640625" customWidth="1"/>
    <col min="9732" max="9732" width="7.33203125" bestFit="1" customWidth="1"/>
    <col min="9985" max="9985" width="5" bestFit="1" customWidth="1"/>
    <col min="9986" max="9986" width="63" bestFit="1" customWidth="1"/>
    <col min="9987" max="9987" width="1.6640625" customWidth="1"/>
    <col min="9988" max="9988" width="7.33203125" bestFit="1" customWidth="1"/>
    <col min="10241" max="10241" width="5" bestFit="1" customWidth="1"/>
    <col min="10242" max="10242" width="63" bestFit="1" customWidth="1"/>
    <col min="10243" max="10243" width="1.6640625" customWidth="1"/>
    <col min="10244" max="10244" width="7.33203125" bestFit="1" customWidth="1"/>
    <col min="10497" max="10497" width="5" bestFit="1" customWidth="1"/>
    <col min="10498" max="10498" width="63" bestFit="1" customWidth="1"/>
    <col min="10499" max="10499" width="1.6640625" customWidth="1"/>
    <col min="10500" max="10500" width="7.33203125" bestFit="1" customWidth="1"/>
    <col min="10753" max="10753" width="5" bestFit="1" customWidth="1"/>
    <col min="10754" max="10754" width="63" bestFit="1" customWidth="1"/>
    <col min="10755" max="10755" width="1.6640625" customWidth="1"/>
    <col min="10756" max="10756" width="7.33203125" bestFit="1" customWidth="1"/>
    <col min="11009" max="11009" width="5" bestFit="1" customWidth="1"/>
    <col min="11010" max="11010" width="63" bestFit="1" customWidth="1"/>
    <col min="11011" max="11011" width="1.6640625" customWidth="1"/>
    <col min="11012" max="11012" width="7.33203125" bestFit="1" customWidth="1"/>
    <col min="11265" max="11265" width="5" bestFit="1" customWidth="1"/>
    <col min="11266" max="11266" width="63" bestFit="1" customWidth="1"/>
    <col min="11267" max="11267" width="1.6640625" customWidth="1"/>
    <col min="11268" max="11268" width="7.33203125" bestFit="1" customWidth="1"/>
    <col min="11521" max="11521" width="5" bestFit="1" customWidth="1"/>
    <col min="11522" max="11522" width="63" bestFit="1" customWidth="1"/>
    <col min="11523" max="11523" width="1.6640625" customWidth="1"/>
    <col min="11524" max="11524" width="7.33203125" bestFit="1" customWidth="1"/>
    <col min="11777" max="11777" width="5" bestFit="1" customWidth="1"/>
    <col min="11778" max="11778" width="63" bestFit="1" customWidth="1"/>
    <col min="11779" max="11779" width="1.6640625" customWidth="1"/>
    <col min="11780" max="11780" width="7.33203125" bestFit="1" customWidth="1"/>
    <col min="12033" max="12033" width="5" bestFit="1" customWidth="1"/>
    <col min="12034" max="12034" width="63" bestFit="1" customWidth="1"/>
    <col min="12035" max="12035" width="1.6640625" customWidth="1"/>
    <col min="12036" max="12036" width="7.33203125" bestFit="1" customWidth="1"/>
    <col min="12289" max="12289" width="5" bestFit="1" customWidth="1"/>
    <col min="12290" max="12290" width="63" bestFit="1" customWidth="1"/>
    <col min="12291" max="12291" width="1.6640625" customWidth="1"/>
    <col min="12292" max="12292" width="7.33203125" bestFit="1" customWidth="1"/>
    <col min="12545" max="12545" width="5" bestFit="1" customWidth="1"/>
    <col min="12546" max="12546" width="63" bestFit="1" customWidth="1"/>
    <col min="12547" max="12547" width="1.6640625" customWidth="1"/>
    <col min="12548" max="12548" width="7.33203125" bestFit="1" customWidth="1"/>
    <col min="12801" max="12801" width="5" bestFit="1" customWidth="1"/>
    <col min="12802" max="12802" width="63" bestFit="1" customWidth="1"/>
    <col min="12803" max="12803" width="1.6640625" customWidth="1"/>
    <col min="12804" max="12804" width="7.33203125" bestFit="1" customWidth="1"/>
    <col min="13057" max="13057" width="5" bestFit="1" customWidth="1"/>
    <col min="13058" max="13058" width="63" bestFit="1" customWidth="1"/>
    <col min="13059" max="13059" width="1.6640625" customWidth="1"/>
    <col min="13060" max="13060" width="7.33203125" bestFit="1" customWidth="1"/>
    <col min="13313" max="13313" width="5" bestFit="1" customWidth="1"/>
    <col min="13314" max="13314" width="63" bestFit="1" customWidth="1"/>
    <col min="13315" max="13315" width="1.6640625" customWidth="1"/>
    <col min="13316" max="13316" width="7.33203125" bestFit="1" customWidth="1"/>
    <col min="13569" max="13569" width="5" bestFit="1" customWidth="1"/>
    <col min="13570" max="13570" width="63" bestFit="1" customWidth="1"/>
    <col min="13571" max="13571" width="1.6640625" customWidth="1"/>
    <col min="13572" max="13572" width="7.33203125" bestFit="1" customWidth="1"/>
    <col min="13825" max="13825" width="5" bestFit="1" customWidth="1"/>
    <col min="13826" max="13826" width="63" bestFit="1" customWidth="1"/>
    <col min="13827" max="13827" width="1.6640625" customWidth="1"/>
    <col min="13828" max="13828" width="7.33203125" bestFit="1" customWidth="1"/>
    <col min="14081" max="14081" width="5" bestFit="1" customWidth="1"/>
    <col min="14082" max="14082" width="63" bestFit="1" customWidth="1"/>
    <col min="14083" max="14083" width="1.6640625" customWidth="1"/>
    <col min="14084" max="14084" width="7.33203125" bestFit="1" customWidth="1"/>
    <col min="14337" max="14337" width="5" bestFit="1" customWidth="1"/>
    <col min="14338" max="14338" width="63" bestFit="1" customWidth="1"/>
    <col min="14339" max="14339" width="1.6640625" customWidth="1"/>
    <col min="14340" max="14340" width="7.33203125" bestFit="1" customWidth="1"/>
    <col min="14593" max="14593" width="5" bestFit="1" customWidth="1"/>
    <col min="14594" max="14594" width="63" bestFit="1" customWidth="1"/>
    <col min="14595" max="14595" width="1.6640625" customWidth="1"/>
    <col min="14596" max="14596" width="7.33203125" bestFit="1" customWidth="1"/>
    <col min="14849" max="14849" width="5" bestFit="1" customWidth="1"/>
    <col min="14850" max="14850" width="63" bestFit="1" customWidth="1"/>
    <col min="14851" max="14851" width="1.6640625" customWidth="1"/>
    <col min="14852" max="14852" width="7.33203125" bestFit="1" customWidth="1"/>
    <col min="15105" max="15105" width="5" bestFit="1" customWidth="1"/>
    <col min="15106" max="15106" width="63" bestFit="1" customWidth="1"/>
    <col min="15107" max="15107" width="1.6640625" customWidth="1"/>
    <col min="15108" max="15108" width="7.33203125" bestFit="1" customWidth="1"/>
    <col min="15361" max="15361" width="5" bestFit="1" customWidth="1"/>
    <col min="15362" max="15362" width="63" bestFit="1" customWidth="1"/>
    <col min="15363" max="15363" width="1.6640625" customWidth="1"/>
    <col min="15364" max="15364" width="7.33203125" bestFit="1" customWidth="1"/>
    <col min="15617" max="15617" width="5" bestFit="1" customWidth="1"/>
    <col min="15618" max="15618" width="63" bestFit="1" customWidth="1"/>
    <col min="15619" max="15619" width="1.6640625" customWidth="1"/>
    <col min="15620" max="15620" width="7.33203125" bestFit="1" customWidth="1"/>
    <col min="15873" max="15873" width="5" bestFit="1" customWidth="1"/>
    <col min="15874" max="15874" width="63" bestFit="1" customWidth="1"/>
    <col min="15875" max="15875" width="1.6640625" customWidth="1"/>
    <col min="15876" max="15876" width="7.33203125" bestFit="1" customWidth="1"/>
    <col min="16129" max="16129" width="5" bestFit="1" customWidth="1"/>
    <col min="16130" max="16130" width="63" bestFit="1" customWidth="1"/>
    <col min="16131" max="16131" width="1.6640625" customWidth="1"/>
    <col min="16132" max="16132" width="7.33203125" bestFit="1" customWidth="1"/>
  </cols>
  <sheetData>
    <row r="1" spans="1:5" x14ac:dyDescent="0.3">
      <c r="A1" s="191"/>
      <c r="B1" s="191"/>
      <c r="C1" s="191"/>
      <c r="D1" s="191"/>
      <c r="E1" s="191"/>
    </row>
    <row r="2" spans="1:5" x14ac:dyDescent="0.3">
      <c r="A2" s="191" t="s">
        <v>306</v>
      </c>
      <c r="B2" s="191"/>
      <c r="C2" s="191"/>
      <c r="D2" s="191"/>
      <c r="E2" s="192" t="s">
        <v>90</v>
      </c>
    </row>
    <row r="3" spans="1:5" x14ac:dyDescent="0.3">
      <c r="A3" s="193"/>
      <c r="B3" s="194"/>
      <c r="C3" s="194"/>
      <c r="D3" s="194"/>
      <c r="E3" s="195"/>
    </row>
    <row r="4" spans="1:5" ht="15" thickBot="1" x14ac:dyDescent="0.35">
      <c r="A4" s="193"/>
      <c r="B4" s="193"/>
      <c r="C4" s="193"/>
      <c r="D4" s="193"/>
      <c r="E4" s="195"/>
    </row>
    <row r="5" spans="1:5" ht="15" thickBot="1" x14ac:dyDescent="0.35">
      <c r="A5" s="193"/>
      <c r="B5" s="193"/>
      <c r="C5" s="193"/>
      <c r="D5" s="193"/>
      <c r="E5" s="196" t="s">
        <v>307</v>
      </c>
    </row>
    <row r="6" spans="1:5" x14ac:dyDescent="0.3">
      <c r="A6" s="191"/>
      <c r="B6" s="501" t="s">
        <v>308</v>
      </c>
      <c r="C6" s="501"/>
      <c r="D6" s="501"/>
      <c r="E6" s="501"/>
    </row>
    <row r="7" spans="1:5" x14ac:dyDescent="0.3">
      <c r="A7" s="197"/>
      <c r="B7" s="502" t="s">
        <v>309</v>
      </c>
      <c r="C7" s="502"/>
      <c r="D7" s="502"/>
      <c r="E7" s="502"/>
    </row>
    <row r="8" spans="1:5" x14ac:dyDescent="0.3">
      <c r="A8" s="198"/>
      <c r="B8" s="503" t="s">
        <v>310</v>
      </c>
      <c r="C8" s="503"/>
      <c r="D8" s="503"/>
      <c r="E8" s="503"/>
    </row>
    <row r="9" spans="1:5" x14ac:dyDescent="0.3">
      <c r="A9" s="198"/>
      <c r="B9" s="503" t="s">
        <v>311</v>
      </c>
      <c r="C9" s="503"/>
      <c r="D9" s="503"/>
      <c r="E9" s="503"/>
    </row>
    <row r="10" spans="1:5" x14ac:dyDescent="0.3">
      <c r="A10" s="193"/>
      <c r="B10" s="193"/>
      <c r="C10" s="193"/>
      <c r="D10" s="193"/>
      <c r="E10" s="193"/>
    </row>
    <row r="11" spans="1:5" x14ac:dyDescent="0.3">
      <c r="A11" s="199" t="s">
        <v>312</v>
      </c>
      <c r="B11" s="193"/>
      <c r="C11" s="193"/>
      <c r="D11" s="193"/>
      <c r="E11" s="193"/>
    </row>
    <row r="12" spans="1:5" x14ac:dyDescent="0.3">
      <c r="A12" s="200" t="s">
        <v>313</v>
      </c>
      <c r="B12" s="201" t="s">
        <v>314</v>
      </c>
      <c r="C12" s="202"/>
      <c r="D12" s="202"/>
      <c r="E12" s="203" t="s">
        <v>315</v>
      </c>
    </row>
    <row r="13" spans="1:5" x14ac:dyDescent="0.3">
      <c r="A13" s="194"/>
      <c r="B13" s="194"/>
      <c r="C13" s="194"/>
      <c r="D13" s="194"/>
      <c r="E13" s="204"/>
    </row>
    <row r="14" spans="1:5" x14ac:dyDescent="0.3">
      <c r="A14" s="204">
        <v>1</v>
      </c>
      <c r="B14" s="205" t="s">
        <v>316</v>
      </c>
      <c r="C14" s="194"/>
      <c r="D14" s="194"/>
      <c r="E14" s="206">
        <v>7.1570000000000002E-3</v>
      </c>
    </row>
    <row r="15" spans="1:5" x14ac:dyDescent="0.3">
      <c r="A15" s="204">
        <v>2</v>
      </c>
      <c r="B15" s="205" t="s">
        <v>317</v>
      </c>
      <c r="C15" s="194"/>
      <c r="D15" s="194"/>
      <c r="E15" s="206">
        <v>2E-3</v>
      </c>
    </row>
    <row r="16" spans="1:5" x14ac:dyDescent="0.3">
      <c r="A16" s="204">
        <v>3</v>
      </c>
      <c r="B16" s="205" t="str">
        <f>"STATE UTILITY TAX - NET OF BAD DEBTS ( "&amp;D16*100&amp;"% - ( LINE 1 * "&amp;D16*100&amp;"%) )"</f>
        <v>STATE UTILITY TAX - NET OF BAD DEBTS ( 3.8734% - ( LINE 1 * 3.8734%) )</v>
      </c>
      <c r="C16" s="194"/>
      <c r="D16" s="207">
        <v>3.8733999999999998E-2</v>
      </c>
      <c r="E16" s="208">
        <f>ROUND(D16-(D16*E14),6)</f>
        <v>3.8456999999999998E-2</v>
      </c>
    </row>
    <row r="17" spans="1:5" x14ac:dyDescent="0.3">
      <c r="A17" s="204">
        <v>4</v>
      </c>
      <c r="B17" s="205"/>
      <c r="C17" s="194"/>
      <c r="D17" s="194"/>
      <c r="E17" s="209"/>
    </row>
    <row r="18" spans="1:5" x14ac:dyDescent="0.3">
      <c r="A18" s="204">
        <v>5</v>
      </c>
      <c r="B18" s="205" t="s">
        <v>318</v>
      </c>
      <c r="C18" s="194"/>
      <c r="D18" s="194"/>
      <c r="E18" s="206">
        <f>ROUND(SUM(E14:E16),6)</f>
        <v>4.7613999999999997E-2</v>
      </c>
    </row>
    <row r="19" spans="1:5" x14ac:dyDescent="0.3">
      <c r="A19" s="204">
        <v>6</v>
      </c>
      <c r="B19" s="194"/>
      <c r="C19" s="194"/>
      <c r="D19" s="194"/>
      <c r="E19" s="206"/>
    </row>
    <row r="20" spans="1:5" x14ac:dyDescent="0.3">
      <c r="A20" s="204">
        <v>7</v>
      </c>
      <c r="B20" s="194" t="s">
        <v>319</v>
      </c>
      <c r="C20" s="194"/>
      <c r="D20" s="194"/>
      <c r="E20" s="206">
        <f>ROUND(1-E18,6)</f>
        <v>0.95238599999999995</v>
      </c>
    </row>
    <row r="21" spans="1:5" x14ac:dyDescent="0.3">
      <c r="A21" s="204">
        <v>8</v>
      </c>
      <c r="B21" s="205" t="s">
        <v>320</v>
      </c>
      <c r="C21" s="194"/>
      <c r="D21" s="210">
        <v>0.35</v>
      </c>
      <c r="E21" s="206">
        <f>ROUND((E20)*D21,6)</f>
        <v>0.33333499999999999</v>
      </c>
    </row>
    <row r="22" spans="1:5" x14ac:dyDescent="0.3">
      <c r="A22" s="204">
        <v>9</v>
      </c>
      <c r="B22" s="205" t="s">
        <v>321</v>
      </c>
      <c r="C22" s="194"/>
      <c r="D22" s="194"/>
      <c r="E22" s="211">
        <f>ROUND(1-E21-E18,6)</f>
        <v>0.61905100000000002</v>
      </c>
    </row>
  </sheetData>
  <mergeCells count="4">
    <mergeCell ref="B6:E6"/>
    <mergeCell ref="B7:E7"/>
    <mergeCell ref="B8:E8"/>
    <mergeCell ref="B9:E9"/>
  </mergeCells>
  <pageMargins left="0.7" right="0.7" top="0.75" bottom="0.75" header="0.3" footer="0.3"/>
  <pageSetup orientation="portrait" r:id="rId1"/>
  <headerFooter>
    <oddHeader>&amp;RAdvice No. 2018-xx
Workpaper No. 26</oddHeader>
    <oddFooter>&amp;L&amp;F
&amp;A&amp;R&amp;D</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O50"/>
  <sheetViews>
    <sheetView zoomScaleNormal="100" workbookViewId="0">
      <selection activeCell="C48" sqref="C48"/>
    </sheetView>
  </sheetViews>
  <sheetFormatPr defaultColWidth="9.109375" defaultRowHeight="13.8" x14ac:dyDescent="0.3"/>
  <cols>
    <col min="1" max="1" width="6" style="2" customWidth="1"/>
    <col min="2" max="2" width="45" style="2" customWidth="1"/>
    <col min="3" max="3" width="20" style="2" customWidth="1"/>
    <col min="4" max="4" width="16.44140625" style="2" customWidth="1"/>
    <col min="5" max="5" width="17.6640625" style="2" bestFit="1" customWidth="1"/>
    <col min="6" max="6" width="14.5546875" style="2" bestFit="1" customWidth="1"/>
    <col min="7" max="16384" width="9.109375" style="2"/>
  </cols>
  <sheetData>
    <row r="1" spans="1:15" x14ac:dyDescent="0.3">
      <c r="A1" s="504" t="s">
        <v>0</v>
      </c>
      <c r="B1" s="504"/>
      <c r="C1" s="504"/>
      <c r="D1" s="504"/>
      <c r="E1" s="504"/>
      <c r="F1" s="1"/>
      <c r="G1" s="1"/>
      <c r="H1" s="1"/>
      <c r="I1" s="1"/>
      <c r="J1" s="1"/>
      <c r="K1" s="1"/>
      <c r="L1" s="1"/>
      <c r="M1" s="1"/>
      <c r="N1" s="1"/>
      <c r="O1" s="1"/>
    </row>
    <row r="2" spans="1:15" x14ac:dyDescent="0.3">
      <c r="A2" s="504" t="s">
        <v>240</v>
      </c>
      <c r="B2" s="504"/>
      <c r="C2" s="504"/>
      <c r="D2" s="504"/>
      <c r="E2" s="504"/>
      <c r="F2" s="1"/>
      <c r="G2" s="1"/>
      <c r="H2" s="1"/>
      <c r="I2" s="1"/>
      <c r="J2" s="1"/>
      <c r="K2" s="1"/>
      <c r="L2" s="1"/>
      <c r="M2" s="1"/>
      <c r="N2" s="1"/>
      <c r="O2" s="1"/>
    </row>
    <row r="3" spans="1:15" x14ac:dyDescent="0.3">
      <c r="A3" s="505" t="s">
        <v>241</v>
      </c>
      <c r="B3" s="504"/>
      <c r="C3" s="504"/>
      <c r="D3" s="504"/>
      <c r="E3" s="504"/>
      <c r="F3" s="1"/>
      <c r="G3" s="1"/>
      <c r="H3" s="1"/>
      <c r="I3" s="1"/>
      <c r="J3" s="1"/>
      <c r="K3" s="1"/>
      <c r="L3" s="1"/>
      <c r="M3" s="1"/>
      <c r="N3" s="1"/>
      <c r="O3" s="1"/>
    </row>
    <row r="4" spans="1:15" x14ac:dyDescent="0.3">
      <c r="A4" s="504"/>
      <c r="B4" s="504"/>
      <c r="C4" s="504"/>
      <c r="D4" s="504"/>
      <c r="E4" s="504"/>
      <c r="F4" s="1"/>
      <c r="G4" s="1"/>
      <c r="H4" s="1"/>
      <c r="I4" s="1"/>
      <c r="J4" s="1"/>
      <c r="K4" s="1"/>
      <c r="L4" s="1"/>
      <c r="M4" s="1"/>
      <c r="N4" s="1"/>
      <c r="O4" s="1"/>
    </row>
    <row r="5" spans="1:15" x14ac:dyDescent="0.3">
      <c r="A5" s="139"/>
      <c r="B5" s="139"/>
      <c r="C5" s="139"/>
      <c r="D5" s="139"/>
      <c r="E5" s="139"/>
    </row>
    <row r="6" spans="1:15" x14ac:dyDescent="0.3">
      <c r="A6" s="139"/>
      <c r="B6" s="139"/>
      <c r="C6" s="139"/>
      <c r="D6" s="139"/>
      <c r="E6" s="140" t="s">
        <v>242</v>
      </c>
    </row>
    <row r="7" spans="1:15" ht="26.4" x14ac:dyDescent="0.3">
      <c r="A7" s="141" t="s">
        <v>56</v>
      </c>
      <c r="B7" s="142"/>
      <c r="C7" s="141" t="s">
        <v>6</v>
      </c>
      <c r="D7" s="141" t="s">
        <v>77</v>
      </c>
      <c r="E7" s="141" t="s">
        <v>243</v>
      </c>
    </row>
    <row r="8" spans="1:15" x14ac:dyDescent="0.3">
      <c r="A8" s="143"/>
      <c r="B8" s="144" t="s">
        <v>9</v>
      </c>
      <c r="C8" s="144" t="s">
        <v>10</v>
      </c>
      <c r="D8" s="144" t="s">
        <v>11</v>
      </c>
      <c r="E8" s="144" t="s">
        <v>12</v>
      </c>
    </row>
    <row r="9" spans="1:15" x14ac:dyDescent="0.3">
      <c r="A9" s="144">
        <v>1</v>
      </c>
      <c r="B9" s="145"/>
      <c r="C9" s="144"/>
      <c r="D9" s="144"/>
      <c r="E9" s="144"/>
    </row>
    <row r="10" spans="1:15" x14ac:dyDescent="0.3">
      <c r="A10" s="144">
        <f t="shared" ref="A10:A40" si="0">A9+1</f>
        <v>2</v>
      </c>
      <c r="B10" s="143" t="s">
        <v>244</v>
      </c>
      <c r="C10" s="146" t="s">
        <v>245</v>
      </c>
      <c r="D10" s="147">
        <v>372335049.88542497</v>
      </c>
      <c r="E10" s="147">
        <v>179629636.10176432</v>
      </c>
    </row>
    <row r="11" spans="1:15" x14ac:dyDescent="0.3">
      <c r="A11" s="144">
        <f t="shared" si="0"/>
        <v>3</v>
      </c>
      <c r="B11" s="143"/>
      <c r="C11" s="143"/>
      <c r="D11" s="143"/>
      <c r="E11" s="143"/>
    </row>
    <row r="12" spans="1:15" x14ac:dyDescent="0.3">
      <c r="A12" s="144">
        <f t="shared" si="0"/>
        <v>4</v>
      </c>
      <c r="B12" s="143" t="s">
        <v>246</v>
      </c>
      <c r="C12" s="144" t="s">
        <v>247</v>
      </c>
      <c r="D12" s="148">
        <v>959515</v>
      </c>
      <c r="E12" s="148">
        <v>122066.57575757576</v>
      </c>
    </row>
    <row r="13" spans="1:15" x14ac:dyDescent="0.3">
      <c r="A13" s="144">
        <f t="shared" si="0"/>
        <v>5</v>
      </c>
      <c r="B13" s="143"/>
      <c r="C13" s="143"/>
      <c r="D13" s="148"/>
      <c r="E13" s="148"/>
    </row>
    <row r="14" spans="1:15" x14ac:dyDescent="0.3">
      <c r="A14" s="144">
        <f t="shared" si="0"/>
        <v>6</v>
      </c>
      <c r="B14" s="143" t="s">
        <v>248</v>
      </c>
      <c r="C14" s="144" t="str">
        <f>"("&amp;A10&amp;") / ("&amp;A12&amp;")"</f>
        <v>(2) / (4)</v>
      </c>
      <c r="D14" s="149">
        <f>ROUND(D10/D12,2)</f>
        <v>388.05</v>
      </c>
      <c r="E14" s="149">
        <f>ROUND(E10/E12,2)</f>
        <v>1471.57</v>
      </c>
    </row>
    <row r="15" spans="1:15" x14ac:dyDescent="0.3">
      <c r="A15" s="144">
        <f t="shared" si="0"/>
        <v>7</v>
      </c>
      <c r="B15" s="143"/>
      <c r="C15" s="144"/>
      <c r="D15" s="139"/>
      <c r="E15" s="139"/>
    </row>
    <row r="16" spans="1:15" x14ac:dyDescent="0.3">
      <c r="A16" s="144">
        <f t="shared" si="0"/>
        <v>8</v>
      </c>
      <c r="B16" s="143" t="s">
        <v>249</v>
      </c>
      <c r="C16" s="144"/>
      <c r="D16" s="139"/>
      <c r="E16" s="139"/>
    </row>
    <row r="17" spans="1:5" x14ac:dyDescent="0.3">
      <c r="A17" s="144">
        <f t="shared" si="0"/>
        <v>9</v>
      </c>
      <c r="B17" s="150" t="s">
        <v>250</v>
      </c>
      <c r="C17" s="144" t="s">
        <v>251</v>
      </c>
      <c r="D17" s="151">
        <v>1.03</v>
      </c>
      <c r="E17" s="151">
        <f>D17</f>
        <v>1.03</v>
      </c>
    </row>
    <row r="18" spans="1:5" x14ac:dyDescent="0.3">
      <c r="A18" s="144">
        <f t="shared" si="0"/>
        <v>10</v>
      </c>
      <c r="B18" s="143" t="s">
        <v>252</v>
      </c>
      <c r="C18" s="144" t="s">
        <v>251</v>
      </c>
      <c r="D18" s="151">
        <v>1.03</v>
      </c>
      <c r="E18" s="151">
        <f t="shared" ref="E18:E21" si="1">D18</f>
        <v>1.03</v>
      </c>
    </row>
    <row r="19" spans="1:5" x14ac:dyDescent="0.3">
      <c r="A19" s="144">
        <f t="shared" si="0"/>
        <v>11</v>
      </c>
      <c r="B19" s="143" t="s">
        <v>253</v>
      </c>
      <c r="C19" s="144" t="s">
        <v>251</v>
      </c>
      <c r="D19" s="151">
        <v>1.03</v>
      </c>
      <c r="E19" s="151">
        <f t="shared" si="1"/>
        <v>1.03</v>
      </c>
    </row>
    <row r="20" spans="1:5" x14ac:dyDescent="0.3">
      <c r="A20" s="144">
        <f t="shared" si="0"/>
        <v>12</v>
      </c>
      <c r="B20" s="143" t="s">
        <v>254</v>
      </c>
      <c r="C20" s="144" t="s">
        <v>251</v>
      </c>
      <c r="D20" s="151">
        <v>1.03</v>
      </c>
      <c r="E20" s="151">
        <f t="shared" si="1"/>
        <v>1.03</v>
      </c>
    </row>
    <row r="21" spans="1:5" x14ac:dyDescent="0.3">
      <c r="A21" s="144">
        <f t="shared" si="0"/>
        <v>13</v>
      </c>
      <c r="B21" s="143" t="s">
        <v>255</v>
      </c>
      <c r="C21" s="144" t="s">
        <v>251</v>
      </c>
      <c r="D21" s="151">
        <v>1.03</v>
      </c>
      <c r="E21" s="151">
        <f t="shared" si="1"/>
        <v>1.03</v>
      </c>
    </row>
    <row r="22" spans="1:5" x14ac:dyDescent="0.3">
      <c r="A22" s="144">
        <f t="shared" si="0"/>
        <v>14</v>
      </c>
      <c r="B22" s="143"/>
      <c r="C22" s="144"/>
      <c r="D22" s="139"/>
      <c r="E22" s="139"/>
    </row>
    <row r="23" spans="1:5" x14ac:dyDescent="0.3">
      <c r="A23" s="144">
        <f t="shared" si="0"/>
        <v>15</v>
      </c>
      <c r="B23" s="143" t="s">
        <v>256</v>
      </c>
      <c r="C23" s="139"/>
      <c r="D23" s="152"/>
      <c r="E23" s="152"/>
    </row>
    <row r="24" spans="1:5" x14ac:dyDescent="0.3">
      <c r="A24" s="144">
        <f t="shared" si="0"/>
        <v>16</v>
      </c>
      <c r="B24" s="143" t="s">
        <v>252</v>
      </c>
      <c r="C24" s="144" t="str">
        <f>"("&amp;A14&amp;") x ("&amp;A17&amp;") x ("&amp;A18&amp;")"</f>
        <v>(6) x (9) x (10)</v>
      </c>
      <c r="D24" s="153">
        <f>ROUND(ROUND(D$17*D14,2)*D18,2)</f>
        <v>411.68</v>
      </c>
      <c r="E24" s="153">
        <f>ROUND(ROUND(E$17*E14,2)*E18,2)</f>
        <v>1561.19</v>
      </c>
    </row>
    <row r="25" spans="1:5" x14ac:dyDescent="0.3">
      <c r="A25" s="144">
        <f t="shared" si="0"/>
        <v>17</v>
      </c>
      <c r="B25" s="143" t="s">
        <v>253</v>
      </c>
      <c r="C25" s="144" t="str">
        <f>"("&amp;A24&amp;") x ("&amp;A19&amp;")"</f>
        <v>(16) x (11)</v>
      </c>
      <c r="D25" s="153">
        <f>ROUND(D$19*D24,2)</f>
        <v>424.03</v>
      </c>
      <c r="E25" s="153">
        <f>ROUND(E$19*E24,2)</f>
        <v>1608.03</v>
      </c>
    </row>
    <row r="26" spans="1:5" x14ac:dyDescent="0.3">
      <c r="A26" s="144">
        <f t="shared" si="0"/>
        <v>18</v>
      </c>
      <c r="B26" s="143" t="s">
        <v>254</v>
      </c>
      <c r="C26" s="144" t="str">
        <f>"("&amp;A25&amp;") x ("&amp;A20&amp;")"</f>
        <v>(17) x (12)</v>
      </c>
      <c r="D26" s="153">
        <f>ROUND(D$20*D25,2)</f>
        <v>436.75</v>
      </c>
      <c r="E26" s="153">
        <f>ROUND(E$20*E25,2)</f>
        <v>1656.27</v>
      </c>
    </row>
    <row r="27" spans="1:5" x14ac:dyDescent="0.3">
      <c r="A27" s="144">
        <f t="shared" si="0"/>
        <v>19</v>
      </c>
      <c r="B27" s="143" t="s">
        <v>255</v>
      </c>
      <c r="C27" s="144" t="str">
        <f>"("&amp;A26&amp;") x ("&amp;A21&amp;")"</f>
        <v>(18) x (13)</v>
      </c>
      <c r="D27" s="153">
        <f>ROUND(D$21*D26,2)</f>
        <v>449.85</v>
      </c>
      <c r="E27" s="153">
        <f>ROUND(E$21*E26,2)</f>
        <v>1705.96</v>
      </c>
    </row>
    <row r="28" spans="1:5" x14ac:dyDescent="0.3">
      <c r="A28" s="144">
        <f t="shared" si="0"/>
        <v>20</v>
      </c>
      <c r="B28" s="139"/>
      <c r="C28" s="139"/>
      <c r="D28" s="152"/>
      <c r="E28" s="152"/>
    </row>
    <row r="29" spans="1:5" x14ac:dyDescent="0.3">
      <c r="A29" s="144">
        <f t="shared" si="0"/>
        <v>21</v>
      </c>
      <c r="B29" s="154" t="s">
        <v>257</v>
      </c>
      <c r="C29" s="146" t="s">
        <v>245</v>
      </c>
      <c r="D29" s="147">
        <v>93020381.989999995</v>
      </c>
      <c r="E29" s="147">
        <v>28146937.610000007</v>
      </c>
    </row>
    <row r="30" spans="1:5" x14ac:dyDescent="0.3">
      <c r="A30" s="144">
        <f t="shared" si="0"/>
        <v>22</v>
      </c>
      <c r="B30" s="150"/>
      <c r="C30" s="144"/>
      <c r="D30" s="153"/>
      <c r="E30" s="153"/>
    </row>
    <row r="31" spans="1:5" x14ac:dyDescent="0.3">
      <c r="A31" s="144">
        <f t="shared" si="0"/>
        <v>23</v>
      </c>
      <c r="B31" s="143" t="s">
        <v>258</v>
      </c>
      <c r="C31" s="144" t="str">
        <f>"("&amp;A29&amp;") / ("&amp;A12&amp;")"</f>
        <v>(21) / (4)</v>
      </c>
      <c r="D31" s="149">
        <f>ROUND(D29/D12,2)</f>
        <v>96.95</v>
      </c>
      <c r="E31" s="149">
        <f>ROUND(E29/E12,2)</f>
        <v>230.59</v>
      </c>
    </row>
    <row r="32" spans="1:5" x14ac:dyDescent="0.3">
      <c r="A32" s="144">
        <f t="shared" si="0"/>
        <v>24</v>
      </c>
      <c r="B32" s="143"/>
      <c r="C32" s="144"/>
      <c r="D32" s="139"/>
      <c r="E32" s="139"/>
    </row>
    <row r="33" spans="1:5" x14ac:dyDescent="0.3">
      <c r="A33" s="144">
        <f t="shared" si="0"/>
        <v>25</v>
      </c>
      <c r="B33" s="143" t="s">
        <v>259</v>
      </c>
      <c r="C33" s="139"/>
      <c r="D33" s="152"/>
      <c r="E33" s="152"/>
    </row>
    <row r="34" spans="1:5" x14ac:dyDescent="0.3">
      <c r="A34" s="144">
        <f t="shared" si="0"/>
        <v>26</v>
      </c>
      <c r="B34" s="143" t="s">
        <v>252</v>
      </c>
      <c r="C34" s="144" t="str">
        <f t="shared" ref="C34:C37" si="2">"("&amp;A24&amp;") - ("&amp;A$31&amp;")"</f>
        <v>(16) - (23)</v>
      </c>
      <c r="D34" s="153">
        <f t="shared" ref="D34:D37" si="3">D24-D$31</f>
        <v>314.73</v>
      </c>
      <c r="E34" s="153">
        <f>E24-E$31</f>
        <v>1330.6000000000001</v>
      </c>
    </row>
    <row r="35" spans="1:5" x14ac:dyDescent="0.3">
      <c r="A35" s="144">
        <f t="shared" si="0"/>
        <v>27</v>
      </c>
      <c r="B35" s="143" t="s">
        <v>253</v>
      </c>
      <c r="C35" s="144" t="str">
        <f t="shared" si="2"/>
        <v>(17) - (23)</v>
      </c>
      <c r="D35" s="153">
        <f t="shared" si="3"/>
        <v>327.08</v>
      </c>
      <c r="E35" s="153">
        <f>E25-E$31</f>
        <v>1377.44</v>
      </c>
    </row>
    <row r="36" spans="1:5" x14ac:dyDescent="0.3">
      <c r="A36" s="144">
        <f t="shared" si="0"/>
        <v>28</v>
      </c>
      <c r="B36" s="143" t="s">
        <v>254</v>
      </c>
      <c r="C36" s="144" t="str">
        <f t="shared" si="2"/>
        <v>(18) - (23)</v>
      </c>
      <c r="D36" s="153">
        <f t="shared" si="3"/>
        <v>339.8</v>
      </c>
      <c r="E36" s="153">
        <f>E26-E$31</f>
        <v>1425.68</v>
      </c>
    </row>
    <row r="37" spans="1:5" x14ac:dyDescent="0.3">
      <c r="A37" s="144">
        <f t="shared" si="0"/>
        <v>29</v>
      </c>
      <c r="B37" s="143" t="s">
        <v>255</v>
      </c>
      <c r="C37" s="144" t="str">
        <f t="shared" si="2"/>
        <v>(19) - (23)</v>
      </c>
      <c r="D37" s="153">
        <f t="shared" si="3"/>
        <v>352.90000000000003</v>
      </c>
      <c r="E37" s="153">
        <f>E27-E$31</f>
        <v>1475.3700000000001</v>
      </c>
    </row>
    <row r="38" spans="1:5" x14ac:dyDescent="0.3">
      <c r="A38" s="144">
        <f t="shared" si="0"/>
        <v>30</v>
      </c>
      <c r="B38" s="139"/>
      <c r="C38" s="139"/>
      <c r="D38" s="152"/>
      <c r="E38" s="152"/>
    </row>
    <row r="39" spans="1:5" x14ac:dyDescent="0.3">
      <c r="A39" s="144">
        <f t="shared" si="0"/>
        <v>31</v>
      </c>
      <c r="B39" s="155" t="s">
        <v>260</v>
      </c>
      <c r="C39" s="139"/>
      <c r="D39" s="139"/>
      <c r="E39" s="139"/>
    </row>
    <row r="40" spans="1:5" x14ac:dyDescent="0.3">
      <c r="A40" s="144">
        <f t="shared" si="0"/>
        <v>32</v>
      </c>
      <c r="B40" s="139" t="s">
        <v>261</v>
      </c>
      <c r="C40" s="139"/>
      <c r="D40" s="156"/>
      <c r="E40" s="156"/>
    </row>
    <row r="41" spans="1:5" x14ac:dyDescent="0.3">
      <c r="A41" s="144"/>
      <c r="C41" s="139"/>
      <c r="D41" s="152"/>
      <c r="E41" s="152"/>
    </row>
    <row r="42" spans="1:5" x14ac:dyDescent="0.3">
      <c r="A42" s="144"/>
    </row>
    <row r="43" spans="1:5" x14ac:dyDescent="0.3">
      <c r="A43" s="144"/>
      <c r="D43" s="107"/>
      <c r="E43" s="107"/>
    </row>
    <row r="44" spans="1:5" x14ac:dyDescent="0.3">
      <c r="A44" s="144"/>
      <c r="D44" s="157"/>
      <c r="E44" s="157"/>
    </row>
    <row r="46" spans="1:5" x14ac:dyDescent="0.3">
      <c r="D46" s="107"/>
      <c r="E46" s="107"/>
    </row>
    <row r="47" spans="1:5" x14ac:dyDescent="0.3">
      <c r="D47" s="107"/>
      <c r="E47" s="107"/>
    </row>
    <row r="48" spans="1:5" x14ac:dyDescent="0.3">
      <c r="D48" s="107"/>
      <c r="E48" s="107"/>
    </row>
    <row r="49" spans="4:5" x14ac:dyDescent="0.3">
      <c r="D49" s="107"/>
      <c r="E49" s="107"/>
    </row>
    <row r="50" spans="4:5" x14ac:dyDescent="0.3">
      <c r="D50" s="107"/>
      <c r="E50" s="107"/>
    </row>
  </sheetData>
  <mergeCells count="4">
    <mergeCell ref="A1:E1"/>
    <mergeCell ref="A2:E2"/>
    <mergeCell ref="A3:E3"/>
    <mergeCell ref="A4:E4"/>
  </mergeCells>
  <printOptions horizontalCentered="1"/>
  <pageMargins left="0.7" right="0.7" top="0.75" bottom="0.75" header="0.3" footer="0.3"/>
  <pageSetup scale="91" orientation="landscape" blackAndWhite="1" r:id="rId1"/>
  <headerFooter>
    <oddHeader>&amp;RAdvice No. 2018-xx
Workpaper No. 27</oddHeader>
    <oddFooter>&amp;L&amp;F
&amp;A&amp;R&amp;D</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N51"/>
  <sheetViews>
    <sheetView zoomScaleNormal="100" workbookViewId="0">
      <selection activeCell="C48" sqref="C48"/>
    </sheetView>
  </sheetViews>
  <sheetFormatPr defaultColWidth="9.109375" defaultRowHeight="13.8" x14ac:dyDescent="0.3"/>
  <cols>
    <col min="1" max="1" width="6" style="2" customWidth="1"/>
    <col min="2" max="2" width="45" style="2" customWidth="1"/>
    <col min="3" max="3" width="20" style="2" customWidth="1"/>
    <col min="4" max="4" width="17.6640625" style="2" bestFit="1" customWidth="1"/>
    <col min="5" max="5" width="14.5546875" style="2" customWidth="1"/>
    <col min="6" max="16384" width="9.109375" style="2"/>
  </cols>
  <sheetData>
    <row r="1" spans="1:14" x14ac:dyDescent="0.3">
      <c r="A1" s="504" t="s">
        <v>0</v>
      </c>
      <c r="B1" s="504"/>
      <c r="C1" s="504"/>
      <c r="D1" s="504"/>
      <c r="E1" s="504"/>
      <c r="F1" s="1"/>
      <c r="G1" s="1"/>
      <c r="H1" s="1"/>
      <c r="I1" s="1"/>
      <c r="J1" s="1"/>
      <c r="K1" s="1"/>
      <c r="L1" s="1"/>
      <c r="M1" s="1"/>
      <c r="N1" s="1"/>
    </row>
    <row r="2" spans="1:14" x14ac:dyDescent="0.3">
      <c r="A2" s="504" t="s">
        <v>262</v>
      </c>
      <c r="B2" s="504"/>
      <c r="C2" s="504"/>
      <c r="D2" s="504"/>
      <c r="E2" s="504"/>
      <c r="F2" s="1"/>
      <c r="G2" s="1"/>
      <c r="H2" s="1"/>
      <c r="I2" s="1"/>
      <c r="J2" s="1"/>
      <c r="K2" s="1"/>
      <c r="L2" s="1"/>
      <c r="M2" s="1"/>
      <c r="N2" s="1"/>
    </row>
    <row r="3" spans="1:14" x14ac:dyDescent="0.3">
      <c r="A3" s="505" t="s">
        <v>263</v>
      </c>
      <c r="B3" s="505"/>
      <c r="C3" s="505"/>
      <c r="D3" s="505"/>
      <c r="E3" s="505"/>
      <c r="F3" s="1"/>
      <c r="G3" s="1"/>
      <c r="H3" s="1"/>
      <c r="I3" s="1"/>
      <c r="J3" s="1"/>
      <c r="K3" s="1"/>
      <c r="L3" s="1"/>
      <c r="M3" s="1"/>
      <c r="N3" s="1"/>
    </row>
    <row r="4" spans="1:14" x14ac:dyDescent="0.3">
      <c r="A4" s="158"/>
      <c r="B4" s="158"/>
      <c r="C4" s="158"/>
      <c r="D4" s="158"/>
      <c r="E4" s="1"/>
      <c r="F4" s="1"/>
      <c r="G4" s="1"/>
      <c r="H4" s="1"/>
      <c r="I4" s="1"/>
      <c r="J4" s="1"/>
      <c r="K4" s="1"/>
      <c r="L4" s="1"/>
      <c r="M4" s="1"/>
      <c r="N4" s="1"/>
    </row>
    <row r="5" spans="1:14" x14ac:dyDescent="0.3">
      <c r="A5" s="139"/>
      <c r="B5" s="139"/>
      <c r="C5" s="139"/>
      <c r="D5" s="139"/>
      <c r="E5" s="139"/>
    </row>
    <row r="6" spans="1:14" x14ac:dyDescent="0.3">
      <c r="A6" s="139"/>
      <c r="B6" s="139"/>
      <c r="C6" s="139"/>
      <c r="D6" s="139"/>
    </row>
    <row r="7" spans="1:14" ht="26.4" x14ac:dyDescent="0.3">
      <c r="A7" s="141" t="s">
        <v>56</v>
      </c>
      <c r="B7" s="142"/>
      <c r="C7" s="141" t="s">
        <v>6</v>
      </c>
      <c r="D7" s="141" t="s">
        <v>264</v>
      </c>
      <c r="E7" s="141" t="s">
        <v>265</v>
      </c>
    </row>
    <row r="8" spans="1:14" x14ac:dyDescent="0.3">
      <c r="A8" s="143"/>
      <c r="B8" s="144" t="s">
        <v>9</v>
      </c>
      <c r="C8" s="144" t="s">
        <v>10</v>
      </c>
      <c r="D8" s="144" t="s">
        <v>11</v>
      </c>
      <c r="E8" s="144" t="s">
        <v>12</v>
      </c>
    </row>
    <row r="9" spans="1:14" x14ac:dyDescent="0.3">
      <c r="A9" s="144">
        <v>1</v>
      </c>
      <c r="B9" s="145"/>
      <c r="C9" s="144"/>
      <c r="D9" s="144"/>
      <c r="E9" s="144"/>
    </row>
    <row r="10" spans="1:14" x14ac:dyDescent="0.3">
      <c r="A10" s="144">
        <f t="shared" ref="A10:A41" si="0">A9+1</f>
        <v>2</v>
      </c>
      <c r="B10" s="143" t="s">
        <v>244</v>
      </c>
      <c r="C10" s="146" t="s">
        <v>245</v>
      </c>
      <c r="D10" s="147">
        <v>36330722.766005091</v>
      </c>
      <c r="E10" s="147">
        <v>27596119.136007201</v>
      </c>
    </row>
    <row r="11" spans="1:14" x14ac:dyDescent="0.3">
      <c r="A11" s="144">
        <f t="shared" si="0"/>
        <v>3</v>
      </c>
      <c r="B11" s="143"/>
      <c r="C11" s="143"/>
      <c r="D11" s="143"/>
      <c r="E11" s="143"/>
    </row>
    <row r="12" spans="1:14" x14ac:dyDescent="0.3">
      <c r="A12" s="144">
        <f t="shared" si="0"/>
        <v>4</v>
      </c>
      <c r="B12" s="143" t="s">
        <v>246</v>
      </c>
      <c r="C12" s="144" t="s">
        <v>247</v>
      </c>
      <c r="D12" s="148">
        <v>803.25</v>
      </c>
      <c r="E12" s="148">
        <v>494.91666666666669</v>
      </c>
    </row>
    <row r="13" spans="1:14" x14ac:dyDescent="0.3">
      <c r="A13" s="144">
        <f t="shared" si="0"/>
        <v>5</v>
      </c>
      <c r="B13" s="143"/>
      <c r="C13" s="143"/>
      <c r="D13" s="148"/>
      <c r="E13" s="148"/>
    </row>
    <row r="14" spans="1:14" x14ac:dyDescent="0.3">
      <c r="A14" s="144">
        <f t="shared" si="0"/>
        <v>6</v>
      </c>
      <c r="B14" s="143" t="s">
        <v>248</v>
      </c>
      <c r="C14" s="144" t="str">
        <f>"("&amp;A10&amp;") / ("&amp;A12&amp;")"</f>
        <v>(2) / (4)</v>
      </c>
      <c r="D14" s="149">
        <f>ROUND(D10/D12,2)</f>
        <v>45229.66</v>
      </c>
      <c r="E14" s="149">
        <f>ROUND(E10/E12,2)</f>
        <v>55759.12</v>
      </c>
    </row>
    <row r="15" spans="1:14" x14ac:dyDescent="0.3">
      <c r="A15" s="144">
        <f t="shared" si="0"/>
        <v>7</v>
      </c>
      <c r="B15" s="143"/>
      <c r="C15" s="144"/>
      <c r="D15" s="139"/>
      <c r="E15" s="139"/>
    </row>
    <row r="16" spans="1:14" x14ac:dyDescent="0.3">
      <c r="A16" s="144">
        <f t="shared" si="0"/>
        <v>8</v>
      </c>
      <c r="B16" s="143" t="s">
        <v>249</v>
      </c>
      <c r="C16" s="144"/>
      <c r="D16" s="139"/>
      <c r="E16" s="139"/>
    </row>
    <row r="17" spans="1:5" x14ac:dyDescent="0.3">
      <c r="A17" s="144">
        <f t="shared" si="0"/>
        <v>9</v>
      </c>
      <c r="B17" s="150" t="s">
        <v>250</v>
      </c>
      <c r="C17" s="144" t="s">
        <v>251</v>
      </c>
      <c r="D17" s="151">
        <v>1.03</v>
      </c>
      <c r="E17" s="151">
        <v>1.03</v>
      </c>
    </row>
    <row r="18" spans="1:5" x14ac:dyDescent="0.3">
      <c r="A18" s="144">
        <f t="shared" si="0"/>
        <v>10</v>
      </c>
      <c r="B18" s="143" t="s">
        <v>252</v>
      </c>
      <c r="C18" s="144" t="s">
        <v>251</v>
      </c>
      <c r="D18" s="151">
        <v>1.03</v>
      </c>
      <c r="E18" s="151">
        <v>1.03</v>
      </c>
    </row>
    <row r="19" spans="1:5" x14ac:dyDescent="0.3">
      <c r="A19" s="144">
        <f t="shared" si="0"/>
        <v>11</v>
      </c>
      <c r="B19" s="143" t="s">
        <v>253</v>
      </c>
      <c r="C19" s="144" t="s">
        <v>251</v>
      </c>
      <c r="D19" s="151">
        <v>1.03</v>
      </c>
      <c r="E19" s="151">
        <v>1.03</v>
      </c>
    </row>
    <row r="20" spans="1:5" x14ac:dyDescent="0.3">
      <c r="A20" s="144">
        <f t="shared" si="0"/>
        <v>12</v>
      </c>
      <c r="B20" s="143" t="s">
        <v>254</v>
      </c>
      <c r="C20" s="144" t="s">
        <v>251</v>
      </c>
      <c r="D20" s="151">
        <v>1.03</v>
      </c>
      <c r="E20" s="151">
        <v>1.03</v>
      </c>
    </row>
    <row r="21" spans="1:5" x14ac:dyDescent="0.3">
      <c r="A21" s="144">
        <f t="shared" si="0"/>
        <v>13</v>
      </c>
      <c r="B21" s="143" t="s">
        <v>255</v>
      </c>
      <c r="C21" s="144" t="s">
        <v>251</v>
      </c>
      <c r="D21" s="151">
        <v>1.03</v>
      </c>
      <c r="E21" s="151">
        <v>1.03</v>
      </c>
    </row>
    <row r="22" spans="1:5" x14ac:dyDescent="0.3">
      <c r="A22" s="144">
        <f t="shared" si="0"/>
        <v>14</v>
      </c>
      <c r="B22" s="143"/>
      <c r="C22" s="144"/>
      <c r="D22" s="139"/>
      <c r="E22" s="139"/>
    </row>
    <row r="23" spans="1:5" x14ac:dyDescent="0.3">
      <c r="A23" s="144">
        <f t="shared" si="0"/>
        <v>15</v>
      </c>
      <c r="B23" s="143" t="s">
        <v>256</v>
      </c>
      <c r="C23" s="139"/>
      <c r="D23" s="152"/>
      <c r="E23" s="152"/>
    </row>
    <row r="24" spans="1:5" x14ac:dyDescent="0.3">
      <c r="A24" s="144">
        <f t="shared" si="0"/>
        <v>16</v>
      </c>
      <c r="B24" s="143" t="s">
        <v>250</v>
      </c>
      <c r="C24" s="144" t="str">
        <f>"("&amp;A14&amp;") x ("&amp;A17&amp;")"</f>
        <v>(6) x (9)</v>
      </c>
      <c r="D24" s="153">
        <f>ROUND(D14*D17,2)</f>
        <v>46586.55</v>
      </c>
      <c r="E24" s="153">
        <f>ROUND(E14*E17,2)</f>
        <v>57431.89</v>
      </c>
    </row>
    <row r="25" spans="1:5" x14ac:dyDescent="0.3">
      <c r="A25" s="144">
        <f t="shared" si="0"/>
        <v>17</v>
      </c>
      <c r="B25" s="143" t="s">
        <v>252</v>
      </c>
      <c r="C25" s="144" t="str">
        <f>"("&amp;A24&amp;") x ("&amp;A18&amp;")"</f>
        <v>(16) x (10)</v>
      </c>
      <c r="D25" s="153">
        <f>ROUND(D$18*D24,2)</f>
        <v>47984.15</v>
      </c>
      <c r="E25" s="153">
        <f>ROUND(E$18*E24,2)</f>
        <v>59154.85</v>
      </c>
    </row>
    <row r="26" spans="1:5" x14ac:dyDescent="0.3">
      <c r="A26" s="144">
        <f t="shared" si="0"/>
        <v>18</v>
      </c>
      <c r="B26" s="143" t="s">
        <v>253</v>
      </c>
      <c r="C26" s="144" t="str">
        <f t="shared" ref="C26:C28" si="1">"("&amp;A25&amp;") x ("&amp;A19&amp;")"</f>
        <v>(17) x (11)</v>
      </c>
      <c r="D26" s="153">
        <f>ROUND(D$19*D25,2)</f>
        <v>49423.67</v>
      </c>
      <c r="E26" s="153">
        <f>ROUND(E$19*E25,2)</f>
        <v>60929.5</v>
      </c>
    </row>
    <row r="27" spans="1:5" x14ac:dyDescent="0.3">
      <c r="A27" s="144">
        <f t="shared" si="0"/>
        <v>19</v>
      </c>
      <c r="B27" s="143" t="s">
        <v>254</v>
      </c>
      <c r="C27" s="144" t="str">
        <f t="shared" si="1"/>
        <v>(18) x (12)</v>
      </c>
      <c r="D27" s="153">
        <f>ROUND(D$20*D26,2)</f>
        <v>50906.38</v>
      </c>
      <c r="E27" s="153">
        <f>ROUND(E$20*E26,2)</f>
        <v>62757.39</v>
      </c>
    </row>
    <row r="28" spans="1:5" x14ac:dyDescent="0.3">
      <c r="A28" s="144">
        <f t="shared" si="0"/>
        <v>20</v>
      </c>
      <c r="B28" s="143" t="s">
        <v>255</v>
      </c>
      <c r="C28" s="144" t="str">
        <f t="shared" si="1"/>
        <v>(19) x (13)</v>
      </c>
      <c r="D28" s="153">
        <f>ROUND(D$21*D27,2)</f>
        <v>52433.57</v>
      </c>
      <c r="E28" s="153">
        <f>ROUND(E$21*E27,2)</f>
        <v>64640.11</v>
      </c>
    </row>
    <row r="29" spans="1:5" x14ac:dyDescent="0.3">
      <c r="A29" s="144">
        <f t="shared" si="0"/>
        <v>21</v>
      </c>
      <c r="B29" s="143"/>
      <c r="C29" s="144"/>
      <c r="D29" s="153"/>
      <c r="E29" s="153"/>
    </row>
    <row r="30" spans="1:5" x14ac:dyDescent="0.3">
      <c r="A30" s="144">
        <f t="shared" si="0"/>
        <v>22</v>
      </c>
      <c r="B30" s="154" t="s">
        <v>257</v>
      </c>
      <c r="C30" s="146" t="s">
        <v>245</v>
      </c>
      <c r="D30" s="147">
        <v>1076543.1599999999</v>
      </c>
      <c r="E30" s="147">
        <v>2115048.6599999997</v>
      </c>
    </row>
    <row r="31" spans="1:5" x14ac:dyDescent="0.3">
      <c r="A31" s="144">
        <f t="shared" si="0"/>
        <v>23</v>
      </c>
      <c r="B31" s="150"/>
      <c r="C31" s="144"/>
      <c r="D31" s="153"/>
      <c r="E31" s="153"/>
    </row>
    <row r="32" spans="1:5" x14ac:dyDescent="0.3">
      <c r="A32" s="144">
        <f t="shared" si="0"/>
        <v>24</v>
      </c>
      <c r="B32" s="143" t="s">
        <v>258</v>
      </c>
      <c r="C32" s="144" t="str">
        <f>"("&amp;A30&amp;") / ("&amp;A12&amp;")"</f>
        <v>(22) / (4)</v>
      </c>
      <c r="D32" s="149">
        <f>ROUND(D30/D12,2)</f>
        <v>1340.23</v>
      </c>
      <c r="E32" s="149">
        <f>ROUND(E30/E12,2)</f>
        <v>4273.55</v>
      </c>
    </row>
    <row r="33" spans="1:5" x14ac:dyDescent="0.3">
      <c r="A33" s="144">
        <f t="shared" si="0"/>
        <v>25</v>
      </c>
      <c r="B33" s="143"/>
      <c r="C33" s="144"/>
      <c r="D33" s="139"/>
      <c r="E33" s="139"/>
    </row>
    <row r="34" spans="1:5" x14ac:dyDescent="0.3">
      <c r="A34" s="144">
        <f t="shared" si="0"/>
        <v>26</v>
      </c>
      <c r="B34" s="143" t="s">
        <v>259</v>
      </c>
      <c r="C34" s="139"/>
      <c r="D34" s="152"/>
      <c r="E34" s="152"/>
    </row>
    <row r="35" spans="1:5" x14ac:dyDescent="0.3">
      <c r="A35" s="144">
        <f t="shared" si="0"/>
        <v>27</v>
      </c>
      <c r="B35" s="150" t="s">
        <v>250</v>
      </c>
      <c r="C35" s="144" t="str">
        <f>"("&amp;A24&amp;") - ("&amp;A$32&amp;")"</f>
        <v>(16) - (24)</v>
      </c>
      <c r="D35" s="153">
        <f>D24-D$32</f>
        <v>45246.32</v>
      </c>
      <c r="E35" s="153">
        <f>E24-E$32</f>
        <v>53158.34</v>
      </c>
    </row>
    <row r="36" spans="1:5" x14ac:dyDescent="0.3">
      <c r="A36" s="144">
        <f t="shared" si="0"/>
        <v>28</v>
      </c>
      <c r="B36" s="143" t="s">
        <v>252</v>
      </c>
      <c r="C36" s="144" t="str">
        <f t="shared" ref="C36:C39" si="2">"("&amp;A25&amp;") - ("&amp;A$32&amp;")"</f>
        <v>(17) - (24)</v>
      </c>
      <c r="D36" s="153">
        <f t="shared" ref="D36:E39" si="3">D25-D$32</f>
        <v>46643.92</v>
      </c>
      <c r="E36" s="153">
        <f t="shared" si="3"/>
        <v>54881.299999999996</v>
      </c>
    </row>
    <row r="37" spans="1:5" x14ac:dyDescent="0.3">
      <c r="A37" s="144">
        <f t="shared" si="0"/>
        <v>29</v>
      </c>
      <c r="B37" s="143" t="s">
        <v>253</v>
      </c>
      <c r="C37" s="144" t="str">
        <f t="shared" si="2"/>
        <v>(18) - (24)</v>
      </c>
      <c r="D37" s="153">
        <f t="shared" si="3"/>
        <v>48083.439999999995</v>
      </c>
      <c r="E37" s="153">
        <f t="shared" si="3"/>
        <v>56655.95</v>
      </c>
    </row>
    <row r="38" spans="1:5" x14ac:dyDescent="0.3">
      <c r="A38" s="144">
        <f t="shared" si="0"/>
        <v>30</v>
      </c>
      <c r="B38" s="143" t="s">
        <v>254</v>
      </c>
      <c r="C38" s="144" t="str">
        <f t="shared" si="2"/>
        <v>(19) - (24)</v>
      </c>
      <c r="D38" s="153">
        <f t="shared" si="3"/>
        <v>49566.149999999994</v>
      </c>
      <c r="E38" s="153">
        <f t="shared" si="3"/>
        <v>58483.839999999997</v>
      </c>
    </row>
    <row r="39" spans="1:5" x14ac:dyDescent="0.3">
      <c r="A39" s="144">
        <f t="shared" si="0"/>
        <v>31</v>
      </c>
      <c r="B39" s="143" t="s">
        <v>266</v>
      </c>
      <c r="C39" s="144" t="str">
        <f t="shared" si="2"/>
        <v>(20) - (24)</v>
      </c>
      <c r="D39" s="153">
        <f t="shared" si="3"/>
        <v>51093.34</v>
      </c>
      <c r="E39" s="153">
        <f t="shared" si="3"/>
        <v>60366.559999999998</v>
      </c>
    </row>
    <row r="40" spans="1:5" x14ac:dyDescent="0.3">
      <c r="A40" s="144">
        <f t="shared" si="0"/>
        <v>32</v>
      </c>
      <c r="B40" s="143"/>
      <c r="C40" s="144"/>
      <c r="D40" s="153"/>
      <c r="E40" s="153"/>
    </row>
    <row r="41" spans="1:5" x14ac:dyDescent="0.3">
      <c r="A41" s="144">
        <f t="shared" si="0"/>
        <v>33</v>
      </c>
      <c r="B41" s="139" t="s">
        <v>267</v>
      </c>
      <c r="C41" s="139"/>
      <c r="D41" s="156"/>
      <c r="E41" s="156"/>
    </row>
    <row r="42" spans="1:5" x14ac:dyDescent="0.3">
      <c r="A42" s="144"/>
      <c r="C42" s="139"/>
      <c r="D42" s="152"/>
      <c r="E42" s="152"/>
    </row>
    <row r="43" spans="1:5" x14ac:dyDescent="0.3">
      <c r="A43" s="144"/>
      <c r="D43" s="107"/>
      <c r="E43" s="107"/>
    </row>
    <row r="44" spans="1:5" x14ac:dyDescent="0.3">
      <c r="A44" s="144"/>
      <c r="D44" s="107"/>
    </row>
    <row r="45" spans="1:5" x14ac:dyDescent="0.3">
      <c r="A45" s="144"/>
      <c r="D45" s="157"/>
    </row>
    <row r="47" spans="1:5" x14ac:dyDescent="0.3">
      <c r="D47" s="107"/>
    </row>
    <row r="48" spans="1:5" x14ac:dyDescent="0.3">
      <c r="D48" s="107"/>
    </row>
    <row r="49" spans="4:4" x14ac:dyDescent="0.3">
      <c r="D49" s="107"/>
    </row>
    <row r="50" spans="4:4" x14ac:dyDescent="0.3">
      <c r="D50" s="107"/>
    </row>
    <row r="51" spans="4:4" x14ac:dyDescent="0.3">
      <c r="D51" s="107"/>
    </row>
  </sheetData>
  <mergeCells count="3">
    <mergeCell ref="A1:E1"/>
    <mergeCell ref="A2:E2"/>
    <mergeCell ref="A3:E3"/>
  </mergeCells>
  <printOptions horizontalCentered="1"/>
  <pageMargins left="0.7" right="0.7" top="0.75" bottom="0.75" header="0.3" footer="0.3"/>
  <pageSetup scale="89" orientation="landscape" blackAndWhite="1" r:id="rId1"/>
  <headerFooter>
    <oddHeader>&amp;RAdvice No. 2018-xx
Workpaper No. 28</oddHeader>
    <oddFooter>&amp;L&amp;F
&amp;A&amp;R&amp;D</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pageSetUpPr fitToPage="1"/>
  </sheetPr>
  <dimension ref="A1:H43"/>
  <sheetViews>
    <sheetView zoomScaleNormal="100" workbookViewId="0">
      <selection activeCell="C48" sqref="C48"/>
    </sheetView>
  </sheetViews>
  <sheetFormatPr defaultRowHeight="14.4" x14ac:dyDescent="0.3"/>
  <cols>
    <col min="1" max="1" width="5.33203125" customWidth="1"/>
    <col min="2" max="2" width="67" customWidth="1"/>
    <col min="3" max="3" width="17" bestFit="1" customWidth="1"/>
    <col min="4" max="5" width="16.109375" customWidth="1"/>
    <col min="6" max="6" width="20.5546875" bestFit="1" customWidth="1"/>
    <col min="7" max="8" width="16.109375" customWidth="1"/>
  </cols>
  <sheetData>
    <row r="1" spans="1:8" ht="12.75" customHeight="1" x14ac:dyDescent="0.3">
      <c r="A1" s="483" t="s">
        <v>0</v>
      </c>
      <c r="B1" s="483"/>
      <c r="C1" s="483"/>
      <c r="D1" s="483"/>
      <c r="E1" s="483"/>
      <c r="F1" s="483"/>
      <c r="G1" s="483"/>
      <c r="H1" s="483"/>
    </row>
    <row r="2" spans="1:8" ht="12.75" customHeight="1" x14ac:dyDescent="0.3">
      <c r="A2" s="483" t="str">
        <f>'Delivery Rate Change Calc'!A2:H2</f>
        <v>2018 Electric Decoupling Filing</v>
      </c>
      <c r="B2" s="483"/>
      <c r="C2" s="483"/>
      <c r="D2" s="483"/>
      <c r="E2" s="483"/>
      <c r="F2" s="483"/>
      <c r="G2" s="483"/>
      <c r="H2" s="483"/>
    </row>
    <row r="3" spans="1:8" ht="12.75" customHeight="1" x14ac:dyDescent="0.3">
      <c r="A3" s="483" t="s">
        <v>627</v>
      </c>
      <c r="B3" s="483"/>
      <c r="C3" s="483"/>
      <c r="D3" s="483"/>
      <c r="E3" s="483"/>
      <c r="F3" s="483"/>
      <c r="G3" s="483"/>
      <c r="H3" s="483"/>
    </row>
    <row r="4" spans="1:8" ht="12.75" customHeight="1" x14ac:dyDescent="0.3">
      <c r="A4" s="483" t="str">
        <f>'Delivery Rate Change Calc'!A4:H4</f>
        <v>Proposed Effective May 1, 2018</v>
      </c>
      <c r="B4" s="483"/>
      <c r="C4" s="483"/>
      <c r="D4" s="483"/>
      <c r="E4" s="483"/>
      <c r="F4" s="483"/>
      <c r="G4" s="483"/>
      <c r="H4" s="483"/>
    </row>
    <row r="5" spans="1:8" ht="12.75" customHeight="1" x14ac:dyDescent="0.3">
      <c r="A5" s="6"/>
      <c r="B5" s="6"/>
      <c r="C5" s="6"/>
      <c r="D5" s="6"/>
      <c r="E5" s="6"/>
      <c r="F5" s="6"/>
      <c r="G5" s="22"/>
      <c r="H5" s="22"/>
    </row>
    <row r="6" spans="1:8" ht="12.75" customHeight="1" x14ac:dyDescent="0.3">
      <c r="A6" s="3"/>
      <c r="B6" s="3"/>
      <c r="C6" s="3"/>
      <c r="D6" s="3"/>
      <c r="E6" s="3"/>
      <c r="F6" s="22"/>
      <c r="G6" s="22"/>
      <c r="H6" s="22"/>
    </row>
    <row r="7" spans="1:8" ht="12.75" customHeight="1" x14ac:dyDescent="0.3">
      <c r="A7" s="5" t="s">
        <v>2</v>
      </c>
      <c r="B7" s="3"/>
      <c r="C7" s="3"/>
      <c r="D7" s="6" t="s">
        <v>3</v>
      </c>
      <c r="E7" s="6" t="s">
        <v>4</v>
      </c>
      <c r="F7" s="6" t="s">
        <v>4</v>
      </c>
      <c r="G7" s="6" t="s">
        <v>3</v>
      </c>
      <c r="H7" s="6" t="s">
        <v>4</v>
      </c>
    </row>
    <row r="8" spans="1:8" ht="12.75" customHeight="1" x14ac:dyDescent="0.3">
      <c r="A8" s="7" t="s">
        <v>5</v>
      </c>
      <c r="B8" s="23"/>
      <c r="C8" s="7" t="s">
        <v>6</v>
      </c>
      <c r="D8" s="7">
        <v>7</v>
      </c>
      <c r="E8" s="7" t="s">
        <v>7</v>
      </c>
      <c r="F8" s="7" t="s">
        <v>8</v>
      </c>
      <c r="G8" s="7">
        <v>40</v>
      </c>
      <c r="H8" s="7" t="s">
        <v>268</v>
      </c>
    </row>
    <row r="9" spans="1:8" ht="12.75" customHeight="1" x14ac:dyDescent="0.3">
      <c r="A9" s="9"/>
      <c r="B9" s="10" t="s">
        <v>9</v>
      </c>
      <c r="C9" s="10" t="s">
        <v>10</v>
      </c>
      <c r="D9" s="10" t="s">
        <v>11</v>
      </c>
      <c r="E9" s="10" t="s">
        <v>12</v>
      </c>
      <c r="F9" s="10" t="s">
        <v>13</v>
      </c>
      <c r="G9" s="10" t="s">
        <v>14</v>
      </c>
      <c r="H9" s="10" t="s">
        <v>67</v>
      </c>
    </row>
    <row r="10" spans="1:8" ht="12.75" customHeight="1" x14ac:dyDescent="0.3">
      <c r="A10" s="10"/>
      <c r="B10" s="11"/>
      <c r="C10" s="10"/>
      <c r="D10" s="10"/>
      <c r="E10" s="10"/>
      <c r="F10" s="10"/>
      <c r="G10" s="22"/>
      <c r="H10" s="22"/>
    </row>
    <row r="11" spans="1:8" ht="12.75" customHeight="1" x14ac:dyDescent="0.3">
      <c r="A11" s="10">
        <v>1</v>
      </c>
      <c r="B11" s="9" t="s">
        <v>276</v>
      </c>
      <c r="C11" s="10" t="s">
        <v>15</v>
      </c>
      <c r="D11" s="24">
        <f>'Rate Test Revenue'!N8</f>
        <v>1194228000</v>
      </c>
      <c r="E11" s="24">
        <f>SUM('Rate Test Revenue'!N12:N13)</f>
        <v>303517000</v>
      </c>
      <c r="F11" s="24">
        <f>SUM('Rate Test Revenue'!N9,'Rate Test Revenue'!N14:N15,'Rate Test Revenue'!N18,'Rate Test Revenue'!N23:N24)</f>
        <v>300515000</v>
      </c>
      <c r="G11" s="24">
        <f>'Rate Test Revenue'!N27</f>
        <v>48596000</v>
      </c>
      <c r="H11" s="24">
        <f>'Rate Test Revenue'!N31</f>
        <v>45578000</v>
      </c>
    </row>
    <row r="12" spans="1:8" ht="12.75" customHeight="1" x14ac:dyDescent="0.3">
      <c r="A12" s="10">
        <f t="shared" ref="A12:A43" si="0">A11+1</f>
        <v>2</v>
      </c>
      <c r="B12" s="9"/>
      <c r="C12" s="10"/>
      <c r="D12" s="25"/>
      <c r="E12" s="25"/>
      <c r="F12" s="25"/>
      <c r="G12" s="25"/>
      <c r="H12" s="25"/>
    </row>
    <row r="13" spans="1:8" ht="12.75" customHeight="1" x14ac:dyDescent="0.3">
      <c r="A13" s="10">
        <f t="shared" si="0"/>
        <v>3</v>
      </c>
      <c r="B13" s="9" t="s">
        <v>277</v>
      </c>
      <c r="C13" s="10" t="s">
        <v>15</v>
      </c>
      <c r="D13" s="26">
        <f>'Rate Test Revenue'!C8</f>
        <v>10803894020.475845</v>
      </c>
      <c r="E13" s="26">
        <f>SUM('Rate Test Revenue'!C12:C13)</f>
        <v>2844941878.1609416</v>
      </c>
      <c r="F13" s="26">
        <f>SUM('Rate Test Revenue'!C9,'Rate Test Revenue'!C14:C15,'Rate Test Revenue'!C18,'Rate Test Revenue'!C23:C24)</f>
        <v>3044524460.6324711</v>
      </c>
      <c r="G13" s="26">
        <f>'Rate Test Revenue'!C27</f>
        <v>589021558.84228396</v>
      </c>
      <c r="H13" s="26">
        <f>'Rate Test Revenue'!C31</f>
        <v>623859801.57400012</v>
      </c>
    </row>
    <row r="14" spans="1:8" ht="12.75" customHeight="1" x14ac:dyDescent="0.3">
      <c r="A14" s="10">
        <f t="shared" si="0"/>
        <v>4</v>
      </c>
      <c r="B14" s="9"/>
      <c r="C14" s="10"/>
      <c r="D14" s="9"/>
      <c r="E14" s="9"/>
      <c r="F14" s="9"/>
      <c r="G14" s="9"/>
      <c r="H14" s="9"/>
    </row>
    <row r="15" spans="1:8" ht="12.75" customHeight="1" x14ac:dyDescent="0.3">
      <c r="A15" s="10">
        <f t="shared" si="0"/>
        <v>5</v>
      </c>
      <c r="B15" s="9" t="s">
        <v>29</v>
      </c>
      <c r="C15" s="10" t="str">
        <f>"("&amp;A11&amp;") / ("&amp;A13&amp;")"</f>
        <v>(1) / (3)</v>
      </c>
      <c r="D15" s="27">
        <f>ROUND(D11/D13,6)</f>
        <v>0.110537</v>
      </c>
      <c r="E15" s="27">
        <f t="shared" ref="E15:G15" si="1">ROUND(E11/E13,6)</f>
        <v>0.106687</v>
      </c>
      <c r="F15" s="27">
        <f t="shared" si="1"/>
        <v>9.8707000000000003E-2</v>
      </c>
      <c r="G15" s="27">
        <f t="shared" si="1"/>
        <v>8.2503000000000007E-2</v>
      </c>
      <c r="H15" s="27">
        <f t="shared" ref="H15" si="2">ROUND(H11/H13,6)</f>
        <v>7.3057999999999998E-2</v>
      </c>
    </row>
    <row r="16" spans="1:8" ht="12.75" customHeight="1" x14ac:dyDescent="0.3">
      <c r="A16" s="10">
        <f t="shared" si="0"/>
        <v>6</v>
      </c>
      <c r="B16" s="9"/>
      <c r="C16" s="10"/>
      <c r="D16" s="28"/>
      <c r="E16" s="28"/>
      <c r="F16" s="28"/>
      <c r="G16" s="28"/>
      <c r="H16" s="28"/>
    </row>
    <row r="17" spans="1:8" ht="12.75" customHeight="1" x14ac:dyDescent="0.3">
      <c r="A17" s="10">
        <f>A16+1</f>
        <v>7</v>
      </c>
      <c r="B17" s="9" t="s">
        <v>30</v>
      </c>
      <c r="C17" s="10" t="s">
        <v>31</v>
      </c>
      <c r="D17" s="251">
        <v>1.201E-3</v>
      </c>
      <c r="E17" s="251">
        <v>1.335E-3</v>
      </c>
      <c r="F17" s="251">
        <v>1.335E-3</v>
      </c>
      <c r="G17" s="251">
        <v>1.335E-3</v>
      </c>
      <c r="H17" s="251">
        <v>1.335E-3</v>
      </c>
    </row>
    <row r="18" spans="1:8" ht="12.75" customHeight="1" x14ac:dyDescent="0.3">
      <c r="A18" s="10">
        <f t="shared" si="0"/>
        <v>8</v>
      </c>
      <c r="B18" s="9"/>
      <c r="C18" s="10"/>
      <c r="D18" s="27"/>
      <c r="E18" s="27"/>
      <c r="F18" s="27"/>
      <c r="G18" s="27"/>
      <c r="H18" s="27"/>
    </row>
    <row r="19" spans="1:8" ht="12.75" customHeight="1" x14ac:dyDescent="0.3">
      <c r="A19" s="10">
        <f t="shared" si="0"/>
        <v>9</v>
      </c>
      <c r="B19" s="9" t="s">
        <v>32</v>
      </c>
      <c r="C19" s="10" t="s">
        <v>31</v>
      </c>
      <c r="D19" s="250">
        <v>0</v>
      </c>
      <c r="E19" s="250">
        <v>0</v>
      </c>
      <c r="F19" s="250">
        <v>0</v>
      </c>
      <c r="G19" s="250">
        <v>0</v>
      </c>
      <c r="H19" s="250">
        <v>0</v>
      </c>
    </row>
    <row r="20" spans="1:8" ht="12.75" customHeight="1" x14ac:dyDescent="0.3">
      <c r="A20" s="10">
        <f t="shared" si="0"/>
        <v>10</v>
      </c>
      <c r="B20" s="9"/>
      <c r="C20" s="10"/>
      <c r="D20" s="30"/>
      <c r="E20" s="30"/>
      <c r="F20" s="30"/>
      <c r="G20" s="30"/>
      <c r="H20" s="30"/>
    </row>
    <row r="21" spans="1:8" ht="12.75" customHeight="1" x14ac:dyDescent="0.3">
      <c r="A21" s="10">
        <f t="shared" si="0"/>
        <v>11</v>
      </c>
      <c r="B21" s="9" t="s">
        <v>33</v>
      </c>
      <c r="C21" s="10" t="str">
        <f>"("&amp;A17&amp;") + ("&amp;A19&amp;")"</f>
        <v>(7) + (9)</v>
      </c>
      <c r="D21" s="29">
        <f>SUM(D17,D19)</f>
        <v>1.201E-3</v>
      </c>
      <c r="E21" s="29">
        <f t="shared" ref="E21:G21" si="3">SUM(E17,E19)</f>
        <v>1.335E-3</v>
      </c>
      <c r="F21" s="29">
        <f t="shared" si="3"/>
        <v>1.335E-3</v>
      </c>
      <c r="G21" s="29">
        <f t="shared" si="3"/>
        <v>1.335E-3</v>
      </c>
      <c r="H21" s="29">
        <f t="shared" ref="H21" si="4">SUM(H17,H19)</f>
        <v>1.335E-3</v>
      </c>
    </row>
    <row r="22" spans="1:8" ht="12.75" customHeight="1" x14ac:dyDescent="0.3">
      <c r="A22" s="10">
        <f t="shared" si="0"/>
        <v>12</v>
      </c>
      <c r="B22" s="9"/>
      <c r="C22" s="10"/>
      <c r="D22" s="28"/>
      <c r="E22" s="28"/>
      <c r="F22" s="28"/>
      <c r="G22" s="28"/>
      <c r="H22" s="28"/>
    </row>
    <row r="23" spans="1:8" ht="12.75" customHeight="1" x14ac:dyDescent="0.3">
      <c r="A23" s="10">
        <f t="shared" si="0"/>
        <v>13</v>
      </c>
      <c r="B23" s="9" t="s">
        <v>34</v>
      </c>
      <c r="C23" s="10" t="s">
        <v>644</v>
      </c>
      <c r="D23" s="17">
        <f>'Delivery Rate Change Calc'!D24</f>
        <v>-1.255E-3</v>
      </c>
      <c r="E23" s="17">
        <f>'Delivery Rate Change Calc'!E24</f>
        <v>1.2160000000000001E-3</v>
      </c>
      <c r="F23" s="17">
        <f>'Delivery Rate Change Calc'!F24</f>
        <v>1.3090000000000001E-3</v>
      </c>
      <c r="G23" s="17">
        <f>'Delivery Rate Change Calc'!G24</f>
        <v>1.4729999999999999E-3</v>
      </c>
      <c r="H23" s="17">
        <f>'Delivery Rate Change Calc'!H24</f>
        <v>1.214E-3</v>
      </c>
    </row>
    <row r="24" spans="1:8" ht="12.75" customHeight="1" x14ac:dyDescent="0.3">
      <c r="A24" s="10">
        <f t="shared" si="0"/>
        <v>14</v>
      </c>
      <c r="B24" s="9"/>
      <c r="C24" s="10"/>
      <c r="D24" s="9"/>
      <c r="E24" s="9"/>
      <c r="F24" s="9"/>
      <c r="G24" s="9"/>
      <c r="H24" s="9"/>
    </row>
    <row r="25" spans="1:8" ht="12.75" customHeight="1" x14ac:dyDescent="0.3">
      <c r="A25" s="10">
        <f t="shared" si="0"/>
        <v>15</v>
      </c>
      <c r="B25" s="9" t="s">
        <v>35</v>
      </c>
      <c r="C25" s="10" t="s">
        <v>645</v>
      </c>
      <c r="D25" s="31">
        <f>'FPC Rate Change Calc'!D24</f>
        <v>1.27E-4</v>
      </c>
      <c r="E25" s="31">
        <f>'FPC Rate Change Calc'!E24</f>
        <v>1.5300000000000001E-4</v>
      </c>
      <c r="F25" s="31">
        <f>'FPC Rate Change Calc'!F24</f>
        <v>2.1499999999999999E-4</v>
      </c>
      <c r="G25" s="31">
        <f>'FPC Rate Change Calc'!G24</f>
        <v>4.3899999999999999E-4</v>
      </c>
      <c r="H25" s="31">
        <f>'FPC Rate Change Calc'!J24</f>
        <v>2.04E-4</v>
      </c>
    </row>
    <row r="26" spans="1:8" ht="12.75" customHeight="1" x14ac:dyDescent="0.3">
      <c r="A26" s="10">
        <f t="shared" si="0"/>
        <v>16</v>
      </c>
      <c r="B26" s="9"/>
      <c r="C26" s="10"/>
      <c r="D26" s="9"/>
      <c r="E26" s="9"/>
      <c r="F26" s="9"/>
      <c r="G26" s="9"/>
      <c r="H26" s="9"/>
    </row>
    <row r="27" spans="1:8" ht="12.75" customHeight="1" x14ac:dyDescent="0.3">
      <c r="A27" s="10">
        <f t="shared" si="0"/>
        <v>17</v>
      </c>
      <c r="B27" s="9" t="s">
        <v>36</v>
      </c>
      <c r="C27" s="10" t="str">
        <f>"("&amp;A23&amp;") + ("&amp;A25&amp;")"</f>
        <v>(13) + (15)</v>
      </c>
      <c r="D27" s="29">
        <f>SUM(D23,D25)</f>
        <v>-1.1280000000000001E-3</v>
      </c>
      <c r="E27" s="29">
        <f t="shared" ref="E27:G27" si="5">SUM(E23,E25)</f>
        <v>1.369E-3</v>
      </c>
      <c r="F27" s="29">
        <f t="shared" si="5"/>
        <v>1.524E-3</v>
      </c>
      <c r="G27" s="29">
        <f t="shared" si="5"/>
        <v>1.9119999999999999E-3</v>
      </c>
      <c r="H27" s="29">
        <f t="shared" ref="H27" si="6">SUM(H23,H25)</f>
        <v>1.418E-3</v>
      </c>
    </row>
    <row r="28" spans="1:8" ht="12.75" customHeight="1" x14ac:dyDescent="0.3">
      <c r="A28" s="10">
        <f t="shared" si="0"/>
        <v>18</v>
      </c>
      <c r="B28" s="9"/>
      <c r="C28" s="10"/>
      <c r="D28" s="9"/>
      <c r="E28" s="9"/>
      <c r="F28" s="9"/>
      <c r="G28" s="9"/>
      <c r="H28" s="9"/>
    </row>
    <row r="29" spans="1:8" ht="12.75" customHeight="1" x14ac:dyDescent="0.3">
      <c r="A29" s="10">
        <f t="shared" si="0"/>
        <v>19</v>
      </c>
      <c r="B29" s="9" t="s">
        <v>37</v>
      </c>
      <c r="C29" s="10" t="str">
        <f>"("&amp;A27&amp;") - ("&amp;A21&amp;")"</f>
        <v>(17) - (11)</v>
      </c>
      <c r="D29" s="27">
        <f>D27-D21</f>
        <v>-2.3290000000000003E-3</v>
      </c>
      <c r="E29" s="27">
        <f>E27-E21</f>
        <v>3.3999999999999959E-5</v>
      </c>
      <c r="F29" s="27">
        <f>F27-F21</f>
        <v>1.8899999999999993E-4</v>
      </c>
      <c r="G29" s="27">
        <f>G27-G21</f>
        <v>5.7699999999999982E-4</v>
      </c>
      <c r="H29" s="27">
        <f>H27-H21</f>
        <v>8.2999999999999957E-5</v>
      </c>
    </row>
    <row r="30" spans="1:8" ht="12.75" customHeight="1" x14ac:dyDescent="0.3">
      <c r="A30" s="10">
        <f t="shared" si="0"/>
        <v>20</v>
      </c>
      <c r="B30" s="9"/>
      <c r="C30" s="10"/>
      <c r="D30" s="9"/>
      <c r="E30" s="9"/>
      <c r="F30" s="9"/>
      <c r="G30" s="9"/>
      <c r="H30" s="9"/>
    </row>
    <row r="31" spans="1:8" ht="12.75" customHeight="1" x14ac:dyDescent="0.3">
      <c r="A31" s="10">
        <f t="shared" si="0"/>
        <v>21</v>
      </c>
      <c r="B31" s="9" t="s">
        <v>38</v>
      </c>
      <c r="C31" s="10" t="str">
        <f>"("&amp;A29&amp;") / ("&amp;A15&amp;")"</f>
        <v>(19) / (5)</v>
      </c>
      <c r="D31" s="32">
        <f>D29/D15</f>
        <v>-2.1069868007997327E-2</v>
      </c>
      <c r="E31" s="32">
        <f>E29/E15</f>
        <v>3.1868924986174472E-4</v>
      </c>
      <c r="F31" s="32">
        <f>F29/F15</f>
        <v>1.9147578185944251E-3</v>
      </c>
      <c r="G31" s="32">
        <f>G29/G15</f>
        <v>6.9936850781183689E-3</v>
      </c>
      <c r="H31" s="32">
        <f>H29/H15</f>
        <v>1.1360836595581587E-3</v>
      </c>
    </row>
    <row r="32" spans="1:8" ht="12.75" customHeight="1" x14ac:dyDescent="0.3">
      <c r="A32" s="10">
        <f t="shared" si="0"/>
        <v>22</v>
      </c>
      <c r="B32" s="9"/>
      <c r="C32" s="10"/>
      <c r="D32" s="9"/>
      <c r="E32" s="9"/>
      <c r="F32" s="9"/>
      <c r="G32" s="9"/>
      <c r="H32" s="9"/>
    </row>
    <row r="33" spans="1:8" ht="12.75" customHeight="1" x14ac:dyDescent="0.3">
      <c r="A33" s="10">
        <f t="shared" si="0"/>
        <v>23</v>
      </c>
      <c r="B33" s="9" t="s">
        <v>39</v>
      </c>
      <c r="C33" s="10" t="s">
        <v>21</v>
      </c>
      <c r="D33" s="33">
        <f>IF(D31&gt;3%,D31-3%,0)</f>
        <v>0</v>
      </c>
      <c r="E33" s="33">
        <f t="shared" ref="E33:G33" si="7">IF(E31&gt;3%,E31-3%,0)</f>
        <v>0</v>
      </c>
      <c r="F33" s="33">
        <f>IF(F31&gt;3%,F31-3%,0)</f>
        <v>0</v>
      </c>
      <c r="G33" s="33">
        <f t="shared" si="7"/>
        <v>0</v>
      </c>
      <c r="H33" s="33">
        <f>IF(H31&gt;3%,H31-3%,0)</f>
        <v>0</v>
      </c>
    </row>
    <row r="34" spans="1:8" ht="12.75" customHeight="1" x14ac:dyDescent="0.3">
      <c r="A34" s="10">
        <f t="shared" si="0"/>
        <v>24</v>
      </c>
      <c r="B34" s="9"/>
      <c r="C34" s="10"/>
      <c r="D34" s="9"/>
      <c r="E34" s="9"/>
      <c r="F34" s="9"/>
      <c r="G34" s="9"/>
      <c r="H34" s="9"/>
    </row>
    <row r="35" spans="1:8" ht="12.75" customHeight="1" x14ac:dyDescent="0.3">
      <c r="A35" s="10">
        <f t="shared" si="0"/>
        <v>25</v>
      </c>
      <c r="B35" s="9" t="s">
        <v>40</v>
      </c>
      <c r="C35" s="10" t="s">
        <v>21</v>
      </c>
      <c r="D35" s="29">
        <f>ROUND(IF(D23&lt;=0,0,(IF(D25&lt;0,D33*D15,(D33*(D23/D27))*D15))),6)</f>
        <v>0</v>
      </c>
      <c r="E35" s="29">
        <f>ROUND(IF(E23&lt;=0,0,(IF(E25&lt;0,E33*E15,(E33*(E23/E27))*E15))),6)</f>
        <v>0</v>
      </c>
      <c r="F35" s="29">
        <f>ROUND(IF(F23&lt;=0,0,(IF(F25&lt;0,F33*F15,(F33*(F23/F27))*F15))),6)</f>
        <v>0</v>
      </c>
      <c r="G35" s="29">
        <f>ROUND(IF(G23&lt;=0,0,(IF(G25&lt;0,G33*G15,(G33*(G23/G27))*G15))),6)</f>
        <v>0</v>
      </c>
      <c r="H35" s="29">
        <f>ROUND(IF(H23&lt;=0,0,(IF(H25&lt;0,H33*H15,(H33*(H23/H27))*H15))),6)</f>
        <v>0</v>
      </c>
    </row>
    <row r="36" spans="1:8" ht="12.75" customHeight="1" x14ac:dyDescent="0.3">
      <c r="A36" s="10">
        <f t="shared" si="0"/>
        <v>26</v>
      </c>
      <c r="B36" s="3"/>
      <c r="C36" s="3"/>
      <c r="D36" s="21"/>
      <c r="E36" s="21"/>
      <c r="F36" s="21"/>
      <c r="G36" s="21"/>
      <c r="H36" s="21"/>
    </row>
    <row r="37" spans="1:8" ht="12.75" customHeight="1" x14ac:dyDescent="0.3">
      <c r="A37" s="10">
        <f t="shared" si="0"/>
        <v>27</v>
      </c>
      <c r="B37" s="9" t="s">
        <v>41</v>
      </c>
      <c r="C37" s="10" t="s">
        <v>21</v>
      </c>
      <c r="D37" s="29">
        <f>ROUND(IF(D25&lt;=0,0,(IF(D23&lt;0,D33*D15,(D33*(D25/D27))*D15))),6)</f>
        <v>0</v>
      </c>
      <c r="E37" s="29">
        <f>ROUND(IF(E25&lt;=0,0,(IF(E23&lt;0,E33*E15,(E33*(E25/E27))*E15))),6)</f>
        <v>0</v>
      </c>
      <c r="F37" s="29">
        <f>ROUND(IF(F25&lt;=0,0,(IF(F23&lt;0,F33*F15,(F33*(F25/F27))*F15))),6)</f>
        <v>0</v>
      </c>
      <c r="G37" s="29">
        <f>ROUND(IF(G25&lt;=0,0,(IF(G23&lt;0,G33*G15,(G33*(G25/G27))*G15))),6)</f>
        <v>0</v>
      </c>
      <c r="H37" s="29">
        <f>ROUND(IF(H25&lt;=0,0,(IF(H23&lt;0,H33*H15,(H33*(H25/H27))*H15))),6)</f>
        <v>0</v>
      </c>
    </row>
    <row r="38" spans="1:8" ht="12.75" customHeight="1" x14ac:dyDescent="0.3">
      <c r="A38" s="10">
        <f t="shared" si="0"/>
        <v>28</v>
      </c>
      <c r="B38" s="3"/>
      <c r="C38" s="3"/>
      <c r="D38" s="34"/>
      <c r="E38" s="34"/>
      <c r="F38" s="34"/>
      <c r="G38" s="34"/>
      <c r="H38" s="34"/>
    </row>
    <row r="39" spans="1:8" ht="12.75" customHeight="1" x14ac:dyDescent="0.3">
      <c r="A39" s="10">
        <f t="shared" si="0"/>
        <v>29</v>
      </c>
      <c r="B39" s="9" t="s">
        <v>42</v>
      </c>
      <c r="C39" s="10" t="str">
        <f>"("&amp;A23&amp;") - ("&amp;A35&amp;")"</f>
        <v>(13) - (25)</v>
      </c>
      <c r="D39" s="27">
        <f>D23-D35</f>
        <v>-1.255E-3</v>
      </c>
      <c r="E39" s="27">
        <f t="shared" ref="E39:G39" si="8">E23-E35</f>
        <v>1.2160000000000001E-3</v>
      </c>
      <c r="F39" s="27">
        <f t="shared" si="8"/>
        <v>1.3090000000000001E-3</v>
      </c>
      <c r="G39" s="27">
        <f t="shared" si="8"/>
        <v>1.4729999999999999E-3</v>
      </c>
      <c r="H39" s="27">
        <f t="shared" ref="H39" si="9">H23-H35</f>
        <v>1.214E-3</v>
      </c>
    </row>
    <row r="40" spans="1:8" ht="12.75" customHeight="1" x14ac:dyDescent="0.3">
      <c r="A40" s="10">
        <f t="shared" si="0"/>
        <v>30</v>
      </c>
      <c r="B40" s="9"/>
      <c r="C40" s="10"/>
      <c r="D40" s="27"/>
      <c r="E40" s="27"/>
      <c r="F40" s="27"/>
      <c r="G40" s="27"/>
      <c r="H40" s="27"/>
    </row>
    <row r="41" spans="1:8" ht="12.75" customHeight="1" x14ac:dyDescent="0.3">
      <c r="A41" s="10">
        <f t="shared" si="0"/>
        <v>31</v>
      </c>
      <c r="B41" s="9" t="s">
        <v>43</v>
      </c>
      <c r="C41" s="10" t="str">
        <f>"("&amp;A25&amp;") - ("&amp;A37&amp;")"</f>
        <v>(15) - (27)</v>
      </c>
      <c r="D41" s="27">
        <f>D25-D37</f>
        <v>1.27E-4</v>
      </c>
      <c r="E41" s="27">
        <f t="shared" ref="E41:G41" si="10">E25-E37</f>
        <v>1.5300000000000001E-4</v>
      </c>
      <c r="F41" s="27">
        <f t="shared" si="10"/>
        <v>2.1499999999999999E-4</v>
      </c>
      <c r="G41" s="27">
        <f t="shared" si="10"/>
        <v>4.3899999999999999E-4</v>
      </c>
      <c r="H41" s="27">
        <f t="shared" ref="H41" si="11">H25-H37</f>
        <v>2.04E-4</v>
      </c>
    </row>
    <row r="42" spans="1:8" ht="12.75" customHeight="1" x14ac:dyDescent="0.3">
      <c r="A42" s="10">
        <f t="shared" si="0"/>
        <v>32</v>
      </c>
      <c r="B42" s="22"/>
      <c r="C42" s="22"/>
      <c r="D42" s="22"/>
      <c r="E42" s="22"/>
      <c r="F42" s="22"/>
      <c r="G42" s="22"/>
      <c r="H42" s="22"/>
    </row>
    <row r="43" spans="1:8" ht="12.75" customHeight="1" x14ac:dyDescent="0.3">
      <c r="A43" s="10">
        <f t="shared" si="0"/>
        <v>33</v>
      </c>
      <c r="B43" s="9" t="s">
        <v>44</v>
      </c>
      <c r="C43" s="10" t="str">
        <f>"("&amp;A39&amp;") + ("&amp;A41&amp;")"</f>
        <v>(29) + (31)</v>
      </c>
      <c r="D43" s="27">
        <f>SUM(D39,D41)</f>
        <v>-1.1280000000000001E-3</v>
      </c>
      <c r="E43" s="27">
        <f t="shared" ref="E43:G43" si="12">SUM(E39,E41)</f>
        <v>1.369E-3</v>
      </c>
      <c r="F43" s="27">
        <f t="shared" si="12"/>
        <v>1.524E-3</v>
      </c>
      <c r="G43" s="27">
        <f t="shared" si="12"/>
        <v>1.9119999999999999E-3</v>
      </c>
      <c r="H43" s="27">
        <f t="shared" ref="H43" si="13">SUM(H39,H41)</f>
        <v>1.418E-3</v>
      </c>
    </row>
  </sheetData>
  <mergeCells count="4">
    <mergeCell ref="A1:H1"/>
    <mergeCell ref="A2:H2"/>
    <mergeCell ref="A3:H3"/>
    <mergeCell ref="A4:H4"/>
  </mergeCells>
  <printOptions horizontalCentered="1"/>
  <pageMargins left="0.7" right="0.7" top="0.75" bottom="0.75" header="0.3" footer="0.3"/>
  <pageSetup scale="70" orientation="landscape" blackAndWhite="1" r:id="rId1"/>
  <headerFooter>
    <oddHeader>&amp;RAdvice No. 2018-xx
Exhibit No. 5</oddHeader>
    <oddFooter>&amp;L&amp;F
&amp;A&amp;R&amp;D</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pageSetUpPr fitToPage="1"/>
  </sheetPr>
  <dimension ref="A1:J50"/>
  <sheetViews>
    <sheetView zoomScaleNormal="100" workbookViewId="0">
      <selection activeCell="C48" sqref="C48"/>
    </sheetView>
  </sheetViews>
  <sheetFormatPr defaultRowHeight="14.4" x14ac:dyDescent="0.3"/>
  <cols>
    <col min="1" max="1" width="5.33203125" customWidth="1"/>
    <col min="2" max="2" width="67" customWidth="1"/>
    <col min="3" max="3" width="17" bestFit="1" customWidth="1"/>
    <col min="4" max="5" width="17.5546875" customWidth="1"/>
    <col min="7" max="10" width="9.109375" customWidth="1"/>
  </cols>
  <sheetData>
    <row r="1" spans="1:6" ht="12.75" customHeight="1" x14ac:dyDescent="0.3">
      <c r="A1" s="483" t="s">
        <v>0</v>
      </c>
      <c r="B1" s="483"/>
      <c r="C1" s="483"/>
      <c r="D1" s="483"/>
      <c r="E1" s="483"/>
      <c r="F1" s="22"/>
    </row>
    <row r="2" spans="1:6" ht="12.75" customHeight="1" x14ac:dyDescent="0.3">
      <c r="A2" s="483" t="str">
        <f>'Delivery Rate Change Calc'!A2:H2</f>
        <v>2018 Electric Decoupling Filing</v>
      </c>
      <c r="B2" s="483"/>
      <c r="C2" s="483"/>
      <c r="D2" s="483"/>
      <c r="E2" s="483"/>
      <c r="F2" s="22"/>
    </row>
    <row r="3" spans="1:6" ht="12.75" customHeight="1" x14ac:dyDescent="0.3">
      <c r="A3" s="483" t="s">
        <v>627</v>
      </c>
      <c r="B3" s="483"/>
      <c r="C3" s="483"/>
      <c r="D3" s="483"/>
      <c r="E3" s="483"/>
      <c r="F3" s="22"/>
    </row>
    <row r="4" spans="1:6" ht="12.75" customHeight="1" x14ac:dyDescent="0.3">
      <c r="A4" s="483" t="str">
        <f>'Delivery Rate Change Calc'!A4:H4</f>
        <v>Proposed Effective May 1, 2018</v>
      </c>
      <c r="B4" s="483"/>
      <c r="C4" s="483"/>
      <c r="D4" s="483"/>
      <c r="E4" s="483"/>
      <c r="F4" s="22"/>
    </row>
    <row r="5" spans="1:6" ht="12.75" customHeight="1" x14ac:dyDescent="0.3">
      <c r="A5" s="6"/>
      <c r="B5" s="6"/>
      <c r="C5" s="6"/>
      <c r="D5" s="6"/>
      <c r="E5" s="6"/>
      <c r="F5" s="22"/>
    </row>
    <row r="6" spans="1:6" ht="12.75" customHeight="1" x14ac:dyDescent="0.3">
      <c r="A6" s="3"/>
      <c r="B6" s="3"/>
      <c r="C6" s="3"/>
      <c r="D6" s="3"/>
      <c r="E6" s="3"/>
      <c r="F6" s="22"/>
    </row>
    <row r="7" spans="1:6" ht="12.75" customHeight="1" x14ac:dyDescent="0.3">
      <c r="A7" s="5" t="s">
        <v>2</v>
      </c>
      <c r="B7" s="3"/>
      <c r="C7" s="3"/>
      <c r="D7" s="6" t="s">
        <v>4</v>
      </c>
      <c r="E7" s="6" t="s">
        <v>4</v>
      </c>
      <c r="F7" s="22"/>
    </row>
    <row r="8" spans="1:6" ht="12.75" customHeight="1" x14ac:dyDescent="0.3">
      <c r="A8" s="7" t="s">
        <v>5</v>
      </c>
      <c r="B8" s="23"/>
      <c r="C8" s="7" t="s">
        <v>6</v>
      </c>
      <c r="D8" s="7" t="s">
        <v>24</v>
      </c>
      <c r="E8" s="7" t="s">
        <v>25</v>
      </c>
      <c r="F8" s="22"/>
    </row>
    <row r="9" spans="1:6" ht="12.75" customHeight="1" x14ac:dyDescent="0.3">
      <c r="A9" s="9"/>
      <c r="B9" s="10" t="s">
        <v>9</v>
      </c>
      <c r="C9" s="10" t="s">
        <v>10</v>
      </c>
      <c r="D9" s="10" t="s">
        <v>11</v>
      </c>
      <c r="E9" s="10" t="s">
        <v>12</v>
      </c>
      <c r="F9" s="22"/>
    </row>
    <row r="10" spans="1:6" ht="12.75" customHeight="1" x14ac:dyDescent="0.3">
      <c r="A10" s="10"/>
      <c r="B10" s="11"/>
      <c r="C10" s="10"/>
      <c r="D10" s="10"/>
      <c r="E10" s="10"/>
      <c r="F10" s="22"/>
    </row>
    <row r="11" spans="1:6" ht="12.75" customHeight="1" x14ac:dyDescent="0.3">
      <c r="A11" s="10">
        <v>1</v>
      </c>
      <c r="B11" s="9" t="s">
        <v>276</v>
      </c>
      <c r="C11" s="10" t="s">
        <v>15</v>
      </c>
      <c r="D11" s="24">
        <f>SUM('Rate Test Revenue'!N16:N17)</f>
        <v>168050000</v>
      </c>
      <c r="E11" s="24">
        <f>SUM('Rate Test Revenue'!N21:N22)</f>
        <v>115986000</v>
      </c>
      <c r="F11" s="22"/>
    </row>
    <row r="12" spans="1:6" ht="12.75" customHeight="1" x14ac:dyDescent="0.3">
      <c r="A12" s="10">
        <f t="shared" ref="A12:A47" si="0">A11+1</f>
        <v>2</v>
      </c>
      <c r="B12" s="9"/>
      <c r="C12" s="10"/>
      <c r="D12" s="25"/>
      <c r="E12" s="25"/>
      <c r="F12" s="22"/>
    </row>
    <row r="13" spans="1:6" ht="12.75" customHeight="1" x14ac:dyDescent="0.3">
      <c r="A13" s="10">
        <f t="shared" si="0"/>
        <v>3</v>
      </c>
      <c r="B13" s="9" t="s">
        <v>278</v>
      </c>
      <c r="C13" s="10" t="s">
        <v>15</v>
      </c>
      <c r="D13" s="441">
        <v>4603544</v>
      </c>
      <c r="E13" s="441">
        <v>3310518</v>
      </c>
      <c r="F13" s="22"/>
    </row>
    <row r="14" spans="1:6" ht="12.75" customHeight="1" x14ac:dyDescent="0.3">
      <c r="A14" s="10">
        <f t="shared" si="0"/>
        <v>4</v>
      </c>
      <c r="B14" s="9"/>
      <c r="C14" s="10"/>
      <c r="D14" s="25"/>
      <c r="E14" s="25"/>
      <c r="F14" s="22"/>
    </row>
    <row r="15" spans="1:6" ht="12.75" customHeight="1" x14ac:dyDescent="0.3">
      <c r="A15" s="10">
        <f t="shared" si="0"/>
        <v>5</v>
      </c>
      <c r="B15" s="9" t="s">
        <v>277</v>
      </c>
      <c r="C15" s="10" t="s">
        <v>15</v>
      </c>
      <c r="D15" s="35">
        <f>SUM('Rate Test Revenue'!C16:C17)</f>
        <v>1871789208.5669701</v>
      </c>
      <c r="E15" s="35">
        <f>SUM('Rate Test Revenue'!C21:C22)</f>
        <v>1313210386.4720819</v>
      </c>
      <c r="F15" s="22"/>
    </row>
    <row r="16" spans="1:6" ht="12.75" customHeight="1" x14ac:dyDescent="0.3">
      <c r="A16" s="10">
        <f t="shared" si="0"/>
        <v>6</v>
      </c>
      <c r="B16" s="9"/>
      <c r="C16" s="10"/>
      <c r="D16" s="9"/>
      <c r="E16" s="9"/>
      <c r="F16" s="22"/>
    </row>
    <row r="17" spans="1:6" ht="12.75" customHeight="1" x14ac:dyDescent="0.3">
      <c r="A17" s="10">
        <f t="shared" si="0"/>
        <v>7</v>
      </c>
      <c r="B17" s="9" t="s">
        <v>45</v>
      </c>
      <c r="C17" s="10" t="str">
        <f>"("&amp;A11&amp;") / ("&amp;A13&amp;")"</f>
        <v>(1) / (3)</v>
      </c>
      <c r="D17" s="36">
        <f>ROUND(D11/D13,2)</f>
        <v>36.5</v>
      </c>
      <c r="E17" s="36">
        <f>ROUND(E11/E13,2)</f>
        <v>35.04</v>
      </c>
      <c r="F17" s="22"/>
    </row>
    <row r="18" spans="1:6" ht="12.75" customHeight="1" x14ac:dyDescent="0.3">
      <c r="A18" s="10">
        <f t="shared" si="0"/>
        <v>8</v>
      </c>
      <c r="B18" s="9"/>
      <c r="C18" s="10"/>
      <c r="D18" s="9"/>
      <c r="E18" s="9"/>
      <c r="F18" s="22"/>
    </row>
    <row r="19" spans="1:6" ht="12.75" customHeight="1" x14ac:dyDescent="0.3">
      <c r="A19" s="10">
        <f t="shared" si="0"/>
        <v>9</v>
      </c>
      <c r="B19" s="9" t="s">
        <v>29</v>
      </c>
      <c r="C19" s="10" t="str">
        <f>"("&amp;A11&amp;") / ("&amp;A15&amp;")"</f>
        <v>(1) / (5)</v>
      </c>
      <c r="D19" s="27">
        <f>ROUND(D11/D15,6)</f>
        <v>8.9779999999999999E-2</v>
      </c>
      <c r="E19" s="27">
        <f>ROUND(E11/E15,6)</f>
        <v>8.8321999999999998E-2</v>
      </c>
      <c r="F19" s="22"/>
    </row>
    <row r="20" spans="1:6" ht="12.75" customHeight="1" x14ac:dyDescent="0.3">
      <c r="A20" s="10">
        <f t="shared" si="0"/>
        <v>10</v>
      </c>
      <c r="B20" s="9"/>
      <c r="C20" s="10"/>
      <c r="D20" s="28"/>
      <c r="E20" s="28"/>
      <c r="F20" s="22"/>
    </row>
    <row r="21" spans="1:6" ht="12.75" customHeight="1" x14ac:dyDescent="0.3">
      <c r="A21" s="10">
        <f t="shared" si="0"/>
        <v>11</v>
      </c>
      <c r="B21" s="9" t="s">
        <v>46</v>
      </c>
      <c r="C21" s="10" t="s">
        <v>31</v>
      </c>
      <c r="D21" s="252">
        <v>-0.17</v>
      </c>
      <c r="E21" s="252">
        <v>-0.04</v>
      </c>
      <c r="F21" s="22"/>
    </row>
    <row r="22" spans="1:6" ht="12.75" customHeight="1" x14ac:dyDescent="0.3">
      <c r="A22" s="10">
        <f t="shared" si="0"/>
        <v>12</v>
      </c>
      <c r="B22" s="9"/>
      <c r="C22" s="10"/>
      <c r="D22" s="253"/>
      <c r="E22" s="253"/>
      <c r="F22" s="22"/>
    </row>
    <row r="23" spans="1:6" ht="12.75" customHeight="1" x14ac:dyDescent="0.3">
      <c r="A23" s="10">
        <f t="shared" si="0"/>
        <v>13</v>
      </c>
      <c r="B23" s="9" t="s">
        <v>47</v>
      </c>
      <c r="C23" s="10" t="s">
        <v>31</v>
      </c>
      <c r="D23" s="252">
        <v>0</v>
      </c>
      <c r="E23" s="252">
        <v>0</v>
      </c>
      <c r="F23" s="22"/>
    </row>
    <row r="24" spans="1:6" ht="12.75" customHeight="1" x14ac:dyDescent="0.3">
      <c r="A24" s="10">
        <f t="shared" si="0"/>
        <v>14</v>
      </c>
      <c r="B24" s="9"/>
      <c r="C24" s="10"/>
      <c r="D24" s="30"/>
      <c r="E24" s="30"/>
      <c r="F24" s="22"/>
    </row>
    <row r="25" spans="1:6" ht="12.75" customHeight="1" x14ac:dyDescent="0.3">
      <c r="A25" s="10">
        <f t="shared" si="0"/>
        <v>15</v>
      </c>
      <c r="B25" s="9" t="s">
        <v>48</v>
      </c>
      <c r="C25" s="10" t="s">
        <v>646</v>
      </c>
      <c r="D25" s="20">
        <f>'Delivery Rate Change Calc 26&amp;31'!D24</f>
        <v>-0.09</v>
      </c>
      <c r="E25" s="20">
        <f>'Delivery Rate Change Calc 26&amp;31'!E24</f>
        <v>-0.11</v>
      </c>
      <c r="F25" s="22"/>
    </row>
    <row r="26" spans="1:6" ht="12.75" customHeight="1" x14ac:dyDescent="0.3">
      <c r="A26" s="10">
        <f t="shared" si="0"/>
        <v>16</v>
      </c>
      <c r="B26" s="9"/>
      <c r="C26" s="10"/>
      <c r="D26" s="9"/>
      <c r="E26" s="9"/>
      <c r="F26" s="22"/>
    </row>
    <row r="27" spans="1:6" ht="12.75" customHeight="1" x14ac:dyDescent="0.3">
      <c r="A27" s="10">
        <f t="shared" si="0"/>
        <v>17</v>
      </c>
      <c r="B27" s="9" t="s">
        <v>35</v>
      </c>
      <c r="C27" s="10" t="s">
        <v>645</v>
      </c>
      <c r="D27" s="38">
        <f>'FPC Rate Change Calc'!H24</f>
        <v>3.0400000000000002E-4</v>
      </c>
      <c r="E27" s="38">
        <f>'FPC Rate Change Calc'!I24</f>
        <v>1.5300000000000001E-4</v>
      </c>
      <c r="F27" s="22"/>
    </row>
    <row r="28" spans="1:6" ht="12.75" customHeight="1" x14ac:dyDescent="0.3">
      <c r="A28" s="10">
        <f t="shared" si="0"/>
        <v>18</v>
      </c>
      <c r="B28" s="9"/>
      <c r="C28" s="10"/>
      <c r="D28" s="9"/>
      <c r="E28" s="9"/>
      <c r="F28" s="22"/>
    </row>
    <row r="29" spans="1:6" ht="12.75" customHeight="1" x14ac:dyDescent="0.3">
      <c r="A29" s="10">
        <f t="shared" si="0"/>
        <v>19</v>
      </c>
      <c r="B29" s="9" t="s">
        <v>49</v>
      </c>
      <c r="C29" s="10" t="str">
        <f>"("&amp;A25&amp;") - ("&amp;A21&amp;")"</f>
        <v>(15) - (11)</v>
      </c>
      <c r="D29" s="36">
        <f>D25-D21</f>
        <v>8.0000000000000016E-2</v>
      </c>
      <c r="E29" s="36">
        <f>E25-E21</f>
        <v>-7.0000000000000007E-2</v>
      </c>
      <c r="F29" s="22"/>
    </row>
    <row r="30" spans="1:6" ht="12.75" customHeight="1" x14ac:dyDescent="0.3">
      <c r="A30" s="10">
        <f t="shared" si="0"/>
        <v>20</v>
      </c>
      <c r="B30" s="9"/>
      <c r="C30" s="10"/>
      <c r="D30" s="36"/>
      <c r="E30" s="36"/>
      <c r="F30" s="22"/>
    </row>
    <row r="31" spans="1:6" ht="12.75" customHeight="1" x14ac:dyDescent="0.3">
      <c r="A31" s="10">
        <f t="shared" si="0"/>
        <v>21</v>
      </c>
      <c r="B31" s="9" t="s">
        <v>50</v>
      </c>
      <c r="C31" s="10" t="str">
        <f>"("&amp;A27&amp;") - ("&amp;A23&amp;")"</f>
        <v>(17) - (13)</v>
      </c>
      <c r="D31" s="27">
        <f>D27-D23</f>
        <v>3.0400000000000002E-4</v>
      </c>
      <c r="E31" s="27">
        <f>E27-E23</f>
        <v>1.5300000000000001E-4</v>
      </c>
      <c r="F31" s="22"/>
    </row>
    <row r="32" spans="1:6" ht="12.75" customHeight="1" x14ac:dyDescent="0.3">
      <c r="A32" s="10">
        <f t="shared" si="0"/>
        <v>22</v>
      </c>
      <c r="B32" s="9"/>
      <c r="C32" s="10"/>
      <c r="D32" s="9"/>
      <c r="E32" s="9"/>
      <c r="F32" s="22"/>
    </row>
    <row r="33" spans="1:10" ht="12.75" customHeight="1" x14ac:dyDescent="0.3">
      <c r="A33" s="10">
        <f t="shared" si="0"/>
        <v>23</v>
      </c>
      <c r="B33" s="9" t="s">
        <v>51</v>
      </c>
      <c r="C33" s="10" t="str">
        <f>"("&amp;A29&amp;") / ("&amp;A17&amp;")"</f>
        <v>(19) / (7)</v>
      </c>
      <c r="D33" s="32">
        <f>D29/D17</f>
        <v>2.1917808219178085E-3</v>
      </c>
      <c r="E33" s="32">
        <f>E29/E17</f>
        <v>-1.9977168949771693E-3</v>
      </c>
      <c r="F33" s="22"/>
      <c r="G33" s="39"/>
    </row>
    <row r="34" spans="1:10" ht="12.75" customHeight="1" x14ac:dyDescent="0.3">
      <c r="A34" s="10">
        <f t="shared" si="0"/>
        <v>24</v>
      </c>
      <c r="B34" s="9"/>
      <c r="C34" s="10"/>
      <c r="D34" s="9"/>
      <c r="E34" s="9"/>
      <c r="F34" s="22"/>
    </row>
    <row r="35" spans="1:10" ht="12.75" customHeight="1" x14ac:dyDescent="0.3">
      <c r="A35" s="10">
        <f t="shared" si="0"/>
        <v>25</v>
      </c>
      <c r="B35" s="9" t="s">
        <v>52</v>
      </c>
      <c r="C35" s="10" t="str">
        <f>"("&amp;A31&amp;") / ("&amp;A19&amp;")"</f>
        <v>(21) / (9)</v>
      </c>
      <c r="D35" s="32">
        <f>D31/D19</f>
        <v>3.3860548006237473E-3</v>
      </c>
      <c r="E35" s="32">
        <f>E31/E19</f>
        <v>1.7322977287652001E-3</v>
      </c>
      <c r="F35" s="22"/>
      <c r="G35" s="39"/>
    </row>
    <row r="36" spans="1:10" ht="12.75" customHeight="1" x14ac:dyDescent="0.3">
      <c r="A36" s="10">
        <f t="shared" si="0"/>
        <v>26</v>
      </c>
      <c r="B36" s="9"/>
      <c r="C36" s="10"/>
      <c r="D36" s="9"/>
      <c r="E36" s="9"/>
      <c r="F36" s="22"/>
    </row>
    <row r="37" spans="1:10" ht="12.75" customHeight="1" x14ac:dyDescent="0.3">
      <c r="A37" s="10">
        <f t="shared" si="0"/>
        <v>27</v>
      </c>
      <c r="B37" s="9" t="s">
        <v>53</v>
      </c>
      <c r="C37" s="10" t="str">
        <f>"("&amp;A33&amp;") + ("&amp;A35&amp;")"</f>
        <v>(23) + (25)</v>
      </c>
      <c r="D37" s="32">
        <f>SUM(D33:D35)</f>
        <v>5.5778356225415562E-3</v>
      </c>
      <c r="E37" s="32">
        <f>SUM(E33:E35)</f>
        <v>-2.6541916621196913E-4</v>
      </c>
      <c r="F37" s="22"/>
    </row>
    <row r="38" spans="1:10" ht="12.75" customHeight="1" x14ac:dyDescent="0.3">
      <c r="A38" s="10">
        <f t="shared" si="0"/>
        <v>28</v>
      </c>
      <c r="B38" s="9"/>
      <c r="C38" s="10"/>
      <c r="D38" s="9"/>
      <c r="E38" s="9"/>
      <c r="F38" s="22"/>
    </row>
    <row r="39" spans="1:10" ht="12.75" customHeight="1" x14ac:dyDescent="0.3">
      <c r="A39" s="10">
        <f t="shared" si="0"/>
        <v>29</v>
      </c>
      <c r="B39" s="9" t="s">
        <v>39</v>
      </c>
      <c r="C39" s="10" t="s">
        <v>21</v>
      </c>
      <c r="D39" s="33">
        <f>IF(D37&gt;3%,D37-3%,0)</f>
        <v>0</v>
      </c>
      <c r="E39" s="33">
        <f>IF(E37&gt;3%,E37-3%,0)</f>
        <v>0</v>
      </c>
      <c r="F39" s="22"/>
    </row>
    <row r="40" spans="1:10" ht="12.75" customHeight="1" x14ac:dyDescent="0.3">
      <c r="A40" s="10">
        <f t="shared" si="0"/>
        <v>30</v>
      </c>
      <c r="B40" s="9"/>
      <c r="C40" s="10"/>
      <c r="D40" s="9"/>
      <c r="E40" s="9"/>
      <c r="F40" s="22"/>
    </row>
    <row r="41" spans="1:10" ht="12.75" customHeight="1" x14ac:dyDescent="0.3">
      <c r="A41" s="10">
        <f t="shared" si="0"/>
        <v>31</v>
      </c>
      <c r="B41" s="9" t="s">
        <v>54</v>
      </c>
      <c r="C41" s="10" t="s">
        <v>21</v>
      </c>
      <c r="D41" s="37">
        <f>ROUND(IF(D25&lt;=0,0,(IF(D27&lt;0,D39*D17,(D39*(D33/D37))*D17))),2)</f>
        <v>0</v>
      </c>
      <c r="E41" s="37">
        <f>ROUND(IF(E25&lt;=0,0,(IF(E27&lt;0,E39*E17,(E39*(E33/E37))*E17))),2)</f>
        <v>0</v>
      </c>
      <c r="F41" s="22"/>
      <c r="G41" s="40"/>
      <c r="H41" s="40"/>
      <c r="I41" s="41"/>
      <c r="J41" s="40"/>
    </row>
    <row r="42" spans="1:10" ht="12.75" customHeight="1" x14ac:dyDescent="0.3">
      <c r="A42" s="10">
        <f t="shared" si="0"/>
        <v>32</v>
      </c>
      <c r="B42" s="3"/>
      <c r="C42" s="3"/>
      <c r="D42" s="42"/>
      <c r="E42" s="42"/>
      <c r="F42" s="22"/>
    </row>
    <row r="43" spans="1:10" ht="12.75" customHeight="1" x14ac:dyDescent="0.3">
      <c r="A43" s="10">
        <f t="shared" si="0"/>
        <v>33</v>
      </c>
      <c r="B43" s="9" t="s">
        <v>41</v>
      </c>
      <c r="C43" s="10" t="s">
        <v>21</v>
      </c>
      <c r="D43" s="29">
        <f>ROUND(IF(D27&lt;=0,0,(IF(D25&lt;0,D39*D19,(D39*(D35/D37))*D19))),6)</f>
        <v>0</v>
      </c>
      <c r="E43" s="29">
        <f>ROUND(IF(E27&lt;=0,0,(IF(E25&lt;0,E39*E19,(E39*(E35/E37))*E19))),6)</f>
        <v>0</v>
      </c>
      <c r="F43" s="22"/>
      <c r="G43" s="43"/>
      <c r="H43" s="43"/>
      <c r="I43" s="41"/>
      <c r="J43" s="43"/>
    </row>
    <row r="44" spans="1:10" ht="12.75" customHeight="1" x14ac:dyDescent="0.3">
      <c r="A44" s="10">
        <f t="shared" si="0"/>
        <v>34</v>
      </c>
      <c r="B44" s="3"/>
      <c r="C44" s="3"/>
      <c r="D44" s="34"/>
      <c r="E44" s="34"/>
      <c r="F44" s="22"/>
    </row>
    <row r="45" spans="1:10" ht="12.75" customHeight="1" x14ac:dyDescent="0.3">
      <c r="A45" s="10">
        <f t="shared" si="0"/>
        <v>35</v>
      </c>
      <c r="B45" s="9" t="s">
        <v>55</v>
      </c>
      <c r="C45" s="10" t="str">
        <f>"("&amp;A25&amp;") - ("&amp;A41&amp;")"</f>
        <v>(15) - (31)</v>
      </c>
      <c r="D45" s="36">
        <f>D25-D41</f>
        <v>-0.09</v>
      </c>
      <c r="E45" s="36">
        <f>E25-E41</f>
        <v>-0.11</v>
      </c>
      <c r="F45" s="22"/>
    </row>
    <row r="46" spans="1:10" ht="12.75" customHeight="1" x14ac:dyDescent="0.3">
      <c r="A46" s="10">
        <f t="shared" si="0"/>
        <v>36</v>
      </c>
      <c r="B46" s="9"/>
      <c r="C46" s="10"/>
      <c r="D46" s="36"/>
      <c r="E46" s="36"/>
      <c r="F46" s="22"/>
    </row>
    <row r="47" spans="1:10" ht="12.75" customHeight="1" x14ac:dyDescent="0.3">
      <c r="A47" s="10">
        <f t="shared" si="0"/>
        <v>37</v>
      </c>
      <c r="B47" s="9" t="s">
        <v>43</v>
      </c>
      <c r="C47" s="10" t="str">
        <f>"("&amp;A27&amp;") - ("&amp;A43&amp;")"</f>
        <v>(17) - (33)</v>
      </c>
      <c r="D47" s="27">
        <f>D27-D43</f>
        <v>3.0400000000000002E-4</v>
      </c>
      <c r="E47" s="27">
        <f>E27-E43</f>
        <v>1.5300000000000001E-4</v>
      </c>
      <c r="F47" s="22"/>
    </row>
    <row r="49" spans="4:4" x14ac:dyDescent="0.3">
      <c r="D49" s="44"/>
    </row>
    <row r="50" spans="4:4" x14ac:dyDescent="0.3">
      <c r="D50" s="44"/>
    </row>
  </sheetData>
  <mergeCells count="4">
    <mergeCell ref="A1:E1"/>
    <mergeCell ref="A2:E2"/>
    <mergeCell ref="A3:E3"/>
    <mergeCell ref="A4:E4"/>
  </mergeCells>
  <printOptions horizontalCentered="1"/>
  <pageMargins left="0.7" right="0.7" top="0.75" bottom="0.75" header="0.3" footer="0.3"/>
  <pageSetup scale="87" orientation="landscape" blackAndWhite="1" r:id="rId1"/>
  <headerFooter>
    <oddHeader>&amp;RAdvice No. 2018-xx
Exhibit No. 6</oddHeader>
    <oddFooter>&amp;L&amp;F
&amp;A&amp;R&amp;D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pageSetUpPr fitToPage="1"/>
  </sheetPr>
  <dimension ref="A1:N41"/>
  <sheetViews>
    <sheetView zoomScaleNormal="100" workbookViewId="0">
      <selection activeCell="C48" sqref="C48"/>
    </sheetView>
  </sheetViews>
  <sheetFormatPr defaultColWidth="7.88671875" defaultRowHeight="13.2" outlineLevelCol="1" x14ac:dyDescent="0.25"/>
  <cols>
    <col min="1" max="1" width="4.33203125" style="442" customWidth="1"/>
    <col min="2" max="2" width="45" style="442" customWidth="1"/>
    <col min="3" max="3" width="40.109375" style="442" hidden="1" customWidth="1" outlineLevel="1"/>
    <col min="4" max="4" width="16" style="442" customWidth="1" collapsed="1"/>
    <col min="5" max="12" width="16" style="442" customWidth="1"/>
    <col min="13" max="13" width="4.6640625" style="442" customWidth="1"/>
    <col min="14" max="16384" width="7.88671875" style="442"/>
  </cols>
  <sheetData>
    <row r="1" spans="1:14" x14ac:dyDescent="0.25">
      <c r="A1" s="486" t="s">
        <v>0</v>
      </c>
      <c r="B1" s="486"/>
      <c r="C1" s="486"/>
      <c r="D1" s="486"/>
      <c r="E1" s="486"/>
      <c r="F1" s="486"/>
      <c r="G1" s="486"/>
      <c r="H1" s="486"/>
      <c r="I1" s="486"/>
      <c r="J1" s="486"/>
      <c r="K1" s="486"/>
      <c r="L1" s="486"/>
    </row>
    <row r="2" spans="1:14" x14ac:dyDescent="0.25">
      <c r="A2" s="486" t="str">
        <f>'Delivery Rate Change Calc'!A2:H2</f>
        <v>2018 Electric Decoupling Filing</v>
      </c>
      <c r="B2" s="486"/>
      <c r="C2" s="486"/>
      <c r="D2" s="486"/>
      <c r="E2" s="486"/>
      <c r="F2" s="486"/>
      <c r="G2" s="486"/>
      <c r="H2" s="486"/>
      <c r="I2" s="486"/>
      <c r="J2" s="486"/>
      <c r="K2" s="486"/>
      <c r="L2" s="486"/>
    </row>
    <row r="3" spans="1:14" x14ac:dyDescent="0.25">
      <c r="A3" s="486" t="s">
        <v>628</v>
      </c>
      <c r="B3" s="486"/>
      <c r="C3" s="486"/>
      <c r="D3" s="486"/>
      <c r="E3" s="486"/>
      <c r="F3" s="486"/>
      <c r="G3" s="486"/>
      <c r="H3" s="486"/>
      <c r="I3" s="486"/>
      <c r="J3" s="486"/>
      <c r="K3" s="486"/>
      <c r="L3" s="486"/>
    </row>
    <row r="4" spans="1:14" x14ac:dyDescent="0.25">
      <c r="A4" s="486" t="str">
        <f>'Delivery Rate Change Calc'!A4:H4</f>
        <v>Proposed Effective May 1, 2018</v>
      </c>
      <c r="B4" s="486"/>
      <c r="C4" s="486"/>
      <c r="D4" s="486"/>
      <c r="E4" s="486"/>
      <c r="F4" s="486"/>
      <c r="G4" s="486"/>
      <c r="H4" s="486"/>
      <c r="I4" s="486"/>
      <c r="J4" s="486"/>
      <c r="K4" s="486"/>
      <c r="L4" s="486"/>
    </row>
    <row r="5" spans="1:14" x14ac:dyDescent="0.25">
      <c r="B5" s="443"/>
      <c r="C5" s="443"/>
    </row>
    <row r="6" spans="1:14" x14ac:dyDescent="0.25">
      <c r="C6" s="444"/>
      <c r="E6" s="477" t="s">
        <v>335</v>
      </c>
      <c r="F6" s="478"/>
      <c r="G6" s="478"/>
      <c r="H6" s="478"/>
      <c r="I6" s="478"/>
      <c r="J6" s="478"/>
      <c r="K6" s="479"/>
      <c r="L6" s="445"/>
    </row>
    <row r="7" spans="1:14" ht="49.5" customHeight="1" thickBot="1" x14ac:dyDescent="0.3">
      <c r="A7" s="446" t="s">
        <v>56</v>
      </c>
      <c r="B7" s="447" t="s">
        <v>209</v>
      </c>
      <c r="C7" s="448" t="s">
        <v>6</v>
      </c>
      <c r="D7" s="449" t="s">
        <v>336</v>
      </c>
      <c r="E7" s="480" t="s">
        <v>337</v>
      </c>
      <c r="F7" s="481" t="s">
        <v>338</v>
      </c>
      <c r="G7" s="481" t="s">
        <v>339</v>
      </c>
      <c r="H7" s="481" t="s">
        <v>340</v>
      </c>
      <c r="I7" s="481" t="s">
        <v>341</v>
      </c>
      <c r="J7" s="481" t="s">
        <v>342</v>
      </c>
      <c r="K7" s="481" t="s">
        <v>343</v>
      </c>
      <c r="L7" s="481" t="s">
        <v>344</v>
      </c>
    </row>
    <row r="8" spans="1:14" x14ac:dyDescent="0.25">
      <c r="A8" s="450">
        <v>1</v>
      </c>
      <c r="B8" s="451" t="s">
        <v>345</v>
      </c>
      <c r="C8" s="452" t="s">
        <v>346</v>
      </c>
      <c r="D8" s="453"/>
      <c r="E8" s="454">
        <v>0</v>
      </c>
      <c r="F8" s="454">
        <v>0</v>
      </c>
      <c r="G8" s="454">
        <v>0</v>
      </c>
      <c r="H8" s="454">
        <v>0</v>
      </c>
      <c r="I8" s="454">
        <v>0</v>
      </c>
      <c r="J8" s="454">
        <v>0</v>
      </c>
      <c r="K8" s="454">
        <v>0</v>
      </c>
      <c r="L8" s="454"/>
    </row>
    <row r="9" spans="1:14" x14ac:dyDescent="0.25">
      <c r="A9" s="455">
        <f t="shared" ref="A9:A19" si="0">+A8+1</f>
        <v>2</v>
      </c>
      <c r="B9" s="456" t="s">
        <v>347</v>
      </c>
      <c r="C9" s="457" t="s">
        <v>348</v>
      </c>
      <c r="D9" s="458">
        <v>5138309705.4063549</v>
      </c>
      <c r="E9" s="466">
        <f t="shared" ref="E9:K9" si="1">+D9+E8</f>
        <v>5138309705.4063549</v>
      </c>
      <c r="F9" s="466">
        <f t="shared" si="1"/>
        <v>5138309705.4063549</v>
      </c>
      <c r="G9" s="466">
        <f t="shared" si="1"/>
        <v>5138309705.4063549</v>
      </c>
      <c r="H9" s="466">
        <f t="shared" si="1"/>
        <v>5138309705.4063549</v>
      </c>
      <c r="I9" s="466">
        <f t="shared" si="1"/>
        <v>5138309705.4063549</v>
      </c>
      <c r="J9" s="466">
        <f t="shared" si="1"/>
        <v>5138309705.4063549</v>
      </c>
      <c r="K9" s="466">
        <f t="shared" si="1"/>
        <v>5138309705.4063549</v>
      </c>
      <c r="L9" s="466">
        <f>+K9</f>
        <v>5138309705.4063549</v>
      </c>
    </row>
    <row r="10" spans="1:14" x14ac:dyDescent="0.25">
      <c r="A10" s="455">
        <f t="shared" si="0"/>
        <v>3</v>
      </c>
      <c r="B10" s="456" t="s">
        <v>349</v>
      </c>
      <c r="C10" s="457" t="s">
        <v>350</v>
      </c>
      <c r="D10" s="459">
        <f>((7.77%*18/31)+(7.6%*13/31))*1/12 +(7.77%*11/12)</f>
        <v>7.7640591397849457E-2</v>
      </c>
      <c r="E10" s="460">
        <f t="shared" ref="E10:L10" si="2">((7.77%*18/31)+(7.6%*13/31))*1/12 +(7.77%*11/12)</f>
        <v>7.7640591397849457E-2</v>
      </c>
      <c r="F10" s="460">
        <f t="shared" si="2"/>
        <v>7.7640591397849457E-2</v>
      </c>
      <c r="G10" s="460">
        <f t="shared" si="2"/>
        <v>7.7640591397849457E-2</v>
      </c>
      <c r="H10" s="460">
        <f t="shared" si="2"/>
        <v>7.7640591397849457E-2</v>
      </c>
      <c r="I10" s="460">
        <f t="shared" si="2"/>
        <v>7.7640591397849457E-2</v>
      </c>
      <c r="J10" s="460">
        <f t="shared" si="2"/>
        <v>7.7640591397849457E-2</v>
      </c>
      <c r="K10" s="460">
        <f t="shared" si="2"/>
        <v>7.7640591397849457E-2</v>
      </c>
      <c r="L10" s="460">
        <f t="shared" si="2"/>
        <v>7.7640591397849457E-2</v>
      </c>
    </row>
    <row r="11" spans="1:14" x14ac:dyDescent="0.25">
      <c r="A11" s="455">
        <f t="shared" si="0"/>
        <v>4</v>
      </c>
      <c r="B11" s="456" t="s">
        <v>91</v>
      </c>
      <c r="C11" s="461" t="s">
        <v>351</v>
      </c>
      <c r="D11" s="458">
        <f>ROUND(D9*D10,0)</f>
        <v>398941404</v>
      </c>
      <c r="E11" s="466">
        <f t="shared" ref="E11:L11" si="3">ROUND(E9*E10,0)</f>
        <v>398941404</v>
      </c>
      <c r="F11" s="466">
        <f t="shared" si="3"/>
        <v>398941404</v>
      </c>
      <c r="G11" s="466">
        <f t="shared" si="3"/>
        <v>398941404</v>
      </c>
      <c r="H11" s="466">
        <f t="shared" si="3"/>
        <v>398941404</v>
      </c>
      <c r="I11" s="466">
        <f t="shared" si="3"/>
        <v>398941404</v>
      </c>
      <c r="J11" s="466">
        <f t="shared" si="3"/>
        <v>398941404</v>
      </c>
      <c r="K11" s="466">
        <f t="shared" si="3"/>
        <v>398941404</v>
      </c>
      <c r="L11" s="466">
        <f t="shared" si="3"/>
        <v>398941404</v>
      </c>
    </row>
    <row r="12" spans="1:14" x14ac:dyDescent="0.25">
      <c r="A12" s="455">
        <f t="shared" si="0"/>
        <v>5</v>
      </c>
      <c r="B12" s="456" t="s">
        <v>352</v>
      </c>
      <c r="C12" s="457" t="s">
        <v>346</v>
      </c>
      <c r="D12" s="453"/>
      <c r="E12" s="466">
        <v>10264960</v>
      </c>
      <c r="F12" s="466">
        <v>-16265871.722696021</v>
      </c>
      <c r="G12" s="466">
        <v>-397630</v>
      </c>
      <c r="H12" s="466">
        <v>926663</v>
      </c>
      <c r="I12" s="466">
        <v>-14576.170375000418</v>
      </c>
      <c r="J12" s="466">
        <v>-703879.26328500011</v>
      </c>
      <c r="K12" s="466">
        <v>751793.44283333141</v>
      </c>
      <c r="L12" s="466"/>
    </row>
    <row r="13" spans="1:14" x14ac:dyDescent="0.25">
      <c r="A13" s="455">
        <f t="shared" si="0"/>
        <v>6</v>
      </c>
      <c r="B13" s="456" t="s">
        <v>353</v>
      </c>
      <c r="C13" s="457" t="s">
        <v>354</v>
      </c>
      <c r="D13" s="458">
        <v>419753989.76616812</v>
      </c>
      <c r="E13" s="466">
        <f t="shared" ref="E13:K13" si="4">+D13+E12</f>
        <v>430018949.76616812</v>
      </c>
      <c r="F13" s="466">
        <f t="shared" si="4"/>
        <v>413753078.04347211</v>
      </c>
      <c r="G13" s="466">
        <f t="shared" si="4"/>
        <v>413355448.04347211</v>
      </c>
      <c r="H13" s="466">
        <f t="shared" si="4"/>
        <v>414282111.04347211</v>
      </c>
      <c r="I13" s="466">
        <f t="shared" si="4"/>
        <v>414267534.87309712</v>
      </c>
      <c r="J13" s="466">
        <f t="shared" si="4"/>
        <v>413563655.60981214</v>
      </c>
      <c r="K13" s="466">
        <f t="shared" si="4"/>
        <v>414315449.05264544</v>
      </c>
      <c r="L13" s="466">
        <f>+K13</f>
        <v>414315449.05264544</v>
      </c>
      <c r="M13" s="462"/>
      <c r="N13" s="463"/>
    </row>
    <row r="14" spans="1:14" x14ac:dyDescent="0.25">
      <c r="A14" s="455">
        <f t="shared" si="0"/>
        <v>7</v>
      </c>
      <c r="B14" s="456" t="s">
        <v>92</v>
      </c>
      <c r="C14" s="461" t="s">
        <v>355</v>
      </c>
      <c r="D14" s="464">
        <f t="shared" ref="D14:L14" si="5">ROUND(D13-D11,0)</f>
        <v>20812586</v>
      </c>
      <c r="E14" s="465">
        <f t="shared" si="5"/>
        <v>31077546</v>
      </c>
      <c r="F14" s="465">
        <f t="shared" si="5"/>
        <v>14811674</v>
      </c>
      <c r="G14" s="465">
        <f t="shared" si="5"/>
        <v>14414044</v>
      </c>
      <c r="H14" s="465">
        <f t="shared" si="5"/>
        <v>15340707</v>
      </c>
      <c r="I14" s="465">
        <f t="shared" si="5"/>
        <v>15326131</v>
      </c>
      <c r="J14" s="465">
        <f t="shared" si="5"/>
        <v>14622252</v>
      </c>
      <c r="K14" s="465">
        <f t="shared" si="5"/>
        <v>15374045</v>
      </c>
      <c r="L14" s="465">
        <f t="shared" si="5"/>
        <v>15374045</v>
      </c>
    </row>
    <row r="15" spans="1:14" x14ac:dyDescent="0.25">
      <c r="A15" s="455">
        <f t="shared" si="0"/>
        <v>8</v>
      </c>
      <c r="B15" s="456" t="s">
        <v>356</v>
      </c>
      <c r="C15" s="461" t="s">
        <v>357</v>
      </c>
      <c r="D15" s="458">
        <f t="shared" ref="D15:L15" si="6">IF(D14&lt;0,0,D14)</f>
        <v>20812586</v>
      </c>
      <c r="E15" s="466">
        <f t="shared" si="6"/>
        <v>31077546</v>
      </c>
      <c r="F15" s="466">
        <f t="shared" si="6"/>
        <v>14811674</v>
      </c>
      <c r="G15" s="466">
        <f t="shared" si="6"/>
        <v>14414044</v>
      </c>
      <c r="H15" s="466">
        <f t="shared" si="6"/>
        <v>15340707</v>
      </c>
      <c r="I15" s="466">
        <f t="shared" si="6"/>
        <v>15326131</v>
      </c>
      <c r="J15" s="466">
        <f t="shared" si="6"/>
        <v>14622252</v>
      </c>
      <c r="K15" s="466">
        <f t="shared" si="6"/>
        <v>15374045</v>
      </c>
      <c r="L15" s="466">
        <f t="shared" si="6"/>
        <v>15374045</v>
      </c>
    </row>
    <row r="16" spans="1:14" x14ac:dyDescent="0.25">
      <c r="A16" s="455">
        <f t="shared" si="0"/>
        <v>9</v>
      </c>
      <c r="B16" s="456" t="s">
        <v>358</v>
      </c>
      <c r="C16" s="461" t="s">
        <v>359</v>
      </c>
      <c r="D16" s="467">
        <v>0.5</v>
      </c>
      <c r="E16" s="467">
        <v>0.5</v>
      </c>
      <c r="F16" s="467">
        <v>0.5</v>
      </c>
      <c r="G16" s="467">
        <v>0.5</v>
      </c>
      <c r="H16" s="467">
        <v>0.5</v>
      </c>
      <c r="I16" s="467">
        <v>0.5</v>
      </c>
      <c r="J16" s="467">
        <v>0.5</v>
      </c>
      <c r="K16" s="467">
        <v>0.5</v>
      </c>
      <c r="L16" s="467">
        <v>0.5</v>
      </c>
    </row>
    <row r="17" spans="1:12" x14ac:dyDescent="0.25">
      <c r="A17" s="455">
        <f t="shared" si="0"/>
        <v>10</v>
      </c>
      <c r="B17" s="456" t="s">
        <v>360</v>
      </c>
      <c r="C17" s="461" t="s">
        <v>361</v>
      </c>
      <c r="D17" s="468">
        <f t="shared" ref="D17:L17" si="7">ROUND(D15*D16,0)</f>
        <v>10406293</v>
      </c>
      <c r="E17" s="469">
        <f t="shared" si="7"/>
        <v>15538773</v>
      </c>
      <c r="F17" s="469">
        <f t="shared" si="7"/>
        <v>7405837</v>
      </c>
      <c r="G17" s="469">
        <f t="shared" si="7"/>
        <v>7207022</v>
      </c>
      <c r="H17" s="469">
        <f t="shared" si="7"/>
        <v>7670354</v>
      </c>
      <c r="I17" s="469">
        <f t="shared" si="7"/>
        <v>7663066</v>
      </c>
      <c r="J17" s="469">
        <f t="shared" si="7"/>
        <v>7311126</v>
      </c>
      <c r="K17" s="469">
        <f t="shared" si="7"/>
        <v>7687023</v>
      </c>
      <c r="L17" s="469">
        <f t="shared" si="7"/>
        <v>7687023</v>
      </c>
    </row>
    <row r="18" spans="1:12" x14ac:dyDescent="0.25">
      <c r="A18" s="455">
        <f t="shared" si="0"/>
        <v>11</v>
      </c>
      <c r="B18" s="456" t="s">
        <v>175</v>
      </c>
      <c r="C18" s="457" t="s">
        <v>362</v>
      </c>
      <c r="D18" s="461">
        <v>0.61905100000000002</v>
      </c>
      <c r="E18" s="470">
        <v>0.61905100000000002</v>
      </c>
      <c r="F18" s="470">
        <v>0.61905100000000002</v>
      </c>
      <c r="G18" s="470">
        <v>0.61905100000000002</v>
      </c>
      <c r="H18" s="470">
        <v>0.61905100000000002</v>
      </c>
      <c r="I18" s="470">
        <v>0.61905100000000002</v>
      </c>
      <c r="J18" s="470">
        <v>0.61905100000000002</v>
      </c>
      <c r="K18" s="470">
        <v>0.61905100000000002</v>
      </c>
      <c r="L18" s="470">
        <v>0.61905100000000002</v>
      </c>
    </row>
    <row r="19" spans="1:12" x14ac:dyDescent="0.25">
      <c r="A19" s="471">
        <f t="shared" si="0"/>
        <v>12</v>
      </c>
      <c r="B19" s="472" t="s">
        <v>363</v>
      </c>
      <c r="C19" s="473" t="s">
        <v>364</v>
      </c>
      <c r="D19" s="474">
        <f>ROUND(+D17/D18,0)</f>
        <v>16810074</v>
      </c>
      <c r="E19" s="475">
        <f t="shared" ref="E19:K19" si="8">+ROUND((E17-D17)/E18,0)</f>
        <v>8290884</v>
      </c>
      <c r="F19" s="475">
        <f t="shared" si="8"/>
        <v>-13137748</v>
      </c>
      <c r="G19" s="475">
        <f t="shared" si="8"/>
        <v>-321161</v>
      </c>
      <c r="H19" s="475">
        <f t="shared" si="8"/>
        <v>748455</v>
      </c>
      <c r="I19" s="475">
        <f t="shared" si="8"/>
        <v>-11773</v>
      </c>
      <c r="J19" s="475">
        <f t="shared" si="8"/>
        <v>-568515</v>
      </c>
      <c r="K19" s="475">
        <f t="shared" si="8"/>
        <v>607215</v>
      </c>
      <c r="L19" s="475">
        <f>ROUND(+L17/L18,0)</f>
        <v>12417431</v>
      </c>
    </row>
    <row r="20" spans="1:12" x14ac:dyDescent="0.25">
      <c r="E20" s="445"/>
      <c r="F20" s="445"/>
      <c r="G20" s="445"/>
      <c r="H20" s="445"/>
      <c r="I20" s="445"/>
      <c r="J20" s="445"/>
      <c r="K20" s="445"/>
      <c r="L20" s="445"/>
    </row>
    <row r="31" spans="1:12" x14ac:dyDescent="0.25">
      <c r="B31" s="476"/>
      <c r="C31" s="476"/>
    </row>
    <row r="32" spans="1:12" x14ac:dyDescent="0.25">
      <c r="B32" s="476"/>
      <c r="C32" s="476"/>
    </row>
    <row r="33" spans="2:3" x14ac:dyDescent="0.25">
      <c r="B33" s="476"/>
      <c r="C33" s="476"/>
    </row>
    <row r="34" spans="2:3" x14ac:dyDescent="0.25">
      <c r="B34" s="476"/>
      <c r="C34" s="476"/>
    </row>
    <row r="35" spans="2:3" x14ac:dyDescent="0.25">
      <c r="B35" s="476"/>
      <c r="C35" s="476"/>
    </row>
    <row r="36" spans="2:3" x14ac:dyDescent="0.25">
      <c r="B36" s="476"/>
      <c r="C36" s="476"/>
    </row>
    <row r="37" spans="2:3" x14ac:dyDescent="0.25">
      <c r="B37" s="476"/>
      <c r="C37" s="476"/>
    </row>
    <row r="38" spans="2:3" x14ac:dyDescent="0.25">
      <c r="B38" s="476"/>
      <c r="C38" s="476"/>
    </row>
    <row r="39" spans="2:3" x14ac:dyDescent="0.25">
      <c r="B39" s="476"/>
      <c r="C39" s="476"/>
    </row>
    <row r="40" spans="2:3" x14ac:dyDescent="0.25">
      <c r="B40" s="476"/>
      <c r="C40" s="476"/>
    </row>
    <row r="41" spans="2:3" x14ac:dyDescent="0.25">
      <c r="B41" s="476"/>
      <c r="C41" s="476"/>
    </row>
  </sheetData>
  <mergeCells count="4">
    <mergeCell ref="A1:L1"/>
    <mergeCell ref="A2:L2"/>
    <mergeCell ref="A3:L3"/>
    <mergeCell ref="A4:L4"/>
  </mergeCells>
  <pageMargins left="0.7" right="0.7" top="0.75" bottom="0.75" header="0.3" footer="0.3"/>
  <pageSetup scale="63" orientation="landscape" blackAndWhite="1" r:id="rId1"/>
  <headerFooter>
    <oddHeader>&amp;RAdvice No. 2018-xx
Exhibit No. 7</oddHeader>
    <oddFooter>&amp;L&amp;F
&amp;A&amp;R&amp;D</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pageSetUpPr fitToPage="1"/>
  </sheetPr>
  <dimension ref="A1:N25"/>
  <sheetViews>
    <sheetView workbookViewId="0">
      <selection activeCell="C48" sqref="C48"/>
    </sheetView>
  </sheetViews>
  <sheetFormatPr defaultColWidth="9.109375" defaultRowHeight="12.75" customHeight="1" x14ac:dyDescent="0.25"/>
  <cols>
    <col min="1" max="1" width="5.33203125" style="54" customWidth="1"/>
    <col min="2" max="2" width="40.44140625" style="54" customWidth="1"/>
    <col min="3" max="5" width="16.33203125" style="54" customWidth="1"/>
    <col min="6" max="6" width="19.88671875" style="54" customWidth="1"/>
    <col min="7" max="8" width="16.33203125" style="54" customWidth="1"/>
    <col min="9" max="16384" width="9.109375" style="54"/>
  </cols>
  <sheetData>
    <row r="1" spans="1:14" ht="12.75" customHeight="1" x14ac:dyDescent="0.25">
      <c r="A1" s="483" t="s">
        <v>0</v>
      </c>
      <c r="B1" s="483"/>
      <c r="C1" s="483"/>
      <c r="D1" s="483"/>
      <c r="E1" s="483"/>
      <c r="F1" s="483"/>
      <c r="G1" s="483"/>
      <c r="H1" s="483"/>
      <c r="I1" s="1"/>
      <c r="J1" s="1"/>
      <c r="K1" s="1"/>
      <c r="L1" s="1"/>
      <c r="M1" s="1"/>
      <c r="N1" s="1"/>
    </row>
    <row r="2" spans="1:14" ht="12.75" customHeight="1" x14ac:dyDescent="0.25">
      <c r="A2" s="483" t="str">
        <f>'Delivery Rate Change Calc'!A2:H2</f>
        <v>2018 Electric Decoupling Filing</v>
      </c>
      <c r="B2" s="483"/>
      <c r="C2" s="483"/>
      <c r="D2" s="483"/>
      <c r="E2" s="483"/>
      <c r="F2" s="483"/>
      <c r="G2" s="483"/>
      <c r="H2" s="483"/>
      <c r="I2" s="1"/>
      <c r="J2" s="1"/>
      <c r="K2" s="1"/>
      <c r="L2" s="1"/>
      <c r="M2" s="1"/>
      <c r="N2" s="1"/>
    </row>
    <row r="3" spans="1:14" ht="12.75" customHeight="1" x14ac:dyDescent="0.25">
      <c r="A3" s="483" t="s">
        <v>629</v>
      </c>
      <c r="B3" s="483"/>
      <c r="C3" s="483"/>
      <c r="D3" s="483"/>
      <c r="E3" s="483"/>
      <c r="F3" s="483"/>
      <c r="G3" s="483"/>
      <c r="H3" s="483"/>
      <c r="I3" s="1"/>
      <c r="J3" s="1"/>
      <c r="K3" s="1"/>
      <c r="L3" s="1"/>
      <c r="M3" s="1"/>
      <c r="N3" s="1"/>
    </row>
    <row r="4" spans="1:14" ht="12.75" customHeight="1" x14ac:dyDescent="0.25">
      <c r="A4" s="487" t="str">
        <f>'Delivery Rate Change Calc'!A4:H4</f>
        <v>Proposed Effective May 1, 2018</v>
      </c>
      <c r="B4" s="487"/>
      <c r="C4" s="487"/>
      <c r="D4" s="487"/>
      <c r="E4" s="487"/>
      <c r="F4" s="487"/>
      <c r="G4" s="487"/>
      <c r="H4" s="487"/>
      <c r="I4" s="1"/>
      <c r="J4" s="1"/>
      <c r="K4" s="1"/>
      <c r="L4" s="1"/>
      <c r="M4" s="1"/>
      <c r="N4" s="1"/>
    </row>
    <row r="5" spans="1:14" ht="12.75" customHeight="1" x14ac:dyDescent="0.25">
      <c r="A5" s="9"/>
      <c r="B5" s="9"/>
      <c r="C5" s="9"/>
      <c r="D5" s="9"/>
      <c r="E5" s="9"/>
      <c r="F5" s="9"/>
      <c r="G5" s="9"/>
      <c r="H5" s="9"/>
    </row>
    <row r="6" spans="1:14" ht="12.75" customHeight="1" x14ac:dyDescent="0.25">
      <c r="A6" s="9"/>
      <c r="B6" s="9"/>
      <c r="C6" s="9"/>
      <c r="D6" s="9"/>
      <c r="E6" s="9"/>
      <c r="F6" s="6" t="s">
        <v>4</v>
      </c>
      <c r="G6" s="9"/>
      <c r="H6" s="9"/>
    </row>
    <row r="7" spans="1:14" ht="12.75" customHeight="1" x14ac:dyDescent="0.25">
      <c r="A7" s="65" t="s">
        <v>2</v>
      </c>
      <c r="B7" s="9"/>
      <c r="C7" s="9"/>
      <c r="D7" s="9"/>
      <c r="E7" s="6" t="s">
        <v>3</v>
      </c>
      <c r="F7" s="5" t="s">
        <v>165</v>
      </c>
      <c r="G7" s="6" t="s">
        <v>4</v>
      </c>
      <c r="H7" s="6" t="s">
        <v>4</v>
      </c>
    </row>
    <row r="8" spans="1:14" ht="12.75" customHeight="1" x14ac:dyDescent="0.25">
      <c r="A8" s="66" t="s">
        <v>5</v>
      </c>
      <c r="B8" s="23"/>
      <c r="C8" s="66" t="s">
        <v>6</v>
      </c>
      <c r="D8" s="66" t="s">
        <v>84</v>
      </c>
      <c r="E8" s="7">
        <v>7</v>
      </c>
      <c r="F8" s="7" t="s">
        <v>166</v>
      </c>
      <c r="G8" s="7" t="s">
        <v>24</v>
      </c>
      <c r="H8" s="7" t="s">
        <v>25</v>
      </c>
    </row>
    <row r="9" spans="1:14" ht="12.75" customHeight="1" x14ac:dyDescent="0.25">
      <c r="A9" s="9"/>
      <c r="B9" s="10" t="s">
        <v>9</v>
      </c>
      <c r="C9" s="10" t="s">
        <v>10</v>
      </c>
      <c r="D9" s="10" t="s">
        <v>11</v>
      </c>
      <c r="E9" s="10" t="s">
        <v>12</v>
      </c>
      <c r="F9" s="10" t="s">
        <v>13</v>
      </c>
      <c r="G9" s="10" t="s">
        <v>14</v>
      </c>
      <c r="H9" s="10" t="s">
        <v>67</v>
      </c>
    </row>
    <row r="10" spans="1:14" ht="12.75" customHeight="1" x14ac:dyDescent="0.25">
      <c r="A10" s="10">
        <v>1</v>
      </c>
      <c r="B10" s="11"/>
      <c r="C10" s="10"/>
      <c r="D10" s="10"/>
      <c r="E10" s="10"/>
      <c r="F10" s="10"/>
      <c r="G10" s="10"/>
      <c r="H10" s="10"/>
    </row>
    <row r="11" spans="1:14" ht="12.75" customHeight="1" x14ac:dyDescent="0.25">
      <c r="A11" s="10">
        <f>A10+1</f>
        <v>2</v>
      </c>
      <c r="B11" s="69" t="s">
        <v>95</v>
      </c>
      <c r="C11" s="10"/>
      <c r="D11" s="10"/>
      <c r="E11" s="10"/>
      <c r="F11" s="10"/>
      <c r="G11" s="10"/>
      <c r="H11" s="10"/>
    </row>
    <row r="12" spans="1:14" ht="12.75" customHeight="1" x14ac:dyDescent="0.25">
      <c r="A12" s="10">
        <f t="shared" ref="A12:A18" si="0">A11+1</f>
        <v>3</v>
      </c>
      <c r="B12" s="9" t="s">
        <v>94</v>
      </c>
      <c r="C12" s="71" t="s">
        <v>15</v>
      </c>
      <c r="D12" s="72">
        <f>SUM(E12:H12)</f>
        <v>740232850</v>
      </c>
      <c r="E12" s="24">
        <f>'Elec Margin Calc 2017'!C22</f>
        <v>448984226</v>
      </c>
      <c r="F12" s="24">
        <f>'Elec Margin Calc 2017'!C23</f>
        <v>218550393</v>
      </c>
      <c r="G12" s="24">
        <f>'Elec Margin Calc 2017'!C24</f>
        <v>41627885</v>
      </c>
      <c r="H12" s="24">
        <f>'Elec Margin Calc 2017'!C25</f>
        <v>31070346</v>
      </c>
    </row>
    <row r="13" spans="1:14" ht="12.75" customHeight="1" x14ac:dyDescent="0.25">
      <c r="A13" s="10">
        <f t="shared" si="0"/>
        <v>4</v>
      </c>
      <c r="B13" s="9"/>
      <c r="C13" s="10"/>
      <c r="D13" s="10"/>
      <c r="E13" s="9"/>
      <c r="F13" s="9"/>
      <c r="G13" s="9"/>
      <c r="H13" s="9"/>
    </row>
    <row r="14" spans="1:14" ht="12.75" customHeight="1" x14ac:dyDescent="0.25">
      <c r="A14" s="10">
        <f t="shared" si="0"/>
        <v>5</v>
      </c>
      <c r="B14" s="9" t="s">
        <v>96</v>
      </c>
      <c r="C14" s="71" t="s">
        <v>97</v>
      </c>
      <c r="D14" s="249">
        <f>SUM(E14:H14)</f>
        <v>0.99999999999999989</v>
      </c>
      <c r="E14" s="33">
        <f>ROUND(E12/$D$12,5)</f>
        <v>0.60653999999999997</v>
      </c>
      <c r="F14" s="33">
        <f t="shared" ref="F14:H14" si="1">ROUND(F12/$D$12,5)</f>
        <v>0.29525000000000001</v>
      </c>
      <c r="G14" s="33">
        <f t="shared" si="1"/>
        <v>5.6239999999999998E-2</v>
      </c>
      <c r="H14" s="33">
        <f t="shared" si="1"/>
        <v>4.197E-2</v>
      </c>
    </row>
    <row r="15" spans="1:14" ht="12.75" customHeight="1" x14ac:dyDescent="0.25">
      <c r="A15" s="10">
        <f t="shared" si="0"/>
        <v>6</v>
      </c>
      <c r="B15" s="9"/>
      <c r="C15" s="71"/>
      <c r="D15" s="71"/>
      <c r="E15" s="18"/>
      <c r="F15" s="18"/>
      <c r="G15" s="18"/>
      <c r="H15" s="18"/>
    </row>
    <row r="16" spans="1:14" ht="12.75" customHeight="1" x14ac:dyDescent="0.25">
      <c r="A16" s="10">
        <f t="shared" si="0"/>
        <v>7</v>
      </c>
      <c r="B16" s="9" t="s">
        <v>93</v>
      </c>
      <c r="C16" s="10" t="s">
        <v>647</v>
      </c>
      <c r="D16" s="70">
        <f>'Electric Earnings Test'!L19</f>
        <v>12417431</v>
      </c>
      <c r="E16" s="18"/>
      <c r="F16" s="18"/>
      <c r="G16" s="18"/>
      <c r="H16" s="18"/>
    </row>
    <row r="17" spans="1:8" ht="12.75" customHeight="1" x14ac:dyDescent="0.25">
      <c r="A17" s="10">
        <f t="shared" si="0"/>
        <v>8</v>
      </c>
      <c r="B17" s="9"/>
      <c r="C17" s="71"/>
      <c r="D17" s="71"/>
      <c r="E17" s="9"/>
      <c r="F17" s="9"/>
      <c r="G17" s="9"/>
      <c r="H17" s="9"/>
    </row>
    <row r="18" spans="1:8" ht="12.75" customHeight="1" x14ac:dyDescent="0.25">
      <c r="A18" s="10">
        <f t="shared" si="0"/>
        <v>9</v>
      </c>
      <c r="B18" s="9" t="s">
        <v>98</v>
      </c>
      <c r="C18" s="71" t="s">
        <v>99</v>
      </c>
      <c r="D18" s="72">
        <f>SUM(E18:H18)</f>
        <v>12417430.999999998</v>
      </c>
      <c r="E18" s="72">
        <f>IF($D$16&gt;0,$D$16*E14,0)</f>
        <v>7531668.5987399993</v>
      </c>
      <c r="F18" s="72">
        <f t="shared" ref="F18:H18" si="2">IF($D$16&gt;0,$D$16*F14,0)</f>
        <v>3666246.50275</v>
      </c>
      <c r="G18" s="72">
        <f t="shared" si="2"/>
        <v>698356.31943999999</v>
      </c>
      <c r="H18" s="72">
        <f t="shared" si="2"/>
        <v>521159.57906999998</v>
      </c>
    </row>
    <row r="19" spans="1:8" ht="12.75" customHeight="1" x14ac:dyDescent="0.25">
      <c r="A19" s="9"/>
      <c r="B19" s="9"/>
      <c r="C19" s="9"/>
      <c r="D19" s="9"/>
      <c r="E19" s="9"/>
      <c r="F19" s="9"/>
      <c r="G19" s="9"/>
      <c r="H19" s="9"/>
    </row>
    <row r="20" spans="1:8" ht="12.75" customHeight="1" x14ac:dyDescent="0.25">
      <c r="A20" s="9"/>
      <c r="B20" s="9"/>
      <c r="C20" s="9"/>
      <c r="D20" s="9"/>
      <c r="E20" s="9"/>
      <c r="F20" s="9"/>
      <c r="G20" s="9"/>
      <c r="H20" s="9"/>
    </row>
    <row r="21" spans="1:8" ht="12.75" customHeight="1" x14ac:dyDescent="0.25">
      <c r="A21" s="9"/>
      <c r="B21" s="9"/>
      <c r="C21" s="9"/>
      <c r="D21" s="9"/>
      <c r="E21" s="9"/>
      <c r="F21" s="9"/>
      <c r="G21" s="9"/>
      <c r="H21" s="9"/>
    </row>
    <row r="22" spans="1:8" ht="12.75" customHeight="1" x14ac:dyDescent="0.25">
      <c r="A22" s="9"/>
      <c r="B22" s="9"/>
      <c r="C22" s="9"/>
      <c r="D22" s="9"/>
      <c r="E22" s="9"/>
      <c r="F22" s="9"/>
      <c r="G22" s="9"/>
      <c r="H22" s="9"/>
    </row>
    <row r="23" spans="1:8" ht="12.75" customHeight="1" x14ac:dyDescent="0.25">
      <c r="A23" s="9"/>
      <c r="B23" s="9"/>
      <c r="C23" s="9"/>
      <c r="D23" s="9"/>
      <c r="E23" s="9"/>
      <c r="F23" s="9"/>
      <c r="G23" s="9"/>
      <c r="H23" s="9"/>
    </row>
    <row r="24" spans="1:8" ht="12.75" customHeight="1" x14ac:dyDescent="0.25">
      <c r="A24" s="9"/>
      <c r="B24" s="9"/>
      <c r="C24" s="9"/>
      <c r="D24" s="9"/>
      <c r="E24" s="9"/>
      <c r="F24" s="9"/>
      <c r="G24" s="9"/>
      <c r="H24" s="9"/>
    </row>
    <row r="25" spans="1:8" ht="12.75" customHeight="1" x14ac:dyDescent="0.25">
      <c r="A25" s="9"/>
      <c r="B25" s="9"/>
      <c r="C25" s="9"/>
      <c r="D25" s="9"/>
      <c r="E25" s="9"/>
      <c r="F25" s="9"/>
      <c r="G25" s="9"/>
      <c r="H25" s="9"/>
    </row>
  </sheetData>
  <mergeCells count="4">
    <mergeCell ref="A1:H1"/>
    <mergeCell ref="A2:H2"/>
    <mergeCell ref="A3:H3"/>
    <mergeCell ref="A4:H4"/>
  </mergeCells>
  <printOptions horizontalCentered="1"/>
  <pageMargins left="0.7" right="0.7" top="0.75" bottom="0.75" header="0.3" footer="0.3"/>
  <pageSetup scale="83" orientation="landscape" blackAndWhite="1" horizontalDpi="1200" verticalDpi="1200" r:id="rId1"/>
  <headerFooter>
    <oddHeader>&amp;RAdvice No. 2018-xx
Exhibit No. 8</oddHeader>
    <oddFooter>&amp;L&amp;F
&amp;A&amp;R&amp;D</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pageSetUpPr fitToPage="1"/>
  </sheetPr>
  <dimension ref="A1:M25"/>
  <sheetViews>
    <sheetView workbookViewId="0">
      <selection activeCell="C48" sqref="C48"/>
    </sheetView>
  </sheetViews>
  <sheetFormatPr defaultColWidth="9.109375" defaultRowHeight="12.75" customHeight="1" x14ac:dyDescent="0.25"/>
  <cols>
    <col min="1" max="1" width="5.33203125" style="54" customWidth="1"/>
    <col min="2" max="2" width="40.44140625" style="54" customWidth="1"/>
    <col min="3" max="3" width="16.33203125" style="54" customWidth="1"/>
    <col min="4" max="5" width="16.109375" style="54" customWidth="1"/>
    <col min="6" max="6" width="19.88671875" style="54" customWidth="1"/>
    <col min="7" max="8" width="16.109375" style="54" customWidth="1"/>
    <col min="9" max="16384" width="9.109375" style="54"/>
  </cols>
  <sheetData>
    <row r="1" spans="1:13" ht="12.75" customHeight="1" x14ac:dyDescent="0.25">
      <c r="A1" s="483" t="s">
        <v>0</v>
      </c>
      <c r="B1" s="483"/>
      <c r="C1" s="483"/>
      <c r="D1" s="483"/>
      <c r="E1" s="483"/>
      <c r="F1" s="483"/>
      <c r="G1" s="483"/>
      <c r="H1" s="483"/>
      <c r="I1" s="1"/>
      <c r="J1" s="1"/>
      <c r="K1" s="1"/>
      <c r="L1" s="1"/>
      <c r="M1" s="1"/>
    </row>
    <row r="2" spans="1:13" ht="12.75" customHeight="1" x14ac:dyDescent="0.25">
      <c r="A2" s="483" t="str">
        <f>'Delivery Rate Change Calc'!A2:H2</f>
        <v>2018 Electric Decoupling Filing</v>
      </c>
      <c r="B2" s="483"/>
      <c r="C2" s="483"/>
      <c r="D2" s="483"/>
      <c r="E2" s="483"/>
      <c r="F2" s="483"/>
      <c r="G2" s="483"/>
      <c r="H2" s="483"/>
      <c r="I2" s="1"/>
      <c r="J2" s="1"/>
      <c r="K2" s="1"/>
      <c r="L2" s="1"/>
      <c r="M2" s="1"/>
    </row>
    <row r="3" spans="1:13" ht="12.75" customHeight="1" x14ac:dyDescent="0.25">
      <c r="A3" s="483" t="s">
        <v>630</v>
      </c>
      <c r="B3" s="483"/>
      <c r="C3" s="483"/>
      <c r="D3" s="483"/>
      <c r="E3" s="483"/>
      <c r="F3" s="483"/>
      <c r="G3" s="483"/>
      <c r="H3" s="483"/>
      <c r="I3" s="1"/>
      <c r="J3" s="1"/>
      <c r="K3" s="1"/>
      <c r="L3" s="1"/>
      <c r="M3" s="1"/>
    </row>
    <row r="4" spans="1:13" ht="12.75" customHeight="1" x14ac:dyDescent="0.25">
      <c r="A4" s="487" t="str">
        <f>'Delivery Rate Change Calc'!A4:H4</f>
        <v>Proposed Effective May 1, 2018</v>
      </c>
      <c r="B4" s="487"/>
      <c r="C4" s="487"/>
      <c r="D4" s="487"/>
      <c r="E4" s="487"/>
      <c r="F4" s="487"/>
      <c r="G4" s="487"/>
      <c r="H4" s="487"/>
      <c r="I4" s="1"/>
      <c r="J4" s="1"/>
      <c r="K4" s="1"/>
      <c r="L4" s="1"/>
      <c r="M4" s="1"/>
    </row>
    <row r="5" spans="1:13" ht="12.75" customHeight="1" x14ac:dyDescent="0.25">
      <c r="A5" s="9"/>
      <c r="B5" s="9"/>
      <c r="C5" s="9"/>
      <c r="D5" s="9"/>
      <c r="E5" s="9"/>
      <c r="F5" s="9"/>
      <c r="G5" s="9"/>
    </row>
    <row r="6" spans="1:13" ht="12.75" customHeight="1" x14ac:dyDescent="0.25">
      <c r="A6" s="9"/>
      <c r="B6" s="9"/>
      <c r="C6" s="9"/>
      <c r="D6" s="9"/>
      <c r="E6" s="9"/>
      <c r="F6" s="6"/>
      <c r="G6" s="9"/>
    </row>
    <row r="7" spans="1:13" ht="12.75" customHeight="1" x14ac:dyDescent="0.25">
      <c r="A7" s="65" t="s">
        <v>2</v>
      </c>
      <c r="B7" s="9"/>
      <c r="C7" s="9"/>
      <c r="D7" s="9"/>
      <c r="E7" s="6" t="s">
        <v>4</v>
      </c>
      <c r="F7" s="6" t="s">
        <v>4</v>
      </c>
      <c r="G7" s="6" t="s">
        <v>3</v>
      </c>
      <c r="H7" s="6" t="s">
        <v>4</v>
      </c>
    </row>
    <row r="8" spans="1:13" ht="12.75" customHeight="1" x14ac:dyDescent="0.25">
      <c r="A8" s="66" t="s">
        <v>5</v>
      </c>
      <c r="B8" s="23"/>
      <c r="C8" s="66" t="s">
        <v>6</v>
      </c>
      <c r="D8" s="66" t="s">
        <v>84</v>
      </c>
      <c r="E8" s="7" t="s">
        <v>7</v>
      </c>
      <c r="F8" s="7" t="s">
        <v>8</v>
      </c>
      <c r="G8" s="7">
        <v>40</v>
      </c>
      <c r="H8" s="7" t="s">
        <v>268</v>
      </c>
    </row>
    <row r="9" spans="1:13" ht="12.75" customHeight="1" x14ac:dyDescent="0.25">
      <c r="A9" s="9"/>
      <c r="B9" s="10" t="s">
        <v>9</v>
      </c>
      <c r="C9" s="10" t="s">
        <v>10</v>
      </c>
      <c r="D9" s="10" t="s">
        <v>11</v>
      </c>
      <c r="E9" s="10" t="s">
        <v>12</v>
      </c>
      <c r="F9" s="10" t="s">
        <v>13</v>
      </c>
      <c r="G9" s="10" t="s">
        <v>14</v>
      </c>
      <c r="H9" s="10" t="s">
        <v>67</v>
      </c>
    </row>
    <row r="10" spans="1:13" ht="12.75" customHeight="1" x14ac:dyDescent="0.25">
      <c r="A10" s="10">
        <v>1</v>
      </c>
      <c r="B10" s="11"/>
      <c r="C10" s="10"/>
      <c r="D10" s="10"/>
      <c r="E10" s="10"/>
      <c r="F10" s="10"/>
      <c r="G10" s="10"/>
      <c r="H10" s="10"/>
    </row>
    <row r="11" spans="1:13" ht="12.75" customHeight="1" x14ac:dyDescent="0.25">
      <c r="A11" s="10">
        <f>A10+1</f>
        <v>2</v>
      </c>
      <c r="B11" s="69" t="s">
        <v>95</v>
      </c>
      <c r="C11" s="10"/>
      <c r="D11" s="10"/>
      <c r="E11" s="10"/>
      <c r="F11" s="10"/>
      <c r="G11" s="10"/>
      <c r="H11" s="10"/>
    </row>
    <row r="12" spans="1:13" ht="12.75" customHeight="1" x14ac:dyDescent="0.25">
      <c r="A12" s="10">
        <f t="shared" ref="A12:A18" si="0">A11+1</f>
        <v>3</v>
      </c>
      <c r="B12" s="9" t="s">
        <v>167</v>
      </c>
      <c r="C12" s="71" t="s">
        <v>15</v>
      </c>
      <c r="D12" s="72">
        <f>SUM(E12:H12)</f>
        <v>176175993.00387377</v>
      </c>
      <c r="E12" s="24">
        <f>'Elec Margin Calc NonRes 2017'!O29</f>
        <v>70530903.453302667</v>
      </c>
      <c r="F12" s="24">
        <f>SUM('Elec Margin Calc NonRes 2017'!O30:O32,'Elec Margin Calc NonRes 2017'!O34)</f>
        <v>75538929.644019812</v>
      </c>
      <c r="G12" s="24">
        <f>'Elec Margin Calc NonRes 2017'!O33</f>
        <v>14614421.836192377</v>
      </c>
      <c r="H12" s="24">
        <f>SUM('Elec Margin Calc NonRes 2017'!O35)</f>
        <v>15491738.070358938</v>
      </c>
    </row>
    <row r="13" spans="1:13" ht="12.75" customHeight="1" x14ac:dyDescent="0.25">
      <c r="A13" s="10">
        <f t="shared" si="0"/>
        <v>4</v>
      </c>
      <c r="B13" s="9"/>
      <c r="C13" s="10"/>
      <c r="D13" s="10"/>
      <c r="E13" s="9"/>
      <c r="F13" s="9"/>
      <c r="G13" s="9"/>
      <c r="H13" s="9"/>
    </row>
    <row r="14" spans="1:13" ht="12.75" customHeight="1" x14ac:dyDescent="0.25">
      <c r="A14" s="10">
        <f t="shared" si="0"/>
        <v>5</v>
      </c>
      <c r="B14" s="9" t="s">
        <v>96</v>
      </c>
      <c r="C14" s="71" t="s">
        <v>97</v>
      </c>
      <c r="D14" s="249">
        <f>SUM(E14:H14)</f>
        <v>0.99999999999999989</v>
      </c>
      <c r="E14" s="33">
        <f t="shared" ref="E14:G14" si="1">ROUND(E12/$D$12,4)</f>
        <v>0.40029999999999999</v>
      </c>
      <c r="F14" s="33">
        <f t="shared" si="1"/>
        <v>0.42880000000000001</v>
      </c>
      <c r="G14" s="33">
        <f t="shared" si="1"/>
        <v>8.3000000000000004E-2</v>
      </c>
      <c r="H14" s="33">
        <f t="shared" ref="H14" si="2">ROUND(H12/$D$12,4)</f>
        <v>8.7900000000000006E-2</v>
      </c>
    </row>
    <row r="15" spans="1:13" ht="12.75" customHeight="1" x14ac:dyDescent="0.25">
      <c r="A15" s="10">
        <f t="shared" si="0"/>
        <v>6</v>
      </c>
      <c r="B15" s="9"/>
      <c r="C15" s="71"/>
      <c r="D15" s="71"/>
      <c r="E15" s="18"/>
      <c r="F15" s="18"/>
      <c r="G15" s="18"/>
      <c r="H15" s="18"/>
    </row>
    <row r="16" spans="1:13" ht="12.75" customHeight="1" x14ac:dyDescent="0.25">
      <c r="A16" s="10">
        <f t="shared" si="0"/>
        <v>7</v>
      </c>
      <c r="B16" s="9" t="s">
        <v>168</v>
      </c>
      <c r="C16" s="10" t="s">
        <v>322</v>
      </c>
      <c r="D16" s="70">
        <f>'Earn Test Alloc 2017'!F18</f>
        <v>3666246.50275</v>
      </c>
      <c r="E16" s="18"/>
      <c r="F16" s="18"/>
      <c r="G16" s="18"/>
      <c r="H16" s="18"/>
    </row>
    <row r="17" spans="1:8" ht="12.75" customHeight="1" x14ac:dyDescent="0.25">
      <c r="A17" s="10">
        <f t="shared" si="0"/>
        <v>8</v>
      </c>
      <c r="B17" s="9"/>
      <c r="C17" s="71"/>
      <c r="D17" s="71"/>
      <c r="E17" s="9"/>
      <c r="F17" s="9"/>
      <c r="G17" s="9"/>
      <c r="H17" s="9"/>
    </row>
    <row r="18" spans="1:8" ht="12.75" customHeight="1" x14ac:dyDescent="0.25">
      <c r="A18" s="10">
        <f t="shared" si="0"/>
        <v>9</v>
      </c>
      <c r="B18" s="9" t="s">
        <v>98</v>
      </c>
      <c r="C18" s="71" t="s">
        <v>99</v>
      </c>
      <c r="D18" s="72">
        <f>SUM(E18:H18)</f>
        <v>3666246.5027499995</v>
      </c>
      <c r="E18" s="72">
        <f>IF($D$16&gt;0,$D$16*E14,0)</f>
        <v>1467598.4750508249</v>
      </c>
      <c r="F18" s="72">
        <f t="shared" ref="F18:G18" si="3">IF($D$16&gt;0,$D$16*F14,0)</f>
        <v>1572086.5003792001</v>
      </c>
      <c r="G18" s="72">
        <f t="shared" si="3"/>
        <v>304298.45972824999</v>
      </c>
      <c r="H18" s="72">
        <f t="shared" ref="H18" si="4">IF($D$16&gt;0,$D$16*H14,0)</f>
        <v>322263.06759172503</v>
      </c>
    </row>
    <row r="19" spans="1:8" ht="12.75" customHeight="1" x14ac:dyDescent="0.25">
      <c r="A19" s="9"/>
      <c r="B19" s="9"/>
      <c r="C19" s="9"/>
      <c r="D19" s="9"/>
      <c r="E19" s="9"/>
      <c r="F19" s="9"/>
      <c r="G19" s="9"/>
    </row>
    <row r="20" spans="1:8" ht="12.75" customHeight="1" x14ac:dyDescent="0.25">
      <c r="A20" s="9"/>
      <c r="B20" s="9"/>
      <c r="C20" s="9"/>
      <c r="D20" s="9"/>
      <c r="E20" s="9"/>
      <c r="F20" s="9"/>
      <c r="G20" s="9"/>
    </row>
    <row r="21" spans="1:8" ht="12.75" customHeight="1" x14ac:dyDescent="0.25">
      <c r="A21" s="9"/>
      <c r="B21" s="9"/>
      <c r="C21" s="9"/>
      <c r="D21" s="9"/>
      <c r="E21" s="9"/>
      <c r="F21" s="9"/>
      <c r="G21" s="9"/>
    </row>
    <row r="22" spans="1:8" ht="12.75" customHeight="1" x14ac:dyDescent="0.25">
      <c r="A22" s="9"/>
      <c r="B22" s="9"/>
      <c r="C22" s="9"/>
      <c r="D22" s="9"/>
      <c r="E22" s="9"/>
      <c r="F22" s="9"/>
      <c r="G22" s="9"/>
    </row>
    <row r="23" spans="1:8" ht="12.75" customHeight="1" x14ac:dyDescent="0.25">
      <c r="A23" s="9"/>
      <c r="B23" s="9"/>
      <c r="C23" s="9"/>
      <c r="D23" s="9"/>
      <c r="E23" s="9"/>
      <c r="F23" s="9"/>
      <c r="G23" s="9"/>
    </row>
    <row r="24" spans="1:8" ht="12.75" customHeight="1" x14ac:dyDescent="0.25">
      <c r="A24" s="9"/>
      <c r="B24" s="9"/>
      <c r="C24" s="9"/>
      <c r="D24" s="9"/>
      <c r="E24" s="9"/>
      <c r="F24" s="9"/>
      <c r="G24" s="9"/>
    </row>
    <row r="25" spans="1:8" ht="12.75" customHeight="1" x14ac:dyDescent="0.25">
      <c r="A25" s="9"/>
      <c r="B25" s="9"/>
      <c r="C25" s="9"/>
      <c r="D25" s="9"/>
      <c r="E25" s="9"/>
      <c r="F25" s="9"/>
      <c r="G25" s="9"/>
    </row>
  </sheetData>
  <mergeCells count="4">
    <mergeCell ref="A1:H1"/>
    <mergeCell ref="A2:H2"/>
    <mergeCell ref="A3:H3"/>
    <mergeCell ref="A4:H4"/>
  </mergeCells>
  <printOptions horizontalCentered="1"/>
  <pageMargins left="0.7" right="0.7" top="0.75" bottom="0.75" header="0.3" footer="0.3"/>
  <pageSetup scale="83" orientation="landscape" blackAndWhite="1" horizontalDpi="1200" verticalDpi="1200" r:id="rId1"/>
  <headerFooter>
    <oddHeader>&amp;RAdvice No. 2018-xx
Exhibit No. 9</oddHeader>
    <oddFooter>&amp;L&amp;F
&amp;A&amp;R&amp;D</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7595E2AA379E88449A4F511BF799667C" ma:contentTypeVersion="111" ma:contentTypeDescription="" ma:contentTypeScope="" ma:versionID="f6619e39576aa59ae1d6e7489f3b875d">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4ccd4140794adb7bccf17b21b5812a9d"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Closed</CaseStatus>
    <OpenedDate xmlns="dc463f71-b30c-4ab2-9473-d307f9d35888">2015-11-25T08:00:00+00:00</OpenedDate>
    <SignificantOrder xmlns="dc463f71-b30c-4ab2-9473-d307f9d35888">false</SignificantOrder>
    <Date1 xmlns="dc463f71-b30c-4ab2-9473-d307f9d35888">2021-08-10T07:00:00+00:00</Date1>
    <IsDocumentOrder xmlns="dc463f71-b30c-4ab2-9473-d307f9d35888">false</IsDocumentOrder>
    <IsHighlyConfidential xmlns="dc463f71-b30c-4ab2-9473-d307f9d35888">false</IsHighlyConfidential>
    <CaseCompanyNames xmlns="dc463f71-b30c-4ab2-9473-d307f9d35888">Pacific Power &amp; Light Company</CaseCompanyNames>
    <Nickname xmlns="http://schemas.microsoft.com/sharepoint/v3" xsi:nil="true"/>
    <DocketNumber xmlns="dc463f71-b30c-4ab2-9473-d307f9d35888">152253</DocketNumber>
    <DelegatedOrder xmlns="dc463f71-b30c-4ab2-9473-d307f9d35888">false</DelegatedOrder>
  </documentManagement>
</p:properties>
</file>

<file path=customXml/itemProps1.xml><?xml version="1.0" encoding="utf-8"?>
<ds:datastoreItem xmlns:ds="http://schemas.openxmlformats.org/officeDocument/2006/customXml" ds:itemID="{9E0E6E0C-3557-46C7-8FDF-013ABEB63DF2}"/>
</file>

<file path=customXml/itemProps2.xml><?xml version="1.0" encoding="utf-8"?>
<ds:datastoreItem xmlns:ds="http://schemas.openxmlformats.org/officeDocument/2006/customXml" ds:itemID="{73B08FEE-A964-44DC-A3B2-AB68A6AD1554}"/>
</file>

<file path=customXml/itemProps3.xml><?xml version="1.0" encoding="utf-8"?>
<ds:datastoreItem xmlns:ds="http://schemas.openxmlformats.org/officeDocument/2006/customXml" ds:itemID="{6DB290F2-E20B-4424-8C01-32B57B6B5691}">
  <ds:schemaRefs>
    <ds:schemaRef ds:uri="http://schemas.microsoft.com/sharepoint/v3/contenttype/forms"/>
  </ds:schemaRefs>
</ds:datastoreItem>
</file>

<file path=customXml/itemProps4.xml><?xml version="1.0" encoding="utf-8"?>
<ds:datastoreItem xmlns:ds="http://schemas.openxmlformats.org/officeDocument/2006/customXml" ds:itemID="{D7D35719-37DF-41F0-9BBE-CF6C7F09CD01}">
  <ds:schemaRefs>
    <ds:schemaRef ds:uri="http://schemas.microsoft.com/office/2006/metadata/properties"/>
    <ds:schemaRef ds:uri="http://schemas.microsoft.com/office/infopath/2007/PartnerControls"/>
    <ds:schemaRef ds:uri="dc463f71-b30c-4ab2-9473-d307f9d35888"/>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47</vt:i4>
      </vt:variant>
      <vt:variant>
        <vt:lpstr>Named Ranges</vt:lpstr>
      </vt:variant>
      <vt:variant>
        <vt:i4>19</vt:i4>
      </vt:variant>
    </vt:vector>
  </HeadingPairs>
  <TitlesOfParts>
    <vt:vector size="66" baseType="lpstr">
      <vt:lpstr>Delivery Rate Change Calc</vt:lpstr>
      <vt:lpstr>Delivery Rate Change Calc 26&amp;31</vt:lpstr>
      <vt:lpstr>FPC Rate Change Calc</vt:lpstr>
      <vt:lpstr>Summary of Rates</vt:lpstr>
      <vt:lpstr>Rate Test</vt:lpstr>
      <vt:lpstr>Rate Test 26&amp;31</vt:lpstr>
      <vt:lpstr>Electric Earnings Test</vt:lpstr>
      <vt:lpstr>Earn Test Alloc 2017</vt:lpstr>
      <vt:lpstr>Earn Test Alloc NonRes 2017</vt:lpstr>
      <vt:lpstr>Delivery Deferral Balance</vt:lpstr>
      <vt:lpstr>FPC Deferral Balance</vt:lpstr>
      <vt:lpstr>Electric Account Balance</vt:lpstr>
      <vt:lpstr>Amort Estimate</vt:lpstr>
      <vt:lpstr>Forecast</vt:lpstr>
      <vt:lpstr>Rate Impacts--&gt;</vt:lpstr>
      <vt:lpstr>Impacts Sch 142</vt:lpstr>
      <vt:lpstr>Typical Residential Sch 142</vt:lpstr>
      <vt:lpstr>Sch 142 Impacts</vt:lpstr>
      <vt:lpstr>Work Papers--&gt;</vt:lpstr>
      <vt:lpstr>Res Deferral Calc 2017</vt:lpstr>
      <vt:lpstr>NonRes Deferral Calc 2017</vt:lpstr>
      <vt:lpstr>Sch 12&amp;26 Deferral Calc 2017</vt:lpstr>
      <vt:lpstr>Sch 10&amp;31 Deferral Calc 2017</vt:lpstr>
      <vt:lpstr>Sch 7 Delivery Calc</vt:lpstr>
      <vt:lpstr>Sch 8&amp;24 Delivery Calc</vt:lpstr>
      <vt:lpstr>Non-Res Delivery Calc</vt:lpstr>
      <vt:lpstr>Sch 40 Delivery Calc</vt:lpstr>
      <vt:lpstr>Sch 12&amp;26 Delivery Calc</vt:lpstr>
      <vt:lpstr>Sch 10&amp;31 Delivery Calc</vt:lpstr>
      <vt:lpstr>Sch 46&amp;49 Delivery Calc</vt:lpstr>
      <vt:lpstr>Sch 7 FPC Calc</vt:lpstr>
      <vt:lpstr>Sch 8&amp;24 FPC Calc</vt:lpstr>
      <vt:lpstr>Non-Res FPC Calc</vt:lpstr>
      <vt:lpstr>Sch 40 FPC Calc</vt:lpstr>
      <vt:lpstr>Sch 12&amp;26 FPC Calc</vt:lpstr>
      <vt:lpstr>Sch 10&amp;31 FPC Calc</vt:lpstr>
      <vt:lpstr>Rate Test Revenue</vt:lpstr>
      <vt:lpstr>Elec Margin Calc 2017</vt:lpstr>
      <vt:lpstr>Elec Margin Calc NonRes 2017</vt:lpstr>
      <vt:lpstr>One Time NonRes Alloc 2017</vt:lpstr>
      <vt:lpstr>One Time FPC Alloc 2017</vt:lpstr>
      <vt:lpstr>Elec 2017 Norm Total Usage</vt:lpstr>
      <vt:lpstr>2017 GRC PCA Costs FPC</vt:lpstr>
      <vt:lpstr>Average Cust Counts</vt:lpstr>
      <vt:lpstr>Elect 2017GRC Conv Fctr</vt:lpstr>
      <vt:lpstr>ERF Allowed</vt:lpstr>
      <vt:lpstr>ERF Allowed 26&amp;31</vt:lpstr>
      <vt:lpstr>'2017 GRC PCA Costs FPC'!Print_Area</vt:lpstr>
      <vt:lpstr>'Electric Account Balance'!Print_Area</vt:lpstr>
      <vt:lpstr>Forecast!Print_Area</vt:lpstr>
      <vt:lpstr>'Non-Res Delivery Calc'!Print_Area</vt:lpstr>
      <vt:lpstr>'Rate Test Revenue'!Print_Area</vt:lpstr>
      <vt:lpstr>'Sch 10&amp;31 Delivery Calc'!Print_Area</vt:lpstr>
      <vt:lpstr>'Sch 12&amp;26 Delivery Calc'!Print_Area</vt:lpstr>
      <vt:lpstr>'Sch 142 Impacts'!Print_Area</vt:lpstr>
      <vt:lpstr>'Sch 40 Delivery Calc'!Print_Area</vt:lpstr>
      <vt:lpstr>'Sch 46&amp;49 Delivery Calc'!Print_Area</vt:lpstr>
      <vt:lpstr>'Sch 7 Delivery Calc'!Print_Area</vt:lpstr>
      <vt:lpstr>'Sch 8&amp;24 Delivery Calc'!Print_Area</vt:lpstr>
      <vt:lpstr>'Summary of Rates'!Print_Area</vt:lpstr>
      <vt:lpstr>'Typical Residential Sch 142'!Print_Area</vt:lpstr>
      <vt:lpstr>'Electric Account Balance'!Print_Titles</vt:lpstr>
      <vt:lpstr>'NonRes Deferral Calc 2017'!Z_314B38F5_B141_4CFA_B269_574C59187EBF_.wvu.Cols</vt:lpstr>
      <vt:lpstr>'Res Deferral Calc 2017'!Z_314B38F5_B141_4CFA_B269_574C59187EBF_.wvu.Cols</vt:lpstr>
      <vt:lpstr>'Sch 10&amp;31 Deferral Calc 2017'!Z_314B38F5_B141_4CFA_B269_574C59187EBF_.wvu.Cols</vt:lpstr>
      <vt:lpstr>'Sch 12&amp;26 Deferral Calc 2017'!Z_314B38F5_B141_4CFA_B269_574C59187EBF_.wvu.Cols</vt:lpstr>
    </vt:vector>
  </TitlesOfParts>
  <Company>Puget Sound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 Schmidt</dc:creator>
  <cp:lastModifiedBy>Meredith, Robert</cp:lastModifiedBy>
  <cp:lastPrinted>2018-03-30T18:36:06Z</cp:lastPrinted>
  <dcterms:created xsi:type="dcterms:W3CDTF">2018-03-16T22:40:08Z</dcterms:created>
  <dcterms:modified xsi:type="dcterms:W3CDTF">2021-02-12T23:10:56Z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0x0101006E56B4D1795A2E4DB2F0B01679ED314A007595E2AA379E88449A4F511BF799667C</vt:lpwstr>
  </property>
  <property fmtid="{D5CDD505-2E9C-101B-9397-08002B2CF9AE}" pid="3" name="_docset_NoMedatataSyncRequired">
    <vt:lpwstr>False</vt:lpwstr>
  </property>
  <property fmtid="{D5CDD505-2E9C-101B-9397-08002B2CF9AE}" pid="4" name="IsEFSEC">
    <vt:bool>false</vt:bool>
  </property>
</Properties>
</file>